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fa6186156b969/Desktop/GLRI Project/Milwauke/Data for Papier/Chemistry/Compiled_Chemistry/"/>
    </mc:Choice>
  </mc:AlternateContent>
  <xr:revisionPtr revIDLastSave="590" documentId="8_{51C8E18E-13FB-4518-BA24-5EC45A9C4115}" xr6:coauthVersionLast="47" xr6:coauthVersionMax="47" xr10:uidLastSave="{928F330F-1A2B-40A8-9A2A-7F071F91CBEE}"/>
  <bookViews>
    <workbookView xWindow="-110" yWindow="-110" windowWidth="19420" windowHeight="10420" activeTab="1" xr2:uid="{753299D6-4D59-4B36-BF81-6ACC1072EE5E}"/>
  </bookViews>
  <sheets>
    <sheet name="2017" sheetId="1" r:id="rId1"/>
    <sheet name="2018" sheetId="2" r:id="rId2"/>
  </sheets>
  <definedNames>
    <definedName name="_xlnm._FilterDatabase" localSheetId="0" hidden="1">'2017'!$A$1:$GZ$2632</definedName>
    <definedName name="_xlnm._FilterDatabase" localSheetId="1" hidden="1">'2018'!$A$1:$AP$2103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506" i="1" l="1"/>
  <c r="O1555" i="1"/>
  <c r="R1555" i="1" s="1"/>
  <c r="U1555" i="1" s="1"/>
  <c r="V1555" i="1"/>
  <c r="X1555" i="1"/>
  <c r="AD1555" i="1"/>
  <c r="AK1555" i="1" s="1"/>
  <c r="AE1555" i="1"/>
  <c r="AL1555" i="1" s="1"/>
  <c r="AF1555" i="1"/>
  <c r="AM1555" i="1" s="1"/>
  <c r="AG1555" i="1"/>
  <c r="AN1555" i="1" s="1"/>
  <c r="AJ1555" i="1"/>
  <c r="AO1555" i="1"/>
  <c r="AP1555" i="1"/>
  <c r="Q2181" i="1"/>
  <c r="Q1055" i="1"/>
  <c r="Q850" i="1"/>
  <c r="Q469" i="1"/>
  <c r="Q594" i="1"/>
  <c r="R594" i="1" s="1"/>
  <c r="Q873" i="1"/>
  <c r="Q869" i="1"/>
  <c r="Q864" i="1"/>
  <c r="Q854" i="1"/>
  <c r="Q823" i="1"/>
  <c r="Q690" i="1"/>
  <c r="Q667" i="1"/>
  <c r="Q643" i="1"/>
  <c r="Q640" i="1"/>
  <c r="Q636" i="1"/>
  <c r="Q601" i="1"/>
  <c r="Q587" i="1"/>
  <c r="Q578" i="1"/>
  <c r="Q563" i="1"/>
  <c r="Q559" i="1"/>
  <c r="Q517" i="1"/>
  <c r="Q478" i="1"/>
  <c r="Q466" i="1"/>
  <c r="Q1951" i="1"/>
  <c r="Q1686" i="1"/>
  <c r="Q225" i="1"/>
  <c r="U225" i="1" s="1"/>
  <c r="Q66" i="1"/>
  <c r="Q2401" i="1" l="1"/>
  <c r="Q2004" i="1"/>
  <c r="Q1160" i="1"/>
  <c r="Q477" i="1"/>
  <c r="Q865" i="1" l="1"/>
  <c r="Q324" i="1"/>
  <c r="Q200" i="1"/>
  <c r="Q2290" i="1"/>
  <c r="Q1752" i="1"/>
  <c r="Q1283" i="1"/>
  <c r="Q149" i="1"/>
  <c r="R2568" i="1"/>
  <c r="R225" i="1"/>
  <c r="Q1585" i="1"/>
  <c r="Q906" i="1"/>
  <c r="R2401" i="1"/>
  <c r="U2401" i="1"/>
  <c r="Q2568" i="1" l="1"/>
  <c r="R1951" i="1"/>
  <c r="U1951" i="1" s="1"/>
  <c r="R1686" i="1"/>
  <c r="U1686" i="1" s="1"/>
  <c r="R1506" i="1"/>
  <c r="U1506" i="1" s="1"/>
  <c r="R1055" i="1"/>
  <c r="U1055" i="1" s="1"/>
  <c r="R854" i="1"/>
  <c r="U854" i="1" s="1"/>
  <c r="Q276" i="1"/>
  <c r="V897" i="1"/>
  <c r="V1129" i="1"/>
  <c r="V2000" i="1"/>
  <c r="V2409" i="1"/>
  <c r="Q2171" i="1"/>
  <c r="Q1461" i="1"/>
  <c r="Q1715" i="1"/>
  <c r="V2408" i="1" l="1"/>
  <c r="V1568" i="1"/>
  <c r="V465" i="1"/>
  <c r="V2631" i="1"/>
  <c r="V2407" i="1"/>
  <c r="V1566" i="1"/>
  <c r="V464" i="1"/>
  <c r="V2630" i="1"/>
  <c r="V2406" i="1"/>
  <c r="V1564" i="1"/>
  <c r="V463" i="1"/>
  <c r="V2629" i="1"/>
  <c r="V2405" i="1"/>
  <c r="V1562" i="1"/>
  <c r="V462" i="1"/>
  <c r="V2628" i="1"/>
  <c r="V1973" i="1"/>
  <c r="V1773" i="1"/>
  <c r="V1560" i="1"/>
  <c r="V739" i="1"/>
  <c r="V1125" i="1"/>
  <c r="V878" i="1"/>
  <c r="V2213" i="1"/>
  <c r="V1972" i="1"/>
  <c r="V1772" i="1"/>
  <c r="V1558" i="1"/>
  <c r="V2540" i="1"/>
  <c r="V1124" i="1"/>
  <c r="V877" i="1"/>
  <c r="V2212" i="1"/>
  <c r="V1971" i="1"/>
  <c r="V1649" i="1"/>
  <c r="V1260" i="1"/>
  <c r="V133" i="1"/>
  <c r="V1123" i="1"/>
  <c r="V876" i="1"/>
  <c r="V2211" i="1"/>
  <c r="V2400" i="1"/>
  <c r="V1553" i="1"/>
  <c r="V457" i="1"/>
  <c r="V2623" i="1"/>
  <c r="V1957" i="1"/>
  <c r="V1765" i="1"/>
  <c r="V1536" i="1"/>
  <c r="V1117" i="1"/>
  <c r="V870" i="1"/>
  <c r="V2205" i="1"/>
  <c r="V2394" i="1"/>
  <c r="V1955" i="1"/>
  <c r="V1763" i="1"/>
  <c r="V1533" i="1"/>
  <c r="V1532" i="1"/>
  <c r="V162" i="1"/>
  <c r="V1115" i="1"/>
  <c r="V451" i="1"/>
  <c r="V2617" i="1"/>
  <c r="V868" i="1"/>
  <c r="V2203" i="1"/>
  <c r="V2393" i="1"/>
  <c r="V1954" i="1"/>
  <c r="V1762" i="1"/>
  <c r="V1531" i="1"/>
  <c r="V1530" i="1"/>
  <c r="V1114" i="1"/>
  <c r="V450" i="1"/>
  <c r="V2616" i="1"/>
  <c r="V867" i="1"/>
  <c r="V2202" i="1"/>
  <c r="V2392" i="1"/>
  <c r="V1529" i="1"/>
  <c r="V449" i="1"/>
  <c r="V2615" i="1"/>
  <c r="V2391" i="1"/>
  <c r="V1527" i="1"/>
  <c r="V448" i="1"/>
  <c r="V2614" i="1"/>
  <c r="V2390" i="1"/>
  <c r="V1525" i="1"/>
  <c r="V447" i="1"/>
  <c r="V2613" i="1"/>
  <c r="V1950" i="1"/>
  <c r="V1750" i="1"/>
  <c r="V1522" i="1"/>
  <c r="V1508" i="1"/>
  <c r="V1095" i="1"/>
  <c r="V863" i="1"/>
  <c r="V2198" i="1"/>
  <c r="V2388" i="1"/>
  <c r="V1949" i="1"/>
  <c r="V1749" i="1"/>
  <c r="V1521" i="1"/>
  <c r="V1520" i="1"/>
  <c r="V1094" i="1"/>
  <c r="V437" i="1"/>
  <c r="V2611" i="1"/>
  <c r="V862" i="1"/>
  <c r="V2197" i="1"/>
  <c r="V2387" i="1"/>
  <c r="V1948" i="1"/>
  <c r="V1748" i="1"/>
  <c r="V1519" i="1"/>
  <c r="V1518" i="1"/>
  <c r="V1093" i="1"/>
  <c r="V436" i="1"/>
  <c r="V2610" i="1"/>
  <c r="V861" i="1"/>
  <c r="V2196" i="1"/>
  <c r="V2386" i="1"/>
  <c r="V1947" i="1"/>
  <c r="V1747" i="1"/>
  <c r="V1517" i="1"/>
  <c r="V1516" i="1"/>
  <c r="V1092" i="1"/>
  <c r="V435" i="1"/>
  <c r="V2609" i="1"/>
  <c r="V860" i="1"/>
  <c r="V2195" i="1"/>
  <c r="V2385" i="1"/>
  <c r="V1946" i="1"/>
  <c r="V1746" i="1"/>
  <c r="V1507" i="1"/>
  <c r="V1280" i="1"/>
  <c r="V161" i="1"/>
  <c r="V1091" i="1"/>
  <c r="V434" i="1"/>
  <c r="V2608" i="1"/>
  <c r="V859" i="1"/>
  <c r="V2194" i="1"/>
  <c r="V2384" i="1"/>
  <c r="V1505" i="1"/>
  <c r="V433" i="1"/>
  <c r="V2607" i="1"/>
  <c r="V2383" i="1"/>
  <c r="V1503" i="1"/>
  <c r="V432" i="1"/>
  <c r="V2606" i="1"/>
  <c r="V2382" i="1"/>
  <c r="V1943" i="1"/>
  <c r="V1743" i="1"/>
  <c r="V1501" i="1"/>
  <c r="V1500" i="1"/>
  <c r="V2632" i="1"/>
  <c r="V1088" i="1"/>
  <c r="V431" i="1"/>
  <c r="V2605" i="1"/>
  <c r="V856" i="1"/>
  <c r="V2183" i="1"/>
  <c r="V2381" i="1"/>
  <c r="V1942" i="1"/>
  <c r="V1742" i="1"/>
  <c r="V1499" i="1"/>
  <c r="V1498" i="1"/>
  <c r="V167" i="1"/>
  <c r="V1087" i="1"/>
  <c r="V430" i="1"/>
  <c r="V2604" i="1"/>
  <c r="V855" i="1"/>
  <c r="V2182" i="1"/>
  <c r="V2380" i="1"/>
  <c r="V1497" i="1"/>
  <c r="V429" i="1"/>
  <c r="V2603" i="1"/>
  <c r="V1940" i="1"/>
  <c r="V1724" i="1"/>
  <c r="V1487" i="1"/>
  <c r="V1085" i="1"/>
  <c r="V853" i="1"/>
  <c r="V2180" i="1"/>
  <c r="V2379" i="1"/>
  <c r="V1939" i="1"/>
  <c r="V1723" i="1"/>
  <c r="V1486" i="1"/>
  <c r="V1485" i="1"/>
  <c r="V1205" i="1"/>
  <c r="V1084" i="1"/>
  <c r="V420" i="1"/>
  <c r="V2602" i="1"/>
  <c r="V852" i="1"/>
  <c r="V2179" i="1"/>
  <c r="V2377" i="1"/>
  <c r="V1482" i="1"/>
  <c r="V418" i="1"/>
  <c r="V2600" i="1"/>
  <c r="V2376" i="1"/>
  <c r="V1936" i="1"/>
  <c r="V1720" i="1"/>
  <c r="V1480" i="1"/>
  <c r="V1479" i="1"/>
  <c r="V117" i="1"/>
  <c r="V1081" i="1"/>
  <c r="V417" i="1"/>
  <c r="V2599" i="1"/>
  <c r="V849" i="1"/>
  <c r="V2176" i="1"/>
  <c r="V2375" i="1"/>
  <c r="V1470" i="1"/>
  <c r="V416" i="1"/>
  <c r="V2598" i="1"/>
  <c r="V1934" i="1"/>
  <c r="V1718" i="1"/>
  <c r="V1467" i="1"/>
  <c r="V1079" i="1"/>
  <c r="V839" i="1"/>
  <c r="V2174" i="1"/>
  <c r="V2373" i="1"/>
  <c r="V1933" i="1"/>
  <c r="V1717" i="1"/>
  <c r="V1466" i="1"/>
  <c r="V1465" i="1"/>
  <c r="V1078" i="1"/>
  <c r="V414" i="1"/>
  <c r="V2596" i="1"/>
  <c r="V838" i="1"/>
  <c r="V2173" i="1"/>
  <c r="V2372" i="1"/>
  <c r="V1932" i="1"/>
  <c r="V1716" i="1"/>
  <c r="V1464" i="1"/>
  <c r="V1463" i="1"/>
  <c r="V1077" i="1"/>
  <c r="V413" i="1"/>
  <c r="V2595" i="1"/>
  <c r="V837" i="1"/>
  <c r="V2172" i="1"/>
  <c r="V2371" i="1"/>
  <c r="V1931" i="1"/>
  <c r="V1715" i="1"/>
  <c r="V1462" i="1"/>
  <c r="V1461" i="1"/>
  <c r="V127" i="1"/>
  <c r="V1068" i="1"/>
  <c r="V412" i="1"/>
  <c r="V2594" i="1"/>
  <c r="V836" i="1"/>
  <c r="V2171" i="1"/>
  <c r="V2370" i="1"/>
  <c r="V1930" i="1"/>
  <c r="V1714" i="1"/>
  <c r="V1460" i="1"/>
  <c r="V1451" i="1"/>
  <c r="V1067" i="1"/>
  <c r="V411" i="1"/>
  <c r="V2593" i="1"/>
  <c r="V835" i="1"/>
  <c r="V2170" i="1"/>
  <c r="V2369" i="1"/>
  <c r="V1450" i="1"/>
  <c r="V410" i="1"/>
  <c r="V2592" i="1"/>
  <c r="V2367" i="1"/>
  <c r="V1927" i="1"/>
  <c r="V1711" i="1"/>
  <c r="V1446" i="1"/>
  <c r="V1556" i="1"/>
  <c r="V1064" i="1"/>
  <c r="V408" i="1"/>
  <c r="V2590" i="1"/>
  <c r="V832" i="1"/>
  <c r="V2167" i="1"/>
  <c r="V2366" i="1"/>
  <c r="V1926" i="1"/>
  <c r="V1710" i="1"/>
  <c r="V1444" i="1"/>
  <c r="V1443" i="1"/>
  <c r="V1063" i="1"/>
  <c r="V407" i="1"/>
  <c r="V2589" i="1"/>
  <c r="V831" i="1"/>
  <c r="V2166" i="1"/>
  <c r="V1925" i="1"/>
  <c r="V1751" i="1"/>
  <c r="V1441" i="1"/>
  <c r="V1471" i="1"/>
  <c r="V1062" i="1"/>
  <c r="V830" i="1"/>
  <c r="V2165" i="1"/>
  <c r="V2364" i="1"/>
  <c r="V1924" i="1"/>
  <c r="V1708" i="1"/>
  <c r="V1440" i="1"/>
  <c r="V1439" i="1"/>
  <c r="V1061" i="1"/>
  <c r="V405" i="1"/>
  <c r="V2587" i="1"/>
  <c r="V829" i="1"/>
  <c r="V2164" i="1"/>
  <c r="V2362" i="1"/>
  <c r="V1922" i="1"/>
  <c r="V1706" i="1"/>
  <c r="V1436" i="1"/>
  <c r="V1435" i="1"/>
  <c r="V1059" i="1"/>
  <c r="V403" i="1"/>
  <c r="V2585" i="1"/>
  <c r="V827" i="1"/>
  <c r="V2162" i="1"/>
  <c r="V1921" i="1"/>
  <c r="V1705" i="1"/>
  <c r="V1433" i="1"/>
  <c r="V131" i="1"/>
  <c r="V1058" i="1"/>
  <c r="V826" i="1"/>
  <c r="V2161" i="1"/>
  <c r="V2360" i="1"/>
  <c r="V1920" i="1"/>
  <c r="V1704" i="1"/>
  <c r="V1432" i="1"/>
  <c r="V1431" i="1"/>
  <c r="V1057" i="1"/>
  <c r="V401" i="1"/>
  <c r="V2583" i="1"/>
  <c r="V825" i="1"/>
  <c r="V2160" i="1"/>
  <c r="V2359" i="1"/>
  <c r="V1919" i="1"/>
  <c r="V1703" i="1"/>
  <c r="V1430" i="1"/>
  <c r="V1429" i="1"/>
  <c r="V1056" i="1"/>
  <c r="V400" i="1"/>
  <c r="V2582" i="1"/>
  <c r="V824" i="1"/>
  <c r="V2159" i="1"/>
  <c r="V2358" i="1"/>
  <c r="V1918" i="1"/>
  <c r="V1665" i="1"/>
  <c r="V1428" i="1"/>
  <c r="V1345" i="1"/>
  <c r="V213" i="1"/>
  <c r="V1026" i="1"/>
  <c r="V399" i="1"/>
  <c r="V2581" i="1"/>
  <c r="V690" i="1"/>
  <c r="V2129" i="1"/>
  <c r="V2357" i="1"/>
  <c r="V1917" i="1"/>
  <c r="V1701" i="1"/>
  <c r="V1426" i="1"/>
  <c r="V1425" i="1"/>
  <c r="V194" i="1"/>
  <c r="V1054" i="1"/>
  <c r="V398" i="1"/>
  <c r="V2580" i="1"/>
  <c r="V822" i="1"/>
  <c r="V2157" i="1"/>
  <c r="V2356" i="1"/>
  <c r="V1916" i="1"/>
  <c r="V1700" i="1"/>
  <c r="V1424" i="1"/>
  <c r="V1423" i="1"/>
  <c r="V1053" i="1"/>
  <c r="V397" i="1"/>
  <c r="V2579" i="1"/>
  <c r="V821" i="1"/>
  <c r="V2156" i="1"/>
  <c r="V2355" i="1"/>
  <c r="V1915" i="1"/>
  <c r="V1699" i="1"/>
  <c r="V1422" i="1"/>
  <c r="V1421" i="1"/>
  <c r="V4" i="1"/>
  <c r="V1052" i="1"/>
  <c r="V396" i="1"/>
  <c r="V2578" i="1"/>
  <c r="V820" i="1"/>
  <c r="V2155" i="1"/>
  <c r="V2354" i="1"/>
  <c r="V1914" i="1"/>
  <c r="V1698" i="1"/>
  <c r="V1420" i="1"/>
  <c r="V1419" i="1"/>
  <c r="V747" i="1"/>
  <c r="V1051" i="1"/>
  <c r="V395" i="1"/>
  <c r="V2577" i="1"/>
  <c r="V819" i="1"/>
  <c r="V2154" i="1"/>
  <c r="V2353" i="1"/>
  <c r="V1418" i="1"/>
  <c r="V394" i="1"/>
  <c r="V2576" i="1"/>
  <c r="V2352" i="1"/>
  <c r="V1416" i="1"/>
  <c r="V393" i="1"/>
  <c r="V2575" i="1"/>
  <c r="V2351" i="1"/>
  <c r="V1911" i="1"/>
  <c r="V1695" i="1"/>
  <c r="V1414" i="1"/>
  <c r="V1413" i="1"/>
  <c r="V606" i="1"/>
  <c r="V1048" i="1"/>
  <c r="V392" i="1"/>
  <c r="V2574" i="1"/>
  <c r="V688" i="1"/>
  <c r="V2151" i="1"/>
  <c r="V2350" i="1"/>
  <c r="V1910" i="1"/>
  <c r="V1694" i="1"/>
  <c r="V1412" i="1"/>
  <c r="V1411" i="1"/>
  <c r="V1047" i="1"/>
  <c r="V391" i="1"/>
  <c r="V2573" i="1"/>
  <c r="V687" i="1"/>
  <c r="V2150" i="1"/>
  <c r="V2349" i="1"/>
  <c r="V1909" i="1"/>
  <c r="V1693" i="1"/>
  <c r="V1410" i="1"/>
  <c r="V1409" i="1"/>
  <c r="V841" i="1"/>
  <c r="V1046" i="1"/>
  <c r="V390" i="1"/>
  <c r="V2572" i="1"/>
  <c r="V686" i="1"/>
  <c r="V2149" i="1"/>
  <c r="V2348" i="1"/>
  <c r="V1908" i="1"/>
  <c r="V1692" i="1"/>
  <c r="V1408" i="1"/>
  <c r="V1407" i="1"/>
  <c r="V54" i="1"/>
  <c r="V1045" i="1"/>
  <c r="V389" i="1"/>
  <c r="V2571" i="1"/>
  <c r="V685" i="1"/>
  <c r="V2148" i="1"/>
  <c r="V1907" i="1"/>
  <c r="V1691" i="1"/>
  <c r="V1405" i="1"/>
  <c r="V538" i="1"/>
  <c r="V1044" i="1"/>
  <c r="V684" i="1"/>
  <c r="V2147" i="1"/>
  <c r="V2346" i="1"/>
  <c r="V1404" i="1"/>
  <c r="V387" i="1"/>
  <c r="V2569" i="1"/>
  <c r="V2344" i="1"/>
  <c r="V1402" i="1"/>
  <c r="V386" i="1"/>
  <c r="V2567" i="1"/>
  <c r="V2343" i="1"/>
  <c r="V1903" i="1"/>
  <c r="V1688" i="1"/>
  <c r="V1400" i="1"/>
  <c r="V1399" i="1"/>
  <c r="V1041" i="1"/>
  <c r="V385" i="1"/>
  <c r="V2558" i="1"/>
  <c r="V681" i="1"/>
  <c r="V2143" i="1"/>
  <c r="V1902" i="1"/>
  <c r="V1687" i="1"/>
  <c r="V1397" i="1"/>
  <c r="V38" i="1"/>
  <c r="V1040" i="1"/>
  <c r="V672" i="1"/>
  <c r="V2142" i="1"/>
  <c r="V2341" i="1"/>
  <c r="V1901" i="1"/>
  <c r="V1673" i="1"/>
  <c r="V1396" i="1"/>
  <c r="V1395" i="1"/>
  <c r="V216" i="1"/>
  <c r="V1039" i="1"/>
  <c r="V383" i="1"/>
  <c r="V2556" i="1"/>
  <c r="V671" i="1"/>
  <c r="V2133" i="1"/>
  <c r="V1900" i="1"/>
  <c r="V1685" i="1"/>
  <c r="V1393" i="1"/>
  <c r="V151" i="1"/>
  <c r="V1038" i="1"/>
  <c r="V670" i="1"/>
  <c r="V2132" i="1"/>
  <c r="V2339" i="1"/>
  <c r="V1899" i="1"/>
  <c r="V1684" i="1"/>
  <c r="V1392" i="1"/>
  <c r="V1391" i="1"/>
  <c r="V1538" i="1"/>
  <c r="V1037" i="1"/>
  <c r="V381" i="1"/>
  <c r="V2554" i="1"/>
  <c r="V669" i="1"/>
  <c r="V2131" i="1"/>
  <c r="V2338" i="1"/>
  <c r="V1390" i="1"/>
  <c r="V380" i="1"/>
  <c r="V2553" i="1"/>
  <c r="V2337" i="1"/>
  <c r="V1897" i="1"/>
  <c r="V1617" i="1"/>
  <c r="V1388" i="1"/>
  <c r="V1387" i="1"/>
  <c r="V110" i="1"/>
  <c r="V966" i="1"/>
  <c r="V379" i="1"/>
  <c r="V2552" i="1"/>
  <c r="V587" i="1"/>
  <c r="V2052" i="1"/>
  <c r="V2336" i="1"/>
  <c r="V1386" i="1"/>
  <c r="V378" i="1"/>
  <c r="V2551" i="1"/>
  <c r="V2335" i="1"/>
  <c r="V1384" i="1"/>
  <c r="V377" i="1"/>
  <c r="V2550" i="1"/>
  <c r="V1894" i="1"/>
  <c r="V1679" i="1"/>
  <c r="V1381" i="1"/>
  <c r="V203" i="1"/>
  <c r="V1032" i="1"/>
  <c r="V664" i="1"/>
  <c r="V2126" i="1"/>
  <c r="V2333" i="1"/>
  <c r="V1893" i="1"/>
  <c r="V1678" i="1"/>
  <c r="V1380" i="1"/>
  <c r="V1379" i="1"/>
  <c r="V779" i="1"/>
  <c r="V1031" i="1"/>
  <c r="V375" i="1"/>
  <c r="V2548" i="1"/>
  <c r="V663" i="1"/>
  <c r="V2125" i="1"/>
  <c r="V1892" i="1"/>
  <c r="V1677" i="1"/>
  <c r="V1377" i="1"/>
  <c r="V1030" i="1"/>
  <c r="V662" i="1"/>
  <c r="V2124" i="1"/>
  <c r="V2331" i="1"/>
  <c r="V1891" i="1"/>
  <c r="V1676" i="1"/>
  <c r="V1376" i="1"/>
  <c r="V1375" i="1"/>
  <c r="V166" i="1"/>
  <c r="V1029" i="1"/>
  <c r="V373" i="1"/>
  <c r="V2523" i="1"/>
  <c r="V653" i="1"/>
  <c r="V2123" i="1"/>
  <c r="V2330" i="1"/>
  <c r="V1890" i="1"/>
  <c r="V1675" i="1"/>
  <c r="V1374" i="1"/>
  <c r="V1373" i="1"/>
  <c r="V1028" i="1"/>
  <c r="V372" i="1"/>
  <c r="V2522" i="1"/>
  <c r="V652" i="1"/>
  <c r="V2122" i="1"/>
  <c r="V2329" i="1"/>
  <c r="V1372" i="1"/>
  <c r="V371" i="1"/>
  <c r="V2521" i="1"/>
  <c r="V2328" i="1"/>
  <c r="V1888" i="1"/>
  <c r="V1702" i="1"/>
  <c r="V1370" i="1"/>
  <c r="V1369" i="1"/>
  <c r="V349" i="1"/>
  <c r="V1096" i="1"/>
  <c r="V370" i="1"/>
  <c r="V2520" i="1"/>
  <c r="V864" i="1"/>
  <c r="V2120" i="1"/>
  <c r="V2327" i="1"/>
  <c r="V1887" i="1"/>
  <c r="V1672" i="1"/>
  <c r="V1368" i="1"/>
  <c r="V1367" i="1"/>
  <c r="V1017" i="1"/>
  <c r="V369" i="1"/>
  <c r="V2519" i="1"/>
  <c r="V650" i="1"/>
  <c r="V2119" i="1"/>
  <c r="V2326" i="1"/>
  <c r="V1886" i="1"/>
  <c r="V1671" i="1"/>
  <c r="V1366" i="1"/>
  <c r="V1365" i="1"/>
  <c r="V1016" i="1"/>
  <c r="V368" i="1"/>
  <c r="V2518" i="1"/>
  <c r="V649" i="1"/>
  <c r="V2118" i="1"/>
  <c r="V1885" i="1"/>
  <c r="V1670" i="1"/>
  <c r="V1363" i="1"/>
  <c r="V811" i="1"/>
  <c r="V1015" i="1"/>
  <c r="V648" i="1"/>
  <c r="V2117" i="1"/>
  <c r="V1884" i="1"/>
  <c r="V1669" i="1"/>
  <c r="V1361" i="1"/>
  <c r="V1014" i="1"/>
  <c r="V647" i="1"/>
  <c r="V2116" i="1"/>
  <c r="V1883" i="1"/>
  <c r="V1668" i="1"/>
  <c r="V1359" i="1"/>
  <c r="V1013" i="1"/>
  <c r="V646" i="1"/>
  <c r="V2115" i="1"/>
  <c r="V1882" i="1"/>
  <c r="V1667" i="1"/>
  <c r="V1357" i="1"/>
  <c r="V124" i="1"/>
  <c r="V1012" i="1"/>
  <c r="V645" i="1"/>
  <c r="V2114" i="1"/>
  <c r="V1881" i="1"/>
  <c r="V1666" i="1"/>
  <c r="V1355" i="1"/>
  <c r="V223" i="1"/>
  <c r="V1011" i="1"/>
  <c r="V644" i="1"/>
  <c r="V2113" i="1"/>
  <c r="V2320" i="1"/>
  <c r="V1354" i="1"/>
  <c r="V362" i="1"/>
  <c r="V2512" i="1"/>
  <c r="V2319" i="1"/>
  <c r="V1879" i="1"/>
  <c r="V1664" i="1"/>
  <c r="V1344" i="1"/>
  <c r="V1343" i="1"/>
  <c r="V787" i="1"/>
  <c r="V1009" i="1"/>
  <c r="V361" i="1"/>
  <c r="V2511" i="1"/>
  <c r="V642" i="1"/>
  <c r="V2095" i="1"/>
  <c r="V2318" i="1"/>
  <c r="V1878" i="1"/>
  <c r="V1663" i="1"/>
  <c r="V1342" i="1"/>
  <c r="V1341" i="1"/>
  <c r="V1008" i="1"/>
  <c r="V360" i="1"/>
  <c r="V2510" i="1"/>
  <c r="V641" i="1"/>
  <c r="V2094" i="1"/>
  <c r="V2317" i="1"/>
  <c r="V1340" i="1"/>
  <c r="V359" i="1"/>
  <c r="V2509" i="1"/>
  <c r="V1876" i="1"/>
  <c r="V1661" i="1"/>
  <c r="V1338" i="1"/>
  <c r="V998" i="1"/>
  <c r="V639" i="1"/>
  <c r="V2092" i="1"/>
  <c r="V1875" i="1"/>
  <c r="V1660" i="1"/>
  <c r="V1336" i="1"/>
  <c r="V174" i="1"/>
  <c r="V997" i="1"/>
  <c r="V638" i="1"/>
  <c r="V2091" i="1"/>
  <c r="V1874" i="1"/>
  <c r="V1659" i="1"/>
  <c r="V1335" i="1"/>
  <c r="V160" i="1"/>
  <c r="V996" i="1"/>
  <c r="V637" i="1"/>
  <c r="V2090" i="1"/>
  <c r="V2307" i="1"/>
  <c r="V1877" i="1"/>
  <c r="V1640" i="1"/>
  <c r="V1334" i="1"/>
  <c r="V1333" i="1"/>
  <c r="V129" i="1"/>
  <c r="V1007" i="1"/>
  <c r="V357" i="1"/>
  <c r="V2507" i="1"/>
  <c r="V640" i="1"/>
  <c r="V2089" i="1"/>
  <c r="V2306" i="1"/>
  <c r="V1872" i="1"/>
  <c r="V1657" i="1"/>
  <c r="V1332" i="1"/>
  <c r="V1331" i="1"/>
  <c r="V1289" i="1"/>
  <c r="V994" i="1"/>
  <c r="V348" i="1"/>
  <c r="V2506" i="1"/>
  <c r="V635" i="1"/>
  <c r="V2088" i="1"/>
  <c r="V1871" i="1"/>
  <c r="V1656" i="1"/>
  <c r="V1330" i="1"/>
  <c r="V939" i="1"/>
  <c r="V993" i="1"/>
  <c r="V634" i="1"/>
  <c r="V2087" i="1"/>
  <c r="V2305" i="1"/>
  <c r="V1870" i="1"/>
  <c r="V1655" i="1"/>
  <c r="V1329" i="1"/>
  <c r="V1328" i="1"/>
  <c r="V992" i="1"/>
  <c r="V347" i="1"/>
  <c r="V2505" i="1"/>
  <c r="V633" i="1"/>
  <c r="V2086" i="1"/>
  <c r="V2304" i="1"/>
  <c r="V1869" i="1"/>
  <c r="V1654" i="1"/>
  <c r="V1327" i="1"/>
  <c r="V1326" i="1"/>
  <c r="V150" i="1"/>
  <c r="V991" i="1"/>
  <c r="V346" i="1"/>
  <c r="V2504" i="1"/>
  <c r="V624" i="1"/>
  <c r="V2085" i="1"/>
  <c r="V2303" i="1"/>
  <c r="V1868" i="1"/>
  <c r="V1653" i="1"/>
  <c r="V1325" i="1"/>
  <c r="V1324" i="1"/>
  <c r="V990" i="1"/>
  <c r="V345" i="1"/>
  <c r="V2503" i="1"/>
  <c r="V623" i="1"/>
  <c r="V2084" i="1"/>
  <c r="V1867" i="1"/>
  <c r="V1652" i="1"/>
  <c r="V1322" i="1"/>
  <c r="V989" i="1"/>
  <c r="V622" i="1"/>
  <c r="V2083" i="1"/>
  <c r="V2301" i="1"/>
  <c r="V1866" i="1"/>
  <c r="V1651" i="1"/>
  <c r="V1321" i="1"/>
  <c r="V1320" i="1"/>
  <c r="V126" i="1"/>
  <c r="V988" i="1"/>
  <c r="V343" i="1"/>
  <c r="V2501" i="1"/>
  <c r="V621" i="1"/>
  <c r="V2082" i="1"/>
  <c r="V2300" i="1"/>
  <c r="V1865" i="1"/>
  <c r="V1650" i="1"/>
  <c r="V1319" i="1"/>
  <c r="V1318" i="1"/>
  <c r="V691" i="1"/>
  <c r="V987" i="1"/>
  <c r="V342" i="1"/>
  <c r="V2500" i="1"/>
  <c r="V620" i="1"/>
  <c r="V2081" i="1"/>
  <c r="V2299" i="1"/>
  <c r="V1864" i="1"/>
  <c r="V1771" i="1"/>
  <c r="V1317" i="1"/>
  <c r="V1316" i="1"/>
  <c r="V986" i="1"/>
  <c r="V341" i="1"/>
  <c r="V2499" i="1"/>
  <c r="V619" i="1"/>
  <c r="V2080" i="1"/>
  <c r="V2298" i="1"/>
  <c r="V1863" i="1"/>
  <c r="V1648" i="1"/>
  <c r="V1315" i="1"/>
  <c r="V1314" i="1"/>
  <c r="V69" i="1"/>
  <c r="V985" i="1"/>
  <c r="V340" i="1"/>
  <c r="V2498" i="1"/>
  <c r="V618" i="1"/>
  <c r="V2079" i="1"/>
  <c r="V2297" i="1"/>
  <c r="V1313" i="1"/>
  <c r="V339" i="1"/>
  <c r="V2497" i="1"/>
  <c r="V2296" i="1"/>
  <c r="V1861" i="1"/>
  <c r="V1646" i="1"/>
  <c r="V1311" i="1"/>
  <c r="V1310" i="1"/>
  <c r="V983" i="1"/>
  <c r="V330" i="1"/>
  <c r="V2496" i="1"/>
  <c r="V616" i="1"/>
  <c r="V2077" i="1"/>
  <c r="V2295" i="1"/>
  <c r="V1309" i="1"/>
  <c r="V329" i="1"/>
  <c r="V2495" i="1"/>
  <c r="V2294" i="1"/>
  <c r="V1307" i="1"/>
  <c r="V328" i="1"/>
  <c r="V2494" i="1"/>
  <c r="V2292" i="1"/>
  <c r="V1857" i="1"/>
  <c r="V1642" i="1"/>
  <c r="V1287" i="1"/>
  <c r="V1286" i="1"/>
  <c r="V42" i="1"/>
  <c r="V979" i="1"/>
  <c r="V326" i="1"/>
  <c r="V2492" i="1"/>
  <c r="V604" i="1"/>
  <c r="V2073" i="1"/>
  <c r="V2291" i="1"/>
  <c r="V1856" i="1"/>
  <c r="V1641" i="1"/>
  <c r="V1285" i="1"/>
  <c r="V1284" i="1"/>
  <c r="V999" i="1"/>
  <c r="V978" i="1"/>
  <c r="V325" i="1"/>
  <c r="V2491" i="1"/>
  <c r="V603" i="1"/>
  <c r="V2072" i="1"/>
  <c r="V1855" i="1"/>
  <c r="V1629" i="1"/>
  <c r="V1252" i="1"/>
  <c r="V113" i="1"/>
  <c r="V977" i="1"/>
  <c r="V602" i="1"/>
  <c r="V2071" i="1"/>
  <c r="V1938" i="1"/>
  <c r="V1681" i="1"/>
  <c r="V1427" i="1"/>
  <c r="V218" i="1"/>
  <c r="V1034" i="1"/>
  <c r="V823" i="1"/>
  <c r="V2146" i="1"/>
  <c r="V2287" i="1"/>
  <c r="V1852" i="1"/>
  <c r="V1637" i="1"/>
  <c r="V1277" i="1"/>
  <c r="V1276" i="1"/>
  <c r="V55" i="1"/>
  <c r="V974" i="1"/>
  <c r="V321" i="1"/>
  <c r="V2487" i="1"/>
  <c r="V599" i="1"/>
  <c r="V2068" i="1"/>
  <c r="V2286" i="1"/>
  <c r="V1851" i="1"/>
  <c r="V1636" i="1"/>
  <c r="V1275" i="1"/>
  <c r="V1274" i="1"/>
  <c r="V973" i="1"/>
  <c r="V320" i="1"/>
  <c r="V2486" i="1"/>
  <c r="V598" i="1"/>
  <c r="V2067" i="1"/>
  <c r="V2285" i="1"/>
  <c r="V1850" i="1"/>
  <c r="V1635" i="1"/>
  <c r="V1273" i="1"/>
  <c r="V1272" i="1"/>
  <c r="V972" i="1"/>
  <c r="V319" i="1"/>
  <c r="V2485" i="1"/>
  <c r="V597" i="1"/>
  <c r="V2066" i="1"/>
  <c r="V2284" i="1"/>
  <c r="V1849" i="1"/>
  <c r="V1764" i="1"/>
  <c r="V1271" i="1"/>
  <c r="V1270" i="1"/>
  <c r="V1734" i="1"/>
  <c r="V971" i="1"/>
  <c r="V318" i="1"/>
  <c r="V2484" i="1"/>
  <c r="V596" i="1"/>
  <c r="V2065" i="1"/>
  <c r="V2283" i="1"/>
  <c r="V1848" i="1"/>
  <c r="V1633" i="1"/>
  <c r="V1269" i="1"/>
  <c r="V1268" i="1"/>
  <c r="V176" i="1"/>
  <c r="V970" i="1"/>
  <c r="V317" i="1"/>
  <c r="V2483" i="1"/>
  <c r="V595" i="1"/>
  <c r="V2064" i="1"/>
  <c r="V2282" i="1"/>
  <c r="V1267" i="1"/>
  <c r="V316" i="1"/>
  <c r="V2474" i="1"/>
  <c r="V2281" i="1"/>
  <c r="V1265" i="1"/>
  <c r="V315" i="1"/>
  <c r="V2473" i="1"/>
  <c r="V2280" i="1"/>
  <c r="V1263" i="1"/>
  <c r="V314" i="1"/>
  <c r="V2472" i="1"/>
  <c r="V2279" i="1"/>
  <c r="V1261" i="1"/>
  <c r="V313" i="1"/>
  <c r="V2471" i="1"/>
  <c r="V2278" i="1"/>
  <c r="V1259" i="1"/>
  <c r="V312" i="1"/>
  <c r="V2470" i="1"/>
  <c r="V1842" i="1"/>
  <c r="V1619" i="1"/>
  <c r="V1256" i="1"/>
  <c r="V964" i="1"/>
  <c r="V589" i="1"/>
  <c r="V2050" i="1"/>
  <c r="V2275" i="1"/>
  <c r="V1814" i="1"/>
  <c r="V1602" i="1"/>
  <c r="V1253" i="1"/>
  <c r="V1222" i="1"/>
  <c r="V56" i="1"/>
  <c r="V935" i="1"/>
  <c r="V309" i="1"/>
  <c r="V2467" i="1"/>
  <c r="V559" i="1"/>
  <c r="V2022" i="1"/>
  <c r="V2274" i="1"/>
  <c r="V1839" i="1"/>
  <c r="V1616" i="1"/>
  <c r="V1251" i="1"/>
  <c r="V1250" i="1"/>
  <c r="V1726" i="1"/>
  <c r="V961" i="1"/>
  <c r="V292" i="1"/>
  <c r="V2466" i="1"/>
  <c r="V586" i="1"/>
  <c r="V2047" i="1"/>
  <c r="V1838" i="1"/>
  <c r="V1615" i="1"/>
  <c r="V1248" i="1"/>
  <c r="V960" i="1"/>
  <c r="V585" i="1"/>
  <c r="V2046" i="1"/>
  <c r="V2271" i="1"/>
  <c r="V1836" i="1"/>
  <c r="V1613" i="1"/>
  <c r="V1245" i="1"/>
  <c r="V1244" i="1"/>
  <c r="V212" i="1"/>
  <c r="V958" i="1"/>
  <c r="V289" i="1"/>
  <c r="V2455" i="1"/>
  <c r="V583" i="1"/>
  <c r="V2044" i="1"/>
  <c r="V1835" i="1"/>
  <c r="V1612" i="1"/>
  <c r="V1242" i="1"/>
  <c r="V957" i="1"/>
  <c r="V582" i="1"/>
  <c r="V2035" i="1"/>
  <c r="V2269" i="1"/>
  <c r="V1241" i="1"/>
  <c r="V287" i="1"/>
  <c r="V2453" i="1"/>
  <c r="V2268" i="1"/>
  <c r="V1833" i="1"/>
  <c r="V1610" i="1"/>
  <c r="V1239" i="1"/>
  <c r="V1238" i="1"/>
  <c r="V955" i="1"/>
  <c r="V286" i="1"/>
  <c r="V2452" i="1"/>
  <c r="V580" i="1"/>
  <c r="V2033" i="1"/>
  <c r="V1832" i="1"/>
  <c r="V1609" i="1"/>
  <c r="V1236" i="1"/>
  <c r="V938" i="1"/>
  <c r="V579" i="1"/>
  <c r="V2032" i="1"/>
  <c r="V1830" i="1"/>
  <c r="V1662" i="1"/>
  <c r="V1339" i="1"/>
  <c r="V196" i="1"/>
  <c r="V936" i="1"/>
  <c r="V576" i="1"/>
  <c r="V2112" i="1"/>
  <c r="V2262" i="1"/>
  <c r="V1228" i="1"/>
  <c r="V280" i="1"/>
  <c r="V2446" i="1"/>
  <c r="V2261" i="1"/>
  <c r="V1819" i="1"/>
  <c r="V1604" i="1"/>
  <c r="V1226" i="1"/>
  <c r="V1225" i="1"/>
  <c r="V30" i="1"/>
  <c r="V933" i="1"/>
  <c r="V279" i="1"/>
  <c r="V2445" i="1"/>
  <c r="V573" i="1"/>
  <c r="V2027" i="1"/>
  <c r="V1818" i="1"/>
  <c r="V1603" i="1"/>
  <c r="V1223" i="1"/>
  <c r="V195" i="1"/>
  <c r="V932" i="1"/>
  <c r="V564" i="1"/>
  <c r="V2026" i="1"/>
  <c r="V2258" i="1"/>
  <c r="V1817" i="1"/>
  <c r="V1601" i="1"/>
  <c r="V1219" i="1"/>
  <c r="V1218" i="1"/>
  <c r="V930" i="1"/>
  <c r="V275" i="1"/>
  <c r="V2442" i="1"/>
  <c r="V562" i="1"/>
  <c r="V2025" i="1"/>
  <c r="V2257" i="1"/>
  <c r="V1816" i="1"/>
  <c r="V1600" i="1"/>
  <c r="V1217" i="1"/>
  <c r="V1216" i="1"/>
  <c r="V929" i="1"/>
  <c r="V274" i="1"/>
  <c r="V2441" i="1"/>
  <c r="V561" i="1"/>
  <c r="V2024" i="1"/>
  <c r="V2256" i="1"/>
  <c r="V1815" i="1"/>
  <c r="V1599" i="1"/>
  <c r="V1215" i="1"/>
  <c r="V1214" i="1"/>
  <c r="V331" i="1"/>
  <c r="V920" i="1"/>
  <c r="V273" i="1"/>
  <c r="V2440" i="1"/>
  <c r="V560" i="1"/>
  <c r="V2023" i="1"/>
  <c r="V2253" i="1"/>
  <c r="V1201" i="1"/>
  <c r="V262" i="1"/>
  <c r="V2437" i="1"/>
  <c r="V2252" i="1"/>
  <c r="V1811" i="1"/>
  <c r="V1595" i="1"/>
  <c r="V1199" i="1"/>
  <c r="V1198" i="1"/>
  <c r="V134" i="1"/>
  <c r="V916" i="1"/>
  <c r="V261" i="1"/>
  <c r="V2436" i="1"/>
  <c r="V556" i="1"/>
  <c r="V2019" i="1"/>
  <c r="V2251" i="1"/>
  <c r="V1810" i="1"/>
  <c r="V1594" i="1"/>
  <c r="V1197" i="1"/>
  <c r="V1196" i="1"/>
  <c r="V915" i="1"/>
  <c r="V260" i="1"/>
  <c r="V2435" i="1"/>
  <c r="V555" i="1"/>
  <c r="V2018" i="1"/>
  <c r="V2250" i="1"/>
  <c r="V1809" i="1"/>
  <c r="V1593" i="1"/>
  <c r="V1195" i="1"/>
  <c r="V1194" i="1"/>
  <c r="V914" i="1"/>
  <c r="V259" i="1"/>
  <c r="V2434" i="1"/>
  <c r="V554" i="1"/>
  <c r="V2017" i="1"/>
  <c r="V2249" i="1"/>
  <c r="V1193" i="1"/>
  <c r="V258" i="1"/>
  <c r="V2433" i="1"/>
  <c r="V1806" i="1"/>
  <c r="V1590" i="1"/>
  <c r="V1188" i="1"/>
  <c r="V1346" i="1"/>
  <c r="V911" i="1"/>
  <c r="V519" i="1"/>
  <c r="V2014" i="1"/>
  <c r="V2246" i="1"/>
  <c r="V1187" i="1"/>
  <c r="V255" i="1"/>
  <c r="V2430" i="1"/>
  <c r="V2245" i="1"/>
  <c r="V1185" i="1"/>
  <c r="V254" i="1"/>
  <c r="V2429" i="1"/>
  <c r="V1790" i="1"/>
  <c r="V1582" i="1"/>
  <c r="V1164" i="1"/>
  <c r="V903" i="1"/>
  <c r="V511" i="1"/>
  <c r="V2006" i="1"/>
  <c r="V1787" i="1"/>
  <c r="V1579" i="1"/>
  <c r="V1158" i="1"/>
  <c r="V900" i="1"/>
  <c r="V476" i="1"/>
  <c r="V1987" i="1"/>
  <c r="V1785" i="1"/>
  <c r="V1577" i="1"/>
  <c r="V1154" i="1"/>
  <c r="V439" i="1"/>
  <c r="V898" i="1"/>
  <c r="V474" i="1"/>
  <c r="V1985" i="1"/>
  <c r="V1781" i="1"/>
  <c r="V1574" i="1"/>
  <c r="V1149" i="1"/>
  <c r="V895" i="1"/>
  <c r="V471" i="1"/>
  <c r="V1981" i="1"/>
  <c r="V1779" i="1"/>
  <c r="V1572" i="1"/>
  <c r="V1145" i="1"/>
  <c r="V893" i="1"/>
  <c r="V469" i="1"/>
  <c r="V1979" i="1"/>
  <c r="V1778" i="1"/>
  <c r="V1571" i="1"/>
  <c r="V1143" i="1"/>
  <c r="V892" i="1"/>
  <c r="V468" i="1"/>
  <c r="V1978" i="1"/>
  <c r="V2219" i="1"/>
  <c r="V1777" i="1"/>
  <c r="V1570" i="1"/>
  <c r="V1142" i="1"/>
  <c r="V1133" i="1"/>
  <c r="V891" i="1"/>
  <c r="V229" i="1"/>
  <c r="V2411" i="1"/>
  <c r="V467" i="1"/>
  <c r="V1977" i="1"/>
  <c r="V2218" i="1"/>
  <c r="V1131" i="1"/>
  <c r="V228" i="1"/>
  <c r="V2410" i="1"/>
  <c r="V1976" i="1"/>
  <c r="V1776" i="1"/>
  <c r="V1567" i="1"/>
  <c r="V2055" i="1"/>
  <c r="V1128" i="1"/>
  <c r="V889" i="1"/>
  <c r="V2216" i="1"/>
  <c r="V1975" i="1"/>
  <c r="V1775" i="1"/>
  <c r="V1565" i="1"/>
  <c r="V1127" i="1"/>
  <c r="V880" i="1"/>
  <c r="V2215" i="1"/>
  <c r="V1974" i="1"/>
  <c r="V1774" i="1"/>
  <c r="V1563" i="1"/>
  <c r="V1126" i="1"/>
  <c r="V879" i="1"/>
  <c r="V2214" i="1"/>
  <c r="V2404" i="1"/>
  <c r="V1561" i="1"/>
  <c r="V461" i="1"/>
  <c r="V2627" i="1"/>
  <c r="V2403" i="1"/>
  <c r="V1559" i="1"/>
  <c r="V460" i="1"/>
  <c r="V2626" i="1"/>
  <c r="V2402" i="1"/>
  <c r="V1557" i="1"/>
  <c r="V459" i="1"/>
  <c r="V2625" i="1"/>
  <c r="V2401" i="1"/>
  <c r="V1970" i="1"/>
  <c r="V1770" i="1"/>
  <c r="V1952" i="1"/>
  <c r="V1554" i="1"/>
  <c r="V1122" i="1"/>
  <c r="V458" i="1"/>
  <c r="V2624" i="1"/>
  <c r="V875" i="1"/>
  <c r="V2210" i="1"/>
  <c r="V1969" i="1"/>
  <c r="V1769" i="1"/>
  <c r="V1552" i="1"/>
  <c r="V1121" i="1"/>
  <c r="V874" i="1"/>
  <c r="V2209" i="1"/>
  <c r="V2399" i="1"/>
  <c r="V1968" i="1"/>
  <c r="V1768" i="1"/>
  <c r="V1551" i="1"/>
  <c r="V1550" i="1"/>
  <c r="V1120" i="1"/>
  <c r="V456" i="1"/>
  <c r="V2622" i="1"/>
  <c r="V466" i="1"/>
  <c r="V2208" i="1"/>
  <c r="V2398" i="1"/>
  <c r="V1959" i="1"/>
  <c r="V1767" i="1"/>
  <c r="V1549" i="1"/>
  <c r="V1548" i="1"/>
  <c r="V1119" i="1"/>
  <c r="V455" i="1"/>
  <c r="V2621" i="1"/>
  <c r="V872" i="1"/>
  <c r="V2207" i="1"/>
  <c r="V2397" i="1"/>
  <c r="V1958" i="1"/>
  <c r="V1766" i="1"/>
  <c r="V1547" i="1"/>
  <c r="V1546" i="1"/>
  <c r="V1118" i="1"/>
  <c r="V454" i="1"/>
  <c r="V2620" i="1"/>
  <c r="V871" i="1"/>
  <c r="V2206" i="1"/>
  <c r="V2396" i="1"/>
  <c r="V1537" i="1"/>
  <c r="V453" i="1"/>
  <c r="V2619" i="1"/>
  <c r="V2395" i="1"/>
  <c r="V1854" i="1"/>
  <c r="V1634" i="1"/>
  <c r="V1535" i="1"/>
  <c r="V1534" i="1"/>
  <c r="V115" i="1"/>
  <c r="V976" i="1"/>
  <c r="V452" i="1"/>
  <c r="V2618" i="1"/>
  <c r="V601" i="1"/>
  <c r="V2070" i="1"/>
  <c r="V1953" i="1"/>
  <c r="V1761" i="1"/>
  <c r="V1524" i="1"/>
  <c r="V723" i="1"/>
  <c r="V1098" i="1"/>
  <c r="V866" i="1"/>
  <c r="V2199" i="1"/>
  <c r="V2290" i="1"/>
  <c r="V2200" i="1"/>
  <c r="V1752" i="1"/>
  <c r="V149" i="1"/>
  <c r="V1283" i="1"/>
  <c r="V324" i="1"/>
  <c r="V200" i="1"/>
  <c r="V1804" i="1"/>
  <c r="V1598" i="1"/>
  <c r="V1204" i="1"/>
  <c r="V45" i="1"/>
  <c r="V931" i="1"/>
  <c r="V517" i="1"/>
  <c r="V2020" i="1"/>
  <c r="V2389" i="1"/>
  <c r="V1523" i="1"/>
  <c r="V438" i="1"/>
  <c r="V2612" i="1"/>
  <c r="V1844" i="1"/>
  <c r="V1745" i="1"/>
  <c r="V1504" i="1"/>
  <c r="V1090" i="1"/>
  <c r="V858" i="1"/>
  <c r="V2193" i="1"/>
  <c r="V1944" i="1"/>
  <c r="V1744" i="1"/>
  <c r="V1502" i="1"/>
  <c r="V1089" i="1"/>
  <c r="V857" i="1"/>
  <c r="V2184" i="1"/>
  <c r="V1941" i="1"/>
  <c r="V1725" i="1"/>
  <c r="V1488" i="1"/>
  <c r="V75" i="1"/>
  <c r="V1086" i="1"/>
  <c r="V578" i="1"/>
  <c r="V2048" i="1"/>
  <c r="V2378" i="1"/>
  <c r="V1905" i="1"/>
  <c r="V1722" i="1"/>
  <c r="V1484" i="1"/>
  <c r="V1483" i="1"/>
  <c r="V182" i="1"/>
  <c r="V1083" i="1"/>
  <c r="V419" i="1"/>
  <c r="V2601" i="1"/>
  <c r="V667" i="1"/>
  <c r="V2178" i="1"/>
  <c r="V1937" i="1"/>
  <c r="V1721" i="1"/>
  <c r="V1481" i="1"/>
  <c r="V2308" i="1"/>
  <c r="V1082" i="1"/>
  <c r="V850" i="1"/>
  <c r="V2177" i="1"/>
  <c r="V1935" i="1"/>
  <c r="V1719" i="1"/>
  <c r="V1469" i="1"/>
  <c r="V1080" i="1"/>
  <c r="V840" i="1"/>
  <c r="V2175" i="1"/>
  <c r="V2374" i="1"/>
  <c r="V1468" i="1"/>
  <c r="V415" i="1"/>
  <c r="V2597" i="1"/>
  <c r="V1929" i="1"/>
  <c r="V1713" i="1"/>
  <c r="V1449" i="1"/>
  <c r="V1066" i="1"/>
  <c r="V834" i="1"/>
  <c r="V2169" i="1"/>
  <c r="V2368" i="1"/>
  <c r="V1928" i="1"/>
  <c r="V1712" i="1"/>
  <c r="V1448" i="1"/>
  <c r="V1447" i="1"/>
  <c r="V1065" i="1"/>
  <c r="V409" i="1"/>
  <c r="V2591" i="1"/>
  <c r="V833" i="1"/>
  <c r="V2168" i="1"/>
  <c r="V2365" i="1"/>
  <c r="V1442" i="1"/>
  <c r="V406" i="1"/>
  <c r="V2588" i="1"/>
  <c r="V2363" i="1"/>
  <c r="V1923" i="1"/>
  <c r="V1707" i="1"/>
  <c r="V1438" i="1"/>
  <c r="V1437" i="1"/>
  <c r="V1060" i="1"/>
  <c r="V404" i="1"/>
  <c r="V2586" i="1"/>
  <c r="V828" i="1"/>
  <c r="V2163" i="1"/>
  <c r="V2361" i="1"/>
  <c r="V1434" i="1"/>
  <c r="V402" i="1"/>
  <c r="V2584" i="1"/>
  <c r="V1913" i="1"/>
  <c r="V1697" i="1"/>
  <c r="V1417" i="1"/>
  <c r="V1050" i="1"/>
  <c r="V591" i="1"/>
  <c r="V2153" i="1"/>
  <c r="V1912" i="1"/>
  <c r="V1696" i="1"/>
  <c r="V1415" i="1"/>
  <c r="V1049" i="1"/>
  <c r="V689" i="1"/>
  <c r="V2152" i="1"/>
  <c r="V2347" i="1"/>
  <c r="V1406" i="1"/>
  <c r="V388" i="1"/>
  <c r="V2570" i="1"/>
  <c r="V2345" i="1"/>
  <c r="V1906" i="1"/>
  <c r="V1690" i="1"/>
  <c r="V1403" i="1"/>
  <c r="V1043" i="1"/>
  <c r="V276" i="1"/>
  <c r="V2568" i="1"/>
  <c r="V683" i="1"/>
  <c r="V2145" i="1"/>
  <c r="V1904" i="1"/>
  <c r="V1689" i="1"/>
  <c r="V1401" i="1"/>
  <c r="V1042" i="1"/>
  <c r="V682" i="1"/>
  <c r="V2144" i="1"/>
  <c r="V2342" i="1"/>
  <c r="V1398" i="1"/>
  <c r="V365" i="1"/>
  <c r="V2557" i="1"/>
  <c r="V2340" i="1"/>
  <c r="V1394" i="1"/>
  <c r="V382" i="1"/>
  <c r="V2555" i="1"/>
  <c r="V1898" i="1"/>
  <c r="V1683" i="1"/>
  <c r="V1389" i="1"/>
  <c r="V1036" i="1"/>
  <c r="V668" i="1"/>
  <c r="V2130" i="1"/>
  <c r="V1873" i="1"/>
  <c r="V1639" i="1"/>
  <c r="V1385" i="1"/>
  <c r="V121" i="1"/>
  <c r="V995" i="1"/>
  <c r="V636" i="1"/>
  <c r="V2128" i="1"/>
  <c r="V1895" i="1"/>
  <c r="V1680" i="1"/>
  <c r="V1383" i="1"/>
  <c r="V1033" i="1"/>
  <c r="V665" i="1"/>
  <c r="V2127" i="1"/>
  <c r="V2334" i="1"/>
  <c r="V1382" i="1"/>
  <c r="V376" i="1"/>
  <c r="V2549" i="1"/>
  <c r="V2332" i="1"/>
  <c r="V1378" i="1"/>
  <c r="V374" i="1"/>
  <c r="V2532" i="1"/>
  <c r="V1674" i="1"/>
  <c r="V2325" i="1"/>
  <c r="V1364" i="1"/>
  <c r="V367" i="1"/>
  <c r="V2517" i="1"/>
  <c r="V2324" i="1"/>
  <c r="V1362" i="1"/>
  <c r="V366" i="1"/>
  <c r="V2516" i="1"/>
  <c r="V2323" i="1"/>
  <c r="V1360" i="1"/>
  <c r="V311" i="1"/>
  <c r="V2515" i="1"/>
  <c r="V2322" i="1"/>
  <c r="V1358" i="1"/>
  <c r="V364" i="1"/>
  <c r="V2514" i="1"/>
  <c r="V2321" i="1"/>
  <c r="V1356" i="1"/>
  <c r="V363" i="1"/>
  <c r="V2513" i="1"/>
  <c r="V1945" i="1"/>
  <c r="V1682" i="1"/>
  <c r="V1445" i="1"/>
  <c r="V221" i="1"/>
  <c r="V1035" i="1"/>
  <c r="V851" i="1"/>
  <c r="V2158" i="1"/>
  <c r="V1840" i="1"/>
  <c r="V1607" i="1"/>
  <c r="V1231" i="1"/>
  <c r="V61" i="1"/>
  <c r="V962" i="1"/>
  <c r="V563" i="1"/>
  <c r="V2030" i="1"/>
  <c r="V2316" i="1"/>
  <c r="V1337" i="1"/>
  <c r="V358" i="1"/>
  <c r="V2508" i="1"/>
  <c r="V2302" i="1"/>
  <c r="V1323" i="1"/>
  <c r="V344" i="1"/>
  <c r="V2502" i="1"/>
  <c r="V1862" i="1"/>
  <c r="V1647" i="1"/>
  <c r="V1312" i="1"/>
  <c r="V984" i="1"/>
  <c r="V617" i="1"/>
  <c r="V2078" i="1"/>
  <c r="V1860" i="1"/>
  <c r="V1645" i="1"/>
  <c r="V1308" i="1"/>
  <c r="V982" i="1"/>
  <c r="V615" i="1"/>
  <c r="V2076" i="1"/>
  <c r="V1859" i="1"/>
  <c r="V1644" i="1"/>
  <c r="V1306" i="1"/>
  <c r="V981" i="1"/>
  <c r="V614" i="1"/>
  <c r="V2075" i="1"/>
  <c r="V2293" i="1"/>
  <c r="V1858" i="1"/>
  <c r="V1643" i="1"/>
  <c r="V1305" i="1"/>
  <c r="V1288" i="1"/>
  <c r="V980" i="1"/>
  <c r="V327" i="1"/>
  <c r="V2493" i="1"/>
  <c r="V605" i="1"/>
  <c r="V2074" i="1"/>
  <c r="V2490" i="1"/>
  <c r="V1224" i="1"/>
  <c r="V1097" i="1"/>
  <c r="V865" i="1"/>
  <c r="V2289" i="1"/>
  <c r="V1281" i="1"/>
  <c r="V323" i="1"/>
  <c r="V2489" i="1"/>
  <c r="V2288" i="1"/>
  <c r="V1853" i="1"/>
  <c r="V1638" i="1"/>
  <c r="V1279" i="1"/>
  <c r="V1278" i="1"/>
  <c r="V975" i="1"/>
  <c r="V322" i="1"/>
  <c r="V2488" i="1"/>
  <c r="V600" i="1"/>
  <c r="V2069" i="1"/>
  <c r="V1847" i="1"/>
  <c r="V1632" i="1"/>
  <c r="V1266" i="1"/>
  <c r="V969" i="1"/>
  <c r="V594" i="1"/>
  <c r="V2063" i="1"/>
  <c r="V1846" i="1"/>
  <c r="V1631" i="1"/>
  <c r="V1264" i="1"/>
  <c r="V968" i="1"/>
  <c r="V593" i="1"/>
  <c r="V2054" i="1"/>
  <c r="V1845" i="1"/>
  <c r="V1630" i="1"/>
  <c r="V1262" i="1"/>
  <c r="V967" i="1"/>
  <c r="V592" i="1"/>
  <c r="V2053" i="1"/>
  <c r="V1880" i="1"/>
  <c r="V1658" i="1"/>
  <c r="V1282" i="1"/>
  <c r="V163" i="1"/>
  <c r="V1010" i="1"/>
  <c r="V643" i="1"/>
  <c r="V2093" i="1"/>
  <c r="V1843" i="1"/>
  <c r="V1628" i="1"/>
  <c r="V1258" i="1"/>
  <c r="V965" i="1"/>
  <c r="V590" i="1"/>
  <c r="V2051" i="1"/>
  <c r="V2277" i="1"/>
  <c r="V1257" i="1"/>
  <c r="V384" i="1"/>
  <c r="V2469" i="1"/>
  <c r="V2276" i="1"/>
  <c r="V1841" i="1"/>
  <c r="V1618" i="1"/>
  <c r="V1255" i="1"/>
  <c r="V1254" i="1"/>
  <c r="V963" i="1"/>
  <c r="V310" i="1"/>
  <c r="V2468" i="1"/>
  <c r="V588" i="1"/>
  <c r="V2049" i="1"/>
  <c r="V2273" i="1"/>
  <c r="V1249" i="1"/>
  <c r="V291" i="1"/>
  <c r="V2465" i="1"/>
  <c r="V2272" i="1"/>
  <c r="V1837" i="1"/>
  <c r="V1614" i="1"/>
  <c r="V1247" i="1"/>
  <c r="V1246" i="1"/>
  <c r="V959" i="1"/>
  <c r="V290" i="1"/>
  <c r="V2464" i="1"/>
  <c r="V584" i="1"/>
  <c r="V2045" i="1"/>
  <c r="V2270" i="1"/>
  <c r="V1243" i="1"/>
  <c r="V288" i="1"/>
  <c r="V2454" i="1"/>
  <c r="V1834" i="1"/>
  <c r="V1611" i="1"/>
  <c r="V1240" i="1"/>
  <c r="V956" i="1"/>
  <c r="V581" i="1"/>
  <c r="V2034" i="1"/>
  <c r="V2267" i="1"/>
  <c r="V1237" i="1"/>
  <c r="V285" i="1"/>
  <c r="V2451" i="1"/>
  <c r="V2266" i="1"/>
  <c r="V1235" i="1"/>
  <c r="V284" i="1"/>
  <c r="V2450" i="1"/>
  <c r="V2265" i="1"/>
  <c r="V1831" i="1"/>
  <c r="V1608" i="1"/>
  <c r="V1234" i="1"/>
  <c r="V1233" i="1"/>
  <c r="V937" i="1"/>
  <c r="V283" i="1"/>
  <c r="V2449" i="1"/>
  <c r="V577" i="1"/>
  <c r="V2031" i="1"/>
  <c r="V2264" i="1"/>
  <c r="V1232" i="1"/>
  <c r="V282" i="1"/>
  <c r="V2448" i="1"/>
  <c r="V2263" i="1"/>
  <c r="V1821" i="1"/>
  <c r="V1606" i="1"/>
  <c r="V1230" i="1"/>
  <c r="V1229" i="1"/>
  <c r="V919" i="1"/>
  <c r="V281" i="1"/>
  <c r="V2447" i="1"/>
  <c r="V575" i="1"/>
  <c r="V2029" i="1"/>
  <c r="V1820" i="1"/>
  <c r="V1605" i="1"/>
  <c r="V1227" i="1"/>
  <c r="V934" i="1"/>
  <c r="V574" i="1"/>
  <c r="V2028" i="1"/>
  <c r="V2260" i="1"/>
  <c r="V1220" i="1"/>
  <c r="V278" i="1"/>
  <c r="V2444" i="1"/>
  <c r="V2259" i="1"/>
  <c r="V1951" i="1"/>
  <c r="V1686" i="1"/>
  <c r="V1221" i="1"/>
  <c r="V1506" i="1"/>
  <c r="V225" i="1"/>
  <c r="V1055" i="1"/>
  <c r="V277" i="1"/>
  <c r="V2443" i="1"/>
  <c r="V854" i="1"/>
  <c r="V2181" i="1"/>
  <c r="V2255" i="1"/>
  <c r="V1956" i="1"/>
  <c r="V1709" i="1"/>
  <c r="V1213" i="1"/>
  <c r="V1528" i="1"/>
  <c r="V1018" i="1"/>
  <c r="V1116" i="1"/>
  <c r="V272" i="1"/>
  <c r="V2439" i="1"/>
  <c r="V869" i="1"/>
  <c r="V2201" i="1"/>
  <c r="V2254" i="1"/>
  <c r="V1813" i="1"/>
  <c r="V1597" i="1"/>
  <c r="V1203" i="1"/>
  <c r="V1202" i="1"/>
  <c r="V918" i="1"/>
  <c r="V271" i="1"/>
  <c r="V2438" i="1"/>
  <c r="V558" i="1"/>
  <c r="V2021" i="1"/>
  <c r="V1812" i="1"/>
  <c r="V1596" i="1"/>
  <c r="V1200" i="1"/>
  <c r="V917" i="1"/>
  <c r="V557" i="1"/>
  <c r="V2204" i="1"/>
  <c r="V1808" i="1"/>
  <c r="V1592" i="1"/>
  <c r="V1192" i="1"/>
  <c r="V913" i="1"/>
  <c r="V521" i="1"/>
  <c r="V2016" i="1"/>
  <c r="V2248" i="1"/>
  <c r="V1807" i="1"/>
  <c r="V1591" i="1"/>
  <c r="V1191" i="1"/>
  <c r="V1190" i="1"/>
  <c r="V912" i="1"/>
  <c r="V257" i="1"/>
  <c r="V2432" i="1"/>
  <c r="V520" i="1"/>
  <c r="V2015" i="1"/>
  <c r="V2247" i="1"/>
  <c r="V1189" i="1"/>
  <c r="V256" i="1"/>
  <c r="V2431" i="1"/>
  <c r="V1805" i="1"/>
  <c r="V1589" i="1"/>
  <c r="V1186" i="1"/>
  <c r="V16" i="1"/>
  <c r="V910" i="1"/>
  <c r="V518" i="1"/>
  <c r="V2013" i="1"/>
  <c r="V1896" i="1"/>
  <c r="V1588" i="1"/>
  <c r="V1184" i="1"/>
  <c r="V178" i="1"/>
  <c r="V909" i="1"/>
  <c r="V666" i="1"/>
  <c r="V2012" i="1"/>
  <c r="V2244" i="1"/>
  <c r="V1803" i="1"/>
  <c r="V1587" i="1"/>
  <c r="V1183" i="1"/>
  <c r="V1174" i="1"/>
  <c r="V908" i="1"/>
  <c r="V253" i="1"/>
  <c r="V2428" i="1"/>
  <c r="V516" i="1"/>
  <c r="V2011" i="1"/>
  <c r="V2235" i="1"/>
  <c r="V1802" i="1"/>
  <c r="V1586" i="1"/>
  <c r="V1173" i="1"/>
  <c r="V1172" i="1"/>
  <c r="V907" i="1"/>
  <c r="V252" i="1"/>
  <c r="V2427" i="1"/>
  <c r="V515" i="1"/>
  <c r="V2010" i="1"/>
  <c r="V2234" i="1"/>
  <c r="V1801" i="1"/>
  <c r="V1585" i="1"/>
  <c r="V1171" i="1"/>
  <c r="V1170" i="1"/>
  <c r="V66" i="1"/>
  <c r="V906" i="1"/>
  <c r="V243" i="1"/>
  <c r="V2426" i="1"/>
  <c r="V514" i="1"/>
  <c r="V2009" i="1"/>
  <c r="V2233" i="1"/>
  <c r="V1800" i="1"/>
  <c r="V1584" i="1"/>
  <c r="V1169" i="1"/>
  <c r="V1168" i="1"/>
  <c r="V905" i="1"/>
  <c r="V242" i="1"/>
  <c r="V2425" i="1"/>
  <c r="V513" i="1"/>
  <c r="V2008" i="1"/>
  <c r="V2232" i="1"/>
  <c r="V1791" i="1"/>
  <c r="V1583" i="1"/>
  <c r="V1167" i="1"/>
  <c r="V1166" i="1"/>
  <c r="V904" i="1"/>
  <c r="V241" i="1"/>
  <c r="V2424" i="1"/>
  <c r="V512" i="1"/>
  <c r="V2007" i="1"/>
  <c r="V2231" i="1"/>
  <c r="V1165" i="1"/>
  <c r="V240" i="1"/>
  <c r="V2423" i="1"/>
  <c r="V2230" i="1"/>
  <c r="V1789" i="1"/>
  <c r="V1581" i="1"/>
  <c r="V1163" i="1"/>
  <c r="V1162" i="1"/>
  <c r="V2475" i="1"/>
  <c r="V902" i="1"/>
  <c r="V239" i="1"/>
  <c r="V2422" i="1"/>
  <c r="V873" i="1"/>
  <c r="V2005" i="1"/>
  <c r="V2229" i="1"/>
  <c r="V1788" i="1"/>
  <c r="V1580" i="1"/>
  <c r="V1161" i="1"/>
  <c r="V1160" i="1"/>
  <c r="V901" i="1"/>
  <c r="V238" i="1"/>
  <c r="V2421" i="1"/>
  <c r="V477" i="1"/>
  <c r="V2004" i="1"/>
  <c r="V2228" i="1"/>
  <c r="V1159" i="1"/>
  <c r="V237" i="1"/>
  <c r="V2420" i="1"/>
  <c r="V2227" i="1"/>
  <c r="V1786" i="1"/>
  <c r="V1578" i="1"/>
  <c r="V1157" i="1"/>
  <c r="V1156" i="1"/>
  <c r="V899" i="1"/>
  <c r="V236" i="1"/>
  <c r="V2419" i="1"/>
  <c r="V475" i="1"/>
  <c r="V1986" i="1"/>
  <c r="V2226" i="1"/>
  <c r="V1155" i="1"/>
  <c r="V235" i="1"/>
  <c r="V2418" i="1"/>
  <c r="V2225" i="1"/>
  <c r="V2003" i="1"/>
  <c r="V2001" i="1"/>
  <c r="V1153" i="1"/>
  <c r="V1998" i="1"/>
  <c r="V1576" i="1"/>
  <c r="V234" i="1"/>
  <c r="V2417" i="1"/>
  <c r="V473" i="1"/>
  <c r="V2" i="1"/>
  <c r="V2224" i="1"/>
  <c r="V1783" i="1"/>
  <c r="V1575" i="1"/>
  <c r="V1132" i="1"/>
  <c r="V1151" i="1"/>
  <c r="V896" i="1"/>
  <c r="V227" i="1"/>
  <c r="V2416" i="1"/>
  <c r="V472" i="1"/>
  <c r="V1982" i="1"/>
  <c r="V2223" i="1"/>
  <c r="V1150" i="1"/>
  <c r="V233" i="1"/>
  <c r="V2415" i="1"/>
  <c r="V2222" i="1"/>
  <c r="V1780" i="1"/>
  <c r="V1573" i="1"/>
  <c r="V1148" i="1"/>
  <c r="V1147" i="1"/>
  <c r="V894" i="1"/>
  <c r="V232" i="1"/>
  <c r="V2414" i="1"/>
  <c r="V470" i="1"/>
  <c r="V1980" i="1"/>
  <c r="V2220" i="1"/>
  <c r="V1144" i="1"/>
  <c r="V230" i="1"/>
  <c r="V2412" i="1"/>
  <c r="V1782" i="1"/>
  <c r="V1569" i="1"/>
  <c r="V1130" i="1"/>
  <c r="V12" i="1"/>
  <c r="V890" i="1"/>
  <c r="V478" i="1"/>
  <c r="V1983" i="1"/>
  <c r="O1220" i="1"/>
  <c r="R1220" i="1" s="1"/>
  <c r="U1220" i="1" s="1"/>
  <c r="X1220" i="1"/>
  <c r="AC1220" i="1"/>
  <c r="AJ1220" i="1" s="1"/>
  <c r="AD1220" i="1"/>
  <c r="AK1220" i="1" s="1"/>
  <c r="AE1220" i="1"/>
  <c r="AL1220" i="1" s="1"/>
  <c r="AF1220" i="1"/>
  <c r="AM1220" i="1" s="1"/>
  <c r="AG1220" i="1"/>
  <c r="AN1220" i="1" s="1"/>
  <c r="AO1220" i="1"/>
  <c r="AP1220" i="1"/>
  <c r="X1170" i="1"/>
  <c r="AC1170" i="1"/>
  <c r="AJ1170" i="1" s="1"/>
  <c r="AD1170" i="1"/>
  <c r="AK1170" i="1" s="1"/>
  <c r="AE1170" i="1"/>
  <c r="AL1170" i="1" s="1"/>
  <c r="AF1170" i="1"/>
  <c r="AM1170" i="1" s="1"/>
  <c r="AG1170" i="1"/>
  <c r="AN1170" i="1" s="1"/>
  <c r="AO1170" i="1"/>
  <c r="AP1170" i="1"/>
  <c r="R1170" i="1" l="1"/>
  <c r="U1170" i="1" s="1"/>
  <c r="O466" i="1" l="1"/>
  <c r="R466" i="1" s="1"/>
  <c r="X466" i="1"/>
  <c r="AC466" i="1"/>
  <c r="AJ466" i="1" s="1"/>
  <c r="AD466" i="1"/>
  <c r="AK466" i="1" s="1"/>
  <c r="AE466" i="1"/>
  <c r="AL466" i="1" s="1"/>
  <c r="AF466" i="1"/>
  <c r="AM466" i="1" s="1"/>
  <c r="AG466" i="1"/>
  <c r="AN466" i="1" s="1"/>
  <c r="AO466" i="1"/>
  <c r="AP466" i="1"/>
  <c r="O12" i="1"/>
  <c r="X12" i="1"/>
  <c r="AC12" i="1"/>
  <c r="AJ12" i="1" s="1"/>
  <c r="AD12" i="1"/>
  <c r="AK12" i="1" s="1"/>
  <c r="AE12" i="1"/>
  <c r="AL12" i="1" s="1"/>
  <c r="AF12" i="1"/>
  <c r="AM12" i="1" s="1"/>
  <c r="AG12" i="1"/>
  <c r="AN12" i="1" s="1"/>
  <c r="AO12" i="1"/>
  <c r="AP12" i="1"/>
  <c r="O1569" i="1"/>
  <c r="R1569" i="1" s="1"/>
  <c r="U1569" i="1" s="1"/>
  <c r="X1569" i="1"/>
  <c r="AC1569" i="1"/>
  <c r="AJ1569" i="1" s="1"/>
  <c r="AD1569" i="1"/>
  <c r="AK1569" i="1" s="1"/>
  <c r="AE1569" i="1"/>
  <c r="AL1569" i="1" s="1"/>
  <c r="AF1569" i="1"/>
  <c r="AM1569" i="1" s="1"/>
  <c r="AG1569" i="1"/>
  <c r="AN1569" i="1" s="1"/>
  <c r="AO1569" i="1"/>
  <c r="AP1569" i="1"/>
  <c r="O478" i="1"/>
  <c r="R478" i="1" s="1"/>
  <c r="U478" i="1" s="1"/>
  <c r="X478" i="1"/>
  <c r="AC478" i="1"/>
  <c r="AJ478" i="1" s="1"/>
  <c r="AD478" i="1"/>
  <c r="AK478" i="1" s="1"/>
  <c r="AE478" i="1"/>
  <c r="AL478" i="1" s="1"/>
  <c r="AF478" i="1"/>
  <c r="AM478" i="1" s="1"/>
  <c r="AG478" i="1"/>
  <c r="AN478" i="1" s="1"/>
  <c r="AO478" i="1"/>
  <c r="AP478" i="1"/>
  <c r="O890" i="1"/>
  <c r="R890" i="1" s="1"/>
  <c r="U890" i="1" s="1"/>
  <c r="X890" i="1"/>
  <c r="AC890" i="1"/>
  <c r="AJ890" i="1" s="1"/>
  <c r="AD890" i="1"/>
  <c r="AK890" i="1" s="1"/>
  <c r="AE890" i="1"/>
  <c r="AL890" i="1" s="1"/>
  <c r="AF890" i="1"/>
  <c r="AM890" i="1" s="1"/>
  <c r="AG890" i="1"/>
  <c r="AN890" i="1" s="1"/>
  <c r="AO890" i="1"/>
  <c r="AP890" i="1"/>
  <c r="O2230" i="1"/>
  <c r="R2230" i="1" s="1"/>
  <c r="U2230" i="1" s="1"/>
  <c r="X2230" i="1"/>
  <c r="AC2230" i="1"/>
  <c r="AJ2230" i="1" s="1"/>
  <c r="AD2230" i="1"/>
  <c r="AK2230" i="1" s="1"/>
  <c r="AE2230" i="1"/>
  <c r="AL2230" i="1" s="1"/>
  <c r="AF2230" i="1"/>
  <c r="AM2230" i="1" s="1"/>
  <c r="AG2230" i="1"/>
  <c r="AN2230" i="1" s="1"/>
  <c r="AO2230" i="1"/>
  <c r="AP2230" i="1"/>
  <c r="O919" i="1"/>
  <c r="R919" i="1" s="1"/>
  <c r="U919" i="1" s="1"/>
  <c r="X919" i="1"/>
  <c r="AC919" i="1"/>
  <c r="AJ919" i="1" s="1"/>
  <c r="AD919" i="1"/>
  <c r="AK919" i="1" s="1"/>
  <c r="AE919" i="1"/>
  <c r="AL919" i="1" s="1"/>
  <c r="AF919" i="1"/>
  <c r="AM919" i="1" s="1"/>
  <c r="AG919" i="1"/>
  <c r="AN919" i="1" s="1"/>
  <c r="AO919" i="1"/>
  <c r="AP919" i="1"/>
  <c r="O1979" i="1"/>
  <c r="R1979" i="1" s="1"/>
  <c r="U1979" i="1" s="1"/>
  <c r="X1979" i="1"/>
  <c r="AD1979" i="1"/>
  <c r="AK1979" i="1" s="1"/>
  <c r="AE1979" i="1"/>
  <c r="AL1979" i="1" s="1"/>
  <c r="AF1979" i="1"/>
  <c r="AM1979" i="1" s="1"/>
  <c r="AG1979" i="1"/>
  <c r="AN1979" i="1" s="1"/>
  <c r="AJ1979" i="1"/>
  <c r="AO1979" i="1"/>
  <c r="AP1979" i="1"/>
  <c r="O45" i="1"/>
  <c r="R45" i="1" s="1"/>
  <c r="U45" i="1" s="1"/>
  <c r="X45" i="1"/>
  <c r="AD45" i="1"/>
  <c r="AK45" i="1" s="1"/>
  <c r="AE45" i="1"/>
  <c r="AL45" i="1" s="1"/>
  <c r="AF45" i="1"/>
  <c r="AM45" i="1" s="1"/>
  <c r="AG45" i="1"/>
  <c r="AN45" i="1" s="1"/>
  <c r="AJ45" i="1"/>
  <c r="AO45" i="1"/>
  <c r="AP45" i="1"/>
  <c r="O1598" i="1"/>
  <c r="R1598" i="1" s="1"/>
  <c r="U1598" i="1" s="1"/>
  <c r="X1598" i="1"/>
  <c r="AD1598" i="1"/>
  <c r="AK1598" i="1" s="1"/>
  <c r="AE1598" i="1"/>
  <c r="AL1598" i="1" s="1"/>
  <c r="AF1598" i="1"/>
  <c r="AM1598" i="1" s="1"/>
  <c r="AG1598" i="1"/>
  <c r="AN1598" i="1" s="1"/>
  <c r="AJ1598" i="1"/>
  <c r="AO1598" i="1"/>
  <c r="AP1598" i="1"/>
  <c r="O1804" i="1"/>
  <c r="R1804" i="1" s="1"/>
  <c r="U1804" i="1" s="1"/>
  <c r="X1804" i="1"/>
  <c r="AD1804" i="1"/>
  <c r="AK1804" i="1" s="1"/>
  <c r="AE1804" i="1"/>
  <c r="AL1804" i="1" s="1"/>
  <c r="AF1804" i="1"/>
  <c r="AM1804" i="1" s="1"/>
  <c r="AG1804" i="1"/>
  <c r="AN1804" i="1" s="1"/>
  <c r="AJ1804" i="1"/>
  <c r="AO1804" i="1"/>
  <c r="AP1804" i="1"/>
  <c r="O517" i="1"/>
  <c r="R517" i="1" s="1"/>
  <c r="U517" i="1" s="1"/>
  <c r="X517" i="1"/>
  <c r="AD517" i="1"/>
  <c r="AK517" i="1" s="1"/>
  <c r="AE517" i="1"/>
  <c r="AL517" i="1" s="1"/>
  <c r="AF517" i="1"/>
  <c r="AM517" i="1" s="1"/>
  <c r="AG517" i="1"/>
  <c r="AN517" i="1" s="1"/>
  <c r="AJ517" i="1"/>
  <c r="AO517" i="1"/>
  <c r="AP517" i="1"/>
  <c r="O931" i="1"/>
  <c r="R931" i="1" s="1"/>
  <c r="U931" i="1" s="1"/>
  <c r="X931" i="1"/>
  <c r="AD931" i="1"/>
  <c r="AK931" i="1" s="1"/>
  <c r="AE931" i="1"/>
  <c r="AL931" i="1" s="1"/>
  <c r="AF931" i="1"/>
  <c r="AM931" i="1" s="1"/>
  <c r="AG931" i="1"/>
  <c r="AN931" i="1" s="1"/>
  <c r="AJ931" i="1"/>
  <c r="AO931" i="1"/>
  <c r="AP931" i="1"/>
  <c r="O2020" i="1"/>
  <c r="R2020" i="1" s="1"/>
  <c r="U2020" i="1" s="1"/>
  <c r="X2020" i="1"/>
  <c r="AD2020" i="1"/>
  <c r="AK2020" i="1" s="1"/>
  <c r="AE2020" i="1"/>
  <c r="AL2020" i="1" s="1"/>
  <c r="AF2020" i="1"/>
  <c r="AM2020" i="1" s="1"/>
  <c r="AG2020" i="1"/>
  <c r="AN2020" i="1" s="1"/>
  <c r="AJ2020" i="1"/>
  <c r="AO2020" i="1"/>
  <c r="AP2020" i="1"/>
  <c r="O1204" i="1"/>
  <c r="R1204" i="1" s="1"/>
  <c r="U1204" i="1" s="1"/>
  <c r="X1204" i="1"/>
  <c r="AD1204" i="1"/>
  <c r="AK1204" i="1" s="1"/>
  <c r="AE1204" i="1"/>
  <c r="AL1204" i="1" s="1"/>
  <c r="AF1204" i="1"/>
  <c r="AM1204" i="1" s="1"/>
  <c r="AG1204" i="1"/>
  <c r="AN1204" i="1" s="1"/>
  <c r="AJ1204" i="1"/>
  <c r="AO1204" i="1"/>
  <c r="AP1204" i="1"/>
  <c r="O2255" i="1"/>
  <c r="X2255" i="1"/>
  <c r="AD2255" i="1"/>
  <c r="AK2255" i="1" s="1"/>
  <c r="AE2255" i="1"/>
  <c r="AL2255" i="1" s="1"/>
  <c r="AF2255" i="1"/>
  <c r="AM2255" i="1" s="1"/>
  <c r="AG2255" i="1"/>
  <c r="AN2255" i="1" s="1"/>
  <c r="AJ2255" i="1"/>
  <c r="AO2255" i="1"/>
  <c r="AP2255" i="1"/>
  <c r="O56" i="1"/>
  <c r="R56" i="1" s="1"/>
  <c r="U56" i="1" s="1"/>
  <c r="X56" i="1"/>
  <c r="AD56" i="1"/>
  <c r="AK56" i="1" s="1"/>
  <c r="AE56" i="1"/>
  <c r="AL56" i="1" s="1"/>
  <c r="AF56" i="1"/>
  <c r="AM56" i="1" s="1"/>
  <c r="AG56" i="1"/>
  <c r="AN56" i="1" s="1"/>
  <c r="AJ56" i="1"/>
  <c r="AO56" i="1"/>
  <c r="AP56" i="1"/>
  <c r="O1602" i="1"/>
  <c r="R1602" i="1" s="1"/>
  <c r="AD1602" i="1"/>
  <c r="AK1602" i="1" s="1"/>
  <c r="AE1602" i="1"/>
  <c r="AL1602" i="1" s="1"/>
  <c r="AF1602" i="1"/>
  <c r="AM1602" i="1" s="1"/>
  <c r="AG1602" i="1"/>
  <c r="AN1602" i="1" s="1"/>
  <c r="AJ1602" i="1"/>
  <c r="AO1602" i="1"/>
  <c r="AP1602" i="1"/>
  <c r="O275" i="1"/>
  <c r="R275" i="1" s="1"/>
  <c r="U275" i="1" s="1"/>
  <c r="X275" i="1"/>
  <c r="AD275" i="1"/>
  <c r="AK275" i="1" s="1"/>
  <c r="AE275" i="1"/>
  <c r="AL275" i="1" s="1"/>
  <c r="AF275" i="1"/>
  <c r="AM275" i="1" s="1"/>
  <c r="AG275" i="1"/>
  <c r="AN275" i="1" s="1"/>
  <c r="AJ275" i="1"/>
  <c r="AO275" i="1"/>
  <c r="AP275" i="1"/>
  <c r="O1814" i="1"/>
  <c r="R1814" i="1" s="1"/>
  <c r="U1814" i="1" s="1"/>
  <c r="X1814" i="1"/>
  <c r="AD1814" i="1"/>
  <c r="AK1814" i="1" s="1"/>
  <c r="AE1814" i="1"/>
  <c r="AL1814" i="1" s="1"/>
  <c r="AF1814" i="1"/>
  <c r="AM1814" i="1" s="1"/>
  <c r="AG1814" i="1"/>
  <c r="AN1814" i="1" s="1"/>
  <c r="AJ1814" i="1"/>
  <c r="AO1814" i="1"/>
  <c r="AP1814" i="1"/>
  <c r="O559" i="1"/>
  <c r="R559" i="1" s="1"/>
  <c r="U559" i="1" s="1"/>
  <c r="X559" i="1"/>
  <c r="AD559" i="1"/>
  <c r="AK559" i="1" s="1"/>
  <c r="AE559" i="1"/>
  <c r="AL559" i="1" s="1"/>
  <c r="AF559" i="1"/>
  <c r="AM559" i="1" s="1"/>
  <c r="AG559" i="1"/>
  <c r="AN559" i="1" s="1"/>
  <c r="AJ559" i="1"/>
  <c r="AO559" i="1"/>
  <c r="AP559" i="1"/>
  <c r="O935" i="1"/>
  <c r="R935" i="1" s="1"/>
  <c r="U935" i="1" s="1"/>
  <c r="X935" i="1"/>
  <c r="AD935" i="1"/>
  <c r="AK935" i="1" s="1"/>
  <c r="AE935" i="1"/>
  <c r="AL935" i="1" s="1"/>
  <c r="AF935" i="1"/>
  <c r="AM935" i="1" s="1"/>
  <c r="AG935" i="1"/>
  <c r="AN935" i="1" s="1"/>
  <c r="AJ935" i="1"/>
  <c r="AO935" i="1"/>
  <c r="AP935" i="1"/>
  <c r="O2022" i="1"/>
  <c r="R2022" i="1" s="1"/>
  <c r="AD2022" i="1"/>
  <c r="AK2022" i="1" s="1"/>
  <c r="AE2022" i="1"/>
  <c r="AL2022" i="1" s="1"/>
  <c r="AF2022" i="1"/>
  <c r="AM2022" i="1" s="1"/>
  <c r="AG2022" i="1"/>
  <c r="AN2022" i="1" s="1"/>
  <c r="AJ2022" i="1"/>
  <c r="AO2022" i="1"/>
  <c r="AP2022" i="1"/>
  <c r="O1222" i="1"/>
  <c r="R1222" i="1" s="1"/>
  <c r="U1222" i="1" s="1"/>
  <c r="X1222" i="1"/>
  <c r="AD1222" i="1"/>
  <c r="AK1222" i="1" s="1"/>
  <c r="AE1222" i="1"/>
  <c r="AL1222" i="1" s="1"/>
  <c r="AF1222" i="1"/>
  <c r="AM1222" i="1" s="1"/>
  <c r="AG1222" i="1"/>
  <c r="AN1222" i="1" s="1"/>
  <c r="AJ1222" i="1"/>
  <c r="AO1222" i="1"/>
  <c r="AP1222" i="1"/>
  <c r="O61" i="1"/>
  <c r="R61" i="1" s="1"/>
  <c r="U61" i="1" s="1"/>
  <c r="X61" i="1"/>
  <c r="AC61" i="1"/>
  <c r="AJ61" i="1" s="1"/>
  <c r="AD61" i="1"/>
  <c r="AK61" i="1" s="1"/>
  <c r="AE61" i="1"/>
  <c r="AL61" i="1" s="1"/>
  <c r="AF61" i="1"/>
  <c r="AM61" i="1" s="1"/>
  <c r="AG61" i="1"/>
  <c r="AN61" i="1" s="1"/>
  <c r="AO61" i="1"/>
  <c r="AP61" i="1"/>
  <c r="O1607" i="1"/>
  <c r="R1607" i="1" s="1"/>
  <c r="AC1607" i="1"/>
  <c r="AJ1607" i="1" s="1"/>
  <c r="AD1607" i="1"/>
  <c r="AK1607" i="1" s="1"/>
  <c r="AE1607" i="1"/>
  <c r="AL1607" i="1" s="1"/>
  <c r="AF1607" i="1"/>
  <c r="AM1607" i="1" s="1"/>
  <c r="AG1607" i="1"/>
  <c r="AN1607" i="1" s="1"/>
  <c r="AO1607" i="1"/>
  <c r="AP1607" i="1"/>
  <c r="O1840" i="1"/>
  <c r="R1840" i="1" s="1"/>
  <c r="AC1840" i="1"/>
  <c r="AJ1840" i="1" s="1"/>
  <c r="AD1840" i="1"/>
  <c r="AK1840" i="1" s="1"/>
  <c r="AE1840" i="1"/>
  <c r="AL1840" i="1" s="1"/>
  <c r="AF1840" i="1"/>
  <c r="AM1840" i="1" s="1"/>
  <c r="AG1840" i="1"/>
  <c r="AN1840" i="1" s="1"/>
  <c r="AO1840" i="1"/>
  <c r="AP1840" i="1"/>
  <c r="O563" i="1"/>
  <c r="R563" i="1" s="1"/>
  <c r="U563" i="1" s="1"/>
  <c r="AC563" i="1"/>
  <c r="AJ563" i="1" s="1"/>
  <c r="AD563" i="1"/>
  <c r="AK563" i="1" s="1"/>
  <c r="AE563" i="1"/>
  <c r="AL563" i="1" s="1"/>
  <c r="AF563" i="1"/>
  <c r="AM563" i="1" s="1"/>
  <c r="AG563" i="1"/>
  <c r="AN563" i="1" s="1"/>
  <c r="AO563" i="1"/>
  <c r="AP563" i="1"/>
  <c r="O962" i="1"/>
  <c r="R962" i="1" s="1"/>
  <c r="AC962" i="1"/>
  <c r="AJ962" i="1" s="1"/>
  <c r="AD962" i="1"/>
  <c r="AK962" i="1" s="1"/>
  <c r="AE962" i="1"/>
  <c r="AL962" i="1" s="1"/>
  <c r="AF962" i="1"/>
  <c r="AM962" i="1" s="1"/>
  <c r="AG962" i="1"/>
  <c r="AN962" i="1" s="1"/>
  <c r="AO962" i="1"/>
  <c r="AP962" i="1"/>
  <c r="O2030" i="1"/>
  <c r="R2030" i="1" s="1"/>
  <c r="U2030" i="1" s="1"/>
  <c r="X2030" i="1"/>
  <c r="AC2030" i="1"/>
  <c r="AJ2030" i="1" s="1"/>
  <c r="AD2030" i="1"/>
  <c r="AK2030" i="1" s="1"/>
  <c r="AE2030" i="1"/>
  <c r="AL2030" i="1" s="1"/>
  <c r="AF2030" i="1"/>
  <c r="AM2030" i="1" s="1"/>
  <c r="AG2030" i="1"/>
  <c r="AN2030" i="1" s="1"/>
  <c r="AO2030" i="1"/>
  <c r="AP2030" i="1"/>
  <c r="O1231" i="1"/>
  <c r="R1231" i="1" s="1"/>
  <c r="AC1231" i="1"/>
  <c r="AJ1231" i="1" s="1"/>
  <c r="AD1231" i="1"/>
  <c r="AK1231" i="1" s="1"/>
  <c r="AE1231" i="1"/>
  <c r="AL1231" i="1" s="1"/>
  <c r="AF1231" i="1"/>
  <c r="AM1231" i="1" s="1"/>
  <c r="AG1231" i="1"/>
  <c r="AN1231" i="1" s="1"/>
  <c r="AO1231" i="1"/>
  <c r="AP1231" i="1"/>
  <c r="O66" i="1"/>
  <c r="R66" i="1" s="1"/>
  <c r="U66" i="1" s="1"/>
  <c r="X66" i="1"/>
  <c r="AC66" i="1"/>
  <c r="AJ66" i="1" s="1"/>
  <c r="AD66" i="1"/>
  <c r="AK66" i="1" s="1"/>
  <c r="AE66" i="1"/>
  <c r="AL66" i="1" s="1"/>
  <c r="AF66" i="1"/>
  <c r="AM66" i="1" s="1"/>
  <c r="AG66" i="1"/>
  <c r="AN66" i="1" s="1"/>
  <c r="AO66" i="1"/>
  <c r="AP66" i="1"/>
  <c r="O1585" i="1"/>
  <c r="R1585" i="1" s="1"/>
  <c r="U1585" i="1" s="1"/>
  <c r="X1585" i="1"/>
  <c r="AC1585" i="1"/>
  <c r="AJ1585" i="1" s="1"/>
  <c r="AD1585" i="1"/>
  <c r="AK1585" i="1" s="1"/>
  <c r="AE1585" i="1"/>
  <c r="AL1585" i="1" s="1"/>
  <c r="AF1585" i="1"/>
  <c r="AM1585" i="1" s="1"/>
  <c r="AG1585" i="1"/>
  <c r="AN1585" i="1" s="1"/>
  <c r="AO1585" i="1"/>
  <c r="AP1585" i="1"/>
  <c r="O906" i="1"/>
  <c r="R906" i="1" s="1"/>
  <c r="U906" i="1" s="1"/>
  <c r="X906" i="1"/>
  <c r="AC906" i="1"/>
  <c r="AJ906" i="1" s="1"/>
  <c r="AD906" i="1"/>
  <c r="AK906" i="1" s="1"/>
  <c r="AE906" i="1"/>
  <c r="AL906" i="1" s="1"/>
  <c r="AF906" i="1"/>
  <c r="AM906" i="1" s="1"/>
  <c r="AG906" i="1"/>
  <c r="AN906" i="1" s="1"/>
  <c r="AO906" i="1"/>
  <c r="AP906" i="1"/>
  <c r="O1844" i="1"/>
  <c r="R1844" i="1" s="1"/>
  <c r="U1844" i="1" s="1"/>
  <c r="X1844" i="1"/>
  <c r="AC1844" i="1"/>
  <c r="AJ1844" i="1" s="1"/>
  <c r="AD1844" i="1"/>
  <c r="AK1844" i="1" s="1"/>
  <c r="AE1844" i="1"/>
  <c r="AL1844" i="1" s="1"/>
  <c r="AF1844" i="1"/>
  <c r="AM1844" i="1" s="1"/>
  <c r="AG1844" i="1"/>
  <c r="AN1844" i="1" s="1"/>
  <c r="AO1844" i="1"/>
  <c r="AP1844" i="1"/>
  <c r="O75" i="1"/>
  <c r="R75" i="1" s="1"/>
  <c r="U75" i="1" s="1"/>
  <c r="X75" i="1"/>
  <c r="AC75" i="1"/>
  <c r="AJ75" i="1" s="1"/>
  <c r="AD75" i="1"/>
  <c r="AK75" i="1" s="1"/>
  <c r="AE75" i="1"/>
  <c r="AL75" i="1" s="1"/>
  <c r="AF75" i="1"/>
  <c r="AM75" i="1" s="1"/>
  <c r="AG75" i="1"/>
  <c r="AN75" i="1" s="1"/>
  <c r="AO75" i="1"/>
  <c r="AP75" i="1"/>
  <c r="O578" i="1"/>
  <c r="R578" i="1" s="1"/>
  <c r="AC578" i="1"/>
  <c r="AJ578" i="1" s="1"/>
  <c r="AD578" i="1"/>
  <c r="AK578" i="1" s="1"/>
  <c r="AE578" i="1"/>
  <c r="AL578" i="1" s="1"/>
  <c r="AF578" i="1"/>
  <c r="AM578" i="1" s="1"/>
  <c r="AG578" i="1"/>
  <c r="AN578" i="1" s="1"/>
  <c r="AO578" i="1"/>
  <c r="AP578" i="1"/>
  <c r="O2048" i="1"/>
  <c r="R2048" i="1" s="1"/>
  <c r="U2048" i="1" s="1"/>
  <c r="X2048" i="1"/>
  <c r="AC2048" i="1"/>
  <c r="AJ2048" i="1" s="1"/>
  <c r="AD2048" i="1"/>
  <c r="AK2048" i="1" s="1"/>
  <c r="AE2048" i="1"/>
  <c r="AL2048" i="1" s="1"/>
  <c r="AF2048" i="1"/>
  <c r="AM2048" i="1" s="1"/>
  <c r="AG2048" i="1"/>
  <c r="AN2048" i="1" s="1"/>
  <c r="AO2048" i="1"/>
  <c r="AP2048" i="1"/>
  <c r="O2266" i="1"/>
  <c r="R2266" i="1" s="1"/>
  <c r="U2266" i="1" s="1"/>
  <c r="X2266" i="1"/>
  <c r="AC2266" i="1"/>
  <c r="AJ2266" i="1" s="1"/>
  <c r="AD2266" i="1"/>
  <c r="AK2266" i="1" s="1"/>
  <c r="AE2266" i="1"/>
  <c r="AL2266" i="1" s="1"/>
  <c r="AF2266" i="1"/>
  <c r="AM2266" i="1" s="1"/>
  <c r="AG2266" i="1"/>
  <c r="AN2266" i="1" s="1"/>
  <c r="AO2266" i="1"/>
  <c r="AP2266" i="1"/>
  <c r="O110" i="1"/>
  <c r="R110" i="1" s="1"/>
  <c r="U110" i="1" s="1"/>
  <c r="X110" i="1"/>
  <c r="AD110" i="1"/>
  <c r="AK110" i="1" s="1"/>
  <c r="AE110" i="1"/>
  <c r="AL110" i="1" s="1"/>
  <c r="AF110" i="1"/>
  <c r="AM110" i="1" s="1"/>
  <c r="AG110" i="1"/>
  <c r="AN110" i="1" s="1"/>
  <c r="AJ110" i="1"/>
  <c r="AO110" i="1"/>
  <c r="AP110" i="1"/>
  <c r="O1617" i="1"/>
  <c r="R1617" i="1" s="1"/>
  <c r="U1617" i="1" s="1"/>
  <c r="X1617" i="1"/>
  <c r="AD1617" i="1"/>
  <c r="AK1617" i="1" s="1"/>
  <c r="AE1617" i="1"/>
  <c r="AL1617" i="1" s="1"/>
  <c r="AF1617" i="1"/>
  <c r="AM1617" i="1" s="1"/>
  <c r="AG1617" i="1"/>
  <c r="AN1617" i="1" s="1"/>
  <c r="AJ1617" i="1"/>
  <c r="AO1617" i="1"/>
  <c r="AP1617" i="1"/>
  <c r="O587" i="1"/>
  <c r="R587" i="1" s="1"/>
  <c r="U587" i="1" s="1"/>
  <c r="X587" i="1"/>
  <c r="AD587" i="1"/>
  <c r="AK587" i="1" s="1"/>
  <c r="AE587" i="1"/>
  <c r="AL587" i="1" s="1"/>
  <c r="AF587" i="1"/>
  <c r="AM587" i="1" s="1"/>
  <c r="AG587" i="1"/>
  <c r="AN587" i="1" s="1"/>
  <c r="AJ587" i="1"/>
  <c r="AO587" i="1"/>
  <c r="AP587" i="1"/>
  <c r="O966" i="1"/>
  <c r="R966" i="1" s="1"/>
  <c r="U966" i="1" s="1"/>
  <c r="X966" i="1"/>
  <c r="AD966" i="1"/>
  <c r="AK966" i="1" s="1"/>
  <c r="AE966" i="1"/>
  <c r="AL966" i="1" s="1"/>
  <c r="AF966" i="1"/>
  <c r="AM966" i="1" s="1"/>
  <c r="AG966" i="1"/>
  <c r="AN966" i="1" s="1"/>
  <c r="AJ966" i="1"/>
  <c r="AO966" i="1"/>
  <c r="AP966" i="1"/>
  <c r="O2052" i="1"/>
  <c r="R2052" i="1" s="1"/>
  <c r="U2052" i="1" s="1"/>
  <c r="X2052" i="1"/>
  <c r="AD2052" i="1"/>
  <c r="AK2052" i="1" s="1"/>
  <c r="AE2052" i="1"/>
  <c r="AL2052" i="1" s="1"/>
  <c r="AF2052" i="1"/>
  <c r="AM2052" i="1" s="1"/>
  <c r="AG2052" i="1"/>
  <c r="AN2052" i="1" s="1"/>
  <c r="AJ2052" i="1"/>
  <c r="AO2052" i="1"/>
  <c r="AP2052" i="1"/>
  <c r="O113" i="1"/>
  <c r="R113" i="1" s="1"/>
  <c r="AC113" i="1"/>
  <c r="AJ113" i="1" s="1"/>
  <c r="AD113" i="1"/>
  <c r="AK113" i="1" s="1"/>
  <c r="AE113" i="1"/>
  <c r="AL113" i="1" s="1"/>
  <c r="AF113" i="1"/>
  <c r="AM113" i="1" s="1"/>
  <c r="AG113" i="1"/>
  <c r="AN113" i="1" s="1"/>
  <c r="AO113" i="1"/>
  <c r="AP113" i="1"/>
  <c r="O1629" i="1"/>
  <c r="R1629" i="1" s="1"/>
  <c r="AC1629" i="1"/>
  <c r="AJ1629" i="1" s="1"/>
  <c r="AD1629" i="1"/>
  <c r="AK1629" i="1" s="1"/>
  <c r="AE1629" i="1"/>
  <c r="AL1629" i="1" s="1"/>
  <c r="AF1629" i="1"/>
  <c r="AM1629" i="1" s="1"/>
  <c r="AG1629" i="1"/>
  <c r="AN1629" i="1" s="1"/>
  <c r="AO1629" i="1"/>
  <c r="AP1629" i="1"/>
  <c r="O1252" i="1"/>
  <c r="R1252" i="1" s="1"/>
  <c r="AC1252" i="1"/>
  <c r="AJ1252" i="1" s="1"/>
  <c r="AD1252" i="1"/>
  <c r="AK1252" i="1" s="1"/>
  <c r="AE1252" i="1"/>
  <c r="AL1252" i="1" s="1"/>
  <c r="AF1252" i="1"/>
  <c r="AM1252" i="1" s="1"/>
  <c r="AG1252" i="1"/>
  <c r="AN1252" i="1" s="1"/>
  <c r="AO1252" i="1"/>
  <c r="AP1252" i="1"/>
  <c r="O591" i="1"/>
  <c r="R591" i="1" s="1"/>
  <c r="U591" i="1" s="1"/>
  <c r="X591" i="1"/>
  <c r="AD591" i="1"/>
  <c r="AK591" i="1" s="1"/>
  <c r="AE591" i="1"/>
  <c r="AL591" i="1" s="1"/>
  <c r="AF591" i="1"/>
  <c r="AM591" i="1" s="1"/>
  <c r="AG591" i="1"/>
  <c r="AN591" i="1" s="1"/>
  <c r="AJ591" i="1"/>
  <c r="AO591" i="1"/>
  <c r="AP591" i="1"/>
  <c r="O115" i="1"/>
  <c r="R115" i="1" s="1"/>
  <c r="AC115" i="1"/>
  <c r="AJ115" i="1" s="1"/>
  <c r="AD115" i="1"/>
  <c r="AK115" i="1" s="1"/>
  <c r="AE115" i="1"/>
  <c r="AL115" i="1" s="1"/>
  <c r="AF115" i="1"/>
  <c r="AM115" i="1" s="1"/>
  <c r="AG115" i="1"/>
  <c r="AN115" i="1" s="1"/>
  <c r="AO115" i="1"/>
  <c r="AP115" i="1"/>
  <c r="O1634" i="1"/>
  <c r="R1634" i="1" s="1"/>
  <c r="AC1634" i="1"/>
  <c r="AJ1634" i="1" s="1"/>
  <c r="AD1634" i="1"/>
  <c r="AK1634" i="1" s="1"/>
  <c r="AE1634" i="1"/>
  <c r="AL1634" i="1" s="1"/>
  <c r="AF1634" i="1"/>
  <c r="AM1634" i="1" s="1"/>
  <c r="AG1634" i="1"/>
  <c r="AN1634" i="1" s="1"/>
  <c r="AO1634" i="1"/>
  <c r="AP1634" i="1"/>
  <c r="O1854" i="1"/>
  <c r="R1854" i="1" s="1"/>
  <c r="U1854" i="1" s="1"/>
  <c r="AC1854" i="1"/>
  <c r="AJ1854" i="1" s="1"/>
  <c r="AD1854" i="1"/>
  <c r="AK1854" i="1" s="1"/>
  <c r="AE1854" i="1"/>
  <c r="AL1854" i="1" s="1"/>
  <c r="AF1854" i="1"/>
  <c r="AM1854" i="1" s="1"/>
  <c r="AG1854" i="1"/>
  <c r="AN1854" i="1" s="1"/>
  <c r="AO1854" i="1"/>
  <c r="AP1854" i="1"/>
  <c r="O601" i="1"/>
  <c r="R601" i="1" s="1"/>
  <c r="U601" i="1" s="1"/>
  <c r="AC601" i="1"/>
  <c r="AJ601" i="1" s="1"/>
  <c r="AD601" i="1"/>
  <c r="AK601" i="1" s="1"/>
  <c r="AE601" i="1"/>
  <c r="AL601" i="1" s="1"/>
  <c r="AF601" i="1"/>
  <c r="AM601" i="1" s="1"/>
  <c r="AG601" i="1"/>
  <c r="AN601" i="1" s="1"/>
  <c r="AO601" i="1"/>
  <c r="AP601" i="1"/>
  <c r="O976" i="1"/>
  <c r="R976" i="1" s="1"/>
  <c r="X976" i="1" s="1"/>
  <c r="AC976" i="1"/>
  <c r="AJ976" i="1" s="1"/>
  <c r="AD976" i="1"/>
  <c r="AK976" i="1" s="1"/>
  <c r="AE976" i="1"/>
  <c r="AL976" i="1" s="1"/>
  <c r="AF976" i="1"/>
  <c r="AM976" i="1" s="1"/>
  <c r="AG976" i="1"/>
  <c r="AN976" i="1" s="1"/>
  <c r="AO976" i="1"/>
  <c r="AP976" i="1"/>
  <c r="O2070" i="1"/>
  <c r="R2070" i="1" s="1"/>
  <c r="U2070" i="1" s="1"/>
  <c r="X2070" i="1"/>
  <c r="AC2070" i="1"/>
  <c r="AJ2070" i="1" s="1"/>
  <c r="AD2070" i="1"/>
  <c r="AK2070" i="1" s="1"/>
  <c r="AE2070" i="1"/>
  <c r="AL2070" i="1" s="1"/>
  <c r="AF2070" i="1"/>
  <c r="AM2070" i="1" s="1"/>
  <c r="AG2070" i="1"/>
  <c r="AN2070" i="1" s="1"/>
  <c r="AO2070" i="1"/>
  <c r="AP2070" i="1"/>
  <c r="O121" i="1"/>
  <c r="R121" i="1" s="1"/>
  <c r="U121" i="1" s="1"/>
  <c r="X121" i="1"/>
  <c r="AC121" i="1"/>
  <c r="AJ121" i="1" s="1"/>
  <c r="AD121" i="1"/>
  <c r="AK121" i="1" s="1"/>
  <c r="AE121" i="1"/>
  <c r="AL121" i="1" s="1"/>
  <c r="AF121" i="1"/>
  <c r="AM121" i="1" s="1"/>
  <c r="AG121" i="1"/>
  <c r="AN121" i="1" s="1"/>
  <c r="AO121" i="1"/>
  <c r="AP121" i="1"/>
  <c r="O1639" i="1"/>
  <c r="R1639" i="1" s="1"/>
  <c r="U1639" i="1" s="1"/>
  <c r="X1639" i="1"/>
  <c r="AC1639" i="1"/>
  <c r="AJ1639" i="1" s="1"/>
  <c r="AD1639" i="1"/>
  <c r="AK1639" i="1" s="1"/>
  <c r="AE1639" i="1"/>
  <c r="AL1639" i="1" s="1"/>
  <c r="AF1639" i="1"/>
  <c r="AM1639" i="1" s="1"/>
  <c r="AG1639" i="1"/>
  <c r="AN1639" i="1" s="1"/>
  <c r="AO1639" i="1"/>
  <c r="AP1639" i="1"/>
  <c r="O311" i="1"/>
  <c r="R311" i="1" s="1"/>
  <c r="U311" i="1" s="1"/>
  <c r="X311" i="1"/>
  <c r="AC311" i="1"/>
  <c r="AJ311" i="1" s="1"/>
  <c r="AD311" i="1"/>
  <c r="AK311" i="1" s="1"/>
  <c r="AE311" i="1"/>
  <c r="AL311" i="1" s="1"/>
  <c r="AF311" i="1"/>
  <c r="AM311" i="1" s="1"/>
  <c r="AG311" i="1"/>
  <c r="AN311" i="1" s="1"/>
  <c r="AO311" i="1"/>
  <c r="AP311" i="1"/>
  <c r="O1873" i="1"/>
  <c r="R1873" i="1" s="1"/>
  <c r="U1873" i="1" s="1"/>
  <c r="X1873" i="1"/>
  <c r="AC1873" i="1"/>
  <c r="AJ1873" i="1" s="1"/>
  <c r="AD1873" i="1"/>
  <c r="AK1873" i="1" s="1"/>
  <c r="AE1873" i="1"/>
  <c r="AL1873" i="1" s="1"/>
  <c r="AF1873" i="1"/>
  <c r="AM1873" i="1" s="1"/>
  <c r="AG1873" i="1"/>
  <c r="AN1873" i="1" s="1"/>
  <c r="AO1873" i="1"/>
  <c r="AP1873" i="1"/>
  <c r="O636" i="1"/>
  <c r="R636" i="1" s="1"/>
  <c r="U636" i="1" s="1"/>
  <c r="X636" i="1"/>
  <c r="AC636" i="1"/>
  <c r="AJ636" i="1" s="1"/>
  <c r="AD636" i="1"/>
  <c r="AK636" i="1" s="1"/>
  <c r="AE636" i="1"/>
  <c r="AL636" i="1" s="1"/>
  <c r="AF636" i="1"/>
  <c r="AM636" i="1" s="1"/>
  <c r="AG636" i="1"/>
  <c r="AN636" i="1" s="1"/>
  <c r="AO636" i="1"/>
  <c r="AP636" i="1"/>
  <c r="O995" i="1"/>
  <c r="R995" i="1" s="1"/>
  <c r="U995" i="1" s="1"/>
  <c r="X995" i="1"/>
  <c r="AC995" i="1"/>
  <c r="AJ995" i="1" s="1"/>
  <c r="AD995" i="1"/>
  <c r="AK995" i="1" s="1"/>
  <c r="AE995" i="1"/>
  <c r="AL995" i="1" s="1"/>
  <c r="AF995" i="1"/>
  <c r="AM995" i="1" s="1"/>
  <c r="AG995" i="1"/>
  <c r="AN995" i="1" s="1"/>
  <c r="AO995" i="1"/>
  <c r="AP995" i="1"/>
  <c r="O2277" i="1"/>
  <c r="R2277" i="1" s="1"/>
  <c r="U2277" i="1" s="1"/>
  <c r="X2277" i="1"/>
  <c r="AC2277" i="1"/>
  <c r="AJ2277" i="1" s="1"/>
  <c r="AD2277" i="1"/>
  <c r="AK2277" i="1" s="1"/>
  <c r="AE2277" i="1"/>
  <c r="AL2277" i="1" s="1"/>
  <c r="AF2277" i="1"/>
  <c r="AM2277" i="1" s="1"/>
  <c r="AG2277" i="1"/>
  <c r="AN2277" i="1" s="1"/>
  <c r="AO2277" i="1"/>
  <c r="AP2277" i="1"/>
  <c r="O2469" i="1"/>
  <c r="R2469" i="1" s="1"/>
  <c r="U2469" i="1" s="1"/>
  <c r="X2469" i="1"/>
  <c r="AC2469" i="1"/>
  <c r="AJ2469" i="1" s="1"/>
  <c r="AD2469" i="1"/>
  <c r="AK2469" i="1" s="1"/>
  <c r="AE2469" i="1"/>
  <c r="AL2469" i="1" s="1"/>
  <c r="AF2469" i="1"/>
  <c r="AM2469" i="1" s="1"/>
  <c r="AG2469" i="1"/>
  <c r="AN2469" i="1" s="1"/>
  <c r="AO2469" i="1"/>
  <c r="AP2469" i="1"/>
  <c r="R1715" i="1"/>
  <c r="U1715" i="1" s="1"/>
  <c r="X1715" i="1"/>
  <c r="AC1715" i="1"/>
  <c r="AJ1715" i="1" s="1"/>
  <c r="AD1715" i="1"/>
  <c r="AK1715" i="1" s="1"/>
  <c r="AE1715" i="1"/>
  <c r="AL1715" i="1" s="1"/>
  <c r="AF1715" i="1"/>
  <c r="AM1715" i="1" s="1"/>
  <c r="AG1715" i="1"/>
  <c r="AN1715" i="1" s="1"/>
  <c r="AO1715" i="1"/>
  <c r="AP1715" i="1"/>
  <c r="O1068" i="1"/>
  <c r="R1068" i="1" s="1"/>
  <c r="U1068" i="1" s="1"/>
  <c r="AC1068" i="1"/>
  <c r="AJ1068" i="1" s="1"/>
  <c r="AD1068" i="1"/>
  <c r="AK1068" i="1" s="1"/>
  <c r="AE1068" i="1"/>
  <c r="AL1068" i="1" s="1"/>
  <c r="AF1068" i="1"/>
  <c r="AM1068" i="1" s="1"/>
  <c r="AG1068" i="1"/>
  <c r="AN1068" i="1" s="1"/>
  <c r="AO1068" i="1"/>
  <c r="AP1068" i="1"/>
  <c r="O2171" i="1"/>
  <c r="R2171" i="1" s="1"/>
  <c r="AC2171" i="1"/>
  <c r="AJ2171" i="1" s="1"/>
  <c r="AD2171" i="1"/>
  <c r="AK2171" i="1" s="1"/>
  <c r="AE2171" i="1"/>
  <c r="AL2171" i="1" s="1"/>
  <c r="AF2171" i="1"/>
  <c r="AM2171" i="1" s="1"/>
  <c r="AG2171" i="1"/>
  <c r="AN2171" i="1" s="1"/>
  <c r="AO2171" i="1"/>
  <c r="AP2171" i="1"/>
  <c r="R1461" i="1"/>
  <c r="AC1461" i="1"/>
  <c r="AJ1461" i="1" s="1"/>
  <c r="AD1461" i="1"/>
  <c r="AK1461" i="1" s="1"/>
  <c r="AE1461" i="1"/>
  <c r="AL1461" i="1" s="1"/>
  <c r="AF1461" i="1"/>
  <c r="AM1461" i="1" s="1"/>
  <c r="AG1461" i="1"/>
  <c r="AN1461" i="1" s="1"/>
  <c r="AO1461" i="1"/>
  <c r="AP1461" i="1"/>
  <c r="O1265" i="1"/>
  <c r="R1265" i="1" s="1"/>
  <c r="U1265" i="1" s="1"/>
  <c r="X1265" i="1"/>
  <c r="AC1265" i="1"/>
  <c r="AJ1265" i="1" s="1"/>
  <c r="AD1265" i="1"/>
  <c r="AK1265" i="1" s="1"/>
  <c r="AE1265" i="1"/>
  <c r="AL1265" i="1" s="1"/>
  <c r="AF1265" i="1"/>
  <c r="AM1265" i="1" s="1"/>
  <c r="AG1265" i="1"/>
  <c r="AN1265" i="1" s="1"/>
  <c r="AO1265" i="1"/>
  <c r="AP1265" i="1"/>
  <c r="O2473" i="1"/>
  <c r="R2473" i="1" s="1"/>
  <c r="U2473" i="1" s="1"/>
  <c r="X2473" i="1"/>
  <c r="AC2473" i="1"/>
  <c r="AJ2473" i="1" s="1"/>
  <c r="AD2473" i="1"/>
  <c r="AK2473" i="1" s="1"/>
  <c r="AE2473" i="1"/>
  <c r="AL2473" i="1" s="1"/>
  <c r="AF2473" i="1"/>
  <c r="AM2473" i="1" s="1"/>
  <c r="AG2473" i="1"/>
  <c r="AN2473" i="1" s="1"/>
  <c r="AO2473" i="1"/>
  <c r="AP2473" i="1"/>
  <c r="O129" i="1"/>
  <c r="R129" i="1" s="1"/>
  <c r="U129" i="1" s="1"/>
  <c r="AC129" i="1"/>
  <c r="AJ129" i="1" s="1"/>
  <c r="AD129" i="1"/>
  <c r="AK129" i="1" s="1"/>
  <c r="AE129" i="1"/>
  <c r="AL129" i="1" s="1"/>
  <c r="AF129" i="1"/>
  <c r="AM129" i="1" s="1"/>
  <c r="AG129" i="1"/>
  <c r="AN129" i="1" s="1"/>
  <c r="AO129" i="1"/>
  <c r="AP129" i="1"/>
  <c r="O1640" i="1"/>
  <c r="R1640" i="1" s="1"/>
  <c r="AC1640" i="1"/>
  <c r="AJ1640" i="1" s="1"/>
  <c r="AD1640" i="1"/>
  <c r="AK1640" i="1" s="1"/>
  <c r="AE1640" i="1"/>
  <c r="AL1640" i="1" s="1"/>
  <c r="AF1640" i="1"/>
  <c r="AM1640" i="1" s="1"/>
  <c r="AG1640" i="1"/>
  <c r="AN1640" i="1" s="1"/>
  <c r="AO1640" i="1"/>
  <c r="AP1640" i="1"/>
  <c r="O1877" i="1"/>
  <c r="R1877" i="1" s="1"/>
  <c r="U1877" i="1" s="1"/>
  <c r="X1877" i="1"/>
  <c r="AC1877" i="1"/>
  <c r="AJ1877" i="1" s="1"/>
  <c r="AD1877" i="1"/>
  <c r="AK1877" i="1" s="1"/>
  <c r="AE1877" i="1"/>
  <c r="AL1877" i="1" s="1"/>
  <c r="AF1877" i="1"/>
  <c r="AM1877" i="1" s="1"/>
  <c r="AG1877" i="1"/>
  <c r="AN1877" i="1" s="1"/>
  <c r="AO1877" i="1"/>
  <c r="AP1877" i="1"/>
  <c r="O640" i="1"/>
  <c r="R640" i="1" s="1"/>
  <c r="U640" i="1" s="1"/>
  <c r="AC640" i="1"/>
  <c r="AJ640" i="1" s="1"/>
  <c r="AD640" i="1"/>
  <c r="AK640" i="1" s="1"/>
  <c r="AE640" i="1"/>
  <c r="AL640" i="1" s="1"/>
  <c r="AF640" i="1"/>
  <c r="AM640" i="1" s="1"/>
  <c r="AG640" i="1"/>
  <c r="AN640" i="1" s="1"/>
  <c r="AO640" i="1"/>
  <c r="AP640" i="1"/>
  <c r="O1007" i="1"/>
  <c r="R1007" i="1" s="1"/>
  <c r="X1007" i="1" s="1"/>
  <c r="AC1007" i="1"/>
  <c r="AJ1007" i="1" s="1"/>
  <c r="AD1007" i="1"/>
  <c r="AK1007" i="1" s="1"/>
  <c r="AE1007" i="1"/>
  <c r="AL1007" i="1" s="1"/>
  <c r="AF1007" i="1"/>
  <c r="AM1007" i="1" s="1"/>
  <c r="AG1007" i="1"/>
  <c r="AN1007" i="1" s="1"/>
  <c r="AO1007" i="1"/>
  <c r="AP1007" i="1"/>
  <c r="O2089" i="1"/>
  <c r="R2089" i="1" s="1"/>
  <c r="AC2089" i="1"/>
  <c r="AJ2089" i="1" s="1"/>
  <c r="AD2089" i="1"/>
  <c r="AK2089" i="1" s="1"/>
  <c r="AE2089" i="1"/>
  <c r="AL2089" i="1" s="1"/>
  <c r="AF2089" i="1"/>
  <c r="AM2089" i="1" s="1"/>
  <c r="AG2089" i="1"/>
  <c r="AN2089" i="1" s="1"/>
  <c r="AO2089" i="1"/>
  <c r="AP2089" i="1"/>
  <c r="O133" i="1"/>
  <c r="R133" i="1" s="1"/>
  <c r="U133" i="1" s="1"/>
  <c r="AC133" i="1"/>
  <c r="AJ133" i="1" s="1"/>
  <c r="AD133" i="1"/>
  <c r="AK133" i="1" s="1"/>
  <c r="AE133" i="1"/>
  <c r="AL133" i="1" s="1"/>
  <c r="AF133" i="1"/>
  <c r="AM133" i="1" s="1"/>
  <c r="AG133" i="1"/>
  <c r="AN133" i="1" s="1"/>
  <c r="AO133" i="1"/>
  <c r="AP133" i="1"/>
  <c r="O1649" i="1"/>
  <c r="R1649" i="1" s="1"/>
  <c r="X1649" i="1" s="1"/>
  <c r="AC1649" i="1"/>
  <c r="AJ1649" i="1" s="1"/>
  <c r="AD1649" i="1"/>
  <c r="AK1649" i="1" s="1"/>
  <c r="AE1649" i="1"/>
  <c r="AL1649" i="1" s="1"/>
  <c r="AF1649" i="1"/>
  <c r="AM1649" i="1" s="1"/>
  <c r="AG1649" i="1"/>
  <c r="AN1649" i="1" s="1"/>
  <c r="AO1649" i="1"/>
  <c r="AP1649" i="1"/>
  <c r="O1260" i="1"/>
  <c r="R1260" i="1" s="1"/>
  <c r="AC1260" i="1"/>
  <c r="AJ1260" i="1" s="1"/>
  <c r="AD1260" i="1"/>
  <c r="AK1260" i="1" s="1"/>
  <c r="AE1260" i="1"/>
  <c r="AL1260" i="1" s="1"/>
  <c r="AF1260" i="1"/>
  <c r="AM1260" i="1" s="1"/>
  <c r="AG1260" i="1"/>
  <c r="AN1260" i="1" s="1"/>
  <c r="AO1260" i="1"/>
  <c r="AP1260" i="1"/>
  <c r="O149" i="1"/>
  <c r="R149" i="1" s="1"/>
  <c r="U149" i="1" s="1"/>
  <c r="X149" i="1"/>
  <c r="AC149" i="1"/>
  <c r="AJ149" i="1" s="1"/>
  <c r="AD149" i="1"/>
  <c r="AK149" i="1" s="1"/>
  <c r="AE149" i="1"/>
  <c r="AL149" i="1" s="1"/>
  <c r="AF149" i="1"/>
  <c r="AM149" i="1" s="1"/>
  <c r="AG149" i="1"/>
  <c r="AN149" i="1" s="1"/>
  <c r="AO149" i="1"/>
  <c r="AP149" i="1"/>
  <c r="O2290" i="1"/>
  <c r="R2290" i="1" s="1"/>
  <c r="U2290" i="1" s="1"/>
  <c r="X2290" i="1"/>
  <c r="AC2290" i="1"/>
  <c r="AJ2290" i="1" s="1"/>
  <c r="AD2290" i="1"/>
  <c r="AK2290" i="1" s="1"/>
  <c r="AE2290" i="1"/>
  <c r="AL2290" i="1" s="1"/>
  <c r="AF2290" i="1"/>
  <c r="AM2290" i="1" s="1"/>
  <c r="AG2290" i="1"/>
  <c r="AN2290" i="1" s="1"/>
  <c r="AO2290" i="1"/>
  <c r="AP2290" i="1"/>
  <c r="R324" i="1"/>
  <c r="X324" i="1"/>
  <c r="AC324" i="1"/>
  <c r="AJ324" i="1" s="1"/>
  <c r="AD324" i="1"/>
  <c r="AK324" i="1" s="1"/>
  <c r="AE324" i="1"/>
  <c r="AL324" i="1" s="1"/>
  <c r="AF324" i="1"/>
  <c r="AM324" i="1" s="1"/>
  <c r="AG324" i="1"/>
  <c r="AN324" i="1" s="1"/>
  <c r="AO324" i="1"/>
  <c r="AP324" i="1"/>
  <c r="R1283" i="1"/>
  <c r="U1283" i="1" s="1"/>
  <c r="X1283" i="1"/>
  <c r="AC1283" i="1"/>
  <c r="AJ1283" i="1" s="1"/>
  <c r="AD1283" i="1"/>
  <c r="AK1283" i="1" s="1"/>
  <c r="AE1283" i="1"/>
  <c r="AL1283" i="1" s="1"/>
  <c r="AF1283" i="1"/>
  <c r="AM1283" i="1" s="1"/>
  <c r="AG1283" i="1"/>
  <c r="AN1283" i="1" s="1"/>
  <c r="AO1283" i="1"/>
  <c r="AP1283" i="1"/>
  <c r="R200" i="1"/>
  <c r="U200" i="1" s="1"/>
  <c r="X200" i="1"/>
  <c r="AC200" i="1"/>
  <c r="AJ200" i="1" s="1"/>
  <c r="AD200" i="1"/>
  <c r="AK200" i="1" s="1"/>
  <c r="AE200" i="1"/>
  <c r="AL200" i="1" s="1"/>
  <c r="AF200" i="1"/>
  <c r="AM200" i="1" s="1"/>
  <c r="AG200" i="1"/>
  <c r="AN200" i="1" s="1"/>
  <c r="AO200" i="1"/>
  <c r="AP200" i="1"/>
  <c r="R1752" i="1"/>
  <c r="U1752" i="1" s="1"/>
  <c r="X1752" i="1"/>
  <c r="AC1752" i="1"/>
  <c r="AJ1752" i="1" s="1"/>
  <c r="AD1752" i="1"/>
  <c r="AK1752" i="1" s="1"/>
  <c r="AE1752" i="1"/>
  <c r="AL1752" i="1" s="1"/>
  <c r="AF1752" i="1"/>
  <c r="AM1752" i="1" s="1"/>
  <c r="AG1752" i="1"/>
  <c r="AN1752" i="1" s="1"/>
  <c r="AO1752" i="1"/>
  <c r="AP1752" i="1"/>
  <c r="O1224" i="1"/>
  <c r="R1224" i="1" s="1"/>
  <c r="U1224" i="1" s="1"/>
  <c r="X1224" i="1"/>
  <c r="AC1224" i="1"/>
  <c r="AJ1224" i="1" s="1"/>
  <c r="AD1224" i="1"/>
  <c r="AK1224" i="1" s="1"/>
  <c r="AE1224" i="1"/>
  <c r="AL1224" i="1" s="1"/>
  <c r="AF1224" i="1"/>
  <c r="AM1224" i="1" s="1"/>
  <c r="AG1224" i="1"/>
  <c r="AN1224" i="1" s="1"/>
  <c r="AO1224" i="1"/>
  <c r="AP1224" i="1"/>
  <c r="R865" i="1"/>
  <c r="X865" i="1"/>
  <c r="AC865" i="1"/>
  <c r="AJ865" i="1" s="1"/>
  <c r="AD865" i="1"/>
  <c r="AK865" i="1" s="1"/>
  <c r="AE865" i="1"/>
  <c r="AL865" i="1" s="1"/>
  <c r="AF865" i="1"/>
  <c r="AM865" i="1" s="1"/>
  <c r="AG865" i="1"/>
  <c r="AN865" i="1" s="1"/>
  <c r="AO865" i="1"/>
  <c r="AP865" i="1"/>
  <c r="O1654" i="1"/>
  <c r="R1654" i="1" s="1"/>
  <c r="U1654" i="1" s="1"/>
  <c r="X1654" i="1"/>
  <c r="AC1654" i="1"/>
  <c r="AJ1654" i="1" s="1"/>
  <c r="AD1654" i="1"/>
  <c r="AK1654" i="1" s="1"/>
  <c r="AE1654" i="1"/>
  <c r="AL1654" i="1" s="1"/>
  <c r="AF1654" i="1"/>
  <c r="AM1654" i="1" s="1"/>
  <c r="AG1654" i="1"/>
  <c r="AN1654" i="1" s="1"/>
  <c r="AO1654" i="1"/>
  <c r="AP1654" i="1"/>
  <c r="O991" i="1"/>
  <c r="R991" i="1" s="1"/>
  <c r="U991" i="1" s="1"/>
  <c r="X991" i="1"/>
  <c r="AC991" i="1"/>
  <c r="AJ991" i="1" s="1"/>
  <c r="AD991" i="1"/>
  <c r="AK991" i="1" s="1"/>
  <c r="AE991" i="1"/>
  <c r="AL991" i="1" s="1"/>
  <c r="AF991" i="1"/>
  <c r="AM991" i="1" s="1"/>
  <c r="AG991" i="1"/>
  <c r="AN991" i="1" s="1"/>
  <c r="AO991" i="1"/>
  <c r="AP991" i="1"/>
  <c r="O1326" i="1"/>
  <c r="R1326" i="1" s="1"/>
  <c r="U1326" i="1" s="1"/>
  <c r="X1326" i="1"/>
  <c r="AC1326" i="1"/>
  <c r="AJ1326" i="1" s="1"/>
  <c r="AD1326" i="1"/>
  <c r="AK1326" i="1" s="1"/>
  <c r="AE1326" i="1"/>
  <c r="AL1326" i="1" s="1"/>
  <c r="AF1326" i="1"/>
  <c r="AM1326" i="1" s="1"/>
  <c r="AG1326" i="1"/>
  <c r="AN1326" i="1" s="1"/>
  <c r="AO1326" i="1"/>
  <c r="AP1326" i="1"/>
  <c r="O161" i="1"/>
  <c r="R161" i="1" s="1"/>
  <c r="U161" i="1" s="1"/>
  <c r="X161" i="1"/>
  <c r="AC161" i="1"/>
  <c r="AJ161" i="1" s="1"/>
  <c r="AD161" i="1"/>
  <c r="AK161" i="1" s="1"/>
  <c r="AE161" i="1"/>
  <c r="AL161" i="1" s="1"/>
  <c r="AF161" i="1"/>
  <c r="AM161" i="1" s="1"/>
  <c r="AG161" i="1"/>
  <c r="AN161" i="1" s="1"/>
  <c r="AO161" i="1"/>
  <c r="AP161" i="1"/>
  <c r="O1280" i="1"/>
  <c r="R1280" i="1" s="1"/>
  <c r="U1280" i="1" s="1"/>
  <c r="X1280" i="1"/>
  <c r="AC1280" i="1"/>
  <c r="AJ1280" i="1" s="1"/>
  <c r="AD1280" i="1"/>
  <c r="AK1280" i="1" s="1"/>
  <c r="AE1280" i="1"/>
  <c r="AL1280" i="1" s="1"/>
  <c r="AF1280" i="1"/>
  <c r="AM1280" i="1" s="1"/>
  <c r="AG1280" i="1"/>
  <c r="AN1280" i="1" s="1"/>
  <c r="AO1280" i="1"/>
  <c r="AP1280" i="1"/>
  <c r="O163" i="1"/>
  <c r="R163" i="1" s="1"/>
  <c r="AC163" i="1"/>
  <c r="AJ163" i="1" s="1"/>
  <c r="AD163" i="1"/>
  <c r="AK163" i="1" s="1"/>
  <c r="AE163" i="1"/>
  <c r="AL163" i="1" s="1"/>
  <c r="AF163" i="1"/>
  <c r="AM163" i="1" s="1"/>
  <c r="AG163" i="1"/>
  <c r="AN163" i="1" s="1"/>
  <c r="AO163" i="1"/>
  <c r="AP163" i="1"/>
  <c r="O1658" i="1"/>
  <c r="R1658" i="1" s="1"/>
  <c r="AC1658" i="1"/>
  <c r="AJ1658" i="1" s="1"/>
  <c r="AD1658" i="1"/>
  <c r="AK1658" i="1" s="1"/>
  <c r="AE1658" i="1"/>
  <c r="AL1658" i="1" s="1"/>
  <c r="AF1658" i="1"/>
  <c r="AM1658" i="1" s="1"/>
  <c r="AG1658" i="1"/>
  <c r="AN1658" i="1" s="1"/>
  <c r="AO1658" i="1"/>
  <c r="AP1658" i="1"/>
  <c r="O1880" i="1"/>
  <c r="R1880" i="1" s="1"/>
  <c r="AC1880" i="1"/>
  <c r="AJ1880" i="1" s="1"/>
  <c r="AD1880" i="1"/>
  <c r="AK1880" i="1" s="1"/>
  <c r="AE1880" i="1"/>
  <c r="AL1880" i="1" s="1"/>
  <c r="AF1880" i="1"/>
  <c r="AM1880" i="1" s="1"/>
  <c r="AG1880" i="1"/>
  <c r="AN1880" i="1" s="1"/>
  <c r="AO1880" i="1"/>
  <c r="AP1880" i="1"/>
  <c r="O643" i="1"/>
  <c r="R643" i="1" s="1"/>
  <c r="U643" i="1" s="1"/>
  <c r="AC643" i="1"/>
  <c r="AJ643" i="1" s="1"/>
  <c r="AD643" i="1"/>
  <c r="AK643" i="1" s="1"/>
  <c r="AE643" i="1"/>
  <c r="AL643" i="1" s="1"/>
  <c r="AF643" i="1"/>
  <c r="AM643" i="1" s="1"/>
  <c r="AG643" i="1"/>
  <c r="AN643" i="1" s="1"/>
  <c r="AO643" i="1"/>
  <c r="AP643" i="1"/>
  <c r="O1010" i="1"/>
  <c r="R1010" i="1" s="1"/>
  <c r="AC1010" i="1"/>
  <c r="AJ1010" i="1" s="1"/>
  <c r="AD1010" i="1"/>
  <c r="AK1010" i="1" s="1"/>
  <c r="AE1010" i="1"/>
  <c r="AL1010" i="1" s="1"/>
  <c r="AF1010" i="1"/>
  <c r="AM1010" i="1" s="1"/>
  <c r="AG1010" i="1"/>
  <c r="AN1010" i="1" s="1"/>
  <c r="AO1010" i="1"/>
  <c r="AP1010" i="1"/>
  <c r="O2093" i="1"/>
  <c r="R2093" i="1" s="1"/>
  <c r="U2093" i="1" s="1"/>
  <c r="X2093" i="1"/>
  <c r="AC2093" i="1"/>
  <c r="AJ2093" i="1" s="1"/>
  <c r="AD2093" i="1"/>
  <c r="AK2093" i="1" s="1"/>
  <c r="AE2093" i="1"/>
  <c r="AL2093" i="1" s="1"/>
  <c r="AF2093" i="1"/>
  <c r="AM2093" i="1" s="1"/>
  <c r="AG2093" i="1"/>
  <c r="AN2093" i="1" s="1"/>
  <c r="AO2093" i="1"/>
  <c r="AP2093" i="1"/>
  <c r="O1282" i="1"/>
  <c r="R1282" i="1" s="1"/>
  <c r="AC1282" i="1"/>
  <c r="AJ1282" i="1" s="1"/>
  <c r="AD1282" i="1"/>
  <c r="AK1282" i="1" s="1"/>
  <c r="AE1282" i="1"/>
  <c r="AL1282" i="1" s="1"/>
  <c r="AF1282" i="1"/>
  <c r="AM1282" i="1" s="1"/>
  <c r="AG1282" i="1"/>
  <c r="AN1282" i="1" s="1"/>
  <c r="AO1282" i="1"/>
  <c r="AP1282" i="1"/>
  <c r="O2302" i="1"/>
  <c r="R2302" i="1" s="1"/>
  <c r="U2302" i="1" s="1"/>
  <c r="X2302" i="1"/>
  <c r="AC2302" i="1"/>
  <c r="AJ2302" i="1" s="1"/>
  <c r="AD2302" i="1"/>
  <c r="AK2302" i="1" s="1"/>
  <c r="AE2302" i="1"/>
  <c r="AL2302" i="1" s="1"/>
  <c r="AF2302" i="1"/>
  <c r="AM2302" i="1" s="1"/>
  <c r="AG2302" i="1"/>
  <c r="AN2302" i="1" s="1"/>
  <c r="AO2302" i="1"/>
  <c r="AP2302" i="1"/>
  <c r="O178" i="1"/>
  <c r="R178" i="1" s="1"/>
  <c r="AC178" i="1"/>
  <c r="AJ178" i="1" s="1"/>
  <c r="AD178" i="1"/>
  <c r="AK178" i="1" s="1"/>
  <c r="AE178" i="1"/>
  <c r="AL178" i="1" s="1"/>
  <c r="AF178" i="1"/>
  <c r="AM178" i="1" s="1"/>
  <c r="AG178" i="1"/>
  <c r="AN178" i="1" s="1"/>
  <c r="AO178" i="1"/>
  <c r="AP178" i="1"/>
  <c r="O1896" i="1"/>
  <c r="R1896" i="1" s="1"/>
  <c r="U1896" i="1" s="1"/>
  <c r="AC1896" i="1"/>
  <c r="AJ1896" i="1" s="1"/>
  <c r="AD1896" i="1"/>
  <c r="AK1896" i="1" s="1"/>
  <c r="AE1896" i="1"/>
  <c r="AL1896" i="1" s="1"/>
  <c r="AF1896" i="1"/>
  <c r="AM1896" i="1" s="1"/>
  <c r="AG1896" i="1"/>
  <c r="AN1896" i="1" s="1"/>
  <c r="AO1896" i="1"/>
  <c r="AP1896" i="1"/>
  <c r="O666" i="1"/>
  <c r="R666" i="1" s="1"/>
  <c r="U666" i="1" s="1"/>
  <c r="AC666" i="1"/>
  <c r="AJ666" i="1" s="1"/>
  <c r="AD666" i="1"/>
  <c r="AK666" i="1" s="1"/>
  <c r="AE666" i="1"/>
  <c r="AL666" i="1" s="1"/>
  <c r="AF666" i="1"/>
  <c r="AM666" i="1" s="1"/>
  <c r="AG666" i="1"/>
  <c r="AN666" i="1" s="1"/>
  <c r="AO666" i="1"/>
  <c r="AP666" i="1"/>
  <c r="O2513" i="1"/>
  <c r="R2513" i="1" s="1"/>
  <c r="U2513" i="1" s="1"/>
  <c r="X2513" i="1"/>
  <c r="AC2513" i="1"/>
  <c r="AJ2513" i="1" s="1"/>
  <c r="AD2513" i="1"/>
  <c r="AK2513" i="1" s="1"/>
  <c r="AE2513" i="1"/>
  <c r="AL2513" i="1" s="1"/>
  <c r="AF2513" i="1"/>
  <c r="AM2513" i="1" s="1"/>
  <c r="AG2513" i="1"/>
  <c r="AN2513" i="1" s="1"/>
  <c r="AO2513" i="1"/>
  <c r="AP2513" i="1"/>
  <c r="O182" i="1"/>
  <c r="R182" i="1" s="1"/>
  <c r="AC182" i="1"/>
  <c r="AJ182" i="1" s="1"/>
  <c r="AD182" i="1"/>
  <c r="AK182" i="1" s="1"/>
  <c r="AE182" i="1"/>
  <c r="AL182" i="1" s="1"/>
  <c r="AF182" i="1"/>
  <c r="AM182" i="1" s="1"/>
  <c r="AG182" i="1"/>
  <c r="AN182" i="1" s="1"/>
  <c r="AO182" i="1"/>
  <c r="AP182" i="1"/>
  <c r="O365" i="1"/>
  <c r="R365" i="1" s="1"/>
  <c r="U365" i="1" s="1"/>
  <c r="AC365" i="1"/>
  <c r="AJ365" i="1" s="1"/>
  <c r="AD365" i="1"/>
  <c r="AK365" i="1" s="1"/>
  <c r="AE365" i="1"/>
  <c r="AL365" i="1" s="1"/>
  <c r="AF365" i="1"/>
  <c r="AM365" i="1" s="1"/>
  <c r="AG365" i="1"/>
  <c r="AN365" i="1" s="1"/>
  <c r="AO365" i="1"/>
  <c r="AP365" i="1"/>
  <c r="O1905" i="1"/>
  <c r="R1905" i="1" s="1"/>
  <c r="X1905" i="1" s="1"/>
  <c r="AC1905" i="1"/>
  <c r="AJ1905" i="1" s="1"/>
  <c r="AD1905" i="1"/>
  <c r="AK1905" i="1" s="1"/>
  <c r="AE1905" i="1"/>
  <c r="AL1905" i="1" s="1"/>
  <c r="AF1905" i="1"/>
  <c r="AM1905" i="1" s="1"/>
  <c r="AG1905" i="1"/>
  <c r="AN1905" i="1" s="1"/>
  <c r="AO1905" i="1"/>
  <c r="AP1905" i="1"/>
  <c r="O667" i="1"/>
  <c r="R667" i="1" s="1"/>
  <c r="X667" i="1" s="1"/>
  <c r="AC667" i="1"/>
  <c r="AJ667" i="1" s="1"/>
  <c r="AD667" i="1"/>
  <c r="AK667" i="1" s="1"/>
  <c r="AE667" i="1"/>
  <c r="AL667" i="1" s="1"/>
  <c r="AF667" i="1"/>
  <c r="AM667" i="1" s="1"/>
  <c r="AG667" i="1"/>
  <c r="AN667" i="1" s="1"/>
  <c r="AO667" i="1"/>
  <c r="AP667" i="1"/>
  <c r="O196" i="1"/>
  <c r="R196" i="1" s="1"/>
  <c r="U196" i="1" s="1"/>
  <c r="AD196" i="1"/>
  <c r="AK196" i="1" s="1"/>
  <c r="AE196" i="1"/>
  <c r="AL196" i="1" s="1"/>
  <c r="AF196" i="1"/>
  <c r="AM196" i="1" s="1"/>
  <c r="AG196" i="1"/>
  <c r="AN196" i="1" s="1"/>
  <c r="AJ196" i="1"/>
  <c r="AO196" i="1"/>
  <c r="AP196" i="1"/>
  <c r="O1662" i="1"/>
  <c r="R1662" i="1" s="1"/>
  <c r="X1662" i="1" s="1"/>
  <c r="AD1662" i="1"/>
  <c r="AK1662" i="1" s="1"/>
  <c r="AE1662" i="1"/>
  <c r="AL1662" i="1" s="1"/>
  <c r="AF1662" i="1"/>
  <c r="AM1662" i="1" s="1"/>
  <c r="AG1662" i="1"/>
  <c r="AN1662" i="1" s="1"/>
  <c r="AJ1662" i="1"/>
  <c r="AO1662" i="1"/>
  <c r="AP1662" i="1"/>
  <c r="O2112" i="1"/>
  <c r="R2112" i="1" s="1"/>
  <c r="U2112" i="1" s="1"/>
  <c r="AD2112" i="1"/>
  <c r="AK2112" i="1" s="1"/>
  <c r="AE2112" i="1"/>
  <c r="AL2112" i="1" s="1"/>
  <c r="AF2112" i="1"/>
  <c r="AM2112" i="1" s="1"/>
  <c r="AG2112" i="1"/>
  <c r="AN2112" i="1" s="1"/>
  <c r="AJ2112" i="1"/>
  <c r="AO2112" i="1"/>
  <c r="AP2112" i="1"/>
  <c r="O1339" i="1"/>
  <c r="R1339" i="1" s="1"/>
  <c r="U1339" i="1" s="1"/>
  <c r="AD1339" i="1"/>
  <c r="AK1339" i="1" s="1"/>
  <c r="AE1339" i="1"/>
  <c r="AL1339" i="1" s="1"/>
  <c r="AF1339" i="1"/>
  <c r="AM1339" i="1" s="1"/>
  <c r="AG1339" i="1"/>
  <c r="AN1339" i="1" s="1"/>
  <c r="AJ1339" i="1"/>
  <c r="AO1339" i="1"/>
  <c r="AP1339" i="1"/>
  <c r="O1749" i="1"/>
  <c r="R1749" i="1" s="1"/>
  <c r="U1749" i="1" s="1"/>
  <c r="X1749" i="1"/>
  <c r="AC1749" i="1"/>
  <c r="AJ1749" i="1" s="1"/>
  <c r="AD1749" i="1"/>
  <c r="AK1749" i="1" s="1"/>
  <c r="AE1749" i="1"/>
  <c r="AL1749" i="1" s="1"/>
  <c r="AF1749" i="1"/>
  <c r="AM1749" i="1" s="1"/>
  <c r="AG1749" i="1"/>
  <c r="AN1749" i="1" s="1"/>
  <c r="AO1749" i="1"/>
  <c r="AP1749" i="1"/>
  <c r="O1094" i="1"/>
  <c r="R1094" i="1" s="1"/>
  <c r="U1094" i="1" s="1"/>
  <c r="X1094" i="1"/>
  <c r="AC1094" i="1"/>
  <c r="AJ1094" i="1" s="1"/>
  <c r="AD1094" i="1"/>
  <c r="AK1094" i="1" s="1"/>
  <c r="AE1094" i="1"/>
  <c r="AL1094" i="1" s="1"/>
  <c r="AF1094" i="1"/>
  <c r="AM1094" i="1" s="1"/>
  <c r="AG1094" i="1"/>
  <c r="AN1094" i="1" s="1"/>
  <c r="AO1094" i="1"/>
  <c r="AP1094" i="1"/>
  <c r="O2197" i="1"/>
  <c r="R2197" i="1" s="1"/>
  <c r="U2197" i="1" s="1"/>
  <c r="X2197" i="1"/>
  <c r="AC2197" i="1"/>
  <c r="AJ2197" i="1" s="1"/>
  <c r="AD2197" i="1"/>
  <c r="AK2197" i="1" s="1"/>
  <c r="AE2197" i="1"/>
  <c r="AL2197" i="1" s="1"/>
  <c r="AF2197" i="1"/>
  <c r="AM2197" i="1" s="1"/>
  <c r="AG2197" i="1"/>
  <c r="AN2197" i="1" s="1"/>
  <c r="AO2197" i="1"/>
  <c r="AP2197" i="1"/>
  <c r="O2126" i="1"/>
  <c r="R2126" i="1" s="1"/>
  <c r="X2126" i="1" s="1"/>
  <c r="AC2126" i="1"/>
  <c r="AJ2126" i="1" s="1"/>
  <c r="AD2126" i="1"/>
  <c r="AK2126" i="1" s="1"/>
  <c r="AE2126" i="1"/>
  <c r="AL2126" i="1" s="1"/>
  <c r="AF2126" i="1"/>
  <c r="AM2126" i="1" s="1"/>
  <c r="AG2126" i="1"/>
  <c r="AN2126" i="1" s="1"/>
  <c r="AO2126" i="1"/>
  <c r="AP2126" i="1"/>
  <c r="O213" i="1"/>
  <c r="R213" i="1" s="1"/>
  <c r="U213" i="1" s="1"/>
  <c r="AC213" i="1"/>
  <c r="AJ213" i="1" s="1"/>
  <c r="AD213" i="1"/>
  <c r="AK213" i="1" s="1"/>
  <c r="AE213" i="1"/>
  <c r="AL213" i="1" s="1"/>
  <c r="AF213" i="1"/>
  <c r="AM213" i="1" s="1"/>
  <c r="AG213" i="1"/>
  <c r="AN213" i="1" s="1"/>
  <c r="AO213" i="1"/>
  <c r="AP213" i="1"/>
  <c r="O1665" i="1"/>
  <c r="R1665" i="1" s="1"/>
  <c r="U1665" i="1" s="1"/>
  <c r="X1665" i="1"/>
  <c r="AC1665" i="1"/>
  <c r="AJ1665" i="1" s="1"/>
  <c r="AD1665" i="1"/>
  <c r="AK1665" i="1" s="1"/>
  <c r="AE1665" i="1"/>
  <c r="AL1665" i="1" s="1"/>
  <c r="AF1665" i="1"/>
  <c r="AM1665" i="1" s="1"/>
  <c r="AG1665" i="1"/>
  <c r="AN1665" i="1" s="1"/>
  <c r="AO1665" i="1"/>
  <c r="AP1665" i="1"/>
  <c r="O690" i="1"/>
  <c r="R690" i="1" s="1"/>
  <c r="U690" i="1" s="1"/>
  <c r="X690" i="1"/>
  <c r="AC690" i="1"/>
  <c r="AJ690" i="1" s="1"/>
  <c r="AD690" i="1"/>
  <c r="AK690" i="1" s="1"/>
  <c r="AE690" i="1"/>
  <c r="AL690" i="1" s="1"/>
  <c r="AF690" i="1"/>
  <c r="AM690" i="1" s="1"/>
  <c r="AG690" i="1"/>
  <c r="AN690" i="1" s="1"/>
  <c r="AO690" i="1"/>
  <c r="AP690" i="1"/>
  <c r="O1026" i="1"/>
  <c r="R1026" i="1" s="1"/>
  <c r="U1026" i="1" s="1"/>
  <c r="X1026" i="1"/>
  <c r="AC1026" i="1"/>
  <c r="AJ1026" i="1" s="1"/>
  <c r="AD1026" i="1"/>
  <c r="AK1026" i="1" s="1"/>
  <c r="AE1026" i="1"/>
  <c r="AL1026" i="1" s="1"/>
  <c r="AF1026" i="1"/>
  <c r="AM1026" i="1" s="1"/>
  <c r="AG1026" i="1"/>
  <c r="AN1026" i="1" s="1"/>
  <c r="AO1026" i="1"/>
  <c r="AP1026" i="1"/>
  <c r="O2129" i="1"/>
  <c r="R2129" i="1" s="1"/>
  <c r="U2129" i="1" s="1"/>
  <c r="X2129" i="1"/>
  <c r="AC2129" i="1"/>
  <c r="AJ2129" i="1" s="1"/>
  <c r="AD2129" i="1"/>
  <c r="AK2129" i="1" s="1"/>
  <c r="AE2129" i="1"/>
  <c r="AL2129" i="1" s="1"/>
  <c r="AF2129" i="1"/>
  <c r="AM2129" i="1" s="1"/>
  <c r="AG2129" i="1"/>
  <c r="AN2129" i="1" s="1"/>
  <c r="AO2129" i="1"/>
  <c r="AP2129" i="1"/>
  <c r="O1345" i="1"/>
  <c r="R1345" i="1" s="1"/>
  <c r="U1345" i="1" s="1"/>
  <c r="AC1345" i="1"/>
  <c r="AJ1345" i="1" s="1"/>
  <c r="AD1345" i="1"/>
  <c r="AK1345" i="1" s="1"/>
  <c r="AE1345" i="1"/>
  <c r="AL1345" i="1" s="1"/>
  <c r="AF1345" i="1"/>
  <c r="AM1345" i="1" s="1"/>
  <c r="AG1345" i="1"/>
  <c r="AN1345" i="1" s="1"/>
  <c r="AO1345" i="1"/>
  <c r="AP1345" i="1"/>
  <c r="O1673" i="1"/>
  <c r="R1673" i="1" s="1"/>
  <c r="U1673" i="1" s="1"/>
  <c r="X1673" i="1"/>
  <c r="AC1673" i="1"/>
  <c r="AJ1673" i="1" s="1"/>
  <c r="AD1673" i="1"/>
  <c r="AK1673" i="1" s="1"/>
  <c r="AE1673" i="1"/>
  <c r="AL1673" i="1" s="1"/>
  <c r="AF1673" i="1"/>
  <c r="AM1673" i="1" s="1"/>
  <c r="AG1673" i="1"/>
  <c r="AN1673" i="1" s="1"/>
  <c r="AO1673" i="1"/>
  <c r="AP1673" i="1"/>
  <c r="O218" i="1"/>
  <c r="R218" i="1" s="1"/>
  <c r="AC218" i="1"/>
  <c r="AJ218" i="1" s="1"/>
  <c r="AD218" i="1"/>
  <c r="AK218" i="1" s="1"/>
  <c r="AE218" i="1"/>
  <c r="AL218" i="1" s="1"/>
  <c r="AF218" i="1"/>
  <c r="AM218" i="1" s="1"/>
  <c r="AG218" i="1"/>
  <c r="AN218" i="1" s="1"/>
  <c r="AO218" i="1"/>
  <c r="AP218" i="1"/>
  <c r="O1681" i="1"/>
  <c r="R1681" i="1" s="1"/>
  <c r="U1681" i="1" s="1"/>
  <c r="AC1681" i="1"/>
  <c r="AJ1681" i="1" s="1"/>
  <c r="AD1681" i="1"/>
  <c r="AK1681" i="1" s="1"/>
  <c r="AE1681" i="1"/>
  <c r="AL1681" i="1" s="1"/>
  <c r="AF1681" i="1"/>
  <c r="AM1681" i="1" s="1"/>
  <c r="AG1681" i="1"/>
  <c r="AN1681" i="1" s="1"/>
  <c r="AO1681" i="1"/>
  <c r="AP1681" i="1"/>
  <c r="O1938" i="1"/>
  <c r="R1938" i="1" s="1"/>
  <c r="U1938" i="1" s="1"/>
  <c r="AC1938" i="1"/>
  <c r="AJ1938" i="1" s="1"/>
  <c r="AD1938" i="1"/>
  <c r="AK1938" i="1" s="1"/>
  <c r="AE1938" i="1"/>
  <c r="AL1938" i="1" s="1"/>
  <c r="AF1938" i="1"/>
  <c r="AM1938" i="1" s="1"/>
  <c r="AG1938" i="1"/>
  <c r="AN1938" i="1" s="1"/>
  <c r="AO1938" i="1"/>
  <c r="AP1938" i="1"/>
  <c r="O823" i="1"/>
  <c r="R823" i="1" s="1"/>
  <c r="AC823" i="1"/>
  <c r="AJ823" i="1" s="1"/>
  <c r="AD823" i="1"/>
  <c r="AK823" i="1" s="1"/>
  <c r="AE823" i="1"/>
  <c r="AL823" i="1" s="1"/>
  <c r="AF823" i="1"/>
  <c r="AM823" i="1" s="1"/>
  <c r="AG823" i="1"/>
  <c r="AN823" i="1" s="1"/>
  <c r="AO823" i="1"/>
  <c r="AP823" i="1"/>
  <c r="O1034" i="1"/>
  <c r="R1034" i="1" s="1"/>
  <c r="AC1034" i="1"/>
  <c r="AJ1034" i="1" s="1"/>
  <c r="AD1034" i="1"/>
  <c r="AK1034" i="1" s="1"/>
  <c r="AE1034" i="1"/>
  <c r="AL1034" i="1" s="1"/>
  <c r="AF1034" i="1"/>
  <c r="AM1034" i="1" s="1"/>
  <c r="AG1034" i="1"/>
  <c r="AN1034" i="1" s="1"/>
  <c r="AO1034" i="1"/>
  <c r="AP1034" i="1"/>
  <c r="O2146" i="1"/>
  <c r="R2146" i="1" s="1"/>
  <c r="U2146" i="1" s="1"/>
  <c r="AC2146" i="1"/>
  <c r="AJ2146" i="1" s="1"/>
  <c r="AD2146" i="1"/>
  <c r="AK2146" i="1" s="1"/>
  <c r="AE2146" i="1"/>
  <c r="AL2146" i="1" s="1"/>
  <c r="AF2146" i="1"/>
  <c r="AM2146" i="1" s="1"/>
  <c r="AG2146" i="1"/>
  <c r="AN2146" i="1" s="1"/>
  <c r="AO2146" i="1"/>
  <c r="AP2146" i="1"/>
  <c r="O1427" i="1"/>
  <c r="R1427" i="1" s="1"/>
  <c r="AC1427" i="1"/>
  <c r="AJ1427" i="1" s="1"/>
  <c r="AD1427" i="1"/>
  <c r="AK1427" i="1" s="1"/>
  <c r="AE1427" i="1"/>
  <c r="AL1427" i="1" s="1"/>
  <c r="AF1427" i="1"/>
  <c r="AM1427" i="1" s="1"/>
  <c r="AG1427" i="1"/>
  <c r="AN1427" i="1" s="1"/>
  <c r="AO1427" i="1"/>
  <c r="AP1427" i="1"/>
  <c r="O221" i="1"/>
  <c r="R221" i="1" s="1"/>
  <c r="AC221" i="1"/>
  <c r="AJ221" i="1" s="1"/>
  <c r="AD221" i="1"/>
  <c r="AK221" i="1" s="1"/>
  <c r="AE221" i="1"/>
  <c r="AL221" i="1" s="1"/>
  <c r="AF221" i="1"/>
  <c r="AM221" i="1" s="1"/>
  <c r="AG221" i="1"/>
  <c r="AN221" i="1" s="1"/>
  <c r="AO221" i="1"/>
  <c r="AP221" i="1"/>
  <c r="O1682" i="1"/>
  <c r="R1682" i="1" s="1"/>
  <c r="U1682" i="1" s="1"/>
  <c r="AC1682" i="1"/>
  <c r="AJ1682" i="1" s="1"/>
  <c r="AD1682" i="1"/>
  <c r="AK1682" i="1" s="1"/>
  <c r="AE1682" i="1"/>
  <c r="AL1682" i="1" s="1"/>
  <c r="AF1682" i="1"/>
  <c r="AM1682" i="1" s="1"/>
  <c r="AG1682" i="1"/>
  <c r="AN1682" i="1" s="1"/>
  <c r="AO1682" i="1"/>
  <c r="AP1682" i="1"/>
  <c r="O384" i="1"/>
  <c r="R384" i="1" s="1"/>
  <c r="AC384" i="1"/>
  <c r="AJ384" i="1" s="1"/>
  <c r="AD384" i="1"/>
  <c r="AK384" i="1" s="1"/>
  <c r="AE384" i="1"/>
  <c r="AL384" i="1" s="1"/>
  <c r="AF384" i="1"/>
  <c r="AM384" i="1" s="1"/>
  <c r="AG384" i="1"/>
  <c r="AN384" i="1" s="1"/>
  <c r="AO384" i="1"/>
  <c r="AP384" i="1"/>
  <c r="O1945" i="1"/>
  <c r="R1945" i="1" s="1"/>
  <c r="AC1945" i="1"/>
  <c r="AJ1945" i="1" s="1"/>
  <c r="AD1945" i="1"/>
  <c r="AK1945" i="1" s="1"/>
  <c r="AE1945" i="1"/>
  <c r="AL1945" i="1" s="1"/>
  <c r="AF1945" i="1"/>
  <c r="AM1945" i="1" s="1"/>
  <c r="AG1945" i="1"/>
  <c r="AN1945" i="1" s="1"/>
  <c r="AO1945" i="1"/>
  <c r="AP1945" i="1"/>
  <c r="O851" i="1"/>
  <c r="R851" i="1" s="1"/>
  <c r="AC851" i="1"/>
  <c r="AJ851" i="1" s="1"/>
  <c r="AD851" i="1"/>
  <c r="AK851" i="1" s="1"/>
  <c r="AE851" i="1"/>
  <c r="AL851" i="1" s="1"/>
  <c r="AF851" i="1"/>
  <c r="AM851" i="1" s="1"/>
  <c r="AG851" i="1"/>
  <c r="AN851" i="1" s="1"/>
  <c r="AO851" i="1"/>
  <c r="AP851" i="1"/>
  <c r="O1035" i="1"/>
  <c r="R1035" i="1" s="1"/>
  <c r="U1035" i="1" s="1"/>
  <c r="AC1035" i="1"/>
  <c r="AJ1035" i="1" s="1"/>
  <c r="AD1035" i="1"/>
  <c r="AK1035" i="1" s="1"/>
  <c r="AE1035" i="1"/>
  <c r="AL1035" i="1" s="1"/>
  <c r="AF1035" i="1"/>
  <c r="AM1035" i="1" s="1"/>
  <c r="AG1035" i="1"/>
  <c r="AN1035" i="1" s="1"/>
  <c r="AO1035" i="1"/>
  <c r="AP1035" i="1"/>
  <c r="O2158" i="1"/>
  <c r="R2158" i="1" s="1"/>
  <c r="U2158" i="1" s="1"/>
  <c r="X2158" i="1"/>
  <c r="AC2158" i="1"/>
  <c r="AJ2158" i="1" s="1"/>
  <c r="AD2158" i="1"/>
  <c r="AK2158" i="1" s="1"/>
  <c r="AE2158" i="1"/>
  <c r="AL2158" i="1" s="1"/>
  <c r="AF2158" i="1"/>
  <c r="AM2158" i="1" s="1"/>
  <c r="AG2158" i="1"/>
  <c r="AN2158" i="1" s="1"/>
  <c r="AO2158" i="1"/>
  <c r="AP2158" i="1"/>
  <c r="O1445" i="1"/>
  <c r="R1445" i="1" s="1"/>
  <c r="AC1445" i="1"/>
  <c r="AJ1445" i="1" s="1"/>
  <c r="AD1445" i="1"/>
  <c r="AK1445" i="1" s="1"/>
  <c r="AE1445" i="1"/>
  <c r="AL1445" i="1" s="1"/>
  <c r="AF1445" i="1"/>
  <c r="AM1445" i="1" s="1"/>
  <c r="AG1445" i="1"/>
  <c r="AN1445" i="1" s="1"/>
  <c r="AO1445" i="1"/>
  <c r="AP1445" i="1"/>
  <c r="AD225" i="1"/>
  <c r="AK225" i="1" s="1"/>
  <c r="AE225" i="1"/>
  <c r="AL225" i="1" s="1"/>
  <c r="AF225" i="1"/>
  <c r="AM225" i="1" s="1"/>
  <c r="AG225" i="1"/>
  <c r="AN225" i="1" s="1"/>
  <c r="AJ225" i="1"/>
  <c r="AO225" i="1"/>
  <c r="AP225" i="1"/>
  <c r="AD1686" i="1"/>
  <c r="AK1686" i="1" s="1"/>
  <c r="AE1686" i="1"/>
  <c r="AL1686" i="1" s="1"/>
  <c r="AF1686" i="1"/>
  <c r="AM1686" i="1" s="1"/>
  <c r="AG1686" i="1"/>
  <c r="AN1686" i="1" s="1"/>
  <c r="AJ1686" i="1"/>
  <c r="AO1686" i="1"/>
  <c r="AP1686" i="1"/>
  <c r="O276" i="1"/>
  <c r="R276" i="1" s="1"/>
  <c r="AD276" i="1"/>
  <c r="AK276" i="1" s="1"/>
  <c r="AE276" i="1"/>
  <c r="AL276" i="1" s="1"/>
  <c r="AF276" i="1"/>
  <c r="AM276" i="1" s="1"/>
  <c r="AG276" i="1"/>
  <c r="AN276" i="1" s="1"/>
  <c r="AJ276" i="1"/>
  <c r="AO276" i="1"/>
  <c r="AP276" i="1"/>
  <c r="AD1951" i="1"/>
  <c r="AK1951" i="1" s="1"/>
  <c r="AE1951" i="1"/>
  <c r="AL1951" i="1" s="1"/>
  <c r="AF1951" i="1"/>
  <c r="AM1951" i="1" s="1"/>
  <c r="AG1951" i="1"/>
  <c r="AN1951" i="1" s="1"/>
  <c r="AJ1951" i="1"/>
  <c r="AO1951" i="1"/>
  <c r="AP1951" i="1"/>
  <c r="X854" i="1"/>
  <c r="AD854" i="1"/>
  <c r="AK854" i="1" s="1"/>
  <c r="AE854" i="1"/>
  <c r="AL854" i="1" s="1"/>
  <c r="AF854" i="1"/>
  <c r="AM854" i="1" s="1"/>
  <c r="AG854" i="1"/>
  <c r="AN854" i="1" s="1"/>
  <c r="AJ854" i="1"/>
  <c r="AO854" i="1"/>
  <c r="AP854" i="1"/>
  <c r="AD1055" i="1"/>
  <c r="AK1055" i="1" s="1"/>
  <c r="AE1055" i="1"/>
  <c r="AL1055" i="1" s="1"/>
  <c r="AF1055" i="1"/>
  <c r="AM1055" i="1" s="1"/>
  <c r="AG1055" i="1"/>
  <c r="AN1055" i="1" s="1"/>
  <c r="AJ1055" i="1"/>
  <c r="AO1055" i="1"/>
  <c r="AP1055" i="1"/>
  <c r="O2181" i="1"/>
  <c r="R2181" i="1" s="1"/>
  <c r="U2181" i="1" s="1"/>
  <c r="X2181" i="1"/>
  <c r="AD2181" i="1"/>
  <c r="AK2181" i="1" s="1"/>
  <c r="AE2181" i="1"/>
  <c r="AL2181" i="1" s="1"/>
  <c r="AF2181" i="1"/>
  <c r="AM2181" i="1" s="1"/>
  <c r="AG2181" i="1"/>
  <c r="AN2181" i="1" s="1"/>
  <c r="AJ2181" i="1"/>
  <c r="AO2181" i="1"/>
  <c r="AP2181" i="1"/>
  <c r="AD1506" i="1"/>
  <c r="AK1506" i="1" s="1"/>
  <c r="AE1506" i="1"/>
  <c r="AL1506" i="1" s="1"/>
  <c r="AF1506" i="1"/>
  <c r="AM1506" i="1" s="1"/>
  <c r="AG1506" i="1"/>
  <c r="AN1506" i="1" s="1"/>
  <c r="AJ1506" i="1"/>
  <c r="AO1506" i="1"/>
  <c r="AP1506" i="1"/>
  <c r="O2345" i="1"/>
  <c r="R2345" i="1" s="1"/>
  <c r="U2345" i="1" s="1"/>
  <c r="X2345" i="1"/>
  <c r="AD2345" i="1"/>
  <c r="AK2345" i="1" s="1"/>
  <c r="AE2345" i="1"/>
  <c r="AL2345" i="1" s="1"/>
  <c r="AF2345" i="1"/>
  <c r="AM2345" i="1" s="1"/>
  <c r="AG2345" i="1"/>
  <c r="AN2345" i="1" s="1"/>
  <c r="AJ2345" i="1"/>
  <c r="AO2345" i="1"/>
  <c r="AP2345" i="1"/>
  <c r="X2568" i="1"/>
  <c r="AD2568" i="1"/>
  <c r="AK2568" i="1" s="1"/>
  <c r="AE2568" i="1"/>
  <c r="AL2568" i="1" s="1"/>
  <c r="AF2568" i="1"/>
  <c r="AM2568" i="1" s="1"/>
  <c r="AG2568" i="1"/>
  <c r="AN2568" i="1" s="1"/>
  <c r="AJ2568" i="1"/>
  <c r="AO2568" i="1"/>
  <c r="AP2568" i="1"/>
  <c r="O349" i="1"/>
  <c r="R349" i="1" s="1"/>
  <c r="U349" i="1" s="1"/>
  <c r="X349" i="1"/>
  <c r="AD349" i="1"/>
  <c r="AK349" i="1" s="1"/>
  <c r="AE349" i="1"/>
  <c r="AL349" i="1" s="1"/>
  <c r="AF349" i="1"/>
  <c r="AM349" i="1" s="1"/>
  <c r="AG349" i="1"/>
  <c r="AN349" i="1" s="1"/>
  <c r="AJ349" i="1"/>
  <c r="AO349" i="1"/>
  <c r="AP349" i="1"/>
  <c r="O1702" i="1"/>
  <c r="R1702" i="1" s="1"/>
  <c r="U1702" i="1" s="1"/>
  <c r="X1702" i="1"/>
  <c r="AD1702" i="1"/>
  <c r="AK1702" i="1" s="1"/>
  <c r="AE1702" i="1"/>
  <c r="AL1702" i="1" s="1"/>
  <c r="AF1702" i="1"/>
  <c r="AM1702" i="1" s="1"/>
  <c r="AG1702" i="1"/>
  <c r="AN1702" i="1" s="1"/>
  <c r="AJ1702" i="1"/>
  <c r="AO1702" i="1"/>
  <c r="AP1702" i="1"/>
  <c r="O864" i="1"/>
  <c r="R864" i="1" s="1"/>
  <c r="U864" i="1" s="1"/>
  <c r="X864" i="1"/>
  <c r="AD864" i="1"/>
  <c r="AK864" i="1" s="1"/>
  <c r="AE864" i="1"/>
  <c r="AL864" i="1" s="1"/>
  <c r="AF864" i="1"/>
  <c r="AM864" i="1" s="1"/>
  <c r="AG864" i="1"/>
  <c r="AN864" i="1" s="1"/>
  <c r="AJ864" i="1"/>
  <c r="AO864" i="1"/>
  <c r="AP864" i="1"/>
  <c r="O1096" i="1"/>
  <c r="R1096" i="1" s="1"/>
  <c r="U1096" i="1" s="1"/>
  <c r="X1096" i="1"/>
  <c r="AD1096" i="1"/>
  <c r="AK1096" i="1" s="1"/>
  <c r="AE1096" i="1"/>
  <c r="AL1096" i="1" s="1"/>
  <c r="AF1096" i="1"/>
  <c r="AM1096" i="1" s="1"/>
  <c r="AG1096" i="1"/>
  <c r="AN1096" i="1" s="1"/>
  <c r="AJ1096" i="1"/>
  <c r="AO1096" i="1"/>
  <c r="AP1096" i="1"/>
  <c r="O723" i="1"/>
  <c r="R723" i="1" s="1"/>
  <c r="U723" i="1" s="1"/>
  <c r="X723" i="1"/>
  <c r="AC723" i="1"/>
  <c r="AJ723" i="1" s="1"/>
  <c r="AD723" i="1"/>
  <c r="AK723" i="1" s="1"/>
  <c r="AE723" i="1"/>
  <c r="AL723" i="1" s="1"/>
  <c r="AF723" i="1"/>
  <c r="AM723" i="1" s="1"/>
  <c r="AG723" i="1"/>
  <c r="AN723" i="1" s="1"/>
  <c r="AO723" i="1"/>
  <c r="AP723" i="1"/>
  <c r="O1953" i="1"/>
  <c r="R1953" i="1" s="1"/>
  <c r="AC1953" i="1"/>
  <c r="AJ1953" i="1" s="1"/>
  <c r="AD1953" i="1"/>
  <c r="AK1953" i="1" s="1"/>
  <c r="AE1953" i="1"/>
  <c r="AL1953" i="1" s="1"/>
  <c r="AF1953" i="1"/>
  <c r="AM1953" i="1" s="1"/>
  <c r="AG1953" i="1"/>
  <c r="AN1953" i="1" s="1"/>
  <c r="AO1953" i="1"/>
  <c r="AP1953" i="1"/>
  <c r="O866" i="1"/>
  <c r="R866" i="1" s="1"/>
  <c r="U866" i="1" s="1"/>
  <c r="AC866" i="1"/>
  <c r="AJ866" i="1" s="1"/>
  <c r="AD866" i="1"/>
  <c r="AK866" i="1" s="1"/>
  <c r="AE866" i="1"/>
  <c r="AL866" i="1" s="1"/>
  <c r="AF866" i="1"/>
  <c r="AM866" i="1" s="1"/>
  <c r="AG866" i="1"/>
  <c r="AN866" i="1" s="1"/>
  <c r="AO866" i="1"/>
  <c r="AP866" i="1"/>
  <c r="O1098" i="1"/>
  <c r="R1098" i="1" s="1"/>
  <c r="AC1098" i="1"/>
  <c r="AJ1098" i="1" s="1"/>
  <c r="AD1098" i="1"/>
  <c r="AK1098" i="1" s="1"/>
  <c r="AE1098" i="1"/>
  <c r="AL1098" i="1" s="1"/>
  <c r="AF1098" i="1"/>
  <c r="AM1098" i="1" s="1"/>
  <c r="AG1098" i="1"/>
  <c r="AN1098" i="1" s="1"/>
  <c r="AO1098" i="1"/>
  <c r="AP1098" i="1"/>
  <c r="O2199" i="1"/>
  <c r="R2199" i="1" s="1"/>
  <c r="U2199" i="1" s="1"/>
  <c r="X2199" i="1"/>
  <c r="AC2199" i="1"/>
  <c r="AJ2199" i="1" s="1"/>
  <c r="AD2199" i="1"/>
  <c r="AK2199" i="1" s="1"/>
  <c r="AE2199" i="1"/>
  <c r="AL2199" i="1" s="1"/>
  <c r="AF2199" i="1"/>
  <c r="AM2199" i="1" s="1"/>
  <c r="AG2199" i="1"/>
  <c r="AN2199" i="1" s="1"/>
  <c r="AO2199" i="1"/>
  <c r="AP2199" i="1"/>
  <c r="O1524" i="1"/>
  <c r="R1524" i="1" s="1"/>
  <c r="U1524" i="1" s="1"/>
  <c r="X1524" i="1"/>
  <c r="AC1524" i="1"/>
  <c r="AJ1524" i="1" s="1"/>
  <c r="AD1524" i="1"/>
  <c r="AK1524" i="1" s="1"/>
  <c r="AE1524" i="1"/>
  <c r="AL1524" i="1" s="1"/>
  <c r="AF1524" i="1"/>
  <c r="AM1524" i="1" s="1"/>
  <c r="AG1524" i="1"/>
  <c r="AN1524" i="1" s="1"/>
  <c r="AO1524" i="1"/>
  <c r="AP1524" i="1"/>
  <c r="O2365" i="1"/>
  <c r="R2365" i="1" s="1"/>
  <c r="U2365" i="1" s="1"/>
  <c r="X2365" i="1"/>
  <c r="AC2365" i="1"/>
  <c r="AJ2365" i="1" s="1"/>
  <c r="AD2365" i="1"/>
  <c r="AK2365" i="1" s="1"/>
  <c r="AE2365" i="1"/>
  <c r="AL2365" i="1" s="1"/>
  <c r="AF2365" i="1"/>
  <c r="AM2365" i="1" s="1"/>
  <c r="AG2365" i="1"/>
  <c r="AN2365" i="1" s="1"/>
  <c r="AO2365" i="1"/>
  <c r="AP2365" i="1"/>
  <c r="O1018" i="1"/>
  <c r="R1018" i="1" s="1"/>
  <c r="AC1018" i="1"/>
  <c r="AJ1018" i="1" s="1"/>
  <c r="AD1018" i="1"/>
  <c r="AK1018" i="1" s="1"/>
  <c r="AE1018" i="1"/>
  <c r="AL1018" i="1" s="1"/>
  <c r="AF1018" i="1"/>
  <c r="AM1018" i="1" s="1"/>
  <c r="AG1018" i="1"/>
  <c r="AN1018" i="1" s="1"/>
  <c r="AO1018" i="1"/>
  <c r="AP1018" i="1"/>
  <c r="O1709" i="1"/>
  <c r="R1709" i="1" s="1"/>
  <c r="AC1709" i="1"/>
  <c r="AJ1709" i="1" s="1"/>
  <c r="AD1709" i="1"/>
  <c r="AK1709" i="1" s="1"/>
  <c r="AE1709" i="1"/>
  <c r="AL1709" i="1" s="1"/>
  <c r="AF1709" i="1"/>
  <c r="AM1709" i="1" s="1"/>
  <c r="AG1709" i="1"/>
  <c r="AN1709" i="1" s="1"/>
  <c r="AO1709" i="1"/>
  <c r="AP1709" i="1"/>
  <c r="O1956" i="1"/>
  <c r="R1956" i="1" s="1"/>
  <c r="AC1956" i="1"/>
  <c r="AJ1956" i="1" s="1"/>
  <c r="AD1956" i="1"/>
  <c r="AK1956" i="1" s="1"/>
  <c r="AE1956" i="1"/>
  <c r="AL1956" i="1" s="1"/>
  <c r="AF1956" i="1"/>
  <c r="AM1956" i="1" s="1"/>
  <c r="AG1956" i="1"/>
  <c r="AN1956" i="1" s="1"/>
  <c r="AO1956" i="1"/>
  <c r="AP1956" i="1"/>
  <c r="O869" i="1"/>
  <c r="R869" i="1" s="1"/>
  <c r="U869" i="1" s="1"/>
  <c r="AC869" i="1"/>
  <c r="AJ869" i="1" s="1"/>
  <c r="AD869" i="1"/>
  <c r="AK869" i="1" s="1"/>
  <c r="AE869" i="1"/>
  <c r="AL869" i="1" s="1"/>
  <c r="AF869" i="1"/>
  <c r="AM869" i="1" s="1"/>
  <c r="AG869" i="1"/>
  <c r="AN869" i="1" s="1"/>
  <c r="AO869" i="1"/>
  <c r="AP869" i="1"/>
  <c r="O1116" i="1"/>
  <c r="R1116" i="1" s="1"/>
  <c r="AC1116" i="1"/>
  <c r="AJ1116" i="1" s="1"/>
  <c r="AD1116" i="1"/>
  <c r="AK1116" i="1" s="1"/>
  <c r="AE1116" i="1"/>
  <c r="AL1116" i="1" s="1"/>
  <c r="AF1116" i="1"/>
  <c r="AM1116" i="1" s="1"/>
  <c r="AG1116" i="1"/>
  <c r="AN1116" i="1" s="1"/>
  <c r="AO1116" i="1"/>
  <c r="AP1116" i="1"/>
  <c r="O2201" i="1"/>
  <c r="R2201" i="1" s="1"/>
  <c r="U2201" i="1" s="1"/>
  <c r="X2201" i="1"/>
  <c r="AC2201" i="1"/>
  <c r="AJ2201" i="1" s="1"/>
  <c r="AD2201" i="1"/>
  <c r="AK2201" i="1" s="1"/>
  <c r="AE2201" i="1"/>
  <c r="AL2201" i="1" s="1"/>
  <c r="AF2201" i="1"/>
  <c r="AM2201" i="1" s="1"/>
  <c r="AG2201" i="1"/>
  <c r="AN2201" i="1" s="1"/>
  <c r="AO2201" i="1"/>
  <c r="AP2201" i="1"/>
  <c r="O1528" i="1"/>
  <c r="R1528" i="1" s="1"/>
  <c r="U1528" i="1" s="1"/>
  <c r="AC1528" i="1"/>
  <c r="AJ1528" i="1" s="1"/>
  <c r="AD1528" i="1"/>
  <c r="AK1528" i="1" s="1"/>
  <c r="AE1528" i="1"/>
  <c r="AL1528" i="1" s="1"/>
  <c r="AF1528" i="1"/>
  <c r="AM1528" i="1" s="1"/>
  <c r="AG1528" i="1"/>
  <c r="AN1528" i="1" s="1"/>
  <c r="AO1528" i="1"/>
  <c r="AP1528" i="1"/>
  <c r="O1751" i="1"/>
  <c r="R1751" i="1" s="1"/>
  <c r="AC1751" i="1"/>
  <c r="AJ1751" i="1" s="1"/>
  <c r="AD1751" i="1"/>
  <c r="AK1751" i="1" s="1"/>
  <c r="AE1751" i="1"/>
  <c r="AL1751" i="1" s="1"/>
  <c r="AF1751" i="1"/>
  <c r="AM1751" i="1" s="1"/>
  <c r="AG1751" i="1"/>
  <c r="AN1751" i="1" s="1"/>
  <c r="AO1751" i="1"/>
  <c r="AP1751" i="1"/>
  <c r="O1734" i="1"/>
  <c r="R1734" i="1" s="1"/>
  <c r="AC1734" i="1"/>
  <c r="AJ1734" i="1" s="1"/>
  <c r="AD1734" i="1"/>
  <c r="AK1734" i="1" s="1"/>
  <c r="AE1734" i="1"/>
  <c r="AL1734" i="1" s="1"/>
  <c r="AF1734" i="1"/>
  <c r="AM1734" i="1" s="1"/>
  <c r="AG1734" i="1"/>
  <c r="AN1734" i="1" s="1"/>
  <c r="AO1734" i="1"/>
  <c r="AP1734" i="1"/>
  <c r="O1764" i="1"/>
  <c r="R1764" i="1" s="1"/>
  <c r="U1764" i="1" s="1"/>
  <c r="AC1764" i="1"/>
  <c r="AJ1764" i="1" s="1"/>
  <c r="AD1764" i="1"/>
  <c r="AK1764" i="1" s="1"/>
  <c r="AE1764" i="1"/>
  <c r="AL1764" i="1" s="1"/>
  <c r="AF1764" i="1"/>
  <c r="AM1764" i="1" s="1"/>
  <c r="AG1764" i="1"/>
  <c r="AN1764" i="1" s="1"/>
  <c r="AO1764" i="1"/>
  <c r="AP1764" i="1"/>
  <c r="O1771" i="1"/>
  <c r="R1771" i="1" s="1"/>
  <c r="AC1771" i="1"/>
  <c r="AJ1771" i="1" s="1"/>
  <c r="AD1771" i="1"/>
  <c r="AK1771" i="1" s="1"/>
  <c r="AE1771" i="1"/>
  <c r="AL1771" i="1" s="1"/>
  <c r="AF1771" i="1"/>
  <c r="AM1771" i="1" s="1"/>
  <c r="AG1771" i="1"/>
  <c r="AN1771" i="1" s="1"/>
  <c r="AO1771" i="1"/>
  <c r="AP1771" i="1"/>
  <c r="O2395" i="1"/>
  <c r="R2395" i="1" s="1"/>
  <c r="U2395" i="1" s="1"/>
  <c r="X2395" i="1"/>
  <c r="AC2395" i="1"/>
  <c r="AJ2395" i="1" s="1"/>
  <c r="AD2395" i="1"/>
  <c r="AK2395" i="1" s="1"/>
  <c r="AE2395" i="1"/>
  <c r="AL2395" i="1" s="1"/>
  <c r="AF2395" i="1"/>
  <c r="AM2395" i="1" s="1"/>
  <c r="AG2395" i="1"/>
  <c r="AN2395" i="1" s="1"/>
  <c r="AO2395" i="1"/>
  <c r="AP2395" i="1"/>
  <c r="O2204" i="1"/>
  <c r="R2204" i="1" s="1"/>
  <c r="U2204" i="1" s="1"/>
  <c r="X2204" i="1"/>
  <c r="AC2204" i="1"/>
  <c r="AJ2204" i="1" s="1"/>
  <c r="AD2204" i="1"/>
  <c r="AK2204" i="1" s="1"/>
  <c r="AE2204" i="1"/>
  <c r="AL2204" i="1" s="1"/>
  <c r="AF2204" i="1"/>
  <c r="AM2204" i="1" s="1"/>
  <c r="AG2204" i="1"/>
  <c r="AN2204" i="1" s="1"/>
  <c r="AO2204" i="1"/>
  <c r="AP2204" i="1"/>
  <c r="O2398" i="1"/>
  <c r="R2398" i="1" s="1"/>
  <c r="U2398" i="1" s="1"/>
  <c r="X2398" i="1"/>
  <c r="AC2398" i="1"/>
  <c r="AJ2398" i="1" s="1"/>
  <c r="AD2398" i="1"/>
  <c r="AK2398" i="1" s="1"/>
  <c r="AE2398" i="1"/>
  <c r="AL2398" i="1" s="1"/>
  <c r="AF2398" i="1"/>
  <c r="AM2398" i="1" s="1"/>
  <c r="AG2398" i="1"/>
  <c r="AN2398" i="1" s="1"/>
  <c r="AO2398" i="1"/>
  <c r="AP2398" i="1"/>
  <c r="O1567" i="1"/>
  <c r="R1567" i="1" s="1"/>
  <c r="AC1567" i="1"/>
  <c r="AJ1567" i="1" s="1"/>
  <c r="AD1567" i="1"/>
  <c r="AK1567" i="1" s="1"/>
  <c r="AE1567" i="1"/>
  <c r="AL1567" i="1" s="1"/>
  <c r="AF1567" i="1"/>
  <c r="AM1567" i="1" s="1"/>
  <c r="AG1567" i="1"/>
  <c r="AN1567" i="1" s="1"/>
  <c r="AO1567" i="1"/>
  <c r="AP1567" i="1"/>
  <c r="O1551" i="1"/>
  <c r="R1551" i="1" s="1"/>
  <c r="U1551" i="1" s="1"/>
  <c r="X1551" i="1"/>
  <c r="AC1551" i="1"/>
  <c r="AJ1551" i="1" s="1"/>
  <c r="AD1551" i="1"/>
  <c r="AK1551" i="1" s="1"/>
  <c r="AE1551" i="1"/>
  <c r="AL1551" i="1" s="1"/>
  <c r="AF1551" i="1"/>
  <c r="AM1551" i="1" s="1"/>
  <c r="AG1551" i="1"/>
  <c r="AN1551" i="1" s="1"/>
  <c r="AO1551" i="1"/>
  <c r="AP1551" i="1"/>
  <c r="O2399" i="1"/>
  <c r="R2399" i="1" s="1"/>
  <c r="U2399" i="1" s="1"/>
  <c r="X2399" i="1"/>
  <c r="AC2399" i="1"/>
  <c r="AJ2399" i="1" s="1"/>
  <c r="AD2399" i="1"/>
  <c r="AK2399" i="1" s="1"/>
  <c r="AE2399" i="1"/>
  <c r="AL2399" i="1" s="1"/>
  <c r="AF2399" i="1"/>
  <c r="AM2399" i="1" s="1"/>
  <c r="AG2399" i="1"/>
  <c r="AN2399" i="1" s="1"/>
  <c r="AO2399" i="1"/>
  <c r="AP2399" i="1"/>
  <c r="O2622" i="1"/>
  <c r="R2622" i="1" s="1"/>
  <c r="U2622" i="1" s="1"/>
  <c r="X2622" i="1"/>
  <c r="AC2622" i="1"/>
  <c r="AJ2622" i="1" s="1"/>
  <c r="AD2622" i="1"/>
  <c r="AK2622" i="1" s="1"/>
  <c r="AE2622" i="1"/>
  <c r="AL2622" i="1" s="1"/>
  <c r="AF2622" i="1"/>
  <c r="AM2622" i="1" s="1"/>
  <c r="AG2622" i="1"/>
  <c r="AN2622" i="1" s="1"/>
  <c r="AO2622" i="1"/>
  <c r="AP2622" i="1"/>
  <c r="O1556" i="1"/>
  <c r="R1556" i="1" s="1"/>
  <c r="AC1556" i="1"/>
  <c r="AJ1556" i="1" s="1"/>
  <c r="AD1556" i="1"/>
  <c r="AK1556" i="1" s="1"/>
  <c r="AE1556" i="1"/>
  <c r="AL1556" i="1" s="1"/>
  <c r="AF1556" i="1"/>
  <c r="AM1556" i="1" s="1"/>
  <c r="AG1556" i="1"/>
  <c r="AN1556" i="1" s="1"/>
  <c r="AO1556" i="1"/>
  <c r="AP1556" i="1"/>
  <c r="O477" i="1"/>
  <c r="R477" i="1" s="1"/>
  <c r="AC477" i="1"/>
  <c r="AJ477" i="1" s="1"/>
  <c r="AD477" i="1"/>
  <c r="AK477" i="1" s="1"/>
  <c r="AE477" i="1"/>
  <c r="AL477" i="1" s="1"/>
  <c r="AF477" i="1"/>
  <c r="AM477" i="1" s="1"/>
  <c r="AG477" i="1"/>
  <c r="AN477" i="1" s="1"/>
  <c r="AO477" i="1"/>
  <c r="AP477" i="1"/>
  <c r="O2004" i="1"/>
  <c r="R2004" i="1" s="1"/>
  <c r="U2004" i="1" s="1"/>
  <c r="X2004" i="1"/>
  <c r="AC2004" i="1"/>
  <c r="AJ2004" i="1" s="1"/>
  <c r="AD2004" i="1"/>
  <c r="AK2004" i="1" s="1"/>
  <c r="AE2004" i="1"/>
  <c r="AL2004" i="1" s="1"/>
  <c r="AF2004" i="1"/>
  <c r="AM2004" i="1" s="1"/>
  <c r="AG2004" i="1"/>
  <c r="AN2004" i="1" s="1"/>
  <c r="AO2004" i="1"/>
  <c r="AP2004" i="1"/>
  <c r="O1952" i="1"/>
  <c r="R1952" i="1" s="1"/>
  <c r="U1952" i="1" s="1"/>
  <c r="X1952" i="1"/>
  <c r="AC1952" i="1"/>
  <c r="AJ1952" i="1" s="1"/>
  <c r="AD1952" i="1"/>
  <c r="AK1952" i="1" s="1"/>
  <c r="AE1952" i="1"/>
  <c r="AL1952" i="1" s="1"/>
  <c r="AF1952" i="1"/>
  <c r="AM1952" i="1" s="1"/>
  <c r="AG1952" i="1"/>
  <c r="AN1952" i="1" s="1"/>
  <c r="AO1952" i="1"/>
  <c r="AP1952" i="1"/>
  <c r="X2401" i="1"/>
  <c r="AC2401" i="1"/>
  <c r="AJ2401" i="1" s="1"/>
  <c r="AD2401" i="1"/>
  <c r="AK2401" i="1" s="1"/>
  <c r="AE2401" i="1"/>
  <c r="AL2401" i="1" s="1"/>
  <c r="AF2401" i="1"/>
  <c r="AM2401" i="1" s="1"/>
  <c r="AG2401" i="1"/>
  <c r="AN2401" i="1" s="1"/>
  <c r="AO2401" i="1"/>
  <c r="AP2401" i="1"/>
  <c r="O2308" i="1"/>
  <c r="R2308" i="1" s="1"/>
  <c r="U2308" i="1" s="1"/>
  <c r="X2308" i="1"/>
  <c r="AC2308" i="1"/>
  <c r="AJ2308" i="1" s="1"/>
  <c r="AD2308" i="1"/>
  <c r="AK2308" i="1" s="1"/>
  <c r="AE2308" i="1"/>
  <c r="AL2308" i="1" s="1"/>
  <c r="AF2308" i="1"/>
  <c r="AM2308" i="1" s="1"/>
  <c r="AG2308" i="1"/>
  <c r="AN2308" i="1" s="1"/>
  <c r="AO2308" i="1"/>
  <c r="AP2308" i="1"/>
  <c r="O2475" i="1"/>
  <c r="R2475" i="1" s="1"/>
  <c r="U2475" i="1" s="1"/>
  <c r="AC2475" i="1"/>
  <c r="AJ2475" i="1" s="1"/>
  <c r="AD2475" i="1"/>
  <c r="AK2475" i="1" s="1"/>
  <c r="AE2475" i="1"/>
  <c r="AL2475" i="1" s="1"/>
  <c r="AF2475" i="1"/>
  <c r="AM2475" i="1" s="1"/>
  <c r="AG2475" i="1"/>
  <c r="AN2475" i="1" s="1"/>
  <c r="AO2475" i="1"/>
  <c r="AP2475" i="1"/>
  <c r="O873" i="1"/>
  <c r="R873" i="1" s="1"/>
  <c r="AC873" i="1"/>
  <c r="AJ873" i="1" s="1"/>
  <c r="AD873" i="1"/>
  <c r="AK873" i="1" s="1"/>
  <c r="AE873" i="1"/>
  <c r="AL873" i="1" s="1"/>
  <c r="AF873" i="1"/>
  <c r="AM873" i="1" s="1"/>
  <c r="AG873" i="1"/>
  <c r="AN873" i="1" s="1"/>
  <c r="AO873" i="1"/>
  <c r="AP873" i="1"/>
  <c r="O2540" i="1"/>
  <c r="R2540" i="1" s="1"/>
  <c r="U2540" i="1" s="1"/>
  <c r="AC2540" i="1"/>
  <c r="AJ2540" i="1" s="1"/>
  <c r="AD2540" i="1"/>
  <c r="AK2540" i="1" s="1"/>
  <c r="AE2540" i="1"/>
  <c r="AL2540" i="1" s="1"/>
  <c r="AF2540" i="1"/>
  <c r="AM2540" i="1" s="1"/>
  <c r="AG2540" i="1"/>
  <c r="AN2540" i="1" s="1"/>
  <c r="AO2540" i="1"/>
  <c r="AP2540" i="1"/>
  <c r="O1772" i="1"/>
  <c r="R1772" i="1" s="1"/>
  <c r="AC1772" i="1"/>
  <c r="AJ1772" i="1" s="1"/>
  <c r="AD1772" i="1"/>
  <c r="AK1772" i="1" s="1"/>
  <c r="AE1772" i="1"/>
  <c r="AL1772" i="1" s="1"/>
  <c r="AF1772" i="1"/>
  <c r="AM1772" i="1" s="1"/>
  <c r="AG1772" i="1"/>
  <c r="AN1772" i="1" s="1"/>
  <c r="AO1772" i="1"/>
  <c r="AP1772" i="1"/>
  <c r="O1558" i="1"/>
  <c r="R1558" i="1" s="1"/>
  <c r="AC1558" i="1"/>
  <c r="AJ1558" i="1" s="1"/>
  <c r="AD1558" i="1"/>
  <c r="AK1558" i="1" s="1"/>
  <c r="AE1558" i="1"/>
  <c r="AL1558" i="1" s="1"/>
  <c r="AF1558" i="1"/>
  <c r="AM1558" i="1" s="1"/>
  <c r="AG1558" i="1"/>
  <c r="AN1558" i="1" s="1"/>
  <c r="AO1558" i="1"/>
  <c r="AP1558" i="1"/>
  <c r="R12" i="1" l="1"/>
  <c r="U12" i="1" s="1"/>
  <c r="U466" i="1"/>
  <c r="U1772" i="1"/>
  <c r="X1772" i="1"/>
  <c r="U384" i="1"/>
  <c r="X384" i="1"/>
  <c r="X873" i="1"/>
  <c r="U873" i="1"/>
  <c r="X365" i="1"/>
  <c r="X1896" i="1"/>
  <c r="X640" i="1"/>
  <c r="X129" i="1"/>
  <c r="X563" i="1"/>
  <c r="U1662" i="1"/>
  <c r="U1771" i="1"/>
  <c r="X1771" i="1"/>
  <c r="U1956" i="1"/>
  <c r="X1956" i="1"/>
  <c r="X1558" i="1"/>
  <c r="U1558" i="1"/>
  <c r="X1567" i="1"/>
  <c r="U1567" i="1"/>
  <c r="X1098" i="1"/>
  <c r="U1098" i="1"/>
  <c r="U1427" i="1"/>
  <c r="X1427" i="1"/>
  <c r="X666" i="1"/>
  <c r="X1461" i="1"/>
  <c r="U1461" i="1"/>
  <c r="X2475" i="1"/>
  <c r="U1231" i="1"/>
  <c r="X1231" i="1"/>
  <c r="U1840" i="1"/>
  <c r="X1840" i="1"/>
  <c r="X869" i="1"/>
  <c r="X1445" i="1"/>
  <c r="U1445" i="1"/>
  <c r="X1938" i="1"/>
  <c r="U163" i="1"/>
  <c r="X163" i="1"/>
  <c r="X2171" i="1"/>
  <c r="U2171" i="1"/>
  <c r="U578" i="1"/>
  <c r="X578" i="1"/>
  <c r="X276" i="1"/>
  <c r="U1010" i="1"/>
  <c r="X1010" i="1"/>
  <c r="X1945" i="1"/>
  <c r="U1945" i="1"/>
  <c r="U1905" i="1"/>
  <c r="X1640" i="1"/>
  <c r="U1640" i="1"/>
  <c r="X1658" i="1"/>
  <c r="U1658" i="1"/>
  <c r="X643" i="1"/>
  <c r="X1854" i="1"/>
  <c r="X133" i="1"/>
  <c r="X601" i="1"/>
  <c r="X1068" i="1"/>
  <c r="X477" i="1"/>
  <c r="U477" i="1"/>
  <c r="X2540" i="1"/>
  <c r="U1556" i="1"/>
  <c r="X1556" i="1"/>
  <c r="U851" i="1"/>
  <c r="X851" i="1"/>
  <c r="U1751" i="1"/>
  <c r="X1751" i="1"/>
  <c r="X1506" i="1"/>
  <c r="U221" i="1"/>
  <c r="X221" i="1"/>
  <c r="X1528" i="1"/>
  <c r="U1018" i="1"/>
  <c r="X1018" i="1"/>
  <c r="X823" i="1"/>
  <c r="U823" i="1"/>
  <c r="U218" i="1"/>
  <c r="X218" i="1"/>
  <c r="X1764" i="1"/>
  <c r="X1734" i="1"/>
  <c r="U1734" i="1"/>
  <c r="X1953" i="1"/>
  <c r="U1953" i="1"/>
  <c r="X866" i="1"/>
  <c r="X1686" i="1"/>
  <c r="U182" i="1"/>
  <c r="X182" i="1"/>
  <c r="U1116" i="1"/>
  <c r="X1116" i="1"/>
  <c r="X1709" i="1"/>
  <c r="U1709" i="1"/>
  <c r="X1951" i="1"/>
  <c r="U1034" i="1"/>
  <c r="X1034" i="1"/>
  <c r="U178" i="1"/>
  <c r="X178" i="1"/>
  <c r="X196" i="1"/>
  <c r="U2089" i="1"/>
  <c r="X2089" i="1"/>
  <c r="X115" i="1"/>
  <c r="U115" i="1"/>
  <c r="X225" i="1"/>
  <c r="X1035" i="1"/>
  <c r="X1682" i="1"/>
  <c r="X2146" i="1"/>
  <c r="X1681" i="1"/>
  <c r="X1345" i="1"/>
  <c r="X1339" i="1"/>
  <c r="X2112" i="1"/>
  <c r="U1282" i="1"/>
  <c r="X1282" i="1"/>
  <c r="U1629" i="1"/>
  <c r="X1629" i="1"/>
  <c r="X213" i="1"/>
  <c r="U2126" i="1"/>
  <c r="U1260" i="1"/>
  <c r="X1260" i="1"/>
  <c r="U1007" i="1"/>
  <c r="X1055" i="1"/>
  <c r="X113" i="1"/>
  <c r="U113" i="1"/>
  <c r="U1880" i="1"/>
  <c r="X1880" i="1"/>
  <c r="U667" i="1"/>
  <c r="U1649" i="1"/>
  <c r="U1634" i="1"/>
  <c r="X1634" i="1"/>
  <c r="U1252" i="1"/>
  <c r="X1252" i="1"/>
  <c r="U976" i="1"/>
  <c r="U1607" i="1"/>
  <c r="X1607" i="1"/>
  <c r="X2022" i="1"/>
  <c r="U2022" i="1"/>
  <c r="U962" i="1"/>
  <c r="X962" i="1"/>
  <c r="U1602" i="1"/>
  <c r="X1602" i="1"/>
  <c r="V1829" i="1"/>
  <c r="V1828" i="1"/>
  <c r="V1827" i="1"/>
  <c r="V1826" i="1"/>
  <c r="V1825" i="1"/>
  <c r="V1824" i="1"/>
  <c r="V1823" i="1"/>
  <c r="V301" i="1"/>
  <c r="V1296" i="1"/>
  <c r="V1295" i="1"/>
  <c r="V1294" i="1"/>
  <c r="V1293" i="1"/>
  <c r="V1292" i="1"/>
  <c r="V1291" i="1"/>
  <c r="V1290" i="1"/>
  <c r="V164" i="1"/>
  <c r="AP1776" i="1" l="1"/>
  <c r="AO1776" i="1"/>
  <c r="AG1776" i="1"/>
  <c r="AN1776" i="1" s="1"/>
  <c r="AF1776" i="1"/>
  <c r="AM1776" i="1" s="1"/>
  <c r="AE1776" i="1"/>
  <c r="AL1776" i="1" s="1"/>
  <c r="AD1776" i="1"/>
  <c r="AK1776" i="1" s="1"/>
  <c r="AC1776" i="1"/>
  <c r="AJ1776" i="1" s="1"/>
  <c r="X1776" i="1"/>
  <c r="O1776" i="1"/>
  <c r="R1776" i="1" s="1"/>
  <c r="U1776" i="1" s="1"/>
  <c r="AP2055" i="1"/>
  <c r="AO2055" i="1"/>
  <c r="AG2055" i="1"/>
  <c r="AN2055" i="1" s="1"/>
  <c r="AF2055" i="1"/>
  <c r="AM2055" i="1" s="1"/>
  <c r="AE2055" i="1"/>
  <c r="AL2055" i="1" s="1"/>
  <c r="AD2055" i="1"/>
  <c r="AK2055" i="1" s="1"/>
  <c r="AC2055" i="1"/>
  <c r="AJ2055" i="1" s="1"/>
  <c r="X2055" i="1"/>
  <c r="O2055" i="1"/>
  <c r="R2055" i="1" s="1"/>
  <c r="U2055" i="1" s="1"/>
  <c r="AP1128" i="1"/>
  <c r="AO1128" i="1"/>
  <c r="AG1128" i="1"/>
  <c r="AN1128" i="1" s="1"/>
  <c r="AF1128" i="1"/>
  <c r="AM1128" i="1" s="1"/>
  <c r="AE1128" i="1"/>
  <c r="AL1128" i="1" s="1"/>
  <c r="AD1128" i="1"/>
  <c r="AK1128" i="1" s="1"/>
  <c r="AC1128" i="1"/>
  <c r="AJ1128" i="1" s="1"/>
  <c r="AP889" i="1"/>
  <c r="AO889" i="1"/>
  <c r="AG889" i="1"/>
  <c r="AN889" i="1" s="1"/>
  <c r="AF889" i="1"/>
  <c r="AM889" i="1" s="1"/>
  <c r="AE889" i="1"/>
  <c r="AL889" i="1" s="1"/>
  <c r="AD889" i="1"/>
  <c r="AK889" i="1" s="1"/>
  <c r="AC889" i="1"/>
  <c r="AJ889" i="1" s="1"/>
  <c r="AP456" i="1"/>
  <c r="AO456" i="1"/>
  <c r="AG456" i="1"/>
  <c r="AN456" i="1" s="1"/>
  <c r="AF456" i="1"/>
  <c r="AM456" i="1" s="1"/>
  <c r="AE456" i="1"/>
  <c r="AL456" i="1" s="1"/>
  <c r="AD456" i="1"/>
  <c r="AK456" i="1" s="1"/>
  <c r="AC456" i="1"/>
  <c r="AJ456" i="1" s="1"/>
  <c r="AP1976" i="1"/>
  <c r="AO1976" i="1"/>
  <c r="AG1976" i="1"/>
  <c r="AN1976" i="1" s="1"/>
  <c r="AF1976" i="1"/>
  <c r="AM1976" i="1" s="1"/>
  <c r="AE1976" i="1"/>
  <c r="AL1976" i="1" s="1"/>
  <c r="AD1976" i="1"/>
  <c r="AK1976" i="1" s="1"/>
  <c r="AC1976" i="1"/>
  <c r="AJ1976" i="1" s="1"/>
  <c r="AP2216" i="1"/>
  <c r="AO2216" i="1"/>
  <c r="AG2216" i="1"/>
  <c r="AN2216" i="1" s="1"/>
  <c r="AF2216" i="1"/>
  <c r="AM2216" i="1" s="1"/>
  <c r="AE2216" i="1"/>
  <c r="AL2216" i="1" s="1"/>
  <c r="AD2216" i="1"/>
  <c r="AK2216" i="1" s="1"/>
  <c r="AC2216" i="1"/>
  <c r="AJ2216" i="1" s="1"/>
  <c r="O1128" i="1"/>
  <c r="R1128" i="1" s="1"/>
  <c r="U1128" i="1" s="1"/>
  <c r="O889" i="1"/>
  <c r="R889" i="1" s="1"/>
  <c r="U889" i="1" s="1"/>
  <c r="O456" i="1"/>
  <c r="R456" i="1" s="1"/>
  <c r="U456" i="1" s="1"/>
  <c r="O1976" i="1"/>
  <c r="R1976" i="1" s="1"/>
  <c r="U1976" i="1" s="1"/>
  <c r="O2216" i="1"/>
  <c r="R2216" i="1" s="1"/>
  <c r="U2216" i="1" s="1"/>
  <c r="X1128" i="1"/>
  <c r="X889" i="1"/>
  <c r="X456" i="1"/>
  <c r="X1976" i="1"/>
  <c r="X2216" i="1"/>
  <c r="AG1146" i="1" l="1"/>
  <c r="AF1146" i="1"/>
  <c r="AE1146" i="1"/>
  <c r="AL1146" i="1" s="1"/>
  <c r="AD1146" i="1"/>
  <c r="AK1146" i="1" s="1"/>
  <c r="AC1146" i="1"/>
  <c r="AJ1146" i="1" s="1"/>
  <c r="X1146" i="1"/>
  <c r="O1146" i="1"/>
  <c r="S1146" i="1" s="1"/>
  <c r="V1146" i="1" s="1"/>
  <c r="AG2221" i="1"/>
  <c r="AF2221" i="1"/>
  <c r="AE2221" i="1"/>
  <c r="AL2221" i="1" s="1"/>
  <c r="AD2221" i="1"/>
  <c r="AK2221" i="1" s="1"/>
  <c r="AC2221" i="1"/>
  <c r="AJ2221" i="1" s="1"/>
  <c r="X2221" i="1"/>
  <c r="O2221" i="1"/>
  <c r="S2221" i="1" s="1"/>
  <c r="V2221" i="1" s="1"/>
  <c r="AP2413" i="1"/>
  <c r="AO2413" i="1"/>
  <c r="AG2413" i="1"/>
  <c r="AN2413" i="1" s="1"/>
  <c r="AF2413" i="1"/>
  <c r="AM2413" i="1" s="1"/>
  <c r="AE2413" i="1"/>
  <c r="AL2413" i="1" s="1"/>
  <c r="AD2413" i="1"/>
  <c r="AK2413" i="1" s="1"/>
  <c r="AC2413" i="1"/>
  <c r="AJ2413" i="1" s="1"/>
  <c r="X2413" i="1"/>
  <c r="O2413" i="1"/>
  <c r="R2413" i="1" s="1"/>
  <c r="U2413" i="1" s="1"/>
  <c r="R1146" i="1" l="1"/>
  <c r="U1146" i="1" s="1"/>
  <c r="R2221" i="1"/>
  <c r="U2221" i="1" s="1"/>
  <c r="S2413" i="1"/>
  <c r="V2413" i="1" s="1"/>
  <c r="AP1889" i="1" l="1"/>
  <c r="AO1889" i="1"/>
  <c r="AG1889" i="1"/>
  <c r="AN1889" i="1" s="1"/>
  <c r="AF1889" i="1"/>
  <c r="AM1889" i="1" s="1"/>
  <c r="AE1889" i="1"/>
  <c r="AL1889" i="1" s="1"/>
  <c r="AD1889" i="1"/>
  <c r="AK1889" i="1" s="1"/>
  <c r="AC1889" i="1"/>
  <c r="AJ1889" i="1" s="1"/>
  <c r="X1889" i="1"/>
  <c r="O1889" i="1"/>
  <c r="R1889" i="1" s="1"/>
  <c r="U1889" i="1" s="1"/>
  <c r="AP1371" i="1"/>
  <c r="AO1371" i="1"/>
  <c r="AG1371" i="1"/>
  <c r="AN1371" i="1" s="1"/>
  <c r="AF1371" i="1"/>
  <c r="AM1371" i="1" s="1"/>
  <c r="AE1371" i="1"/>
  <c r="AL1371" i="1" s="1"/>
  <c r="AD1371" i="1"/>
  <c r="AK1371" i="1" s="1"/>
  <c r="AC1371" i="1"/>
  <c r="AJ1371" i="1" s="1"/>
  <c r="X1371" i="1"/>
  <c r="O1371" i="1"/>
  <c r="R1371" i="1" s="1"/>
  <c r="U1371" i="1" s="1"/>
  <c r="AP1027" i="1"/>
  <c r="AO1027" i="1"/>
  <c r="AG1027" i="1"/>
  <c r="AN1027" i="1" s="1"/>
  <c r="AF1027" i="1"/>
  <c r="AM1027" i="1" s="1"/>
  <c r="AE1027" i="1"/>
  <c r="AL1027" i="1" s="1"/>
  <c r="AD1027" i="1"/>
  <c r="AK1027" i="1" s="1"/>
  <c r="AC1027" i="1"/>
  <c r="AJ1027" i="1" s="1"/>
  <c r="X1027" i="1"/>
  <c r="O1027" i="1"/>
  <c r="R1027" i="1" s="1"/>
  <c r="U1027" i="1" s="1"/>
  <c r="O231" i="1"/>
  <c r="R231" i="1" s="1"/>
  <c r="U231" i="1" s="1"/>
  <c r="X231" i="1"/>
  <c r="AC231" i="1"/>
  <c r="AJ231" i="1" s="1"/>
  <c r="AD231" i="1"/>
  <c r="AK231" i="1" s="1"/>
  <c r="AE231" i="1"/>
  <c r="AL231" i="1" s="1"/>
  <c r="AF231" i="1"/>
  <c r="AM231" i="1" s="1"/>
  <c r="AG231" i="1"/>
  <c r="AN231" i="1" s="1"/>
  <c r="AO231" i="1"/>
  <c r="AP231" i="1"/>
  <c r="O7" i="1"/>
  <c r="R7" i="1" s="1"/>
  <c r="U7" i="1" s="1"/>
  <c r="X7" i="1"/>
  <c r="AC7" i="1"/>
  <c r="AJ7" i="1" s="1"/>
  <c r="AD7" i="1"/>
  <c r="AK7" i="1" s="1"/>
  <c r="AE7" i="1"/>
  <c r="AL7" i="1" s="1"/>
  <c r="AF7" i="1"/>
  <c r="AM7" i="1" s="1"/>
  <c r="AG7" i="1"/>
  <c r="AN7" i="1" s="1"/>
  <c r="AO7" i="1"/>
  <c r="AP651" i="1"/>
  <c r="AO651" i="1"/>
  <c r="AG651" i="1"/>
  <c r="AN651" i="1" s="1"/>
  <c r="AF651" i="1"/>
  <c r="AM651" i="1" s="1"/>
  <c r="AE651" i="1"/>
  <c r="AL651" i="1" s="1"/>
  <c r="AD651" i="1"/>
  <c r="AK651" i="1" s="1"/>
  <c r="AC651" i="1"/>
  <c r="AJ651" i="1" s="1"/>
  <c r="X651" i="1"/>
  <c r="O651" i="1"/>
  <c r="R651" i="1" s="1"/>
  <c r="U651" i="1" s="1"/>
  <c r="AP2121" i="1"/>
  <c r="AO2121" i="1"/>
  <c r="AG2121" i="1"/>
  <c r="AN2121" i="1" s="1"/>
  <c r="AF2121" i="1"/>
  <c r="AM2121" i="1" s="1"/>
  <c r="AE2121" i="1"/>
  <c r="AL2121" i="1" s="1"/>
  <c r="AD2121" i="1"/>
  <c r="AK2121" i="1" s="1"/>
  <c r="AC2121" i="1"/>
  <c r="AJ2121" i="1" s="1"/>
  <c r="X2121" i="1"/>
  <c r="O2121" i="1"/>
  <c r="S2121" i="1" s="1"/>
  <c r="V2121" i="1" s="1"/>
  <c r="S7" i="1" l="1"/>
  <c r="V7" i="1" s="1"/>
  <c r="S1889" i="1"/>
  <c r="V1889" i="1" s="1"/>
  <c r="S1371" i="1"/>
  <c r="V1371" i="1" s="1"/>
  <c r="S1027" i="1"/>
  <c r="V1027" i="1" s="1"/>
  <c r="S231" i="1"/>
  <c r="V231" i="1" s="1"/>
  <c r="S651" i="1"/>
  <c r="V651" i="1" s="1"/>
  <c r="R2121" i="1"/>
  <c r="U2121" i="1" s="1"/>
  <c r="AP802" i="1" l="1"/>
  <c r="AO802" i="1"/>
  <c r="AG802" i="1"/>
  <c r="AN802" i="1" s="1"/>
  <c r="AF802" i="1"/>
  <c r="AM802" i="1" s="1"/>
  <c r="AE802" i="1"/>
  <c r="AL802" i="1" s="1"/>
  <c r="AD802" i="1"/>
  <c r="AK802" i="1" s="1"/>
  <c r="AC802" i="1"/>
  <c r="AJ802" i="1" s="1"/>
  <c r="O802" i="1"/>
  <c r="R802" i="1" s="1"/>
  <c r="AP778" i="1"/>
  <c r="AO778" i="1"/>
  <c r="AG778" i="1"/>
  <c r="AN778" i="1" s="1"/>
  <c r="AF778" i="1"/>
  <c r="AM778" i="1" s="1"/>
  <c r="AE778" i="1"/>
  <c r="AL778" i="1" s="1"/>
  <c r="AD778" i="1"/>
  <c r="AK778" i="1" s="1"/>
  <c r="AC778" i="1"/>
  <c r="AJ778" i="1" s="1"/>
  <c r="O778" i="1"/>
  <c r="R778" i="1" s="1"/>
  <c r="AP762" i="1"/>
  <c r="AO762" i="1"/>
  <c r="AG762" i="1"/>
  <c r="AN762" i="1" s="1"/>
  <c r="AF762" i="1"/>
  <c r="AM762" i="1" s="1"/>
  <c r="AE762" i="1"/>
  <c r="AL762" i="1" s="1"/>
  <c r="AD762" i="1"/>
  <c r="AK762" i="1" s="1"/>
  <c r="AC762" i="1"/>
  <c r="AJ762" i="1" s="1"/>
  <c r="O762" i="1"/>
  <c r="R762" i="1" s="1"/>
  <c r="AP738" i="1"/>
  <c r="AO738" i="1"/>
  <c r="AG738" i="1"/>
  <c r="AN738" i="1" s="1"/>
  <c r="AF738" i="1"/>
  <c r="AM738" i="1" s="1"/>
  <c r="AE738" i="1"/>
  <c r="AL738" i="1" s="1"/>
  <c r="AD738" i="1"/>
  <c r="AK738" i="1" s="1"/>
  <c r="AC738" i="1"/>
  <c r="AJ738" i="1" s="1"/>
  <c r="O738" i="1"/>
  <c r="R738" i="1" s="1"/>
  <c r="AP722" i="1"/>
  <c r="AO722" i="1"/>
  <c r="AG722" i="1"/>
  <c r="AN722" i="1" s="1"/>
  <c r="AF722" i="1"/>
  <c r="AM722" i="1" s="1"/>
  <c r="AE722" i="1"/>
  <c r="AL722" i="1" s="1"/>
  <c r="AD722" i="1"/>
  <c r="AK722" i="1" s="1"/>
  <c r="AC722" i="1"/>
  <c r="AJ722" i="1" s="1"/>
  <c r="O722" i="1"/>
  <c r="R722" i="1" s="1"/>
  <c r="AP1741" i="1"/>
  <c r="AO1741" i="1"/>
  <c r="AG1741" i="1"/>
  <c r="AN1741" i="1" s="1"/>
  <c r="AF1741" i="1"/>
  <c r="AM1741" i="1" s="1"/>
  <c r="AE1741" i="1"/>
  <c r="AL1741" i="1" s="1"/>
  <c r="AD1741" i="1"/>
  <c r="AK1741" i="1" s="1"/>
  <c r="AC1741" i="1"/>
  <c r="AJ1741" i="1" s="1"/>
  <c r="O1741" i="1"/>
  <c r="R1741" i="1" s="1"/>
  <c r="U1741" i="1" s="1"/>
  <c r="V1741" i="1" s="1"/>
  <c r="AP1733" i="1"/>
  <c r="AO1733" i="1"/>
  <c r="AG1733" i="1"/>
  <c r="AN1733" i="1" s="1"/>
  <c r="AF1733" i="1"/>
  <c r="AM1733" i="1" s="1"/>
  <c r="AE1733" i="1"/>
  <c r="AL1733" i="1" s="1"/>
  <c r="AD1733" i="1"/>
  <c r="AK1733" i="1" s="1"/>
  <c r="AC1733" i="1"/>
  <c r="AJ1733" i="1" s="1"/>
  <c r="O1733" i="1"/>
  <c r="R1733" i="1" s="1"/>
  <c r="AP632" i="1"/>
  <c r="AO632" i="1"/>
  <c r="AG632" i="1"/>
  <c r="AN632" i="1" s="1"/>
  <c r="AF632" i="1"/>
  <c r="AM632" i="1" s="1"/>
  <c r="AE632" i="1"/>
  <c r="AL632" i="1" s="1"/>
  <c r="AD632" i="1"/>
  <c r="AK632" i="1" s="1"/>
  <c r="AC632" i="1"/>
  <c r="AJ632" i="1" s="1"/>
  <c r="O632" i="1"/>
  <c r="R632" i="1" s="1"/>
  <c r="X632" i="1" s="1"/>
  <c r="AP2531" i="1"/>
  <c r="AO2531" i="1"/>
  <c r="AG2531" i="1"/>
  <c r="AN2531" i="1" s="1"/>
  <c r="AF2531" i="1"/>
  <c r="AM2531" i="1" s="1"/>
  <c r="AE2531" i="1"/>
  <c r="AL2531" i="1" s="1"/>
  <c r="AD2531" i="1"/>
  <c r="AK2531" i="1" s="1"/>
  <c r="AC2531" i="1"/>
  <c r="AJ2531" i="1" s="1"/>
  <c r="O2531" i="1"/>
  <c r="R2531" i="1" s="1"/>
  <c r="U2531" i="1" s="1"/>
  <c r="V2531" i="1" s="1"/>
  <c r="AP2482" i="1"/>
  <c r="AO2482" i="1"/>
  <c r="AG2482" i="1"/>
  <c r="AN2482" i="1" s="1"/>
  <c r="AF2482" i="1"/>
  <c r="AM2482" i="1" s="1"/>
  <c r="AE2482" i="1"/>
  <c r="AL2482" i="1" s="1"/>
  <c r="AD2482" i="1"/>
  <c r="AK2482" i="1" s="1"/>
  <c r="AC2482" i="1"/>
  <c r="AJ2482" i="1" s="1"/>
  <c r="O2482" i="1"/>
  <c r="R2482" i="1" s="1"/>
  <c r="X2482" i="1" s="1"/>
  <c r="AP2463" i="1"/>
  <c r="AO2463" i="1"/>
  <c r="AG2463" i="1"/>
  <c r="AN2463" i="1" s="1"/>
  <c r="AF2463" i="1"/>
  <c r="AM2463" i="1" s="1"/>
  <c r="AE2463" i="1"/>
  <c r="AL2463" i="1" s="1"/>
  <c r="AD2463" i="1"/>
  <c r="AK2463" i="1" s="1"/>
  <c r="AC2463" i="1"/>
  <c r="AJ2463" i="1" s="1"/>
  <c r="O2463" i="1"/>
  <c r="R2463" i="1" s="1"/>
  <c r="X2463" i="1" s="1"/>
  <c r="AP2566" i="1"/>
  <c r="AO2566" i="1"/>
  <c r="AG2566" i="1"/>
  <c r="AN2566" i="1" s="1"/>
  <c r="AF2566" i="1"/>
  <c r="AM2566" i="1" s="1"/>
  <c r="AE2566" i="1"/>
  <c r="AL2566" i="1" s="1"/>
  <c r="AD2566" i="1"/>
  <c r="AK2566" i="1" s="1"/>
  <c r="AC2566" i="1"/>
  <c r="AJ2566" i="1" s="1"/>
  <c r="O2566" i="1"/>
  <c r="R2566" i="1" s="1"/>
  <c r="AP2547" i="1"/>
  <c r="AO2547" i="1"/>
  <c r="AG2547" i="1"/>
  <c r="AN2547" i="1" s="1"/>
  <c r="AF2547" i="1"/>
  <c r="AM2547" i="1" s="1"/>
  <c r="AE2547" i="1"/>
  <c r="AL2547" i="1" s="1"/>
  <c r="AD2547" i="1"/>
  <c r="AK2547" i="1" s="1"/>
  <c r="AC2547" i="1"/>
  <c r="AJ2547" i="1" s="1"/>
  <c r="O2547" i="1"/>
  <c r="R2547" i="1" s="1"/>
  <c r="U2547" i="1" s="1"/>
  <c r="V2547" i="1" s="1"/>
  <c r="AP2192" i="1"/>
  <c r="AO2192" i="1"/>
  <c r="AG2192" i="1"/>
  <c r="AN2192" i="1" s="1"/>
  <c r="AF2192" i="1"/>
  <c r="AM2192" i="1" s="1"/>
  <c r="AE2192" i="1"/>
  <c r="AL2192" i="1" s="1"/>
  <c r="AD2192" i="1"/>
  <c r="AK2192" i="1" s="1"/>
  <c r="AC2192" i="1"/>
  <c r="AJ2192" i="1" s="1"/>
  <c r="O2192" i="1"/>
  <c r="R2192" i="1" s="1"/>
  <c r="X2192" i="1" s="1"/>
  <c r="AP2103" i="1"/>
  <c r="AO2103" i="1"/>
  <c r="AG2103" i="1"/>
  <c r="AN2103" i="1" s="1"/>
  <c r="AF2103" i="1"/>
  <c r="AM2103" i="1" s="1"/>
  <c r="AE2103" i="1"/>
  <c r="AL2103" i="1" s="1"/>
  <c r="AD2103" i="1"/>
  <c r="AK2103" i="1" s="1"/>
  <c r="AC2103" i="1"/>
  <c r="AJ2103" i="1" s="1"/>
  <c r="O2103" i="1"/>
  <c r="R2103" i="1" s="1"/>
  <c r="AP1995" i="1"/>
  <c r="AO1995" i="1"/>
  <c r="AG1995" i="1"/>
  <c r="AN1995" i="1" s="1"/>
  <c r="AF1995" i="1"/>
  <c r="AM1995" i="1" s="1"/>
  <c r="AE1995" i="1"/>
  <c r="AL1995" i="1" s="1"/>
  <c r="AD1995" i="1"/>
  <c r="AK1995" i="1" s="1"/>
  <c r="AC1995" i="1"/>
  <c r="AJ1995" i="1" s="1"/>
  <c r="O1995" i="1"/>
  <c r="R1995" i="1" s="1"/>
  <c r="X1995" i="1" s="1"/>
  <c r="AP1212" i="1"/>
  <c r="AO1212" i="1"/>
  <c r="AG1212" i="1"/>
  <c r="AN1212" i="1" s="1"/>
  <c r="AF1212" i="1"/>
  <c r="AM1212" i="1" s="1"/>
  <c r="AE1212" i="1"/>
  <c r="AL1212" i="1" s="1"/>
  <c r="AD1212" i="1"/>
  <c r="AK1212" i="1" s="1"/>
  <c r="AC1212" i="1"/>
  <c r="AJ1212" i="1" s="1"/>
  <c r="O1212" i="1"/>
  <c r="R1212" i="1" s="1"/>
  <c r="X1212" i="1" s="1"/>
  <c r="AP1799" i="1"/>
  <c r="AO1799" i="1"/>
  <c r="AG1799" i="1"/>
  <c r="AN1799" i="1" s="1"/>
  <c r="AF1799" i="1"/>
  <c r="AM1799" i="1" s="1"/>
  <c r="AE1799" i="1"/>
  <c r="AL1799" i="1" s="1"/>
  <c r="AD1799" i="1"/>
  <c r="AK1799" i="1" s="1"/>
  <c r="AC1799" i="1"/>
  <c r="AJ1799" i="1" s="1"/>
  <c r="O1799" i="1"/>
  <c r="R1799" i="1" s="1"/>
  <c r="U1799" i="1" s="1"/>
  <c r="V1799" i="1" s="1"/>
  <c r="AP1760" i="1"/>
  <c r="AO1760" i="1"/>
  <c r="AG1760" i="1"/>
  <c r="AN1760" i="1" s="1"/>
  <c r="AF1760" i="1"/>
  <c r="AM1760" i="1" s="1"/>
  <c r="AE1760" i="1"/>
  <c r="AL1760" i="1" s="1"/>
  <c r="AD1760" i="1"/>
  <c r="AK1760" i="1" s="1"/>
  <c r="AC1760" i="1"/>
  <c r="AJ1760" i="1" s="1"/>
  <c r="O1760" i="1"/>
  <c r="R1760" i="1" s="1"/>
  <c r="AP1627" i="1"/>
  <c r="AO1627" i="1"/>
  <c r="AG1627" i="1"/>
  <c r="AN1627" i="1" s="1"/>
  <c r="AF1627" i="1"/>
  <c r="AM1627" i="1" s="1"/>
  <c r="AE1627" i="1"/>
  <c r="AL1627" i="1" s="1"/>
  <c r="AD1627" i="1"/>
  <c r="AK1627" i="1" s="1"/>
  <c r="AC1627" i="1"/>
  <c r="AJ1627" i="1" s="1"/>
  <c r="O1627" i="1"/>
  <c r="R1627" i="1" s="1"/>
  <c r="X1627" i="1" s="1"/>
  <c r="AP1545" i="1"/>
  <c r="AO1545" i="1"/>
  <c r="AG1545" i="1"/>
  <c r="AN1545" i="1" s="1"/>
  <c r="AF1545" i="1"/>
  <c r="AM1545" i="1" s="1"/>
  <c r="AE1545" i="1"/>
  <c r="AL1545" i="1" s="1"/>
  <c r="AD1545" i="1"/>
  <c r="AK1545" i="1" s="1"/>
  <c r="AC1545" i="1"/>
  <c r="AJ1545" i="1" s="1"/>
  <c r="O1545" i="1"/>
  <c r="R1545" i="1" s="1"/>
  <c r="X1545" i="1" s="1"/>
  <c r="AP1025" i="1"/>
  <c r="AO1025" i="1"/>
  <c r="AG1025" i="1"/>
  <c r="AN1025" i="1" s="1"/>
  <c r="AF1025" i="1"/>
  <c r="AM1025" i="1" s="1"/>
  <c r="AE1025" i="1"/>
  <c r="AL1025" i="1" s="1"/>
  <c r="AD1025" i="1"/>
  <c r="AK1025" i="1" s="1"/>
  <c r="AC1025" i="1"/>
  <c r="AJ1025" i="1" s="1"/>
  <c r="O1025" i="1"/>
  <c r="R1025" i="1" s="1"/>
  <c r="U1025" i="1" s="1"/>
  <c r="V1025" i="1" s="1"/>
  <c r="AP1515" i="1"/>
  <c r="AO1515" i="1"/>
  <c r="AG1515" i="1"/>
  <c r="AN1515" i="1" s="1"/>
  <c r="AF1515" i="1"/>
  <c r="AM1515" i="1" s="1"/>
  <c r="AE1515" i="1"/>
  <c r="AL1515" i="1" s="1"/>
  <c r="AD1515" i="1"/>
  <c r="AK1515" i="1" s="1"/>
  <c r="AC1515" i="1"/>
  <c r="AJ1515" i="1" s="1"/>
  <c r="O1515" i="1"/>
  <c r="R1515" i="1" s="1"/>
  <c r="X1515" i="1" s="1"/>
  <c r="AP1496" i="1"/>
  <c r="AO1496" i="1"/>
  <c r="AG1496" i="1"/>
  <c r="AN1496" i="1" s="1"/>
  <c r="AF1496" i="1"/>
  <c r="AM1496" i="1" s="1"/>
  <c r="AE1496" i="1"/>
  <c r="AL1496" i="1" s="1"/>
  <c r="AD1496" i="1"/>
  <c r="AK1496" i="1" s="1"/>
  <c r="AC1496" i="1"/>
  <c r="AJ1496" i="1" s="1"/>
  <c r="O1496" i="1"/>
  <c r="R1496" i="1" s="1"/>
  <c r="X1496" i="1" s="1"/>
  <c r="AP1478" i="1"/>
  <c r="AO1478" i="1"/>
  <c r="AG1478" i="1"/>
  <c r="AN1478" i="1" s="1"/>
  <c r="AF1478" i="1"/>
  <c r="AM1478" i="1" s="1"/>
  <c r="AE1478" i="1"/>
  <c r="AL1478" i="1" s="1"/>
  <c r="AD1478" i="1"/>
  <c r="AK1478" i="1" s="1"/>
  <c r="AC1478" i="1"/>
  <c r="AJ1478" i="1" s="1"/>
  <c r="O1478" i="1"/>
  <c r="R1478" i="1" s="1"/>
  <c r="X1478" i="1" s="1"/>
  <c r="AP1353" i="1"/>
  <c r="AO1353" i="1"/>
  <c r="AG1353" i="1"/>
  <c r="AN1353" i="1" s="1"/>
  <c r="AF1353" i="1"/>
  <c r="AM1353" i="1" s="1"/>
  <c r="AE1353" i="1"/>
  <c r="AL1353" i="1" s="1"/>
  <c r="AD1353" i="1"/>
  <c r="AK1353" i="1" s="1"/>
  <c r="AC1353" i="1"/>
  <c r="AJ1353" i="1" s="1"/>
  <c r="O1353" i="1"/>
  <c r="R1353" i="1" s="1"/>
  <c r="U1353" i="1" s="1"/>
  <c r="V1353" i="1" s="1"/>
  <c r="AP270" i="1"/>
  <c r="AO270" i="1"/>
  <c r="AG270" i="1"/>
  <c r="AN270" i="1" s="1"/>
  <c r="AF270" i="1"/>
  <c r="AM270" i="1" s="1"/>
  <c r="AE270" i="1"/>
  <c r="AL270" i="1" s="1"/>
  <c r="AD270" i="1"/>
  <c r="AK270" i="1" s="1"/>
  <c r="AC270" i="1"/>
  <c r="AJ270" i="1" s="1"/>
  <c r="O270" i="1"/>
  <c r="R270" i="1" s="1"/>
  <c r="AP1182" i="1"/>
  <c r="AO1182" i="1"/>
  <c r="AG1182" i="1"/>
  <c r="AN1182" i="1" s="1"/>
  <c r="AF1182" i="1"/>
  <c r="AM1182" i="1" s="1"/>
  <c r="AE1182" i="1"/>
  <c r="AL1182" i="1" s="1"/>
  <c r="AD1182" i="1"/>
  <c r="AK1182" i="1" s="1"/>
  <c r="AC1182" i="1"/>
  <c r="AJ1182" i="1" s="1"/>
  <c r="O1182" i="1"/>
  <c r="R1182" i="1" s="1"/>
  <c r="AP1141" i="1"/>
  <c r="AO1141" i="1"/>
  <c r="AG1141" i="1"/>
  <c r="AN1141" i="1" s="1"/>
  <c r="AF1141" i="1"/>
  <c r="AM1141" i="1" s="1"/>
  <c r="AE1141" i="1"/>
  <c r="AL1141" i="1" s="1"/>
  <c r="AD1141" i="1"/>
  <c r="AK1141" i="1" s="1"/>
  <c r="AC1141" i="1"/>
  <c r="AJ1141" i="1" s="1"/>
  <c r="O1141" i="1"/>
  <c r="R1141" i="1" s="1"/>
  <c r="AP251" i="1"/>
  <c r="AO251" i="1"/>
  <c r="AG251" i="1"/>
  <c r="AN251" i="1" s="1"/>
  <c r="AF251" i="1"/>
  <c r="AM251" i="1" s="1"/>
  <c r="AE251" i="1"/>
  <c r="AL251" i="1" s="1"/>
  <c r="AD251" i="1"/>
  <c r="AK251" i="1" s="1"/>
  <c r="AC251" i="1"/>
  <c r="AJ251" i="1" s="1"/>
  <c r="O251" i="1"/>
  <c r="R251" i="1" s="1"/>
  <c r="AP210" i="1"/>
  <c r="AO210" i="1"/>
  <c r="AG210" i="1"/>
  <c r="AN210" i="1" s="1"/>
  <c r="AF210" i="1"/>
  <c r="AM210" i="1" s="1"/>
  <c r="AE210" i="1"/>
  <c r="AL210" i="1" s="1"/>
  <c r="AD210" i="1"/>
  <c r="AK210" i="1" s="1"/>
  <c r="AC210" i="1"/>
  <c r="AJ210" i="1" s="1"/>
  <c r="O210" i="1"/>
  <c r="R210" i="1" s="1"/>
  <c r="AP1106" i="1"/>
  <c r="AO1106" i="1"/>
  <c r="AG1106" i="1"/>
  <c r="AN1106" i="1" s="1"/>
  <c r="AF1106" i="1"/>
  <c r="AM1106" i="1" s="1"/>
  <c r="AE1106" i="1"/>
  <c r="AL1106" i="1" s="1"/>
  <c r="AD1106" i="1"/>
  <c r="AK1106" i="1" s="1"/>
  <c r="AC1106" i="1"/>
  <c r="AJ1106" i="1" s="1"/>
  <c r="O1106" i="1"/>
  <c r="R1106" i="1" s="1"/>
  <c r="AP946" i="1"/>
  <c r="AO946" i="1"/>
  <c r="AG946" i="1"/>
  <c r="AN946" i="1" s="1"/>
  <c r="AF946" i="1"/>
  <c r="AM946" i="1" s="1"/>
  <c r="AE946" i="1"/>
  <c r="AL946" i="1" s="1"/>
  <c r="AD946" i="1"/>
  <c r="AK946" i="1" s="1"/>
  <c r="AC946" i="1"/>
  <c r="AJ946" i="1" s="1"/>
  <c r="O946" i="1"/>
  <c r="R946" i="1" s="1"/>
  <c r="AP928" i="1"/>
  <c r="AO928" i="1"/>
  <c r="AG928" i="1"/>
  <c r="AN928" i="1" s="1"/>
  <c r="AF928" i="1"/>
  <c r="AM928" i="1" s="1"/>
  <c r="AE928" i="1"/>
  <c r="AL928" i="1" s="1"/>
  <c r="AD928" i="1"/>
  <c r="AK928" i="1" s="1"/>
  <c r="AC928" i="1"/>
  <c r="AJ928" i="1" s="1"/>
  <c r="O928" i="1"/>
  <c r="R928" i="1" s="1"/>
  <c r="X928" i="1" s="1"/>
  <c r="AP888" i="1"/>
  <c r="AO888" i="1"/>
  <c r="AG888" i="1"/>
  <c r="AN888" i="1" s="1"/>
  <c r="AF888" i="1"/>
  <c r="AM888" i="1" s="1"/>
  <c r="AE888" i="1"/>
  <c r="AL888" i="1" s="1"/>
  <c r="AD888" i="1"/>
  <c r="AK888" i="1" s="1"/>
  <c r="AC888" i="1"/>
  <c r="AJ888" i="1" s="1"/>
  <c r="O888" i="1"/>
  <c r="R888" i="1" s="1"/>
  <c r="U888" i="1" s="1"/>
  <c r="V888" i="1" s="1"/>
  <c r="AP848" i="1"/>
  <c r="AO848" i="1"/>
  <c r="AG848" i="1"/>
  <c r="AN848" i="1" s="1"/>
  <c r="AF848" i="1"/>
  <c r="AM848" i="1" s="1"/>
  <c r="AE848" i="1"/>
  <c r="AL848" i="1" s="1"/>
  <c r="AD848" i="1"/>
  <c r="AK848" i="1" s="1"/>
  <c r="AC848" i="1"/>
  <c r="AJ848" i="1" s="1"/>
  <c r="O848" i="1"/>
  <c r="R848" i="1" s="1"/>
  <c r="AP680" i="1"/>
  <c r="AO680" i="1"/>
  <c r="AG680" i="1"/>
  <c r="AN680" i="1" s="1"/>
  <c r="AF680" i="1"/>
  <c r="AM680" i="1" s="1"/>
  <c r="AE680" i="1"/>
  <c r="AL680" i="1" s="1"/>
  <c r="AD680" i="1"/>
  <c r="AK680" i="1" s="1"/>
  <c r="AC680" i="1"/>
  <c r="AJ680" i="1" s="1"/>
  <c r="O680" i="1"/>
  <c r="R680" i="1" s="1"/>
  <c r="AP661" i="1"/>
  <c r="AO661" i="1"/>
  <c r="AG661" i="1"/>
  <c r="AN661" i="1" s="1"/>
  <c r="AF661" i="1"/>
  <c r="AM661" i="1" s="1"/>
  <c r="AE661" i="1"/>
  <c r="AL661" i="1" s="1"/>
  <c r="AD661" i="1"/>
  <c r="AK661" i="1" s="1"/>
  <c r="AC661" i="1"/>
  <c r="AJ661" i="1" s="1"/>
  <c r="O661" i="1"/>
  <c r="R661" i="1" s="1"/>
  <c r="X661" i="1" s="1"/>
  <c r="AP1076" i="1"/>
  <c r="AO1076" i="1"/>
  <c r="AG1076" i="1"/>
  <c r="AN1076" i="1" s="1"/>
  <c r="AF1076" i="1"/>
  <c r="AM1076" i="1" s="1"/>
  <c r="AE1076" i="1"/>
  <c r="AL1076" i="1" s="1"/>
  <c r="AD1076" i="1"/>
  <c r="AK1076" i="1" s="1"/>
  <c r="AC1076" i="1"/>
  <c r="AJ1076" i="1" s="1"/>
  <c r="O1076" i="1"/>
  <c r="R1076" i="1" s="1"/>
  <c r="U1076" i="1" s="1"/>
  <c r="V1076" i="1" s="1"/>
  <c r="AP2315" i="1"/>
  <c r="AO2315" i="1"/>
  <c r="AG2315" i="1"/>
  <c r="AN2315" i="1" s="1"/>
  <c r="AF2315" i="1"/>
  <c r="AM2315" i="1" s="1"/>
  <c r="AE2315" i="1"/>
  <c r="AL2315" i="1" s="1"/>
  <c r="AD2315" i="1"/>
  <c r="AK2315" i="1" s="1"/>
  <c r="AC2315" i="1"/>
  <c r="AJ2315" i="1" s="1"/>
  <c r="O2315" i="1"/>
  <c r="R2315" i="1" s="1"/>
  <c r="AP613" i="1"/>
  <c r="AO613" i="1"/>
  <c r="AG613" i="1"/>
  <c r="AN613" i="1" s="1"/>
  <c r="AF613" i="1"/>
  <c r="AM613" i="1" s="1"/>
  <c r="AE613" i="1"/>
  <c r="AL613" i="1" s="1"/>
  <c r="AD613" i="1"/>
  <c r="AK613" i="1" s="1"/>
  <c r="AC613" i="1"/>
  <c r="AJ613" i="1" s="1"/>
  <c r="O613" i="1"/>
  <c r="R613" i="1" s="1"/>
  <c r="X613" i="1" s="1"/>
  <c r="AP572" i="1"/>
  <c r="AO572" i="1"/>
  <c r="AG572" i="1"/>
  <c r="AN572" i="1" s="1"/>
  <c r="AF572" i="1"/>
  <c r="AM572" i="1" s="1"/>
  <c r="AE572" i="1"/>
  <c r="AL572" i="1" s="1"/>
  <c r="AD572" i="1"/>
  <c r="AK572" i="1" s="1"/>
  <c r="AC572" i="1"/>
  <c r="AJ572" i="1" s="1"/>
  <c r="O572" i="1"/>
  <c r="R572" i="1" s="1"/>
  <c r="AP486" i="1"/>
  <c r="AO486" i="1"/>
  <c r="AG486" i="1"/>
  <c r="AN486" i="1" s="1"/>
  <c r="AF486" i="1"/>
  <c r="AM486" i="1" s="1"/>
  <c r="AE486" i="1"/>
  <c r="AL486" i="1" s="1"/>
  <c r="AD486" i="1"/>
  <c r="AK486" i="1" s="1"/>
  <c r="AC486" i="1"/>
  <c r="AJ486" i="1" s="1"/>
  <c r="O486" i="1"/>
  <c r="R486" i="1" s="1"/>
  <c r="AP446" i="1"/>
  <c r="AO446" i="1"/>
  <c r="AG446" i="1"/>
  <c r="AN446" i="1" s="1"/>
  <c r="AF446" i="1"/>
  <c r="AM446" i="1" s="1"/>
  <c r="AE446" i="1"/>
  <c r="AL446" i="1" s="1"/>
  <c r="AD446" i="1"/>
  <c r="AK446" i="1" s="1"/>
  <c r="AC446" i="1"/>
  <c r="AJ446" i="1" s="1"/>
  <c r="O446" i="1"/>
  <c r="R446" i="1" s="1"/>
  <c r="AP356" i="1"/>
  <c r="AO356" i="1"/>
  <c r="AG356" i="1"/>
  <c r="AN356" i="1" s="1"/>
  <c r="AF356" i="1"/>
  <c r="AM356" i="1" s="1"/>
  <c r="AE356" i="1"/>
  <c r="AL356" i="1" s="1"/>
  <c r="AD356" i="1"/>
  <c r="AK356" i="1" s="1"/>
  <c r="AC356" i="1"/>
  <c r="AJ356" i="1" s="1"/>
  <c r="O356" i="1"/>
  <c r="R356" i="1" s="1"/>
  <c r="AP338" i="1"/>
  <c r="AO338" i="1"/>
  <c r="AG338" i="1"/>
  <c r="AN338" i="1" s="1"/>
  <c r="AF338" i="1"/>
  <c r="AM338" i="1" s="1"/>
  <c r="AE338" i="1"/>
  <c r="AL338" i="1" s="1"/>
  <c r="AD338" i="1"/>
  <c r="AK338" i="1" s="1"/>
  <c r="AC338" i="1"/>
  <c r="AJ338" i="1" s="1"/>
  <c r="O338" i="1"/>
  <c r="R338" i="1" s="1"/>
  <c r="AP1967" i="1"/>
  <c r="AO1967" i="1"/>
  <c r="AG1967" i="1"/>
  <c r="AN1967" i="1" s="1"/>
  <c r="AF1967" i="1"/>
  <c r="AM1967" i="1" s="1"/>
  <c r="AE1967" i="1"/>
  <c r="AL1967" i="1" s="1"/>
  <c r="AD1967" i="1"/>
  <c r="AK1967" i="1" s="1"/>
  <c r="AC1967" i="1"/>
  <c r="AJ1967" i="1" s="1"/>
  <c r="O1967" i="1"/>
  <c r="R1967" i="1" s="1"/>
  <c r="AP191" i="1"/>
  <c r="AO191" i="1"/>
  <c r="AG191" i="1"/>
  <c r="AN191" i="1" s="1"/>
  <c r="AF191" i="1"/>
  <c r="AM191" i="1" s="1"/>
  <c r="AE191" i="1"/>
  <c r="AL191" i="1" s="1"/>
  <c r="AD191" i="1"/>
  <c r="AK191" i="1" s="1"/>
  <c r="AC191" i="1"/>
  <c r="AJ191" i="1" s="1"/>
  <c r="O191" i="1"/>
  <c r="R191" i="1" s="1"/>
  <c r="X191" i="1" s="1"/>
  <c r="AP2141" i="1"/>
  <c r="AO2141" i="1"/>
  <c r="AG2141" i="1"/>
  <c r="AN2141" i="1" s="1"/>
  <c r="AF2141" i="1"/>
  <c r="AM2141" i="1" s="1"/>
  <c r="AE2141" i="1"/>
  <c r="AL2141" i="1" s="1"/>
  <c r="AD2141" i="1"/>
  <c r="AK2141" i="1" s="1"/>
  <c r="AC2141" i="1"/>
  <c r="AJ2141" i="1" s="1"/>
  <c r="O2141" i="1"/>
  <c r="R2141" i="1" s="1"/>
  <c r="U2141" i="1" s="1"/>
  <c r="V2141" i="1" s="1"/>
  <c r="AP2111" i="1"/>
  <c r="AO2111" i="1"/>
  <c r="AG2111" i="1"/>
  <c r="AN2111" i="1" s="1"/>
  <c r="AF2111" i="1"/>
  <c r="AM2111" i="1" s="1"/>
  <c r="AE2111" i="1"/>
  <c r="AL2111" i="1" s="1"/>
  <c r="AD2111" i="1"/>
  <c r="AK2111" i="1" s="1"/>
  <c r="AC2111" i="1"/>
  <c r="AJ2111" i="1" s="1"/>
  <c r="O2111" i="1"/>
  <c r="R2111" i="1" s="1"/>
  <c r="AP143" i="1"/>
  <c r="AO143" i="1"/>
  <c r="AG143" i="1"/>
  <c r="AN143" i="1" s="1"/>
  <c r="AF143" i="1"/>
  <c r="AM143" i="1" s="1"/>
  <c r="AE143" i="1"/>
  <c r="AL143" i="1" s="1"/>
  <c r="AD143" i="1"/>
  <c r="AK143" i="1" s="1"/>
  <c r="AC143" i="1"/>
  <c r="AJ143" i="1" s="1"/>
  <c r="O143" i="1"/>
  <c r="R143" i="1" s="1"/>
  <c r="AP1006" i="1"/>
  <c r="AO1006" i="1"/>
  <c r="AG1006" i="1"/>
  <c r="AN1006" i="1" s="1"/>
  <c r="AF1006" i="1"/>
  <c r="AM1006" i="1" s="1"/>
  <c r="AE1006" i="1"/>
  <c r="AL1006" i="1" s="1"/>
  <c r="AD1006" i="1"/>
  <c r="AK1006" i="1" s="1"/>
  <c r="AC1006" i="1"/>
  <c r="AJ1006" i="1" s="1"/>
  <c r="O1006" i="1"/>
  <c r="R1006" i="1" s="1"/>
  <c r="AP102" i="1"/>
  <c r="AO102" i="1"/>
  <c r="AG102" i="1"/>
  <c r="AN102" i="1" s="1"/>
  <c r="AF102" i="1"/>
  <c r="AM102" i="1" s="1"/>
  <c r="AE102" i="1"/>
  <c r="AL102" i="1" s="1"/>
  <c r="AD102" i="1"/>
  <c r="AK102" i="1" s="1"/>
  <c r="AC102" i="1"/>
  <c r="AJ102" i="1" s="1"/>
  <c r="O102" i="1"/>
  <c r="R102" i="1" s="1"/>
  <c r="U102" i="1" s="1"/>
  <c r="V102" i="1" s="1"/>
  <c r="AP83" i="1"/>
  <c r="AO83" i="1"/>
  <c r="AG83" i="1"/>
  <c r="AN83" i="1" s="1"/>
  <c r="AF83" i="1"/>
  <c r="AM83" i="1" s="1"/>
  <c r="AE83" i="1"/>
  <c r="AL83" i="1" s="1"/>
  <c r="AD83" i="1"/>
  <c r="AK83" i="1" s="1"/>
  <c r="AC83" i="1"/>
  <c r="AJ83" i="1" s="1"/>
  <c r="O83" i="1"/>
  <c r="R83" i="1" s="1"/>
  <c r="X83" i="1" s="1"/>
  <c r="AP502" i="1"/>
  <c r="AO502" i="1"/>
  <c r="AG502" i="1"/>
  <c r="AN502" i="1" s="1"/>
  <c r="AF502" i="1"/>
  <c r="AM502" i="1" s="1"/>
  <c r="AE502" i="1"/>
  <c r="AL502" i="1" s="1"/>
  <c r="AD502" i="1"/>
  <c r="AK502" i="1" s="1"/>
  <c r="AC502" i="1"/>
  <c r="AJ502" i="1" s="1"/>
  <c r="O502" i="1"/>
  <c r="R502" i="1" s="1"/>
  <c r="AP53" i="1"/>
  <c r="AO53" i="1"/>
  <c r="AG53" i="1"/>
  <c r="AN53" i="1" s="1"/>
  <c r="AF53" i="1"/>
  <c r="AM53" i="1" s="1"/>
  <c r="AE53" i="1"/>
  <c r="AL53" i="1" s="1"/>
  <c r="AD53" i="1"/>
  <c r="AK53" i="1" s="1"/>
  <c r="AC53" i="1"/>
  <c r="AJ53" i="1" s="1"/>
  <c r="O53" i="1"/>
  <c r="R53" i="1" s="1"/>
  <c r="AP1152" i="1"/>
  <c r="AO1152" i="1"/>
  <c r="AG1152" i="1"/>
  <c r="AN1152" i="1" s="1"/>
  <c r="AF1152" i="1"/>
  <c r="AM1152" i="1" s="1"/>
  <c r="AE1152" i="1"/>
  <c r="AL1152" i="1" s="1"/>
  <c r="AD1152" i="1"/>
  <c r="AK1152" i="1" s="1"/>
  <c r="AC1152" i="1"/>
  <c r="AJ1152" i="1" s="1"/>
  <c r="O1152" i="1"/>
  <c r="R1152" i="1" s="1"/>
  <c r="U1152" i="1" s="1"/>
  <c r="V1152" i="1" s="1"/>
  <c r="AP818" i="1"/>
  <c r="AO818" i="1"/>
  <c r="AG818" i="1"/>
  <c r="AN818" i="1" s="1"/>
  <c r="AF818" i="1"/>
  <c r="AM818" i="1" s="1"/>
  <c r="AE818" i="1"/>
  <c r="AL818" i="1" s="1"/>
  <c r="AD818" i="1"/>
  <c r="AK818" i="1" s="1"/>
  <c r="AC818" i="1"/>
  <c r="AJ818" i="1" s="1"/>
  <c r="O818" i="1"/>
  <c r="R818" i="1" s="1"/>
  <c r="AP810" i="1"/>
  <c r="AO810" i="1"/>
  <c r="AG810" i="1"/>
  <c r="AN810" i="1" s="1"/>
  <c r="AF810" i="1"/>
  <c r="AM810" i="1" s="1"/>
  <c r="AE810" i="1"/>
  <c r="AL810" i="1" s="1"/>
  <c r="AD810" i="1"/>
  <c r="AK810" i="1" s="1"/>
  <c r="AC810" i="1"/>
  <c r="AJ810" i="1" s="1"/>
  <c r="O810" i="1"/>
  <c r="R810" i="1" s="1"/>
  <c r="AP770" i="1"/>
  <c r="AO770" i="1"/>
  <c r="AG770" i="1"/>
  <c r="AN770" i="1" s="1"/>
  <c r="AF770" i="1"/>
  <c r="AM770" i="1" s="1"/>
  <c r="AE770" i="1"/>
  <c r="AL770" i="1" s="1"/>
  <c r="AD770" i="1"/>
  <c r="AK770" i="1" s="1"/>
  <c r="AC770" i="1"/>
  <c r="AJ770" i="1" s="1"/>
  <c r="O770" i="1"/>
  <c r="R770" i="1" s="1"/>
  <c r="AP794" i="1"/>
  <c r="AO794" i="1"/>
  <c r="AG794" i="1"/>
  <c r="AN794" i="1" s="1"/>
  <c r="AF794" i="1"/>
  <c r="AM794" i="1" s="1"/>
  <c r="AE794" i="1"/>
  <c r="AL794" i="1" s="1"/>
  <c r="AD794" i="1"/>
  <c r="AK794" i="1" s="1"/>
  <c r="AC794" i="1"/>
  <c r="AJ794" i="1" s="1"/>
  <c r="O794" i="1"/>
  <c r="R794" i="1" s="1"/>
  <c r="U794" i="1" s="1"/>
  <c r="V794" i="1" s="1"/>
  <c r="AP786" i="1"/>
  <c r="AO786" i="1"/>
  <c r="AG786" i="1"/>
  <c r="AN786" i="1" s="1"/>
  <c r="AF786" i="1"/>
  <c r="AM786" i="1" s="1"/>
  <c r="AE786" i="1"/>
  <c r="AL786" i="1" s="1"/>
  <c r="AD786" i="1"/>
  <c r="AK786" i="1" s="1"/>
  <c r="AC786" i="1"/>
  <c r="AJ786" i="1" s="1"/>
  <c r="O786" i="1"/>
  <c r="R786" i="1" s="1"/>
  <c r="AP730" i="1"/>
  <c r="AO730" i="1"/>
  <c r="AG730" i="1"/>
  <c r="AN730" i="1" s="1"/>
  <c r="AF730" i="1"/>
  <c r="AM730" i="1" s="1"/>
  <c r="AE730" i="1"/>
  <c r="AL730" i="1" s="1"/>
  <c r="AD730" i="1"/>
  <c r="AK730" i="1" s="1"/>
  <c r="AC730" i="1"/>
  <c r="AJ730" i="1" s="1"/>
  <c r="O730" i="1"/>
  <c r="R730" i="1" s="1"/>
  <c r="AP754" i="1"/>
  <c r="AO754" i="1"/>
  <c r="AG754" i="1"/>
  <c r="AN754" i="1" s="1"/>
  <c r="AF754" i="1"/>
  <c r="AM754" i="1" s="1"/>
  <c r="AE754" i="1"/>
  <c r="AL754" i="1" s="1"/>
  <c r="AD754" i="1"/>
  <c r="AK754" i="1" s="1"/>
  <c r="AC754" i="1"/>
  <c r="AJ754" i="1" s="1"/>
  <c r="O754" i="1"/>
  <c r="R754" i="1" s="1"/>
  <c r="U754" i="1" s="1"/>
  <c r="V754" i="1" s="1"/>
  <c r="AP746" i="1"/>
  <c r="AO746" i="1"/>
  <c r="AG746" i="1"/>
  <c r="AN746" i="1" s="1"/>
  <c r="AF746" i="1"/>
  <c r="AM746" i="1" s="1"/>
  <c r="AE746" i="1"/>
  <c r="AL746" i="1" s="1"/>
  <c r="AD746" i="1"/>
  <c r="AK746" i="1" s="1"/>
  <c r="AC746" i="1"/>
  <c r="AJ746" i="1" s="1"/>
  <c r="O746" i="1"/>
  <c r="R746" i="1" s="1"/>
  <c r="AP706" i="1"/>
  <c r="AO706" i="1"/>
  <c r="AG706" i="1"/>
  <c r="AN706" i="1" s="1"/>
  <c r="AF706" i="1"/>
  <c r="AM706" i="1" s="1"/>
  <c r="AE706" i="1"/>
  <c r="AL706" i="1" s="1"/>
  <c r="AD706" i="1"/>
  <c r="AK706" i="1" s="1"/>
  <c r="AC706" i="1"/>
  <c r="AJ706" i="1" s="1"/>
  <c r="O706" i="1"/>
  <c r="R706" i="1" s="1"/>
  <c r="AP714" i="1"/>
  <c r="AO714" i="1"/>
  <c r="AG714" i="1"/>
  <c r="AN714" i="1" s="1"/>
  <c r="AF714" i="1"/>
  <c r="AM714" i="1" s="1"/>
  <c r="AE714" i="1"/>
  <c r="AL714" i="1" s="1"/>
  <c r="AD714" i="1"/>
  <c r="AK714" i="1" s="1"/>
  <c r="AC714" i="1"/>
  <c r="AJ714" i="1" s="1"/>
  <c r="O714" i="1"/>
  <c r="R714" i="1" s="1"/>
  <c r="AP698" i="1"/>
  <c r="AO698" i="1"/>
  <c r="AG698" i="1"/>
  <c r="AN698" i="1" s="1"/>
  <c r="AF698" i="1"/>
  <c r="AM698" i="1" s="1"/>
  <c r="AE698" i="1"/>
  <c r="AL698" i="1" s="1"/>
  <c r="AD698" i="1"/>
  <c r="AK698" i="1" s="1"/>
  <c r="AC698" i="1"/>
  <c r="AJ698" i="1" s="1"/>
  <c r="O698" i="1"/>
  <c r="R698" i="1" s="1"/>
  <c r="AP2243" i="1"/>
  <c r="AO2243" i="1"/>
  <c r="AG2243" i="1"/>
  <c r="AN2243" i="1" s="1"/>
  <c r="AF2243" i="1"/>
  <c r="AM2243" i="1" s="1"/>
  <c r="AE2243" i="1"/>
  <c r="AL2243" i="1" s="1"/>
  <c r="AD2243" i="1"/>
  <c r="AK2243" i="1" s="1"/>
  <c r="AC2243" i="1"/>
  <c r="AJ2243" i="1" s="1"/>
  <c r="O2243" i="1"/>
  <c r="R2243" i="1" s="1"/>
  <c r="AP2062" i="1"/>
  <c r="AO2062" i="1"/>
  <c r="AG2062" i="1"/>
  <c r="AN2062" i="1" s="1"/>
  <c r="AF2062" i="1"/>
  <c r="AM2062" i="1" s="1"/>
  <c r="AE2062" i="1"/>
  <c r="AL2062" i="1" s="1"/>
  <c r="AD2062" i="1"/>
  <c r="AK2062" i="1" s="1"/>
  <c r="AC2062" i="1"/>
  <c r="AJ2062" i="1" s="1"/>
  <c r="O2062" i="1"/>
  <c r="R2062" i="1" s="1"/>
  <c r="AP2043" i="1"/>
  <c r="AO2043" i="1"/>
  <c r="AG2043" i="1"/>
  <c r="AN2043" i="1" s="1"/>
  <c r="AF2043" i="1"/>
  <c r="AM2043" i="1" s="1"/>
  <c r="AE2043" i="1"/>
  <c r="AL2043" i="1" s="1"/>
  <c r="AD2043" i="1"/>
  <c r="AK2043" i="1" s="1"/>
  <c r="AC2043" i="1"/>
  <c r="AJ2043" i="1" s="1"/>
  <c r="O2043" i="1"/>
  <c r="R2043" i="1" s="1"/>
  <c r="AP1459" i="1"/>
  <c r="AO1459" i="1"/>
  <c r="AG1459" i="1"/>
  <c r="AN1459" i="1" s="1"/>
  <c r="AF1459" i="1"/>
  <c r="AM1459" i="1" s="1"/>
  <c r="AE1459" i="1"/>
  <c r="AL1459" i="1" s="1"/>
  <c r="AD1459" i="1"/>
  <c r="AK1459" i="1" s="1"/>
  <c r="AC1459" i="1"/>
  <c r="AJ1459" i="1" s="1"/>
  <c r="O1459" i="1"/>
  <c r="R1459" i="1" s="1"/>
  <c r="AP1296" i="1"/>
  <c r="AO1296" i="1"/>
  <c r="AG1296" i="1"/>
  <c r="AN1296" i="1" s="1"/>
  <c r="AF1296" i="1"/>
  <c r="AM1296" i="1" s="1"/>
  <c r="AE1296" i="1"/>
  <c r="AL1296" i="1" s="1"/>
  <c r="AD1296" i="1"/>
  <c r="AK1296" i="1" s="1"/>
  <c r="AC1296" i="1"/>
  <c r="AJ1296" i="1" s="1"/>
  <c r="O1296" i="1"/>
  <c r="R1296" i="1" s="1"/>
  <c r="U1296" i="1" s="1"/>
  <c r="AP1113" i="1"/>
  <c r="AO1113" i="1"/>
  <c r="AG1113" i="1"/>
  <c r="AN1113" i="1" s="1"/>
  <c r="AF1113" i="1"/>
  <c r="AM1113" i="1" s="1"/>
  <c r="AE1113" i="1"/>
  <c r="AL1113" i="1" s="1"/>
  <c r="AD1113" i="1"/>
  <c r="AK1113" i="1" s="1"/>
  <c r="AC1113" i="1"/>
  <c r="AJ1113" i="1" s="1"/>
  <c r="O1113" i="1"/>
  <c r="R1113" i="1" s="1"/>
  <c r="AP954" i="1"/>
  <c r="AO954" i="1"/>
  <c r="AG954" i="1"/>
  <c r="AN954" i="1" s="1"/>
  <c r="AF954" i="1"/>
  <c r="AM954" i="1" s="1"/>
  <c r="AE954" i="1"/>
  <c r="AL954" i="1" s="1"/>
  <c r="AD954" i="1"/>
  <c r="AK954" i="1" s="1"/>
  <c r="AC954" i="1"/>
  <c r="AJ954" i="1" s="1"/>
  <c r="O954" i="1"/>
  <c r="R954" i="1" s="1"/>
  <c r="AP553" i="1"/>
  <c r="AO553" i="1"/>
  <c r="AG553" i="1"/>
  <c r="AN553" i="1" s="1"/>
  <c r="AF553" i="1"/>
  <c r="AM553" i="1" s="1"/>
  <c r="AE553" i="1"/>
  <c r="AL553" i="1" s="1"/>
  <c r="AD553" i="1"/>
  <c r="AK553" i="1" s="1"/>
  <c r="AC553" i="1"/>
  <c r="AJ553" i="1" s="1"/>
  <c r="O553" i="1"/>
  <c r="R553" i="1" s="1"/>
  <c r="X553" i="1" s="1"/>
  <c r="AP545" i="1"/>
  <c r="AO545" i="1"/>
  <c r="AG545" i="1"/>
  <c r="AN545" i="1" s="1"/>
  <c r="AF545" i="1"/>
  <c r="AM545" i="1" s="1"/>
  <c r="AE545" i="1"/>
  <c r="AL545" i="1" s="1"/>
  <c r="AD545" i="1"/>
  <c r="AK545" i="1" s="1"/>
  <c r="AC545" i="1"/>
  <c r="AJ545" i="1" s="1"/>
  <c r="O545" i="1"/>
  <c r="R545" i="1" s="1"/>
  <c r="U545" i="1" s="1"/>
  <c r="V545" i="1" s="1"/>
  <c r="AP537" i="1"/>
  <c r="AO537" i="1"/>
  <c r="AG537" i="1"/>
  <c r="AN537" i="1" s="1"/>
  <c r="AF537" i="1"/>
  <c r="AM537" i="1" s="1"/>
  <c r="AE537" i="1"/>
  <c r="AL537" i="1" s="1"/>
  <c r="AD537" i="1"/>
  <c r="AK537" i="1" s="1"/>
  <c r="AC537" i="1"/>
  <c r="AJ537" i="1" s="1"/>
  <c r="O537" i="1"/>
  <c r="R537" i="1" s="1"/>
  <c r="AP510" i="1"/>
  <c r="AO510" i="1"/>
  <c r="O510" i="1"/>
  <c r="R510" i="1" s="1"/>
  <c r="X510" i="1" s="1"/>
  <c r="AP529" i="1"/>
  <c r="AO529" i="1"/>
  <c r="AG529" i="1"/>
  <c r="AN529" i="1" s="1"/>
  <c r="AF529" i="1"/>
  <c r="AM529" i="1" s="1"/>
  <c r="AE529" i="1"/>
  <c r="AL529" i="1" s="1"/>
  <c r="AD529" i="1"/>
  <c r="AK529" i="1" s="1"/>
  <c r="AC529" i="1"/>
  <c r="AJ529" i="1" s="1"/>
  <c r="O529" i="1"/>
  <c r="R529" i="1" s="1"/>
  <c r="AP494" i="1"/>
  <c r="AO494" i="1"/>
  <c r="AG494" i="1"/>
  <c r="AN494" i="1" s="1"/>
  <c r="AF494" i="1"/>
  <c r="AM494" i="1" s="1"/>
  <c r="AE494" i="1"/>
  <c r="AL494" i="1" s="1"/>
  <c r="AD494" i="1"/>
  <c r="AK494" i="1" s="1"/>
  <c r="AC494" i="1"/>
  <c r="AJ494" i="1" s="1"/>
  <c r="O494" i="1"/>
  <c r="R494" i="1" s="1"/>
  <c r="AO428" i="1"/>
  <c r="AG428" i="1"/>
  <c r="AN428" i="1" s="1"/>
  <c r="AF428" i="1"/>
  <c r="AM428" i="1" s="1"/>
  <c r="AE428" i="1"/>
  <c r="AL428" i="1" s="1"/>
  <c r="AD428" i="1"/>
  <c r="AK428" i="1" s="1"/>
  <c r="AC428" i="1"/>
  <c r="AJ428" i="1" s="1"/>
  <c r="O428" i="1"/>
  <c r="R428" i="1" s="1"/>
  <c r="AP308" i="1"/>
  <c r="AO308" i="1"/>
  <c r="AG308" i="1"/>
  <c r="AN308" i="1" s="1"/>
  <c r="AF308" i="1"/>
  <c r="AM308" i="1" s="1"/>
  <c r="AE308" i="1"/>
  <c r="AL308" i="1" s="1"/>
  <c r="AD308" i="1"/>
  <c r="AK308" i="1" s="1"/>
  <c r="O308" i="1"/>
  <c r="R308" i="1" s="1"/>
  <c r="AP300" i="1"/>
  <c r="AO300" i="1"/>
  <c r="AG300" i="1"/>
  <c r="AN300" i="1" s="1"/>
  <c r="AF300" i="1"/>
  <c r="AM300" i="1" s="1"/>
  <c r="AE300" i="1"/>
  <c r="AL300" i="1" s="1"/>
  <c r="AD300" i="1"/>
  <c r="AK300" i="1" s="1"/>
  <c r="O300" i="1"/>
  <c r="R300" i="1" s="1"/>
  <c r="AP1304" i="1"/>
  <c r="AO1304" i="1"/>
  <c r="AJ1304" i="1"/>
  <c r="AG1304" i="1"/>
  <c r="AN1304" i="1" s="1"/>
  <c r="AF1304" i="1"/>
  <c r="AM1304" i="1" s="1"/>
  <c r="AE1304" i="1"/>
  <c r="AL1304" i="1" s="1"/>
  <c r="AD1304" i="1"/>
  <c r="AK1304" i="1" s="1"/>
  <c r="O1304" i="1"/>
  <c r="R1304" i="1" s="1"/>
  <c r="AP1829" i="1"/>
  <c r="AO1829" i="1"/>
  <c r="AJ1829" i="1"/>
  <c r="AG1829" i="1"/>
  <c r="AN1829" i="1" s="1"/>
  <c r="AF1829" i="1"/>
  <c r="AM1829" i="1" s="1"/>
  <c r="AE1829" i="1"/>
  <c r="AL1829" i="1" s="1"/>
  <c r="AD1829" i="1"/>
  <c r="AK1829" i="1" s="1"/>
  <c r="O1829" i="1"/>
  <c r="R1829" i="1" s="1"/>
  <c r="AP801" i="1"/>
  <c r="AO801" i="1"/>
  <c r="AG801" i="1"/>
  <c r="AN801" i="1" s="1"/>
  <c r="AF801" i="1"/>
  <c r="AM801" i="1" s="1"/>
  <c r="AE801" i="1"/>
  <c r="AL801" i="1" s="1"/>
  <c r="AD801" i="1"/>
  <c r="AK801" i="1" s="1"/>
  <c r="AC801" i="1"/>
  <c r="AJ801" i="1" s="1"/>
  <c r="O801" i="1"/>
  <c r="R801" i="1" s="1"/>
  <c r="AP777" i="1"/>
  <c r="AO777" i="1"/>
  <c r="AG777" i="1"/>
  <c r="AN777" i="1" s="1"/>
  <c r="AF777" i="1"/>
  <c r="AM777" i="1" s="1"/>
  <c r="AE777" i="1"/>
  <c r="AL777" i="1" s="1"/>
  <c r="AD777" i="1"/>
  <c r="AK777" i="1" s="1"/>
  <c r="AC777" i="1"/>
  <c r="AJ777" i="1" s="1"/>
  <c r="O777" i="1"/>
  <c r="R777" i="1" s="1"/>
  <c r="X777" i="1" s="1"/>
  <c r="AP761" i="1"/>
  <c r="AO761" i="1"/>
  <c r="AG761" i="1"/>
  <c r="AN761" i="1" s="1"/>
  <c r="AF761" i="1"/>
  <c r="AM761" i="1" s="1"/>
  <c r="AE761" i="1"/>
  <c r="AL761" i="1" s="1"/>
  <c r="AD761" i="1"/>
  <c r="AK761" i="1" s="1"/>
  <c r="AC761" i="1"/>
  <c r="AJ761" i="1" s="1"/>
  <c r="O761" i="1"/>
  <c r="R761" i="1" s="1"/>
  <c r="AP737" i="1"/>
  <c r="AO737" i="1"/>
  <c r="AG737" i="1"/>
  <c r="AN737" i="1" s="1"/>
  <c r="AF737" i="1"/>
  <c r="AM737" i="1" s="1"/>
  <c r="AE737" i="1"/>
  <c r="AL737" i="1" s="1"/>
  <c r="AD737" i="1"/>
  <c r="AK737" i="1" s="1"/>
  <c r="AC737" i="1"/>
  <c r="AJ737" i="1" s="1"/>
  <c r="O737" i="1"/>
  <c r="R737" i="1" s="1"/>
  <c r="AP721" i="1"/>
  <c r="AO721" i="1"/>
  <c r="AG721" i="1"/>
  <c r="AN721" i="1" s="1"/>
  <c r="AF721" i="1"/>
  <c r="AM721" i="1" s="1"/>
  <c r="AE721" i="1"/>
  <c r="AL721" i="1" s="1"/>
  <c r="AD721" i="1"/>
  <c r="AK721" i="1" s="1"/>
  <c r="AC721" i="1"/>
  <c r="AJ721" i="1" s="1"/>
  <c r="O721" i="1"/>
  <c r="R721" i="1" s="1"/>
  <c r="AP1740" i="1"/>
  <c r="AO1740" i="1"/>
  <c r="AG1740" i="1"/>
  <c r="AN1740" i="1" s="1"/>
  <c r="AF1740" i="1"/>
  <c r="AM1740" i="1" s="1"/>
  <c r="AE1740" i="1"/>
  <c r="AL1740" i="1" s="1"/>
  <c r="AD1740" i="1"/>
  <c r="AK1740" i="1" s="1"/>
  <c r="AC1740" i="1"/>
  <c r="AJ1740" i="1" s="1"/>
  <c r="O1740" i="1"/>
  <c r="R1740" i="1" s="1"/>
  <c r="AP1732" i="1"/>
  <c r="AO1732" i="1"/>
  <c r="AG1732" i="1"/>
  <c r="AN1732" i="1" s="1"/>
  <c r="AF1732" i="1"/>
  <c r="AM1732" i="1" s="1"/>
  <c r="AE1732" i="1"/>
  <c r="AL1732" i="1" s="1"/>
  <c r="AD1732" i="1"/>
  <c r="AK1732" i="1" s="1"/>
  <c r="AC1732" i="1"/>
  <c r="AJ1732" i="1" s="1"/>
  <c r="O1732" i="1"/>
  <c r="R1732" i="1" s="1"/>
  <c r="U1732" i="1" s="1"/>
  <c r="V1732" i="1" s="1"/>
  <c r="AP631" i="1"/>
  <c r="AO631" i="1"/>
  <c r="AG631" i="1"/>
  <c r="AN631" i="1" s="1"/>
  <c r="AF631" i="1"/>
  <c r="AM631" i="1" s="1"/>
  <c r="AE631" i="1"/>
  <c r="AL631" i="1" s="1"/>
  <c r="AD631" i="1"/>
  <c r="AK631" i="1" s="1"/>
  <c r="AC631" i="1"/>
  <c r="AJ631" i="1" s="1"/>
  <c r="O631" i="1"/>
  <c r="R631" i="1" s="1"/>
  <c r="AP2539" i="1"/>
  <c r="AO2539" i="1"/>
  <c r="AG2539" i="1"/>
  <c r="AN2539" i="1" s="1"/>
  <c r="AF2539" i="1"/>
  <c r="AM2539" i="1" s="1"/>
  <c r="AE2539" i="1"/>
  <c r="AL2539" i="1" s="1"/>
  <c r="AD2539" i="1"/>
  <c r="AK2539" i="1" s="1"/>
  <c r="AC2539" i="1"/>
  <c r="AJ2539" i="1" s="1"/>
  <c r="O2539" i="1"/>
  <c r="R2539" i="1" s="1"/>
  <c r="AP2530" i="1"/>
  <c r="AO2530" i="1"/>
  <c r="AG2530" i="1"/>
  <c r="AN2530" i="1" s="1"/>
  <c r="AF2530" i="1"/>
  <c r="AM2530" i="1" s="1"/>
  <c r="AE2530" i="1"/>
  <c r="AL2530" i="1" s="1"/>
  <c r="AD2530" i="1"/>
  <c r="AK2530" i="1" s="1"/>
  <c r="AC2530" i="1"/>
  <c r="AJ2530" i="1" s="1"/>
  <c r="O2530" i="1"/>
  <c r="R2530" i="1" s="1"/>
  <c r="U2530" i="1" s="1"/>
  <c r="V2530" i="1" s="1"/>
  <c r="AP2481" i="1"/>
  <c r="AO2481" i="1"/>
  <c r="AG2481" i="1"/>
  <c r="AN2481" i="1" s="1"/>
  <c r="AF2481" i="1"/>
  <c r="AM2481" i="1" s="1"/>
  <c r="AE2481" i="1"/>
  <c r="AL2481" i="1" s="1"/>
  <c r="AD2481" i="1"/>
  <c r="AK2481" i="1" s="1"/>
  <c r="AC2481" i="1"/>
  <c r="AJ2481" i="1" s="1"/>
  <c r="O2481" i="1"/>
  <c r="R2481" i="1" s="1"/>
  <c r="X2481" i="1" s="1"/>
  <c r="AP2462" i="1"/>
  <c r="AO2462" i="1"/>
  <c r="AG2462" i="1"/>
  <c r="AN2462" i="1" s="1"/>
  <c r="AF2462" i="1"/>
  <c r="AM2462" i="1" s="1"/>
  <c r="AE2462" i="1"/>
  <c r="AL2462" i="1" s="1"/>
  <c r="AD2462" i="1"/>
  <c r="AK2462" i="1" s="1"/>
  <c r="AC2462" i="1"/>
  <c r="AJ2462" i="1" s="1"/>
  <c r="O2462" i="1"/>
  <c r="R2462" i="1" s="1"/>
  <c r="X2462" i="1" s="1"/>
  <c r="AP2565" i="1"/>
  <c r="AO2565" i="1"/>
  <c r="AG2565" i="1"/>
  <c r="AN2565" i="1" s="1"/>
  <c r="AF2565" i="1"/>
  <c r="AM2565" i="1" s="1"/>
  <c r="AE2565" i="1"/>
  <c r="AL2565" i="1" s="1"/>
  <c r="AD2565" i="1"/>
  <c r="AK2565" i="1" s="1"/>
  <c r="AC2565" i="1"/>
  <c r="AJ2565" i="1" s="1"/>
  <c r="O2565" i="1"/>
  <c r="R2565" i="1" s="1"/>
  <c r="AP2546" i="1"/>
  <c r="AO2546" i="1"/>
  <c r="AG2546" i="1"/>
  <c r="AN2546" i="1" s="1"/>
  <c r="AF2546" i="1"/>
  <c r="AM2546" i="1" s="1"/>
  <c r="AE2546" i="1"/>
  <c r="AL2546" i="1" s="1"/>
  <c r="AD2546" i="1"/>
  <c r="AK2546" i="1" s="1"/>
  <c r="AC2546" i="1"/>
  <c r="AJ2546" i="1" s="1"/>
  <c r="O2546" i="1"/>
  <c r="R2546" i="1" s="1"/>
  <c r="U2546" i="1" s="1"/>
  <c r="V2546" i="1" s="1"/>
  <c r="AP2191" i="1"/>
  <c r="AO2191" i="1"/>
  <c r="AG2191" i="1"/>
  <c r="AN2191" i="1" s="1"/>
  <c r="AF2191" i="1"/>
  <c r="AM2191" i="1" s="1"/>
  <c r="AE2191" i="1"/>
  <c r="AL2191" i="1" s="1"/>
  <c r="AD2191" i="1"/>
  <c r="AK2191" i="1" s="1"/>
  <c r="AC2191" i="1"/>
  <c r="AJ2191" i="1" s="1"/>
  <c r="O2191" i="1"/>
  <c r="R2191" i="1" s="1"/>
  <c r="X2191" i="1" s="1"/>
  <c r="AP2102" i="1"/>
  <c r="AO2102" i="1"/>
  <c r="AG2102" i="1"/>
  <c r="AN2102" i="1" s="1"/>
  <c r="AF2102" i="1"/>
  <c r="AM2102" i="1" s="1"/>
  <c r="AE2102" i="1"/>
  <c r="AL2102" i="1" s="1"/>
  <c r="AD2102" i="1"/>
  <c r="AK2102" i="1" s="1"/>
  <c r="AC2102" i="1"/>
  <c r="AJ2102" i="1" s="1"/>
  <c r="O2102" i="1"/>
  <c r="R2102" i="1" s="1"/>
  <c r="AP1994" i="1"/>
  <c r="AO1994" i="1"/>
  <c r="AG1994" i="1"/>
  <c r="AN1994" i="1" s="1"/>
  <c r="AF1994" i="1"/>
  <c r="AM1994" i="1" s="1"/>
  <c r="AE1994" i="1"/>
  <c r="AL1994" i="1" s="1"/>
  <c r="AD1994" i="1"/>
  <c r="AK1994" i="1" s="1"/>
  <c r="AC1994" i="1"/>
  <c r="AJ1994" i="1" s="1"/>
  <c r="O1994" i="1"/>
  <c r="R1994" i="1" s="1"/>
  <c r="X1994" i="1" s="1"/>
  <c r="AP1211" i="1"/>
  <c r="AO1211" i="1"/>
  <c r="AG1211" i="1"/>
  <c r="AN1211" i="1" s="1"/>
  <c r="AF1211" i="1"/>
  <c r="AM1211" i="1" s="1"/>
  <c r="AE1211" i="1"/>
  <c r="AL1211" i="1" s="1"/>
  <c r="AD1211" i="1"/>
  <c r="AK1211" i="1" s="1"/>
  <c r="AC1211" i="1"/>
  <c r="AJ1211" i="1" s="1"/>
  <c r="O1211" i="1"/>
  <c r="R1211" i="1" s="1"/>
  <c r="X1211" i="1" s="1"/>
  <c r="AP1798" i="1"/>
  <c r="AO1798" i="1"/>
  <c r="AG1798" i="1"/>
  <c r="AN1798" i="1" s="1"/>
  <c r="AF1798" i="1"/>
  <c r="AM1798" i="1" s="1"/>
  <c r="AE1798" i="1"/>
  <c r="AL1798" i="1" s="1"/>
  <c r="AD1798" i="1"/>
  <c r="AK1798" i="1" s="1"/>
  <c r="AC1798" i="1"/>
  <c r="AJ1798" i="1" s="1"/>
  <c r="O1798" i="1"/>
  <c r="R1798" i="1" s="1"/>
  <c r="AP1759" i="1"/>
  <c r="AO1759" i="1"/>
  <c r="AG1759" i="1"/>
  <c r="AN1759" i="1" s="1"/>
  <c r="AF1759" i="1"/>
  <c r="AM1759" i="1" s="1"/>
  <c r="AE1759" i="1"/>
  <c r="AL1759" i="1" s="1"/>
  <c r="AD1759" i="1"/>
  <c r="AK1759" i="1" s="1"/>
  <c r="AC1759" i="1"/>
  <c r="AJ1759" i="1" s="1"/>
  <c r="O1759" i="1"/>
  <c r="R1759" i="1" s="1"/>
  <c r="U1759" i="1" s="1"/>
  <c r="V1759" i="1" s="1"/>
  <c r="AP1626" i="1"/>
  <c r="AO1626" i="1"/>
  <c r="AG1626" i="1"/>
  <c r="AN1626" i="1" s="1"/>
  <c r="AF1626" i="1"/>
  <c r="AM1626" i="1" s="1"/>
  <c r="AE1626" i="1"/>
  <c r="AL1626" i="1" s="1"/>
  <c r="AD1626" i="1"/>
  <c r="AK1626" i="1" s="1"/>
  <c r="AC1626" i="1"/>
  <c r="AJ1626" i="1" s="1"/>
  <c r="O1626" i="1"/>
  <c r="R1626" i="1" s="1"/>
  <c r="X1626" i="1" s="1"/>
  <c r="AP1544" i="1"/>
  <c r="AO1544" i="1"/>
  <c r="AG1544" i="1"/>
  <c r="AN1544" i="1" s="1"/>
  <c r="AF1544" i="1"/>
  <c r="AM1544" i="1" s="1"/>
  <c r="AE1544" i="1"/>
  <c r="AL1544" i="1" s="1"/>
  <c r="AD1544" i="1"/>
  <c r="AK1544" i="1" s="1"/>
  <c r="AC1544" i="1"/>
  <c r="AJ1544" i="1" s="1"/>
  <c r="O1544" i="1"/>
  <c r="R1544" i="1" s="1"/>
  <c r="AP1024" i="1"/>
  <c r="AO1024" i="1"/>
  <c r="AG1024" i="1"/>
  <c r="AN1024" i="1" s="1"/>
  <c r="AF1024" i="1"/>
  <c r="AM1024" i="1" s="1"/>
  <c r="AE1024" i="1"/>
  <c r="AL1024" i="1" s="1"/>
  <c r="AD1024" i="1"/>
  <c r="AK1024" i="1" s="1"/>
  <c r="AC1024" i="1"/>
  <c r="AJ1024" i="1" s="1"/>
  <c r="O1024" i="1"/>
  <c r="R1024" i="1" s="1"/>
  <c r="U1024" i="1" s="1"/>
  <c r="V1024" i="1" s="1"/>
  <c r="AP1514" i="1"/>
  <c r="AO1514" i="1"/>
  <c r="AG1514" i="1"/>
  <c r="AN1514" i="1" s="1"/>
  <c r="AF1514" i="1"/>
  <c r="AM1514" i="1" s="1"/>
  <c r="AE1514" i="1"/>
  <c r="AL1514" i="1" s="1"/>
  <c r="AD1514" i="1"/>
  <c r="AK1514" i="1" s="1"/>
  <c r="AC1514" i="1"/>
  <c r="AJ1514" i="1" s="1"/>
  <c r="O1514" i="1"/>
  <c r="R1514" i="1" s="1"/>
  <c r="X1514" i="1" s="1"/>
  <c r="AP1495" i="1"/>
  <c r="AO1495" i="1"/>
  <c r="AG1495" i="1"/>
  <c r="AN1495" i="1" s="1"/>
  <c r="AF1495" i="1"/>
  <c r="AM1495" i="1" s="1"/>
  <c r="AE1495" i="1"/>
  <c r="AL1495" i="1" s="1"/>
  <c r="AD1495" i="1"/>
  <c r="AK1495" i="1" s="1"/>
  <c r="AC1495" i="1"/>
  <c r="AJ1495" i="1" s="1"/>
  <c r="O1495" i="1"/>
  <c r="R1495" i="1" s="1"/>
  <c r="X1495" i="1" s="1"/>
  <c r="AP1477" i="1"/>
  <c r="AO1477" i="1"/>
  <c r="AG1477" i="1"/>
  <c r="AN1477" i="1" s="1"/>
  <c r="AF1477" i="1"/>
  <c r="AM1477" i="1" s="1"/>
  <c r="AE1477" i="1"/>
  <c r="AL1477" i="1" s="1"/>
  <c r="AD1477" i="1"/>
  <c r="AK1477" i="1" s="1"/>
  <c r="AC1477" i="1"/>
  <c r="AJ1477" i="1" s="1"/>
  <c r="O1477" i="1"/>
  <c r="R1477" i="1" s="1"/>
  <c r="AP1352" i="1"/>
  <c r="AO1352" i="1"/>
  <c r="AG1352" i="1"/>
  <c r="AN1352" i="1" s="1"/>
  <c r="AF1352" i="1"/>
  <c r="AM1352" i="1" s="1"/>
  <c r="AE1352" i="1"/>
  <c r="AL1352" i="1" s="1"/>
  <c r="AD1352" i="1"/>
  <c r="AK1352" i="1" s="1"/>
  <c r="AC1352" i="1"/>
  <c r="AJ1352" i="1" s="1"/>
  <c r="O1352" i="1"/>
  <c r="R1352" i="1" s="1"/>
  <c r="U1352" i="1" s="1"/>
  <c r="V1352" i="1" s="1"/>
  <c r="AP269" i="1"/>
  <c r="AO269" i="1"/>
  <c r="AG269" i="1"/>
  <c r="AN269" i="1" s="1"/>
  <c r="AF269" i="1"/>
  <c r="AM269" i="1" s="1"/>
  <c r="AE269" i="1"/>
  <c r="AL269" i="1" s="1"/>
  <c r="AD269" i="1"/>
  <c r="AK269" i="1" s="1"/>
  <c r="AC269" i="1"/>
  <c r="AJ269" i="1" s="1"/>
  <c r="O269" i="1"/>
  <c r="R269" i="1" s="1"/>
  <c r="X269" i="1" s="1"/>
  <c r="AP1181" i="1"/>
  <c r="AO1181" i="1"/>
  <c r="AG1181" i="1"/>
  <c r="AN1181" i="1" s="1"/>
  <c r="AF1181" i="1"/>
  <c r="AM1181" i="1" s="1"/>
  <c r="AE1181" i="1"/>
  <c r="AL1181" i="1" s="1"/>
  <c r="AD1181" i="1"/>
  <c r="AK1181" i="1" s="1"/>
  <c r="AC1181" i="1"/>
  <c r="AJ1181" i="1" s="1"/>
  <c r="O1181" i="1"/>
  <c r="R1181" i="1" s="1"/>
  <c r="AP1140" i="1"/>
  <c r="AO1140" i="1"/>
  <c r="AG1140" i="1"/>
  <c r="AN1140" i="1" s="1"/>
  <c r="AF1140" i="1"/>
  <c r="AM1140" i="1" s="1"/>
  <c r="AE1140" i="1"/>
  <c r="AL1140" i="1" s="1"/>
  <c r="AD1140" i="1"/>
  <c r="AK1140" i="1" s="1"/>
  <c r="AC1140" i="1"/>
  <c r="AJ1140" i="1" s="1"/>
  <c r="O1140" i="1"/>
  <c r="R1140" i="1" s="1"/>
  <c r="AP250" i="1"/>
  <c r="AO250" i="1"/>
  <c r="AG250" i="1"/>
  <c r="AN250" i="1" s="1"/>
  <c r="AF250" i="1"/>
  <c r="AM250" i="1" s="1"/>
  <c r="AE250" i="1"/>
  <c r="AL250" i="1" s="1"/>
  <c r="AD250" i="1"/>
  <c r="AK250" i="1" s="1"/>
  <c r="AC250" i="1"/>
  <c r="AJ250" i="1" s="1"/>
  <c r="O250" i="1"/>
  <c r="R250" i="1" s="1"/>
  <c r="AP209" i="1"/>
  <c r="AO209" i="1"/>
  <c r="AG209" i="1"/>
  <c r="AN209" i="1" s="1"/>
  <c r="AF209" i="1"/>
  <c r="AM209" i="1" s="1"/>
  <c r="AE209" i="1"/>
  <c r="AL209" i="1" s="1"/>
  <c r="AD209" i="1"/>
  <c r="AK209" i="1" s="1"/>
  <c r="AC209" i="1"/>
  <c r="AJ209" i="1" s="1"/>
  <c r="O209" i="1"/>
  <c r="R209" i="1" s="1"/>
  <c r="AP1105" i="1"/>
  <c r="AO1105" i="1"/>
  <c r="AG1105" i="1"/>
  <c r="AN1105" i="1" s="1"/>
  <c r="AF1105" i="1"/>
  <c r="AM1105" i="1" s="1"/>
  <c r="AE1105" i="1"/>
  <c r="AL1105" i="1" s="1"/>
  <c r="AD1105" i="1"/>
  <c r="AK1105" i="1" s="1"/>
  <c r="AC1105" i="1"/>
  <c r="AJ1105" i="1" s="1"/>
  <c r="O1105" i="1"/>
  <c r="R1105" i="1" s="1"/>
  <c r="AP945" i="1"/>
  <c r="AO945" i="1"/>
  <c r="AG945" i="1"/>
  <c r="AN945" i="1" s="1"/>
  <c r="AF945" i="1"/>
  <c r="AM945" i="1" s="1"/>
  <c r="AE945" i="1"/>
  <c r="AL945" i="1" s="1"/>
  <c r="AD945" i="1"/>
  <c r="AK945" i="1" s="1"/>
  <c r="AC945" i="1"/>
  <c r="AJ945" i="1" s="1"/>
  <c r="O945" i="1"/>
  <c r="R945" i="1" s="1"/>
  <c r="X945" i="1" s="1"/>
  <c r="AP927" i="1"/>
  <c r="AO927" i="1"/>
  <c r="AG927" i="1"/>
  <c r="AN927" i="1" s="1"/>
  <c r="AF927" i="1"/>
  <c r="AM927" i="1" s="1"/>
  <c r="AE927" i="1"/>
  <c r="AL927" i="1" s="1"/>
  <c r="AD927" i="1"/>
  <c r="AK927" i="1" s="1"/>
  <c r="AC927" i="1"/>
  <c r="AJ927" i="1" s="1"/>
  <c r="O927" i="1"/>
  <c r="R927" i="1" s="1"/>
  <c r="U927" i="1" s="1"/>
  <c r="V927" i="1" s="1"/>
  <c r="AP887" i="1"/>
  <c r="AO887" i="1"/>
  <c r="AG887" i="1"/>
  <c r="AN887" i="1" s="1"/>
  <c r="AF887" i="1"/>
  <c r="AM887" i="1" s="1"/>
  <c r="AE887" i="1"/>
  <c r="AL887" i="1" s="1"/>
  <c r="AD887" i="1"/>
  <c r="AK887" i="1" s="1"/>
  <c r="AC887" i="1"/>
  <c r="AJ887" i="1" s="1"/>
  <c r="O887" i="1"/>
  <c r="R887" i="1" s="1"/>
  <c r="AP847" i="1"/>
  <c r="AO847" i="1"/>
  <c r="AG847" i="1"/>
  <c r="AN847" i="1" s="1"/>
  <c r="AF847" i="1"/>
  <c r="AM847" i="1" s="1"/>
  <c r="AE847" i="1"/>
  <c r="AL847" i="1" s="1"/>
  <c r="AD847" i="1"/>
  <c r="AK847" i="1" s="1"/>
  <c r="AC847" i="1"/>
  <c r="AJ847" i="1" s="1"/>
  <c r="O847" i="1"/>
  <c r="R847" i="1" s="1"/>
  <c r="AP679" i="1"/>
  <c r="AO679" i="1"/>
  <c r="AG679" i="1"/>
  <c r="AN679" i="1" s="1"/>
  <c r="AF679" i="1"/>
  <c r="AM679" i="1" s="1"/>
  <c r="AE679" i="1"/>
  <c r="AL679" i="1" s="1"/>
  <c r="AD679" i="1"/>
  <c r="AK679" i="1" s="1"/>
  <c r="AC679" i="1"/>
  <c r="AJ679" i="1" s="1"/>
  <c r="O679" i="1"/>
  <c r="R679" i="1" s="1"/>
  <c r="X679" i="1" s="1"/>
  <c r="AP660" i="1"/>
  <c r="AO660" i="1"/>
  <c r="AG660" i="1"/>
  <c r="AN660" i="1" s="1"/>
  <c r="AF660" i="1"/>
  <c r="AM660" i="1" s="1"/>
  <c r="AE660" i="1"/>
  <c r="AL660" i="1" s="1"/>
  <c r="AD660" i="1"/>
  <c r="AK660" i="1" s="1"/>
  <c r="AC660" i="1"/>
  <c r="AJ660" i="1" s="1"/>
  <c r="O660" i="1"/>
  <c r="R660" i="1" s="1"/>
  <c r="U660" i="1" s="1"/>
  <c r="V660" i="1" s="1"/>
  <c r="AP1075" i="1"/>
  <c r="AO1075" i="1"/>
  <c r="AG1075" i="1"/>
  <c r="AN1075" i="1" s="1"/>
  <c r="AF1075" i="1"/>
  <c r="AM1075" i="1" s="1"/>
  <c r="AE1075" i="1"/>
  <c r="AL1075" i="1" s="1"/>
  <c r="AD1075" i="1"/>
  <c r="AK1075" i="1" s="1"/>
  <c r="AC1075" i="1"/>
  <c r="AJ1075" i="1" s="1"/>
  <c r="O1075" i="1"/>
  <c r="R1075" i="1" s="1"/>
  <c r="AP2314" i="1"/>
  <c r="AO2314" i="1"/>
  <c r="AG2314" i="1"/>
  <c r="AN2314" i="1" s="1"/>
  <c r="AF2314" i="1"/>
  <c r="AM2314" i="1" s="1"/>
  <c r="AE2314" i="1"/>
  <c r="AL2314" i="1" s="1"/>
  <c r="AD2314" i="1"/>
  <c r="AK2314" i="1" s="1"/>
  <c r="AC2314" i="1"/>
  <c r="AJ2314" i="1" s="1"/>
  <c r="O2314" i="1"/>
  <c r="R2314" i="1" s="1"/>
  <c r="AP612" i="1"/>
  <c r="AO612" i="1"/>
  <c r="AG612" i="1"/>
  <c r="AN612" i="1" s="1"/>
  <c r="AF612" i="1"/>
  <c r="AM612" i="1" s="1"/>
  <c r="AE612" i="1"/>
  <c r="AL612" i="1" s="1"/>
  <c r="AD612" i="1"/>
  <c r="AK612" i="1" s="1"/>
  <c r="AC612" i="1"/>
  <c r="AJ612" i="1" s="1"/>
  <c r="O612" i="1"/>
  <c r="R612" i="1" s="1"/>
  <c r="AP571" i="1"/>
  <c r="AO571" i="1"/>
  <c r="AG571" i="1"/>
  <c r="AN571" i="1" s="1"/>
  <c r="AF571" i="1"/>
  <c r="AM571" i="1" s="1"/>
  <c r="AE571" i="1"/>
  <c r="AL571" i="1" s="1"/>
  <c r="AD571" i="1"/>
  <c r="AK571" i="1" s="1"/>
  <c r="AC571" i="1"/>
  <c r="AJ571" i="1" s="1"/>
  <c r="O571" i="1"/>
  <c r="R571" i="1" s="1"/>
  <c r="AP485" i="1"/>
  <c r="AO485" i="1"/>
  <c r="AG485" i="1"/>
  <c r="AN485" i="1" s="1"/>
  <c r="AF485" i="1"/>
  <c r="AM485" i="1" s="1"/>
  <c r="AE485" i="1"/>
  <c r="AL485" i="1" s="1"/>
  <c r="AD485" i="1"/>
  <c r="AK485" i="1" s="1"/>
  <c r="AC485" i="1"/>
  <c r="AJ485" i="1" s="1"/>
  <c r="O485" i="1"/>
  <c r="R485" i="1" s="1"/>
  <c r="AP445" i="1"/>
  <c r="AO445" i="1"/>
  <c r="AG445" i="1"/>
  <c r="AN445" i="1" s="1"/>
  <c r="AF445" i="1"/>
  <c r="AM445" i="1" s="1"/>
  <c r="AE445" i="1"/>
  <c r="AL445" i="1" s="1"/>
  <c r="AD445" i="1"/>
  <c r="AK445" i="1" s="1"/>
  <c r="AC445" i="1"/>
  <c r="AJ445" i="1" s="1"/>
  <c r="O445" i="1"/>
  <c r="R445" i="1" s="1"/>
  <c r="X445" i="1" s="1"/>
  <c r="AP355" i="1"/>
  <c r="AO355" i="1"/>
  <c r="AG355" i="1"/>
  <c r="AN355" i="1" s="1"/>
  <c r="AF355" i="1"/>
  <c r="AM355" i="1" s="1"/>
  <c r="AE355" i="1"/>
  <c r="AL355" i="1" s="1"/>
  <c r="AD355" i="1"/>
  <c r="AK355" i="1" s="1"/>
  <c r="AC355" i="1"/>
  <c r="AJ355" i="1" s="1"/>
  <c r="O355" i="1"/>
  <c r="R355" i="1" s="1"/>
  <c r="AP337" i="1"/>
  <c r="AO337" i="1"/>
  <c r="AG337" i="1"/>
  <c r="AN337" i="1" s="1"/>
  <c r="AF337" i="1"/>
  <c r="AM337" i="1" s="1"/>
  <c r="AE337" i="1"/>
  <c r="AL337" i="1" s="1"/>
  <c r="AD337" i="1"/>
  <c r="AK337" i="1" s="1"/>
  <c r="AC337" i="1"/>
  <c r="AJ337" i="1" s="1"/>
  <c r="O337" i="1"/>
  <c r="R337" i="1" s="1"/>
  <c r="AP1966" i="1"/>
  <c r="AO1966" i="1"/>
  <c r="AG1966" i="1"/>
  <c r="AN1966" i="1" s="1"/>
  <c r="AF1966" i="1"/>
  <c r="AM1966" i="1" s="1"/>
  <c r="AE1966" i="1"/>
  <c r="AL1966" i="1" s="1"/>
  <c r="AD1966" i="1"/>
  <c r="AK1966" i="1" s="1"/>
  <c r="AC1966" i="1"/>
  <c r="AJ1966" i="1" s="1"/>
  <c r="O1966" i="1"/>
  <c r="R1966" i="1" s="1"/>
  <c r="AP190" i="1"/>
  <c r="AO190" i="1"/>
  <c r="AG190" i="1"/>
  <c r="AN190" i="1" s="1"/>
  <c r="AF190" i="1"/>
  <c r="AM190" i="1" s="1"/>
  <c r="AE190" i="1"/>
  <c r="AL190" i="1" s="1"/>
  <c r="AD190" i="1"/>
  <c r="AK190" i="1" s="1"/>
  <c r="AC190" i="1"/>
  <c r="AJ190" i="1" s="1"/>
  <c r="O190" i="1"/>
  <c r="R190" i="1" s="1"/>
  <c r="X190" i="1" s="1"/>
  <c r="AP2140" i="1"/>
  <c r="AO2140" i="1"/>
  <c r="AG2140" i="1"/>
  <c r="AN2140" i="1" s="1"/>
  <c r="AF2140" i="1"/>
  <c r="AM2140" i="1" s="1"/>
  <c r="AE2140" i="1"/>
  <c r="AL2140" i="1" s="1"/>
  <c r="AD2140" i="1"/>
  <c r="AK2140" i="1" s="1"/>
  <c r="AC2140" i="1"/>
  <c r="AJ2140" i="1" s="1"/>
  <c r="O2140" i="1"/>
  <c r="R2140" i="1" s="1"/>
  <c r="U2140" i="1" s="1"/>
  <c r="V2140" i="1" s="1"/>
  <c r="AP2110" i="1"/>
  <c r="AO2110" i="1"/>
  <c r="AG2110" i="1"/>
  <c r="AN2110" i="1" s="1"/>
  <c r="AF2110" i="1"/>
  <c r="AM2110" i="1" s="1"/>
  <c r="AE2110" i="1"/>
  <c r="AL2110" i="1" s="1"/>
  <c r="AD2110" i="1"/>
  <c r="AK2110" i="1" s="1"/>
  <c r="AC2110" i="1"/>
  <c r="AJ2110" i="1" s="1"/>
  <c r="O2110" i="1"/>
  <c r="R2110" i="1" s="1"/>
  <c r="X2110" i="1" s="1"/>
  <c r="AP142" i="1"/>
  <c r="AO142" i="1"/>
  <c r="AG142" i="1"/>
  <c r="AN142" i="1" s="1"/>
  <c r="AF142" i="1"/>
  <c r="AM142" i="1" s="1"/>
  <c r="AE142" i="1"/>
  <c r="AL142" i="1" s="1"/>
  <c r="AD142" i="1"/>
  <c r="AK142" i="1" s="1"/>
  <c r="AC142" i="1"/>
  <c r="AJ142" i="1" s="1"/>
  <c r="O142" i="1"/>
  <c r="R142" i="1" s="1"/>
  <c r="X142" i="1" s="1"/>
  <c r="AP1005" i="1"/>
  <c r="AO1005" i="1"/>
  <c r="AG1005" i="1"/>
  <c r="AN1005" i="1" s="1"/>
  <c r="AF1005" i="1"/>
  <c r="AM1005" i="1" s="1"/>
  <c r="AE1005" i="1"/>
  <c r="AL1005" i="1" s="1"/>
  <c r="AD1005" i="1"/>
  <c r="AK1005" i="1" s="1"/>
  <c r="AC1005" i="1"/>
  <c r="AJ1005" i="1" s="1"/>
  <c r="O1005" i="1"/>
  <c r="R1005" i="1" s="1"/>
  <c r="X1005" i="1" s="1"/>
  <c r="AP101" i="1"/>
  <c r="AO101" i="1"/>
  <c r="AG101" i="1"/>
  <c r="AN101" i="1" s="1"/>
  <c r="AF101" i="1"/>
  <c r="AM101" i="1" s="1"/>
  <c r="AE101" i="1"/>
  <c r="AL101" i="1" s="1"/>
  <c r="AD101" i="1"/>
  <c r="AK101" i="1" s="1"/>
  <c r="AC101" i="1"/>
  <c r="AJ101" i="1" s="1"/>
  <c r="O101" i="1"/>
  <c r="R101" i="1" s="1"/>
  <c r="U101" i="1" s="1"/>
  <c r="V101" i="1" s="1"/>
  <c r="AP82" i="1"/>
  <c r="AO82" i="1"/>
  <c r="AG82" i="1"/>
  <c r="AN82" i="1" s="1"/>
  <c r="AF82" i="1"/>
  <c r="AM82" i="1" s="1"/>
  <c r="AE82" i="1"/>
  <c r="AL82" i="1" s="1"/>
  <c r="AD82" i="1"/>
  <c r="AK82" i="1" s="1"/>
  <c r="AC82" i="1"/>
  <c r="AJ82" i="1" s="1"/>
  <c r="O82" i="1"/>
  <c r="R82" i="1" s="1"/>
  <c r="AP501" i="1"/>
  <c r="AO501" i="1"/>
  <c r="AG501" i="1"/>
  <c r="AN501" i="1" s="1"/>
  <c r="AF501" i="1"/>
  <c r="AM501" i="1" s="1"/>
  <c r="AE501" i="1"/>
  <c r="AL501" i="1" s="1"/>
  <c r="AD501" i="1"/>
  <c r="AK501" i="1" s="1"/>
  <c r="AC501" i="1"/>
  <c r="AJ501" i="1" s="1"/>
  <c r="O501" i="1"/>
  <c r="R501" i="1" s="1"/>
  <c r="AP52" i="1"/>
  <c r="AO52" i="1"/>
  <c r="AG52" i="1"/>
  <c r="AN52" i="1" s="1"/>
  <c r="AF52" i="1"/>
  <c r="AM52" i="1" s="1"/>
  <c r="AE52" i="1"/>
  <c r="AL52" i="1" s="1"/>
  <c r="AD52" i="1"/>
  <c r="AK52" i="1" s="1"/>
  <c r="AC52" i="1"/>
  <c r="AJ52" i="1" s="1"/>
  <c r="O52" i="1"/>
  <c r="R52" i="1" s="1"/>
  <c r="X52" i="1" s="1"/>
  <c r="AP2217" i="1"/>
  <c r="AO2217" i="1"/>
  <c r="AG2217" i="1"/>
  <c r="AN2217" i="1" s="1"/>
  <c r="AF2217" i="1"/>
  <c r="AM2217" i="1" s="1"/>
  <c r="AE2217" i="1"/>
  <c r="AL2217" i="1" s="1"/>
  <c r="AD2217" i="1"/>
  <c r="AK2217" i="1" s="1"/>
  <c r="AC2217" i="1"/>
  <c r="AJ2217" i="1" s="1"/>
  <c r="O2217" i="1"/>
  <c r="R2217" i="1" s="1"/>
  <c r="U2217" i="1" s="1"/>
  <c r="V2217" i="1" s="1"/>
  <c r="AP817" i="1"/>
  <c r="AO817" i="1"/>
  <c r="AG817" i="1"/>
  <c r="AN817" i="1" s="1"/>
  <c r="AF817" i="1"/>
  <c r="AM817" i="1" s="1"/>
  <c r="AE817" i="1"/>
  <c r="AL817" i="1" s="1"/>
  <c r="AD817" i="1"/>
  <c r="AK817" i="1" s="1"/>
  <c r="AC817" i="1"/>
  <c r="AJ817" i="1" s="1"/>
  <c r="O817" i="1"/>
  <c r="R817" i="1" s="1"/>
  <c r="X817" i="1" s="1"/>
  <c r="AP809" i="1"/>
  <c r="AO809" i="1"/>
  <c r="AG809" i="1"/>
  <c r="AN809" i="1" s="1"/>
  <c r="AF809" i="1"/>
  <c r="AM809" i="1" s="1"/>
  <c r="AE809" i="1"/>
  <c r="AL809" i="1" s="1"/>
  <c r="AD809" i="1"/>
  <c r="AK809" i="1" s="1"/>
  <c r="AC809" i="1"/>
  <c r="AJ809" i="1" s="1"/>
  <c r="O809" i="1"/>
  <c r="R809" i="1" s="1"/>
  <c r="AP769" i="1"/>
  <c r="AO769" i="1"/>
  <c r="AG769" i="1"/>
  <c r="AN769" i="1" s="1"/>
  <c r="AF769" i="1"/>
  <c r="AM769" i="1" s="1"/>
  <c r="AE769" i="1"/>
  <c r="AL769" i="1" s="1"/>
  <c r="AD769" i="1"/>
  <c r="AK769" i="1" s="1"/>
  <c r="AC769" i="1"/>
  <c r="AJ769" i="1" s="1"/>
  <c r="O769" i="1"/>
  <c r="R769" i="1" s="1"/>
  <c r="U769" i="1" s="1"/>
  <c r="V769" i="1" s="1"/>
  <c r="AP793" i="1"/>
  <c r="AO793" i="1"/>
  <c r="AG793" i="1"/>
  <c r="AN793" i="1" s="1"/>
  <c r="AF793" i="1"/>
  <c r="AM793" i="1" s="1"/>
  <c r="AE793" i="1"/>
  <c r="AL793" i="1" s="1"/>
  <c r="AD793" i="1"/>
  <c r="AK793" i="1" s="1"/>
  <c r="AC793" i="1"/>
  <c r="AJ793" i="1" s="1"/>
  <c r="O793" i="1"/>
  <c r="R793" i="1" s="1"/>
  <c r="U793" i="1" s="1"/>
  <c r="V793" i="1" s="1"/>
  <c r="AP785" i="1"/>
  <c r="AO785" i="1"/>
  <c r="AG785" i="1"/>
  <c r="AN785" i="1" s="1"/>
  <c r="AF785" i="1"/>
  <c r="AM785" i="1" s="1"/>
  <c r="AE785" i="1"/>
  <c r="AL785" i="1" s="1"/>
  <c r="AD785" i="1"/>
  <c r="AK785" i="1" s="1"/>
  <c r="AC785" i="1"/>
  <c r="AJ785" i="1" s="1"/>
  <c r="O785" i="1"/>
  <c r="R785" i="1" s="1"/>
  <c r="X785" i="1" s="1"/>
  <c r="AP729" i="1"/>
  <c r="AO729" i="1"/>
  <c r="AG729" i="1"/>
  <c r="AN729" i="1" s="1"/>
  <c r="AF729" i="1"/>
  <c r="AM729" i="1" s="1"/>
  <c r="AE729" i="1"/>
  <c r="AL729" i="1" s="1"/>
  <c r="AD729" i="1"/>
  <c r="AK729" i="1" s="1"/>
  <c r="AC729" i="1"/>
  <c r="AJ729" i="1" s="1"/>
  <c r="O729" i="1"/>
  <c r="R729" i="1" s="1"/>
  <c r="AP753" i="1"/>
  <c r="AO753" i="1"/>
  <c r="AG753" i="1"/>
  <c r="AN753" i="1" s="1"/>
  <c r="AF753" i="1"/>
  <c r="AM753" i="1" s="1"/>
  <c r="AE753" i="1"/>
  <c r="AL753" i="1" s="1"/>
  <c r="AD753" i="1"/>
  <c r="AK753" i="1" s="1"/>
  <c r="AC753" i="1"/>
  <c r="AJ753" i="1" s="1"/>
  <c r="O753" i="1"/>
  <c r="R753" i="1" s="1"/>
  <c r="AP745" i="1"/>
  <c r="AO745" i="1"/>
  <c r="AG745" i="1"/>
  <c r="AN745" i="1" s="1"/>
  <c r="AF745" i="1"/>
  <c r="AM745" i="1" s="1"/>
  <c r="AE745" i="1"/>
  <c r="AL745" i="1" s="1"/>
  <c r="AD745" i="1"/>
  <c r="AK745" i="1" s="1"/>
  <c r="AC745" i="1"/>
  <c r="AJ745" i="1" s="1"/>
  <c r="O745" i="1"/>
  <c r="R745" i="1" s="1"/>
  <c r="U745" i="1" s="1"/>
  <c r="V745" i="1" s="1"/>
  <c r="AP705" i="1"/>
  <c r="AO705" i="1"/>
  <c r="AG705" i="1"/>
  <c r="AN705" i="1" s="1"/>
  <c r="AF705" i="1"/>
  <c r="AM705" i="1" s="1"/>
  <c r="AE705" i="1"/>
  <c r="AL705" i="1" s="1"/>
  <c r="AD705" i="1"/>
  <c r="AK705" i="1" s="1"/>
  <c r="AC705" i="1"/>
  <c r="AJ705" i="1" s="1"/>
  <c r="O705" i="1"/>
  <c r="R705" i="1" s="1"/>
  <c r="AP713" i="1"/>
  <c r="AO713" i="1"/>
  <c r="AG713" i="1"/>
  <c r="AN713" i="1" s="1"/>
  <c r="AF713" i="1"/>
  <c r="AM713" i="1" s="1"/>
  <c r="AE713" i="1"/>
  <c r="AL713" i="1" s="1"/>
  <c r="AD713" i="1"/>
  <c r="AK713" i="1" s="1"/>
  <c r="AC713" i="1"/>
  <c r="AJ713" i="1" s="1"/>
  <c r="O713" i="1"/>
  <c r="R713" i="1" s="1"/>
  <c r="AP697" i="1"/>
  <c r="AO697" i="1"/>
  <c r="AG697" i="1"/>
  <c r="AN697" i="1" s="1"/>
  <c r="AF697" i="1"/>
  <c r="AM697" i="1" s="1"/>
  <c r="AE697" i="1"/>
  <c r="AL697" i="1" s="1"/>
  <c r="AD697" i="1"/>
  <c r="AK697" i="1" s="1"/>
  <c r="AC697" i="1"/>
  <c r="AJ697" i="1" s="1"/>
  <c r="O697" i="1"/>
  <c r="R697" i="1" s="1"/>
  <c r="AP2242" i="1"/>
  <c r="AO2242" i="1"/>
  <c r="AG2242" i="1"/>
  <c r="AN2242" i="1" s="1"/>
  <c r="AF2242" i="1"/>
  <c r="AM2242" i="1" s="1"/>
  <c r="AE2242" i="1"/>
  <c r="AL2242" i="1" s="1"/>
  <c r="AD2242" i="1"/>
  <c r="AK2242" i="1" s="1"/>
  <c r="AC2242" i="1"/>
  <c r="AJ2242" i="1" s="1"/>
  <c r="O2242" i="1"/>
  <c r="R2242" i="1" s="1"/>
  <c r="U2242" i="1" s="1"/>
  <c r="V2242" i="1" s="1"/>
  <c r="AP2061" i="1"/>
  <c r="AO2061" i="1"/>
  <c r="AG2061" i="1"/>
  <c r="AN2061" i="1" s="1"/>
  <c r="AF2061" i="1"/>
  <c r="AM2061" i="1" s="1"/>
  <c r="AE2061" i="1"/>
  <c r="AL2061" i="1" s="1"/>
  <c r="AD2061" i="1"/>
  <c r="AK2061" i="1" s="1"/>
  <c r="AC2061" i="1"/>
  <c r="AJ2061" i="1" s="1"/>
  <c r="O2061" i="1"/>
  <c r="R2061" i="1" s="1"/>
  <c r="X2061" i="1" s="1"/>
  <c r="AP2042" i="1"/>
  <c r="AO2042" i="1"/>
  <c r="AG2042" i="1"/>
  <c r="AN2042" i="1" s="1"/>
  <c r="AF2042" i="1"/>
  <c r="AM2042" i="1" s="1"/>
  <c r="AE2042" i="1"/>
  <c r="AL2042" i="1" s="1"/>
  <c r="AD2042" i="1"/>
  <c r="AK2042" i="1" s="1"/>
  <c r="AC2042" i="1"/>
  <c r="AJ2042" i="1" s="1"/>
  <c r="O2042" i="1"/>
  <c r="R2042" i="1" s="1"/>
  <c r="X2042" i="1" s="1"/>
  <c r="AP1458" i="1"/>
  <c r="AO1458" i="1"/>
  <c r="AG1458" i="1"/>
  <c r="AN1458" i="1" s="1"/>
  <c r="AF1458" i="1"/>
  <c r="AM1458" i="1" s="1"/>
  <c r="AE1458" i="1"/>
  <c r="AL1458" i="1" s="1"/>
  <c r="AD1458" i="1"/>
  <c r="AK1458" i="1" s="1"/>
  <c r="AC1458" i="1"/>
  <c r="AJ1458" i="1" s="1"/>
  <c r="O1458" i="1"/>
  <c r="R1458" i="1" s="1"/>
  <c r="AP1295" i="1"/>
  <c r="AO1295" i="1"/>
  <c r="AG1295" i="1"/>
  <c r="AN1295" i="1" s="1"/>
  <c r="AF1295" i="1"/>
  <c r="AM1295" i="1" s="1"/>
  <c r="AE1295" i="1"/>
  <c r="AL1295" i="1" s="1"/>
  <c r="AD1295" i="1"/>
  <c r="AK1295" i="1" s="1"/>
  <c r="AC1295" i="1"/>
  <c r="AJ1295" i="1" s="1"/>
  <c r="O1295" i="1"/>
  <c r="R1295" i="1" s="1"/>
  <c r="X1295" i="1" s="1"/>
  <c r="AP1112" i="1"/>
  <c r="AO1112" i="1"/>
  <c r="AG1112" i="1"/>
  <c r="AN1112" i="1" s="1"/>
  <c r="AF1112" i="1"/>
  <c r="AM1112" i="1" s="1"/>
  <c r="AE1112" i="1"/>
  <c r="AL1112" i="1" s="1"/>
  <c r="AD1112" i="1"/>
  <c r="AK1112" i="1" s="1"/>
  <c r="AC1112" i="1"/>
  <c r="AJ1112" i="1" s="1"/>
  <c r="O1112" i="1"/>
  <c r="R1112" i="1" s="1"/>
  <c r="AP953" i="1"/>
  <c r="AO953" i="1"/>
  <c r="AG953" i="1"/>
  <c r="AN953" i="1" s="1"/>
  <c r="AF953" i="1"/>
  <c r="AM953" i="1" s="1"/>
  <c r="AE953" i="1"/>
  <c r="AL953" i="1" s="1"/>
  <c r="AD953" i="1"/>
  <c r="AK953" i="1" s="1"/>
  <c r="AC953" i="1"/>
  <c r="AJ953" i="1" s="1"/>
  <c r="O953" i="1"/>
  <c r="R953" i="1" s="1"/>
  <c r="X953" i="1" s="1"/>
  <c r="AP552" i="1"/>
  <c r="AO552" i="1"/>
  <c r="AG552" i="1"/>
  <c r="AN552" i="1" s="1"/>
  <c r="AF552" i="1"/>
  <c r="AM552" i="1" s="1"/>
  <c r="AE552" i="1"/>
  <c r="AL552" i="1" s="1"/>
  <c r="AD552" i="1"/>
  <c r="AK552" i="1" s="1"/>
  <c r="AC552" i="1"/>
  <c r="AJ552" i="1" s="1"/>
  <c r="O552" i="1"/>
  <c r="R552" i="1" s="1"/>
  <c r="AP544" i="1"/>
  <c r="AO544" i="1"/>
  <c r="AG544" i="1"/>
  <c r="AN544" i="1" s="1"/>
  <c r="AF544" i="1"/>
  <c r="AM544" i="1" s="1"/>
  <c r="AE544" i="1"/>
  <c r="AL544" i="1" s="1"/>
  <c r="AD544" i="1"/>
  <c r="AK544" i="1" s="1"/>
  <c r="AC544" i="1"/>
  <c r="AJ544" i="1" s="1"/>
  <c r="O544" i="1"/>
  <c r="R544" i="1" s="1"/>
  <c r="X544" i="1" s="1"/>
  <c r="AP536" i="1"/>
  <c r="AO536" i="1"/>
  <c r="AG536" i="1"/>
  <c r="AN536" i="1" s="1"/>
  <c r="AF536" i="1"/>
  <c r="AM536" i="1" s="1"/>
  <c r="AE536" i="1"/>
  <c r="AL536" i="1" s="1"/>
  <c r="AD536" i="1"/>
  <c r="AK536" i="1" s="1"/>
  <c r="AC536" i="1"/>
  <c r="AJ536" i="1" s="1"/>
  <c r="O536" i="1"/>
  <c r="R536" i="1" s="1"/>
  <c r="AP509" i="1"/>
  <c r="AO509" i="1"/>
  <c r="O509" i="1"/>
  <c r="R509" i="1" s="1"/>
  <c r="AP528" i="1"/>
  <c r="AO528" i="1"/>
  <c r="AG528" i="1"/>
  <c r="AN528" i="1" s="1"/>
  <c r="AF528" i="1"/>
  <c r="AM528" i="1" s="1"/>
  <c r="AE528" i="1"/>
  <c r="AL528" i="1" s="1"/>
  <c r="AD528" i="1"/>
  <c r="AK528" i="1" s="1"/>
  <c r="AC528" i="1"/>
  <c r="AJ528" i="1" s="1"/>
  <c r="O528" i="1"/>
  <c r="R528" i="1" s="1"/>
  <c r="AP493" i="1"/>
  <c r="AO493" i="1"/>
  <c r="AG493" i="1"/>
  <c r="AN493" i="1" s="1"/>
  <c r="AF493" i="1"/>
  <c r="AM493" i="1" s="1"/>
  <c r="AE493" i="1"/>
  <c r="AL493" i="1" s="1"/>
  <c r="AD493" i="1"/>
  <c r="AK493" i="1" s="1"/>
  <c r="AC493" i="1"/>
  <c r="AJ493" i="1" s="1"/>
  <c r="O493" i="1"/>
  <c r="R493" i="1" s="1"/>
  <c r="AO427" i="1"/>
  <c r="AG427" i="1"/>
  <c r="AN427" i="1" s="1"/>
  <c r="AF427" i="1"/>
  <c r="AM427" i="1" s="1"/>
  <c r="AE427" i="1"/>
  <c r="AL427" i="1" s="1"/>
  <c r="AD427" i="1"/>
  <c r="AK427" i="1" s="1"/>
  <c r="AC427" i="1"/>
  <c r="AJ427" i="1" s="1"/>
  <c r="O427" i="1"/>
  <c r="R427" i="1" s="1"/>
  <c r="AP307" i="1"/>
  <c r="AO307" i="1"/>
  <c r="AG307" i="1"/>
  <c r="AN307" i="1" s="1"/>
  <c r="AF307" i="1"/>
  <c r="AM307" i="1" s="1"/>
  <c r="AE307" i="1"/>
  <c r="AL307" i="1" s="1"/>
  <c r="AD307" i="1"/>
  <c r="AK307" i="1" s="1"/>
  <c r="O307" i="1"/>
  <c r="R307" i="1" s="1"/>
  <c r="AP299" i="1"/>
  <c r="AO299" i="1"/>
  <c r="AG299" i="1"/>
  <c r="AN299" i="1" s="1"/>
  <c r="AF299" i="1"/>
  <c r="AM299" i="1" s="1"/>
  <c r="AE299" i="1"/>
  <c r="AL299" i="1" s="1"/>
  <c r="AD299" i="1"/>
  <c r="AK299" i="1" s="1"/>
  <c r="O299" i="1"/>
  <c r="R299" i="1" s="1"/>
  <c r="AP1303" i="1"/>
  <c r="AO1303" i="1"/>
  <c r="AJ1303" i="1"/>
  <c r="AG1303" i="1"/>
  <c r="AN1303" i="1" s="1"/>
  <c r="AF1303" i="1"/>
  <c r="AM1303" i="1" s="1"/>
  <c r="AE1303" i="1"/>
  <c r="AL1303" i="1" s="1"/>
  <c r="AD1303" i="1"/>
  <c r="AK1303" i="1" s="1"/>
  <c r="O1303" i="1"/>
  <c r="R1303" i="1" s="1"/>
  <c r="AP1828" i="1"/>
  <c r="AO1828" i="1"/>
  <c r="AJ1828" i="1"/>
  <c r="AG1828" i="1"/>
  <c r="AN1828" i="1" s="1"/>
  <c r="AF1828" i="1"/>
  <c r="AM1828" i="1" s="1"/>
  <c r="AE1828" i="1"/>
  <c r="AL1828" i="1" s="1"/>
  <c r="AD1828" i="1"/>
  <c r="AK1828" i="1" s="1"/>
  <c r="O1828" i="1"/>
  <c r="R1828" i="1" s="1"/>
  <c r="AP800" i="1"/>
  <c r="AO800" i="1"/>
  <c r="AG800" i="1"/>
  <c r="AN800" i="1" s="1"/>
  <c r="AF800" i="1"/>
  <c r="AM800" i="1" s="1"/>
  <c r="AE800" i="1"/>
  <c r="AL800" i="1" s="1"/>
  <c r="AD800" i="1"/>
  <c r="AK800" i="1" s="1"/>
  <c r="AC800" i="1"/>
  <c r="AJ800" i="1" s="1"/>
  <c r="O800" i="1"/>
  <c r="R800" i="1" s="1"/>
  <c r="AP776" i="1"/>
  <c r="AO776" i="1"/>
  <c r="AG776" i="1"/>
  <c r="AN776" i="1" s="1"/>
  <c r="AF776" i="1"/>
  <c r="AM776" i="1" s="1"/>
  <c r="AE776" i="1"/>
  <c r="AL776" i="1" s="1"/>
  <c r="AD776" i="1"/>
  <c r="AK776" i="1" s="1"/>
  <c r="AC776" i="1"/>
  <c r="AJ776" i="1" s="1"/>
  <c r="O776" i="1"/>
  <c r="R776" i="1" s="1"/>
  <c r="X776" i="1" s="1"/>
  <c r="AP760" i="1"/>
  <c r="AO760" i="1"/>
  <c r="AG760" i="1"/>
  <c r="AN760" i="1" s="1"/>
  <c r="AF760" i="1"/>
  <c r="AM760" i="1" s="1"/>
  <c r="AE760" i="1"/>
  <c r="AL760" i="1" s="1"/>
  <c r="AD760" i="1"/>
  <c r="AK760" i="1" s="1"/>
  <c r="AC760" i="1"/>
  <c r="AJ760" i="1" s="1"/>
  <c r="O760" i="1"/>
  <c r="R760" i="1" s="1"/>
  <c r="X760" i="1" s="1"/>
  <c r="AP736" i="1"/>
  <c r="AO736" i="1"/>
  <c r="AG736" i="1"/>
  <c r="AN736" i="1" s="1"/>
  <c r="AF736" i="1"/>
  <c r="AM736" i="1" s="1"/>
  <c r="AE736" i="1"/>
  <c r="AL736" i="1" s="1"/>
  <c r="AD736" i="1"/>
  <c r="AK736" i="1" s="1"/>
  <c r="AC736" i="1"/>
  <c r="AJ736" i="1" s="1"/>
  <c r="O736" i="1"/>
  <c r="R736" i="1" s="1"/>
  <c r="AP720" i="1"/>
  <c r="AO720" i="1"/>
  <c r="AG720" i="1"/>
  <c r="AN720" i="1" s="1"/>
  <c r="AF720" i="1"/>
  <c r="AM720" i="1" s="1"/>
  <c r="AE720" i="1"/>
  <c r="AL720" i="1" s="1"/>
  <c r="AD720" i="1"/>
  <c r="AK720" i="1" s="1"/>
  <c r="AC720" i="1"/>
  <c r="AJ720" i="1" s="1"/>
  <c r="O720" i="1"/>
  <c r="R720" i="1" s="1"/>
  <c r="AP1739" i="1"/>
  <c r="AO1739" i="1"/>
  <c r="AG1739" i="1"/>
  <c r="AN1739" i="1" s="1"/>
  <c r="AF1739" i="1"/>
  <c r="AM1739" i="1" s="1"/>
  <c r="AE1739" i="1"/>
  <c r="AL1739" i="1" s="1"/>
  <c r="AD1739" i="1"/>
  <c r="AK1739" i="1" s="1"/>
  <c r="AC1739" i="1"/>
  <c r="AJ1739" i="1" s="1"/>
  <c r="O1739" i="1"/>
  <c r="R1739" i="1" s="1"/>
  <c r="X1739" i="1" s="1"/>
  <c r="AP1731" i="1"/>
  <c r="AO1731" i="1"/>
  <c r="AG1731" i="1"/>
  <c r="AN1731" i="1" s="1"/>
  <c r="AF1731" i="1"/>
  <c r="AM1731" i="1" s="1"/>
  <c r="AE1731" i="1"/>
  <c r="AL1731" i="1" s="1"/>
  <c r="AD1731" i="1"/>
  <c r="AK1731" i="1" s="1"/>
  <c r="AC1731" i="1"/>
  <c r="AJ1731" i="1" s="1"/>
  <c r="O1731" i="1"/>
  <c r="R1731" i="1" s="1"/>
  <c r="X1731" i="1" s="1"/>
  <c r="AP630" i="1"/>
  <c r="AO630" i="1"/>
  <c r="AG630" i="1"/>
  <c r="AN630" i="1" s="1"/>
  <c r="AF630" i="1"/>
  <c r="AM630" i="1" s="1"/>
  <c r="AE630" i="1"/>
  <c r="AL630" i="1" s="1"/>
  <c r="AD630" i="1"/>
  <c r="AK630" i="1" s="1"/>
  <c r="AC630" i="1"/>
  <c r="AJ630" i="1" s="1"/>
  <c r="O630" i="1"/>
  <c r="R630" i="1" s="1"/>
  <c r="X630" i="1" s="1"/>
  <c r="AP2538" i="1"/>
  <c r="AO2538" i="1"/>
  <c r="AG2538" i="1"/>
  <c r="AN2538" i="1" s="1"/>
  <c r="AF2538" i="1"/>
  <c r="AM2538" i="1" s="1"/>
  <c r="AE2538" i="1"/>
  <c r="AL2538" i="1" s="1"/>
  <c r="AD2538" i="1"/>
  <c r="AK2538" i="1" s="1"/>
  <c r="AC2538" i="1"/>
  <c r="AJ2538" i="1" s="1"/>
  <c r="O2538" i="1"/>
  <c r="R2538" i="1" s="1"/>
  <c r="AP2529" i="1"/>
  <c r="AO2529" i="1"/>
  <c r="AG2529" i="1"/>
  <c r="AN2529" i="1" s="1"/>
  <c r="AF2529" i="1"/>
  <c r="AM2529" i="1" s="1"/>
  <c r="AE2529" i="1"/>
  <c r="AL2529" i="1" s="1"/>
  <c r="AD2529" i="1"/>
  <c r="AK2529" i="1" s="1"/>
  <c r="AC2529" i="1"/>
  <c r="AJ2529" i="1" s="1"/>
  <c r="O2529" i="1"/>
  <c r="R2529" i="1" s="1"/>
  <c r="X2529" i="1" s="1"/>
  <c r="AP2480" i="1"/>
  <c r="AO2480" i="1"/>
  <c r="AG2480" i="1"/>
  <c r="AN2480" i="1" s="1"/>
  <c r="AF2480" i="1"/>
  <c r="AM2480" i="1" s="1"/>
  <c r="AE2480" i="1"/>
  <c r="AL2480" i="1" s="1"/>
  <c r="AD2480" i="1"/>
  <c r="AK2480" i="1" s="1"/>
  <c r="AC2480" i="1"/>
  <c r="AJ2480" i="1" s="1"/>
  <c r="O2480" i="1"/>
  <c r="R2480" i="1" s="1"/>
  <c r="U2480" i="1" s="1"/>
  <c r="V2480" i="1" s="1"/>
  <c r="AP2461" i="1"/>
  <c r="AO2461" i="1"/>
  <c r="AG2461" i="1"/>
  <c r="AN2461" i="1" s="1"/>
  <c r="AF2461" i="1"/>
  <c r="AM2461" i="1" s="1"/>
  <c r="AE2461" i="1"/>
  <c r="AL2461" i="1" s="1"/>
  <c r="AD2461" i="1"/>
  <c r="AK2461" i="1" s="1"/>
  <c r="AC2461" i="1"/>
  <c r="AJ2461" i="1" s="1"/>
  <c r="O2461" i="1"/>
  <c r="R2461" i="1" s="1"/>
  <c r="X2461" i="1" s="1"/>
  <c r="AP2564" i="1"/>
  <c r="AO2564" i="1"/>
  <c r="AG2564" i="1"/>
  <c r="AN2564" i="1" s="1"/>
  <c r="AF2564" i="1"/>
  <c r="AM2564" i="1" s="1"/>
  <c r="AE2564" i="1"/>
  <c r="AL2564" i="1" s="1"/>
  <c r="AD2564" i="1"/>
  <c r="AK2564" i="1" s="1"/>
  <c r="AC2564" i="1"/>
  <c r="AJ2564" i="1" s="1"/>
  <c r="O2564" i="1"/>
  <c r="R2564" i="1" s="1"/>
  <c r="AP2545" i="1"/>
  <c r="AO2545" i="1"/>
  <c r="AG2545" i="1"/>
  <c r="AN2545" i="1" s="1"/>
  <c r="AF2545" i="1"/>
  <c r="AM2545" i="1" s="1"/>
  <c r="AE2545" i="1"/>
  <c r="AL2545" i="1" s="1"/>
  <c r="AD2545" i="1"/>
  <c r="AK2545" i="1" s="1"/>
  <c r="AC2545" i="1"/>
  <c r="AJ2545" i="1" s="1"/>
  <c r="O2545" i="1"/>
  <c r="R2545" i="1" s="1"/>
  <c r="AP2190" i="1"/>
  <c r="AO2190" i="1"/>
  <c r="AG2190" i="1"/>
  <c r="AN2190" i="1" s="1"/>
  <c r="AF2190" i="1"/>
  <c r="AM2190" i="1" s="1"/>
  <c r="AE2190" i="1"/>
  <c r="AL2190" i="1" s="1"/>
  <c r="AD2190" i="1"/>
  <c r="AK2190" i="1" s="1"/>
  <c r="AC2190" i="1"/>
  <c r="AJ2190" i="1" s="1"/>
  <c r="O2190" i="1"/>
  <c r="R2190" i="1" s="1"/>
  <c r="X2190" i="1" s="1"/>
  <c r="AP2101" i="1"/>
  <c r="AO2101" i="1"/>
  <c r="AG2101" i="1"/>
  <c r="AN2101" i="1" s="1"/>
  <c r="AF2101" i="1"/>
  <c r="AM2101" i="1" s="1"/>
  <c r="AE2101" i="1"/>
  <c r="AL2101" i="1" s="1"/>
  <c r="AD2101" i="1"/>
  <c r="AK2101" i="1" s="1"/>
  <c r="AC2101" i="1"/>
  <c r="AJ2101" i="1" s="1"/>
  <c r="O2101" i="1"/>
  <c r="R2101" i="1" s="1"/>
  <c r="AP1993" i="1"/>
  <c r="AO1993" i="1"/>
  <c r="AG1993" i="1"/>
  <c r="AN1993" i="1" s="1"/>
  <c r="AF1993" i="1"/>
  <c r="AM1993" i="1" s="1"/>
  <c r="AE1993" i="1"/>
  <c r="AL1993" i="1" s="1"/>
  <c r="AD1993" i="1"/>
  <c r="AK1993" i="1" s="1"/>
  <c r="AC1993" i="1"/>
  <c r="AJ1993" i="1" s="1"/>
  <c r="O1993" i="1"/>
  <c r="R1993" i="1" s="1"/>
  <c r="U1993" i="1" s="1"/>
  <c r="V1993" i="1" s="1"/>
  <c r="AP1210" i="1"/>
  <c r="AO1210" i="1"/>
  <c r="AG1210" i="1"/>
  <c r="AN1210" i="1" s="1"/>
  <c r="AF1210" i="1"/>
  <c r="AM1210" i="1" s="1"/>
  <c r="AE1210" i="1"/>
  <c r="AL1210" i="1" s="1"/>
  <c r="AD1210" i="1"/>
  <c r="AK1210" i="1" s="1"/>
  <c r="AC1210" i="1"/>
  <c r="AJ1210" i="1" s="1"/>
  <c r="O1210" i="1"/>
  <c r="R1210" i="1" s="1"/>
  <c r="X1210" i="1" s="1"/>
  <c r="AP1797" i="1"/>
  <c r="AO1797" i="1"/>
  <c r="AG1797" i="1"/>
  <c r="AN1797" i="1" s="1"/>
  <c r="AF1797" i="1"/>
  <c r="AM1797" i="1" s="1"/>
  <c r="AE1797" i="1"/>
  <c r="AL1797" i="1" s="1"/>
  <c r="AD1797" i="1"/>
  <c r="AK1797" i="1" s="1"/>
  <c r="AC1797" i="1"/>
  <c r="AJ1797" i="1" s="1"/>
  <c r="O1797" i="1"/>
  <c r="R1797" i="1" s="1"/>
  <c r="X1797" i="1" s="1"/>
  <c r="AP1758" i="1"/>
  <c r="AO1758" i="1"/>
  <c r="AG1758" i="1"/>
  <c r="AN1758" i="1" s="1"/>
  <c r="AF1758" i="1"/>
  <c r="AM1758" i="1" s="1"/>
  <c r="AE1758" i="1"/>
  <c r="AL1758" i="1" s="1"/>
  <c r="AD1758" i="1"/>
  <c r="AK1758" i="1" s="1"/>
  <c r="AC1758" i="1"/>
  <c r="AJ1758" i="1" s="1"/>
  <c r="O1758" i="1"/>
  <c r="R1758" i="1" s="1"/>
  <c r="U1758" i="1" s="1"/>
  <c r="V1758" i="1" s="1"/>
  <c r="AP1625" i="1"/>
  <c r="AO1625" i="1"/>
  <c r="AG1625" i="1"/>
  <c r="AN1625" i="1" s="1"/>
  <c r="AF1625" i="1"/>
  <c r="AM1625" i="1" s="1"/>
  <c r="AE1625" i="1"/>
  <c r="AL1625" i="1" s="1"/>
  <c r="AD1625" i="1"/>
  <c r="AK1625" i="1" s="1"/>
  <c r="AC1625" i="1"/>
  <c r="AJ1625" i="1" s="1"/>
  <c r="O1625" i="1"/>
  <c r="R1625" i="1" s="1"/>
  <c r="X1625" i="1" s="1"/>
  <c r="AP1543" i="1"/>
  <c r="AO1543" i="1"/>
  <c r="AG1543" i="1"/>
  <c r="AN1543" i="1" s="1"/>
  <c r="AF1543" i="1"/>
  <c r="AM1543" i="1" s="1"/>
  <c r="AE1543" i="1"/>
  <c r="AL1543" i="1" s="1"/>
  <c r="AD1543" i="1"/>
  <c r="AK1543" i="1" s="1"/>
  <c r="AC1543" i="1"/>
  <c r="AJ1543" i="1" s="1"/>
  <c r="O1543" i="1"/>
  <c r="R1543" i="1" s="1"/>
  <c r="AP1023" i="1"/>
  <c r="AO1023" i="1"/>
  <c r="AG1023" i="1"/>
  <c r="AN1023" i="1" s="1"/>
  <c r="AF1023" i="1"/>
  <c r="AM1023" i="1" s="1"/>
  <c r="AE1023" i="1"/>
  <c r="AL1023" i="1" s="1"/>
  <c r="AD1023" i="1"/>
  <c r="AK1023" i="1" s="1"/>
  <c r="AC1023" i="1"/>
  <c r="AJ1023" i="1" s="1"/>
  <c r="O1023" i="1"/>
  <c r="R1023" i="1" s="1"/>
  <c r="AP1513" i="1"/>
  <c r="AO1513" i="1"/>
  <c r="AG1513" i="1"/>
  <c r="AN1513" i="1" s="1"/>
  <c r="AF1513" i="1"/>
  <c r="AM1513" i="1" s="1"/>
  <c r="AE1513" i="1"/>
  <c r="AL1513" i="1" s="1"/>
  <c r="AD1513" i="1"/>
  <c r="AK1513" i="1" s="1"/>
  <c r="AC1513" i="1"/>
  <c r="AJ1513" i="1" s="1"/>
  <c r="O1513" i="1"/>
  <c r="R1513" i="1" s="1"/>
  <c r="U1513" i="1" s="1"/>
  <c r="V1513" i="1" s="1"/>
  <c r="AP1494" i="1"/>
  <c r="AO1494" i="1"/>
  <c r="AG1494" i="1"/>
  <c r="AN1494" i="1" s="1"/>
  <c r="AF1494" i="1"/>
  <c r="AM1494" i="1" s="1"/>
  <c r="AE1494" i="1"/>
  <c r="AL1494" i="1" s="1"/>
  <c r="AD1494" i="1"/>
  <c r="AK1494" i="1" s="1"/>
  <c r="AC1494" i="1"/>
  <c r="AJ1494" i="1" s="1"/>
  <c r="O1494" i="1"/>
  <c r="R1494" i="1" s="1"/>
  <c r="X1494" i="1" s="1"/>
  <c r="AP1476" i="1"/>
  <c r="AO1476" i="1"/>
  <c r="AG1476" i="1"/>
  <c r="AN1476" i="1" s="1"/>
  <c r="AF1476" i="1"/>
  <c r="AM1476" i="1" s="1"/>
  <c r="AE1476" i="1"/>
  <c r="AL1476" i="1" s="1"/>
  <c r="AD1476" i="1"/>
  <c r="AK1476" i="1" s="1"/>
  <c r="AC1476" i="1"/>
  <c r="AJ1476" i="1" s="1"/>
  <c r="O1476" i="1"/>
  <c r="R1476" i="1" s="1"/>
  <c r="AP1351" i="1"/>
  <c r="AO1351" i="1"/>
  <c r="AG1351" i="1"/>
  <c r="AN1351" i="1" s="1"/>
  <c r="AF1351" i="1"/>
  <c r="AM1351" i="1" s="1"/>
  <c r="AE1351" i="1"/>
  <c r="AL1351" i="1" s="1"/>
  <c r="AD1351" i="1"/>
  <c r="AK1351" i="1" s="1"/>
  <c r="AC1351" i="1"/>
  <c r="AJ1351" i="1" s="1"/>
  <c r="O1351" i="1"/>
  <c r="R1351" i="1" s="1"/>
  <c r="AP268" i="1"/>
  <c r="AO268" i="1"/>
  <c r="AG268" i="1"/>
  <c r="AN268" i="1" s="1"/>
  <c r="AF268" i="1"/>
  <c r="AM268" i="1" s="1"/>
  <c r="AE268" i="1"/>
  <c r="AL268" i="1" s="1"/>
  <c r="AD268" i="1"/>
  <c r="AK268" i="1" s="1"/>
  <c r="AC268" i="1"/>
  <c r="AJ268" i="1" s="1"/>
  <c r="O268" i="1"/>
  <c r="R268" i="1" s="1"/>
  <c r="X268" i="1" s="1"/>
  <c r="AP1180" i="1"/>
  <c r="AO1180" i="1"/>
  <c r="AG1180" i="1"/>
  <c r="AN1180" i="1" s="1"/>
  <c r="AF1180" i="1"/>
  <c r="AM1180" i="1" s="1"/>
  <c r="AE1180" i="1"/>
  <c r="AL1180" i="1" s="1"/>
  <c r="AD1180" i="1"/>
  <c r="AK1180" i="1" s="1"/>
  <c r="AC1180" i="1"/>
  <c r="AJ1180" i="1" s="1"/>
  <c r="O1180" i="1"/>
  <c r="R1180" i="1" s="1"/>
  <c r="AP1139" i="1"/>
  <c r="AO1139" i="1"/>
  <c r="AG1139" i="1"/>
  <c r="AN1139" i="1" s="1"/>
  <c r="AF1139" i="1"/>
  <c r="AM1139" i="1" s="1"/>
  <c r="AE1139" i="1"/>
  <c r="AL1139" i="1" s="1"/>
  <c r="AD1139" i="1"/>
  <c r="AK1139" i="1" s="1"/>
  <c r="AC1139" i="1"/>
  <c r="AJ1139" i="1" s="1"/>
  <c r="O1139" i="1"/>
  <c r="R1139" i="1" s="1"/>
  <c r="AP249" i="1"/>
  <c r="AO249" i="1"/>
  <c r="AG249" i="1"/>
  <c r="AN249" i="1" s="1"/>
  <c r="AF249" i="1"/>
  <c r="AM249" i="1" s="1"/>
  <c r="AE249" i="1"/>
  <c r="AL249" i="1" s="1"/>
  <c r="AD249" i="1"/>
  <c r="AK249" i="1" s="1"/>
  <c r="AC249" i="1"/>
  <c r="AJ249" i="1" s="1"/>
  <c r="O249" i="1"/>
  <c r="R249" i="1" s="1"/>
  <c r="U249" i="1" s="1"/>
  <c r="V249" i="1" s="1"/>
  <c r="AP208" i="1"/>
  <c r="AO208" i="1"/>
  <c r="AG208" i="1"/>
  <c r="AN208" i="1" s="1"/>
  <c r="AF208" i="1"/>
  <c r="AM208" i="1" s="1"/>
  <c r="AE208" i="1"/>
  <c r="AL208" i="1" s="1"/>
  <c r="AD208" i="1"/>
  <c r="AK208" i="1" s="1"/>
  <c r="AC208" i="1"/>
  <c r="AJ208" i="1" s="1"/>
  <c r="O208" i="1"/>
  <c r="R208" i="1" s="1"/>
  <c r="AP1104" i="1"/>
  <c r="AO1104" i="1"/>
  <c r="AG1104" i="1"/>
  <c r="AN1104" i="1" s="1"/>
  <c r="AF1104" i="1"/>
  <c r="AM1104" i="1" s="1"/>
  <c r="AE1104" i="1"/>
  <c r="AL1104" i="1" s="1"/>
  <c r="AD1104" i="1"/>
  <c r="AK1104" i="1" s="1"/>
  <c r="AC1104" i="1"/>
  <c r="AJ1104" i="1" s="1"/>
  <c r="O1104" i="1"/>
  <c r="R1104" i="1" s="1"/>
  <c r="AP944" i="1"/>
  <c r="AO944" i="1"/>
  <c r="AG944" i="1"/>
  <c r="AN944" i="1" s="1"/>
  <c r="AF944" i="1"/>
  <c r="AM944" i="1" s="1"/>
  <c r="AE944" i="1"/>
  <c r="AL944" i="1" s="1"/>
  <c r="AD944" i="1"/>
  <c r="AK944" i="1" s="1"/>
  <c r="AC944" i="1"/>
  <c r="AJ944" i="1" s="1"/>
  <c r="O944" i="1"/>
  <c r="R944" i="1" s="1"/>
  <c r="X944" i="1" s="1"/>
  <c r="AP926" i="1"/>
  <c r="AO926" i="1"/>
  <c r="AG926" i="1"/>
  <c r="AN926" i="1" s="1"/>
  <c r="AF926" i="1"/>
  <c r="AM926" i="1" s="1"/>
  <c r="AE926" i="1"/>
  <c r="AL926" i="1" s="1"/>
  <c r="AD926" i="1"/>
  <c r="AK926" i="1" s="1"/>
  <c r="AC926" i="1"/>
  <c r="AJ926" i="1" s="1"/>
  <c r="O926" i="1"/>
  <c r="R926" i="1" s="1"/>
  <c r="U926" i="1" s="1"/>
  <c r="V926" i="1" s="1"/>
  <c r="AP886" i="1"/>
  <c r="AO886" i="1"/>
  <c r="AG886" i="1"/>
  <c r="AN886" i="1" s="1"/>
  <c r="AF886" i="1"/>
  <c r="AM886" i="1" s="1"/>
  <c r="AE886" i="1"/>
  <c r="AL886" i="1" s="1"/>
  <c r="AD886" i="1"/>
  <c r="AK886" i="1" s="1"/>
  <c r="AC886" i="1"/>
  <c r="AJ886" i="1" s="1"/>
  <c r="O886" i="1"/>
  <c r="R886" i="1" s="1"/>
  <c r="AP846" i="1"/>
  <c r="AO846" i="1"/>
  <c r="AG846" i="1"/>
  <c r="AN846" i="1" s="1"/>
  <c r="AF846" i="1"/>
  <c r="AM846" i="1" s="1"/>
  <c r="AE846" i="1"/>
  <c r="AL846" i="1" s="1"/>
  <c r="AD846" i="1"/>
  <c r="AK846" i="1" s="1"/>
  <c r="AC846" i="1"/>
  <c r="AJ846" i="1" s="1"/>
  <c r="O846" i="1"/>
  <c r="R846" i="1" s="1"/>
  <c r="AP678" i="1"/>
  <c r="AO678" i="1"/>
  <c r="AG678" i="1"/>
  <c r="AN678" i="1" s="1"/>
  <c r="AF678" i="1"/>
  <c r="AM678" i="1" s="1"/>
  <c r="AE678" i="1"/>
  <c r="AL678" i="1" s="1"/>
  <c r="AD678" i="1"/>
  <c r="AK678" i="1" s="1"/>
  <c r="AC678" i="1"/>
  <c r="AJ678" i="1" s="1"/>
  <c r="O678" i="1"/>
  <c r="R678" i="1" s="1"/>
  <c r="X678" i="1" s="1"/>
  <c r="AP659" i="1"/>
  <c r="AO659" i="1"/>
  <c r="AG659" i="1"/>
  <c r="AN659" i="1" s="1"/>
  <c r="AF659" i="1"/>
  <c r="AM659" i="1" s="1"/>
  <c r="AE659" i="1"/>
  <c r="AL659" i="1" s="1"/>
  <c r="AD659" i="1"/>
  <c r="AK659" i="1" s="1"/>
  <c r="AC659" i="1"/>
  <c r="AJ659" i="1" s="1"/>
  <c r="O659" i="1"/>
  <c r="R659" i="1" s="1"/>
  <c r="U659" i="1" s="1"/>
  <c r="V659" i="1" s="1"/>
  <c r="AP1074" i="1"/>
  <c r="AO1074" i="1"/>
  <c r="AG1074" i="1"/>
  <c r="AN1074" i="1" s="1"/>
  <c r="AF1074" i="1"/>
  <c r="AM1074" i="1" s="1"/>
  <c r="AE1074" i="1"/>
  <c r="AL1074" i="1" s="1"/>
  <c r="AD1074" i="1"/>
  <c r="AK1074" i="1" s="1"/>
  <c r="AC1074" i="1"/>
  <c r="AJ1074" i="1" s="1"/>
  <c r="O1074" i="1"/>
  <c r="R1074" i="1" s="1"/>
  <c r="AP2313" i="1"/>
  <c r="AO2313" i="1"/>
  <c r="AG2313" i="1"/>
  <c r="AN2313" i="1" s="1"/>
  <c r="AF2313" i="1"/>
  <c r="AM2313" i="1" s="1"/>
  <c r="AE2313" i="1"/>
  <c r="AL2313" i="1" s="1"/>
  <c r="AD2313" i="1"/>
  <c r="AK2313" i="1" s="1"/>
  <c r="AC2313" i="1"/>
  <c r="AJ2313" i="1" s="1"/>
  <c r="O2313" i="1"/>
  <c r="R2313" i="1" s="1"/>
  <c r="AP611" i="1"/>
  <c r="AO611" i="1"/>
  <c r="AG611" i="1"/>
  <c r="AN611" i="1" s="1"/>
  <c r="AF611" i="1"/>
  <c r="AM611" i="1" s="1"/>
  <c r="AE611" i="1"/>
  <c r="AL611" i="1" s="1"/>
  <c r="AD611" i="1"/>
  <c r="AK611" i="1" s="1"/>
  <c r="AC611" i="1"/>
  <c r="AJ611" i="1" s="1"/>
  <c r="O611" i="1"/>
  <c r="R611" i="1" s="1"/>
  <c r="X611" i="1" s="1"/>
  <c r="AP570" i="1"/>
  <c r="AO570" i="1"/>
  <c r="AG570" i="1"/>
  <c r="AN570" i="1" s="1"/>
  <c r="AF570" i="1"/>
  <c r="AM570" i="1" s="1"/>
  <c r="AE570" i="1"/>
  <c r="AL570" i="1" s="1"/>
  <c r="AD570" i="1"/>
  <c r="AK570" i="1" s="1"/>
  <c r="AC570" i="1"/>
  <c r="AJ570" i="1" s="1"/>
  <c r="O570" i="1"/>
  <c r="R570" i="1" s="1"/>
  <c r="AP484" i="1"/>
  <c r="AO484" i="1"/>
  <c r="AG484" i="1"/>
  <c r="AN484" i="1" s="1"/>
  <c r="AF484" i="1"/>
  <c r="AM484" i="1" s="1"/>
  <c r="AE484" i="1"/>
  <c r="AL484" i="1" s="1"/>
  <c r="AD484" i="1"/>
  <c r="AK484" i="1" s="1"/>
  <c r="AC484" i="1"/>
  <c r="AJ484" i="1" s="1"/>
  <c r="O484" i="1"/>
  <c r="R484" i="1" s="1"/>
  <c r="U484" i="1" s="1"/>
  <c r="V484" i="1" s="1"/>
  <c r="AP444" i="1"/>
  <c r="AO444" i="1"/>
  <c r="AG444" i="1"/>
  <c r="AN444" i="1" s="1"/>
  <c r="AF444" i="1"/>
  <c r="AM444" i="1" s="1"/>
  <c r="AE444" i="1"/>
  <c r="AL444" i="1" s="1"/>
  <c r="AD444" i="1"/>
  <c r="AK444" i="1" s="1"/>
  <c r="AC444" i="1"/>
  <c r="AJ444" i="1" s="1"/>
  <c r="O444" i="1"/>
  <c r="R444" i="1" s="1"/>
  <c r="X444" i="1" s="1"/>
  <c r="AP354" i="1"/>
  <c r="AO354" i="1"/>
  <c r="AG354" i="1"/>
  <c r="AN354" i="1" s="1"/>
  <c r="AF354" i="1"/>
  <c r="AM354" i="1" s="1"/>
  <c r="AE354" i="1"/>
  <c r="AL354" i="1" s="1"/>
  <c r="AD354" i="1"/>
  <c r="AK354" i="1" s="1"/>
  <c r="AC354" i="1"/>
  <c r="AJ354" i="1" s="1"/>
  <c r="O354" i="1"/>
  <c r="R354" i="1" s="1"/>
  <c r="AP336" i="1"/>
  <c r="AO336" i="1"/>
  <c r="AG336" i="1"/>
  <c r="AN336" i="1" s="1"/>
  <c r="AF336" i="1"/>
  <c r="AM336" i="1" s="1"/>
  <c r="AE336" i="1"/>
  <c r="AL336" i="1" s="1"/>
  <c r="AD336" i="1"/>
  <c r="AK336" i="1" s="1"/>
  <c r="AC336" i="1"/>
  <c r="AJ336" i="1" s="1"/>
  <c r="O336" i="1"/>
  <c r="R336" i="1" s="1"/>
  <c r="U336" i="1" s="1"/>
  <c r="V336" i="1" s="1"/>
  <c r="AP1965" i="1"/>
  <c r="AO1965" i="1"/>
  <c r="AG1965" i="1"/>
  <c r="AN1965" i="1" s="1"/>
  <c r="AF1965" i="1"/>
  <c r="AM1965" i="1" s="1"/>
  <c r="AE1965" i="1"/>
  <c r="AL1965" i="1" s="1"/>
  <c r="AD1965" i="1"/>
  <c r="AK1965" i="1" s="1"/>
  <c r="AC1965" i="1"/>
  <c r="AJ1965" i="1" s="1"/>
  <c r="O1965" i="1"/>
  <c r="R1965" i="1" s="1"/>
  <c r="X1965" i="1" s="1"/>
  <c r="AP189" i="1"/>
  <c r="AO189" i="1"/>
  <c r="AG189" i="1"/>
  <c r="AN189" i="1" s="1"/>
  <c r="AF189" i="1"/>
  <c r="AM189" i="1" s="1"/>
  <c r="AE189" i="1"/>
  <c r="AL189" i="1" s="1"/>
  <c r="AD189" i="1"/>
  <c r="AK189" i="1" s="1"/>
  <c r="AC189" i="1"/>
  <c r="AJ189" i="1" s="1"/>
  <c r="O189" i="1"/>
  <c r="R189" i="1" s="1"/>
  <c r="AP2139" i="1"/>
  <c r="AO2139" i="1"/>
  <c r="AG2139" i="1"/>
  <c r="AN2139" i="1" s="1"/>
  <c r="AF2139" i="1"/>
  <c r="AM2139" i="1" s="1"/>
  <c r="AE2139" i="1"/>
  <c r="AL2139" i="1" s="1"/>
  <c r="AD2139" i="1"/>
  <c r="AK2139" i="1" s="1"/>
  <c r="AC2139" i="1"/>
  <c r="AJ2139" i="1" s="1"/>
  <c r="O2139" i="1"/>
  <c r="R2139" i="1" s="1"/>
  <c r="AP2109" i="1"/>
  <c r="AO2109" i="1"/>
  <c r="AG2109" i="1"/>
  <c r="AN2109" i="1" s="1"/>
  <c r="AF2109" i="1"/>
  <c r="AM2109" i="1" s="1"/>
  <c r="AE2109" i="1"/>
  <c r="AL2109" i="1" s="1"/>
  <c r="AD2109" i="1"/>
  <c r="AK2109" i="1" s="1"/>
  <c r="AC2109" i="1"/>
  <c r="AJ2109" i="1" s="1"/>
  <c r="O2109" i="1"/>
  <c r="R2109" i="1" s="1"/>
  <c r="AP141" i="1"/>
  <c r="AO141" i="1"/>
  <c r="AG141" i="1"/>
  <c r="AN141" i="1" s="1"/>
  <c r="AF141" i="1"/>
  <c r="AM141" i="1" s="1"/>
  <c r="AE141" i="1"/>
  <c r="AL141" i="1" s="1"/>
  <c r="AD141" i="1"/>
  <c r="AK141" i="1" s="1"/>
  <c r="AC141" i="1"/>
  <c r="AJ141" i="1" s="1"/>
  <c r="O141" i="1"/>
  <c r="R141" i="1" s="1"/>
  <c r="X141" i="1" s="1"/>
  <c r="AP1004" i="1"/>
  <c r="AO1004" i="1"/>
  <c r="AG1004" i="1"/>
  <c r="AN1004" i="1" s="1"/>
  <c r="AF1004" i="1"/>
  <c r="AM1004" i="1" s="1"/>
  <c r="AE1004" i="1"/>
  <c r="AL1004" i="1" s="1"/>
  <c r="AD1004" i="1"/>
  <c r="AK1004" i="1" s="1"/>
  <c r="AC1004" i="1"/>
  <c r="AJ1004" i="1" s="1"/>
  <c r="O1004" i="1"/>
  <c r="R1004" i="1" s="1"/>
  <c r="U1004" i="1" s="1"/>
  <c r="V1004" i="1" s="1"/>
  <c r="AP100" i="1"/>
  <c r="AO100" i="1"/>
  <c r="AG100" i="1"/>
  <c r="AN100" i="1" s="1"/>
  <c r="AF100" i="1"/>
  <c r="AM100" i="1" s="1"/>
  <c r="AE100" i="1"/>
  <c r="AL100" i="1" s="1"/>
  <c r="AD100" i="1"/>
  <c r="AK100" i="1" s="1"/>
  <c r="AC100" i="1"/>
  <c r="AJ100" i="1" s="1"/>
  <c r="O100" i="1"/>
  <c r="R100" i="1" s="1"/>
  <c r="X100" i="1" s="1"/>
  <c r="AP81" i="1"/>
  <c r="AO81" i="1"/>
  <c r="AG81" i="1"/>
  <c r="AN81" i="1" s="1"/>
  <c r="AF81" i="1"/>
  <c r="AM81" i="1" s="1"/>
  <c r="AE81" i="1"/>
  <c r="AL81" i="1" s="1"/>
  <c r="AD81" i="1"/>
  <c r="AK81" i="1" s="1"/>
  <c r="AC81" i="1"/>
  <c r="AJ81" i="1" s="1"/>
  <c r="O81" i="1"/>
  <c r="R81" i="1" s="1"/>
  <c r="AP500" i="1"/>
  <c r="AO500" i="1"/>
  <c r="AG500" i="1"/>
  <c r="AN500" i="1" s="1"/>
  <c r="AF500" i="1"/>
  <c r="AM500" i="1" s="1"/>
  <c r="AE500" i="1"/>
  <c r="AL500" i="1" s="1"/>
  <c r="AD500" i="1"/>
  <c r="AK500" i="1" s="1"/>
  <c r="AC500" i="1"/>
  <c r="AJ500" i="1" s="1"/>
  <c r="O500" i="1"/>
  <c r="R500" i="1" s="1"/>
  <c r="X500" i="1" s="1"/>
  <c r="AP51" i="1"/>
  <c r="AO51" i="1"/>
  <c r="AG51" i="1"/>
  <c r="AN51" i="1" s="1"/>
  <c r="AF51" i="1"/>
  <c r="AM51" i="1" s="1"/>
  <c r="AE51" i="1"/>
  <c r="AL51" i="1" s="1"/>
  <c r="AD51" i="1"/>
  <c r="AK51" i="1" s="1"/>
  <c r="AC51" i="1"/>
  <c r="AJ51" i="1" s="1"/>
  <c r="O51" i="1"/>
  <c r="R51" i="1" s="1"/>
  <c r="AP673" i="1"/>
  <c r="AO673" i="1"/>
  <c r="AG673" i="1"/>
  <c r="AN673" i="1" s="1"/>
  <c r="AF673" i="1"/>
  <c r="AM673" i="1" s="1"/>
  <c r="AE673" i="1"/>
  <c r="AL673" i="1" s="1"/>
  <c r="AD673" i="1"/>
  <c r="AK673" i="1" s="1"/>
  <c r="AC673" i="1"/>
  <c r="AJ673" i="1" s="1"/>
  <c r="O673" i="1"/>
  <c r="R673" i="1" s="1"/>
  <c r="AP816" i="1"/>
  <c r="AO816" i="1"/>
  <c r="AG816" i="1"/>
  <c r="AN816" i="1" s="1"/>
  <c r="AF816" i="1"/>
  <c r="AM816" i="1" s="1"/>
  <c r="AE816" i="1"/>
  <c r="AL816" i="1" s="1"/>
  <c r="AD816" i="1"/>
  <c r="AK816" i="1" s="1"/>
  <c r="AC816" i="1"/>
  <c r="AJ816" i="1" s="1"/>
  <c r="O816" i="1"/>
  <c r="R816" i="1" s="1"/>
  <c r="AP808" i="1"/>
  <c r="AO808" i="1"/>
  <c r="AG808" i="1"/>
  <c r="AN808" i="1" s="1"/>
  <c r="AF808" i="1"/>
  <c r="AM808" i="1" s="1"/>
  <c r="AE808" i="1"/>
  <c r="AL808" i="1" s="1"/>
  <c r="AD808" i="1"/>
  <c r="AK808" i="1" s="1"/>
  <c r="AC808" i="1"/>
  <c r="AJ808" i="1" s="1"/>
  <c r="O808" i="1"/>
  <c r="R808" i="1" s="1"/>
  <c r="X808" i="1" s="1"/>
  <c r="AP768" i="1"/>
  <c r="AO768" i="1"/>
  <c r="AG768" i="1"/>
  <c r="AN768" i="1" s="1"/>
  <c r="AF768" i="1"/>
  <c r="AM768" i="1" s="1"/>
  <c r="AE768" i="1"/>
  <c r="AL768" i="1" s="1"/>
  <c r="AD768" i="1"/>
  <c r="AK768" i="1" s="1"/>
  <c r="AC768" i="1"/>
  <c r="AJ768" i="1" s="1"/>
  <c r="O768" i="1"/>
  <c r="R768" i="1" s="1"/>
  <c r="AP792" i="1"/>
  <c r="AO792" i="1"/>
  <c r="AG792" i="1"/>
  <c r="AN792" i="1" s="1"/>
  <c r="AF792" i="1"/>
  <c r="AM792" i="1" s="1"/>
  <c r="AE792" i="1"/>
  <c r="AL792" i="1" s="1"/>
  <c r="AD792" i="1"/>
  <c r="AK792" i="1" s="1"/>
  <c r="AC792" i="1"/>
  <c r="AJ792" i="1" s="1"/>
  <c r="O792" i="1"/>
  <c r="R792" i="1" s="1"/>
  <c r="AP784" i="1"/>
  <c r="AO784" i="1"/>
  <c r="AG784" i="1"/>
  <c r="AN784" i="1" s="1"/>
  <c r="AF784" i="1"/>
  <c r="AM784" i="1" s="1"/>
  <c r="AE784" i="1"/>
  <c r="AL784" i="1" s="1"/>
  <c r="AD784" i="1"/>
  <c r="AK784" i="1" s="1"/>
  <c r="AC784" i="1"/>
  <c r="AJ784" i="1" s="1"/>
  <c r="O784" i="1"/>
  <c r="R784" i="1" s="1"/>
  <c r="AP728" i="1"/>
  <c r="AO728" i="1"/>
  <c r="AG728" i="1"/>
  <c r="AN728" i="1" s="1"/>
  <c r="AF728" i="1"/>
  <c r="AM728" i="1" s="1"/>
  <c r="AE728" i="1"/>
  <c r="AL728" i="1" s="1"/>
  <c r="AD728" i="1"/>
  <c r="AK728" i="1" s="1"/>
  <c r="AC728" i="1"/>
  <c r="AJ728" i="1" s="1"/>
  <c r="O728" i="1"/>
  <c r="R728" i="1" s="1"/>
  <c r="X728" i="1" s="1"/>
  <c r="AP752" i="1"/>
  <c r="AO752" i="1"/>
  <c r="AG752" i="1"/>
  <c r="AN752" i="1" s="1"/>
  <c r="AF752" i="1"/>
  <c r="AM752" i="1" s="1"/>
  <c r="AE752" i="1"/>
  <c r="AL752" i="1" s="1"/>
  <c r="AD752" i="1"/>
  <c r="AK752" i="1" s="1"/>
  <c r="AC752" i="1"/>
  <c r="AJ752" i="1" s="1"/>
  <c r="O752" i="1"/>
  <c r="R752" i="1" s="1"/>
  <c r="AP744" i="1"/>
  <c r="AO744" i="1"/>
  <c r="AG744" i="1"/>
  <c r="AN744" i="1" s="1"/>
  <c r="AF744" i="1"/>
  <c r="AM744" i="1" s="1"/>
  <c r="AE744" i="1"/>
  <c r="AL744" i="1" s="1"/>
  <c r="AD744" i="1"/>
  <c r="AK744" i="1" s="1"/>
  <c r="AC744" i="1"/>
  <c r="AJ744" i="1" s="1"/>
  <c r="O744" i="1"/>
  <c r="R744" i="1" s="1"/>
  <c r="AP704" i="1"/>
  <c r="AO704" i="1"/>
  <c r="AG704" i="1"/>
  <c r="AN704" i="1" s="1"/>
  <c r="AF704" i="1"/>
  <c r="AM704" i="1" s="1"/>
  <c r="AE704" i="1"/>
  <c r="AL704" i="1" s="1"/>
  <c r="AD704" i="1"/>
  <c r="AK704" i="1" s="1"/>
  <c r="AC704" i="1"/>
  <c r="AJ704" i="1" s="1"/>
  <c r="O704" i="1"/>
  <c r="R704" i="1" s="1"/>
  <c r="U704" i="1" s="1"/>
  <c r="V704" i="1" s="1"/>
  <c r="AP712" i="1"/>
  <c r="AO712" i="1"/>
  <c r="AG712" i="1"/>
  <c r="AN712" i="1" s="1"/>
  <c r="AF712" i="1"/>
  <c r="AM712" i="1" s="1"/>
  <c r="AE712" i="1"/>
  <c r="AL712" i="1" s="1"/>
  <c r="AD712" i="1"/>
  <c r="AK712" i="1" s="1"/>
  <c r="AC712" i="1"/>
  <c r="AJ712" i="1" s="1"/>
  <c r="O712" i="1"/>
  <c r="R712" i="1" s="1"/>
  <c r="AP696" i="1"/>
  <c r="AO696" i="1"/>
  <c r="AG696" i="1"/>
  <c r="AN696" i="1" s="1"/>
  <c r="AF696" i="1"/>
  <c r="AM696" i="1" s="1"/>
  <c r="AE696" i="1"/>
  <c r="AL696" i="1" s="1"/>
  <c r="AD696" i="1"/>
  <c r="AK696" i="1" s="1"/>
  <c r="AC696" i="1"/>
  <c r="AJ696" i="1" s="1"/>
  <c r="O696" i="1"/>
  <c r="R696" i="1" s="1"/>
  <c r="AP2241" i="1"/>
  <c r="AO2241" i="1"/>
  <c r="AG2241" i="1"/>
  <c r="AN2241" i="1" s="1"/>
  <c r="AF2241" i="1"/>
  <c r="AM2241" i="1" s="1"/>
  <c r="AE2241" i="1"/>
  <c r="AL2241" i="1" s="1"/>
  <c r="AD2241" i="1"/>
  <c r="AK2241" i="1" s="1"/>
  <c r="AC2241" i="1"/>
  <c r="AJ2241" i="1" s="1"/>
  <c r="O2241" i="1"/>
  <c r="R2241" i="1" s="1"/>
  <c r="AP2060" i="1"/>
  <c r="AO2060" i="1"/>
  <c r="AG2060" i="1"/>
  <c r="AN2060" i="1" s="1"/>
  <c r="AF2060" i="1"/>
  <c r="AM2060" i="1" s="1"/>
  <c r="AE2060" i="1"/>
  <c r="AL2060" i="1" s="1"/>
  <c r="AD2060" i="1"/>
  <c r="AK2060" i="1" s="1"/>
  <c r="AC2060" i="1"/>
  <c r="AJ2060" i="1" s="1"/>
  <c r="O2060" i="1"/>
  <c r="R2060" i="1" s="1"/>
  <c r="X2060" i="1" s="1"/>
  <c r="AP2041" i="1"/>
  <c r="AO2041" i="1"/>
  <c r="AG2041" i="1"/>
  <c r="AN2041" i="1" s="1"/>
  <c r="AF2041" i="1"/>
  <c r="AM2041" i="1" s="1"/>
  <c r="AE2041" i="1"/>
  <c r="AL2041" i="1" s="1"/>
  <c r="AD2041" i="1"/>
  <c r="AK2041" i="1" s="1"/>
  <c r="AC2041" i="1"/>
  <c r="AJ2041" i="1" s="1"/>
  <c r="O2041" i="1"/>
  <c r="R2041" i="1" s="1"/>
  <c r="AP1457" i="1"/>
  <c r="AO1457" i="1"/>
  <c r="AG1457" i="1"/>
  <c r="AN1457" i="1" s="1"/>
  <c r="AF1457" i="1"/>
  <c r="AM1457" i="1" s="1"/>
  <c r="AE1457" i="1"/>
  <c r="AL1457" i="1" s="1"/>
  <c r="AD1457" i="1"/>
  <c r="AK1457" i="1" s="1"/>
  <c r="AC1457" i="1"/>
  <c r="AJ1457" i="1" s="1"/>
  <c r="O1457" i="1"/>
  <c r="R1457" i="1" s="1"/>
  <c r="AP1294" i="1"/>
  <c r="AO1294" i="1"/>
  <c r="AG1294" i="1"/>
  <c r="AN1294" i="1" s="1"/>
  <c r="AF1294" i="1"/>
  <c r="AM1294" i="1" s="1"/>
  <c r="AE1294" i="1"/>
  <c r="AL1294" i="1" s="1"/>
  <c r="AD1294" i="1"/>
  <c r="AK1294" i="1" s="1"/>
  <c r="AC1294" i="1"/>
  <c r="AJ1294" i="1" s="1"/>
  <c r="O1294" i="1"/>
  <c r="R1294" i="1" s="1"/>
  <c r="AP1111" i="1"/>
  <c r="AO1111" i="1"/>
  <c r="AG1111" i="1"/>
  <c r="AN1111" i="1" s="1"/>
  <c r="AF1111" i="1"/>
  <c r="AM1111" i="1" s="1"/>
  <c r="AE1111" i="1"/>
  <c r="AL1111" i="1" s="1"/>
  <c r="AD1111" i="1"/>
  <c r="AK1111" i="1" s="1"/>
  <c r="AC1111" i="1"/>
  <c r="AJ1111" i="1" s="1"/>
  <c r="O1111" i="1"/>
  <c r="R1111" i="1" s="1"/>
  <c r="X1111" i="1" s="1"/>
  <c r="AP952" i="1"/>
  <c r="AO952" i="1"/>
  <c r="AG952" i="1"/>
  <c r="AN952" i="1" s="1"/>
  <c r="AF952" i="1"/>
  <c r="AM952" i="1" s="1"/>
  <c r="AE952" i="1"/>
  <c r="AL952" i="1" s="1"/>
  <c r="AD952" i="1"/>
  <c r="AK952" i="1" s="1"/>
  <c r="AC952" i="1"/>
  <c r="AJ952" i="1" s="1"/>
  <c r="O952" i="1"/>
  <c r="R952" i="1" s="1"/>
  <c r="AP551" i="1"/>
  <c r="AO551" i="1"/>
  <c r="AG551" i="1"/>
  <c r="AN551" i="1" s="1"/>
  <c r="AF551" i="1"/>
  <c r="AM551" i="1" s="1"/>
  <c r="AE551" i="1"/>
  <c r="AL551" i="1" s="1"/>
  <c r="AD551" i="1"/>
  <c r="AK551" i="1" s="1"/>
  <c r="AC551" i="1"/>
  <c r="AJ551" i="1" s="1"/>
  <c r="O551" i="1"/>
  <c r="R551" i="1" s="1"/>
  <c r="AP543" i="1"/>
  <c r="AO543" i="1"/>
  <c r="AG543" i="1"/>
  <c r="AN543" i="1" s="1"/>
  <c r="AF543" i="1"/>
  <c r="AM543" i="1" s="1"/>
  <c r="AE543" i="1"/>
  <c r="AL543" i="1" s="1"/>
  <c r="AD543" i="1"/>
  <c r="AK543" i="1" s="1"/>
  <c r="AC543" i="1"/>
  <c r="AJ543" i="1" s="1"/>
  <c r="O543" i="1"/>
  <c r="R543" i="1" s="1"/>
  <c r="AP535" i="1"/>
  <c r="AO535" i="1"/>
  <c r="AG535" i="1"/>
  <c r="AN535" i="1" s="1"/>
  <c r="AF535" i="1"/>
  <c r="AM535" i="1" s="1"/>
  <c r="AE535" i="1"/>
  <c r="AL535" i="1" s="1"/>
  <c r="AD535" i="1"/>
  <c r="AK535" i="1" s="1"/>
  <c r="AC535" i="1"/>
  <c r="AJ535" i="1" s="1"/>
  <c r="O535" i="1"/>
  <c r="R535" i="1" s="1"/>
  <c r="X535" i="1" s="1"/>
  <c r="AP508" i="1"/>
  <c r="AO508" i="1"/>
  <c r="O508" i="1"/>
  <c r="R508" i="1" s="1"/>
  <c r="AP527" i="1"/>
  <c r="AO527" i="1"/>
  <c r="AG527" i="1"/>
  <c r="AN527" i="1" s="1"/>
  <c r="AF527" i="1"/>
  <c r="AM527" i="1" s="1"/>
  <c r="AE527" i="1"/>
  <c r="AL527" i="1" s="1"/>
  <c r="AD527" i="1"/>
  <c r="AK527" i="1" s="1"/>
  <c r="AC527" i="1"/>
  <c r="AJ527" i="1" s="1"/>
  <c r="O527" i="1"/>
  <c r="R527" i="1" s="1"/>
  <c r="X527" i="1" s="1"/>
  <c r="AP492" i="1"/>
  <c r="AO492" i="1"/>
  <c r="AG492" i="1"/>
  <c r="AN492" i="1" s="1"/>
  <c r="AF492" i="1"/>
  <c r="AM492" i="1" s="1"/>
  <c r="AE492" i="1"/>
  <c r="AL492" i="1" s="1"/>
  <c r="AD492" i="1"/>
  <c r="AK492" i="1" s="1"/>
  <c r="AC492" i="1"/>
  <c r="AJ492" i="1" s="1"/>
  <c r="O492" i="1"/>
  <c r="R492" i="1" s="1"/>
  <c r="AO426" i="1"/>
  <c r="AG426" i="1"/>
  <c r="AN426" i="1" s="1"/>
  <c r="AF426" i="1"/>
  <c r="AM426" i="1" s="1"/>
  <c r="AE426" i="1"/>
  <c r="AL426" i="1" s="1"/>
  <c r="AD426" i="1"/>
  <c r="AK426" i="1" s="1"/>
  <c r="AC426" i="1"/>
  <c r="AJ426" i="1" s="1"/>
  <c r="O426" i="1"/>
  <c r="R426" i="1" s="1"/>
  <c r="X426" i="1" s="1"/>
  <c r="AP306" i="1"/>
  <c r="AO306" i="1"/>
  <c r="AG306" i="1"/>
  <c r="AN306" i="1" s="1"/>
  <c r="AF306" i="1"/>
  <c r="AM306" i="1" s="1"/>
  <c r="AE306" i="1"/>
  <c r="AL306" i="1" s="1"/>
  <c r="AD306" i="1"/>
  <c r="AK306" i="1" s="1"/>
  <c r="O306" i="1"/>
  <c r="R306" i="1" s="1"/>
  <c r="U306" i="1" s="1"/>
  <c r="V306" i="1" s="1"/>
  <c r="AP298" i="1"/>
  <c r="AO298" i="1"/>
  <c r="AG298" i="1"/>
  <c r="AN298" i="1" s="1"/>
  <c r="AF298" i="1"/>
  <c r="AM298" i="1" s="1"/>
  <c r="AE298" i="1"/>
  <c r="AL298" i="1" s="1"/>
  <c r="AD298" i="1"/>
  <c r="AK298" i="1" s="1"/>
  <c r="O298" i="1"/>
  <c r="R298" i="1" s="1"/>
  <c r="AP1302" i="1"/>
  <c r="AO1302" i="1"/>
  <c r="AJ1302" i="1"/>
  <c r="AG1302" i="1"/>
  <c r="AN1302" i="1" s="1"/>
  <c r="AF1302" i="1"/>
  <c r="AM1302" i="1" s="1"/>
  <c r="AE1302" i="1"/>
  <c r="AL1302" i="1" s="1"/>
  <c r="AD1302" i="1"/>
  <c r="AK1302" i="1" s="1"/>
  <c r="O1302" i="1"/>
  <c r="R1302" i="1" s="1"/>
  <c r="AP1827" i="1"/>
  <c r="AO1827" i="1"/>
  <c r="AJ1827" i="1"/>
  <c r="AG1827" i="1"/>
  <c r="AN1827" i="1" s="1"/>
  <c r="AF1827" i="1"/>
  <c r="AM1827" i="1" s="1"/>
  <c r="AE1827" i="1"/>
  <c r="AL1827" i="1" s="1"/>
  <c r="AD1827" i="1"/>
  <c r="AK1827" i="1" s="1"/>
  <c r="O1827" i="1"/>
  <c r="R1827" i="1" s="1"/>
  <c r="AP799" i="1"/>
  <c r="AO799" i="1"/>
  <c r="AG799" i="1"/>
  <c r="AN799" i="1" s="1"/>
  <c r="AF799" i="1"/>
  <c r="AM799" i="1" s="1"/>
  <c r="AE799" i="1"/>
  <c r="AL799" i="1" s="1"/>
  <c r="AD799" i="1"/>
  <c r="AK799" i="1" s="1"/>
  <c r="AC799" i="1"/>
  <c r="AJ799" i="1" s="1"/>
  <c r="O799" i="1"/>
  <c r="R799" i="1" s="1"/>
  <c r="AP775" i="1"/>
  <c r="AO775" i="1"/>
  <c r="AG775" i="1"/>
  <c r="AN775" i="1" s="1"/>
  <c r="AF775" i="1"/>
  <c r="AM775" i="1" s="1"/>
  <c r="AE775" i="1"/>
  <c r="AL775" i="1" s="1"/>
  <c r="AD775" i="1"/>
  <c r="AK775" i="1" s="1"/>
  <c r="AC775" i="1"/>
  <c r="AJ775" i="1" s="1"/>
  <c r="O775" i="1"/>
  <c r="R775" i="1" s="1"/>
  <c r="U775" i="1" s="1"/>
  <c r="V775" i="1" s="1"/>
  <c r="AP759" i="1"/>
  <c r="AO759" i="1"/>
  <c r="AG759" i="1"/>
  <c r="AN759" i="1" s="1"/>
  <c r="AF759" i="1"/>
  <c r="AM759" i="1" s="1"/>
  <c r="AE759" i="1"/>
  <c r="AL759" i="1" s="1"/>
  <c r="AD759" i="1"/>
  <c r="AK759" i="1" s="1"/>
  <c r="AC759" i="1"/>
  <c r="AJ759" i="1" s="1"/>
  <c r="O759" i="1"/>
  <c r="R759" i="1" s="1"/>
  <c r="U759" i="1" s="1"/>
  <c r="V759" i="1" s="1"/>
  <c r="AP735" i="1"/>
  <c r="AO735" i="1"/>
  <c r="AG735" i="1"/>
  <c r="AN735" i="1" s="1"/>
  <c r="AF735" i="1"/>
  <c r="AM735" i="1" s="1"/>
  <c r="AE735" i="1"/>
  <c r="AL735" i="1" s="1"/>
  <c r="AD735" i="1"/>
  <c r="AK735" i="1" s="1"/>
  <c r="AC735" i="1"/>
  <c r="AJ735" i="1" s="1"/>
  <c r="O735" i="1"/>
  <c r="R735" i="1" s="1"/>
  <c r="AP719" i="1"/>
  <c r="AO719" i="1"/>
  <c r="AG719" i="1"/>
  <c r="AN719" i="1" s="1"/>
  <c r="AF719" i="1"/>
  <c r="AM719" i="1" s="1"/>
  <c r="AE719" i="1"/>
  <c r="AL719" i="1" s="1"/>
  <c r="AD719" i="1"/>
  <c r="AK719" i="1" s="1"/>
  <c r="AC719" i="1"/>
  <c r="AJ719" i="1" s="1"/>
  <c r="O719" i="1"/>
  <c r="R719" i="1" s="1"/>
  <c r="AP1738" i="1"/>
  <c r="AO1738" i="1"/>
  <c r="AG1738" i="1"/>
  <c r="AN1738" i="1" s="1"/>
  <c r="AF1738" i="1"/>
  <c r="AM1738" i="1" s="1"/>
  <c r="AE1738" i="1"/>
  <c r="AL1738" i="1" s="1"/>
  <c r="AD1738" i="1"/>
  <c r="AK1738" i="1" s="1"/>
  <c r="AC1738" i="1"/>
  <c r="AJ1738" i="1" s="1"/>
  <c r="O1738" i="1"/>
  <c r="R1738" i="1" s="1"/>
  <c r="U1738" i="1" s="1"/>
  <c r="V1738" i="1" s="1"/>
  <c r="AP1730" i="1"/>
  <c r="AO1730" i="1"/>
  <c r="AG1730" i="1"/>
  <c r="AN1730" i="1" s="1"/>
  <c r="AF1730" i="1"/>
  <c r="AM1730" i="1" s="1"/>
  <c r="AE1730" i="1"/>
  <c r="AL1730" i="1" s="1"/>
  <c r="AD1730" i="1"/>
  <c r="AK1730" i="1" s="1"/>
  <c r="AC1730" i="1"/>
  <c r="AJ1730" i="1" s="1"/>
  <c r="O1730" i="1"/>
  <c r="R1730" i="1" s="1"/>
  <c r="U1730" i="1" s="1"/>
  <c r="V1730" i="1" s="1"/>
  <c r="AP629" i="1"/>
  <c r="AO629" i="1"/>
  <c r="AG629" i="1"/>
  <c r="AN629" i="1" s="1"/>
  <c r="AF629" i="1"/>
  <c r="AM629" i="1" s="1"/>
  <c r="AE629" i="1"/>
  <c r="AL629" i="1" s="1"/>
  <c r="AD629" i="1"/>
  <c r="AK629" i="1" s="1"/>
  <c r="AC629" i="1"/>
  <c r="AJ629" i="1" s="1"/>
  <c r="O629" i="1"/>
  <c r="R629" i="1" s="1"/>
  <c r="AP2537" i="1"/>
  <c r="AO2537" i="1"/>
  <c r="AG2537" i="1"/>
  <c r="AN2537" i="1" s="1"/>
  <c r="AF2537" i="1"/>
  <c r="AM2537" i="1" s="1"/>
  <c r="AE2537" i="1"/>
  <c r="AL2537" i="1" s="1"/>
  <c r="AD2537" i="1"/>
  <c r="AK2537" i="1" s="1"/>
  <c r="AC2537" i="1"/>
  <c r="AJ2537" i="1" s="1"/>
  <c r="O2537" i="1"/>
  <c r="R2537" i="1" s="1"/>
  <c r="AP2528" i="1"/>
  <c r="AO2528" i="1"/>
  <c r="AG2528" i="1"/>
  <c r="AN2528" i="1" s="1"/>
  <c r="AF2528" i="1"/>
  <c r="AM2528" i="1" s="1"/>
  <c r="AE2528" i="1"/>
  <c r="AL2528" i="1" s="1"/>
  <c r="AD2528" i="1"/>
  <c r="AK2528" i="1" s="1"/>
  <c r="AC2528" i="1"/>
  <c r="AJ2528" i="1" s="1"/>
  <c r="O2528" i="1"/>
  <c r="R2528" i="1" s="1"/>
  <c r="AP2479" i="1"/>
  <c r="AO2479" i="1"/>
  <c r="AG2479" i="1"/>
  <c r="AN2479" i="1" s="1"/>
  <c r="AF2479" i="1"/>
  <c r="AM2479" i="1" s="1"/>
  <c r="AE2479" i="1"/>
  <c r="AL2479" i="1" s="1"/>
  <c r="AD2479" i="1"/>
  <c r="AK2479" i="1" s="1"/>
  <c r="AC2479" i="1"/>
  <c r="AJ2479" i="1" s="1"/>
  <c r="O2479" i="1"/>
  <c r="R2479" i="1" s="1"/>
  <c r="AP2460" i="1"/>
  <c r="AO2460" i="1"/>
  <c r="AG2460" i="1"/>
  <c r="AN2460" i="1" s="1"/>
  <c r="AF2460" i="1"/>
  <c r="AM2460" i="1" s="1"/>
  <c r="AE2460" i="1"/>
  <c r="AL2460" i="1" s="1"/>
  <c r="AD2460" i="1"/>
  <c r="AK2460" i="1" s="1"/>
  <c r="AC2460" i="1"/>
  <c r="AJ2460" i="1" s="1"/>
  <c r="O2460" i="1"/>
  <c r="R2460" i="1" s="1"/>
  <c r="AP2563" i="1"/>
  <c r="AO2563" i="1"/>
  <c r="AG2563" i="1"/>
  <c r="AN2563" i="1" s="1"/>
  <c r="AF2563" i="1"/>
  <c r="AM2563" i="1" s="1"/>
  <c r="AE2563" i="1"/>
  <c r="AL2563" i="1" s="1"/>
  <c r="AD2563" i="1"/>
  <c r="AK2563" i="1" s="1"/>
  <c r="AC2563" i="1"/>
  <c r="AJ2563" i="1" s="1"/>
  <c r="O2563" i="1"/>
  <c r="R2563" i="1" s="1"/>
  <c r="AP2544" i="1"/>
  <c r="AO2544" i="1"/>
  <c r="AG2544" i="1"/>
  <c r="AN2544" i="1" s="1"/>
  <c r="AF2544" i="1"/>
  <c r="AM2544" i="1" s="1"/>
  <c r="AE2544" i="1"/>
  <c r="AL2544" i="1" s="1"/>
  <c r="AD2544" i="1"/>
  <c r="AK2544" i="1" s="1"/>
  <c r="AC2544" i="1"/>
  <c r="AJ2544" i="1" s="1"/>
  <c r="O2544" i="1"/>
  <c r="R2544" i="1" s="1"/>
  <c r="AP2189" i="1"/>
  <c r="AO2189" i="1"/>
  <c r="AG2189" i="1"/>
  <c r="AN2189" i="1" s="1"/>
  <c r="AF2189" i="1"/>
  <c r="AM2189" i="1" s="1"/>
  <c r="AE2189" i="1"/>
  <c r="AL2189" i="1" s="1"/>
  <c r="AD2189" i="1"/>
  <c r="AK2189" i="1" s="1"/>
  <c r="AC2189" i="1"/>
  <c r="AJ2189" i="1" s="1"/>
  <c r="O2189" i="1"/>
  <c r="R2189" i="1" s="1"/>
  <c r="AP2100" i="1"/>
  <c r="AO2100" i="1"/>
  <c r="AG2100" i="1"/>
  <c r="AN2100" i="1" s="1"/>
  <c r="AF2100" i="1"/>
  <c r="AM2100" i="1" s="1"/>
  <c r="AE2100" i="1"/>
  <c r="AL2100" i="1" s="1"/>
  <c r="AD2100" i="1"/>
  <c r="AK2100" i="1" s="1"/>
  <c r="AC2100" i="1"/>
  <c r="AJ2100" i="1" s="1"/>
  <c r="O2100" i="1"/>
  <c r="R2100" i="1" s="1"/>
  <c r="AP1992" i="1"/>
  <c r="AO1992" i="1"/>
  <c r="AG1992" i="1"/>
  <c r="AN1992" i="1" s="1"/>
  <c r="AF1992" i="1"/>
  <c r="AM1992" i="1" s="1"/>
  <c r="AE1992" i="1"/>
  <c r="AL1992" i="1" s="1"/>
  <c r="AD1992" i="1"/>
  <c r="AK1992" i="1" s="1"/>
  <c r="AC1992" i="1"/>
  <c r="AJ1992" i="1" s="1"/>
  <c r="O1992" i="1"/>
  <c r="R1992" i="1" s="1"/>
  <c r="X1992" i="1" s="1"/>
  <c r="AP1209" i="1"/>
  <c r="AO1209" i="1"/>
  <c r="AG1209" i="1"/>
  <c r="AN1209" i="1" s="1"/>
  <c r="AF1209" i="1"/>
  <c r="AM1209" i="1" s="1"/>
  <c r="AE1209" i="1"/>
  <c r="AL1209" i="1" s="1"/>
  <c r="AD1209" i="1"/>
  <c r="AK1209" i="1" s="1"/>
  <c r="AC1209" i="1"/>
  <c r="AJ1209" i="1" s="1"/>
  <c r="O1209" i="1"/>
  <c r="R1209" i="1" s="1"/>
  <c r="AP1796" i="1"/>
  <c r="AO1796" i="1"/>
  <c r="AG1796" i="1"/>
  <c r="AN1796" i="1" s="1"/>
  <c r="AF1796" i="1"/>
  <c r="AM1796" i="1" s="1"/>
  <c r="AE1796" i="1"/>
  <c r="AL1796" i="1" s="1"/>
  <c r="AD1796" i="1"/>
  <c r="AK1796" i="1" s="1"/>
  <c r="AC1796" i="1"/>
  <c r="AJ1796" i="1" s="1"/>
  <c r="O1796" i="1"/>
  <c r="R1796" i="1" s="1"/>
  <c r="AP1757" i="1"/>
  <c r="AO1757" i="1"/>
  <c r="AG1757" i="1"/>
  <c r="AN1757" i="1" s="1"/>
  <c r="AF1757" i="1"/>
  <c r="AM1757" i="1" s="1"/>
  <c r="AE1757" i="1"/>
  <c r="AL1757" i="1" s="1"/>
  <c r="AD1757" i="1"/>
  <c r="AK1757" i="1" s="1"/>
  <c r="AC1757" i="1"/>
  <c r="AJ1757" i="1" s="1"/>
  <c r="O1757" i="1"/>
  <c r="R1757" i="1" s="1"/>
  <c r="X1757" i="1" s="1"/>
  <c r="AP1624" i="1"/>
  <c r="AO1624" i="1"/>
  <c r="AG1624" i="1"/>
  <c r="AN1624" i="1" s="1"/>
  <c r="AF1624" i="1"/>
  <c r="AM1624" i="1" s="1"/>
  <c r="AE1624" i="1"/>
  <c r="AL1624" i="1" s="1"/>
  <c r="AD1624" i="1"/>
  <c r="AK1624" i="1" s="1"/>
  <c r="AC1624" i="1"/>
  <c r="AJ1624" i="1" s="1"/>
  <c r="O1624" i="1"/>
  <c r="R1624" i="1" s="1"/>
  <c r="AP1542" i="1"/>
  <c r="AO1542" i="1"/>
  <c r="AG1542" i="1"/>
  <c r="AN1542" i="1" s="1"/>
  <c r="AF1542" i="1"/>
  <c r="AM1542" i="1" s="1"/>
  <c r="AE1542" i="1"/>
  <c r="AL1542" i="1" s="1"/>
  <c r="AD1542" i="1"/>
  <c r="AK1542" i="1" s="1"/>
  <c r="AC1542" i="1"/>
  <c r="AJ1542" i="1" s="1"/>
  <c r="O1542" i="1"/>
  <c r="R1542" i="1" s="1"/>
  <c r="AP1022" i="1"/>
  <c r="AO1022" i="1"/>
  <c r="AG1022" i="1"/>
  <c r="AN1022" i="1" s="1"/>
  <c r="AF1022" i="1"/>
  <c r="AM1022" i="1" s="1"/>
  <c r="AE1022" i="1"/>
  <c r="AL1022" i="1" s="1"/>
  <c r="AD1022" i="1"/>
  <c r="AK1022" i="1" s="1"/>
  <c r="AC1022" i="1"/>
  <c r="AJ1022" i="1" s="1"/>
  <c r="O1022" i="1"/>
  <c r="R1022" i="1" s="1"/>
  <c r="AP1512" i="1"/>
  <c r="AO1512" i="1"/>
  <c r="AG1512" i="1"/>
  <c r="AN1512" i="1" s="1"/>
  <c r="AF1512" i="1"/>
  <c r="AM1512" i="1" s="1"/>
  <c r="AE1512" i="1"/>
  <c r="AL1512" i="1" s="1"/>
  <c r="AD1512" i="1"/>
  <c r="AK1512" i="1" s="1"/>
  <c r="AC1512" i="1"/>
  <c r="AJ1512" i="1" s="1"/>
  <c r="O1512" i="1"/>
  <c r="R1512" i="1" s="1"/>
  <c r="AP1493" i="1"/>
  <c r="AO1493" i="1"/>
  <c r="AG1493" i="1"/>
  <c r="AN1493" i="1" s="1"/>
  <c r="AF1493" i="1"/>
  <c r="AM1493" i="1" s="1"/>
  <c r="AE1493" i="1"/>
  <c r="AL1493" i="1" s="1"/>
  <c r="AD1493" i="1"/>
  <c r="AK1493" i="1" s="1"/>
  <c r="AC1493" i="1"/>
  <c r="AJ1493" i="1" s="1"/>
  <c r="O1493" i="1"/>
  <c r="R1493" i="1" s="1"/>
  <c r="X1493" i="1" s="1"/>
  <c r="AP1475" i="1"/>
  <c r="AO1475" i="1"/>
  <c r="AG1475" i="1"/>
  <c r="AN1475" i="1" s="1"/>
  <c r="AF1475" i="1"/>
  <c r="AM1475" i="1" s="1"/>
  <c r="AE1475" i="1"/>
  <c r="AL1475" i="1" s="1"/>
  <c r="AD1475" i="1"/>
  <c r="AK1475" i="1" s="1"/>
  <c r="AC1475" i="1"/>
  <c r="AJ1475" i="1" s="1"/>
  <c r="O1475" i="1"/>
  <c r="R1475" i="1" s="1"/>
  <c r="AP1350" i="1"/>
  <c r="AO1350" i="1"/>
  <c r="AG1350" i="1"/>
  <c r="AN1350" i="1" s="1"/>
  <c r="AF1350" i="1"/>
  <c r="AM1350" i="1" s="1"/>
  <c r="AE1350" i="1"/>
  <c r="AL1350" i="1" s="1"/>
  <c r="AD1350" i="1"/>
  <c r="AK1350" i="1" s="1"/>
  <c r="AC1350" i="1"/>
  <c r="AJ1350" i="1" s="1"/>
  <c r="O1350" i="1"/>
  <c r="R1350" i="1" s="1"/>
  <c r="U1350" i="1" s="1"/>
  <c r="V1350" i="1" s="1"/>
  <c r="AP267" i="1"/>
  <c r="AO267" i="1"/>
  <c r="AG267" i="1"/>
  <c r="AN267" i="1" s="1"/>
  <c r="AF267" i="1"/>
  <c r="AM267" i="1" s="1"/>
  <c r="AE267" i="1"/>
  <c r="AL267" i="1" s="1"/>
  <c r="AD267" i="1"/>
  <c r="AK267" i="1" s="1"/>
  <c r="AC267" i="1"/>
  <c r="AJ267" i="1" s="1"/>
  <c r="O267" i="1"/>
  <c r="R267" i="1" s="1"/>
  <c r="X267" i="1" s="1"/>
  <c r="AP1179" i="1"/>
  <c r="AO1179" i="1"/>
  <c r="AG1179" i="1"/>
  <c r="AN1179" i="1" s="1"/>
  <c r="AF1179" i="1"/>
  <c r="AM1179" i="1" s="1"/>
  <c r="AE1179" i="1"/>
  <c r="AL1179" i="1" s="1"/>
  <c r="AD1179" i="1"/>
  <c r="AK1179" i="1" s="1"/>
  <c r="AC1179" i="1"/>
  <c r="AJ1179" i="1" s="1"/>
  <c r="O1179" i="1"/>
  <c r="R1179" i="1" s="1"/>
  <c r="AP1138" i="1"/>
  <c r="AO1138" i="1"/>
  <c r="AG1138" i="1"/>
  <c r="AN1138" i="1" s="1"/>
  <c r="AF1138" i="1"/>
  <c r="AM1138" i="1" s="1"/>
  <c r="AE1138" i="1"/>
  <c r="AL1138" i="1" s="1"/>
  <c r="AD1138" i="1"/>
  <c r="AK1138" i="1" s="1"/>
  <c r="AC1138" i="1"/>
  <c r="AJ1138" i="1" s="1"/>
  <c r="O1138" i="1"/>
  <c r="R1138" i="1" s="1"/>
  <c r="U1138" i="1" s="1"/>
  <c r="V1138" i="1" s="1"/>
  <c r="AP248" i="1"/>
  <c r="AO248" i="1"/>
  <c r="AG248" i="1"/>
  <c r="AN248" i="1" s="1"/>
  <c r="AF248" i="1"/>
  <c r="AM248" i="1" s="1"/>
  <c r="AE248" i="1"/>
  <c r="AL248" i="1" s="1"/>
  <c r="AD248" i="1"/>
  <c r="AK248" i="1" s="1"/>
  <c r="AC248" i="1"/>
  <c r="AJ248" i="1" s="1"/>
  <c r="O248" i="1"/>
  <c r="R248" i="1" s="1"/>
  <c r="AP207" i="1"/>
  <c r="AO207" i="1"/>
  <c r="AG207" i="1"/>
  <c r="AN207" i="1" s="1"/>
  <c r="AF207" i="1"/>
  <c r="AM207" i="1" s="1"/>
  <c r="AE207" i="1"/>
  <c r="AL207" i="1" s="1"/>
  <c r="AD207" i="1"/>
  <c r="AK207" i="1" s="1"/>
  <c r="AC207" i="1"/>
  <c r="AJ207" i="1" s="1"/>
  <c r="O207" i="1"/>
  <c r="R207" i="1" s="1"/>
  <c r="AP1103" i="1"/>
  <c r="AO1103" i="1"/>
  <c r="AG1103" i="1"/>
  <c r="AN1103" i="1" s="1"/>
  <c r="AF1103" i="1"/>
  <c r="AM1103" i="1" s="1"/>
  <c r="AE1103" i="1"/>
  <c r="AL1103" i="1" s="1"/>
  <c r="AD1103" i="1"/>
  <c r="AK1103" i="1" s="1"/>
  <c r="AC1103" i="1"/>
  <c r="AJ1103" i="1" s="1"/>
  <c r="O1103" i="1"/>
  <c r="R1103" i="1" s="1"/>
  <c r="X1103" i="1" s="1"/>
  <c r="AP943" i="1"/>
  <c r="AO943" i="1"/>
  <c r="AG943" i="1"/>
  <c r="AN943" i="1" s="1"/>
  <c r="AF943" i="1"/>
  <c r="AM943" i="1" s="1"/>
  <c r="AE943" i="1"/>
  <c r="AL943" i="1" s="1"/>
  <c r="AD943" i="1"/>
  <c r="AK943" i="1" s="1"/>
  <c r="AC943" i="1"/>
  <c r="AJ943" i="1" s="1"/>
  <c r="O943" i="1"/>
  <c r="R943" i="1" s="1"/>
  <c r="AP925" i="1"/>
  <c r="AO925" i="1"/>
  <c r="AG925" i="1"/>
  <c r="AN925" i="1" s="1"/>
  <c r="AF925" i="1"/>
  <c r="AM925" i="1" s="1"/>
  <c r="AE925" i="1"/>
  <c r="AL925" i="1" s="1"/>
  <c r="AD925" i="1"/>
  <c r="AK925" i="1" s="1"/>
  <c r="AC925" i="1"/>
  <c r="AJ925" i="1" s="1"/>
  <c r="O925" i="1"/>
  <c r="R925" i="1" s="1"/>
  <c r="AP885" i="1"/>
  <c r="AO885" i="1"/>
  <c r="AG885" i="1"/>
  <c r="AN885" i="1" s="1"/>
  <c r="AF885" i="1"/>
  <c r="AM885" i="1" s="1"/>
  <c r="AE885" i="1"/>
  <c r="AL885" i="1" s="1"/>
  <c r="AD885" i="1"/>
  <c r="AK885" i="1" s="1"/>
  <c r="AC885" i="1"/>
  <c r="AJ885" i="1" s="1"/>
  <c r="O885" i="1"/>
  <c r="R885" i="1" s="1"/>
  <c r="X885" i="1" s="1"/>
  <c r="AP845" i="1"/>
  <c r="AO845" i="1"/>
  <c r="AG845" i="1"/>
  <c r="AN845" i="1" s="1"/>
  <c r="AF845" i="1"/>
  <c r="AM845" i="1" s="1"/>
  <c r="AE845" i="1"/>
  <c r="AL845" i="1" s="1"/>
  <c r="AD845" i="1"/>
  <c r="AK845" i="1" s="1"/>
  <c r="AC845" i="1"/>
  <c r="AJ845" i="1" s="1"/>
  <c r="O845" i="1"/>
  <c r="R845" i="1" s="1"/>
  <c r="X845" i="1" s="1"/>
  <c r="AP677" i="1"/>
  <c r="AO677" i="1"/>
  <c r="AG677" i="1"/>
  <c r="AN677" i="1" s="1"/>
  <c r="AF677" i="1"/>
  <c r="AM677" i="1" s="1"/>
  <c r="AE677" i="1"/>
  <c r="AL677" i="1" s="1"/>
  <c r="AD677" i="1"/>
  <c r="AK677" i="1" s="1"/>
  <c r="AC677" i="1"/>
  <c r="AJ677" i="1" s="1"/>
  <c r="O677" i="1"/>
  <c r="R677" i="1" s="1"/>
  <c r="U677" i="1" s="1"/>
  <c r="V677" i="1" s="1"/>
  <c r="AP658" i="1"/>
  <c r="AO658" i="1"/>
  <c r="AG658" i="1"/>
  <c r="AN658" i="1" s="1"/>
  <c r="AF658" i="1"/>
  <c r="AM658" i="1" s="1"/>
  <c r="AE658" i="1"/>
  <c r="AL658" i="1" s="1"/>
  <c r="AD658" i="1"/>
  <c r="AK658" i="1" s="1"/>
  <c r="AC658" i="1"/>
  <c r="AJ658" i="1" s="1"/>
  <c r="O658" i="1"/>
  <c r="R658" i="1" s="1"/>
  <c r="AP1073" i="1"/>
  <c r="AO1073" i="1"/>
  <c r="AG1073" i="1"/>
  <c r="AN1073" i="1" s="1"/>
  <c r="AF1073" i="1"/>
  <c r="AM1073" i="1" s="1"/>
  <c r="AE1073" i="1"/>
  <c r="AL1073" i="1" s="1"/>
  <c r="AD1073" i="1"/>
  <c r="AK1073" i="1" s="1"/>
  <c r="AC1073" i="1"/>
  <c r="AJ1073" i="1" s="1"/>
  <c r="O1073" i="1"/>
  <c r="R1073" i="1" s="1"/>
  <c r="X1073" i="1" s="1"/>
  <c r="AP2312" i="1"/>
  <c r="AO2312" i="1"/>
  <c r="AG2312" i="1"/>
  <c r="AN2312" i="1" s="1"/>
  <c r="AF2312" i="1"/>
  <c r="AM2312" i="1" s="1"/>
  <c r="AE2312" i="1"/>
  <c r="AL2312" i="1" s="1"/>
  <c r="AD2312" i="1"/>
  <c r="AK2312" i="1" s="1"/>
  <c r="AC2312" i="1"/>
  <c r="AJ2312" i="1" s="1"/>
  <c r="O2312" i="1"/>
  <c r="R2312" i="1" s="1"/>
  <c r="AP610" i="1"/>
  <c r="AO610" i="1"/>
  <c r="AG610" i="1"/>
  <c r="AN610" i="1" s="1"/>
  <c r="AF610" i="1"/>
  <c r="AM610" i="1" s="1"/>
  <c r="AE610" i="1"/>
  <c r="AL610" i="1" s="1"/>
  <c r="AD610" i="1"/>
  <c r="AK610" i="1" s="1"/>
  <c r="AC610" i="1"/>
  <c r="AJ610" i="1" s="1"/>
  <c r="O610" i="1"/>
  <c r="R610" i="1" s="1"/>
  <c r="AP569" i="1"/>
  <c r="AO569" i="1"/>
  <c r="AG569" i="1"/>
  <c r="AN569" i="1" s="1"/>
  <c r="AF569" i="1"/>
  <c r="AM569" i="1" s="1"/>
  <c r="AE569" i="1"/>
  <c r="AL569" i="1" s="1"/>
  <c r="AD569" i="1"/>
  <c r="AK569" i="1" s="1"/>
  <c r="AC569" i="1"/>
  <c r="AJ569" i="1" s="1"/>
  <c r="O569" i="1"/>
  <c r="R569" i="1" s="1"/>
  <c r="AP483" i="1"/>
  <c r="AO483" i="1"/>
  <c r="AG483" i="1"/>
  <c r="AN483" i="1" s="1"/>
  <c r="AF483" i="1"/>
  <c r="AM483" i="1" s="1"/>
  <c r="AE483" i="1"/>
  <c r="AL483" i="1" s="1"/>
  <c r="AD483" i="1"/>
  <c r="AK483" i="1" s="1"/>
  <c r="AC483" i="1"/>
  <c r="AJ483" i="1" s="1"/>
  <c r="O483" i="1"/>
  <c r="R483" i="1" s="1"/>
  <c r="AP443" i="1"/>
  <c r="AO443" i="1"/>
  <c r="AG443" i="1"/>
  <c r="AN443" i="1" s="1"/>
  <c r="AF443" i="1"/>
  <c r="AM443" i="1" s="1"/>
  <c r="AE443" i="1"/>
  <c r="AL443" i="1" s="1"/>
  <c r="AD443" i="1"/>
  <c r="AK443" i="1" s="1"/>
  <c r="AC443" i="1"/>
  <c r="AJ443" i="1" s="1"/>
  <c r="O443" i="1"/>
  <c r="R443" i="1" s="1"/>
  <c r="AP353" i="1"/>
  <c r="AO353" i="1"/>
  <c r="AG353" i="1"/>
  <c r="AN353" i="1" s="1"/>
  <c r="AF353" i="1"/>
  <c r="AM353" i="1" s="1"/>
  <c r="AE353" i="1"/>
  <c r="AL353" i="1" s="1"/>
  <c r="AD353" i="1"/>
  <c r="AK353" i="1" s="1"/>
  <c r="AC353" i="1"/>
  <c r="AJ353" i="1" s="1"/>
  <c r="O353" i="1"/>
  <c r="R353" i="1" s="1"/>
  <c r="AP335" i="1"/>
  <c r="AO335" i="1"/>
  <c r="AG335" i="1"/>
  <c r="AN335" i="1" s="1"/>
  <c r="AF335" i="1"/>
  <c r="AM335" i="1" s="1"/>
  <c r="AE335" i="1"/>
  <c r="AL335" i="1" s="1"/>
  <c r="AD335" i="1"/>
  <c r="AK335" i="1" s="1"/>
  <c r="AC335" i="1"/>
  <c r="AJ335" i="1" s="1"/>
  <c r="O335" i="1"/>
  <c r="R335" i="1" s="1"/>
  <c r="U335" i="1" s="1"/>
  <c r="V335" i="1" s="1"/>
  <c r="AP1964" i="1"/>
  <c r="AO1964" i="1"/>
  <c r="AG1964" i="1"/>
  <c r="AN1964" i="1" s="1"/>
  <c r="AF1964" i="1"/>
  <c r="AM1964" i="1" s="1"/>
  <c r="AE1964" i="1"/>
  <c r="AL1964" i="1" s="1"/>
  <c r="AD1964" i="1"/>
  <c r="AK1964" i="1" s="1"/>
  <c r="AC1964" i="1"/>
  <c r="AJ1964" i="1" s="1"/>
  <c r="O1964" i="1"/>
  <c r="R1964" i="1" s="1"/>
  <c r="U1964" i="1" s="1"/>
  <c r="V1964" i="1" s="1"/>
  <c r="AP188" i="1"/>
  <c r="AO188" i="1"/>
  <c r="AG188" i="1"/>
  <c r="AN188" i="1" s="1"/>
  <c r="AF188" i="1"/>
  <c r="AM188" i="1" s="1"/>
  <c r="AE188" i="1"/>
  <c r="AL188" i="1" s="1"/>
  <c r="AD188" i="1"/>
  <c r="AK188" i="1" s="1"/>
  <c r="AC188" i="1"/>
  <c r="AJ188" i="1" s="1"/>
  <c r="O188" i="1"/>
  <c r="R188" i="1" s="1"/>
  <c r="AP2138" i="1"/>
  <c r="AO2138" i="1"/>
  <c r="AG2138" i="1"/>
  <c r="AN2138" i="1" s="1"/>
  <c r="AF2138" i="1"/>
  <c r="AM2138" i="1" s="1"/>
  <c r="AE2138" i="1"/>
  <c r="AL2138" i="1" s="1"/>
  <c r="AD2138" i="1"/>
  <c r="AK2138" i="1" s="1"/>
  <c r="AC2138" i="1"/>
  <c r="AJ2138" i="1" s="1"/>
  <c r="O2138" i="1"/>
  <c r="R2138" i="1" s="1"/>
  <c r="AP2108" i="1"/>
  <c r="AO2108" i="1"/>
  <c r="AG2108" i="1"/>
  <c r="AN2108" i="1" s="1"/>
  <c r="AF2108" i="1"/>
  <c r="AM2108" i="1" s="1"/>
  <c r="AE2108" i="1"/>
  <c r="AL2108" i="1" s="1"/>
  <c r="AD2108" i="1"/>
  <c r="AK2108" i="1" s="1"/>
  <c r="AC2108" i="1"/>
  <c r="AJ2108" i="1" s="1"/>
  <c r="O2108" i="1"/>
  <c r="R2108" i="1" s="1"/>
  <c r="AP140" i="1"/>
  <c r="AO140" i="1"/>
  <c r="AG140" i="1"/>
  <c r="AN140" i="1" s="1"/>
  <c r="AF140" i="1"/>
  <c r="AM140" i="1" s="1"/>
  <c r="AE140" i="1"/>
  <c r="AL140" i="1" s="1"/>
  <c r="AD140" i="1"/>
  <c r="AK140" i="1" s="1"/>
  <c r="AC140" i="1"/>
  <c r="AJ140" i="1" s="1"/>
  <c r="O140" i="1"/>
  <c r="R140" i="1" s="1"/>
  <c r="AP1003" i="1"/>
  <c r="AO1003" i="1"/>
  <c r="AG1003" i="1"/>
  <c r="AN1003" i="1" s="1"/>
  <c r="AF1003" i="1"/>
  <c r="AM1003" i="1" s="1"/>
  <c r="AE1003" i="1"/>
  <c r="AL1003" i="1" s="1"/>
  <c r="AD1003" i="1"/>
  <c r="AK1003" i="1" s="1"/>
  <c r="AC1003" i="1"/>
  <c r="AJ1003" i="1" s="1"/>
  <c r="O1003" i="1"/>
  <c r="R1003" i="1" s="1"/>
  <c r="AP99" i="1"/>
  <c r="AO99" i="1"/>
  <c r="AG99" i="1"/>
  <c r="AN99" i="1" s="1"/>
  <c r="AF99" i="1"/>
  <c r="AM99" i="1" s="1"/>
  <c r="AE99" i="1"/>
  <c r="AL99" i="1" s="1"/>
  <c r="AD99" i="1"/>
  <c r="AK99" i="1" s="1"/>
  <c r="AC99" i="1"/>
  <c r="AJ99" i="1" s="1"/>
  <c r="O99" i="1"/>
  <c r="R99" i="1" s="1"/>
  <c r="X99" i="1" s="1"/>
  <c r="AP80" i="1"/>
  <c r="AO80" i="1"/>
  <c r="AG80" i="1"/>
  <c r="AN80" i="1" s="1"/>
  <c r="AF80" i="1"/>
  <c r="AM80" i="1" s="1"/>
  <c r="AE80" i="1"/>
  <c r="AL80" i="1" s="1"/>
  <c r="AD80" i="1"/>
  <c r="AK80" i="1" s="1"/>
  <c r="AC80" i="1"/>
  <c r="AJ80" i="1" s="1"/>
  <c r="O80" i="1"/>
  <c r="R80" i="1" s="1"/>
  <c r="AP499" i="1"/>
  <c r="AO499" i="1"/>
  <c r="AG499" i="1"/>
  <c r="AN499" i="1" s="1"/>
  <c r="AF499" i="1"/>
  <c r="AM499" i="1" s="1"/>
  <c r="AE499" i="1"/>
  <c r="AL499" i="1" s="1"/>
  <c r="AD499" i="1"/>
  <c r="AK499" i="1" s="1"/>
  <c r="AC499" i="1"/>
  <c r="AJ499" i="1" s="1"/>
  <c r="O499" i="1"/>
  <c r="R499" i="1" s="1"/>
  <c r="X499" i="1" s="1"/>
  <c r="AP50" i="1"/>
  <c r="AO50" i="1"/>
  <c r="AG50" i="1"/>
  <c r="AN50" i="1" s="1"/>
  <c r="AF50" i="1"/>
  <c r="AM50" i="1" s="1"/>
  <c r="AE50" i="1"/>
  <c r="AL50" i="1" s="1"/>
  <c r="AD50" i="1"/>
  <c r="AK50" i="1" s="1"/>
  <c r="AC50" i="1"/>
  <c r="AJ50" i="1" s="1"/>
  <c r="O50" i="1"/>
  <c r="R50" i="1" s="1"/>
  <c r="U50" i="1" s="1"/>
  <c r="V50" i="1" s="1"/>
  <c r="AP1784" i="1"/>
  <c r="AO1784" i="1"/>
  <c r="AG1784" i="1"/>
  <c r="AN1784" i="1" s="1"/>
  <c r="AF1784" i="1"/>
  <c r="AM1784" i="1" s="1"/>
  <c r="AE1784" i="1"/>
  <c r="AL1784" i="1" s="1"/>
  <c r="AD1784" i="1"/>
  <c r="AK1784" i="1" s="1"/>
  <c r="AC1784" i="1"/>
  <c r="AJ1784" i="1" s="1"/>
  <c r="O1784" i="1"/>
  <c r="R1784" i="1" s="1"/>
  <c r="X1784" i="1" s="1"/>
  <c r="AP815" i="1"/>
  <c r="AO815" i="1"/>
  <c r="AG815" i="1"/>
  <c r="AN815" i="1" s="1"/>
  <c r="AF815" i="1"/>
  <c r="AM815" i="1" s="1"/>
  <c r="AE815" i="1"/>
  <c r="AL815" i="1" s="1"/>
  <c r="AD815" i="1"/>
  <c r="AK815" i="1" s="1"/>
  <c r="AC815" i="1"/>
  <c r="AJ815" i="1" s="1"/>
  <c r="O815" i="1"/>
  <c r="R815" i="1" s="1"/>
  <c r="U815" i="1" s="1"/>
  <c r="V815" i="1" s="1"/>
  <c r="AP807" i="1"/>
  <c r="AO807" i="1"/>
  <c r="AG807" i="1"/>
  <c r="AN807" i="1" s="1"/>
  <c r="AF807" i="1"/>
  <c r="AM807" i="1" s="1"/>
  <c r="AE807" i="1"/>
  <c r="AL807" i="1" s="1"/>
  <c r="AD807" i="1"/>
  <c r="AK807" i="1" s="1"/>
  <c r="AC807" i="1"/>
  <c r="AJ807" i="1" s="1"/>
  <c r="O807" i="1"/>
  <c r="R807" i="1" s="1"/>
  <c r="AP767" i="1"/>
  <c r="AO767" i="1"/>
  <c r="AG767" i="1"/>
  <c r="AN767" i="1" s="1"/>
  <c r="AF767" i="1"/>
  <c r="AM767" i="1" s="1"/>
  <c r="AE767" i="1"/>
  <c r="AL767" i="1" s="1"/>
  <c r="AD767" i="1"/>
  <c r="AK767" i="1" s="1"/>
  <c r="AC767" i="1"/>
  <c r="AJ767" i="1" s="1"/>
  <c r="O767" i="1"/>
  <c r="R767" i="1" s="1"/>
  <c r="AP791" i="1"/>
  <c r="AO791" i="1"/>
  <c r="AG791" i="1"/>
  <c r="AN791" i="1" s="1"/>
  <c r="AF791" i="1"/>
  <c r="AM791" i="1" s="1"/>
  <c r="AE791" i="1"/>
  <c r="AL791" i="1" s="1"/>
  <c r="AD791" i="1"/>
  <c r="AK791" i="1" s="1"/>
  <c r="AC791" i="1"/>
  <c r="AJ791" i="1" s="1"/>
  <c r="O791" i="1"/>
  <c r="R791" i="1" s="1"/>
  <c r="AP783" i="1"/>
  <c r="AO783" i="1"/>
  <c r="AG783" i="1"/>
  <c r="AN783" i="1" s="1"/>
  <c r="AF783" i="1"/>
  <c r="AM783" i="1" s="1"/>
  <c r="AE783" i="1"/>
  <c r="AL783" i="1" s="1"/>
  <c r="AD783" i="1"/>
  <c r="AK783" i="1" s="1"/>
  <c r="AC783" i="1"/>
  <c r="AJ783" i="1" s="1"/>
  <c r="O783" i="1"/>
  <c r="R783" i="1" s="1"/>
  <c r="X783" i="1" s="1"/>
  <c r="AP727" i="1"/>
  <c r="AO727" i="1"/>
  <c r="AG727" i="1"/>
  <c r="AN727" i="1" s="1"/>
  <c r="AF727" i="1"/>
  <c r="AM727" i="1" s="1"/>
  <c r="AE727" i="1"/>
  <c r="AL727" i="1" s="1"/>
  <c r="AD727" i="1"/>
  <c r="AK727" i="1" s="1"/>
  <c r="AC727" i="1"/>
  <c r="AJ727" i="1" s="1"/>
  <c r="O727" i="1"/>
  <c r="R727" i="1" s="1"/>
  <c r="X727" i="1" s="1"/>
  <c r="AP751" i="1"/>
  <c r="AO751" i="1"/>
  <c r="AG751" i="1"/>
  <c r="AN751" i="1" s="1"/>
  <c r="AF751" i="1"/>
  <c r="AM751" i="1" s="1"/>
  <c r="AE751" i="1"/>
  <c r="AL751" i="1" s="1"/>
  <c r="AD751" i="1"/>
  <c r="AK751" i="1" s="1"/>
  <c r="AC751" i="1"/>
  <c r="AJ751" i="1" s="1"/>
  <c r="O751" i="1"/>
  <c r="R751" i="1" s="1"/>
  <c r="U751" i="1" s="1"/>
  <c r="V751" i="1" s="1"/>
  <c r="AP743" i="1"/>
  <c r="AO743" i="1"/>
  <c r="AG743" i="1"/>
  <c r="AN743" i="1" s="1"/>
  <c r="AF743" i="1"/>
  <c r="AM743" i="1" s="1"/>
  <c r="AE743" i="1"/>
  <c r="AL743" i="1" s="1"/>
  <c r="AD743" i="1"/>
  <c r="AK743" i="1" s="1"/>
  <c r="AC743" i="1"/>
  <c r="AJ743" i="1" s="1"/>
  <c r="O743" i="1"/>
  <c r="R743" i="1" s="1"/>
  <c r="AP703" i="1"/>
  <c r="AO703" i="1"/>
  <c r="AG703" i="1"/>
  <c r="AN703" i="1" s="1"/>
  <c r="AF703" i="1"/>
  <c r="AM703" i="1" s="1"/>
  <c r="AE703" i="1"/>
  <c r="AL703" i="1" s="1"/>
  <c r="AD703" i="1"/>
  <c r="AK703" i="1" s="1"/>
  <c r="AC703" i="1"/>
  <c r="AJ703" i="1" s="1"/>
  <c r="O703" i="1"/>
  <c r="R703" i="1" s="1"/>
  <c r="X703" i="1" s="1"/>
  <c r="AP711" i="1"/>
  <c r="AO711" i="1"/>
  <c r="AG711" i="1"/>
  <c r="AN711" i="1" s="1"/>
  <c r="AF711" i="1"/>
  <c r="AM711" i="1" s="1"/>
  <c r="AE711" i="1"/>
  <c r="AL711" i="1" s="1"/>
  <c r="AD711" i="1"/>
  <c r="AK711" i="1" s="1"/>
  <c r="AC711" i="1"/>
  <c r="AJ711" i="1" s="1"/>
  <c r="O711" i="1"/>
  <c r="R711" i="1" s="1"/>
  <c r="AP695" i="1"/>
  <c r="AO695" i="1"/>
  <c r="AG695" i="1"/>
  <c r="AN695" i="1" s="1"/>
  <c r="AF695" i="1"/>
  <c r="AM695" i="1" s="1"/>
  <c r="AE695" i="1"/>
  <c r="AL695" i="1" s="1"/>
  <c r="AD695" i="1"/>
  <c r="AK695" i="1" s="1"/>
  <c r="AC695" i="1"/>
  <c r="AJ695" i="1" s="1"/>
  <c r="O695" i="1"/>
  <c r="R695" i="1" s="1"/>
  <c r="U695" i="1" s="1"/>
  <c r="V695" i="1" s="1"/>
  <c r="AP2240" i="1"/>
  <c r="AO2240" i="1"/>
  <c r="AG2240" i="1"/>
  <c r="AN2240" i="1" s="1"/>
  <c r="AF2240" i="1"/>
  <c r="AM2240" i="1" s="1"/>
  <c r="AE2240" i="1"/>
  <c r="AL2240" i="1" s="1"/>
  <c r="AD2240" i="1"/>
  <c r="AK2240" i="1" s="1"/>
  <c r="AC2240" i="1"/>
  <c r="AJ2240" i="1" s="1"/>
  <c r="O2240" i="1"/>
  <c r="R2240" i="1" s="1"/>
  <c r="AP2059" i="1"/>
  <c r="AO2059" i="1"/>
  <c r="AG2059" i="1"/>
  <c r="AN2059" i="1" s="1"/>
  <c r="AF2059" i="1"/>
  <c r="AM2059" i="1" s="1"/>
  <c r="AE2059" i="1"/>
  <c r="AL2059" i="1" s="1"/>
  <c r="AD2059" i="1"/>
  <c r="AK2059" i="1" s="1"/>
  <c r="AC2059" i="1"/>
  <c r="AJ2059" i="1" s="1"/>
  <c r="O2059" i="1"/>
  <c r="R2059" i="1" s="1"/>
  <c r="X2059" i="1" s="1"/>
  <c r="AP2040" i="1"/>
  <c r="AO2040" i="1"/>
  <c r="AG2040" i="1"/>
  <c r="AN2040" i="1" s="1"/>
  <c r="AF2040" i="1"/>
  <c r="AM2040" i="1" s="1"/>
  <c r="AE2040" i="1"/>
  <c r="AL2040" i="1" s="1"/>
  <c r="AD2040" i="1"/>
  <c r="AK2040" i="1" s="1"/>
  <c r="AC2040" i="1"/>
  <c r="AJ2040" i="1" s="1"/>
  <c r="O2040" i="1"/>
  <c r="R2040" i="1" s="1"/>
  <c r="AP1456" i="1"/>
  <c r="AO1456" i="1"/>
  <c r="AG1456" i="1"/>
  <c r="AN1456" i="1" s="1"/>
  <c r="AF1456" i="1"/>
  <c r="AM1456" i="1" s="1"/>
  <c r="AE1456" i="1"/>
  <c r="AL1456" i="1" s="1"/>
  <c r="AD1456" i="1"/>
  <c r="AK1456" i="1" s="1"/>
  <c r="AC1456" i="1"/>
  <c r="AJ1456" i="1" s="1"/>
  <c r="O1456" i="1"/>
  <c r="R1456" i="1" s="1"/>
  <c r="U1456" i="1" s="1"/>
  <c r="V1456" i="1" s="1"/>
  <c r="AP1293" i="1"/>
  <c r="AO1293" i="1"/>
  <c r="AG1293" i="1"/>
  <c r="AN1293" i="1" s="1"/>
  <c r="AF1293" i="1"/>
  <c r="AM1293" i="1" s="1"/>
  <c r="AE1293" i="1"/>
  <c r="AL1293" i="1" s="1"/>
  <c r="AD1293" i="1"/>
  <c r="AK1293" i="1" s="1"/>
  <c r="AC1293" i="1"/>
  <c r="AJ1293" i="1" s="1"/>
  <c r="O1293" i="1"/>
  <c r="R1293" i="1" s="1"/>
  <c r="AP1110" i="1"/>
  <c r="AO1110" i="1"/>
  <c r="AG1110" i="1"/>
  <c r="AN1110" i="1" s="1"/>
  <c r="AF1110" i="1"/>
  <c r="AM1110" i="1" s="1"/>
  <c r="AE1110" i="1"/>
  <c r="AL1110" i="1" s="1"/>
  <c r="AD1110" i="1"/>
  <c r="AK1110" i="1" s="1"/>
  <c r="AC1110" i="1"/>
  <c r="AJ1110" i="1" s="1"/>
  <c r="O1110" i="1"/>
  <c r="R1110" i="1" s="1"/>
  <c r="AP951" i="1"/>
  <c r="AO951" i="1"/>
  <c r="AG951" i="1"/>
  <c r="AN951" i="1" s="1"/>
  <c r="AF951" i="1"/>
  <c r="AM951" i="1" s="1"/>
  <c r="AE951" i="1"/>
  <c r="AL951" i="1" s="1"/>
  <c r="AD951" i="1"/>
  <c r="AK951" i="1" s="1"/>
  <c r="AC951" i="1"/>
  <c r="AJ951" i="1" s="1"/>
  <c r="O951" i="1"/>
  <c r="R951" i="1" s="1"/>
  <c r="U951" i="1" s="1"/>
  <c r="V951" i="1" s="1"/>
  <c r="AP550" i="1"/>
  <c r="AO550" i="1"/>
  <c r="AG550" i="1"/>
  <c r="AN550" i="1" s="1"/>
  <c r="AF550" i="1"/>
  <c r="AM550" i="1" s="1"/>
  <c r="AE550" i="1"/>
  <c r="AL550" i="1" s="1"/>
  <c r="AD550" i="1"/>
  <c r="AK550" i="1" s="1"/>
  <c r="AC550" i="1"/>
  <c r="AJ550" i="1" s="1"/>
  <c r="O550" i="1"/>
  <c r="R550" i="1" s="1"/>
  <c r="U550" i="1" s="1"/>
  <c r="V550" i="1" s="1"/>
  <c r="AP542" i="1"/>
  <c r="AO542" i="1"/>
  <c r="AG542" i="1"/>
  <c r="AN542" i="1" s="1"/>
  <c r="AF542" i="1"/>
  <c r="AM542" i="1" s="1"/>
  <c r="AE542" i="1"/>
  <c r="AL542" i="1" s="1"/>
  <c r="AD542" i="1"/>
  <c r="AK542" i="1" s="1"/>
  <c r="AC542" i="1"/>
  <c r="AJ542" i="1" s="1"/>
  <c r="O542" i="1"/>
  <c r="R542" i="1" s="1"/>
  <c r="AP534" i="1"/>
  <c r="AO534" i="1"/>
  <c r="AG534" i="1"/>
  <c r="AN534" i="1" s="1"/>
  <c r="AF534" i="1"/>
  <c r="AM534" i="1" s="1"/>
  <c r="AE534" i="1"/>
  <c r="AL534" i="1" s="1"/>
  <c r="AD534" i="1"/>
  <c r="AK534" i="1" s="1"/>
  <c r="AC534" i="1"/>
  <c r="AJ534" i="1" s="1"/>
  <c r="O534" i="1"/>
  <c r="R534" i="1" s="1"/>
  <c r="X534" i="1" s="1"/>
  <c r="AP507" i="1"/>
  <c r="AO507" i="1"/>
  <c r="O507" i="1"/>
  <c r="R507" i="1" s="1"/>
  <c r="U507" i="1" s="1"/>
  <c r="V507" i="1" s="1"/>
  <c r="AP526" i="1"/>
  <c r="AO526" i="1"/>
  <c r="AG526" i="1"/>
  <c r="AN526" i="1" s="1"/>
  <c r="AF526" i="1"/>
  <c r="AM526" i="1" s="1"/>
  <c r="AE526" i="1"/>
  <c r="AL526" i="1" s="1"/>
  <c r="AD526" i="1"/>
  <c r="AK526" i="1" s="1"/>
  <c r="AC526" i="1"/>
  <c r="AJ526" i="1" s="1"/>
  <c r="O526" i="1"/>
  <c r="R526" i="1" s="1"/>
  <c r="U526" i="1" s="1"/>
  <c r="V526" i="1" s="1"/>
  <c r="AP491" i="1"/>
  <c r="AO491" i="1"/>
  <c r="AG491" i="1"/>
  <c r="AN491" i="1" s="1"/>
  <c r="AF491" i="1"/>
  <c r="AM491" i="1" s="1"/>
  <c r="AE491" i="1"/>
  <c r="AL491" i="1" s="1"/>
  <c r="AD491" i="1"/>
  <c r="AK491" i="1" s="1"/>
  <c r="AC491" i="1"/>
  <c r="AJ491" i="1" s="1"/>
  <c r="O491" i="1"/>
  <c r="R491" i="1" s="1"/>
  <c r="AO425" i="1"/>
  <c r="AG425" i="1"/>
  <c r="AN425" i="1" s="1"/>
  <c r="AF425" i="1"/>
  <c r="AM425" i="1" s="1"/>
  <c r="AE425" i="1"/>
  <c r="AL425" i="1" s="1"/>
  <c r="AD425" i="1"/>
  <c r="AK425" i="1" s="1"/>
  <c r="AC425" i="1"/>
  <c r="AJ425" i="1" s="1"/>
  <c r="O425" i="1"/>
  <c r="R425" i="1" s="1"/>
  <c r="AP305" i="1"/>
  <c r="AO305" i="1"/>
  <c r="AG305" i="1"/>
  <c r="AN305" i="1" s="1"/>
  <c r="AF305" i="1"/>
  <c r="AM305" i="1" s="1"/>
  <c r="AE305" i="1"/>
  <c r="AL305" i="1" s="1"/>
  <c r="AD305" i="1"/>
  <c r="AK305" i="1" s="1"/>
  <c r="O305" i="1"/>
  <c r="R305" i="1" s="1"/>
  <c r="AP297" i="1"/>
  <c r="AO297" i="1"/>
  <c r="AG297" i="1"/>
  <c r="AN297" i="1" s="1"/>
  <c r="AF297" i="1"/>
  <c r="AM297" i="1" s="1"/>
  <c r="AE297" i="1"/>
  <c r="AL297" i="1" s="1"/>
  <c r="AD297" i="1"/>
  <c r="AK297" i="1" s="1"/>
  <c r="O297" i="1"/>
  <c r="R297" i="1" s="1"/>
  <c r="AP1301" i="1"/>
  <c r="AO1301" i="1"/>
  <c r="AJ1301" i="1"/>
  <c r="AG1301" i="1"/>
  <c r="AN1301" i="1" s="1"/>
  <c r="AF1301" i="1"/>
  <c r="AM1301" i="1" s="1"/>
  <c r="AE1301" i="1"/>
  <c r="AL1301" i="1" s="1"/>
  <c r="AD1301" i="1"/>
  <c r="AK1301" i="1" s="1"/>
  <c r="O1301" i="1"/>
  <c r="R1301" i="1" s="1"/>
  <c r="AP1826" i="1"/>
  <c r="AO1826" i="1"/>
  <c r="AJ1826" i="1"/>
  <c r="AG1826" i="1"/>
  <c r="AN1826" i="1" s="1"/>
  <c r="AF1826" i="1"/>
  <c r="AM1826" i="1" s="1"/>
  <c r="AE1826" i="1"/>
  <c r="AL1826" i="1" s="1"/>
  <c r="AD1826" i="1"/>
  <c r="AK1826" i="1" s="1"/>
  <c r="O1826" i="1"/>
  <c r="R1826" i="1" s="1"/>
  <c r="X1826" i="1" s="1"/>
  <c r="AP798" i="1"/>
  <c r="AO798" i="1"/>
  <c r="AG798" i="1"/>
  <c r="AN798" i="1" s="1"/>
  <c r="AF798" i="1"/>
  <c r="AM798" i="1" s="1"/>
  <c r="AE798" i="1"/>
  <c r="AL798" i="1" s="1"/>
  <c r="AD798" i="1"/>
  <c r="AK798" i="1" s="1"/>
  <c r="AC798" i="1"/>
  <c r="AJ798" i="1" s="1"/>
  <c r="O798" i="1"/>
  <c r="R798" i="1" s="1"/>
  <c r="AP774" i="1"/>
  <c r="AO774" i="1"/>
  <c r="AG774" i="1"/>
  <c r="AN774" i="1" s="1"/>
  <c r="AF774" i="1"/>
  <c r="AM774" i="1" s="1"/>
  <c r="AE774" i="1"/>
  <c r="AL774" i="1" s="1"/>
  <c r="AD774" i="1"/>
  <c r="AK774" i="1" s="1"/>
  <c r="AC774" i="1"/>
  <c r="AJ774" i="1" s="1"/>
  <c r="O774" i="1"/>
  <c r="R774" i="1" s="1"/>
  <c r="U774" i="1" s="1"/>
  <c r="V774" i="1" s="1"/>
  <c r="AP758" i="1"/>
  <c r="AO758" i="1"/>
  <c r="AG758" i="1"/>
  <c r="AN758" i="1" s="1"/>
  <c r="AF758" i="1"/>
  <c r="AM758" i="1" s="1"/>
  <c r="AE758" i="1"/>
  <c r="AL758" i="1" s="1"/>
  <c r="AD758" i="1"/>
  <c r="AK758" i="1" s="1"/>
  <c r="AC758" i="1"/>
  <c r="AJ758" i="1" s="1"/>
  <c r="O758" i="1"/>
  <c r="R758" i="1" s="1"/>
  <c r="AP734" i="1"/>
  <c r="AO734" i="1"/>
  <c r="AG734" i="1"/>
  <c r="AN734" i="1" s="1"/>
  <c r="AF734" i="1"/>
  <c r="AM734" i="1" s="1"/>
  <c r="AE734" i="1"/>
  <c r="AL734" i="1" s="1"/>
  <c r="AD734" i="1"/>
  <c r="AK734" i="1" s="1"/>
  <c r="AC734" i="1"/>
  <c r="AJ734" i="1" s="1"/>
  <c r="O734" i="1"/>
  <c r="R734" i="1" s="1"/>
  <c r="X734" i="1" s="1"/>
  <c r="AP718" i="1"/>
  <c r="AO718" i="1"/>
  <c r="AG718" i="1"/>
  <c r="AN718" i="1" s="1"/>
  <c r="AF718" i="1"/>
  <c r="AM718" i="1" s="1"/>
  <c r="AE718" i="1"/>
  <c r="AL718" i="1" s="1"/>
  <c r="AD718" i="1"/>
  <c r="AK718" i="1" s="1"/>
  <c r="AC718" i="1"/>
  <c r="AJ718" i="1" s="1"/>
  <c r="O718" i="1"/>
  <c r="R718" i="1" s="1"/>
  <c r="AP1737" i="1"/>
  <c r="AO1737" i="1"/>
  <c r="AG1737" i="1"/>
  <c r="AN1737" i="1" s="1"/>
  <c r="AF1737" i="1"/>
  <c r="AM1737" i="1" s="1"/>
  <c r="AE1737" i="1"/>
  <c r="AL1737" i="1" s="1"/>
  <c r="AD1737" i="1"/>
  <c r="AK1737" i="1" s="1"/>
  <c r="AC1737" i="1"/>
  <c r="AJ1737" i="1" s="1"/>
  <c r="O1737" i="1"/>
  <c r="R1737" i="1" s="1"/>
  <c r="U1737" i="1" s="1"/>
  <c r="V1737" i="1" s="1"/>
  <c r="AP1729" i="1"/>
  <c r="AO1729" i="1"/>
  <c r="AG1729" i="1"/>
  <c r="AN1729" i="1" s="1"/>
  <c r="AF1729" i="1"/>
  <c r="AM1729" i="1" s="1"/>
  <c r="AE1729" i="1"/>
  <c r="AL1729" i="1" s="1"/>
  <c r="AD1729" i="1"/>
  <c r="AK1729" i="1" s="1"/>
  <c r="AC1729" i="1"/>
  <c r="AJ1729" i="1" s="1"/>
  <c r="O1729" i="1"/>
  <c r="R1729" i="1" s="1"/>
  <c r="X1729" i="1" s="1"/>
  <c r="AP628" i="1"/>
  <c r="AO628" i="1"/>
  <c r="AG628" i="1"/>
  <c r="AN628" i="1" s="1"/>
  <c r="AF628" i="1"/>
  <c r="AM628" i="1" s="1"/>
  <c r="AE628" i="1"/>
  <c r="AL628" i="1" s="1"/>
  <c r="AD628" i="1"/>
  <c r="AK628" i="1" s="1"/>
  <c r="AC628" i="1"/>
  <c r="AJ628" i="1" s="1"/>
  <c r="O628" i="1"/>
  <c r="R628" i="1" s="1"/>
  <c r="AP2536" i="1"/>
  <c r="AO2536" i="1"/>
  <c r="AG2536" i="1"/>
  <c r="AN2536" i="1" s="1"/>
  <c r="AF2536" i="1"/>
  <c r="AM2536" i="1" s="1"/>
  <c r="AE2536" i="1"/>
  <c r="AL2536" i="1" s="1"/>
  <c r="AD2536" i="1"/>
  <c r="AK2536" i="1" s="1"/>
  <c r="AC2536" i="1"/>
  <c r="AJ2536" i="1" s="1"/>
  <c r="O2536" i="1"/>
  <c r="R2536" i="1" s="1"/>
  <c r="AP2527" i="1"/>
  <c r="AO2527" i="1"/>
  <c r="AG2527" i="1"/>
  <c r="AN2527" i="1" s="1"/>
  <c r="AF2527" i="1"/>
  <c r="AM2527" i="1" s="1"/>
  <c r="AE2527" i="1"/>
  <c r="AL2527" i="1" s="1"/>
  <c r="AD2527" i="1"/>
  <c r="AK2527" i="1" s="1"/>
  <c r="AC2527" i="1"/>
  <c r="AJ2527" i="1" s="1"/>
  <c r="O2527" i="1"/>
  <c r="R2527" i="1" s="1"/>
  <c r="U2527" i="1" s="1"/>
  <c r="V2527" i="1" s="1"/>
  <c r="AP2478" i="1"/>
  <c r="AO2478" i="1"/>
  <c r="AG2478" i="1"/>
  <c r="AN2478" i="1" s="1"/>
  <c r="AF2478" i="1"/>
  <c r="AM2478" i="1" s="1"/>
  <c r="AE2478" i="1"/>
  <c r="AL2478" i="1" s="1"/>
  <c r="AD2478" i="1"/>
  <c r="AK2478" i="1" s="1"/>
  <c r="AC2478" i="1"/>
  <c r="AJ2478" i="1" s="1"/>
  <c r="O2478" i="1"/>
  <c r="R2478" i="1" s="1"/>
  <c r="X2478" i="1" s="1"/>
  <c r="AP2459" i="1"/>
  <c r="AO2459" i="1"/>
  <c r="AG2459" i="1"/>
  <c r="AN2459" i="1" s="1"/>
  <c r="AF2459" i="1"/>
  <c r="AM2459" i="1" s="1"/>
  <c r="AE2459" i="1"/>
  <c r="AL2459" i="1" s="1"/>
  <c r="AD2459" i="1"/>
  <c r="AK2459" i="1" s="1"/>
  <c r="AC2459" i="1"/>
  <c r="AJ2459" i="1" s="1"/>
  <c r="O2459" i="1"/>
  <c r="R2459" i="1" s="1"/>
  <c r="X2459" i="1" s="1"/>
  <c r="AP2562" i="1"/>
  <c r="AO2562" i="1"/>
  <c r="AG2562" i="1"/>
  <c r="AN2562" i="1" s="1"/>
  <c r="AF2562" i="1"/>
  <c r="AM2562" i="1" s="1"/>
  <c r="AE2562" i="1"/>
  <c r="AL2562" i="1" s="1"/>
  <c r="AD2562" i="1"/>
  <c r="AK2562" i="1" s="1"/>
  <c r="AC2562" i="1"/>
  <c r="AJ2562" i="1" s="1"/>
  <c r="O2562" i="1"/>
  <c r="R2562" i="1" s="1"/>
  <c r="AP2543" i="1"/>
  <c r="AO2543" i="1"/>
  <c r="AG2543" i="1"/>
  <c r="AN2543" i="1" s="1"/>
  <c r="AF2543" i="1"/>
  <c r="AM2543" i="1" s="1"/>
  <c r="AE2543" i="1"/>
  <c r="AL2543" i="1" s="1"/>
  <c r="AD2543" i="1"/>
  <c r="AK2543" i="1" s="1"/>
  <c r="AC2543" i="1"/>
  <c r="AJ2543" i="1" s="1"/>
  <c r="O2543" i="1"/>
  <c r="R2543" i="1" s="1"/>
  <c r="U2543" i="1" s="1"/>
  <c r="V2543" i="1" s="1"/>
  <c r="AP2188" i="1"/>
  <c r="AO2188" i="1"/>
  <c r="AG2188" i="1"/>
  <c r="AN2188" i="1" s="1"/>
  <c r="AF2188" i="1"/>
  <c r="AM2188" i="1" s="1"/>
  <c r="AE2188" i="1"/>
  <c r="AL2188" i="1" s="1"/>
  <c r="AD2188" i="1"/>
  <c r="AK2188" i="1" s="1"/>
  <c r="AC2188" i="1"/>
  <c r="AJ2188" i="1" s="1"/>
  <c r="O2188" i="1"/>
  <c r="R2188" i="1" s="1"/>
  <c r="X2188" i="1" s="1"/>
  <c r="AP2099" i="1"/>
  <c r="AO2099" i="1"/>
  <c r="AG2099" i="1"/>
  <c r="AN2099" i="1" s="1"/>
  <c r="AF2099" i="1"/>
  <c r="AM2099" i="1" s="1"/>
  <c r="AE2099" i="1"/>
  <c r="AL2099" i="1" s="1"/>
  <c r="AD2099" i="1"/>
  <c r="AK2099" i="1" s="1"/>
  <c r="AC2099" i="1"/>
  <c r="AJ2099" i="1" s="1"/>
  <c r="O2099" i="1"/>
  <c r="R2099" i="1" s="1"/>
  <c r="AP1991" i="1"/>
  <c r="AO1991" i="1"/>
  <c r="AG1991" i="1"/>
  <c r="AN1991" i="1" s="1"/>
  <c r="AF1991" i="1"/>
  <c r="AM1991" i="1" s="1"/>
  <c r="AE1991" i="1"/>
  <c r="AL1991" i="1" s="1"/>
  <c r="AD1991" i="1"/>
  <c r="AK1991" i="1" s="1"/>
  <c r="AC1991" i="1"/>
  <c r="AJ1991" i="1" s="1"/>
  <c r="O1991" i="1"/>
  <c r="R1991" i="1" s="1"/>
  <c r="AP1208" i="1"/>
  <c r="AO1208" i="1"/>
  <c r="AG1208" i="1"/>
  <c r="AN1208" i="1" s="1"/>
  <c r="AF1208" i="1"/>
  <c r="AM1208" i="1" s="1"/>
  <c r="AE1208" i="1"/>
  <c r="AL1208" i="1" s="1"/>
  <c r="AD1208" i="1"/>
  <c r="AK1208" i="1" s="1"/>
  <c r="AC1208" i="1"/>
  <c r="AJ1208" i="1" s="1"/>
  <c r="O1208" i="1"/>
  <c r="R1208" i="1" s="1"/>
  <c r="X1208" i="1" s="1"/>
  <c r="AP1795" i="1"/>
  <c r="AO1795" i="1"/>
  <c r="AG1795" i="1"/>
  <c r="AN1795" i="1" s="1"/>
  <c r="AF1795" i="1"/>
  <c r="AM1795" i="1" s="1"/>
  <c r="AE1795" i="1"/>
  <c r="AL1795" i="1" s="1"/>
  <c r="AD1795" i="1"/>
  <c r="AK1795" i="1" s="1"/>
  <c r="AC1795" i="1"/>
  <c r="AJ1795" i="1" s="1"/>
  <c r="O1795" i="1"/>
  <c r="R1795" i="1" s="1"/>
  <c r="AP1756" i="1"/>
  <c r="AO1756" i="1"/>
  <c r="AG1756" i="1"/>
  <c r="AN1756" i="1" s="1"/>
  <c r="AF1756" i="1"/>
  <c r="AM1756" i="1" s="1"/>
  <c r="AE1756" i="1"/>
  <c r="AL1756" i="1" s="1"/>
  <c r="AD1756" i="1"/>
  <c r="AK1756" i="1" s="1"/>
  <c r="AC1756" i="1"/>
  <c r="AJ1756" i="1" s="1"/>
  <c r="O1756" i="1"/>
  <c r="R1756" i="1" s="1"/>
  <c r="AP1623" i="1"/>
  <c r="AO1623" i="1"/>
  <c r="AG1623" i="1"/>
  <c r="AN1623" i="1" s="1"/>
  <c r="AF1623" i="1"/>
  <c r="AM1623" i="1" s="1"/>
  <c r="AE1623" i="1"/>
  <c r="AL1623" i="1" s="1"/>
  <c r="AD1623" i="1"/>
  <c r="AK1623" i="1" s="1"/>
  <c r="AC1623" i="1"/>
  <c r="AJ1623" i="1" s="1"/>
  <c r="O1623" i="1"/>
  <c r="R1623" i="1" s="1"/>
  <c r="X1623" i="1" s="1"/>
  <c r="AP1541" i="1"/>
  <c r="AO1541" i="1"/>
  <c r="AG1541" i="1"/>
  <c r="AN1541" i="1" s="1"/>
  <c r="AF1541" i="1"/>
  <c r="AM1541" i="1" s="1"/>
  <c r="AE1541" i="1"/>
  <c r="AL1541" i="1" s="1"/>
  <c r="AD1541" i="1"/>
  <c r="AK1541" i="1" s="1"/>
  <c r="AC1541" i="1"/>
  <c r="AJ1541" i="1" s="1"/>
  <c r="O1541" i="1"/>
  <c r="R1541" i="1" s="1"/>
  <c r="AP1021" i="1"/>
  <c r="AO1021" i="1"/>
  <c r="AG1021" i="1"/>
  <c r="AN1021" i="1" s="1"/>
  <c r="AF1021" i="1"/>
  <c r="AM1021" i="1" s="1"/>
  <c r="AE1021" i="1"/>
  <c r="AL1021" i="1" s="1"/>
  <c r="AD1021" i="1"/>
  <c r="AK1021" i="1" s="1"/>
  <c r="AC1021" i="1"/>
  <c r="AJ1021" i="1" s="1"/>
  <c r="O1021" i="1"/>
  <c r="R1021" i="1" s="1"/>
  <c r="U1021" i="1" s="1"/>
  <c r="V1021" i="1" s="1"/>
  <c r="AP1511" i="1"/>
  <c r="AO1511" i="1"/>
  <c r="AG1511" i="1"/>
  <c r="AN1511" i="1" s="1"/>
  <c r="AF1511" i="1"/>
  <c r="AM1511" i="1" s="1"/>
  <c r="AE1511" i="1"/>
  <c r="AL1511" i="1" s="1"/>
  <c r="AD1511" i="1"/>
  <c r="AK1511" i="1" s="1"/>
  <c r="AC1511" i="1"/>
  <c r="AJ1511" i="1" s="1"/>
  <c r="O1511" i="1"/>
  <c r="R1511" i="1" s="1"/>
  <c r="U1511" i="1" s="1"/>
  <c r="V1511" i="1" s="1"/>
  <c r="AP1492" i="1"/>
  <c r="AO1492" i="1"/>
  <c r="AG1492" i="1"/>
  <c r="AN1492" i="1" s="1"/>
  <c r="AF1492" i="1"/>
  <c r="AM1492" i="1" s="1"/>
  <c r="AE1492" i="1"/>
  <c r="AL1492" i="1" s="1"/>
  <c r="AD1492" i="1"/>
  <c r="AK1492" i="1" s="1"/>
  <c r="AC1492" i="1"/>
  <c r="AJ1492" i="1" s="1"/>
  <c r="O1492" i="1"/>
  <c r="R1492" i="1" s="1"/>
  <c r="X1492" i="1" s="1"/>
  <c r="AP1474" i="1"/>
  <c r="AO1474" i="1"/>
  <c r="AG1474" i="1"/>
  <c r="AN1474" i="1" s="1"/>
  <c r="AF1474" i="1"/>
  <c r="AM1474" i="1" s="1"/>
  <c r="AE1474" i="1"/>
  <c r="AL1474" i="1" s="1"/>
  <c r="AD1474" i="1"/>
  <c r="AK1474" i="1" s="1"/>
  <c r="AC1474" i="1"/>
  <c r="AJ1474" i="1" s="1"/>
  <c r="O1474" i="1"/>
  <c r="R1474" i="1" s="1"/>
  <c r="AP1349" i="1"/>
  <c r="AO1349" i="1"/>
  <c r="AG1349" i="1"/>
  <c r="AN1349" i="1" s="1"/>
  <c r="AF1349" i="1"/>
  <c r="AM1349" i="1" s="1"/>
  <c r="AE1349" i="1"/>
  <c r="AL1349" i="1" s="1"/>
  <c r="AD1349" i="1"/>
  <c r="AK1349" i="1" s="1"/>
  <c r="AC1349" i="1"/>
  <c r="AJ1349" i="1" s="1"/>
  <c r="O1349" i="1"/>
  <c r="R1349" i="1" s="1"/>
  <c r="U1349" i="1" s="1"/>
  <c r="V1349" i="1" s="1"/>
  <c r="AP266" i="1"/>
  <c r="AO266" i="1"/>
  <c r="AG266" i="1"/>
  <c r="AN266" i="1" s="1"/>
  <c r="AF266" i="1"/>
  <c r="AM266" i="1" s="1"/>
  <c r="AE266" i="1"/>
  <c r="AL266" i="1" s="1"/>
  <c r="AD266" i="1"/>
  <c r="AK266" i="1" s="1"/>
  <c r="AC266" i="1"/>
  <c r="AJ266" i="1" s="1"/>
  <c r="O266" i="1"/>
  <c r="R266" i="1" s="1"/>
  <c r="AP1178" i="1"/>
  <c r="AO1178" i="1"/>
  <c r="AG1178" i="1"/>
  <c r="AN1178" i="1" s="1"/>
  <c r="AF1178" i="1"/>
  <c r="AM1178" i="1" s="1"/>
  <c r="AE1178" i="1"/>
  <c r="AL1178" i="1" s="1"/>
  <c r="AD1178" i="1"/>
  <c r="AK1178" i="1" s="1"/>
  <c r="AC1178" i="1"/>
  <c r="AJ1178" i="1" s="1"/>
  <c r="O1178" i="1"/>
  <c r="R1178" i="1" s="1"/>
  <c r="AP1137" i="1"/>
  <c r="AO1137" i="1"/>
  <c r="AG1137" i="1"/>
  <c r="AN1137" i="1" s="1"/>
  <c r="AF1137" i="1"/>
  <c r="AM1137" i="1" s="1"/>
  <c r="AE1137" i="1"/>
  <c r="AL1137" i="1" s="1"/>
  <c r="AD1137" i="1"/>
  <c r="AK1137" i="1" s="1"/>
  <c r="AC1137" i="1"/>
  <c r="AJ1137" i="1" s="1"/>
  <c r="O1137" i="1"/>
  <c r="R1137" i="1" s="1"/>
  <c r="X1137" i="1" s="1"/>
  <c r="AP247" i="1"/>
  <c r="AO247" i="1"/>
  <c r="AG247" i="1"/>
  <c r="AN247" i="1" s="1"/>
  <c r="AF247" i="1"/>
  <c r="AM247" i="1" s="1"/>
  <c r="AE247" i="1"/>
  <c r="AL247" i="1" s="1"/>
  <c r="AD247" i="1"/>
  <c r="AK247" i="1" s="1"/>
  <c r="AC247" i="1"/>
  <c r="AJ247" i="1" s="1"/>
  <c r="O247" i="1"/>
  <c r="R247" i="1" s="1"/>
  <c r="AP206" i="1"/>
  <c r="AO206" i="1"/>
  <c r="AG206" i="1"/>
  <c r="AN206" i="1" s="1"/>
  <c r="AF206" i="1"/>
  <c r="AM206" i="1" s="1"/>
  <c r="AE206" i="1"/>
  <c r="AL206" i="1" s="1"/>
  <c r="AD206" i="1"/>
  <c r="AK206" i="1" s="1"/>
  <c r="AC206" i="1"/>
  <c r="AJ206" i="1" s="1"/>
  <c r="O206" i="1"/>
  <c r="R206" i="1" s="1"/>
  <c r="AP1102" i="1"/>
  <c r="AO1102" i="1"/>
  <c r="AG1102" i="1"/>
  <c r="AN1102" i="1" s="1"/>
  <c r="AF1102" i="1"/>
  <c r="AM1102" i="1" s="1"/>
  <c r="AE1102" i="1"/>
  <c r="AL1102" i="1" s="1"/>
  <c r="AD1102" i="1"/>
  <c r="AK1102" i="1" s="1"/>
  <c r="AC1102" i="1"/>
  <c r="AJ1102" i="1" s="1"/>
  <c r="O1102" i="1"/>
  <c r="R1102" i="1" s="1"/>
  <c r="AP942" i="1"/>
  <c r="AO942" i="1"/>
  <c r="AG942" i="1"/>
  <c r="AN942" i="1" s="1"/>
  <c r="AF942" i="1"/>
  <c r="AM942" i="1" s="1"/>
  <c r="AE942" i="1"/>
  <c r="AL942" i="1" s="1"/>
  <c r="AD942" i="1"/>
  <c r="AK942" i="1" s="1"/>
  <c r="AC942" i="1"/>
  <c r="AJ942" i="1" s="1"/>
  <c r="O942" i="1"/>
  <c r="R942" i="1" s="1"/>
  <c r="AP924" i="1"/>
  <c r="AO924" i="1"/>
  <c r="AG924" i="1"/>
  <c r="AN924" i="1" s="1"/>
  <c r="AF924" i="1"/>
  <c r="AM924" i="1" s="1"/>
  <c r="AE924" i="1"/>
  <c r="AL924" i="1" s="1"/>
  <c r="AD924" i="1"/>
  <c r="AK924" i="1" s="1"/>
  <c r="AC924" i="1"/>
  <c r="AJ924" i="1" s="1"/>
  <c r="O924" i="1"/>
  <c r="R924" i="1" s="1"/>
  <c r="U924" i="1" s="1"/>
  <c r="V924" i="1" s="1"/>
  <c r="AP884" i="1"/>
  <c r="AO884" i="1"/>
  <c r="AG884" i="1"/>
  <c r="AN884" i="1" s="1"/>
  <c r="AF884" i="1"/>
  <c r="AM884" i="1" s="1"/>
  <c r="AE884" i="1"/>
  <c r="AL884" i="1" s="1"/>
  <c r="AD884" i="1"/>
  <c r="AK884" i="1" s="1"/>
  <c r="AC884" i="1"/>
  <c r="AJ884" i="1" s="1"/>
  <c r="O884" i="1"/>
  <c r="R884" i="1" s="1"/>
  <c r="AP844" i="1"/>
  <c r="AO844" i="1"/>
  <c r="AG844" i="1"/>
  <c r="AN844" i="1" s="1"/>
  <c r="AF844" i="1"/>
  <c r="AM844" i="1" s="1"/>
  <c r="AE844" i="1"/>
  <c r="AL844" i="1" s="1"/>
  <c r="AD844" i="1"/>
  <c r="AK844" i="1" s="1"/>
  <c r="AC844" i="1"/>
  <c r="AJ844" i="1" s="1"/>
  <c r="O844" i="1"/>
  <c r="R844" i="1" s="1"/>
  <c r="AP676" i="1"/>
  <c r="AO676" i="1"/>
  <c r="AG676" i="1"/>
  <c r="AN676" i="1" s="1"/>
  <c r="AF676" i="1"/>
  <c r="AM676" i="1" s="1"/>
  <c r="AE676" i="1"/>
  <c r="AL676" i="1" s="1"/>
  <c r="AD676" i="1"/>
  <c r="AK676" i="1" s="1"/>
  <c r="AC676" i="1"/>
  <c r="AJ676" i="1" s="1"/>
  <c r="O676" i="1"/>
  <c r="R676" i="1" s="1"/>
  <c r="X676" i="1" s="1"/>
  <c r="AP657" i="1"/>
  <c r="AO657" i="1"/>
  <c r="AG657" i="1"/>
  <c r="AN657" i="1" s="1"/>
  <c r="AF657" i="1"/>
  <c r="AM657" i="1" s="1"/>
  <c r="AE657" i="1"/>
  <c r="AL657" i="1" s="1"/>
  <c r="AD657" i="1"/>
  <c r="AK657" i="1" s="1"/>
  <c r="AC657" i="1"/>
  <c r="AJ657" i="1" s="1"/>
  <c r="O657" i="1"/>
  <c r="R657" i="1" s="1"/>
  <c r="U657" i="1" s="1"/>
  <c r="V657" i="1" s="1"/>
  <c r="AP1072" i="1"/>
  <c r="AO1072" i="1"/>
  <c r="AG1072" i="1"/>
  <c r="AN1072" i="1" s="1"/>
  <c r="AF1072" i="1"/>
  <c r="AM1072" i="1" s="1"/>
  <c r="AE1072" i="1"/>
  <c r="AL1072" i="1" s="1"/>
  <c r="AD1072" i="1"/>
  <c r="AK1072" i="1" s="1"/>
  <c r="AC1072" i="1"/>
  <c r="AJ1072" i="1" s="1"/>
  <c r="O1072" i="1"/>
  <c r="R1072" i="1" s="1"/>
  <c r="AP2311" i="1"/>
  <c r="AO2311" i="1"/>
  <c r="AG2311" i="1"/>
  <c r="AN2311" i="1" s="1"/>
  <c r="AF2311" i="1"/>
  <c r="AM2311" i="1" s="1"/>
  <c r="AE2311" i="1"/>
  <c r="AL2311" i="1" s="1"/>
  <c r="AD2311" i="1"/>
  <c r="AK2311" i="1" s="1"/>
  <c r="AC2311" i="1"/>
  <c r="AJ2311" i="1" s="1"/>
  <c r="O2311" i="1"/>
  <c r="R2311" i="1" s="1"/>
  <c r="AP609" i="1"/>
  <c r="AO609" i="1"/>
  <c r="AG609" i="1"/>
  <c r="AN609" i="1" s="1"/>
  <c r="AF609" i="1"/>
  <c r="AM609" i="1" s="1"/>
  <c r="AE609" i="1"/>
  <c r="AL609" i="1" s="1"/>
  <c r="AD609" i="1"/>
  <c r="AK609" i="1" s="1"/>
  <c r="AC609" i="1"/>
  <c r="AJ609" i="1" s="1"/>
  <c r="O609" i="1"/>
  <c r="R609" i="1" s="1"/>
  <c r="X609" i="1" s="1"/>
  <c r="AP568" i="1"/>
  <c r="AO568" i="1"/>
  <c r="AG568" i="1"/>
  <c r="AN568" i="1" s="1"/>
  <c r="AF568" i="1"/>
  <c r="AM568" i="1" s="1"/>
  <c r="AE568" i="1"/>
  <c r="AL568" i="1" s="1"/>
  <c r="AD568" i="1"/>
  <c r="AK568" i="1" s="1"/>
  <c r="AC568" i="1"/>
  <c r="AJ568" i="1" s="1"/>
  <c r="O568" i="1"/>
  <c r="R568" i="1" s="1"/>
  <c r="AP482" i="1"/>
  <c r="AO482" i="1"/>
  <c r="AG482" i="1"/>
  <c r="AN482" i="1" s="1"/>
  <c r="AF482" i="1"/>
  <c r="AM482" i="1" s="1"/>
  <c r="AE482" i="1"/>
  <c r="AL482" i="1" s="1"/>
  <c r="AD482" i="1"/>
  <c r="AK482" i="1" s="1"/>
  <c r="AC482" i="1"/>
  <c r="AJ482" i="1" s="1"/>
  <c r="O482" i="1"/>
  <c r="R482" i="1" s="1"/>
  <c r="AP442" i="1"/>
  <c r="AO442" i="1"/>
  <c r="AG442" i="1"/>
  <c r="AN442" i="1" s="1"/>
  <c r="AF442" i="1"/>
  <c r="AM442" i="1" s="1"/>
  <c r="AE442" i="1"/>
  <c r="AL442" i="1" s="1"/>
  <c r="AD442" i="1"/>
  <c r="AK442" i="1" s="1"/>
  <c r="AC442" i="1"/>
  <c r="AJ442" i="1" s="1"/>
  <c r="O442" i="1"/>
  <c r="R442" i="1" s="1"/>
  <c r="AP352" i="1"/>
  <c r="AO352" i="1"/>
  <c r="AG352" i="1"/>
  <c r="AN352" i="1" s="1"/>
  <c r="AF352" i="1"/>
  <c r="AM352" i="1" s="1"/>
  <c r="AE352" i="1"/>
  <c r="AL352" i="1" s="1"/>
  <c r="AD352" i="1"/>
  <c r="AK352" i="1" s="1"/>
  <c r="AC352" i="1"/>
  <c r="AJ352" i="1" s="1"/>
  <c r="O352" i="1"/>
  <c r="R352" i="1" s="1"/>
  <c r="AP334" i="1"/>
  <c r="AO334" i="1"/>
  <c r="AG334" i="1"/>
  <c r="AN334" i="1" s="1"/>
  <c r="AF334" i="1"/>
  <c r="AM334" i="1" s="1"/>
  <c r="AE334" i="1"/>
  <c r="AL334" i="1" s="1"/>
  <c r="AD334" i="1"/>
  <c r="AK334" i="1" s="1"/>
  <c r="AC334" i="1"/>
  <c r="AJ334" i="1" s="1"/>
  <c r="O334" i="1"/>
  <c r="R334" i="1" s="1"/>
  <c r="AP1963" i="1"/>
  <c r="AO1963" i="1"/>
  <c r="AG1963" i="1"/>
  <c r="AN1963" i="1" s="1"/>
  <c r="AF1963" i="1"/>
  <c r="AM1963" i="1" s="1"/>
  <c r="AE1963" i="1"/>
  <c r="AL1963" i="1" s="1"/>
  <c r="AD1963" i="1"/>
  <c r="AK1963" i="1" s="1"/>
  <c r="AC1963" i="1"/>
  <c r="AJ1963" i="1" s="1"/>
  <c r="O1963" i="1"/>
  <c r="R1963" i="1" s="1"/>
  <c r="X1963" i="1" s="1"/>
  <c r="AP187" i="1"/>
  <c r="AO187" i="1"/>
  <c r="AG187" i="1"/>
  <c r="AN187" i="1" s="1"/>
  <c r="AF187" i="1"/>
  <c r="AM187" i="1" s="1"/>
  <c r="AE187" i="1"/>
  <c r="AL187" i="1" s="1"/>
  <c r="AD187" i="1"/>
  <c r="AK187" i="1" s="1"/>
  <c r="AC187" i="1"/>
  <c r="AJ187" i="1" s="1"/>
  <c r="O187" i="1"/>
  <c r="R187" i="1" s="1"/>
  <c r="U187" i="1" s="1"/>
  <c r="V187" i="1" s="1"/>
  <c r="AP2137" i="1"/>
  <c r="AO2137" i="1"/>
  <c r="AG2137" i="1"/>
  <c r="AN2137" i="1" s="1"/>
  <c r="AF2137" i="1"/>
  <c r="AM2137" i="1" s="1"/>
  <c r="AE2137" i="1"/>
  <c r="AL2137" i="1" s="1"/>
  <c r="AD2137" i="1"/>
  <c r="AK2137" i="1" s="1"/>
  <c r="AC2137" i="1"/>
  <c r="AJ2137" i="1" s="1"/>
  <c r="O2137" i="1"/>
  <c r="R2137" i="1" s="1"/>
  <c r="AP2107" i="1"/>
  <c r="AO2107" i="1"/>
  <c r="AG2107" i="1"/>
  <c r="AN2107" i="1" s="1"/>
  <c r="AF2107" i="1"/>
  <c r="AM2107" i="1" s="1"/>
  <c r="AE2107" i="1"/>
  <c r="AL2107" i="1" s="1"/>
  <c r="AD2107" i="1"/>
  <c r="AK2107" i="1" s="1"/>
  <c r="AC2107" i="1"/>
  <c r="AJ2107" i="1" s="1"/>
  <c r="O2107" i="1"/>
  <c r="R2107" i="1" s="1"/>
  <c r="AP139" i="1"/>
  <c r="AO139" i="1"/>
  <c r="AG139" i="1"/>
  <c r="AN139" i="1" s="1"/>
  <c r="AF139" i="1"/>
  <c r="AM139" i="1" s="1"/>
  <c r="AE139" i="1"/>
  <c r="AL139" i="1" s="1"/>
  <c r="AD139" i="1"/>
  <c r="AK139" i="1" s="1"/>
  <c r="AC139" i="1"/>
  <c r="AJ139" i="1" s="1"/>
  <c r="O139" i="1"/>
  <c r="R139" i="1" s="1"/>
  <c r="AP1002" i="1"/>
  <c r="AO1002" i="1"/>
  <c r="AG1002" i="1"/>
  <c r="AN1002" i="1" s="1"/>
  <c r="AF1002" i="1"/>
  <c r="AM1002" i="1" s="1"/>
  <c r="AE1002" i="1"/>
  <c r="AL1002" i="1" s="1"/>
  <c r="AD1002" i="1"/>
  <c r="AK1002" i="1" s="1"/>
  <c r="AC1002" i="1"/>
  <c r="AJ1002" i="1" s="1"/>
  <c r="O1002" i="1"/>
  <c r="R1002" i="1" s="1"/>
  <c r="U1002" i="1" s="1"/>
  <c r="V1002" i="1" s="1"/>
  <c r="AP98" i="1"/>
  <c r="AO98" i="1"/>
  <c r="AG98" i="1"/>
  <c r="AN98" i="1" s="1"/>
  <c r="AF98" i="1"/>
  <c r="AM98" i="1" s="1"/>
  <c r="AE98" i="1"/>
  <c r="AL98" i="1" s="1"/>
  <c r="AD98" i="1"/>
  <c r="AK98" i="1" s="1"/>
  <c r="AC98" i="1"/>
  <c r="AJ98" i="1" s="1"/>
  <c r="O98" i="1"/>
  <c r="R98" i="1" s="1"/>
  <c r="X98" i="1" s="1"/>
  <c r="AP79" i="1"/>
  <c r="AO79" i="1"/>
  <c r="AG79" i="1"/>
  <c r="AN79" i="1" s="1"/>
  <c r="AF79" i="1"/>
  <c r="AM79" i="1" s="1"/>
  <c r="AE79" i="1"/>
  <c r="AL79" i="1" s="1"/>
  <c r="AD79" i="1"/>
  <c r="AK79" i="1" s="1"/>
  <c r="AC79" i="1"/>
  <c r="AJ79" i="1" s="1"/>
  <c r="O79" i="1"/>
  <c r="R79" i="1" s="1"/>
  <c r="AP498" i="1"/>
  <c r="AO498" i="1"/>
  <c r="AG498" i="1"/>
  <c r="AN498" i="1" s="1"/>
  <c r="AF498" i="1"/>
  <c r="AM498" i="1" s="1"/>
  <c r="AE498" i="1"/>
  <c r="AL498" i="1" s="1"/>
  <c r="AD498" i="1"/>
  <c r="AK498" i="1" s="1"/>
  <c r="AC498" i="1"/>
  <c r="AJ498" i="1" s="1"/>
  <c r="O498" i="1"/>
  <c r="R498" i="1" s="1"/>
  <c r="X498" i="1" s="1"/>
  <c r="AP49" i="1"/>
  <c r="AO49" i="1"/>
  <c r="AG49" i="1"/>
  <c r="AN49" i="1" s="1"/>
  <c r="AF49" i="1"/>
  <c r="AM49" i="1" s="1"/>
  <c r="AE49" i="1"/>
  <c r="AL49" i="1" s="1"/>
  <c r="AD49" i="1"/>
  <c r="AK49" i="1" s="1"/>
  <c r="AC49" i="1"/>
  <c r="AJ49" i="1" s="1"/>
  <c r="O49" i="1"/>
  <c r="R49" i="1" s="1"/>
  <c r="AP226" i="1"/>
  <c r="AO226" i="1"/>
  <c r="AG226" i="1"/>
  <c r="AN226" i="1" s="1"/>
  <c r="AF226" i="1"/>
  <c r="AM226" i="1" s="1"/>
  <c r="AE226" i="1"/>
  <c r="AL226" i="1" s="1"/>
  <c r="AD226" i="1"/>
  <c r="AK226" i="1" s="1"/>
  <c r="AC226" i="1"/>
  <c r="AJ226" i="1" s="1"/>
  <c r="O226" i="1"/>
  <c r="R226" i="1" s="1"/>
  <c r="AP814" i="1"/>
  <c r="AO814" i="1"/>
  <c r="AG814" i="1"/>
  <c r="AN814" i="1" s="1"/>
  <c r="AF814" i="1"/>
  <c r="AM814" i="1" s="1"/>
  <c r="AE814" i="1"/>
  <c r="AL814" i="1" s="1"/>
  <c r="AD814" i="1"/>
  <c r="AK814" i="1" s="1"/>
  <c r="AC814" i="1"/>
  <c r="AJ814" i="1" s="1"/>
  <c r="O814" i="1"/>
  <c r="R814" i="1" s="1"/>
  <c r="AP806" i="1"/>
  <c r="AO806" i="1"/>
  <c r="AG806" i="1"/>
  <c r="AN806" i="1" s="1"/>
  <c r="AF806" i="1"/>
  <c r="AM806" i="1" s="1"/>
  <c r="AE806" i="1"/>
  <c r="AL806" i="1" s="1"/>
  <c r="AD806" i="1"/>
  <c r="AK806" i="1" s="1"/>
  <c r="AC806" i="1"/>
  <c r="AJ806" i="1" s="1"/>
  <c r="O806" i="1"/>
  <c r="R806" i="1" s="1"/>
  <c r="X806" i="1" s="1"/>
  <c r="AP766" i="1"/>
  <c r="AO766" i="1"/>
  <c r="AG766" i="1"/>
  <c r="AN766" i="1" s="1"/>
  <c r="AF766" i="1"/>
  <c r="AM766" i="1" s="1"/>
  <c r="AE766" i="1"/>
  <c r="AL766" i="1" s="1"/>
  <c r="AD766" i="1"/>
  <c r="AK766" i="1" s="1"/>
  <c r="AC766" i="1"/>
  <c r="AJ766" i="1" s="1"/>
  <c r="O766" i="1"/>
  <c r="R766" i="1" s="1"/>
  <c r="AP790" i="1"/>
  <c r="AO790" i="1"/>
  <c r="AG790" i="1"/>
  <c r="AN790" i="1" s="1"/>
  <c r="AF790" i="1"/>
  <c r="AM790" i="1" s="1"/>
  <c r="AE790" i="1"/>
  <c r="AL790" i="1" s="1"/>
  <c r="AD790" i="1"/>
  <c r="AK790" i="1" s="1"/>
  <c r="AC790" i="1"/>
  <c r="AJ790" i="1" s="1"/>
  <c r="O790" i="1"/>
  <c r="R790" i="1" s="1"/>
  <c r="AP782" i="1"/>
  <c r="AO782" i="1"/>
  <c r="AG782" i="1"/>
  <c r="AN782" i="1" s="1"/>
  <c r="AF782" i="1"/>
  <c r="AM782" i="1" s="1"/>
  <c r="AE782" i="1"/>
  <c r="AL782" i="1" s="1"/>
  <c r="AD782" i="1"/>
  <c r="AK782" i="1" s="1"/>
  <c r="AC782" i="1"/>
  <c r="AJ782" i="1" s="1"/>
  <c r="O782" i="1"/>
  <c r="R782" i="1" s="1"/>
  <c r="AP726" i="1"/>
  <c r="AO726" i="1"/>
  <c r="AG726" i="1"/>
  <c r="AN726" i="1" s="1"/>
  <c r="AF726" i="1"/>
  <c r="AM726" i="1" s="1"/>
  <c r="AE726" i="1"/>
  <c r="AL726" i="1" s="1"/>
  <c r="AD726" i="1"/>
  <c r="AK726" i="1" s="1"/>
  <c r="AC726" i="1"/>
  <c r="AJ726" i="1" s="1"/>
  <c r="O726" i="1"/>
  <c r="R726" i="1" s="1"/>
  <c r="AP750" i="1"/>
  <c r="AO750" i="1"/>
  <c r="AG750" i="1"/>
  <c r="AN750" i="1" s="1"/>
  <c r="AF750" i="1"/>
  <c r="AM750" i="1" s="1"/>
  <c r="AE750" i="1"/>
  <c r="AL750" i="1" s="1"/>
  <c r="AD750" i="1"/>
  <c r="AK750" i="1" s="1"/>
  <c r="AC750" i="1"/>
  <c r="AJ750" i="1" s="1"/>
  <c r="O750" i="1"/>
  <c r="R750" i="1" s="1"/>
  <c r="AP742" i="1"/>
  <c r="AO742" i="1"/>
  <c r="AG742" i="1"/>
  <c r="AN742" i="1" s="1"/>
  <c r="AF742" i="1"/>
  <c r="AM742" i="1" s="1"/>
  <c r="AE742" i="1"/>
  <c r="AL742" i="1" s="1"/>
  <c r="AD742" i="1"/>
  <c r="AK742" i="1" s="1"/>
  <c r="AC742" i="1"/>
  <c r="AJ742" i="1" s="1"/>
  <c r="O742" i="1"/>
  <c r="R742" i="1" s="1"/>
  <c r="AP702" i="1"/>
  <c r="AO702" i="1"/>
  <c r="AG702" i="1"/>
  <c r="AN702" i="1" s="1"/>
  <c r="AF702" i="1"/>
  <c r="AM702" i="1" s="1"/>
  <c r="AE702" i="1"/>
  <c r="AL702" i="1" s="1"/>
  <c r="AD702" i="1"/>
  <c r="AK702" i="1" s="1"/>
  <c r="AC702" i="1"/>
  <c r="AJ702" i="1" s="1"/>
  <c r="O702" i="1"/>
  <c r="R702" i="1" s="1"/>
  <c r="AP710" i="1"/>
  <c r="AO710" i="1"/>
  <c r="AG710" i="1"/>
  <c r="AN710" i="1" s="1"/>
  <c r="AF710" i="1"/>
  <c r="AM710" i="1" s="1"/>
  <c r="AE710" i="1"/>
  <c r="AL710" i="1" s="1"/>
  <c r="AD710" i="1"/>
  <c r="AK710" i="1" s="1"/>
  <c r="AC710" i="1"/>
  <c r="AJ710" i="1" s="1"/>
  <c r="O710" i="1"/>
  <c r="R710" i="1" s="1"/>
  <c r="AP694" i="1"/>
  <c r="AO694" i="1"/>
  <c r="AG694" i="1"/>
  <c r="AN694" i="1" s="1"/>
  <c r="AF694" i="1"/>
  <c r="AM694" i="1" s="1"/>
  <c r="AE694" i="1"/>
  <c r="AL694" i="1" s="1"/>
  <c r="AD694" i="1"/>
  <c r="AK694" i="1" s="1"/>
  <c r="AC694" i="1"/>
  <c r="AJ694" i="1" s="1"/>
  <c r="O694" i="1"/>
  <c r="R694" i="1" s="1"/>
  <c r="AP2239" i="1"/>
  <c r="AO2239" i="1"/>
  <c r="AG2239" i="1"/>
  <c r="AN2239" i="1" s="1"/>
  <c r="AF2239" i="1"/>
  <c r="AM2239" i="1" s="1"/>
  <c r="AE2239" i="1"/>
  <c r="AL2239" i="1" s="1"/>
  <c r="AD2239" i="1"/>
  <c r="AK2239" i="1" s="1"/>
  <c r="AC2239" i="1"/>
  <c r="AJ2239" i="1" s="1"/>
  <c r="O2239" i="1"/>
  <c r="R2239" i="1" s="1"/>
  <c r="AP2058" i="1"/>
  <c r="AO2058" i="1"/>
  <c r="AG2058" i="1"/>
  <c r="AN2058" i="1" s="1"/>
  <c r="AF2058" i="1"/>
  <c r="AM2058" i="1" s="1"/>
  <c r="AE2058" i="1"/>
  <c r="AL2058" i="1" s="1"/>
  <c r="AD2058" i="1"/>
  <c r="AK2058" i="1" s="1"/>
  <c r="AC2058" i="1"/>
  <c r="AJ2058" i="1" s="1"/>
  <c r="O2058" i="1"/>
  <c r="R2058" i="1" s="1"/>
  <c r="AP2039" i="1"/>
  <c r="AO2039" i="1"/>
  <c r="AG2039" i="1"/>
  <c r="AN2039" i="1" s="1"/>
  <c r="AF2039" i="1"/>
  <c r="AM2039" i="1" s="1"/>
  <c r="AE2039" i="1"/>
  <c r="AL2039" i="1" s="1"/>
  <c r="AD2039" i="1"/>
  <c r="AK2039" i="1" s="1"/>
  <c r="AC2039" i="1"/>
  <c r="AJ2039" i="1" s="1"/>
  <c r="O2039" i="1"/>
  <c r="R2039" i="1" s="1"/>
  <c r="AP1455" i="1"/>
  <c r="AO1455" i="1"/>
  <c r="AG1455" i="1"/>
  <c r="AN1455" i="1" s="1"/>
  <c r="AF1455" i="1"/>
  <c r="AM1455" i="1" s="1"/>
  <c r="AE1455" i="1"/>
  <c r="AL1455" i="1" s="1"/>
  <c r="AD1455" i="1"/>
  <c r="AK1455" i="1" s="1"/>
  <c r="AC1455" i="1"/>
  <c r="AJ1455" i="1" s="1"/>
  <c r="O1455" i="1"/>
  <c r="R1455" i="1" s="1"/>
  <c r="AP1292" i="1"/>
  <c r="AO1292" i="1"/>
  <c r="AG1292" i="1"/>
  <c r="AN1292" i="1" s="1"/>
  <c r="AF1292" i="1"/>
  <c r="AM1292" i="1" s="1"/>
  <c r="AE1292" i="1"/>
  <c r="AL1292" i="1" s="1"/>
  <c r="AD1292" i="1"/>
  <c r="AK1292" i="1" s="1"/>
  <c r="AC1292" i="1"/>
  <c r="AJ1292" i="1" s="1"/>
  <c r="O1292" i="1"/>
  <c r="R1292" i="1" s="1"/>
  <c r="AP1109" i="1"/>
  <c r="AO1109" i="1"/>
  <c r="AG1109" i="1"/>
  <c r="AN1109" i="1" s="1"/>
  <c r="AF1109" i="1"/>
  <c r="AM1109" i="1" s="1"/>
  <c r="AE1109" i="1"/>
  <c r="AL1109" i="1" s="1"/>
  <c r="AD1109" i="1"/>
  <c r="AK1109" i="1" s="1"/>
  <c r="AC1109" i="1"/>
  <c r="AJ1109" i="1" s="1"/>
  <c r="O1109" i="1"/>
  <c r="R1109" i="1" s="1"/>
  <c r="AP950" i="1"/>
  <c r="AO950" i="1"/>
  <c r="AG950" i="1"/>
  <c r="AN950" i="1" s="1"/>
  <c r="AF950" i="1"/>
  <c r="AM950" i="1" s="1"/>
  <c r="AE950" i="1"/>
  <c r="AL950" i="1" s="1"/>
  <c r="AD950" i="1"/>
  <c r="AK950" i="1" s="1"/>
  <c r="AC950" i="1"/>
  <c r="AJ950" i="1" s="1"/>
  <c r="O950" i="1"/>
  <c r="R950" i="1" s="1"/>
  <c r="AP549" i="1"/>
  <c r="AO549" i="1"/>
  <c r="AG549" i="1"/>
  <c r="AN549" i="1" s="1"/>
  <c r="AF549" i="1"/>
  <c r="AM549" i="1" s="1"/>
  <c r="AE549" i="1"/>
  <c r="AL549" i="1" s="1"/>
  <c r="AD549" i="1"/>
  <c r="AK549" i="1" s="1"/>
  <c r="AC549" i="1"/>
  <c r="AJ549" i="1" s="1"/>
  <c r="O549" i="1"/>
  <c r="R549" i="1" s="1"/>
  <c r="AP541" i="1"/>
  <c r="AO541" i="1"/>
  <c r="AG541" i="1"/>
  <c r="AN541" i="1" s="1"/>
  <c r="AF541" i="1"/>
  <c r="AM541" i="1" s="1"/>
  <c r="AE541" i="1"/>
  <c r="AL541" i="1" s="1"/>
  <c r="AD541" i="1"/>
  <c r="AK541" i="1" s="1"/>
  <c r="AC541" i="1"/>
  <c r="AJ541" i="1" s="1"/>
  <c r="O541" i="1"/>
  <c r="R541" i="1" s="1"/>
  <c r="U541" i="1" s="1"/>
  <c r="V541" i="1" s="1"/>
  <c r="AP533" i="1"/>
  <c r="AO533" i="1"/>
  <c r="AG533" i="1"/>
  <c r="AN533" i="1" s="1"/>
  <c r="AF533" i="1"/>
  <c r="AM533" i="1" s="1"/>
  <c r="AE533" i="1"/>
  <c r="AL533" i="1" s="1"/>
  <c r="AD533" i="1"/>
  <c r="AK533" i="1" s="1"/>
  <c r="AC533" i="1"/>
  <c r="AJ533" i="1" s="1"/>
  <c r="O533" i="1"/>
  <c r="R533" i="1" s="1"/>
  <c r="AP506" i="1"/>
  <c r="AO506" i="1"/>
  <c r="O506" i="1"/>
  <c r="R506" i="1" s="1"/>
  <c r="AP525" i="1"/>
  <c r="AO525" i="1"/>
  <c r="AG525" i="1"/>
  <c r="AN525" i="1" s="1"/>
  <c r="AF525" i="1"/>
  <c r="AM525" i="1" s="1"/>
  <c r="AE525" i="1"/>
  <c r="AL525" i="1" s="1"/>
  <c r="AD525" i="1"/>
  <c r="AK525" i="1" s="1"/>
  <c r="AC525" i="1"/>
  <c r="AJ525" i="1" s="1"/>
  <c r="O525" i="1"/>
  <c r="R525" i="1" s="1"/>
  <c r="AP490" i="1"/>
  <c r="AO490" i="1"/>
  <c r="AG490" i="1"/>
  <c r="AN490" i="1" s="1"/>
  <c r="AF490" i="1"/>
  <c r="AM490" i="1" s="1"/>
  <c r="AE490" i="1"/>
  <c r="AL490" i="1" s="1"/>
  <c r="AD490" i="1"/>
  <c r="AK490" i="1" s="1"/>
  <c r="AC490" i="1"/>
  <c r="AJ490" i="1" s="1"/>
  <c r="O490" i="1"/>
  <c r="R490" i="1" s="1"/>
  <c r="AO424" i="1"/>
  <c r="AG424" i="1"/>
  <c r="AN424" i="1" s="1"/>
  <c r="AF424" i="1"/>
  <c r="AM424" i="1" s="1"/>
  <c r="AE424" i="1"/>
  <c r="AL424" i="1" s="1"/>
  <c r="AD424" i="1"/>
  <c r="AK424" i="1" s="1"/>
  <c r="AC424" i="1"/>
  <c r="AJ424" i="1" s="1"/>
  <c r="O424" i="1"/>
  <c r="R424" i="1" s="1"/>
  <c r="AP304" i="1"/>
  <c r="AO304" i="1"/>
  <c r="AG304" i="1"/>
  <c r="AN304" i="1" s="1"/>
  <c r="AF304" i="1"/>
  <c r="AM304" i="1" s="1"/>
  <c r="AE304" i="1"/>
  <c r="AL304" i="1" s="1"/>
  <c r="AD304" i="1"/>
  <c r="AK304" i="1" s="1"/>
  <c r="O304" i="1"/>
  <c r="R304" i="1" s="1"/>
  <c r="AP296" i="1"/>
  <c r="AO296" i="1"/>
  <c r="AG296" i="1"/>
  <c r="AN296" i="1" s="1"/>
  <c r="AF296" i="1"/>
  <c r="AM296" i="1" s="1"/>
  <c r="AE296" i="1"/>
  <c r="AL296" i="1" s="1"/>
  <c r="AD296" i="1"/>
  <c r="AK296" i="1" s="1"/>
  <c r="O296" i="1"/>
  <c r="R296" i="1" s="1"/>
  <c r="AP1300" i="1"/>
  <c r="AO1300" i="1"/>
  <c r="AJ1300" i="1"/>
  <c r="AG1300" i="1"/>
  <c r="AN1300" i="1" s="1"/>
  <c r="AF1300" i="1"/>
  <c r="AM1300" i="1" s="1"/>
  <c r="AE1300" i="1"/>
  <c r="AL1300" i="1" s="1"/>
  <c r="AD1300" i="1"/>
  <c r="AK1300" i="1" s="1"/>
  <c r="O1300" i="1"/>
  <c r="R1300" i="1" s="1"/>
  <c r="X1300" i="1" s="1"/>
  <c r="AP1825" i="1"/>
  <c r="AO1825" i="1"/>
  <c r="AJ1825" i="1"/>
  <c r="AG1825" i="1"/>
  <c r="AN1825" i="1" s="1"/>
  <c r="AF1825" i="1"/>
  <c r="AM1825" i="1" s="1"/>
  <c r="AE1825" i="1"/>
  <c r="AL1825" i="1" s="1"/>
  <c r="AD1825" i="1"/>
  <c r="AK1825" i="1" s="1"/>
  <c r="O1825" i="1"/>
  <c r="R1825" i="1" s="1"/>
  <c r="AP797" i="1"/>
  <c r="AO797" i="1"/>
  <c r="AG797" i="1"/>
  <c r="AN797" i="1" s="1"/>
  <c r="AF797" i="1"/>
  <c r="AM797" i="1" s="1"/>
  <c r="AE797" i="1"/>
  <c r="AL797" i="1" s="1"/>
  <c r="AD797" i="1"/>
  <c r="AK797" i="1" s="1"/>
  <c r="AC797" i="1"/>
  <c r="AJ797" i="1" s="1"/>
  <c r="O797" i="1"/>
  <c r="R797" i="1" s="1"/>
  <c r="AP773" i="1"/>
  <c r="AO773" i="1"/>
  <c r="AG773" i="1"/>
  <c r="AN773" i="1" s="1"/>
  <c r="AF773" i="1"/>
  <c r="AM773" i="1" s="1"/>
  <c r="AE773" i="1"/>
  <c r="AL773" i="1" s="1"/>
  <c r="AD773" i="1"/>
  <c r="AK773" i="1" s="1"/>
  <c r="AC773" i="1"/>
  <c r="AJ773" i="1" s="1"/>
  <c r="O773" i="1"/>
  <c r="R773" i="1" s="1"/>
  <c r="AP757" i="1"/>
  <c r="AO757" i="1"/>
  <c r="AG757" i="1"/>
  <c r="AN757" i="1" s="1"/>
  <c r="AF757" i="1"/>
  <c r="AM757" i="1" s="1"/>
  <c r="AE757" i="1"/>
  <c r="AL757" i="1" s="1"/>
  <c r="AD757" i="1"/>
  <c r="AK757" i="1" s="1"/>
  <c r="AC757" i="1"/>
  <c r="AJ757" i="1" s="1"/>
  <c r="O757" i="1"/>
  <c r="R757" i="1" s="1"/>
  <c r="AP733" i="1"/>
  <c r="AO733" i="1"/>
  <c r="AG733" i="1"/>
  <c r="AN733" i="1" s="1"/>
  <c r="AF733" i="1"/>
  <c r="AM733" i="1" s="1"/>
  <c r="AE733" i="1"/>
  <c r="AL733" i="1" s="1"/>
  <c r="AD733" i="1"/>
  <c r="AK733" i="1" s="1"/>
  <c r="AC733" i="1"/>
  <c r="AJ733" i="1" s="1"/>
  <c r="O733" i="1"/>
  <c r="R733" i="1" s="1"/>
  <c r="AP717" i="1"/>
  <c r="AO717" i="1"/>
  <c r="AG717" i="1"/>
  <c r="AN717" i="1" s="1"/>
  <c r="AF717" i="1"/>
  <c r="AM717" i="1" s="1"/>
  <c r="AE717" i="1"/>
  <c r="AL717" i="1" s="1"/>
  <c r="AD717" i="1"/>
  <c r="AK717" i="1" s="1"/>
  <c r="AC717" i="1"/>
  <c r="AJ717" i="1" s="1"/>
  <c r="O717" i="1"/>
  <c r="R717" i="1" s="1"/>
  <c r="AP1736" i="1"/>
  <c r="AO1736" i="1"/>
  <c r="AG1736" i="1"/>
  <c r="AN1736" i="1" s="1"/>
  <c r="AF1736" i="1"/>
  <c r="AM1736" i="1" s="1"/>
  <c r="AE1736" i="1"/>
  <c r="AL1736" i="1" s="1"/>
  <c r="AD1736" i="1"/>
  <c r="AK1736" i="1" s="1"/>
  <c r="AC1736" i="1"/>
  <c r="AJ1736" i="1" s="1"/>
  <c r="O1736" i="1"/>
  <c r="R1736" i="1" s="1"/>
  <c r="U1736" i="1" s="1"/>
  <c r="V1736" i="1" s="1"/>
  <c r="AP1728" i="1"/>
  <c r="AO1728" i="1"/>
  <c r="AG1728" i="1"/>
  <c r="AN1728" i="1" s="1"/>
  <c r="AF1728" i="1"/>
  <c r="AM1728" i="1" s="1"/>
  <c r="AE1728" i="1"/>
  <c r="AL1728" i="1" s="1"/>
  <c r="AD1728" i="1"/>
  <c r="AK1728" i="1" s="1"/>
  <c r="AC1728" i="1"/>
  <c r="AJ1728" i="1" s="1"/>
  <c r="O1728" i="1"/>
  <c r="R1728" i="1" s="1"/>
  <c r="AP627" i="1"/>
  <c r="AO627" i="1"/>
  <c r="AG627" i="1"/>
  <c r="AN627" i="1" s="1"/>
  <c r="AF627" i="1"/>
  <c r="AM627" i="1" s="1"/>
  <c r="AE627" i="1"/>
  <c r="AL627" i="1" s="1"/>
  <c r="AD627" i="1"/>
  <c r="AK627" i="1" s="1"/>
  <c r="AC627" i="1"/>
  <c r="AJ627" i="1" s="1"/>
  <c r="O627" i="1"/>
  <c r="R627" i="1" s="1"/>
  <c r="AP2535" i="1"/>
  <c r="AO2535" i="1"/>
  <c r="AG2535" i="1"/>
  <c r="AN2535" i="1" s="1"/>
  <c r="AF2535" i="1"/>
  <c r="AM2535" i="1" s="1"/>
  <c r="AE2535" i="1"/>
  <c r="AL2535" i="1" s="1"/>
  <c r="AD2535" i="1"/>
  <c r="AK2535" i="1" s="1"/>
  <c r="AC2535" i="1"/>
  <c r="AJ2535" i="1" s="1"/>
  <c r="O2535" i="1"/>
  <c r="R2535" i="1" s="1"/>
  <c r="AP2526" i="1"/>
  <c r="AO2526" i="1"/>
  <c r="AG2526" i="1"/>
  <c r="AN2526" i="1" s="1"/>
  <c r="AF2526" i="1"/>
  <c r="AM2526" i="1" s="1"/>
  <c r="AE2526" i="1"/>
  <c r="AL2526" i="1" s="1"/>
  <c r="AD2526" i="1"/>
  <c r="AK2526" i="1" s="1"/>
  <c r="AC2526" i="1"/>
  <c r="AJ2526" i="1" s="1"/>
  <c r="O2526" i="1"/>
  <c r="R2526" i="1" s="1"/>
  <c r="U2526" i="1" s="1"/>
  <c r="V2526" i="1" s="1"/>
  <c r="AP2477" i="1"/>
  <c r="AO2477" i="1"/>
  <c r="AG2477" i="1"/>
  <c r="AN2477" i="1" s="1"/>
  <c r="AF2477" i="1"/>
  <c r="AM2477" i="1" s="1"/>
  <c r="AE2477" i="1"/>
  <c r="AL2477" i="1" s="1"/>
  <c r="AD2477" i="1"/>
  <c r="AK2477" i="1" s="1"/>
  <c r="AC2477" i="1"/>
  <c r="AJ2477" i="1" s="1"/>
  <c r="O2477" i="1"/>
  <c r="R2477" i="1" s="1"/>
  <c r="AP2458" i="1"/>
  <c r="AO2458" i="1"/>
  <c r="AG2458" i="1"/>
  <c r="AN2458" i="1" s="1"/>
  <c r="AF2458" i="1"/>
  <c r="AM2458" i="1" s="1"/>
  <c r="AE2458" i="1"/>
  <c r="AL2458" i="1" s="1"/>
  <c r="AD2458" i="1"/>
  <c r="AK2458" i="1" s="1"/>
  <c r="AC2458" i="1"/>
  <c r="AJ2458" i="1" s="1"/>
  <c r="O2458" i="1"/>
  <c r="R2458" i="1" s="1"/>
  <c r="X2458" i="1" s="1"/>
  <c r="AP2561" i="1"/>
  <c r="AO2561" i="1"/>
  <c r="AG2561" i="1"/>
  <c r="AN2561" i="1" s="1"/>
  <c r="AF2561" i="1"/>
  <c r="AM2561" i="1" s="1"/>
  <c r="AE2561" i="1"/>
  <c r="AL2561" i="1" s="1"/>
  <c r="AD2561" i="1"/>
  <c r="AK2561" i="1" s="1"/>
  <c r="AC2561" i="1"/>
  <c r="AJ2561" i="1" s="1"/>
  <c r="O2561" i="1"/>
  <c r="R2561" i="1" s="1"/>
  <c r="AP2542" i="1"/>
  <c r="AO2542" i="1"/>
  <c r="AG2542" i="1"/>
  <c r="AN2542" i="1" s="1"/>
  <c r="AF2542" i="1"/>
  <c r="AM2542" i="1" s="1"/>
  <c r="AE2542" i="1"/>
  <c r="AL2542" i="1" s="1"/>
  <c r="AD2542" i="1"/>
  <c r="AK2542" i="1" s="1"/>
  <c r="AC2542" i="1"/>
  <c r="AJ2542" i="1" s="1"/>
  <c r="O2542" i="1"/>
  <c r="R2542" i="1" s="1"/>
  <c r="U2542" i="1" s="1"/>
  <c r="V2542" i="1" s="1"/>
  <c r="AP2187" i="1"/>
  <c r="AO2187" i="1"/>
  <c r="AG2187" i="1"/>
  <c r="AN2187" i="1" s="1"/>
  <c r="AF2187" i="1"/>
  <c r="AM2187" i="1" s="1"/>
  <c r="AE2187" i="1"/>
  <c r="AL2187" i="1" s="1"/>
  <c r="AD2187" i="1"/>
  <c r="AK2187" i="1" s="1"/>
  <c r="AC2187" i="1"/>
  <c r="AJ2187" i="1" s="1"/>
  <c r="O2187" i="1"/>
  <c r="R2187" i="1" s="1"/>
  <c r="X2187" i="1" s="1"/>
  <c r="AP2098" i="1"/>
  <c r="AO2098" i="1"/>
  <c r="AG2098" i="1"/>
  <c r="AN2098" i="1" s="1"/>
  <c r="AF2098" i="1"/>
  <c r="AM2098" i="1" s="1"/>
  <c r="AE2098" i="1"/>
  <c r="AL2098" i="1" s="1"/>
  <c r="AD2098" i="1"/>
  <c r="AK2098" i="1" s="1"/>
  <c r="AC2098" i="1"/>
  <c r="AJ2098" i="1" s="1"/>
  <c r="O2098" i="1"/>
  <c r="R2098" i="1" s="1"/>
  <c r="AP1990" i="1"/>
  <c r="AO1990" i="1"/>
  <c r="AG1990" i="1"/>
  <c r="AN1990" i="1" s="1"/>
  <c r="AF1990" i="1"/>
  <c r="AM1990" i="1" s="1"/>
  <c r="AE1990" i="1"/>
  <c r="AL1990" i="1" s="1"/>
  <c r="AD1990" i="1"/>
  <c r="AK1990" i="1" s="1"/>
  <c r="AC1990" i="1"/>
  <c r="AJ1990" i="1" s="1"/>
  <c r="O1990" i="1"/>
  <c r="R1990" i="1" s="1"/>
  <c r="AP1207" i="1"/>
  <c r="AO1207" i="1"/>
  <c r="AG1207" i="1"/>
  <c r="AN1207" i="1" s="1"/>
  <c r="AF1207" i="1"/>
  <c r="AM1207" i="1" s="1"/>
  <c r="AE1207" i="1"/>
  <c r="AL1207" i="1" s="1"/>
  <c r="AD1207" i="1"/>
  <c r="AK1207" i="1" s="1"/>
  <c r="AC1207" i="1"/>
  <c r="AJ1207" i="1" s="1"/>
  <c r="O1207" i="1"/>
  <c r="R1207" i="1" s="1"/>
  <c r="X1207" i="1" s="1"/>
  <c r="AP1794" i="1"/>
  <c r="AO1794" i="1"/>
  <c r="AG1794" i="1"/>
  <c r="AN1794" i="1" s="1"/>
  <c r="AF1794" i="1"/>
  <c r="AM1794" i="1" s="1"/>
  <c r="AE1794" i="1"/>
  <c r="AL1794" i="1" s="1"/>
  <c r="AD1794" i="1"/>
  <c r="AK1794" i="1" s="1"/>
  <c r="AC1794" i="1"/>
  <c r="AJ1794" i="1" s="1"/>
  <c r="O1794" i="1"/>
  <c r="R1794" i="1" s="1"/>
  <c r="AP1755" i="1"/>
  <c r="AO1755" i="1"/>
  <c r="AG1755" i="1"/>
  <c r="AN1755" i="1" s="1"/>
  <c r="AF1755" i="1"/>
  <c r="AM1755" i="1" s="1"/>
  <c r="AE1755" i="1"/>
  <c r="AL1755" i="1" s="1"/>
  <c r="AD1755" i="1"/>
  <c r="AK1755" i="1" s="1"/>
  <c r="AC1755" i="1"/>
  <c r="AJ1755" i="1" s="1"/>
  <c r="O1755" i="1"/>
  <c r="R1755" i="1" s="1"/>
  <c r="U1755" i="1" s="1"/>
  <c r="V1755" i="1" s="1"/>
  <c r="AP1622" i="1"/>
  <c r="AO1622" i="1"/>
  <c r="AG1622" i="1"/>
  <c r="AN1622" i="1" s="1"/>
  <c r="AF1622" i="1"/>
  <c r="AM1622" i="1" s="1"/>
  <c r="AE1622" i="1"/>
  <c r="AL1622" i="1" s="1"/>
  <c r="AD1622" i="1"/>
  <c r="AK1622" i="1" s="1"/>
  <c r="AC1622" i="1"/>
  <c r="AJ1622" i="1" s="1"/>
  <c r="O1622" i="1"/>
  <c r="R1622" i="1" s="1"/>
  <c r="AP1540" i="1"/>
  <c r="AO1540" i="1"/>
  <c r="AG1540" i="1"/>
  <c r="AN1540" i="1" s="1"/>
  <c r="AF1540" i="1"/>
  <c r="AM1540" i="1" s="1"/>
  <c r="AE1540" i="1"/>
  <c r="AL1540" i="1" s="1"/>
  <c r="AD1540" i="1"/>
  <c r="AK1540" i="1" s="1"/>
  <c r="AC1540" i="1"/>
  <c r="AJ1540" i="1" s="1"/>
  <c r="O1540" i="1"/>
  <c r="R1540" i="1" s="1"/>
  <c r="AP1020" i="1"/>
  <c r="AO1020" i="1"/>
  <c r="AG1020" i="1"/>
  <c r="AN1020" i="1" s="1"/>
  <c r="AF1020" i="1"/>
  <c r="AM1020" i="1" s="1"/>
  <c r="AE1020" i="1"/>
  <c r="AL1020" i="1" s="1"/>
  <c r="AD1020" i="1"/>
  <c r="AK1020" i="1" s="1"/>
  <c r="AC1020" i="1"/>
  <c r="AJ1020" i="1" s="1"/>
  <c r="O1020" i="1"/>
  <c r="R1020" i="1" s="1"/>
  <c r="AP1510" i="1"/>
  <c r="AO1510" i="1"/>
  <c r="AG1510" i="1"/>
  <c r="AN1510" i="1" s="1"/>
  <c r="AF1510" i="1"/>
  <c r="AM1510" i="1" s="1"/>
  <c r="AE1510" i="1"/>
  <c r="AL1510" i="1" s="1"/>
  <c r="AD1510" i="1"/>
  <c r="AK1510" i="1" s="1"/>
  <c r="AC1510" i="1"/>
  <c r="AJ1510" i="1" s="1"/>
  <c r="O1510" i="1"/>
  <c r="R1510" i="1" s="1"/>
  <c r="X1510" i="1" s="1"/>
  <c r="AP1491" i="1"/>
  <c r="AO1491" i="1"/>
  <c r="AG1491" i="1"/>
  <c r="AN1491" i="1" s="1"/>
  <c r="AF1491" i="1"/>
  <c r="AM1491" i="1" s="1"/>
  <c r="AE1491" i="1"/>
  <c r="AL1491" i="1" s="1"/>
  <c r="AD1491" i="1"/>
  <c r="AK1491" i="1" s="1"/>
  <c r="AC1491" i="1"/>
  <c r="AJ1491" i="1" s="1"/>
  <c r="O1491" i="1"/>
  <c r="R1491" i="1" s="1"/>
  <c r="AP1473" i="1"/>
  <c r="AO1473" i="1"/>
  <c r="AG1473" i="1"/>
  <c r="AN1473" i="1" s="1"/>
  <c r="AF1473" i="1"/>
  <c r="AM1473" i="1" s="1"/>
  <c r="AE1473" i="1"/>
  <c r="AL1473" i="1" s="1"/>
  <c r="AD1473" i="1"/>
  <c r="AK1473" i="1" s="1"/>
  <c r="AC1473" i="1"/>
  <c r="AJ1473" i="1" s="1"/>
  <c r="O1473" i="1"/>
  <c r="R1473" i="1" s="1"/>
  <c r="AP1348" i="1"/>
  <c r="AO1348" i="1"/>
  <c r="AG1348" i="1"/>
  <c r="AN1348" i="1" s="1"/>
  <c r="AF1348" i="1"/>
  <c r="AM1348" i="1" s="1"/>
  <c r="AE1348" i="1"/>
  <c r="AL1348" i="1" s="1"/>
  <c r="AD1348" i="1"/>
  <c r="AK1348" i="1" s="1"/>
  <c r="AC1348" i="1"/>
  <c r="AJ1348" i="1" s="1"/>
  <c r="O1348" i="1"/>
  <c r="R1348" i="1" s="1"/>
  <c r="AP265" i="1"/>
  <c r="AO265" i="1"/>
  <c r="AG265" i="1"/>
  <c r="AN265" i="1" s="1"/>
  <c r="AF265" i="1"/>
  <c r="AM265" i="1" s="1"/>
  <c r="AE265" i="1"/>
  <c r="AL265" i="1" s="1"/>
  <c r="AD265" i="1"/>
  <c r="AK265" i="1" s="1"/>
  <c r="AC265" i="1"/>
  <c r="AJ265" i="1" s="1"/>
  <c r="O265" i="1"/>
  <c r="R265" i="1" s="1"/>
  <c r="X265" i="1" s="1"/>
  <c r="AP1177" i="1"/>
  <c r="AO1177" i="1"/>
  <c r="AG1177" i="1"/>
  <c r="AN1177" i="1" s="1"/>
  <c r="AF1177" i="1"/>
  <c r="AM1177" i="1" s="1"/>
  <c r="AE1177" i="1"/>
  <c r="AL1177" i="1" s="1"/>
  <c r="AD1177" i="1"/>
  <c r="AK1177" i="1" s="1"/>
  <c r="AC1177" i="1"/>
  <c r="AJ1177" i="1" s="1"/>
  <c r="O1177" i="1"/>
  <c r="R1177" i="1" s="1"/>
  <c r="AP1136" i="1"/>
  <c r="AO1136" i="1"/>
  <c r="AG1136" i="1"/>
  <c r="AN1136" i="1" s="1"/>
  <c r="AF1136" i="1"/>
  <c r="AM1136" i="1" s="1"/>
  <c r="AE1136" i="1"/>
  <c r="AL1136" i="1" s="1"/>
  <c r="AD1136" i="1"/>
  <c r="AK1136" i="1" s="1"/>
  <c r="AC1136" i="1"/>
  <c r="AJ1136" i="1" s="1"/>
  <c r="O1136" i="1"/>
  <c r="R1136" i="1" s="1"/>
  <c r="AP246" i="1"/>
  <c r="AO246" i="1"/>
  <c r="AG246" i="1"/>
  <c r="AN246" i="1" s="1"/>
  <c r="AF246" i="1"/>
  <c r="AM246" i="1" s="1"/>
  <c r="AE246" i="1"/>
  <c r="AL246" i="1" s="1"/>
  <c r="AD246" i="1"/>
  <c r="AK246" i="1" s="1"/>
  <c r="AC246" i="1"/>
  <c r="AJ246" i="1" s="1"/>
  <c r="O246" i="1"/>
  <c r="R246" i="1" s="1"/>
  <c r="AP205" i="1"/>
  <c r="AO205" i="1"/>
  <c r="AG205" i="1"/>
  <c r="AN205" i="1" s="1"/>
  <c r="AF205" i="1"/>
  <c r="AM205" i="1" s="1"/>
  <c r="AE205" i="1"/>
  <c r="AL205" i="1" s="1"/>
  <c r="AD205" i="1"/>
  <c r="AK205" i="1" s="1"/>
  <c r="AC205" i="1"/>
  <c r="AJ205" i="1" s="1"/>
  <c r="O205" i="1"/>
  <c r="R205" i="1" s="1"/>
  <c r="AP1101" i="1"/>
  <c r="AO1101" i="1"/>
  <c r="AG1101" i="1"/>
  <c r="AN1101" i="1" s="1"/>
  <c r="AF1101" i="1"/>
  <c r="AM1101" i="1" s="1"/>
  <c r="AE1101" i="1"/>
  <c r="AL1101" i="1" s="1"/>
  <c r="AD1101" i="1"/>
  <c r="AK1101" i="1" s="1"/>
  <c r="AC1101" i="1"/>
  <c r="AJ1101" i="1" s="1"/>
  <c r="O1101" i="1"/>
  <c r="R1101" i="1" s="1"/>
  <c r="AP941" i="1"/>
  <c r="AO941" i="1"/>
  <c r="AG941" i="1"/>
  <c r="AN941" i="1" s="1"/>
  <c r="AF941" i="1"/>
  <c r="AM941" i="1" s="1"/>
  <c r="AE941" i="1"/>
  <c r="AL941" i="1" s="1"/>
  <c r="AD941" i="1"/>
  <c r="AK941" i="1" s="1"/>
  <c r="AC941" i="1"/>
  <c r="AJ941" i="1" s="1"/>
  <c r="O941" i="1"/>
  <c r="R941" i="1" s="1"/>
  <c r="X941" i="1" s="1"/>
  <c r="AP923" i="1"/>
  <c r="AO923" i="1"/>
  <c r="AG923" i="1"/>
  <c r="AN923" i="1" s="1"/>
  <c r="AF923" i="1"/>
  <c r="AM923" i="1" s="1"/>
  <c r="AE923" i="1"/>
  <c r="AL923" i="1" s="1"/>
  <c r="AD923" i="1"/>
  <c r="AK923" i="1" s="1"/>
  <c r="AC923" i="1"/>
  <c r="AJ923" i="1" s="1"/>
  <c r="O923" i="1"/>
  <c r="R923" i="1" s="1"/>
  <c r="U923" i="1" s="1"/>
  <c r="V923" i="1" s="1"/>
  <c r="AP883" i="1"/>
  <c r="AO883" i="1"/>
  <c r="AG883" i="1"/>
  <c r="AN883" i="1" s="1"/>
  <c r="AF883" i="1"/>
  <c r="AM883" i="1" s="1"/>
  <c r="AE883" i="1"/>
  <c r="AL883" i="1" s="1"/>
  <c r="AD883" i="1"/>
  <c r="AK883" i="1" s="1"/>
  <c r="AC883" i="1"/>
  <c r="AJ883" i="1" s="1"/>
  <c r="O883" i="1"/>
  <c r="R883" i="1" s="1"/>
  <c r="AP843" i="1"/>
  <c r="AO843" i="1"/>
  <c r="AG843" i="1"/>
  <c r="AN843" i="1" s="1"/>
  <c r="AF843" i="1"/>
  <c r="AM843" i="1" s="1"/>
  <c r="AE843" i="1"/>
  <c r="AL843" i="1" s="1"/>
  <c r="AD843" i="1"/>
  <c r="AK843" i="1" s="1"/>
  <c r="AC843" i="1"/>
  <c r="AJ843" i="1" s="1"/>
  <c r="O843" i="1"/>
  <c r="R843" i="1" s="1"/>
  <c r="AP675" i="1"/>
  <c r="AO675" i="1"/>
  <c r="AG675" i="1"/>
  <c r="AN675" i="1" s="1"/>
  <c r="AF675" i="1"/>
  <c r="AM675" i="1" s="1"/>
  <c r="AE675" i="1"/>
  <c r="AL675" i="1" s="1"/>
  <c r="AD675" i="1"/>
  <c r="AK675" i="1" s="1"/>
  <c r="AC675" i="1"/>
  <c r="AJ675" i="1" s="1"/>
  <c r="O675" i="1"/>
  <c r="R675" i="1" s="1"/>
  <c r="AP656" i="1"/>
  <c r="AO656" i="1"/>
  <c r="AG656" i="1"/>
  <c r="AN656" i="1" s="1"/>
  <c r="AF656" i="1"/>
  <c r="AM656" i="1" s="1"/>
  <c r="AE656" i="1"/>
  <c r="AL656" i="1" s="1"/>
  <c r="AD656" i="1"/>
  <c r="AK656" i="1" s="1"/>
  <c r="AC656" i="1"/>
  <c r="AJ656" i="1" s="1"/>
  <c r="O656" i="1"/>
  <c r="R656" i="1" s="1"/>
  <c r="U656" i="1" s="1"/>
  <c r="V656" i="1" s="1"/>
  <c r="AP1071" i="1"/>
  <c r="AO1071" i="1"/>
  <c r="AG1071" i="1"/>
  <c r="AN1071" i="1" s="1"/>
  <c r="AF1071" i="1"/>
  <c r="AM1071" i="1" s="1"/>
  <c r="AE1071" i="1"/>
  <c r="AL1071" i="1" s="1"/>
  <c r="AD1071" i="1"/>
  <c r="AK1071" i="1" s="1"/>
  <c r="AC1071" i="1"/>
  <c r="AJ1071" i="1" s="1"/>
  <c r="O1071" i="1"/>
  <c r="R1071" i="1" s="1"/>
  <c r="AP2310" i="1"/>
  <c r="AO2310" i="1"/>
  <c r="AG2310" i="1"/>
  <c r="AN2310" i="1" s="1"/>
  <c r="AF2310" i="1"/>
  <c r="AM2310" i="1" s="1"/>
  <c r="AE2310" i="1"/>
  <c r="AL2310" i="1" s="1"/>
  <c r="AD2310" i="1"/>
  <c r="AK2310" i="1" s="1"/>
  <c r="AC2310" i="1"/>
  <c r="AJ2310" i="1" s="1"/>
  <c r="O2310" i="1"/>
  <c r="R2310" i="1" s="1"/>
  <c r="AP608" i="1"/>
  <c r="AO608" i="1"/>
  <c r="AG608" i="1"/>
  <c r="AN608" i="1" s="1"/>
  <c r="AF608" i="1"/>
  <c r="AM608" i="1" s="1"/>
  <c r="AE608" i="1"/>
  <c r="AL608" i="1" s="1"/>
  <c r="AD608" i="1"/>
  <c r="AK608" i="1" s="1"/>
  <c r="AC608" i="1"/>
  <c r="AJ608" i="1" s="1"/>
  <c r="O608" i="1"/>
  <c r="R608" i="1" s="1"/>
  <c r="AP567" i="1"/>
  <c r="AO567" i="1"/>
  <c r="AG567" i="1"/>
  <c r="AN567" i="1" s="1"/>
  <c r="AF567" i="1"/>
  <c r="AM567" i="1" s="1"/>
  <c r="AE567" i="1"/>
  <c r="AL567" i="1" s="1"/>
  <c r="AD567" i="1"/>
  <c r="AK567" i="1" s="1"/>
  <c r="AC567" i="1"/>
  <c r="AJ567" i="1" s="1"/>
  <c r="O567" i="1"/>
  <c r="R567" i="1" s="1"/>
  <c r="AP481" i="1"/>
  <c r="AO481" i="1"/>
  <c r="AG481" i="1"/>
  <c r="AN481" i="1" s="1"/>
  <c r="AF481" i="1"/>
  <c r="AM481" i="1" s="1"/>
  <c r="AE481" i="1"/>
  <c r="AL481" i="1" s="1"/>
  <c r="AD481" i="1"/>
  <c r="AK481" i="1" s="1"/>
  <c r="AC481" i="1"/>
  <c r="AJ481" i="1" s="1"/>
  <c r="O481" i="1"/>
  <c r="R481" i="1" s="1"/>
  <c r="X481" i="1" s="1"/>
  <c r="AP441" i="1"/>
  <c r="AO441" i="1"/>
  <c r="AG441" i="1"/>
  <c r="AN441" i="1" s="1"/>
  <c r="AF441" i="1"/>
  <c r="AM441" i="1" s="1"/>
  <c r="AE441" i="1"/>
  <c r="AL441" i="1" s="1"/>
  <c r="AD441" i="1"/>
  <c r="AK441" i="1" s="1"/>
  <c r="AC441" i="1"/>
  <c r="AJ441" i="1" s="1"/>
  <c r="O441" i="1"/>
  <c r="R441" i="1" s="1"/>
  <c r="X441" i="1" s="1"/>
  <c r="AP351" i="1"/>
  <c r="AO351" i="1"/>
  <c r="AG351" i="1"/>
  <c r="AN351" i="1" s="1"/>
  <c r="AF351" i="1"/>
  <c r="AM351" i="1" s="1"/>
  <c r="AE351" i="1"/>
  <c r="AL351" i="1" s="1"/>
  <c r="AD351" i="1"/>
  <c r="AK351" i="1" s="1"/>
  <c r="AC351" i="1"/>
  <c r="AJ351" i="1" s="1"/>
  <c r="O351" i="1"/>
  <c r="R351" i="1" s="1"/>
  <c r="AP333" i="1"/>
  <c r="AO333" i="1"/>
  <c r="AG333" i="1"/>
  <c r="AN333" i="1" s="1"/>
  <c r="AF333" i="1"/>
  <c r="AM333" i="1" s="1"/>
  <c r="AE333" i="1"/>
  <c r="AL333" i="1" s="1"/>
  <c r="AD333" i="1"/>
  <c r="AK333" i="1" s="1"/>
  <c r="AC333" i="1"/>
  <c r="AJ333" i="1" s="1"/>
  <c r="O333" i="1"/>
  <c r="R333" i="1" s="1"/>
  <c r="AP1962" i="1"/>
  <c r="AO1962" i="1"/>
  <c r="AG1962" i="1"/>
  <c r="AN1962" i="1" s="1"/>
  <c r="AF1962" i="1"/>
  <c r="AM1962" i="1" s="1"/>
  <c r="AE1962" i="1"/>
  <c r="AL1962" i="1" s="1"/>
  <c r="AD1962" i="1"/>
  <c r="AK1962" i="1" s="1"/>
  <c r="AC1962" i="1"/>
  <c r="AJ1962" i="1" s="1"/>
  <c r="O1962" i="1"/>
  <c r="R1962" i="1" s="1"/>
  <c r="AP186" i="1"/>
  <c r="AO186" i="1"/>
  <c r="AG186" i="1"/>
  <c r="AN186" i="1" s="1"/>
  <c r="AF186" i="1"/>
  <c r="AM186" i="1" s="1"/>
  <c r="AE186" i="1"/>
  <c r="AL186" i="1" s="1"/>
  <c r="AD186" i="1"/>
  <c r="AK186" i="1" s="1"/>
  <c r="AC186" i="1"/>
  <c r="AJ186" i="1" s="1"/>
  <c r="O186" i="1"/>
  <c r="R186" i="1" s="1"/>
  <c r="AP2136" i="1"/>
  <c r="AO2136" i="1"/>
  <c r="AG2136" i="1"/>
  <c r="AN2136" i="1" s="1"/>
  <c r="AF2136" i="1"/>
  <c r="AM2136" i="1" s="1"/>
  <c r="AE2136" i="1"/>
  <c r="AL2136" i="1" s="1"/>
  <c r="AD2136" i="1"/>
  <c r="AK2136" i="1" s="1"/>
  <c r="AC2136" i="1"/>
  <c r="AJ2136" i="1" s="1"/>
  <c r="O2136" i="1"/>
  <c r="R2136" i="1" s="1"/>
  <c r="AP2106" i="1"/>
  <c r="AO2106" i="1"/>
  <c r="AG2106" i="1"/>
  <c r="AN2106" i="1" s="1"/>
  <c r="AF2106" i="1"/>
  <c r="AM2106" i="1" s="1"/>
  <c r="AE2106" i="1"/>
  <c r="AL2106" i="1" s="1"/>
  <c r="AD2106" i="1"/>
  <c r="AK2106" i="1" s="1"/>
  <c r="AC2106" i="1"/>
  <c r="AJ2106" i="1" s="1"/>
  <c r="O2106" i="1"/>
  <c r="R2106" i="1" s="1"/>
  <c r="X2106" i="1" s="1"/>
  <c r="AP138" i="1"/>
  <c r="AO138" i="1"/>
  <c r="AG138" i="1"/>
  <c r="AN138" i="1" s="1"/>
  <c r="AF138" i="1"/>
  <c r="AM138" i="1" s="1"/>
  <c r="AE138" i="1"/>
  <c r="AL138" i="1" s="1"/>
  <c r="AD138" i="1"/>
  <c r="AK138" i="1" s="1"/>
  <c r="AC138" i="1"/>
  <c r="AJ138" i="1" s="1"/>
  <c r="O138" i="1"/>
  <c r="R138" i="1" s="1"/>
  <c r="AP1001" i="1"/>
  <c r="AO1001" i="1"/>
  <c r="AG1001" i="1"/>
  <c r="AN1001" i="1" s="1"/>
  <c r="AF1001" i="1"/>
  <c r="AM1001" i="1" s="1"/>
  <c r="AE1001" i="1"/>
  <c r="AL1001" i="1" s="1"/>
  <c r="AD1001" i="1"/>
  <c r="AK1001" i="1" s="1"/>
  <c r="AC1001" i="1"/>
  <c r="AJ1001" i="1" s="1"/>
  <c r="O1001" i="1"/>
  <c r="R1001" i="1" s="1"/>
  <c r="U1001" i="1" s="1"/>
  <c r="V1001" i="1" s="1"/>
  <c r="AP97" i="1"/>
  <c r="AO97" i="1"/>
  <c r="AG97" i="1"/>
  <c r="AN97" i="1" s="1"/>
  <c r="AF97" i="1"/>
  <c r="AM97" i="1" s="1"/>
  <c r="AE97" i="1"/>
  <c r="AL97" i="1" s="1"/>
  <c r="AD97" i="1"/>
  <c r="AK97" i="1" s="1"/>
  <c r="AC97" i="1"/>
  <c r="AJ97" i="1" s="1"/>
  <c r="O97" i="1"/>
  <c r="R97" i="1" s="1"/>
  <c r="AP78" i="1"/>
  <c r="AO78" i="1"/>
  <c r="AG78" i="1"/>
  <c r="AN78" i="1" s="1"/>
  <c r="AF78" i="1"/>
  <c r="AM78" i="1" s="1"/>
  <c r="AE78" i="1"/>
  <c r="AL78" i="1" s="1"/>
  <c r="AD78" i="1"/>
  <c r="AK78" i="1" s="1"/>
  <c r="AC78" i="1"/>
  <c r="AJ78" i="1" s="1"/>
  <c r="O78" i="1"/>
  <c r="R78" i="1" s="1"/>
  <c r="X78" i="1" s="1"/>
  <c r="AP497" i="1"/>
  <c r="AO497" i="1"/>
  <c r="AG497" i="1"/>
  <c r="AN497" i="1" s="1"/>
  <c r="AF497" i="1"/>
  <c r="AM497" i="1" s="1"/>
  <c r="AE497" i="1"/>
  <c r="AL497" i="1" s="1"/>
  <c r="AD497" i="1"/>
  <c r="AK497" i="1" s="1"/>
  <c r="AC497" i="1"/>
  <c r="AJ497" i="1" s="1"/>
  <c r="O497" i="1"/>
  <c r="R497" i="1" s="1"/>
  <c r="AP48" i="1"/>
  <c r="AO48" i="1"/>
  <c r="AG48" i="1"/>
  <c r="AN48" i="1" s="1"/>
  <c r="AF48" i="1"/>
  <c r="AM48" i="1" s="1"/>
  <c r="AE48" i="1"/>
  <c r="AL48" i="1" s="1"/>
  <c r="AD48" i="1"/>
  <c r="AK48" i="1" s="1"/>
  <c r="AC48" i="1"/>
  <c r="AJ48" i="1" s="1"/>
  <c r="O48" i="1"/>
  <c r="R48" i="1" s="1"/>
  <c r="U48" i="1" s="1"/>
  <c r="V48" i="1" s="1"/>
  <c r="AP1999" i="1"/>
  <c r="AO1999" i="1"/>
  <c r="AG1999" i="1"/>
  <c r="AN1999" i="1" s="1"/>
  <c r="AF1999" i="1"/>
  <c r="AM1999" i="1" s="1"/>
  <c r="AE1999" i="1"/>
  <c r="AL1999" i="1" s="1"/>
  <c r="AD1999" i="1"/>
  <c r="AK1999" i="1" s="1"/>
  <c r="AC1999" i="1"/>
  <c r="AJ1999" i="1" s="1"/>
  <c r="O1999" i="1"/>
  <c r="R1999" i="1" s="1"/>
  <c r="X1999" i="1" s="1"/>
  <c r="AP813" i="1"/>
  <c r="AO813" i="1"/>
  <c r="AG813" i="1"/>
  <c r="AN813" i="1" s="1"/>
  <c r="AF813" i="1"/>
  <c r="AM813" i="1" s="1"/>
  <c r="AE813" i="1"/>
  <c r="AL813" i="1" s="1"/>
  <c r="AD813" i="1"/>
  <c r="AK813" i="1" s="1"/>
  <c r="AC813" i="1"/>
  <c r="AJ813" i="1" s="1"/>
  <c r="O813" i="1"/>
  <c r="R813" i="1" s="1"/>
  <c r="X813" i="1" s="1"/>
  <c r="AP805" i="1"/>
  <c r="AO805" i="1"/>
  <c r="AG805" i="1"/>
  <c r="AN805" i="1" s="1"/>
  <c r="AF805" i="1"/>
  <c r="AM805" i="1" s="1"/>
  <c r="AE805" i="1"/>
  <c r="AL805" i="1" s="1"/>
  <c r="AD805" i="1"/>
  <c r="AK805" i="1" s="1"/>
  <c r="AC805" i="1"/>
  <c r="AJ805" i="1" s="1"/>
  <c r="O805" i="1"/>
  <c r="R805" i="1" s="1"/>
  <c r="X805" i="1" s="1"/>
  <c r="AP765" i="1"/>
  <c r="AO765" i="1"/>
  <c r="AG765" i="1"/>
  <c r="AN765" i="1" s="1"/>
  <c r="AF765" i="1"/>
  <c r="AM765" i="1" s="1"/>
  <c r="AE765" i="1"/>
  <c r="AL765" i="1" s="1"/>
  <c r="AD765" i="1"/>
  <c r="AK765" i="1" s="1"/>
  <c r="AC765" i="1"/>
  <c r="AJ765" i="1" s="1"/>
  <c r="O765" i="1"/>
  <c r="R765" i="1" s="1"/>
  <c r="AP789" i="1"/>
  <c r="AO789" i="1"/>
  <c r="AG789" i="1"/>
  <c r="AN789" i="1" s="1"/>
  <c r="AF789" i="1"/>
  <c r="AM789" i="1" s="1"/>
  <c r="AE789" i="1"/>
  <c r="AL789" i="1" s="1"/>
  <c r="AD789" i="1"/>
  <c r="AK789" i="1" s="1"/>
  <c r="AC789" i="1"/>
  <c r="AJ789" i="1" s="1"/>
  <c r="O789" i="1"/>
  <c r="R789" i="1" s="1"/>
  <c r="AP781" i="1"/>
  <c r="AO781" i="1"/>
  <c r="AG781" i="1"/>
  <c r="AN781" i="1" s="1"/>
  <c r="AF781" i="1"/>
  <c r="AM781" i="1" s="1"/>
  <c r="AE781" i="1"/>
  <c r="AL781" i="1" s="1"/>
  <c r="AD781" i="1"/>
  <c r="AK781" i="1" s="1"/>
  <c r="AC781" i="1"/>
  <c r="AJ781" i="1" s="1"/>
  <c r="O781" i="1"/>
  <c r="R781" i="1" s="1"/>
  <c r="X781" i="1" s="1"/>
  <c r="AP725" i="1"/>
  <c r="AO725" i="1"/>
  <c r="AG725" i="1"/>
  <c r="AN725" i="1" s="1"/>
  <c r="AF725" i="1"/>
  <c r="AM725" i="1" s="1"/>
  <c r="AE725" i="1"/>
  <c r="AL725" i="1" s="1"/>
  <c r="AD725" i="1"/>
  <c r="AK725" i="1" s="1"/>
  <c r="AC725" i="1"/>
  <c r="AJ725" i="1" s="1"/>
  <c r="O725" i="1"/>
  <c r="R725" i="1" s="1"/>
  <c r="AP749" i="1"/>
  <c r="AO749" i="1"/>
  <c r="AG749" i="1"/>
  <c r="AN749" i="1" s="1"/>
  <c r="AF749" i="1"/>
  <c r="AM749" i="1" s="1"/>
  <c r="AE749" i="1"/>
  <c r="AL749" i="1" s="1"/>
  <c r="AD749" i="1"/>
  <c r="AK749" i="1" s="1"/>
  <c r="AC749" i="1"/>
  <c r="AJ749" i="1" s="1"/>
  <c r="O749" i="1"/>
  <c r="R749" i="1" s="1"/>
  <c r="AP741" i="1"/>
  <c r="AO741" i="1"/>
  <c r="AG741" i="1"/>
  <c r="AN741" i="1" s="1"/>
  <c r="AF741" i="1"/>
  <c r="AM741" i="1" s="1"/>
  <c r="AE741" i="1"/>
  <c r="AL741" i="1" s="1"/>
  <c r="AD741" i="1"/>
  <c r="AK741" i="1" s="1"/>
  <c r="AC741" i="1"/>
  <c r="AJ741" i="1" s="1"/>
  <c r="O741" i="1"/>
  <c r="R741" i="1" s="1"/>
  <c r="U741" i="1" s="1"/>
  <c r="V741" i="1" s="1"/>
  <c r="AP701" i="1"/>
  <c r="AO701" i="1"/>
  <c r="AG701" i="1"/>
  <c r="AN701" i="1" s="1"/>
  <c r="AF701" i="1"/>
  <c r="AM701" i="1" s="1"/>
  <c r="AE701" i="1"/>
  <c r="AL701" i="1" s="1"/>
  <c r="AD701" i="1"/>
  <c r="AK701" i="1" s="1"/>
  <c r="AC701" i="1"/>
  <c r="AJ701" i="1" s="1"/>
  <c r="O701" i="1"/>
  <c r="R701" i="1" s="1"/>
  <c r="X701" i="1" s="1"/>
  <c r="AP709" i="1"/>
  <c r="AO709" i="1"/>
  <c r="AG709" i="1"/>
  <c r="AN709" i="1" s="1"/>
  <c r="AF709" i="1"/>
  <c r="AM709" i="1" s="1"/>
  <c r="AE709" i="1"/>
  <c r="AL709" i="1" s="1"/>
  <c r="AD709" i="1"/>
  <c r="AK709" i="1" s="1"/>
  <c r="AC709" i="1"/>
  <c r="AJ709" i="1" s="1"/>
  <c r="O709" i="1"/>
  <c r="R709" i="1" s="1"/>
  <c r="U709" i="1" s="1"/>
  <c r="V709" i="1" s="1"/>
  <c r="AP693" i="1"/>
  <c r="AO693" i="1"/>
  <c r="AG693" i="1"/>
  <c r="AN693" i="1" s="1"/>
  <c r="AF693" i="1"/>
  <c r="AM693" i="1" s="1"/>
  <c r="AE693" i="1"/>
  <c r="AL693" i="1" s="1"/>
  <c r="AD693" i="1"/>
  <c r="AK693" i="1" s="1"/>
  <c r="AC693" i="1"/>
  <c r="AJ693" i="1" s="1"/>
  <c r="O693" i="1"/>
  <c r="R693" i="1" s="1"/>
  <c r="AP2238" i="1"/>
  <c r="AO2238" i="1"/>
  <c r="AG2238" i="1"/>
  <c r="AN2238" i="1" s="1"/>
  <c r="AF2238" i="1"/>
  <c r="AM2238" i="1" s="1"/>
  <c r="AE2238" i="1"/>
  <c r="AL2238" i="1" s="1"/>
  <c r="AD2238" i="1"/>
  <c r="AK2238" i="1" s="1"/>
  <c r="AC2238" i="1"/>
  <c r="AJ2238" i="1" s="1"/>
  <c r="O2238" i="1"/>
  <c r="R2238" i="1" s="1"/>
  <c r="AP2057" i="1"/>
  <c r="AO2057" i="1"/>
  <c r="AG2057" i="1"/>
  <c r="AN2057" i="1" s="1"/>
  <c r="AF2057" i="1"/>
  <c r="AM2057" i="1" s="1"/>
  <c r="AE2057" i="1"/>
  <c r="AL2057" i="1" s="1"/>
  <c r="AD2057" i="1"/>
  <c r="AK2057" i="1" s="1"/>
  <c r="AC2057" i="1"/>
  <c r="AJ2057" i="1" s="1"/>
  <c r="O2057" i="1"/>
  <c r="R2057" i="1" s="1"/>
  <c r="AP2038" i="1"/>
  <c r="AO2038" i="1"/>
  <c r="AG2038" i="1"/>
  <c r="AN2038" i="1" s="1"/>
  <c r="AF2038" i="1"/>
  <c r="AM2038" i="1" s="1"/>
  <c r="AE2038" i="1"/>
  <c r="AL2038" i="1" s="1"/>
  <c r="AD2038" i="1"/>
  <c r="AK2038" i="1" s="1"/>
  <c r="AC2038" i="1"/>
  <c r="AJ2038" i="1" s="1"/>
  <c r="O2038" i="1"/>
  <c r="R2038" i="1" s="1"/>
  <c r="AP1454" i="1"/>
  <c r="AO1454" i="1"/>
  <c r="AG1454" i="1"/>
  <c r="AN1454" i="1" s="1"/>
  <c r="AF1454" i="1"/>
  <c r="AM1454" i="1" s="1"/>
  <c r="AE1454" i="1"/>
  <c r="AL1454" i="1" s="1"/>
  <c r="AD1454" i="1"/>
  <c r="AK1454" i="1" s="1"/>
  <c r="AC1454" i="1"/>
  <c r="AJ1454" i="1" s="1"/>
  <c r="O1454" i="1"/>
  <c r="R1454" i="1" s="1"/>
  <c r="AP1291" i="1"/>
  <c r="AO1291" i="1"/>
  <c r="AG1291" i="1"/>
  <c r="AN1291" i="1" s="1"/>
  <c r="AF1291" i="1"/>
  <c r="AM1291" i="1" s="1"/>
  <c r="AE1291" i="1"/>
  <c r="AL1291" i="1" s="1"/>
  <c r="AD1291" i="1"/>
  <c r="AK1291" i="1" s="1"/>
  <c r="AC1291" i="1"/>
  <c r="AJ1291" i="1" s="1"/>
  <c r="O1291" i="1"/>
  <c r="R1291" i="1" s="1"/>
  <c r="U1291" i="1" s="1"/>
  <c r="AP1108" i="1"/>
  <c r="AO1108" i="1"/>
  <c r="AG1108" i="1"/>
  <c r="AN1108" i="1" s="1"/>
  <c r="AF1108" i="1"/>
  <c r="AM1108" i="1" s="1"/>
  <c r="AE1108" i="1"/>
  <c r="AL1108" i="1" s="1"/>
  <c r="AD1108" i="1"/>
  <c r="AK1108" i="1" s="1"/>
  <c r="AC1108" i="1"/>
  <c r="AJ1108" i="1" s="1"/>
  <c r="O1108" i="1"/>
  <c r="R1108" i="1" s="1"/>
  <c r="AP949" i="1"/>
  <c r="AO949" i="1"/>
  <c r="AG949" i="1"/>
  <c r="AN949" i="1" s="1"/>
  <c r="AF949" i="1"/>
  <c r="AM949" i="1" s="1"/>
  <c r="AE949" i="1"/>
  <c r="AL949" i="1" s="1"/>
  <c r="AD949" i="1"/>
  <c r="AK949" i="1" s="1"/>
  <c r="AC949" i="1"/>
  <c r="AJ949" i="1" s="1"/>
  <c r="O949" i="1"/>
  <c r="R949" i="1" s="1"/>
  <c r="X949" i="1" s="1"/>
  <c r="AP548" i="1"/>
  <c r="AO548" i="1"/>
  <c r="AG548" i="1"/>
  <c r="AN548" i="1" s="1"/>
  <c r="AF548" i="1"/>
  <c r="AM548" i="1" s="1"/>
  <c r="AE548" i="1"/>
  <c r="AL548" i="1" s="1"/>
  <c r="AD548" i="1"/>
  <c r="AK548" i="1" s="1"/>
  <c r="AC548" i="1"/>
  <c r="AJ548" i="1" s="1"/>
  <c r="O548" i="1"/>
  <c r="R548" i="1" s="1"/>
  <c r="AP540" i="1"/>
  <c r="AO540" i="1"/>
  <c r="AG540" i="1"/>
  <c r="AN540" i="1" s="1"/>
  <c r="AF540" i="1"/>
  <c r="AM540" i="1" s="1"/>
  <c r="AE540" i="1"/>
  <c r="AL540" i="1" s="1"/>
  <c r="AD540" i="1"/>
  <c r="AK540" i="1" s="1"/>
  <c r="AC540" i="1"/>
  <c r="AJ540" i="1" s="1"/>
  <c r="O540" i="1"/>
  <c r="R540" i="1" s="1"/>
  <c r="U540" i="1" s="1"/>
  <c r="V540" i="1" s="1"/>
  <c r="AP532" i="1"/>
  <c r="AO532" i="1"/>
  <c r="AG532" i="1"/>
  <c r="AN532" i="1" s="1"/>
  <c r="AF532" i="1"/>
  <c r="AM532" i="1" s="1"/>
  <c r="AE532" i="1"/>
  <c r="AL532" i="1" s="1"/>
  <c r="AD532" i="1"/>
  <c r="AK532" i="1" s="1"/>
  <c r="AC532" i="1"/>
  <c r="AJ532" i="1" s="1"/>
  <c r="O532" i="1"/>
  <c r="R532" i="1" s="1"/>
  <c r="AP505" i="1"/>
  <c r="AO505" i="1"/>
  <c r="O505" i="1"/>
  <c r="R505" i="1" s="1"/>
  <c r="U505" i="1" s="1"/>
  <c r="V505" i="1" s="1"/>
  <c r="AP524" i="1"/>
  <c r="AO524" i="1"/>
  <c r="AG524" i="1"/>
  <c r="AN524" i="1" s="1"/>
  <c r="AF524" i="1"/>
  <c r="AM524" i="1" s="1"/>
  <c r="AE524" i="1"/>
  <c r="AL524" i="1" s="1"/>
  <c r="AD524" i="1"/>
  <c r="AK524" i="1" s="1"/>
  <c r="AC524" i="1"/>
  <c r="AJ524" i="1" s="1"/>
  <c r="O524" i="1"/>
  <c r="R524" i="1" s="1"/>
  <c r="X524" i="1" s="1"/>
  <c r="AP489" i="1"/>
  <c r="AO489" i="1"/>
  <c r="AG489" i="1"/>
  <c r="AN489" i="1" s="1"/>
  <c r="AF489" i="1"/>
  <c r="AM489" i="1" s="1"/>
  <c r="AE489" i="1"/>
  <c r="AL489" i="1" s="1"/>
  <c r="AD489" i="1"/>
  <c r="AK489" i="1" s="1"/>
  <c r="AC489" i="1"/>
  <c r="AJ489" i="1" s="1"/>
  <c r="O489" i="1"/>
  <c r="R489" i="1" s="1"/>
  <c r="AO423" i="1"/>
  <c r="AG423" i="1"/>
  <c r="AN423" i="1" s="1"/>
  <c r="AF423" i="1"/>
  <c r="AM423" i="1" s="1"/>
  <c r="AE423" i="1"/>
  <c r="AL423" i="1" s="1"/>
  <c r="AD423" i="1"/>
  <c r="AK423" i="1" s="1"/>
  <c r="AC423" i="1"/>
  <c r="AJ423" i="1" s="1"/>
  <c r="O423" i="1"/>
  <c r="R423" i="1" s="1"/>
  <c r="AP303" i="1"/>
  <c r="AO303" i="1"/>
  <c r="AG303" i="1"/>
  <c r="AN303" i="1" s="1"/>
  <c r="AF303" i="1"/>
  <c r="AM303" i="1" s="1"/>
  <c r="AE303" i="1"/>
  <c r="AL303" i="1" s="1"/>
  <c r="AD303" i="1"/>
  <c r="AK303" i="1" s="1"/>
  <c r="O303" i="1"/>
  <c r="R303" i="1" s="1"/>
  <c r="X303" i="1" s="1"/>
  <c r="AP295" i="1"/>
  <c r="AO295" i="1"/>
  <c r="AG295" i="1"/>
  <c r="AN295" i="1" s="1"/>
  <c r="AF295" i="1"/>
  <c r="AM295" i="1" s="1"/>
  <c r="AE295" i="1"/>
  <c r="AL295" i="1" s="1"/>
  <c r="AD295" i="1"/>
  <c r="AK295" i="1" s="1"/>
  <c r="O295" i="1"/>
  <c r="R295" i="1" s="1"/>
  <c r="AP1299" i="1"/>
  <c r="AO1299" i="1"/>
  <c r="AJ1299" i="1"/>
  <c r="AG1299" i="1"/>
  <c r="AN1299" i="1" s="1"/>
  <c r="AF1299" i="1"/>
  <c r="AM1299" i="1" s="1"/>
  <c r="AE1299" i="1"/>
  <c r="AL1299" i="1" s="1"/>
  <c r="AD1299" i="1"/>
  <c r="AK1299" i="1" s="1"/>
  <c r="O1299" i="1"/>
  <c r="R1299" i="1" s="1"/>
  <c r="AP1824" i="1"/>
  <c r="AO1824" i="1"/>
  <c r="AJ1824" i="1"/>
  <c r="AG1824" i="1"/>
  <c r="AN1824" i="1" s="1"/>
  <c r="AF1824" i="1"/>
  <c r="AM1824" i="1" s="1"/>
  <c r="AE1824" i="1"/>
  <c r="AL1824" i="1" s="1"/>
  <c r="AD1824" i="1"/>
  <c r="AK1824" i="1" s="1"/>
  <c r="O1824" i="1"/>
  <c r="R1824" i="1" s="1"/>
  <c r="X1824" i="1" s="1"/>
  <c r="AP796" i="1"/>
  <c r="AO796" i="1"/>
  <c r="AG796" i="1"/>
  <c r="AN796" i="1" s="1"/>
  <c r="AF796" i="1"/>
  <c r="AM796" i="1" s="1"/>
  <c r="AE796" i="1"/>
  <c r="AL796" i="1" s="1"/>
  <c r="AD796" i="1"/>
  <c r="AK796" i="1" s="1"/>
  <c r="AC796" i="1"/>
  <c r="AJ796" i="1" s="1"/>
  <c r="O796" i="1"/>
  <c r="R796" i="1" s="1"/>
  <c r="X796" i="1" s="1"/>
  <c r="AP772" i="1"/>
  <c r="AO772" i="1"/>
  <c r="AG772" i="1"/>
  <c r="AN772" i="1" s="1"/>
  <c r="AF772" i="1"/>
  <c r="AM772" i="1" s="1"/>
  <c r="AE772" i="1"/>
  <c r="AL772" i="1" s="1"/>
  <c r="AD772" i="1"/>
  <c r="AK772" i="1" s="1"/>
  <c r="AC772" i="1"/>
  <c r="AJ772" i="1" s="1"/>
  <c r="O772" i="1"/>
  <c r="R772" i="1" s="1"/>
  <c r="AP756" i="1"/>
  <c r="AO756" i="1"/>
  <c r="AG756" i="1"/>
  <c r="AN756" i="1" s="1"/>
  <c r="AF756" i="1"/>
  <c r="AM756" i="1" s="1"/>
  <c r="AE756" i="1"/>
  <c r="AL756" i="1" s="1"/>
  <c r="AD756" i="1"/>
  <c r="AK756" i="1" s="1"/>
  <c r="AC756" i="1"/>
  <c r="AJ756" i="1" s="1"/>
  <c r="O756" i="1"/>
  <c r="R756" i="1" s="1"/>
  <c r="U756" i="1" s="1"/>
  <c r="V756" i="1" s="1"/>
  <c r="AP732" i="1"/>
  <c r="AO732" i="1"/>
  <c r="AG732" i="1"/>
  <c r="AN732" i="1" s="1"/>
  <c r="AF732" i="1"/>
  <c r="AM732" i="1" s="1"/>
  <c r="AE732" i="1"/>
  <c r="AL732" i="1" s="1"/>
  <c r="AD732" i="1"/>
  <c r="AK732" i="1" s="1"/>
  <c r="AC732" i="1"/>
  <c r="AJ732" i="1" s="1"/>
  <c r="O732" i="1"/>
  <c r="R732" i="1" s="1"/>
  <c r="AP716" i="1"/>
  <c r="AO716" i="1"/>
  <c r="AG716" i="1"/>
  <c r="AN716" i="1" s="1"/>
  <c r="AF716" i="1"/>
  <c r="AM716" i="1" s="1"/>
  <c r="AE716" i="1"/>
  <c r="AL716" i="1" s="1"/>
  <c r="AD716" i="1"/>
  <c r="AK716" i="1" s="1"/>
  <c r="AC716" i="1"/>
  <c r="AJ716" i="1" s="1"/>
  <c r="O716" i="1"/>
  <c r="R716" i="1" s="1"/>
  <c r="X716" i="1" s="1"/>
  <c r="AP1735" i="1"/>
  <c r="AO1735" i="1"/>
  <c r="AG1735" i="1"/>
  <c r="AN1735" i="1" s="1"/>
  <c r="AF1735" i="1"/>
  <c r="AM1735" i="1" s="1"/>
  <c r="AE1735" i="1"/>
  <c r="AL1735" i="1" s="1"/>
  <c r="AD1735" i="1"/>
  <c r="AK1735" i="1" s="1"/>
  <c r="AC1735" i="1"/>
  <c r="AJ1735" i="1" s="1"/>
  <c r="O1735" i="1"/>
  <c r="R1735" i="1" s="1"/>
  <c r="AP1727" i="1"/>
  <c r="AO1727" i="1"/>
  <c r="AG1727" i="1"/>
  <c r="AN1727" i="1" s="1"/>
  <c r="AF1727" i="1"/>
  <c r="AM1727" i="1" s="1"/>
  <c r="AE1727" i="1"/>
  <c r="AL1727" i="1" s="1"/>
  <c r="AD1727" i="1"/>
  <c r="AK1727" i="1" s="1"/>
  <c r="AC1727" i="1"/>
  <c r="AJ1727" i="1" s="1"/>
  <c r="O1727" i="1"/>
  <c r="R1727" i="1" s="1"/>
  <c r="AP626" i="1"/>
  <c r="AO626" i="1"/>
  <c r="AG626" i="1"/>
  <c r="AN626" i="1" s="1"/>
  <c r="AF626" i="1"/>
  <c r="AM626" i="1" s="1"/>
  <c r="AE626" i="1"/>
  <c r="AL626" i="1" s="1"/>
  <c r="AD626" i="1"/>
  <c r="AK626" i="1" s="1"/>
  <c r="AC626" i="1"/>
  <c r="AJ626" i="1" s="1"/>
  <c r="O626" i="1"/>
  <c r="R626" i="1" s="1"/>
  <c r="X626" i="1" s="1"/>
  <c r="AP2534" i="1"/>
  <c r="AO2534" i="1"/>
  <c r="AG2534" i="1"/>
  <c r="AN2534" i="1" s="1"/>
  <c r="AF2534" i="1"/>
  <c r="AM2534" i="1" s="1"/>
  <c r="AE2534" i="1"/>
  <c r="AL2534" i="1" s="1"/>
  <c r="AD2534" i="1"/>
  <c r="AK2534" i="1" s="1"/>
  <c r="AC2534" i="1"/>
  <c r="AJ2534" i="1" s="1"/>
  <c r="O2534" i="1"/>
  <c r="R2534" i="1" s="1"/>
  <c r="X2534" i="1" s="1"/>
  <c r="AP2525" i="1"/>
  <c r="AO2525" i="1"/>
  <c r="AG2525" i="1"/>
  <c r="AN2525" i="1" s="1"/>
  <c r="AF2525" i="1"/>
  <c r="AM2525" i="1" s="1"/>
  <c r="AE2525" i="1"/>
  <c r="AL2525" i="1" s="1"/>
  <c r="AD2525" i="1"/>
  <c r="AK2525" i="1" s="1"/>
  <c r="AC2525" i="1"/>
  <c r="AJ2525" i="1" s="1"/>
  <c r="O2525" i="1"/>
  <c r="R2525" i="1" s="1"/>
  <c r="U2525" i="1" s="1"/>
  <c r="V2525" i="1" s="1"/>
  <c r="AP2476" i="1"/>
  <c r="AO2476" i="1"/>
  <c r="AG2476" i="1"/>
  <c r="AN2476" i="1" s="1"/>
  <c r="AF2476" i="1"/>
  <c r="AM2476" i="1" s="1"/>
  <c r="AE2476" i="1"/>
  <c r="AL2476" i="1" s="1"/>
  <c r="AD2476" i="1"/>
  <c r="AK2476" i="1" s="1"/>
  <c r="AC2476" i="1"/>
  <c r="AJ2476" i="1" s="1"/>
  <c r="O2476" i="1"/>
  <c r="R2476" i="1" s="1"/>
  <c r="AP2457" i="1"/>
  <c r="AO2457" i="1"/>
  <c r="AG2457" i="1"/>
  <c r="AN2457" i="1" s="1"/>
  <c r="AF2457" i="1"/>
  <c r="AM2457" i="1" s="1"/>
  <c r="AE2457" i="1"/>
  <c r="AL2457" i="1" s="1"/>
  <c r="AD2457" i="1"/>
  <c r="AK2457" i="1" s="1"/>
  <c r="AC2457" i="1"/>
  <c r="AJ2457" i="1" s="1"/>
  <c r="O2457" i="1"/>
  <c r="R2457" i="1" s="1"/>
  <c r="X2457" i="1" s="1"/>
  <c r="AP2560" i="1"/>
  <c r="AO2560" i="1"/>
  <c r="AG2560" i="1"/>
  <c r="AN2560" i="1" s="1"/>
  <c r="AF2560" i="1"/>
  <c r="AM2560" i="1" s="1"/>
  <c r="AE2560" i="1"/>
  <c r="AL2560" i="1" s="1"/>
  <c r="AD2560" i="1"/>
  <c r="AK2560" i="1" s="1"/>
  <c r="AC2560" i="1"/>
  <c r="AJ2560" i="1" s="1"/>
  <c r="O2560" i="1"/>
  <c r="R2560" i="1" s="1"/>
  <c r="X2560" i="1" s="1"/>
  <c r="AP2541" i="1"/>
  <c r="AO2541" i="1"/>
  <c r="AG2541" i="1"/>
  <c r="AN2541" i="1" s="1"/>
  <c r="AF2541" i="1"/>
  <c r="AM2541" i="1" s="1"/>
  <c r="AE2541" i="1"/>
  <c r="AL2541" i="1" s="1"/>
  <c r="AD2541" i="1"/>
  <c r="AK2541" i="1" s="1"/>
  <c r="AC2541" i="1"/>
  <c r="AJ2541" i="1" s="1"/>
  <c r="O2541" i="1"/>
  <c r="R2541" i="1" s="1"/>
  <c r="U2541" i="1" s="1"/>
  <c r="V2541" i="1" s="1"/>
  <c r="AP2186" i="1"/>
  <c r="AO2186" i="1"/>
  <c r="AG2186" i="1"/>
  <c r="AN2186" i="1" s="1"/>
  <c r="AF2186" i="1"/>
  <c r="AM2186" i="1" s="1"/>
  <c r="AE2186" i="1"/>
  <c r="AL2186" i="1" s="1"/>
  <c r="AD2186" i="1"/>
  <c r="AK2186" i="1" s="1"/>
  <c r="AC2186" i="1"/>
  <c r="AJ2186" i="1" s="1"/>
  <c r="O2186" i="1"/>
  <c r="R2186" i="1" s="1"/>
  <c r="X2186" i="1" s="1"/>
  <c r="AP2097" i="1"/>
  <c r="AO2097" i="1"/>
  <c r="AG2097" i="1"/>
  <c r="AN2097" i="1" s="1"/>
  <c r="AF2097" i="1"/>
  <c r="AM2097" i="1" s="1"/>
  <c r="AE2097" i="1"/>
  <c r="AL2097" i="1" s="1"/>
  <c r="AD2097" i="1"/>
  <c r="AK2097" i="1" s="1"/>
  <c r="AC2097" i="1"/>
  <c r="AJ2097" i="1" s="1"/>
  <c r="O2097" i="1"/>
  <c r="R2097" i="1" s="1"/>
  <c r="AP1989" i="1"/>
  <c r="AO1989" i="1"/>
  <c r="AG1989" i="1"/>
  <c r="AN1989" i="1" s="1"/>
  <c r="AF1989" i="1"/>
  <c r="AM1989" i="1" s="1"/>
  <c r="AE1989" i="1"/>
  <c r="AL1989" i="1" s="1"/>
  <c r="AD1989" i="1"/>
  <c r="AK1989" i="1" s="1"/>
  <c r="AC1989" i="1"/>
  <c r="AJ1989" i="1" s="1"/>
  <c r="O1989" i="1"/>
  <c r="R1989" i="1" s="1"/>
  <c r="AP1206" i="1"/>
  <c r="AO1206" i="1"/>
  <c r="AG1206" i="1"/>
  <c r="AN1206" i="1" s="1"/>
  <c r="AF1206" i="1"/>
  <c r="AM1206" i="1" s="1"/>
  <c r="AE1206" i="1"/>
  <c r="AL1206" i="1" s="1"/>
  <c r="AD1206" i="1"/>
  <c r="AK1206" i="1" s="1"/>
  <c r="AC1206" i="1"/>
  <c r="AJ1206" i="1" s="1"/>
  <c r="O1206" i="1"/>
  <c r="R1206" i="1" s="1"/>
  <c r="X1206" i="1" s="1"/>
  <c r="AP1793" i="1"/>
  <c r="AO1793" i="1"/>
  <c r="AG1793" i="1"/>
  <c r="AN1793" i="1" s="1"/>
  <c r="AF1793" i="1"/>
  <c r="AM1793" i="1" s="1"/>
  <c r="AE1793" i="1"/>
  <c r="AL1793" i="1" s="1"/>
  <c r="AD1793" i="1"/>
  <c r="AK1793" i="1" s="1"/>
  <c r="AC1793" i="1"/>
  <c r="AJ1793" i="1" s="1"/>
  <c r="O1793" i="1"/>
  <c r="R1793" i="1" s="1"/>
  <c r="X1793" i="1" s="1"/>
  <c r="AP1754" i="1"/>
  <c r="AO1754" i="1"/>
  <c r="AG1754" i="1"/>
  <c r="AN1754" i="1" s="1"/>
  <c r="AF1754" i="1"/>
  <c r="AM1754" i="1" s="1"/>
  <c r="AE1754" i="1"/>
  <c r="AL1754" i="1" s="1"/>
  <c r="AD1754" i="1"/>
  <c r="AK1754" i="1" s="1"/>
  <c r="AC1754" i="1"/>
  <c r="AJ1754" i="1" s="1"/>
  <c r="O1754" i="1"/>
  <c r="R1754" i="1" s="1"/>
  <c r="AP1621" i="1"/>
  <c r="AO1621" i="1"/>
  <c r="AG1621" i="1"/>
  <c r="AN1621" i="1" s="1"/>
  <c r="AF1621" i="1"/>
  <c r="AM1621" i="1" s="1"/>
  <c r="AE1621" i="1"/>
  <c r="AL1621" i="1" s="1"/>
  <c r="AD1621" i="1"/>
  <c r="AK1621" i="1" s="1"/>
  <c r="AC1621" i="1"/>
  <c r="AJ1621" i="1" s="1"/>
  <c r="O1621" i="1"/>
  <c r="R1621" i="1" s="1"/>
  <c r="AP1539" i="1"/>
  <c r="AO1539" i="1"/>
  <c r="AG1539" i="1"/>
  <c r="AN1539" i="1" s="1"/>
  <c r="AF1539" i="1"/>
  <c r="AM1539" i="1" s="1"/>
  <c r="AE1539" i="1"/>
  <c r="AL1539" i="1" s="1"/>
  <c r="AD1539" i="1"/>
  <c r="AK1539" i="1" s="1"/>
  <c r="AC1539" i="1"/>
  <c r="AJ1539" i="1" s="1"/>
  <c r="O1539" i="1"/>
  <c r="R1539" i="1" s="1"/>
  <c r="AP1019" i="1"/>
  <c r="AO1019" i="1"/>
  <c r="AG1019" i="1"/>
  <c r="AN1019" i="1" s="1"/>
  <c r="AF1019" i="1"/>
  <c r="AM1019" i="1" s="1"/>
  <c r="AE1019" i="1"/>
  <c r="AL1019" i="1" s="1"/>
  <c r="AD1019" i="1"/>
  <c r="AK1019" i="1" s="1"/>
  <c r="AC1019" i="1"/>
  <c r="AJ1019" i="1" s="1"/>
  <c r="O1019" i="1"/>
  <c r="R1019" i="1" s="1"/>
  <c r="AP1509" i="1"/>
  <c r="AO1509" i="1"/>
  <c r="AG1509" i="1"/>
  <c r="AN1509" i="1" s="1"/>
  <c r="AF1509" i="1"/>
  <c r="AM1509" i="1" s="1"/>
  <c r="AE1509" i="1"/>
  <c r="AL1509" i="1" s="1"/>
  <c r="AD1509" i="1"/>
  <c r="AK1509" i="1" s="1"/>
  <c r="AC1509" i="1"/>
  <c r="AJ1509" i="1" s="1"/>
  <c r="O1509" i="1"/>
  <c r="R1509" i="1" s="1"/>
  <c r="AP1490" i="1"/>
  <c r="AO1490" i="1"/>
  <c r="AG1490" i="1"/>
  <c r="AN1490" i="1" s="1"/>
  <c r="AF1490" i="1"/>
  <c r="AM1490" i="1" s="1"/>
  <c r="AE1490" i="1"/>
  <c r="AL1490" i="1" s="1"/>
  <c r="AD1490" i="1"/>
  <c r="AK1490" i="1" s="1"/>
  <c r="AC1490" i="1"/>
  <c r="AJ1490" i="1" s="1"/>
  <c r="O1490" i="1"/>
  <c r="R1490" i="1" s="1"/>
  <c r="AP1472" i="1"/>
  <c r="AO1472" i="1"/>
  <c r="AG1472" i="1"/>
  <c r="AN1472" i="1" s="1"/>
  <c r="AF1472" i="1"/>
  <c r="AM1472" i="1" s="1"/>
  <c r="AE1472" i="1"/>
  <c r="AL1472" i="1" s="1"/>
  <c r="AD1472" i="1"/>
  <c r="AK1472" i="1" s="1"/>
  <c r="AC1472" i="1"/>
  <c r="AJ1472" i="1" s="1"/>
  <c r="O1472" i="1"/>
  <c r="R1472" i="1" s="1"/>
  <c r="U1472" i="1" s="1"/>
  <c r="V1472" i="1" s="1"/>
  <c r="AP1347" i="1"/>
  <c r="AO1347" i="1"/>
  <c r="AG1347" i="1"/>
  <c r="AN1347" i="1" s="1"/>
  <c r="AF1347" i="1"/>
  <c r="AM1347" i="1" s="1"/>
  <c r="AE1347" i="1"/>
  <c r="AL1347" i="1" s="1"/>
  <c r="AD1347" i="1"/>
  <c r="AK1347" i="1" s="1"/>
  <c r="AC1347" i="1"/>
  <c r="AJ1347" i="1" s="1"/>
  <c r="O1347" i="1"/>
  <c r="R1347" i="1" s="1"/>
  <c r="AP264" i="1"/>
  <c r="AO264" i="1"/>
  <c r="AG264" i="1"/>
  <c r="AN264" i="1" s="1"/>
  <c r="AF264" i="1"/>
  <c r="AM264" i="1" s="1"/>
  <c r="AE264" i="1"/>
  <c r="AL264" i="1" s="1"/>
  <c r="AD264" i="1"/>
  <c r="AK264" i="1" s="1"/>
  <c r="AC264" i="1"/>
  <c r="AJ264" i="1" s="1"/>
  <c r="O264" i="1"/>
  <c r="R264" i="1" s="1"/>
  <c r="AP1176" i="1"/>
  <c r="AO1176" i="1"/>
  <c r="AG1176" i="1"/>
  <c r="AN1176" i="1" s="1"/>
  <c r="AF1176" i="1"/>
  <c r="AM1176" i="1" s="1"/>
  <c r="AE1176" i="1"/>
  <c r="AL1176" i="1" s="1"/>
  <c r="AD1176" i="1"/>
  <c r="AK1176" i="1" s="1"/>
  <c r="AC1176" i="1"/>
  <c r="AJ1176" i="1" s="1"/>
  <c r="O1176" i="1"/>
  <c r="R1176" i="1" s="1"/>
  <c r="AP1135" i="1"/>
  <c r="AO1135" i="1"/>
  <c r="AG1135" i="1"/>
  <c r="AN1135" i="1" s="1"/>
  <c r="AF1135" i="1"/>
  <c r="AM1135" i="1" s="1"/>
  <c r="AE1135" i="1"/>
  <c r="AL1135" i="1" s="1"/>
  <c r="AD1135" i="1"/>
  <c r="AK1135" i="1" s="1"/>
  <c r="AC1135" i="1"/>
  <c r="AJ1135" i="1" s="1"/>
  <c r="O1135" i="1"/>
  <c r="R1135" i="1" s="1"/>
  <c r="AP245" i="1"/>
  <c r="AO245" i="1"/>
  <c r="AG245" i="1"/>
  <c r="AN245" i="1" s="1"/>
  <c r="AF245" i="1"/>
  <c r="AM245" i="1" s="1"/>
  <c r="AE245" i="1"/>
  <c r="AL245" i="1" s="1"/>
  <c r="AD245" i="1"/>
  <c r="AK245" i="1" s="1"/>
  <c r="AC245" i="1"/>
  <c r="AJ245" i="1" s="1"/>
  <c r="O245" i="1"/>
  <c r="R245" i="1" s="1"/>
  <c r="AP204" i="1"/>
  <c r="AO204" i="1"/>
  <c r="AG204" i="1"/>
  <c r="AN204" i="1" s="1"/>
  <c r="AF204" i="1"/>
  <c r="AM204" i="1" s="1"/>
  <c r="AE204" i="1"/>
  <c r="AL204" i="1" s="1"/>
  <c r="AD204" i="1"/>
  <c r="AK204" i="1" s="1"/>
  <c r="AC204" i="1"/>
  <c r="AJ204" i="1" s="1"/>
  <c r="O204" i="1"/>
  <c r="R204" i="1" s="1"/>
  <c r="X204" i="1" s="1"/>
  <c r="AP1100" i="1"/>
  <c r="AO1100" i="1"/>
  <c r="AG1100" i="1"/>
  <c r="AN1100" i="1" s="1"/>
  <c r="AF1100" i="1"/>
  <c r="AM1100" i="1" s="1"/>
  <c r="AE1100" i="1"/>
  <c r="AL1100" i="1" s="1"/>
  <c r="AD1100" i="1"/>
  <c r="AK1100" i="1" s="1"/>
  <c r="AC1100" i="1"/>
  <c r="AJ1100" i="1" s="1"/>
  <c r="O1100" i="1"/>
  <c r="R1100" i="1" s="1"/>
  <c r="AP940" i="1"/>
  <c r="AO940" i="1"/>
  <c r="AG940" i="1"/>
  <c r="AN940" i="1" s="1"/>
  <c r="AF940" i="1"/>
  <c r="AM940" i="1" s="1"/>
  <c r="AE940" i="1"/>
  <c r="AL940" i="1" s="1"/>
  <c r="AD940" i="1"/>
  <c r="AK940" i="1" s="1"/>
  <c r="AC940" i="1"/>
  <c r="AJ940" i="1" s="1"/>
  <c r="O940" i="1"/>
  <c r="R940" i="1" s="1"/>
  <c r="AP922" i="1"/>
  <c r="AO922" i="1"/>
  <c r="AG922" i="1"/>
  <c r="AN922" i="1" s="1"/>
  <c r="AF922" i="1"/>
  <c r="AM922" i="1" s="1"/>
  <c r="AE922" i="1"/>
  <c r="AL922" i="1" s="1"/>
  <c r="AD922" i="1"/>
  <c r="AK922" i="1" s="1"/>
  <c r="AC922" i="1"/>
  <c r="AJ922" i="1" s="1"/>
  <c r="O922" i="1"/>
  <c r="R922" i="1" s="1"/>
  <c r="U922" i="1" s="1"/>
  <c r="V922" i="1" s="1"/>
  <c r="AP882" i="1"/>
  <c r="AO882" i="1"/>
  <c r="AG882" i="1"/>
  <c r="AN882" i="1" s="1"/>
  <c r="AF882" i="1"/>
  <c r="AM882" i="1" s="1"/>
  <c r="AE882" i="1"/>
  <c r="AL882" i="1" s="1"/>
  <c r="AD882" i="1"/>
  <c r="AK882" i="1" s="1"/>
  <c r="AC882" i="1"/>
  <c r="AJ882" i="1" s="1"/>
  <c r="O882" i="1"/>
  <c r="R882" i="1" s="1"/>
  <c r="AP842" i="1"/>
  <c r="AO842" i="1"/>
  <c r="AG842" i="1"/>
  <c r="AN842" i="1" s="1"/>
  <c r="AF842" i="1"/>
  <c r="AM842" i="1" s="1"/>
  <c r="AE842" i="1"/>
  <c r="AL842" i="1" s="1"/>
  <c r="AD842" i="1"/>
  <c r="AK842" i="1" s="1"/>
  <c r="AC842" i="1"/>
  <c r="AJ842" i="1" s="1"/>
  <c r="O842" i="1"/>
  <c r="R842" i="1" s="1"/>
  <c r="X842" i="1" s="1"/>
  <c r="AP674" i="1"/>
  <c r="AO674" i="1"/>
  <c r="AG674" i="1"/>
  <c r="AN674" i="1" s="1"/>
  <c r="AF674" i="1"/>
  <c r="AM674" i="1" s="1"/>
  <c r="AE674" i="1"/>
  <c r="AL674" i="1" s="1"/>
  <c r="AD674" i="1"/>
  <c r="AK674" i="1" s="1"/>
  <c r="AC674" i="1"/>
  <c r="AJ674" i="1" s="1"/>
  <c r="O674" i="1"/>
  <c r="R674" i="1" s="1"/>
  <c r="X674" i="1" s="1"/>
  <c r="AP655" i="1"/>
  <c r="AO655" i="1"/>
  <c r="AG655" i="1"/>
  <c r="AN655" i="1" s="1"/>
  <c r="AF655" i="1"/>
  <c r="AM655" i="1" s="1"/>
  <c r="AE655" i="1"/>
  <c r="AL655" i="1" s="1"/>
  <c r="AD655" i="1"/>
  <c r="AK655" i="1" s="1"/>
  <c r="AC655" i="1"/>
  <c r="AJ655" i="1" s="1"/>
  <c r="O655" i="1"/>
  <c r="R655" i="1" s="1"/>
  <c r="AP1070" i="1"/>
  <c r="AO1070" i="1"/>
  <c r="AG1070" i="1"/>
  <c r="AN1070" i="1" s="1"/>
  <c r="AF1070" i="1"/>
  <c r="AM1070" i="1" s="1"/>
  <c r="AE1070" i="1"/>
  <c r="AL1070" i="1" s="1"/>
  <c r="AD1070" i="1"/>
  <c r="AK1070" i="1" s="1"/>
  <c r="AC1070" i="1"/>
  <c r="AJ1070" i="1" s="1"/>
  <c r="O1070" i="1"/>
  <c r="R1070" i="1" s="1"/>
  <c r="X1070" i="1" s="1"/>
  <c r="AP2309" i="1"/>
  <c r="AO2309" i="1"/>
  <c r="AG2309" i="1"/>
  <c r="AN2309" i="1" s="1"/>
  <c r="AF2309" i="1"/>
  <c r="AM2309" i="1" s="1"/>
  <c r="AE2309" i="1"/>
  <c r="AL2309" i="1" s="1"/>
  <c r="AD2309" i="1"/>
  <c r="AK2309" i="1" s="1"/>
  <c r="AC2309" i="1"/>
  <c r="AJ2309" i="1" s="1"/>
  <c r="O2309" i="1"/>
  <c r="R2309" i="1" s="1"/>
  <c r="AP607" i="1"/>
  <c r="AO607" i="1"/>
  <c r="AG607" i="1"/>
  <c r="AN607" i="1" s="1"/>
  <c r="AF607" i="1"/>
  <c r="AM607" i="1" s="1"/>
  <c r="AE607" i="1"/>
  <c r="AL607" i="1" s="1"/>
  <c r="AD607" i="1"/>
  <c r="AK607" i="1" s="1"/>
  <c r="AC607" i="1"/>
  <c r="AJ607" i="1" s="1"/>
  <c r="O607" i="1"/>
  <c r="R607" i="1" s="1"/>
  <c r="X607" i="1" s="1"/>
  <c r="AP566" i="1"/>
  <c r="AO566" i="1"/>
  <c r="AG566" i="1"/>
  <c r="AN566" i="1" s="1"/>
  <c r="AF566" i="1"/>
  <c r="AM566" i="1" s="1"/>
  <c r="AE566" i="1"/>
  <c r="AL566" i="1" s="1"/>
  <c r="AD566" i="1"/>
  <c r="AK566" i="1" s="1"/>
  <c r="AC566" i="1"/>
  <c r="AJ566" i="1" s="1"/>
  <c r="O566" i="1"/>
  <c r="R566" i="1" s="1"/>
  <c r="AP480" i="1"/>
  <c r="AO480" i="1"/>
  <c r="AG480" i="1"/>
  <c r="AN480" i="1" s="1"/>
  <c r="AF480" i="1"/>
  <c r="AM480" i="1" s="1"/>
  <c r="AE480" i="1"/>
  <c r="AL480" i="1" s="1"/>
  <c r="AD480" i="1"/>
  <c r="AK480" i="1" s="1"/>
  <c r="AC480" i="1"/>
  <c r="AJ480" i="1" s="1"/>
  <c r="O480" i="1"/>
  <c r="R480" i="1" s="1"/>
  <c r="AP440" i="1"/>
  <c r="AO440" i="1"/>
  <c r="AG440" i="1"/>
  <c r="AN440" i="1" s="1"/>
  <c r="AF440" i="1"/>
  <c r="AM440" i="1" s="1"/>
  <c r="AE440" i="1"/>
  <c r="AL440" i="1" s="1"/>
  <c r="AD440" i="1"/>
  <c r="AK440" i="1" s="1"/>
  <c r="AC440" i="1"/>
  <c r="AJ440" i="1" s="1"/>
  <c r="O440" i="1"/>
  <c r="R440" i="1" s="1"/>
  <c r="X440" i="1" s="1"/>
  <c r="AP350" i="1"/>
  <c r="AO350" i="1"/>
  <c r="AG350" i="1"/>
  <c r="AN350" i="1" s="1"/>
  <c r="AF350" i="1"/>
  <c r="AM350" i="1" s="1"/>
  <c r="AE350" i="1"/>
  <c r="AL350" i="1" s="1"/>
  <c r="AD350" i="1"/>
  <c r="AK350" i="1" s="1"/>
  <c r="AC350" i="1"/>
  <c r="AJ350" i="1" s="1"/>
  <c r="O350" i="1"/>
  <c r="R350" i="1" s="1"/>
  <c r="X350" i="1" s="1"/>
  <c r="AP332" i="1"/>
  <c r="AO332" i="1"/>
  <c r="AG332" i="1"/>
  <c r="AN332" i="1" s="1"/>
  <c r="AF332" i="1"/>
  <c r="AM332" i="1" s="1"/>
  <c r="AE332" i="1"/>
  <c r="AL332" i="1" s="1"/>
  <c r="AD332" i="1"/>
  <c r="AK332" i="1" s="1"/>
  <c r="AC332" i="1"/>
  <c r="AJ332" i="1" s="1"/>
  <c r="O332" i="1"/>
  <c r="R332" i="1" s="1"/>
  <c r="AP1961" i="1"/>
  <c r="AO1961" i="1"/>
  <c r="AG1961" i="1"/>
  <c r="AN1961" i="1" s="1"/>
  <c r="AF1961" i="1"/>
  <c r="AM1961" i="1" s="1"/>
  <c r="AE1961" i="1"/>
  <c r="AL1961" i="1" s="1"/>
  <c r="AD1961" i="1"/>
  <c r="AK1961" i="1" s="1"/>
  <c r="AC1961" i="1"/>
  <c r="AJ1961" i="1" s="1"/>
  <c r="O1961" i="1"/>
  <c r="R1961" i="1" s="1"/>
  <c r="AP185" i="1"/>
  <c r="AO185" i="1"/>
  <c r="AG185" i="1"/>
  <c r="AN185" i="1" s="1"/>
  <c r="AF185" i="1"/>
  <c r="AM185" i="1" s="1"/>
  <c r="AE185" i="1"/>
  <c r="AL185" i="1" s="1"/>
  <c r="AD185" i="1"/>
  <c r="AK185" i="1" s="1"/>
  <c r="AC185" i="1"/>
  <c r="AJ185" i="1" s="1"/>
  <c r="O185" i="1"/>
  <c r="R185" i="1" s="1"/>
  <c r="AP2135" i="1"/>
  <c r="AO2135" i="1"/>
  <c r="AG2135" i="1"/>
  <c r="AN2135" i="1" s="1"/>
  <c r="AF2135" i="1"/>
  <c r="AM2135" i="1" s="1"/>
  <c r="AE2135" i="1"/>
  <c r="AL2135" i="1" s="1"/>
  <c r="AD2135" i="1"/>
  <c r="AK2135" i="1" s="1"/>
  <c r="AC2135" i="1"/>
  <c r="AJ2135" i="1" s="1"/>
  <c r="O2135" i="1"/>
  <c r="R2135" i="1" s="1"/>
  <c r="X2135" i="1" s="1"/>
  <c r="AP2105" i="1"/>
  <c r="AO2105" i="1"/>
  <c r="AG2105" i="1"/>
  <c r="AN2105" i="1" s="1"/>
  <c r="AF2105" i="1"/>
  <c r="AM2105" i="1" s="1"/>
  <c r="AE2105" i="1"/>
  <c r="AL2105" i="1" s="1"/>
  <c r="AD2105" i="1"/>
  <c r="AK2105" i="1" s="1"/>
  <c r="AC2105" i="1"/>
  <c r="AJ2105" i="1" s="1"/>
  <c r="O2105" i="1"/>
  <c r="R2105" i="1" s="1"/>
  <c r="AP137" i="1"/>
  <c r="AO137" i="1"/>
  <c r="AG137" i="1"/>
  <c r="AN137" i="1" s="1"/>
  <c r="AF137" i="1"/>
  <c r="AM137" i="1" s="1"/>
  <c r="AE137" i="1"/>
  <c r="AL137" i="1" s="1"/>
  <c r="AD137" i="1"/>
  <c r="AK137" i="1" s="1"/>
  <c r="AC137" i="1"/>
  <c r="AJ137" i="1" s="1"/>
  <c r="O137" i="1"/>
  <c r="R137" i="1" s="1"/>
  <c r="AP1000" i="1"/>
  <c r="AO1000" i="1"/>
  <c r="AG1000" i="1"/>
  <c r="AN1000" i="1" s="1"/>
  <c r="AF1000" i="1"/>
  <c r="AM1000" i="1" s="1"/>
  <c r="AE1000" i="1"/>
  <c r="AL1000" i="1" s="1"/>
  <c r="AD1000" i="1"/>
  <c r="AK1000" i="1" s="1"/>
  <c r="AC1000" i="1"/>
  <c r="AJ1000" i="1" s="1"/>
  <c r="O1000" i="1"/>
  <c r="R1000" i="1" s="1"/>
  <c r="AP96" i="1"/>
  <c r="AO96" i="1"/>
  <c r="AG96" i="1"/>
  <c r="AN96" i="1" s="1"/>
  <c r="AF96" i="1"/>
  <c r="AM96" i="1" s="1"/>
  <c r="AE96" i="1"/>
  <c r="AL96" i="1" s="1"/>
  <c r="AD96" i="1"/>
  <c r="AK96" i="1" s="1"/>
  <c r="AC96" i="1"/>
  <c r="AJ96" i="1" s="1"/>
  <c r="O96" i="1"/>
  <c r="R96" i="1" s="1"/>
  <c r="AP77" i="1"/>
  <c r="AO77" i="1"/>
  <c r="AG77" i="1"/>
  <c r="AN77" i="1" s="1"/>
  <c r="AF77" i="1"/>
  <c r="AM77" i="1" s="1"/>
  <c r="AE77" i="1"/>
  <c r="AL77" i="1" s="1"/>
  <c r="AD77" i="1"/>
  <c r="AK77" i="1" s="1"/>
  <c r="AC77" i="1"/>
  <c r="AJ77" i="1" s="1"/>
  <c r="O77" i="1"/>
  <c r="R77" i="1" s="1"/>
  <c r="AP496" i="1"/>
  <c r="AO496" i="1"/>
  <c r="AG496" i="1"/>
  <c r="AN496" i="1" s="1"/>
  <c r="AF496" i="1"/>
  <c r="AM496" i="1" s="1"/>
  <c r="AE496" i="1"/>
  <c r="AL496" i="1" s="1"/>
  <c r="AD496" i="1"/>
  <c r="AK496" i="1" s="1"/>
  <c r="AC496" i="1"/>
  <c r="AJ496" i="1" s="1"/>
  <c r="O496" i="1"/>
  <c r="R496" i="1" s="1"/>
  <c r="X496" i="1" s="1"/>
  <c r="AP47" i="1"/>
  <c r="AO47" i="1"/>
  <c r="AG47" i="1"/>
  <c r="AN47" i="1" s="1"/>
  <c r="AF47" i="1"/>
  <c r="AM47" i="1" s="1"/>
  <c r="AE47" i="1"/>
  <c r="AL47" i="1" s="1"/>
  <c r="AD47" i="1"/>
  <c r="AK47" i="1" s="1"/>
  <c r="AC47" i="1"/>
  <c r="AJ47" i="1" s="1"/>
  <c r="O47" i="1"/>
  <c r="R47" i="1" s="1"/>
  <c r="U47" i="1" s="1"/>
  <c r="V47" i="1" s="1"/>
  <c r="AP2002" i="1"/>
  <c r="AO2002" i="1"/>
  <c r="AG2002" i="1"/>
  <c r="AN2002" i="1" s="1"/>
  <c r="AF2002" i="1"/>
  <c r="AM2002" i="1" s="1"/>
  <c r="AE2002" i="1"/>
  <c r="AL2002" i="1" s="1"/>
  <c r="AD2002" i="1"/>
  <c r="AK2002" i="1" s="1"/>
  <c r="AC2002" i="1"/>
  <c r="AJ2002" i="1" s="1"/>
  <c r="O2002" i="1"/>
  <c r="R2002" i="1" s="1"/>
  <c r="AP812" i="1"/>
  <c r="AO812" i="1"/>
  <c r="AG812" i="1"/>
  <c r="AN812" i="1" s="1"/>
  <c r="AF812" i="1"/>
  <c r="AM812" i="1" s="1"/>
  <c r="AE812" i="1"/>
  <c r="AL812" i="1" s="1"/>
  <c r="AD812" i="1"/>
  <c r="AK812" i="1" s="1"/>
  <c r="AC812" i="1"/>
  <c r="AJ812" i="1" s="1"/>
  <c r="O812" i="1"/>
  <c r="R812" i="1" s="1"/>
  <c r="U812" i="1" s="1"/>
  <c r="V812" i="1" s="1"/>
  <c r="AP804" i="1"/>
  <c r="AO804" i="1"/>
  <c r="AG804" i="1"/>
  <c r="AN804" i="1" s="1"/>
  <c r="AF804" i="1"/>
  <c r="AM804" i="1" s="1"/>
  <c r="AE804" i="1"/>
  <c r="AL804" i="1" s="1"/>
  <c r="AD804" i="1"/>
  <c r="AK804" i="1" s="1"/>
  <c r="AC804" i="1"/>
  <c r="AJ804" i="1" s="1"/>
  <c r="O804" i="1"/>
  <c r="R804" i="1" s="1"/>
  <c r="AP764" i="1"/>
  <c r="AO764" i="1"/>
  <c r="AG764" i="1"/>
  <c r="AN764" i="1" s="1"/>
  <c r="AF764" i="1"/>
  <c r="AM764" i="1" s="1"/>
  <c r="AE764" i="1"/>
  <c r="AL764" i="1" s="1"/>
  <c r="AD764" i="1"/>
  <c r="AK764" i="1" s="1"/>
  <c r="AC764" i="1"/>
  <c r="AJ764" i="1" s="1"/>
  <c r="O764" i="1"/>
  <c r="R764" i="1" s="1"/>
  <c r="U764" i="1" s="1"/>
  <c r="V764" i="1" s="1"/>
  <c r="AP788" i="1"/>
  <c r="AO788" i="1"/>
  <c r="AG788" i="1"/>
  <c r="AN788" i="1" s="1"/>
  <c r="AF788" i="1"/>
  <c r="AM788" i="1" s="1"/>
  <c r="AE788" i="1"/>
  <c r="AL788" i="1" s="1"/>
  <c r="AD788" i="1"/>
  <c r="AK788" i="1" s="1"/>
  <c r="AC788" i="1"/>
  <c r="AJ788" i="1" s="1"/>
  <c r="O788" i="1"/>
  <c r="R788" i="1" s="1"/>
  <c r="AP780" i="1"/>
  <c r="AO780" i="1"/>
  <c r="AG780" i="1"/>
  <c r="AN780" i="1" s="1"/>
  <c r="AF780" i="1"/>
  <c r="AM780" i="1" s="1"/>
  <c r="AE780" i="1"/>
  <c r="AL780" i="1" s="1"/>
  <c r="AD780" i="1"/>
  <c r="AK780" i="1" s="1"/>
  <c r="AC780" i="1"/>
  <c r="AJ780" i="1" s="1"/>
  <c r="O780" i="1"/>
  <c r="R780" i="1" s="1"/>
  <c r="U780" i="1" s="1"/>
  <c r="V780" i="1" s="1"/>
  <c r="AP724" i="1"/>
  <c r="AO724" i="1"/>
  <c r="AG724" i="1"/>
  <c r="AN724" i="1" s="1"/>
  <c r="AF724" i="1"/>
  <c r="AM724" i="1" s="1"/>
  <c r="AE724" i="1"/>
  <c r="AL724" i="1" s="1"/>
  <c r="AD724" i="1"/>
  <c r="AK724" i="1" s="1"/>
  <c r="AC724" i="1"/>
  <c r="AJ724" i="1" s="1"/>
  <c r="O724" i="1"/>
  <c r="R724" i="1" s="1"/>
  <c r="AP748" i="1"/>
  <c r="AO748" i="1"/>
  <c r="AG748" i="1"/>
  <c r="AN748" i="1" s="1"/>
  <c r="AF748" i="1"/>
  <c r="AM748" i="1" s="1"/>
  <c r="AE748" i="1"/>
  <c r="AL748" i="1" s="1"/>
  <c r="AD748" i="1"/>
  <c r="AK748" i="1" s="1"/>
  <c r="AC748" i="1"/>
  <c r="AJ748" i="1" s="1"/>
  <c r="O748" i="1"/>
  <c r="R748" i="1" s="1"/>
  <c r="U748" i="1" s="1"/>
  <c r="V748" i="1" s="1"/>
  <c r="AP740" i="1"/>
  <c r="AO740" i="1"/>
  <c r="AG740" i="1"/>
  <c r="AN740" i="1" s="1"/>
  <c r="AF740" i="1"/>
  <c r="AM740" i="1" s="1"/>
  <c r="AE740" i="1"/>
  <c r="AL740" i="1" s="1"/>
  <c r="AD740" i="1"/>
  <c r="AK740" i="1" s="1"/>
  <c r="AC740" i="1"/>
  <c r="AJ740" i="1" s="1"/>
  <c r="O740" i="1"/>
  <c r="R740" i="1" s="1"/>
  <c r="AP700" i="1"/>
  <c r="AO700" i="1"/>
  <c r="AG700" i="1"/>
  <c r="AN700" i="1" s="1"/>
  <c r="AF700" i="1"/>
  <c r="AM700" i="1" s="1"/>
  <c r="AE700" i="1"/>
  <c r="AL700" i="1" s="1"/>
  <c r="AD700" i="1"/>
  <c r="AK700" i="1" s="1"/>
  <c r="AC700" i="1"/>
  <c r="AJ700" i="1" s="1"/>
  <c r="O700" i="1"/>
  <c r="R700" i="1" s="1"/>
  <c r="AP708" i="1"/>
  <c r="AO708" i="1"/>
  <c r="AG708" i="1"/>
  <c r="AN708" i="1" s="1"/>
  <c r="AF708" i="1"/>
  <c r="AM708" i="1" s="1"/>
  <c r="AE708" i="1"/>
  <c r="AL708" i="1" s="1"/>
  <c r="AD708" i="1"/>
  <c r="AK708" i="1" s="1"/>
  <c r="AC708" i="1"/>
  <c r="AJ708" i="1" s="1"/>
  <c r="O708" i="1"/>
  <c r="R708" i="1" s="1"/>
  <c r="U708" i="1" s="1"/>
  <c r="V708" i="1" s="1"/>
  <c r="AP692" i="1"/>
  <c r="AO692" i="1"/>
  <c r="AG692" i="1"/>
  <c r="AN692" i="1" s="1"/>
  <c r="AF692" i="1"/>
  <c r="AM692" i="1" s="1"/>
  <c r="AE692" i="1"/>
  <c r="AL692" i="1" s="1"/>
  <c r="AD692" i="1"/>
  <c r="AK692" i="1" s="1"/>
  <c r="AC692" i="1"/>
  <c r="AJ692" i="1" s="1"/>
  <c r="O692" i="1"/>
  <c r="R692" i="1" s="1"/>
  <c r="AP2237" i="1"/>
  <c r="AO2237" i="1"/>
  <c r="AG2237" i="1"/>
  <c r="AN2237" i="1" s="1"/>
  <c r="AF2237" i="1"/>
  <c r="AM2237" i="1" s="1"/>
  <c r="AE2237" i="1"/>
  <c r="AL2237" i="1" s="1"/>
  <c r="AD2237" i="1"/>
  <c r="AK2237" i="1" s="1"/>
  <c r="AC2237" i="1"/>
  <c r="AJ2237" i="1" s="1"/>
  <c r="O2237" i="1"/>
  <c r="R2237" i="1" s="1"/>
  <c r="AP2056" i="1"/>
  <c r="AO2056" i="1"/>
  <c r="AG2056" i="1"/>
  <c r="AN2056" i="1" s="1"/>
  <c r="AF2056" i="1"/>
  <c r="AM2056" i="1" s="1"/>
  <c r="AE2056" i="1"/>
  <c r="AL2056" i="1" s="1"/>
  <c r="AD2056" i="1"/>
  <c r="AK2056" i="1" s="1"/>
  <c r="AC2056" i="1"/>
  <c r="AJ2056" i="1" s="1"/>
  <c r="O2056" i="1"/>
  <c r="R2056" i="1" s="1"/>
  <c r="X2056" i="1" s="1"/>
  <c r="AP2037" i="1"/>
  <c r="AO2037" i="1"/>
  <c r="AG2037" i="1"/>
  <c r="AN2037" i="1" s="1"/>
  <c r="AF2037" i="1"/>
  <c r="AM2037" i="1" s="1"/>
  <c r="AE2037" i="1"/>
  <c r="AL2037" i="1" s="1"/>
  <c r="AD2037" i="1"/>
  <c r="AK2037" i="1" s="1"/>
  <c r="AC2037" i="1"/>
  <c r="AJ2037" i="1" s="1"/>
  <c r="O2037" i="1"/>
  <c r="R2037" i="1" s="1"/>
  <c r="AP1453" i="1"/>
  <c r="AO1453" i="1"/>
  <c r="AG1453" i="1"/>
  <c r="AN1453" i="1" s="1"/>
  <c r="AF1453" i="1"/>
  <c r="AM1453" i="1" s="1"/>
  <c r="AE1453" i="1"/>
  <c r="AL1453" i="1" s="1"/>
  <c r="AD1453" i="1"/>
  <c r="AK1453" i="1" s="1"/>
  <c r="AC1453" i="1"/>
  <c r="AJ1453" i="1" s="1"/>
  <c r="O1453" i="1"/>
  <c r="R1453" i="1" s="1"/>
  <c r="AP1290" i="1"/>
  <c r="AO1290" i="1"/>
  <c r="AG1290" i="1"/>
  <c r="AN1290" i="1" s="1"/>
  <c r="AF1290" i="1"/>
  <c r="AM1290" i="1" s="1"/>
  <c r="AE1290" i="1"/>
  <c r="AL1290" i="1" s="1"/>
  <c r="AD1290" i="1"/>
  <c r="AK1290" i="1" s="1"/>
  <c r="AC1290" i="1"/>
  <c r="AJ1290" i="1" s="1"/>
  <c r="O1290" i="1"/>
  <c r="R1290" i="1" s="1"/>
  <c r="AP1107" i="1"/>
  <c r="AO1107" i="1"/>
  <c r="AG1107" i="1"/>
  <c r="AN1107" i="1" s="1"/>
  <c r="AF1107" i="1"/>
  <c r="AM1107" i="1" s="1"/>
  <c r="AE1107" i="1"/>
  <c r="AL1107" i="1" s="1"/>
  <c r="AD1107" i="1"/>
  <c r="AK1107" i="1" s="1"/>
  <c r="AC1107" i="1"/>
  <c r="AJ1107" i="1" s="1"/>
  <c r="O1107" i="1"/>
  <c r="R1107" i="1" s="1"/>
  <c r="X1107" i="1" s="1"/>
  <c r="AP948" i="1"/>
  <c r="AO948" i="1"/>
  <c r="AG948" i="1"/>
  <c r="AN948" i="1" s="1"/>
  <c r="AF948" i="1"/>
  <c r="AM948" i="1" s="1"/>
  <c r="AE948" i="1"/>
  <c r="AL948" i="1" s="1"/>
  <c r="AD948" i="1"/>
  <c r="AK948" i="1" s="1"/>
  <c r="AC948" i="1"/>
  <c r="AJ948" i="1" s="1"/>
  <c r="O948" i="1"/>
  <c r="R948" i="1" s="1"/>
  <c r="U948" i="1" s="1"/>
  <c r="V948" i="1" s="1"/>
  <c r="AP547" i="1"/>
  <c r="AO547" i="1"/>
  <c r="AG547" i="1"/>
  <c r="AN547" i="1" s="1"/>
  <c r="AF547" i="1"/>
  <c r="AM547" i="1" s="1"/>
  <c r="AE547" i="1"/>
  <c r="AL547" i="1" s="1"/>
  <c r="AD547" i="1"/>
  <c r="AK547" i="1" s="1"/>
  <c r="AC547" i="1"/>
  <c r="AJ547" i="1" s="1"/>
  <c r="O547" i="1"/>
  <c r="R547" i="1" s="1"/>
  <c r="AP539" i="1"/>
  <c r="AO539" i="1"/>
  <c r="AG539" i="1"/>
  <c r="AN539" i="1" s="1"/>
  <c r="AF539" i="1"/>
  <c r="AM539" i="1" s="1"/>
  <c r="AE539" i="1"/>
  <c r="AL539" i="1" s="1"/>
  <c r="AD539" i="1"/>
  <c r="AK539" i="1" s="1"/>
  <c r="AC539" i="1"/>
  <c r="AJ539" i="1" s="1"/>
  <c r="O539" i="1"/>
  <c r="R539" i="1" s="1"/>
  <c r="AP531" i="1"/>
  <c r="AO531" i="1"/>
  <c r="AG531" i="1"/>
  <c r="AN531" i="1" s="1"/>
  <c r="AF531" i="1"/>
  <c r="AM531" i="1" s="1"/>
  <c r="AE531" i="1"/>
  <c r="AL531" i="1" s="1"/>
  <c r="AD531" i="1"/>
  <c r="AK531" i="1" s="1"/>
  <c r="AC531" i="1"/>
  <c r="AJ531" i="1" s="1"/>
  <c r="O531" i="1"/>
  <c r="R531" i="1" s="1"/>
  <c r="X531" i="1" s="1"/>
  <c r="AP504" i="1"/>
  <c r="AO504" i="1"/>
  <c r="O504" i="1"/>
  <c r="R504" i="1" s="1"/>
  <c r="X504" i="1" s="1"/>
  <c r="AP523" i="1"/>
  <c r="AO523" i="1"/>
  <c r="AG523" i="1"/>
  <c r="AN523" i="1" s="1"/>
  <c r="AF523" i="1"/>
  <c r="AM523" i="1" s="1"/>
  <c r="AE523" i="1"/>
  <c r="AL523" i="1" s="1"/>
  <c r="AD523" i="1"/>
  <c r="AK523" i="1" s="1"/>
  <c r="AC523" i="1"/>
  <c r="AJ523" i="1" s="1"/>
  <c r="O523" i="1"/>
  <c r="R523" i="1" s="1"/>
  <c r="X523" i="1" s="1"/>
  <c r="AP488" i="1"/>
  <c r="AO488" i="1"/>
  <c r="AG488" i="1"/>
  <c r="AN488" i="1" s="1"/>
  <c r="AF488" i="1"/>
  <c r="AM488" i="1" s="1"/>
  <c r="AE488" i="1"/>
  <c r="AL488" i="1" s="1"/>
  <c r="AD488" i="1"/>
  <c r="AK488" i="1" s="1"/>
  <c r="AC488" i="1"/>
  <c r="AJ488" i="1" s="1"/>
  <c r="O488" i="1"/>
  <c r="R488" i="1" s="1"/>
  <c r="U488" i="1" s="1"/>
  <c r="V488" i="1" s="1"/>
  <c r="AO422" i="1"/>
  <c r="AG422" i="1"/>
  <c r="AN422" i="1" s="1"/>
  <c r="AF422" i="1"/>
  <c r="AM422" i="1" s="1"/>
  <c r="AE422" i="1"/>
  <c r="AL422" i="1" s="1"/>
  <c r="AD422" i="1"/>
  <c r="AK422" i="1" s="1"/>
  <c r="AC422" i="1"/>
  <c r="AJ422" i="1" s="1"/>
  <c r="O422" i="1"/>
  <c r="R422" i="1" s="1"/>
  <c r="AP302" i="1"/>
  <c r="AO302" i="1"/>
  <c r="AG302" i="1"/>
  <c r="AN302" i="1" s="1"/>
  <c r="AF302" i="1"/>
  <c r="AM302" i="1" s="1"/>
  <c r="AE302" i="1"/>
  <c r="AL302" i="1" s="1"/>
  <c r="AD302" i="1"/>
  <c r="AK302" i="1" s="1"/>
  <c r="O302" i="1"/>
  <c r="R302" i="1" s="1"/>
  <c r="AP294" i="1"/>
  <c r="AO294" i="1"/>
  <c r="AG294" i="1"/>
  <c r="AN294" i="1" s="1"/>
  <c r="AF294" i="1"/>
  <c r="AM294" i="1" s="1"/>
  <c r="AE294" i="1"/>
  <c r="AL294" i="1" s="1"/>
  <c r="AD294" i="1"/>
  <c r="AK294" i="1" s="1"/>
  <c r="O294" i="1"/>
  <c r="R294" i="1" s="1"/>
  <c r="U294" i="1" s="1"/>
  <c r="V294" i="1" s="1"/>
  <c r="AP1298" i="1"/>
  <c r="AO1298" i="1"/>
  <c r="AJ1298" i="1"/>
  <c r="AG1298" i="1"/>
  <c r="AN1298" i="1" s="1"/>
  <c r="AF1298" i="1"/>
  <c r="AM1298" i="1" s="1"/>
  <c r="AE1298" i="1"/>
  <c r="AL1298" i="1" s="1"/>
  <c r="AD1298" i="1"/>
  <c r="AK1298" i="1" s="1"/>
  <c r="O1298" i="1"/>
  <c r="R1298" i="1" s="1"/>
  <c r="U1298" i="1" s="1"/>
  <c r="V1298" i="1" s="1"/>
  <c r="AP1823" i="1"/>
  <c r="AO1823" i="1"/>
  <c r="AJ1823" i="1"/>
  <c r="AG1823" i="1"/>
  <c r="AN1823" i="1" s="1"/>
  <c r="AF1823" i="1"/>
  <c r="AM1823" i="1" s="1"/>
  <c r="AE1823" i="1"/>
  <c r="AL1823" i="1" s="1"/>
  <c r="AD1823" i="1"/>
  <c r="AK1823" i="1" s="1"/>
  <c r="O1823" i="1"/>
  <c r="R1823" i="1" s="1"/>
  <c r="U783" i="1" l="1"/>
  <c r="V783" i="1" s="1"/>
  <c r="X751" i="1"/>
  <c r="U1760" i="1"/>
  <c r="V1760" i="1" s="1"/>
  <c r="X1760" i="1"/>
  <c r="X888" i="1"/>
  <c r="X545" i="1"/>
  <c r="U2243" i="1"/>
  <c r="V2243" i="1" s="1"/>
  <c r="X2243" i="1"/>
  <c r="X446" i="1"/>
  <c r="U446" i="1"/>
  <c r="V446" i="1" s="1"/>
  <c r="X698" i="1"/>
  <c r="U698" i="1"/>
  <c r="V698" i="1" s="1"/>
  <c r="X2566" i="1"/>
  <c r="U2566" i="1"/>
  <c r="V2566" i="1" s="1"/>
  <c r="X818" i="1"/>
  <c r="U818" i="1"/>
  <c r="V818" i="1" s="1"/>
  <c r="U1006" i="1"/>
  <c r="V1006" i="1" s="1"/>
  <c r="X1006" i="1"/>
  <c r="U746" i="1"/>
  <c r="V746" i="1" s="1"/>
  <c r="X746" i="1"/>
  <c r="U356" i="1"/>
  <c r="V356" i="1" s="1"/>
  <c r="X356" i="1"/>
  <c r="X1733" i="1"/>
  <c r="U1733" i="1"/>
  <c r="V1733" i="1" s="1"/>
  <c r="X53" i="1"/>
  <c r="U53" i="1"/>
  <c r="V53" i="1" s="1"/>
  <c r="U738" i="1"/>
  <c r="V738" i="1" s="1"/>
  <c r="X738" i="1"/>
  <c r="X1459" i="1"/>
  <c r="U1459" i="1"/>
  <c r="V1459" i="1" s="1"/>
  <c r="X770" i="1"/>
  <c r="U770" i="1"/>
  <c r="V770" i="1" s="1"/>
  <c r="X572" i="1"/>
  <c r="U572" i="1"/>
  <c r="V572" i="1" s="1"/>
  <c r="X762" i="1"/>
  <c r="U762" i="1"/>
  <c r="V762" i="1" s="1"/>
  <c r="X754" i="1"/>
  <c r="U553" i="1"/>
  <c r="V553" i="1" s="1"/>
  <c r="X1296" i="1"/>
  <c r="X706" i="1"/>
  <c r="U706" i="1"/>
  <c r="V706" i="1" s="1"/>
  <c r="X1829" i="1"/>
  <c r="U1829" i="1"/>
  <c r="X714" i="1"/>
  <c r="U714" i="1"/>
  <c r="V714" i="1" s="1"/>
  <c r="X1304" i="1"/>
  <c r="U1304" i="1"/>
  <c r="V1304" i="1" s="1"/>
  <c r="X730" i="1"/>
  <c r="U730" i="1"/>
  <c r="V730" i="1" s="1"/>
  <c r="X786" i="1"/>
  <c r="U786" i="1"/>
  <c r="V786" i="1" s="1"/>
  <c r="X486" i="1"/>
  <c r="U486" i="1"/>
  <c r="V486" i="1" s="1"/>
  <c r="X537" i="1"/>
  <c r="U537" i="1"/>
  <c r="V537" i="1" s="1"/>
  <c r="X1967" i="1"/>
  <c r="U1967" i="1"/>
  <c r="V1967" i="1" s="1"/>
  <c r="X680" i="1"/>
  <c r="U680" i="1"/>
  <c r="V680" i="1" s="1"/>
  <c r="X954" i="1"/>
  <c r="U954" i="1"/>
  <c r="V954" i="1" s="1"/>
  <c r="X1113" i="1"/>
  <c r="U1113" i="1"/>
  <c r="V1113" i="1" s="1"/>
  <c r="U810" i="1"/>
  <c r="V810" i="1" s="1"/>
  <c r="X810" i="1"/>
  <c r="X300" i="1"/>
  <c r="U300" i="1"/>
  <c r="V300" i="1" s="1"/>
  <c r="X308" i="1"/>
  <c r="U308" i="1"/>
  <c r="V308" i="1" s="1"/>
  <c r="X428" i="1"/>
  <c r="U428" i="1"/>
  <c r="V428" i="1" s="1"/>
  <c r="X494" i="1"/>
  <c r="U494" i="1"/>
  <c r="V494" i="1" s="1"/>
  <c r="X502" i="1"/>
  <c r="U502" i="1"/>
  <c r="V502" i="1" s="1"/>
  <c r="X2043" i="1"/>
  <c r="U2043" i="1"/>
  <c r="V2043" i="1" s="1"/>
  <c r="X2062" i="1"/>
  <c r="U2062" i="1"/>
  <c r="V2062" i="1" s="1"/>
  <c r="U529" i="1"/>
  <c r="V529" i="1" s="1"/>
  <c r="X529" i="1"/>
  <c r="X143" i="1"/>
  <c r="U143" i="1"/>
  <c r="V143" i="1" s="1"/>
  <c r="X848" i="1"/>
  <c r="U848" i="1"/>
  <c r="V848" i="1" s="1"/>
  <c r="X251" i="1"/>
  <c r="U251" i="1"/>
  <c r="V251" i="1" s="1"/>
  <c r="X1182" i="1"/>
  <c r="U1182" i="1"/>
  <c r="V1182" i="1" s="1"/>
  <c r="U510" i="1"/>
  <c r="V510" i="1" s="1"/>
  <c r="X1152" i="1"/>
  <c r="U191" i="1"/>
  <c r="V191" i="1" s="1"/>
  <c r="X2111" i="1"/>
  <c r="U2111" i="1"/>
  <c r="V2111" i="1" s="1"/>
  <c r="X2141" i="1"/>
  <c r="X210" i="1"/>
  <c r="U210" i="1"/>
  <c r="V210" i="1" s="1"/>
  <c r="U83" i="1"/>
  <c r="V83" i="1" s="1"/>
  <c r="U661" i="1"/>
  <c r="V661" i="1" s="1"/>
  <c r="U946" i="1"/>
  <c r="V946" i="1" s="1"/>
  <c r="X946" i="1"/>
  <c r="X270" i="1"/>
  <c r="U270" i="1"/>
  <c r="V270" i="1" s="1"/>
  <c r="X722" i="1"/>
  <c r="U722" i="1"/>
  <c r="V722" i="1" s="1"/>
  <c r="X338" i="1"/>
  <c r="U338" i="1"/>
  <c r="V338" i="1" s="1"/>
  <c r="X102" i="1"/>
  <c r="X2315" i="1"/>
  <c r="U2315" i="1"/>
  <c r="V2315" i="1" s="1"/>
  <c r="X1076" i="1"/>
  <c r="U928" i="1"/>
  <c r="V928" i="1" s="1"/>
  <c r="X2103" i="1"/>
  <c r="U2103" i="1"/>
  <c r="V2103" i="1" s="1"/>
  <c r="U778" i="1"/>
  <c r="V778" i="1" s="1"/>
  <c r="X778" i="1"/>
  <c r="X794" i="1"/>
  <c r="U613" i="1"/>
  <c r="V613" i="1" s="1"/>
  <c r="X1106" i="1"/>
  <c r="U1106" i="1"/>
  <c r="V1106" i="1" s="1"/>
  <c r="U1141" i="1"/>
  <c r="V1141" i="1" s="1"/>
  <c r="X1141" i="1"/>
  <c r="X802" i="1"/>
  <c r="U802" i="1"/>
  <c r="V802" i="1" s="1"/>
  <c r="X1353" i="1"/>
  <c r="U1478" i="1"/>
  <c r="V1478" i="1" s="1"/>
  <c r="X1025" i="1"/>
  <c r="U1545" i="1"/>
  <c r="V1545" i="1" s="1"/>
  <c r="X1799" i="1"/>
  <c r="X2547" i="1"/>
  <c r="X2531" i="1"/>
  <c r="X1741" i="1"/>
  <c r="U1496" i="1"/>
  <c r="V1496" i="1" s="1"/>
  <c r="U1627" i="1"/>
  <c r="V1627" i="1" s="1"/>
  <c r="U1212" i="1"/>
  <c r="V1212" i="1" s="1"/>
  <c r="U2192" i="1"/>
  <c r="V2192" i="1" s="1"/>
  <c r="U2463" i="1"/>
  <c r="V2463" i="1" s="1"/>
  <c r="U632" i="1"/>
  <c r="V632" i="1" s="1"/>
  <c r="U1515" i="1"/>
  <c r="V1515" i="1" s="1"/>
  <c r="U1995" i="1"/>
  <c r="V1995" i="1" s="1"/>
  <c r="U2482" i="1"/>
  <c r="V2482" i="1" s="1"/>
  <c r="U2061" i="1"/>
  <c r="V2061" i="1" s="1"/>
  <c r="X501" i="1"/>
  <c r="U501" i="1"/>
  <c r="V501" i="1" s="1"/>
  <c r="U250" i="1"/>
  <c r="V250" i="1" s="1"/>
  <c r="X250" i="1"/>
  <c r="X1140" i="1"/>
  <c r="U1140" i="1"/>
  <c r="V1140" i="1" s="1"/>
  <c r="U945" i="1"/>
  <c r="V945" i="1" s="1"/>
  <c r="U777" i="1"/>
  <c r="V777" i="1" s="1"/>
  <c r="U307" i="1"/>
  <c r="V307" i="1" s="1"/>
  <c r="X307" i="1"/>
  <c r="U427" i="1"/>
  <c r="V427" i="1" s="1"/>
  <c r="X427" i="1"/>
  <c r="U761" i="1"/>
  <c r="V761" i="1" s="1"/>
  <c r="X761" i="1"/>
  <c r="U1112" i="1"/>
  <c r="V1112" i="1" s="1"/>
  <c r="X1112" i="1"/>
  <c r="U705" i="1"/>
  <c r="V705" i="1" s="1"/>
  <c r="X705" i="1"/>
  <c r="U571" i="1"/>
  <c r="V571" i="1" s="1"/>
  <c r="X571" i="1"/>
  <c r="X1798" i="1"/>
  <c r="U1798" i="1"/>
  <c r="V1798" i="1" s="1"/>
  <c r="U536" i="1"/>
  <c r="V536" i="1" s="1"/>
  <c r="X536" i="1"/>
  <c r="X612" i="1"/>
  <c r="U612" i="1"/>
  <c r="V612" i="1" s="1"/>
  <c r="U1740" i="1"/>
  <c r="V1740" i="1" s="1"/>
  <c r="X1740" i="1"/>
  <c r="X82" i="1"/>
  <c r="U82" i="1"/>
  <c r="V82" i="1" s="1"/>
  <c r="U1005" i="1"/>
  <c r="V1005" i="1" s="1"/>
  <c r="U142" i="1"/>
  <c r="V142" i="1" s="1"/>
  <c r="X1759" i="1"/>
  <c r="X1732" i="1"/>
  <c r="U785" i="1"/>
  <c r="V785" i="1" s="1"/>
  <c r="X101" i="1"/>
  <c r="U679" i="1"/>
  <c r="V679" i="1" s="1"/>
  <c r="X753" i="1"/>
  <c r="U753" i="1"/>
  <c r="V753" i="1" s="1"/>
  <c r="X1966" i="1"/>
  <c r="U1966" i="1"/>
  <c r="V1966" i="1" s="1"/>
  <c r="X493" i="1"/>
  <c r="U493" i="1"/>
  <c r="V493" i="1" s="1"/>
  <c r="U509" i="1"/>
  <c r="V509" i="1" s="1"/>
  <c r="X509" i="1"/>
  <c r="X1458" i="1"/>
  <c r="U1458" i="1"/>
  <c r="V1458" i="1" s="1"/>
  <c r="X697" i="1"/>
  <c r="U697" i="1"/>
  <c r="V697" i="1" s="1"/>
  <c r="X729" i="1"/>
  <c r="U729" i="1"/>
  <c r="V729" i="1" s="1"/>
  <c r="X713" i="1"/>
  <c r="U713" i="1"/>
  <c r="V713" i="1" s="1"/>
  <c r="X1303" i="1"/>
  <c r="U1303" i="1"/>
  <c r="V1303" i="1" s="1"/>
  <c r="X485" i="1"/>
  <c r="U485" i="1"/>
  <c r="V485" i="1" s="1"/>
  <c r="X2314" i="1"/>
  <c r="U2314" i="1"/>
  <c r="V2314" i="1" s="1"/>
  <c r="X1181" i="1"/>
  <c r="U1181" i="1"/>
  <c r="V1181" i="1" s="1"/>
  <c r="X809" i="1"/>
  <c r="U809" i="1"/>
  <c r="V809" i="1" s="1"/>
  <c r="X528" i="1"/>
  <c r="U528" i="1"/>
  <c r="V528" i="1" s="1"/>
  <c r="X1828" i="1"/>
  <c r="U1828" i="1"/>
  <c r="X299" i="1"/>
  <c r="U299" i="1"/>
  <c r="V299" i="1" s="1"/>
  <c r="X552" i="1"/>
  <c r="U552" i="1"/>
  <c r="V552" i="1" s="1"/>
  <c r="X847" i="1"/>
  <c r="U847" i="1"/>
  <c r="V847" i="1" s="1"/>
  <c r="X337" i="1"/>
  <c r="U337" i="1"/>
  <c r="V337" i="1" s="1"/>
  <c r="X887" i="1"/>
  <c r="U887" i="1"/>
  <c r="V887" i="1" s="1"/>
  <c r="X801" i="1"/>
  <c r="U801" i="1"/>
  <c r="V801" i="1" s="1"/>
  <c r="X793" i="1"/>
  <c r="U2110" i="1"/>
  <c r="V2110" i="1" s="1"/>
  <c r="U190" i="1"/>
  <c r="V190" i="1" s="1"/>
  <c r="U544" i="1"/>
  <c r="V544" i="1" s="1"/>
  <c r="U1295" i="1"/>
  <c r="X2242" i="1"/>
  <c r="X745" i="1"/>
  <c r="X769" i="1"/>
  <c r="X2140" i="1"/>
  <c r="X1105" i="1"/>
  <c r="U1105" i="1"/>
  <c r="V1105" i="1" s="1"/>
  <c r="X2102" i="1"/>
  <c r="U2102" i="1"/>
  <c r="V2102" i="1" s="1"/>
  <c r="U817" i="1"/>
  <c r="V817" i="1" s="1"/>
  <c r="U52" i="1"/>
  <c r="V52" i="1" s="1"/>
  <c r="U445" i="1"/>
  <c r="V445" i="1" s="1"/>
  <c r="X2539" i="1"/>
  <c r="U2539" i="1"/>
  <c r="V2539" i="1" s="1"/>
  <c r="X721" i="1"/>
  <c r="U721" i="1"/>
  <c r="V721" i="1" s="1"/>
  <c r="U953" i="1"/>
  <c r="V953" i="1" s="1"/>
  <c r="U2042" i="1"/>
  <c r="V2042" i="1" s="1"/>
  <c r="X2217" i="1"/>
  <c r="X1544" i="1"/>
  <c r="U1544" i="1"/>
  <c r="V1544" i="1" s="1"/>
  <c r="X355" i="1"/>
  <c r="U355" i="1"/>
  <c r="V355" i="1" s="1"/>
  <c r="X737" i="1"/>
  <c r="U737" i="1"/>
  <c r="V737" i="1" s="1"/>
  <c r="X1477" i="1"/>
  <c r="U1477" i="1"/>
  <c r="V1477" i="1" s="1"/>
  <c r="X631" i="1"/>
  <c r="U631" i="1"/>
  <c r="V631" i="1" s="1"/>
  <c r="X1075" i="1"/>
  <c r="U1075" i="1"/>
  <c r="V1075" i="1" s="1"/>
  <c r="X660" i="1"/>
  <c r="X927" i="1"/>
  <c r="X209" i="1"/>
  <c r="U209" i="1"/>
  <c r="V209" i="1" s="1"/>
  <c r="X2565" i="1"/>
  <c r="U2565" i="1"/>
  <c r="V2565" i="1" s="1"/>
  <c r="X1352" i="1"/>
  <c r="X1024" i="1"/>
  <c r="X2546" i="1"/>
  <c r="X2530" i="1"/>
  <c r="U269" i="1"/>
  <c r="V269" i="1" s="1"/>
  <c r="U1495" i="1"/>
  <c r="V1495" i="1" s="1"/>
  <c r="U1626" i="1"/>
  <c r="V1626" i="1" s="1"/>
  <c r="U1211" i="1"/>
  <c r="V1211" i="1" s="1"/>
  <c r="U2191" i="1"/>
  <c r="V2191" i="1" s="1"/>
  <c r="U2462" i="1"/>
  <c r="V2462" i="1" s="1"/>
  <c r="U1514" i="1"/>
  <c r="V1514" i="1" s="1"/>
  <c r="U1994" i="1"/>
  <c r="V1994" i="1" s="1"/>
  <c r="U2481" i="1"/>
  <c r="V2481" i="1" s="1"/>
  <c r="X1139" i="1"/>
  <c r="U1139" i="1"/>
  <c r="V1139" i="1" s="1"/>
  <c r="U1731" i="1"/>
  <c r="V1731" i="1" s="1"/>
  <c r="U808" i="1"/>
  <c r="V808" i="1" s="1"/>
  <c r="U768" i="1"/>
  <c r="V768" i="1" s="1"/>
  <c r="X768" i="1"/>
  <c r="U2109" i="1"/>
  <c r="V2109" i="1" s="1"/>
  <c r="X2109" i="1"/>
  <c r="X354" i="1"/>
  <c r="U354" i="1"/>
  <c r="V354" i="1" s="1"/>
  <c r="X1351" i="1"/>
  <c r="U1351" i="1"/>
  <c r="V1351" i="1" s="1"/>
  <c r="X2139" i="1"/>
  <c r="U2139" i="1"/>
  <c r="V2139" i="1" s="1"/>
  <c r="U736" i="1"/>
  <c r="V736" i="1" s="1"/>
  <c r="X736" i="1"/>
  <c r="U508" i="1"/>
  <c r="V508" i="1" s="1"/>
  <c r="X508" i="1"/>
  <c r="X792" i="1"/>
  <c r="U792" i="1"/>
  <c r="V792" i="1" s="1"/>
  <c r="X2545" i="1"/>
  <c r="U2545" i="1"/>
  <c r="V2545" i="1" s="1"/>
  <c r="X1023" i="1"/>
  <c r="U1023" i="1"/>
  <c r="V1023" i="1" s="1"/>
  <c r="U728" i="1"/>
  <c r="V728" i="1" s="1"/>
  <c r="X484" i="1"/>
  <c r="U678" i="1"/>
  <c r="V678" i="1" s="1"/>
  <c r="U944" i="1"/>
  <c r="V944" i="1" s="1"/>
  <c r="U2529" i="1"/>
  <c r="V2529" i="1" s="1"/>
  <c r="U760" i="1"/>
  <c r="V760" i="1" s="1"/>
  <c r="X926" i="1"/>
  <c r="U1797" i="1"/>
  <c r="V1797" i="1" s="1"/>
  <c r="X2480" i="1"/>
  <c r="U141" i="1"/>
  <c r="V141" i="1" s="1"/>
  <c r="X1827" i="1"/>
  <c r="U1827" i="1"/>
  <c r="X1302" i="1"/>
  <c r="U1302" i="1"/>
  <c r="V1302" i="1" s="1"/>
  <c r="X2241" i="1"/>
  <c r="U2241" i="1"/>
  <c r="V2241" i="1" s="1"/>
  <c r="X816" i="1"/>
  <c r="U816" i="1"/>
  <c r="V816" i="1" s="1"/>
  <c r="U81" i="1"/>
  <c r="V81" i="1" s="1"/>
  <c r="X81" i="1"/>
  <c r="X1476" i="1"/>
  <c r="U1476" i="1"/>
  <c r="V1476" i="1" s="1"/>
  <c r="X298" i="1"/>
  <c r="U298" i="1"/>
  <c r="V298" i="1" s="1"/>
  <c r="X492" i="1"/>
  <c r="U492" i="1"/>
  <c r="V492" i="1" s="1"/>
  <c r="U2041" i="1"/>
  <c r="V2041" i="1" s="1"/>
  <c r="X2041" i="1"/>
  <c r="X673" i="1"/>
  <c r="U673" i="1"/>
  <c r="V673" i="1" s="1"/>
  <c r="X1543" i="1"/>
  <c r="U1543" i="1"/>
  <c r="V1543" i="1" s="1"/>
  <c r="X543" i="1"/>
  <c r="U543" i="1"/>
  <c r="V543" i="1" s="1"/>
  <c r="X551" i="1"/>
  <c r="U551" i="1"/>
  <c r="V551" i="1" s="1"/>
  <c r="X696" i="1"/>
  <c r="U696" i="1"/>
  <c r="V696" i="1" s="1"/>
  <c r="U51" i="1"/>
  <c r="V51" i="1" s="1"/>
  <c r="X51" i="1"/>
  <c r="X1104" i="1"/>
  <c r="U1104" i="1"/>
  <c r="V1104" i="1" s="1"/>
  <c r="X1294" i="1"/>
  <c r="U1294" i="1"/>
  <c r="X744" i="1"/>
  <c r="U744" i="1"/>
  <c r="V744" i="1" s="1"/>
  <c r="U784" i="1"/>
  <c r="V784" i="1" s="1"/>
  <c r="X784" i="1"/>
  <c r="X846" i="1"/>
  <c r="U846" i="1"/>
  <c r="V846" i="1" s="1"/>
  <c r="U952" i="1"/>
  <c r="V952" i="1" s="1"/>
  <c r="X952" i="1"/>
  <c r="U712" i="1"/>
  <c r="V712" i="1" s="1"/>
  <c r="X712" i="1"/>
  <c r="X1457" i="1"/>
  <c r="U1457" i="1"/>
  <c r="V1457" i="1" s="1"/>
  <c r="U752" i="1"/>
  <c r="V752" i="1" s="1"/>
  <c r="X752" i="1"/>
  <c r="U189" i="1"/>
  <c r="V189" i="1" s="1"/>
  <c r="X189" i="1"/>
  <c r="U570" i="1"/>
  <c r="V570" i="1" s="1"/>
  <c r="X570" i="1"/>
  <c r="X2101" i="1"/>
  <c r="U2101" i="1"/>
  <c r="V2101" i="1" s="1"/>
  <c r="X2564" i="1"/>
  <c r="U2564" i="1"/>
  <c r="V2564" i="1" s="1"/>
  <c r="X1758" i="1"/>
  <c r="U1111" i="1"/>
  <c r="V1111" i="1" s="1"/>
  <c r="U2060" i="1"/>
  <c r="V2060" i="1" s="1"/>
  <c r="U500" i="1"/>
  <c r="V500" i="1" s="1"/>
  <c r="X1004" i="1"/>
  <c r="U611" i="1"/>
  <c r="V611" i="1" s="1"/>
  <c r="X249" i="1"/>
  <c r="X2538" i="1"/>
  <c r="U2538" i="1"/>
  <c r="V2538" i="1" s="1"/>
  <c r="U426" i="1"/>
  <c r="V426" i="1" s="1"/>
  <c r="U535" i="1"/>
  <c r="V535" i="1" s="1"/>
  <c r="U100" i="1"/>
  <c r="V100" i="1" s="1"/>
  <c r="X208" i="1"/>
  <c r="U208" i="1"/>
  <c r="V208" i="1" s="1"/>
  <c r="X306" i="1"/>
  <c r="X704" i="1"/>
  <c r="U527" i="1"/>
  <c r="V527" i="1" s="1"/>
  <c r="U444" i="1"/>
  <c r="V444" i="1" s="1"/>
  <c r="X659" i="1"/>
  <c r="X886" i="1"/>
  <c r="U886" i="1"/>
  <c r="V886" i="1" s="1"/>
  <c r="X1993" i="1"/>
  <c r="U1739" i="1"/>
  <c r="V1739" i="1" s="1"/>
  <c r="U776" i="1"/>
  <c r="V776" i="1" s="1"/>
  <c r="X1180" i="1"/>
  <c r="U1180" i="1"/>
  <c r="V1180" i="1" s="1"/>
  <c r="X2313" i="1"/>
  <c r="U2313" i="1"/>
  <c r="V2313" i="1" s="1"/>
  <c r="X720" i="1"/>
  <c r="U720" i="1"/>
  <c r="V720" i="1" s="1"/>
  <c r="X800" i="1"/>
  <c r="U800" i="1"/>
  <c r="V800" i="1" s="1"/>
  <c r="X1074" i="1"/>
  <c r="U1074" i="1"/>
  <c r="V1074" i="1" s="1"/>
  <c r="U1965" i="1"/>
  <c r="V1965" i="1" s="1"/>
  <c r="X336" i="1"/>
  <c r="X1513" i="1"/>
  <c r="U268" i="1"/>
  <c r="V268" i="1" s="1"/>
  <c r="U1494" i="1"/>
  <c r="V1494" i="1" s="1"/>
  <c r="U1625" i="1"/>
  <c r="V1625" i="1" s="1"/>
  <c r="U1210" i="1"/>
  <c r="V1210" i="1" s="1"/>
  <c r="U2190" i="1"/>
  <c r="V2190" i="1" s="1"/>
  <c r="U2461" i="1"/>
  <c r="V2461" i="1" s="1"/>
  <c r="U630" i="1"/>
  <c r="V630" i="1" s="1"/>
  <c r="U885" i="1"/>
  <c r="V885" i="1" s="1"/>
  <c r="U267" i="1"/>
  <c r="V267" i="1" s="1"/>
  <c r="X1738" i="1"/>
  <c r="U703" i="1"/>
  <c r="V703" i="1" s="1"/>
  <c r="U845" i="1"/>
  <c r="V845" i="1" s="1"/>
  <c r="X1730" i="1"/>
  <c r="X507" i="1"/>
  <c r="X695" i="1"/>
  <c r="U2528" i="1"/>
  <c r="V2528" i="1" s="1"/>
  <c r="X2528" i="1"/>
  <c r="X711" i="1"/>
  <c r="U711" i="1"/>
  <c r="V711" i="1" s="1"/>
  <c r="X2040" i="1"/>
  <c r="U2040" i="1"/>
  <c r="V2040" i="1" s="1"/>
  <c r="X483" i="1"/>
  <c r="U483" i="1"/>
  <c r="V483" i="1" s="1"/>
  <c r="U2312" i="1"/>
  <c r="V2312" i="1" s="1"/>
  <c r="X2312" i="1"/>
  <c r="X1475" i="1"/>
  <c r="U1475" i="1"/>
  <c r="V1475" i="1" s="1"/>
  <c r="X297" i="1"/>
  <c r="U297" i="1"/>
  <c r="V297" i="1" s="1"/>
  <c r="X425" i="1"/>
  <c r="U425" i="1"/>
  <c r="V425" i="1" s="1"/>
  <c r="U140" i="1"/>
  <c r="V140" i="1" s="1"/>
  <c r="X140" i="1"/>
  <c r="U2544" i="1"/>
  <c r="V2544" i="1" s="1"/>
  <c r="X2544" i="1"/>
  <c r="X2108" i="1"/>
  <c r="U2108" i="1"/>
  <c r="V2108" i="1" s="1"/>
  <c r="U610" i="1"/>
  <c r="V610" i="1" s="1"/>
  <c r="X610" i="1"/>
  <c r="X2138" i="1"/>
  <c r="U2138" i="1"/>
  <c r="V2138" i="1" s="1"/>
  <c r="X1456" i="1"/>
  <c r="U2059" i="1"/>
  <c r="V2059" i="1" s="1"/>
  <c r="U499" i="1"/>
  <c r="V499" i="1" s="1"/>
  <c r="U1103" i="1"/>
  <c r="V1103" i="1" s="1"/>
  <c r="X1350" i="1"/>
  <c r="X815" i="1"/>
  <c r="U727" i="1"/>
  <c r="V727" i="1" s="1"/>
  <c r="X1138" i="1"/>
  <c r="U1493" i="1"/>
  <c r="V1493" i="1" s="1"/>
  <c r="X775" i="1"/>
  <c r="X50" i="1"/>
  <c r="U1784" i="1"/>
  <c r="V1784" i="1" s="1"/>
  <c r="X335" i="1"/>
  <c r="U1073" i="1"/>
  <c r="V1073" i="1" s="1"/>
  <c r="X759" i="1"/>
  <c r="X305" i="1"/>
  <c r="U305" i="1"/>
  <c r="V305" i="1" s="1"/>
  <c r="X542" i="1"/>
  <c r="U542" i="1"/>
  <c r="V542" i="1" s="1"/>
  <c r="X1110" i="1"/>
  <c r="U1110" i="1"/>
  <c r="V1110" i="1" s="1"/>
  <c r="X1301" i="1"/>
  <c r="U1301" i="1"/>
  <c r="V1301" i="1" s="1"/>
  <c r="X491" i="1"/>
  <c r="U491" i="1"/>
  <c r="V491" i="1" s="1"/>
  <c r="U80" i="1"/>
  <c r="V80" i="1" s="1"/>
  <c r="X80" i="1"/>
  <c r="X550" i="1"/>
  <c r="X951" i="1"/>
  <c r="X2240" i="1"/>
  <c r="U2240" i="1"/>
  <c r="V2240" i="1" s="1"/>
  <c r="X791" i="1"/>
  <c r="U791" i="1"/>
  <c r="V791" i="1" s="1"/>
  <c r="X569" i="1"/>
  <c r="U569" i="1"/>
  <c r="V569" i="1" s="1"/>
  <c r="U767" i="1"/>
  <c r="V767" i="1" s="1"/>
  <c r="X767" i="1"/>
  <c r="U943" i="1"/>
  <c r="V943" i="1" s="1"/>
  <c r="X943" i="1"/>
  <c r="X719" i="1"/>
  <c r="U719" i="1"/>
  <c r="V719" i="1" s="1"/>
  <c r="U1826" i="1"/>
  <c r="X526" i="1"/>
  <c r="U443" i="1"/>
  <c r="V443" i="1" s="1"/>
  <c r="X443" i="1"/>
  <c r="X2460" i="1"/>
  <c r="U2460" i="1"/>
  <c r="V2460" i="1" s="1"/>
  <c r="X1293" i="1"/>
  <c r="U1293" i="1"/>
  <c r="X743" i="1"/>
  <c r="U743" i="1"/>
  <c r="V743" i="1" s="1"/>
  <c r="X807" i="1"/>
  <c r="U807" i="1"/>
  <c r="V807" i="1" s="1"/>
  <c r="X207" i="1"/>
  <c r="U207" i="1"/>
  <c r="V207" i="1" s="1"/>
  <c r="X1003" i="1"/>
  <c r="U1003" i="1"/>
  <c r="V1003" i="1" s="1"/>
  <c r="X353" i="1"/>
  <c r="U353" i="1"/>
  <c r="V353" i="1" s="1"/>
  <c r="U534" i="1"/>
  <c r="V534" i="1" s="1"/>
  <c r="U99" i="1"/>
  <c r="V99" i="1" s="1"/>
  <c r="X1179" i="1"/>
  <c r="U1179" i="1"/>
  <c r="V1179" i="1" s="1"/>
  <c r="X1624" i="1"/>
  <c r="U1624" i="1"/>
  <c r="V1624" i="1" s="1"/>
  <c r="X925" i="1"/>
  <c r="U925" i="1"/>
  <c r="V925" i="1" s="1"/>
  <c r="X677" i="1"/>
  <c r="X2479" i="1"/>
  <c r="U2479" i="1"/>
  <c r="V2479" i="1" s="1"/>
  <c r="X2537" i="1"/>
  <c r="U2537" i="1"/>
  <c r="V2537" i="1" s="1"/>
  <c r="X2189" i="1"/>
  <c r="U2189" i="1"/>
  <c r="V2189" i="1" s="1"/>
  <c r="X735" i="1"/>
  <c r="U735" i="1"/>
  <c r="V735" i="1" s="1"/>
  <c r="X188" i="1"/>
  <c r="U188" i="1"/>
  <c r="V188" i="1" s="1"/>
  <c r="X1964" i="1"/>
  <c r="X658" i="1"/>
  <c r="U658" i="1"/>
  <c r="V658" i="1" s="1"/>
  <c r="X1542" i="1"/>
  <c r="U1542" i="1"/>
  <c r="V1542" i="1" s="1"/>
  <c r="U1796" i="1"/>
  <c r="V1796" i="1" s="1"/>
  <c r="X1796" i="1"/>
  <c r="X1209" i="1"/>
  <c r="U1209" i="1"/>
  <c r="V1209" i="1" s="1"/>
  <c r="X2563" i="1"/>
  <c r="U2563" i="1"/>
  <c r="V2563" i="1" s="1"/>
  <c r="X629" i="1"/>
  <c r="U629" i="1"/>
  <c r="V629" i="1" s="1"/>
  <c r="X1512" i="1"/>
  <c r="U1512" i="1"/>
  <c r="V1512" i="1" s="1"/>
  <c r="X248" i="1"/>
  <c r="U248" i="1"/>
  <c r="V248" i="1" s="1"/>
  <c r="U1022" i="1"/>
  <c r="V1022" i="1" s="1"/>
  <c r="X1022" i="1"/>
  <c r="X2100" i="1"/>
  <c r="U2100" i="1"/>
  <c r="V2100" i="1" s="1"/>
  <c r="X799" i="1"/>
  <c r="U799" i="1"/>
  <c r="V799" i="1" s="1"/>
  <c r="U1757" i="1"/>
  <c r="V1757" i="1" s="1"/>
  <c r="U1992" i="1"/>
  <c r="V1992" i="1" s="1"/>
  <c r="X490" i="1"/>
  <c r="U490" i="1"/>
  <c r="V490" i="1" s="1"/>
  <c r="U806" i="1"/>
  <c r="V806" i="1" s="1"/>
  <c r="U1756" i="1"/>
  <c r="V1756" i="1" s="1"/>
  <c r="X1756" i="1"/>
  <c r="X296" i="1"/>
  <c r="U296" i="1"/>
  <c r="V296" i="1" s="1"/>
  <c r="U568" i="1"/>
  <c r="V568" i="1" s="1"/>
  <c r="X568" i="1"/>
  <c r="X139" i="1"/>
  <c r="U139" i="1"/>
  <c r="V139" i="1" s="1"/>
  <c r="X942" i="1"/>
  <c r="U942" i="1"/>
  <c r="V942" i="1" s="1"/>
  <c r="X1795" i="1"/>
  <c r="U1795" i="1"/>
  <c r="V1795" i="1" s="1"/>
  <c r="X442" i="1"/>
  <c r="U442" i="1"/>
  <c r="V442" i="1" s="1"/>
  <c r="U1991" i="1"/>
  <c r="V1991" i="1" s="1"/>
  <c r="X1991" i="1"/>
  <c r="X1825" i="1"/>
  <c r="U1825" i="1"/>
  <c r="U1137" i="1"/>
  <c r="V1137" i="1" s="1"/>
  <c r="U1300" i="1"/>
  <c r="V1300" i="1" s="1"/>
  <c r="X1511" i="1"/>
  <c r="U676" i="1"/>
  <c r="V676" i="1" s="1"/>
  <c r="U734" i="1"/>
  <c r="V734" i="1" s="1"/>
  <c r="U525" i="1"/>
  <c r="V525" i="1" s="1"/>
  <c r="X525" i="1"/>
  <c r="X533" i="1"/>
  <c r="U533" i="1"/>
  <c r="V533" i="1" s="1"/>
  <c r="X950" i="1"/>
  <c r="U950" i="1"/>
  <c r="V950" i="1" s="1"/>
  <c r="X1455" i="1"/>
  <c r="U1455" i="1"/>
  <c r="V1455" i="1" s="1"/>
  <c r="U2239" i="1"/>
  <c r="V2239" i="1" s="1"/>
  <c r="X2239" i="1"/>
  <c r="X506" i="1"/>
  <c r="U506" i="1"/>
  <c r="V506" i="1" s="1"/>
  <c r="X2039" i="1"/>
  <c r="U2039" i="1"/>
  <c r="V2039" i="1" s="1"/>
  <c r="U766" i="1"/>
  <c r="V766" i="1" s="1"/>
  <c r="X766" i="1"/>
  <c r="X1109" i="1"/>
  <c r="U1109" i="1"/>
  <c r="V1109" i="1" s="1"/>
  <c r="X694" i="1"/>
  <c r="U694" i="1"/>
  <c r="V694" i="1" s="1"/>
  <c r="X782" i="1"/>
  <c r="U782" i="1"/>
  <c r="V782" i="1" s="1"/>
  <c r="X814" i="1"/>
  <c r="U814" i="1"/>
  <c r="V814" i="1" s="1"/>
  <c r="U79" i="1"/>
  <c r="V79" i="1" s="1"/>
  <c r="X79" i="1"/>
  <c r="X334" i="1"/>
  <c r="U334" i="1"/>
  <c r="V334" i="1" s="1"/>
  <c r="U424" i="1"/>
  <c r="V424" i="1" s="1"/>
  <c r="X424" i="1"/>
  <c r="U742" i="1"/>
  <c r="V742" i="1" s="1"/>
  <c r="X742" i="1"/>
  <c r="X2058" i="1"/>
  <c r="U2058" i="1"/>
  <c r="V2058" i="1" s="1"/>
  <c r="X710" i="1"/>
  <c r="U710" i="1"/>
  <c r="V710" i="1" s="1"/>
  <c r="X226" i="1"/>
  <c r="U226" i="1"/>
  <c r="V226" i="1" s="1"/>
  <c r="U1292" i="1"/>
  <c r="X1292" i="1"/>
  <c r="X750" i="1"/>
  <c r="U750" i="1"/>
  <c r="V750" i="1" s="1"/>
  <c r="X790" i="1"/>
  <c r="U790" i="1"/>
  <c r="V790" i="1" s="1"/>
  <c r="U49" i="1"/>
  <c r="V49" i="1" s="1"/>
  <c r="X49" i="1"/>
  <c r="X2311" i="1"/>
  <c r="U2311" i="1"/>
  <c r="V2311" i="1" s="1"/>
  <c r="U304" i="1"/>
  <c r="V304" i="1" s="1"/>
  <c r="X304" i="1"/>
  <c r="X549" i="1"/>
  <c r="U549" i="1"/>
  <c r="V549" i="1" s="1"/>
  <c r="X702" i="1"/>
  <c r="U702" i="1"/>
  <c r="V702" i="1" s="1"/>
  <c r="X726" i="1"/>
  <c r="U726" i="1"/>
  <c r="V726" i="1" s="1"/>
  <c r="U498" i="1"/>
  <c r="V498" i="1" s="1"/>
  <c r="X1002" i="1"/>
  <c r="X844" i="1"/>
  <c r="U844" i="1"/>
  <c r="V844" i="1" s="1"/>
  <c r="X1474" i="1"/>
  <c r="U1474" i="1"/>
  <c r="V1474" i="1" s="1"/>
  <c r="X758" i="1"/>
  <c r="U758" i="1"/>
  <c r="V758" i="1" s="1"/>
  <c r="X798" i="1"/>
  <c r="U798" i="1"/>
  <c r="V798" i="1" s="1"/>
  <c r="X541" i="1"/>
  <c r="X2137" i="1"/>
  <c r="U2137" i="1"/>
  <c r="V2137" i="1" s="1"/>
  <c r="X187" i="1"/>
  <c r="U609" i="1"/>
  <c r="V609" i="1" s="1"/>
  <c r="X247" i="1"/>
  <c r="U247" i="1"/>
  <c r="V247" i="1" s="1"/>
  <c r="X2099" i="1"/>
  <c r="U2099" i="1"/>
  <c r="V2099" i="1" s="1"/>
  <c r="X2536" i="1"/>
  <c r="U2536" i="1"/>
  <c r="V2536" i="1" s="1"/>
  <c r="X352" i="1"/>
  <c r="U352" i="1"/>
  <c r="V352" i="1" s="1"/>
  <c r="X1178" i="1"/>
  <c r="U1178" i="1"/>
  <c r="V1178" i="1" s="1"/>
  <c r="X2107" i="1"/>
  <c r="U2107" i="1"/>
  <c r="V2107" i="1" s="1"/>
  <c r="X1072" i="1"/>
  <c r="U1072" i="1"/>
  <c r="V1072" i="1" s="1"/>
  <c r="X657" i="1"/>
  <c r="X924" i="1"/>
  <c r="X206" i="1"/>
  <c r="U206" i="1"/>
  <c r="V206" i="1" s="1"/>
  <c r="X628" i="1"/>
  <c r="U628" i="1"/>
  <c r="V628" i="1" s="1"/>
  <c r="X718" i="1"/>
  <c r="U718" i="1"/>
  <c r="V718" i="1" s="1"/>
  <c r="X884" i="1"/>
  <c r="U884" i="1"/>
  <c r="V884" i="1" s="1"/>
  <c r="X1541" i="1"/>
  <c r="U1541" i="1"/>
  <c r="V1541" i="1" s="1"/>
  <c r="X2562" i="1"/>
  <c r="U2562" i="1"/>
  <c r="V2562" i="1" s="1"/>
  <c r="X482" i="1"/>
  <c r="U482" i="1"/>
  <c r="V482" i="1" s="1"/>
  <c r="X266" i="1"/>
  <c r="U266" i="1"/>
  <c r="V266" i="1" s="1"/>
  <c r="U98" i="1"/>
  <c r="V98" i="1" s="1"/>
  <c r="U1963" i="1"/>
  <c r="V1963" i="1" s="1"/>
  <c r="X1102" i="1"/>
  <c r="U1102" i="1"/>
  <c r="V1102" i="1" s="1"/>
  <c r="X1349" i="1"/>
  <c r="X1021" i="1"/>
  <c r="X2543" i="1"/>
  <c r="X2527" i="1"/>
  <c r="X1737" i="1"/>
  <c r="X774" i="1"/>
  <c r="U1492" i="1"/>
  <c r="V1492" i="1" s="1"/>
  <c r="U1623" i="1"/>
  <c r="V1623" i="1" s="1"/>
  <c r="U1208" i="1"/>
  <c r="V1208" i="1" s="1"/>
  <c r="U2188" i="1"/>
  <c r="V2188" i="1" s="1"/>
  <c r="U2459" i="1"/>
  <c r="V2459" i="1" s="1"/>
  <c r="U2478" i="1"/>
  <c r="V2478" i="1" s="1"/>
  <c r="U1729" i="1"/>
  <c r="V1729" i="1" s="1"/>
  <c r="U1824" i="1"/>
  <c r="U524" i="1"/>
  <c r="V524" i="1" s="1"/>
  <c r="U567" i="1"/>
  <c r="V567" i="1" s="1"/>
  <c r="X567" i="1"/>
  <c r="X749" i="1"/>
  <c r="U749" i="1"/>
  <c r="V749" i="1" s="1"/>
  <c r="X505" i="1"/>
  <c r="U138" i="1"/>
  <c r="V138" i="1" s="1"/>
  <c r="X138" i="1"/>
  <c r="X1136" i="1"/>
  <c r="U1136" i="1"/>
  <c r="V1136" i="1" s="1"/>
  <c r="U246" i="1"/>
  <c r="V246" i="1" s="1"/>
  <c r="X246" i="1"/>
  <c r="X608" i="1"/>
  <c r="U608" i="1"/>
  <c r="V608" i="1" s="1"/>
  <c r="X2310" i="1"/>
  <c r="U2310" i="1"/>
  <c r="V2310" i="1" s="1"/>
  <c r="U548" i="1"/>
  <c r="V548" i="1" s="1"/>
  <c r="X548" i="1"/>
  <c r="U497" i="1"/>
  <c r="V497" i="1" s="1"/>
  <c r="X497" i="1"/>
  <c r="X675" i="1"/>
  <c r="U675" i="1"/>
  <c r="V675" i="1" s="1"/>
  <c r="U1990" i="1"/>
  <c r="V1990" i="1" s="1"/>
  <c r="X1990" i="1"/>
  <c r="U733" i="1"/>
  <c r="V733" i="1" s="1"/>
  <c r="X733" i="1"/>
  <c r="X693" i="1"/>
  <c r="U693" i="1"/>
  <c r="V693" i="1" s="1"/>
  <c r="X1755" i="1"/>
  <c r="U813" i="1"/>
  <c r="V813" i="1" s="1"/>
  <c r="X1001" i="1"/>
  <c r="U2106" i="1"/>
  <c r="V2106" i="1" s="1"/>
  <c r="X1108" i="1"/>
  <c r="U1108" i="1"/>
  <c r="V1108" i="1" s="1"/>
  <c r="X295" i="1"/>
  <c r="U295" i="1"/>
  <c r="V295" i="1" s="1"/>
  <c r="X797" i="1"/>
  <c r="U797" i="1"/>
  <c r="V797" i="1" s="1"/>
  <c r="X709" i="1"/>
  <c r="U1454" i="1"/>
  <c r="V1454" i="1" s="1"/>
  <c r="X1454" i="1"/>
  <c r="X2057" i="1"/>
  <c r="U2057" i="1"/>
  <c r="V2057" i="1" s="1"/>
  <c r="X741" i="1"/>
  <c r="X540" i="1"/>
  <c r="U781" i="1"/>
  <c r="V781" i="1" s="1"/>
  <c r="X423" i="1"/>
  <c r="U423" i="1"/>
  <c r="V423" i="1" s="1"/>
  <c r="U949" i="1"/>
  <c r="V949" i="1" s="1"/>
  <c r="U2238" i="1"/>
  <c r="V2238" i="1" s="1"/>
  <c r="X2238" i="1"/>
  <c r="X532" i="1"/>
  <c r="U532" i="1"/>
  <c r="V532" i="1" s="1"/>
  <c r="U701" i="1"/>
  <c r="V701" i="1" s="1"/>
  <c r="X789" i="1"/>
  <c r="U789" i="1"/>
  <c r="V789" i="1" s="1"/>
  <c r="X1299" i="1"/>
  <c r="U1299" i="1"/>
  <c r="V1299" i="1" s="1"/>
  <c r="U303" i="1"/>
  <c r="V303" i="1" s="1"/>
  <c r="X2038" i="1"/>
  <c r="U2038" i="1"/>
  <c r="V2038" i="1" s="1"/>
  <c r="X97" i="1"/>
  <c r="U97" i="1"/>
  <c r="V97" i="1" s="1"/>
  <c r="X489" i="1"/>
  <c r="U489" i="1"/>
  <c r="V489" i="1" s="1"/>
  <c r="X1291" i="1"/>
  <c r="U725" i="1"/>
  <c r="V725" i="1" s="1"/>
  <c r="X725" i="1"/>
  <c r="X351" i="1"/>
  <c r="U351" i="1"/>
  <c r="V351" i="1" s="1"/>
  <c r="U765" i="1"/>
  <c r="V765" i="1" s="1"/>
  <c r="X765" i="1"/>
  <c r="X1962" i="1"/>
  <c r="U1962" i="1"/>
  <c r="V1962" i="1" s="1"/>
  <c r="U805" i="1"/>
  <c r="V805" i="1" s="1"/>
  <c r="U1999" i="1"/>
  <c r="V1999" i="1" s="1"/>
  <c r="U78" i="1"/>
  <c r="V78" i="1" s="1"/>
  <c r="U441" i="1"/>
  <c r="V441" i="1" s="1"/>
  <c r="U481" i="1"/>
  <c r="V481" i="1" s="1"/>
  <c r="X1177" i="1"/>
  <c r="U1177" i="1"/>
  <c r="V1177" i="1" s="1"/>
  <c r="X48" i="1"/>
  <c r="X2136" i="1"/>
  <c r="U2136" i="1"/>
  <c r="V2136" i="1" s="1"/>
  <c r="X1101" i="1"/>
  <c r="U1101" i="1"/>
  <c r="V1101" i="1" s="1"/>
  <c r="X333" i="1"/>
  <c r="U333" i="1"/>
  <c r="V333" i="1" s="1"/>
  <c r="U186" i="1"/>
  <c r="V186" i="1" s="1"/>
  <c r="X186" i="1"/>
  <c r="X843" i="1"/>
  <c r="U843" i="1"/>
  <c r="V843" i="1" s="1"/>
  <c r="X2535" i="1"/>
  <c r="U2535" i="1"/>
  <c r="V2535" i="1" s="1"/>
  <c r="X757" i="1"/>
  <c r="U757" i="1"/>
  <c r="V757" i="1" s="1"/>
  <c r="U941" i="1"/>
  <c r="V941" i="1" s="1"/>
  <c r="X1473" i="1"/>
  <c r="U1473" i="1"/>
  <c r="V1473" i="1" s="1"/>
  <c r="X1540" i="1"/>
  <c r="U1540" i="1"/>
  <c r="V1540" i="1" s="1"/>
  <c r="X2477" i="1"/>
  <c r="U2477" i="1"/>
  <c r="V2477" i="1" s="1"/>
  <c r="X627" i="1"/>
  <c r="U627" i="1"/>
  <c r="V627" i="1" s="1"/>
  <c r="X1728" i="1"/>
  <c r="U1728" i="1"/>
  <c r="V1728" i="1" s="1"/>
  <c r="X717" i="1"/>
  <c r="U717" i="1"/>
  <c r="V717" i="1" s="1"/>
  <c r="X1071" i="1"/>
  <c r="U1071" i="1"/>
  <c r="V1071" i="1" s="1"/>
  <c r="X656" i="1"/>
  <c r="U773" i="1"/>
  <c r="V773" i="1" s="1"/>
  <c r="X773" i="1"/>
  <c r="X883" i="1"/>
  <c r="U883" i="1"/>
  <c r="V883" i="1" s="1"/>
  <c r="X923" i="1"/>
  <c r="U1348" i="1"/>
  <c r="V1348" i="1" s="1"/>
  <c r="X1348" i="1"/>
  <c r="U1020" i="1"/>
  <c r="V1020" i="1" s="1"/>
  <c r="X1020" i="1"/>
  <c r="U1794" i="1"/>
  <c r="V1794" i="1" s="1"/>
  <c r="X1794" i="1"/>
  <c r="X2561" i="1"/>
  <c r="U2561" i="1"/>
  <c r="V2561" i="1" s="1"/>
  <c r="X205" i="1"/>
  <c r="U205" i="1"/>
  <c r="V205" i="1" s="1"/>
  <c r="X1491" i="1"/>
  <c r="U1491" i="1"/>
  <c r="V1491" i="1" s="1"/>
  <c r="X1622" i="1"/>
  <c r="U1622" i="1"/>
  <c r="V1622" i="1" s="1"/>
  <c r="X2098" i="1"/>
  <c r="U2098" i="1"/>
  <c r="V2098" i="1" s="1"/>
  <c r="X2542" i="1"/>
  <c r="X2526" i="1"/>
  <c r="X1736" i="1"/>
  <c r="U265" i="1"/>
  <c r="V265" i="1" s="1"/>
  <c r="U1207" i="1"/>
  <c r="V1207" i="1" s="1"/>
  <c r="U2187" i="1"/>
  <c r="V2187" i="1" s="1"/>
  <c r="U2458" i="1"/>
  <c r="V2458" i="1" s="1"/>
  <c r="U1510" i="1"/>
  <c r="V1510" i="1" s="1"/>
  <c r="U2037" i="1"/>
  <c r="V2037" i="1" s="1"/>
  <c r="X2037" i="1"/>
  <c r="X1135" i="1"/>
  <c r="U1135" i="1"/>
  <c r="V1135" i="1" s="1"/>
  <c r="U1539" i="1"/>
  <c r="V1539" i="1" s="1"/>
  <c r="X1539" i="1"/>
  <c r="U1793" i="1"/>
  <c r="V1793" i="1" s="1"/>
  <c r="X294" i="1"/>
  <c r="U1823" i="1"/>
  <c r="X1823" i="1"/>
  <c r="X137" i="1"/>
  <c r="U137" i="1"/>
  <c r="V137" i="1" s="1"/>
  <c r="X1347" i="1"/>
  <c r="U1347" i="1"/>
  <c r="V1347" i="1" s="1"/>
  <c r="X1019" i="1"/>
  <c r="U1019" i="1"/>
  <c r="V1019" i="1" s="1"/>
  <c r="X1727" i="1"/>
  <c r="U1727" i="1"/>
  <c r="V1727" i="1" s="1"/>
  <c r="X804" i="1"/>
  <c r="U804" i="1"/>
  <c r="V804" i="1" s="1"/>
  <c r="X302" i="1"/>
  <c r="U302" i="1"/>
  <c r="V302" i="1" s="1"/>
  <c r="X1490" i="1"/>
  <c r="U1490" i="1"/>
  <c r="V1490" i="1" s="1"/>
  <c r="X1961" i="1"/>
  <c r="U1961" i="1"/>
  <c r="V1961" i="1" s="1"/>
  <c r="X700" i="1"/>
  <c r="U700" i="1"/>
  <c r="V700" i="1" s="1"/>
  <c r="X1621" i="1"/>
  <c r="U1621" i="1"/>
  <c r="V1621" i="1" s="1"/>
  <c r="U2097" i="1"/>
  <c r="V2097" i="1" s="1"/>
  <c r="X2097" i="1"/>
  <c r="U732" i="1"/>
  <c r="V732" i="1" s="1"/>
  <c r="X732" i="1"/>
  <c r="U531" i="1"/>
  <c r="V531" i="1" s="1"/>
  <c r="U1206" i="1"/>
  <c r="V1206" i="1" s="1"/>
  <c r="X756" i="1"/>
  <c r="U607" i="1"/>
  <c r="V607" i="1" s="1"/>
  <c r="U440" i="1"/>
  <c r="V440" i="1" s="1"/>
  <c r="X1298" i="1"/>
  <c r="X488" i="1"/>
  <c r="U1107" i="1"/>
  <c r="V1107" i="1" s="1"/>
  <c r="U2056" i="1"/>
  <c r="V2056" i="1" s="1"/>
  <c r="U350" i="1"/>
  <c r="V350" i="1" s="1"/>
  <c r="U674" i="1"/>
  <c r="V674" i="1" s="1"/>
  <c r="U1070" i="1"/>
  <c r="V1070" i="1" s="1"/>
  <c r="U204" i="1"/>
  <c r="V204" i="1" s="1"/>
  <c r="U2186" i="1"/>
  <c r="V2186" i="1" s="1"/>
  <c r="X422" i="1"/>
  <c r="U422" i="1"/>
  <c r="V422" i="1" s="1"/>
  <c r="U2135" i="1"/>
  <c r="V2135" i="1" s="1"/>
  <c r="X2309" i="1"/>
  <c r="U2309" i="1"/>
  <c r="V2309" i="1" s="1"/>
  <c r="U655" i="1"/>
  <c r="V655" i="1" s="1"/>
  <c r="X655" i="1"/>
  <c r="X740" i="1"/>
  <c r="U740" i="1"/>
  <c r="V740" i="1" s="1"/>
  <c r="X764" i="1"/>
  <c r="X2002" i="1"/>
  <c r="U2002" i="1"/>
  <c r="V2002" i="1" s="1"/>
  <c r="U504" i="1"/>
  <c r="V504" i="1" s="1"/>
  <c r="X948" i="1"/>
  <c r="X2237" i="1"/>
  <c r="U2237" i="1"/>
  <c r="V2237" i="1" s="1"/>
  <c r="U724" i="1"/>
  <c r="V724" i="1" s="1"/>
  <c r="X724" i="1"/>
  <c r="X780" i="1"/>
  <c r="U185" i="1"/>
  <c r="V185" i="1" s="1"/>
  <c r="X185" i="1"/>
  <c r="U1453" i="1"/>
  <c r="V1453" i="1" s="1"/>
  <c r="X1453" i="1"/>
  <c r="U1000" i="1"/>
  <c r="V1000" i="1" s="1"/>
  <c r="X1000" i="1"/>
  <c r="U547" i="1"/>
  <c r="V547" i="1" s="1"/>
  <c r="X547" i="1"/>
  <c r="X1290" i="1"/>
  <c r="U1290" i="1"/>
  <c r="X332" i="1"/>
  <c r="U332" i="1"/>
  <c r="V332" i="1" s="1"/>
  <c r="U1100" i="1"/>
  <c r="V1100" i="1" s="1"/>
  <c r="X1100" i="1"/>
  <c r="U245" i="1"/>
  <c r="V245" i="1" s="1"/>
  <c r="X245" i="1"/>
  <c r="X882" i="1"/>
  <c r="U882" i="1"/>
  <c r="V882" i="1" s="1"/>
  <c r="U1176" i="1"/>
  <c r="V1176" i="1" s="1"/>
  <c r="X1176" i="1"/>
  <c r="U566" i="1"/>
  <c r="V566" i="1" s="1"/>
  <c r="X566" i="1"/>
  <c r="U523" i="1"/>
  <c r="V523" i="1" s="1"/>
  <c r="X788" i="1"/>
  <c r="U788" i="1"/>
  <c r="V788" i="1" s="1"/>
  <c r="X812" i="1"/>
  <c r="X47" i="1"/>
  <c r="U77" i="1"/>
  <c r="V77" i="1" s="1"/>
  <c r="X77" i="1"/>
  <c r="X2105" i="1"/>
  <c r="U2105" i="1"/>
  <c r="V2105" i="1" s="1"/>
  <c r="X539" i="1"/>
  <c r="U539" i="1"/>
  <c r="V539" i="1" s="1"/>
  <c r="U692" i="1"/>
  <c r="V692" i="1" s="1"/>
  <c r="X692" i="1"/>
  <c r="X708" i="1"/>
  <c r="X748" i="1"/>
  <c r="X96" i="1"/>
  <c r="U96" i="1"/>
  <c r="V96" i="1" s="1"/>
  <c r="X264" i="1"/>
  <c r="U264" i="1"/>
  <c r="V264" i="1" s="1"/>
  <c r="U480" i="1"/>
  <c r="V480" i="1" s="1"/>
  <c r="X480" i="1"/>
  <c r="U940" i="1"/>
  <c r="V940" i="1" s="1"/>
  <c r="X940" i="1"/>
  <c r="U1735" i="1"/>
  <c r="V1735" i="1" s="1"/>
  <c r="X1735" i="1"/>
  <c r="U842" i="1"/>
  <c r="V842" i="1" s="1"/>
  <c r="X922" i="1"/>
  <c r="X2476" i="1"/>
  <c r="U2476" i="1"/>
  <c r="V2476" i="1" s="1"/>
  <c r="X1989" i="1"/>
  <c r="U1989" i="1"/>
  <c r="V1989" i="1" s="1"/>
  <c r="U496" i="1"/>
  <c r="V496" i="1" s="1"/>
  <c r="X1472" i="1"/>
  <c r="X1509" i="1"/>
  <c r="U1509" i="1"/>
  <c r="V1509" i="1" s="1"/>
  <c r="X1754" i="1"/>
  <c r="U1754" i="1"/>
  <c r="V1754" i="1" s="1"/>
  <c r="U772" i="1"/>
  <c r="V772" i="1" s="1"/>
  <c r="X772" i="1"/>
  <c r="X2541" i="1"/>
  <c r="U2560" i="1"/>
  <c r="V2560" i="1" s="1"/>
  <c r="X2525" i="1"/>
  <c r="U2534" i="1"/>
  <c r="V2534" i="1" s="1"/>
  <c r="U716" i="1"/>
  <c r="V716" i="1" s="1"/>
  <c r="U796" i="1"/>
  <c r="V796" i="1" s="1"/>
  <c r="U2457" i="1"/>
  <c r="V2457" i="1" s="1"/>
  <c r="U626" i="1"/>
  <c r="V626" i="1" s="1"/>
  <c r="AG202" i="1" l="1"/>
  <c r="AN202" i="1" s="1"/>
  <c r="AC1997" i="1"/>
  <c r="AJ1997" i="1" s="1"/>
  <c r="AD1997" i="1"/>
  <c r="AK1997" i="1" s="1"/>
  <c r="AE1997" i="1"/>
  <c r="AL1997" i="1" s="1"/>
  <c r="AF1997" i="1"/>
  <c r="AM1997" i="1" s="1"/>
  <c r="AG1997" i="1"/>
  <c r="AN1997" i="1" s="1"/>
  <c r="AC1069" i="1"/>
  <c r="AJ1069" i="1" s="1"/>
  <c r="AC63" i="1"/>
  <c r="AJ63" i="1" s="1"/>
  <c r="AD63" i="1"/>
  <c r="AK63" i="1" s="1"/>
  <c r="AE63" i="1"/>
  <c r="AL63" i="1" s="1"/>
  <c r="AF63" i="1"/>
  <c r="AM63" i="1" s="1"/>
  <c r="AG63" i="1"/>
  <c r="AN63" i="1" s="1"/>
  <c r="AO63" i="1"/>
  <c r="AP63" i="1"/>
  <c r="AC64" i="1"/>
  <c r="AJ64" i="1" s="1"/>
  <c r="AD64" i="1"/>
  <c r="AK64" i="1" s="1"/>
  <c r="AE64" i="1"/>
  <c r="AL64" i="1" s="1"/>
  <c r="AF64" i="1"/>
  <c r="AM64" i="1" s="1"/>
  <c r="AG64" i="1"/>
  <c r="AN64" i="1" s="1"/>
  <c r="AO64" i="1"/>
  <c r="AP64" i="1"/>
  <c r="AC65" i="1"/>
  <c r="AJ65" i="1" s="1"/>
  <c r="AD65" i="1"/>
  <c r="AK65" i="1" s="1"/>
  <c r="AE65" i="1"/>
  <c r="AL65" i="1" s="1"/>
  <c r="AF65" i="1"/>
  <c r="AM65" i="1" s="1"/>
  <c r="AG65" i="1"/>
  <c r="AN65" i="1" s="1"/>
  <c r="AO65" i="1"/>
  <c r="AP65" i="1"/>
  <c r="AC123" i="1"/>
  <c r="AJ123" i="1" s="1"/>
  <c r="AD123" i="1"/>
  <c r="AK123" i="1" s="1"/>
  <c r="AE123" i="1"/>
  <c r="AL123" i="1" s="1"/>
  <c r="AF123" i="1"/>
  <c r="AM123" i="1" s="1"/>
  <c r="AG123" i="1"/>
  <c r="AN123" i="1" s="1"/>
  <c r="AO123" i="1"/>
  <c r="AP123" i="1"/>
  <c r="AC146" i="1"/>
  <c r="AJ146" i="1" s="1"/>
  <c r="AD146" i="1"/>
  <c r="AK146" i="1" s="1"/>
  <c r="AE146" i="1"/>
  <c r="AL146" i="1" s="1"/>
  <c r="AF146" i="1"/>
  <c r="AM146" i="1" s="1"/>
  <c r="AG146" i="1"/>
  <c r="AN146" i="1" s="1"/>
  <c r="AO146" i="1"/>
  <c r="AP146" i="1"/>
  <c r="AC164" i="1"/>
  <c r="AJ164" i="1" s="1"/>
  <c r="AD164" i="1"/>
  <c r="AK164" i="1" s="1"/>
  <c r="AE164" i="1"/>
  <c r="AL164" i="1" s="1"/>
  <c r="AF164" i="1"/>
  <c r="AM164" i="1" s="1"/>
  <c r="AG164" i="1"/>
  <c r="AN164" i="1" s="1"/>
  <c r="AO164" i="1"/>
  <c r="AP164" i="1"/>
  <c r="AC177" i="1"/>
  <c r="AJ177" i="1" s="1"/>
  <c r="AD177" i="1"/>
  <c r="AK177" i="1" s="1"/>
  <c r="AE177" i="1"/>
  <c r="AL177" i="1" s="1"/>
  <c r="AF177" i="1"/>
  <c r="AM177" i="1" s="1"/>
  <c r="AG177" i="1"/>
  <c r="AN177" i="1" s="1"/>
  <c r="AO177" i="1"/>
  <c r="AP177" i="1"/>
  <c r="AC715" i="1"/>
  <c r="AJ715" i="1" s="1"/>
  <c r="AD715" i="1"/>
  <c r="AK715" i="1" s="1"/>
  <c r="AE715" i="1"/>
  <c r="AL715" i="1" s="1"/>
  <c r="AF715" i="1"/>
  <c r="AM715" i="1" s="1"/>
  <c r="AG715" i="1"/>
  <c r="AN715" i="1" s="1"/>
  <c r="AO715" i="1"/>
  <c r="AP715" i="1"/>
  <c r="AC731" i="1"/>
  <c r="AJ731" i="1" s="1"/>
  <c r="AD731" i="1"/>
  <c r="AK731" i="1" s="1"/>
  <c r="AE731" i="1"/>
  <c r="AL731" i="1" s="1"/>
  <c r="AF731" i="1"/>
  <c r="AM731" i="1" s="1"/>
  <c r="AG731" i="1"/>
  <c r="AN731" i="1" s="1"/>
  <c r="AO731" i="1"/>
  <c r="AP731" i="1"/>
  <c r="AE1069" i="1"/>
  <c r="AL1069" i="1" s="1"/>
  <c r="AG1069" i="1"/>
  <c r="AN1069" i="1" s="1"/>
  <c r="AO1069" i="1"/>
  <c r="AP1069" i="1"/>
  <c r="AC87" i="1"/>
  <c r="AJ87" i="1" s="1"/>
  <c r="AD87" i="1"/>
  <c r="AK87" i="1" s="1"/>
  <c r="AE87" i="1"/>
  <c r="AL87" i="1" s="1"/>
  <c r="AF87" i="1"/>
  <c r="AM87" i="1" s="1"/>
  <c r="AG87" i="1"/>
  <c r="AN87" i="1" s="1"/>
  <c r="AO87" i="1"/>
  <c r="AP87" i="1"/>
  <c r="AC89" i="1"/>
  <c r="AJ89" i="1" s="1"/>
  <c r="AD89" i="1"/>
  <c r="AK89" i="1" s="1"/>
  <c r="AE89" i="1"/>
  <c r="AL89" i="1" s="1"/>
  <c r="AF89" i="1"/>
  <c r="AM89" i="1" s="1"/>
  <c r="AG89" i="1"/>
  <c r="AN89" i="1" s="1"/>
  <c r="AO89" i="1"/>
  <c r="AP89" i="1"/>
  <c r="AC88" i="1"/>
  <c r="AJ88" i="1" s="1"/>
  <c r="AD88" i="1"/>
  <c r="AK88" i="1" s="1"/>
  <c r="AE88" i="1"/>
  <c r="AL88" i="1" s="1"/>
  <c r="AF88" i="1"/>
  <c r="AM88" i="1" s="1"/>
  <c r="AG88" i="1"/>
  <c r="AN88" i="1" s="1"/>
  <c r="AO88" i="1"/>
  <c r="AP88" i="1"/>
  <c r="AC93" i="1"/>
  <c r="AJ93" i="1" s="1"/>
  <c r="AD93" i="1"/>
  <c r="AK93" i="1" s="1"/>
  <c r="AE93" i="1"/>
  <c r="AL93" i="1" s="1"/>
  <c r="AF93" i="1"/>
  <c r="AM93" i="1" s="1"/>
  <c r="AG93" i="1"/>
  <c r="AN93" i="1" s="1"/>
  <c r="AO93" i="1"/>
  <c r="AP93" i="1"/>
  <c r="AC94" i="1"/>
  <c r="AJ94" i="1" s="1"/>
  <c r="AD94" i="1"/>
  <c r="AK94" i="1" s="1"/>
  <c r="AE94" i="1"/>
  <c r="AL94" i="1" s="1"/>
  <c r="AF94" i="1"/>
  <c r="AM94" i="1" s="1"/>
  <c r="AG94" i="1"/>
  <c r="AN94" i="1" s="1"/>
  <c r="AO94" i="1"/>
  <c r="AP94" i="1"/>
  <c r="AC91" i="1"/>
  <c r="AJ91" i="1" s="1"/>
  <c r="AD91" i="1"/>
  <c r="AK91" i="1" s="1"/>
  <c r="AE91" i="1"/>
  <c r="AL91" i="1" s="1"/>
  <c r="AF91" i="1"/>
  <c r="AM91" i="1" s="1"/>
  <c r="AG91" i="1"/>
  <c r="AN91" i="1" s="1"/>
  <c r="AO91" i="1"/>
  <c r="AP91" i="1"/>
  <c r="AC105" i="1"/>
  <c r="AJ105" i="1" s="1"/>
  <c r="AD105" i="1"/>
  <c r="AK105" i="1" s="1"/>
  <c r="AE105" i="1"/>
  <c r="AL105" i="1" s="1"/>
  <c r="AF105" i="1"/>
  <c r="AM105" i="1" s="1"/>
  <c r="AG105" i="1"/>
  <c r="AN105" i="1" s="1"/>
  <c r="AO105" i="1"/>
  <c r="AP105" i="1"/>
  <c r="AC106" i="1"/>
  <c r="AJ106" i="1" s="1"/>
  <c r="AD106" i="1"/>
  <c r="AK106" i="1" s="1"/>
  <c r="AE106" i="1"/>
  <c r="AL106" i="1" s="1"/>
  <c r="AF106" i="1"/>
  <c r="AM106" i="1" s="1"/>
  <c r="AG106" i="1"/>
  <c r="AN106" i="1" s="1"/>
  <c r="AO106" i="1"/>
  <c r="AP106" i="1"/>
  <c r="AC103" i="1"/>
  <c r="AJ103" i="1" s="1"/>
  <c r="AD103" i="1"/>
  <c r="AK103" i="1" s="1"/>
  <c r="AE103" i="1"/>
  <c r="AL103" i="1" s="1"/>
  <c r="AF103" i="1"/>
  <c r="AM103" i="1" s="1"/>
  <c r="AG103" i="1"/>
  <c r="AN103" i="1" s="1"/>
  <c r="AO103" i="1"/>
  <c r="AP103" i="1"/>
  <c r="AC108" i="1"/>
  <c r="AJ108" i="1" s="1"/>
  <c r="AD108" i="1"/>
  <c r="AK108" i="1" s="1"/>
  <c r="AE108" i="1"/>
  <c r="AL108" i="1" s="1"/>
  <c r="AF108" i="1"/>
  <c r="AM108" i="1" s="1"/>
  <c r="AG108" i="1"/>
  <c r="AN108" i="1" s="1"/>
  <c r="AO108" i="1"/>
  <c r="AP108" i="1"/>
  <c r="AC109" i="1"/>
  <c r="AJ109" i="1" s="1"/>
  <c r="AD109" i="1"/>
  <c r="AK109" i="1" s="1"/>
  <c r="AE109" i="1"/>
  <c r="AL109" i="1" s="1"/>
  <c r="AF109" i="1"/>
  <c r="AM109" i="1" s="1"/>
  <c r="AG109" i="1"/>
  <c r="AN109" i="1" s="1"/>
  <c r="AO109" i="1"/>
  <c r="AP109" i="1"/>
  <c r="AO1997" i="1"/>
  <c r="AP1997" i="1"/>
  <c r="AC5" i="1"/>
  <c r="AJ5" i="1" s="1"/>
  <c r="AD5" i="1"/>
  <c r="AK5" i="1" s="1"/>
  <c r="AE5" i="1"/>
  <c r="AL5" i="1" s="1"/>
  <c r="AF5" i="1"/>
  <c r="AM5" i="1" s="1"/>
  <c r="AG5" i="1"/>
  <c r="AN5" i="1" s="1"/>
  <c r="AO5" i="1"/>
  <c r="AP5" i="1"/>
  <c r="AC59" i="1"/>
  <c r="AJ59" i="1" s="1"/>
  <c r="AD59" i="1"/>
  <c r="AK59" i="1" s="1"/>
  <c r="AE59" i="1"/>
  <c r="AL59" i="1" s="1"/>
  <c r="AF59" i="1"/>
  <c r="AM59" i="1" s="1"/>
  <c r="AG59" i="1"/>
  <c r="AN59" i="1" s="1"/>
  <c r="AO59" i="1"/>
  <c r="AP59" i="1"/>
  <c r="AC8" i="1"/>
  <c r="AJ8" i="1" s="1"/>
  <c r="AD8" i="1"/>
  <c r="AK8" i="1" s="1"/>
  <c r="AE8" i="1"/>
  <c r="AL8" i="1" s="1"/>
  <c r="AF8" i="1"/>
  <c r="AM8" i="1" s="1"/>
  <c r="AG8" i="1"/>
  <c r="AN8" i="1" s="1"/>
  <c r="AO8" i="1"/>
  <c r="AP8" i="1"/>
  <c r="AC10" i="1"/>
  <c r="AJ10" i="1" s="1"/>
  <c r="AD10" i="1"/>
  <c r="AK10" i="1" s="1"/>
  <c r="AE10" i="1"/>
  <c r="AL10" i="1" s="1"/>
  <c r="AF10" i="1"/>
  <c r="AM10" i="1" s="1"/>
  <c r="AG10" i="1"/>
  <c r="AN10" i="1" s="1"/>
  <c r="AO10" i="1"/>
  <c r="AP10" i="1"/>
  <c r="AC128" i="1"/>
  <c r="AJ128" i="1" s="1"/>
  <c r="AD128" i="1"/>
  <c r="AK128" i="1" s="1"/>
  <c r="AE128" i="1"/>
  <c r="AL128" i="1" s="1"/>
  <c r="AF128" i="1"/>
  <c r="AM128" i="1" s="1"/>
  <c r="AG128" i="1"/>
  <c r="AN128" i="1" s="1"/>
  <c r="AO128" i="1"/>
  <c r="AP128" i="1"/>
  <c r="AC14" i="1"/>
  <c r="AJ14" i="1" s="1"/>
  <c r="AD14" i="1"/>
  <c r="AK14" i="1" s="1"/>
  <c r="AE14" i="1"/>
  <c r="AL14" i="1" s="1"/>
  <c r="AF14" i="1"/>
  <c r="AM14" i="1" s="1"/>
  <c r="AG14" i="1"/>
  <c r="AN14" i="1" s="1"/>
  <c r="AO14" i="1"/>
  <c r="AP14" i="1"/>
  <c r="AC771" i="1"/>
  <c r="AJ771" i="1" s="1"/>
  <c r="AD771" i="1"/>
  <c r="AK771" i="1" s="1"/>
  <c r="AE771" i="1"/>
  <c r="AL771" i="1" s="1"/>
  <c r="AF771" i="1"/>
  <c r="AM771" i="1" s="1"/>
  <c r="AG771" i="1"/>
  <c r="AN771" i="1" s="1"/>
  <c r="AO771" i="1"/>
  <c r="AP771" i="1"/>
  <c r="AC795" i="1"/>
  <c r="AJ795" i="1" s="1"/>
  <c r="AD795" i="1"/>
  <c r="AK795" i="1" s="1"/>
  <c r="AE795" i="1"/>
  <c r="AL795" i="1" s="1"/>
  <c r="AF795" i="1"/>
  <c r="AM795" i="1" s="1"/>
  <c r="AG795" i="1"/>
  <c r="AN795" i="1" s="1"/>
  <c r="AO795" i="1"/>
  <c r="AP795" i="1"/>
  <c r="AC20" i="1"/>
  <c r="AJ20" i="1" s="1"/>
  <c r="AD20" i="1"/>
  <c r="AK20" i="1" s="1"/>
  <c r="AE20" i="1"/>
  <c r="AL20" i="1" s="1"/>
  <c r="AF20" i="1"/>
  <c r="AM20" i="1" s="1"/>
  <c r="AG20" i="1"/>
  <c r="AN20" i="1" s="1"/>
  <c r="AO20" i="1"/>
  <c r="AP20" i="1"/>
  <c r="AC565" i="1"/>
  <c r="AJ565" i="1" s="1"/>
  <c r="AD565" i="1"/>
  <c r="AK565" i="1" s="1"/>
  <c r="AE565" i="1"/>
  <c r="AL565" i="1" s="1"/>
  <c r="AF565" i="1"/>
  <c r="AM565" i="1" s="1"/>
  <c r="AG565" i="1"/>
  <c r="AN565" i="1" s="1"/>
  <c r="AO565" i="1"/>
  <c r="AP565" i="1"/>
  <c r="AC35" i="1"/>
  <c r="AJ35" i="1" s="1"/>
  <c r="AD35" i="1"/>
  <c r="AK35" i="1" s="1"/>
  <c r="AE35" i="1"/>
  <c r="AL35" i="1" s="1"/>
  <c r="AF35" i="1"/>
  <c r="AM35" i="1" s="1"/>
  <c r="AG35" i="1"/>
  <c r="AN35" i="1" s="1"/>
  <c r="AO35" i="1"/>
  <c r="AP35" i="1"/>
  <c r="AC37" i="1"/>
  <c r="AJ37" i="1" s="1"/>
  <c r="AD37" i="1"/>
  <c r="AK37" i="1" s="1"/>
  <c r="AE37" i="1"/>
  <c r="AL37" i="1" s="1"/>
  <c r="AF37" i="1"/>
  <c r="AM37" i="1" s="1"/>
  <c r="AG37" i="1"/>
  <c r="AN37" i="1" s="1"/>
  <c r="AO37" i="1"/>
  <c r="AP37" i="1"/>
  <c r="AC46" i="1"/>
  <c r="AJ46" i="1" s="1"/>
  <c r="AD46" i="1"/>
  <c r="AK46" i="1" s="1"/>
  <c r="AE46" i="1"/>
  <c r="AL46" i="1" s="1"/>
  <c r="AF46" i="1"/>
  <c r="AM46" i="1" s="1"/>
  <c r="AG46" i="1"/>
  <c r="AN46" i="1" s="1"/>
  <c r="AO46" i="1"/>
  <c r="AP46" i="1"/>
  <c r="AC57" i="1"/>
  <c r="AJ57" i="1" s="1"/>
  <c r="AD57" i="1"/>
  <c r="AK57" i="1" s="1"/>
  <c r="AE57" i="1"/>
  <c r="AL57" i="1" s="1"/>
  <c r="AF57" i="1"/>
  <c r="AM57" i="1" s="1"/>
  <c r="AG57" i="1"/>
  <c r="AN57" i="1" s="1"/>
  <c r="AO57" i="1"/>
  <c r="AP57" i="1"/>
  <c r="AC67" i="1"/>
  <c r="AJ67" i="1" s="1"/>
  <c r="AD67" i="1"/>
  <c r="AK67" i="1" s="1"/>
  <c r="AE67" i="1"/>
  <c r="AL67" i="1" s="1"/>
  <c r="AF67" i="1"/>
  <c r="AM67" i="1" s="1"/>
  <c r="AG67" i="1"/>
  <c r="AN67" i="1" s="1"/>
  <c r="AO67" i="1"/>
  <c r="AP67" i="1"/>
  <c r="AC71" i="1"/>
  <c r="AJ71" i="1" s="1"/>
  <c r="AD71" i="1"/>
  <c r="AK71" i="1" s="1"/>
  <c r="AE71" i="1"/>
  <c r="AL71" i="1" s="1"/>
  <c r="AF71" i="1"/>
  <c r="AM71" i="1" s="1"/>
  <c r="AG71" i="1"/>
  <c r="AN71" i="1" s="1"/>
  <c r="AO71" i="1"/>
  <c r="AP71" i="1"/>
  <c r="AC1297" i="1"/>
  <c r="AJ1297" i="1" s="1"/>
  <c r="AD1297" i="1"/>
  <c r="AK1297" i="1" s="1"/>
  <c r="AE1297" i="1"/>
  <c r="AL1297" i="1" s="1"/>
  <c r="AF1297" i="1"/>
  <c r="AM1297" i="1" s="1"/>
  <c r="AG1297" i="1"/>
  <c r="AN1297" i="1" s="1"/>
  <c r="AO1297" i="1"/>
  <c r="AP1297" i="1"/>
  <c r="AC135" i="1"/>
  <c r="AJ135" i="1" s="1"/>
  <c r="AD135" i="1"/>
  <c r="AK135" i="1" s="1"/>
  <c r="AE135" i="1"/>
  <c r="AL135" i="1" s="1"/>
  <c r="AF135" i="1"/>
  <c r="AM135" i="1" s="1"/>
  <c r="AG135" i="1"/>
  <c r="AN135" i="1" s="1"/>
  <c r="AO135" i="1"/>
  <c r="AP135" i="1"/>
  <c r="AC76" i="1"/>
  <c r="AJ76" i="1" s="1"/>
  <c r="AD76" i="1"/>
  <c r="AK76" i="1" s="1"/>
  <c r="AE76" i="1"/>
  <c r="AL76" i="1" s="1"/>
  <c r="AF76" i="1"/>
  <c r="AM76" i="1" s="1"/>
  <c r="AG76" i="1"/>
  <c r="AN76" i="1" s="1"/>
  <c r="AO76" i="1"/>
  <c r="AP76" i="1"/>
  <c r="AC85" i="1"/>
  <c r="AJ85" i="1" s="1"/>
  <c r="AD85" i="1"/>
  <c r="AK85" i="1" s="1"/>
  <c r="AE85" i="1"/>
  <c r="AL85" i="1" s="1"/>
  <c r="AF85" i="1"/>
  <c r="AM85" i="1" s="1"/>
  <c r="AG85" i="1"/>
  <c r="AN85" i="1" s="1"/>
  <c r="AO85" i="1"/>
  <c r="AP85" i="1"/>
  <c r="AC112" i="1"/>
  <c r="AJ112" i="1" s="1"/>
  <c r="AD112" i="1"/>
  <c r="AK112" i="1" s="1"/>
  <c r="AE112" i="1"/>
  <c r="AL112" i="1" s="1"/>
  <c r="AF112" i="1"/>
  <c r="AM112" i="1" s="1"/>
  <c r="AG112" i="1"/>
  <c r="AN112" i="1" s="1"/>
  <c r="AO112" i="1"/>
  <c r="AP112" i="1"/>
  <c r="AC116" i="1"/>
  <c r="AJ116" i="1" s="1"/>
  <c r="AD116" i="1"/>
  <c r="AK116" i="1" s="1"/>
  <c r="AE116" i="1"/>
  <c r="AL116" i="1" s="1"/>
  <c r="AF116" i="1"/>
  <c r="AM116" i="1" s="1"/>
  <c r="AG116" i="1"/>
  <c r="AN116" i="1" s="1"/>
  <c r="AO116" i="1"/>
  <c r="AP116" i="1"/>
  <c r="AC120" i="1"/>
  <c r="AJ120" i="1" s="1"/>
  <c r="AD120" i="1"/>
  <c r="AK120" i="1" s="1"/>
  <c r="AE120" i="1"/>
  <c r="AL120" i="1" s="1"/>
  <c r="AF120" i="1"/>
  <c r="AM120" i="1" s="1"/>
  <c r="AG120" i="1"/>
  <c r="AN120" i="1" s="1"/>
  <c r="AO120" i="1"/>
  <c r="AP120" i="1"/>
  <c r="AC122" i="1"/>
  <c r="AJ122" i="1" s="1"/>
  <c r="AD122" i="1"/>
  <c r="AK122" i="1" s="1"/>
  <c r="AE122" i="1"/>
  <c r="AL122" i="1" s="1"/>
  <c r="AF122" i="1"/>
  <c r="AM122" i="1" s="1"/>
  <c r="AG122" i="1"/>
  <c r="AN122" i="1" s="1"/>
  <c r="AO122" i="1"/>
  <c r="AP122" i="1"/>
  <c r="AC145" i="1"/>
  <c r="AJ145" i="1" s="1"/>
  <c r="AD145" i="1"/>
  <c r="AK145" i="1" s="1"/>
  <c r="AE145" i="1"/>
  <c r="AL145" i="1" s="1"/>
  <c r="AF145" i="1"/>
  <c r="AM145" i="1" s="1"/>
  <c r="AG145" i="1"/>
  <c r="AN145" i="1" s="1"/>
  <c r="AO145" i="1"/>
  <c r="AP145" i="1"/>
  <c r="AC22" i="1"/>
  <c r="AJ22" i="1" s="1"/>
  <c r="AD22" i="1"/>
  <c r="AK22" i="1" s="1"/>
  <c r="AE22" i="1"/>
  <c r="AL22" i="1" s="1"/>
  <c r="AF22" i="1"/>
  <c r="AM22" i="1" s="1"/>
  <c r="AG22" i="1"/>
  <c r="AN22" i="1" s="1"/>
  <c r="AO22" i="1"/>
  <c r="AP22" i="1"/>
  <c r="AC26" i="1"/>
  <c r="AJ26" i="1" s="1"/>
  <c r="AD26" i="1"/>
  <c r="AK26" i="1" s="1"/>
  <c r="AE26" i="1"/>
  <c r="AL26" i="1" s="1"/>
  <c r="AF26" i="1"/>
  <c r="AM26" i="1" s="1"/>
  <c r="AG26" i="1"/>
  <c r="AN26" i="1" s="1"/>
  <c r="AO26" i="1"/>
  <c r="AP26" i="1"/>
  <c r="AC148" i="1"/>
  <c r="AJ148" i="1" s="1"/>
  <c r="AD148" i="1"/>
  <c r="AK148" i="1" s="1"/>
  <c r="AE148" i="1"/>
  <c r="AL148" i="1" s="1"/>
  <c r="AF148" i="1"/>
  <c r="AM148" i="1" s="1"/>
  <c r="AG148" i="1"/>
  <c r="AN148" i="1" s="1"/>
  <c r="AO148" i="1"/>
  <c r="AP148" i="1"/>
  <c r="AC153" i="1"/>
  <c r="AJ153" i="1" s="1"/>
  <c r="AD153" i="1"/>
  <c r="AK153" i="1" s="1"/>
  <c r="AE153" i="1"/>
  <c r="AL153" i="1" s="1"/>
  <c r="AF153" i="1"/>
  <c r="AM153" i="1" s="1"/>
  <c r="AG153" i="1"/>
  <c r="AN153" i="1" s="1"/>
  <c r="AO153" i="1"/>
  <c r="AP153" i="1"/>
  <c r="AC28" i="1"/>
  <c r="AJ28" i="1" s="1"/>
  <c r="AD28" i="1"/>
  <c r="AK28" i="1" s="1"/>
  <c r="AE28" i="1"/>
  <c r="AL28" i="1" s="1"/>
  <c r="AF28" i="1"/>
  <c r="AM28" i="1" s="1"/>
  <c r="AG28" i="1"/>
  <c r="AN28" i="1" s="1"/>
  <c r="AO28" i="1"/>
  <c r="AP28" i="1"/>
  <c r="AC169" i="1"/>
  <c r="AJ169" i="1" s="1"/>
  <c r="AD169" i="1"/>
  <c r="AK169" i="1" s="1"/>
  <c r="AE169" i="1"/>
  <c r="AL169" i="1" s="1"/>
  <c r="AF169" i="1"/>
  <c r="AM169" i="1" s="1"/>
  <c r="AG169" i="1"/>
  <c r="AN169" i="1" s="1"/>
  <c r="AO169" i="1"/>
  <c r="AP169" i="1"/>
  <c r="AC179" i="1"/>
  <c r="AJ179" i="1" s="1"/>
  <c r="AD179" i="1"/>
  <c r="AK179" i="1" s="1"/>
  <c r="AE179" i="1"/>
  <c r="AL179" i="1" s="1"/>
  <c r="AF179" i="1"/>
  <c r="AM179" i="1" s="1"/>
  <c r="AG179" i="1"/>
  <c r="AN179" i="1" s="1"/>
  <c r="AO179" i="1"/>
  <c r="AP179" i="1"/>
  <c r="AC181" i="1"/>
  <c r="AJ181" i="1" s="1"/>
  <c r="AD181" i="1"/>
  <c r="AK181" i="1" s="1"/>
  <c r="AE181" i="1"/>
  <c r="AL181" i="1" s="1"/>
  <c r="AF181" i="1"/>
  <c r="AM181" i="1" s="1"/>
  <c r="AG181" i="1"/>
  <c r="AN181" i="1" s="1"/>
  <c r="AO181" i="1"/>
  <c r="AP181" i="1"/>
  <c r="AC183" i="1"/>
  <c r="AJ183" i="1" s="1"/>
  <c r="AD183" i="1"/>
  <c r="AK183" i="1" s="1"/>
  <c r="AE183" i="1"/>
  <c r="AL183" i="1" s="1"/>
  <c r="AF183" i="1"/>
  <c r="AM183" i="1" s="1"/>
  <c r="AG183" i="1"/>
  <c r="AN183" i="1" s="1"/>
  <c r="AO183" i="1"/>
  <c r="AP183" i="1"/>
  <c r="AC130" i="1"/>
  <c r="AJ130" i="1" s="1"/>
  <c r="AD130" i="1"/>
  <c r="AK130" i="1" s="1"/>
  <c r="AE130" i="1"/>
  <c r="AL130" i="1" s="1"/>
  <c r="AF130" i="1"/>
  <c r="AM130" i="1" s="1"/>
  <c r="AG130" i="1"/>
  <c r="AN130" i="1" s="1"/>
  <c r="AO130" i="1"/>
  <c r="AP130" i="1"/>
  <c r="AC193" i="1"/>
  <c r="AJ193" i="1" s="1"/>
  <c r="AD193" i="1"/>
  <c r="AK193" i="1" s="1"/>
  <c r="AE193" i="1"/>
  <c r="AL193" i="1" s="1"/>
  <c r="AF193" i="1"/>
  <c r="AM193" i="1" s="1"/>
  <c r="AG193" i="1"/>
  <c r="AN193" i="1" s="1"/>
  <c r="AO193" i="1"/>
  <c r="AP193" i="1"/>
  <c r="AC202" i="1"/>
  <c r="AJ202" i="1" s="1"/>
  <c r="AD202" i="1"/>
  <c r="AK202" i="1" s="1"/>
  <c r="AE202" i="1"/>
  <c r="AL202" i="1" s="1"/>
  <c r="AF202" i="1"/>
  <c r="AM202" i="1" s="1"/>
  <c r="AO202" i="1"/>
  <c r="AP202" i="1"/>
  <c r="AC222" i="1"/>
  <c r="AJ222" i="1" s="1"/>
  <c r="AD222" i="1"/>
  <c r="AK222" i="1" s="1"/>
  <c r="AE222" i="1"/>
  <c r="AL222" i="1" s="1"/>
  <c r="AF222" i="1"/>
  <c r="AM222" i="1" s="1"/>
  <c r="AG222" i="1"/>
  <c r="AN222" i="1" s="1"/>
  <c r="AO222" i="1"/>
  <c r="AP222" i="1"/>
  <c r="AC244" i="1"/>
  <c r="AJ244" i="1" s="1"/>
  <c r="AD244" i="1"/>
  <c r="AK244" i="1" s="1"/>
  <c r="AE244" i="1"/>
  <c r="AL244" i="1" s="1"/>
  <c r="AF244" i="1"/>
  <c r="AM244" i="1" s="1"/>
  <c r="AG244" i="1"/>
  <c r="AN244" i="1" s="1"/>
  <c r="AO244" i="1"/>
  <c r="AP244" i="1"/>
  <c r="AC156" i="1"/>
  <c r="AJ156" i="1" s="1"/>
  <c r="AD156" i="1"/>
  <c r="AK156" i="1" s="1"/>
  <c r="AE156" i="1"/>
  <c r="AL156" i="1" s="1"/>
  <c r="AF156" i="1"/>
  <c r="AM156" i="1" s="1"/>
  <c r="AG156" i="1"/>
  <c r="AN156" i="1" s="1"/>
  <c r="AO156" i="1"/>
  <c r="AP156" i="1"/>
  <c r="AC654" i="1"/>
  <c r="AJ654" i="1" s="1"/>
  <c r="AD654" i="1"/>
  <c r="AK654" i="1" s="1"/>
  <c r="AE654" i="1"/>
  <c r="AL654" i="1" s="1"/>
  <c r="AF654" i="1"/>
  <c r="AM654" i="1" s="1"/>
  <c r="AG654" i="1"/>
  <c r="AN654" i="1" s="1"/>
  <c r="AO654" i="1"/>
  <c r="AP654" i="1"/>
  <c r="AC763" i="1"/>
  <c r="AJ763" i="1" s="1"/>
  <c r="AD763" i="1"/>
  <c r="AK763" i="1" s="1"/>
  <c r="AE763" i="1"/>
  <c r="AL763" i="1" s="1"/>
  <c r="AF763" i="1"/>
  <c r="AM763" i="1" s="1"/>
  <c r="AG763" i="1"/>
  <c r="AN763" i="1" s="1"/>
  <c r="AO763" i="1"/>
  <c r="AP763" i="1"/>
  <c r="AC921" i="1"/>
  <c r="AJ921" i="1" s="1"/>
  <c r="AD921" i="1"/>
  <c r="AK921" i="1" s="1"/>
  <c r="AE921" i="1"/>
  <c r="AL921" i="1" s="1"/>
  <c r="AF921" i="1"/>
  <c r="AM921" i="1" s="1"/>
  <c r="AG921" i="1"/>
  <c r="AN921" i="1" s="1"/>
  <c r="AO921" i="1"/>
  <c r="AP921" i="1"/>
  <c r="AC2236" i="1"/>
  <c r="AJ2236" i="1" s="1"/>
  <c r="AD2236" i="1"/>
  <c r="AK2236" i="1" s="1"/>
  <c r="AE2236" i="1"/>
  <c r="AL2236" i="1" s="1"/>
  <c r="AF2236" i="1"/>
  <c r="AM2236" i="1" s="1"/>
  <c r="AG2236" i="1"/>
  <c r="AN2236" i="1" s="1"/>
  <c r="AO2236" i="1"/>
  <c r="AP2236" i="1"/>
  <c r="AC2456" i="1"/>
  <c r="AJ2456" i="1" s="1"/>
  <c r="AD2456" i="1"/>
  <c r="AK2456" i="1" s="1"/>
  <c r="AE2456" i="1"/>
  <c r="AL2456" i="1" s="1"/>
  <c r="AF2456" i="1"/>
  <c r="AM2456" i="1" s="1"/>
  <c r="AG2456" i="1"/>
  <c r="AN2456" i="1" s="1"/>
  <c r="AO2456" i="1"/>
  <c r="AP2456" i="1"/>
  <c r="AC1960" i="1"/>
  <c r="AJ1960" i="1" s="1"/>
  <c r="AD1960" i="1"/>
  <c r="AK1960" i="1" s="1"/>
  <c r="AE1960" i="1"/>
  <c r="AL1960" i="1" s="1"/>
  <c r="AF1960" i="1"/>
  <c r="AM1960" i="1" s="1"/>
  <c r="AG1960" i="1"/>
  <c r="AN1960" i="1" s="1"/>
  <c r="AO1960" i="1"/>
  <c r="AP1960" i="1"/>
  <c r="AC1996" i="1"/>
  <c r="AJ1996" i="1" s="1"/>
  <c r="AD1996" i="1"/>
  <c r="AK1996" i="1" s="1"/>
  <c r="AE1996" i="1"/>
  <c r="AL1996" i="1" s="1"/>
  <c r="AF1996" i="1"/>
  <c r="AM1996" i="1" s="1"/>
  <c r="AG1996" i="1"/>
  <c r="AN1996" i="1" s="1"/>
  <c r="AO1996" i="1"/>
  <c r="AP1996" i="1"/>
  <c r="AC2134" i="1"/>
  <c r="AJ2134" i="1" s="1"/>
  <c r="AD2134" i="1"/>
  <c r="AK2134" i="1" s="1"/>
  <c r="AE2134" i="1"/>
  <c r="AL2134" i="1" s="1"/>
  <c r="AF2134" i="1"/>
  <c r="AM2134" i="1" s="1"/>
  <c r="AG2134" i="1"/>
  <c r="AN2134" i="1" s="1"/>
  <c r="AO2134" i="1"/>
  <c r="AP2134" i="1"/>
  <c r="AC2185" i="1"/>
  <c r="AJ2185" i="1" s="1"/>
  <c r="AD2185" i="1"/>
  <c r="AK2185" i="1" s="1"/>
  <c r="AE2185" i="1"/>
  <c r="AL2185" i="1" s="1"/>
  <c r="AF2185" i="1"/>
  <c r="AM2185" i="1" s="1"/>
  <c r="AG2185" i="1"/>
  <c r="AN2185" i="1" s="1"/>
  <c r="AO2185" i="1"/>
  <c r="AP2185" i="1"/>
  <c r="AC73" i="1"/>
  <c r="AJ73" i="1" s="1"/>
  <c r="AD73" i="1"/>
  <c r="AK73" i="1" s="1"/>
  <c r="AE73" i="1"/>
  <c r="AL73" i="1" s="1"/>
  <c r="AF73" i="1"/>
  <c r="AM73" i="1" s="1"/>
  <c r="AG73" i="1"/>
  <c r="AN73" i="1" s="1"/>
  <c r="AO73" i="1"/>
  <c r="AP73" i="1"/>
  <c r="AC219" i="1"/>
  <c r="AJ219" i="1" s="1"/>
  <c r="AD219" i="1"/>
  <c r="AK219" i="1" s="1"/>
  <c r="AE219" i="1"/>
  <c r="AL219" i="1" s="1"/>
  <c r="AF219" i="1"/>
  <c r="AM219" i="1" s="1"/>
  <c r="AG219" i="1"/>
  <c r="AN219" i="1" s="1"/>
  <c r="AO219" i="1"/>
  <c r="AP219" i="1"/>
  <c r="AC220" i="1"/>
  <c r="AJ220" i="1" s="1"/>
  <c r="AD220" i="1"/>
  <c r="AK220" i="1" s="1"/>
  <c r="AE220" i="1"/>
  <c r="AL220" i="1" s="1"/>
  <c r="AF220" i="1"/>
  <c r="AM220" i="1" s="1"/>
  <c r="AG220" i="1"/>
  <c r="AN220" i="1" s="1"/>
  <c r="AO220" i="1"/>
  <c r="AP220" i="1"/>
  <c r="AC90" i="1"/>
  <c r="AJ90" i="1" s="1"/>
  <c r="AD90" i="1"/>
  <c r="AK90" i="1" s="1"/>
  <c r="AE90" i="1"/>
  <c r="AL90" i="1" s="1"/>
  <c r="AF90" i="1"/>
  <c r="AM90" i="1" s="1"/>
  <c r="AG90" i="1"/>
  <c r="AN90" i="1" s="1"/>
  <c r="AO90" i="1"/>
  <c r="AP90" i="1"/>
  <c r="AC92" i="1"/>
  <c r="AJ92" i="1" s="1"/>
  <c r="AD92" i="1"/>
  <c r="AK92" i="1" s="1"/>
  <c r="AE92" i="1"/>
  <c r="AL92" i="1" s="1"/>
  <c r="AF92" i="1"/>
  <c r="AM92" i="1" s="1"/>
  <c r="AG92" i="1"/>
  <c r="AN92" i="1" s="1"/>
  <c r="AO92" i="1"/>
  <c r="AP92" i="1"/>
  <c r="AC95" i="1"/>
  <c r="AJ95" i="1" s="1"/>
  <c r="AD95" i="1"/>
  <c r="AK95" i="1" s="1"/>
  <c r="AE95" i="1"/>
  <c r="AL95" i="1" s="1"/>
  <c r="AF95" i="1"/>
  <c r="AM95" i="1" s="1"/>
  <c r="AG95" i="1"/>
  <c r="AN95" i="1" s="1"/>
  <c r="AO95" i="1"/>
  <c r="AP95" i="1"/>
  <c r="AC104" i="1"/>
  <c r="AJ104" i="1" s="1"/>
  <c r="AD104" i="1"/>
  <c r="AK104" i="1" s="1"/>
  <c r="AE104" i="1"/>
  <c r="AL104" i="1" s="1"/>
  <c r="AF104" i="1"/>
  <c r="AM104" i="1" s="1"/>
  <c r="AG104" i="1"/>
  <c r="AN104" i="1" s="1"/>
  <c r="AO104" i="1"/>
  <c r="AP104" i="1"/>
  <c r="AC107" i="1"/>
  <c r="AJ107" i="1" s="1"/>
  <c r="AD107" i="1"/>
  <c r="AK107" i="1" s="1"/>
  <c r="AE107" i="1"/>
  <c r="AL107" i="1" s="1"/>
  <c r="AF107" i="1"/>
  <c r="AM107" i="1" s="1"/>
  <c r="AG107" i="1"/>
  <c r="AN107" i="1" s="1"/>
  <c r="AO107" i="1"/>
  <c r="AP107" i="1"/>
  <c r="AO60" i="1"/>
  <c r="AP60" i="1"/>
  <c r="AB60" i="1"/>
  <c r="AP62" i="1"/>
  <c r="AO62" i="1"/>
  <c r="AG62" i="1"/>
  <c r="AN62" i="1" s="1"/>
  <c r="AF62" i="1"/>
  <c r="AM62" i="1" s="1"/>
  <c r="AE62" i="1"/>
  <c r="AL62" i="1" s="1"/>
  <c r="AD62" i="1"/>
  <c r="AK62" i="1" s="1"/>
  <c r="AC62" i="1"/>
  <c r="AJ62" i="1" s="1"/>
  <c r="AP58" i="1"/>
  <c r="AO58" i="1"/>
  <c r="AG58" i="1"/>
  <c r="AN58" i="1" s="1"/>
  <c r="AF58" i="1"/>
  <c r="AM58" i="1" s="1"/>
  <c r="AE58" i="1"/>
  <c r="AL58" i="1" s="1"/>
  <c r="AD58" i="1"/>
  <c r="AK58" i="1" s="1"/>
  <c r="AC58" i="1"/>
  <c r="AJ58" i="1" s="1"/>
  <c r="AO44" i="1"/>
  <c r="AG44" i="1"/>
  <c r="AN44" i="1" s="1"/>
  <c r="AF44" i="1"/>
  <c r="AM44" i="1" s="1"/>
  <c r="AE44" i="1"/>
  <c r="AL44" i="1" s="1"/>
  <c r="AD44" i="1"/>
  <c r="AK44" i="1" s="1"/>
  <c r="AC44" i="1"/>
  <c r="AJ44" i="1" s="1"/>
  <c r="AP32" i="1"/>
  <c r="AO32" i="1"/>
  <c r="AD32" i="1"/>
  <c r="AK32" i="1" s="1"/>
  <c r="AE32" i="1"/>
  <c r="AL32" i="1" s="1"/>
  <c r="AF32" i="1"/>
  <c r="AM32" i="1" s="1"/>
  <c r="AG32" i="1"/>
  <c r="AN32" i="1" s="1"/>
  <c r="AP31" i="1"/>
  <c r="AO31" i="1"/>
  <c r="AD31" i="1"/>
  <c r="AK31" i="1" s="1"/>
  <c r="AE31" i="1"/>
  <c r="AL31" i="1" s="1"/>
  <c r="AF31" i="1"/>
  <c r="AM31" i="1" s="1"/>
  <c r="AG31" i="1"/>
  <c r="AN31" i="1" s="1"/>
  <c r="AP165" i="1"/>
  <c r="AO165" i="1"/>
  <c r="AJ165" i="1"/>
  <c r="AD165" i="1"/>
  <c r="AK165" i="1" s="1"/>
  <c r="AE165" i="1"/>
  <c r="AL165" i="1" s="1"/>
  <c r="AF165" i="1"/>
  <c r="AM165" i="1" s="1"/>
  <c r="AG165" i="1"/>
  <c r="AN165" i="1" s="1"/>
  <c r="O165" i="1"/>
  <c r="R165" i="1" s="1"/>
  <c r="O31" i="1"/>
  <c r="R31" i="1" s="1"/>
  <c r="X31" i="1" s="1"/>
  <c r="O32" i="1"/>
  <c r="R32" i="1" s="1"/>
  <c r="O44" i="1"/>
  <c r="R44" i="1" s="1"/>
  <c r="O58" i="1"/>
  <c r="R58" i="1" s="1"/>
  <c r="O62" i="1"/>
  <c r="R62" i="1" s="1"/>
  <c r="O60" i="1"/>
  <c r="R60" i="1" s="1"/>
  <c r="O63" i="1"/>
  <c r="R63" i="1" s="1"/>
  <c r="X63" i="1" s="1"/>
  <c r="O64" i="1"/>
  <c r="R64" i="1" s="1"/>
  <c r="O65" i="1"/>
  <c r="R65" i="1" s="1"/>
  <c r="X65" i="1" s="1"/>
  <c r="O123" i="1"/>
  <c r="R123" i="1" s="1"/>
  <c r="O146" i="1"/>
  <c r="R146" i="1" s="1"/>
  <c r="O164" i="1"/>
  <c r="R164" i="1" s="1"/>
  <c r="O177" i="1"/>
  <c r="R177" i="1" s="1"/>
  <c r="O715" i="1"/>
  <c r="R715" i="1" s="1"/>
  <c r="X715" i="1" s="1"/>
  <c r="O731" i="1"/>
  <c r="R731" i="1" s="1"/>
  <c r="U731" i="1" s="1"/>
  <c r="V731" i="1" s="1"/>
  <c r="O1069" i="1"/>
  <c r="R1069" i="1" s="1"/>
  <c r="O87" i="1"/>
  <c r="R87" i="1" s="1"/>
  <c r="X87" i="1" s="1"/>
  <c r="O89" i="1"/>
  <c r="R89" i="1" s="1"/>
  <c r="O88" i="1"/>
  <c r="R88" i="1" s="1"/>
  <c r="O93" i="1"/>
  <c r="R93" i="1" s="1"/>
  <c r="O94" i="1"/>
  <c r="R94" i="1" s="1"/>
  <c r="O91" i="1"/>
  <c r="R91" i="1" s="1"/>
  <c r="O105" i="1"/>
  <c r="R105" i="1" s="1"/>
  <c r="U105" i="1" s="1"/>
  <c r="V105" i="1" s="1"/>
  <c r="O106" i="1"/>
  <c r="R106" i="1" s="1"/>
  <c r="O103" i="1"/>
  <c r="R103" i="1" s="1"/>
  <c r="X103" i="1" s="1"/>
  <c r="O108" i="1"/>
  <c r="R108" i="1" s="1"/>
  <c r="O109" i="1"/>
  <c r="R109" i="1" s="1"/>
  <c r="O1997" i="1"/>
  <c r="R1997" i="1" s="1"/>
  <c r="U1997" i="1" s="1"/>
  <c r="V1997" i="1" s="1"/>
  <c r="O5" i="1"/>
  <c r="R5" i="1" s="1"/>
  <c r="O59" i="1"/>
  <c r="R59" i="1" s="1"/>
  <c r="O8" i="1"/>
  <c r="R8" i="1" s="1"/>
  <c r="X8" i="1" s="1"/>
  <c r="O10" i="1"/>
  <c r="R10" i="1" s="1"/>
  <c r="X10" i="1" s="1"/>
  <c r="O128" i="1"/>
  <c r="R128" i="1" s="1"/>
  <c r="O14" i="1"/>
  <c r="R14" i="1" s="1"/>
  <c r="X14" i="1" s="1"/>
  <c r="O771" i="1"/>
  <c r="R771" i="1" s="1"/>
  <c r="O795" i="1"/>
  <c r="R795" i="1" s="1"/>
  <c r="O20" i="1"/>
  <c r="R20" i="1" s="1"/>
  <c r="O565" i="1"/>
  <c r="R565" i="1" s="1"/>
  <c r="O35" i="1"/>
  <c r="R35" i="1" s="1"/>
  <c r="U35" i="1" s="1"/>
  <c r="V35" i="1" s="1"/>
  <c r="O37" i="1"/>
  <c r="R37" i="1" s="1"/>
  <c r="U37" i="1" s="1"/>
  <c r="V37" i="1" s="1"/>
  <c r="O46" i="1"/>
  <c r="R46" i="1" s="1"/>
  <c r="X46" i="1" s="1"/>
  <c r="O57" i="1"/>
  <c r="R57" i="1" s="1"/>
  <c r="O67" i="1"/>
  <c r="R67" i="1" s="1"/>
  <c r="O71" i="1"/>
  <c r="R71" i="1" s="1"/>
  <c r="O1297" i="1"/>
  <c r="R1297" i="1" s="1"/>
  <c r="X1297" i="1" s="1"/>
  <c r="O135" i="1"/>
  <c r="R135" i="1" s="1"/>
  <c r="O76" i="1"/>
  <c r="R76" i="1" s="1"/>
  <c r="O85" i="1"/>
  <c r="R85" i="1" s="1"/>
  <c r="O112" i="1"/>
  <c r="R112" i="1" s="1"/>
  <c r="O116" i="1"/>
  <c r="R116" i="1" s="1"/>
  <c r="O120" i="1"/>
  <c r="R120" i="1" s="1"/>
  <c r="O122" i="1"/>
  <c r="R122" i="1" s="1"/>
  <c r="U122" i="1" s="1"/>
  <c r="V122" i="1" s="1"/>
  <c r="O145" i="1"/>
  <c r="R145" i="1" s="1"/>
  <c r="O22" i="1"/>
  <c r="R22" i="1" s="1"/>
  <c r="O26" i="1"/>
  <c r="R26" i="1" s="1"/>
  <c r="O148" i="1"/>
  <c r="R148" i="1" s="1"/>
  <c r="O153" i="1"/>
  <c r="R153" i="1" s="1"/>
  <c r="O28" i="1"/>
  <c r="R28" i="1" s="1"/>
  <c r="O169" i="1"/>
  <c r="R169" i="1" s="1"/>
  <c r="U169" i="1" s="1"/>
  <c r="V169" i="1" s="1"/>
  <c r="O179" i="1"/>
  <c r="R179" i="1" s="1"/>
  <c r="O181" i="1"/>
  <c r="R181" i="1" s="1"/>
  <c r="O183" i="1"/>
  <c r="R183" i="1" s="1"/>
  <c r="O130" i="1"/>
  <c r="R130" i="1" s="1"/>
  <c r="X130" i="1" s="1"/>
  <c r="O193" i="1"/>
  <c r="R193" i="1" s="1"/>
  <c r="O202" i="1"/>
  <c r="R202" i="1" s="1"/>
  <c r="O222" i="1"/>
  <c r="R222" i="1" s="1"/>
  <c r="O244" i="1"/>
  <c r="R244" i="1" s="1"/>
  <c r="O156" i="1"/>
  <c r="R156" i="1" s="1"/>
  <c r="O654" i="1"/>
  <c r="R654" i="1" s="1"/>
  <c r="O763" i="1"/>
  <c r="R763" i="1" s="1"/>
  <c r="X763" i="1" s="1"/>
  <c r="O921" i="1"/>
  <c r="R921" i="1" s="1"/>
  <c r="O2236" i="1"/>
  <c r="R2236" i="1" s="1"/>
  <c r="O2456" i="1"/>
  <c r="R2456" i="1" s="1"/>
  <c r="O1960" i="1"/>
  <c r="R1960" i="1" s="1"/>
  <c r="O1996" i="1"/>
  <c r="R1996" i="1" s="1"/>
  <c r="O2134" i="1"/>
  <c r="R2134" i="1" s="1"/>
  <c r="O2185" i="1"/>
  <c r="R2185" i="1" s="1"/>
  <c r="O73" i="1"/>
  <c r="R73" i="1" s="1"/>
  <c r="O219" i="1"/>
  <c r="R219" i="1" s="1"/>
  <c r="O220" i="1"/>
  <c r="R220" i="1" s="1"/>
  <c r="X220" i="1" s="1"/>
  <c r="O90" i="1"/>
  <c r="R90" i="1" s="1"/>
  <c r="O92" i="1"/>
  <c r="R92" i="1" s="1"/>
  <c r="O95" i="1"/>
  <c r="R95" i="1" s="1"/>
  <c r="O104" i="1"/>
  <c r="R104" i="1" s="1"/>
  <c r="O107" i="1"/>
  <c r="R107" i="1" s="1"/>
  <c r="O301" i="1"/>
  <c r="R301" i="1" s="1"/>
  <c r="U301" i="1" s="1"/>
  <c r="AP301" i="1"/>
  <c r="AO301" i="1"/>
  <c r="AJ301" i="1"/>
  <c r="AG301" i="1"/>
  <c r="AN301" i="1" s="1"/>
  <c r="AF301" i="1"/>
  <c r="AM301" i="1" s="1"/>
  <c r="AE301" i="1"/>
  <c r="AL301" i="1" s="1"/>
  <c r="AD301" i="1"/>
  <c r="AK301" i="1" s="1"/>
  <c r="AE60" i="1" l="1"/>
  <c r="AL60" i="1" s="1"/>
  <c r="AB504" i="1"/>
  <c r="X91" i="1"/>
  <c r="U91" i="1"/>
  <c r="V91" i="1" s="1"/>
  <c r="X94" i="1"/>
  <c r="U94" i="1"/>
  <c r="V94" i="1" s="1"/>
  <c r="X177" i="1"/>
  <c r="U177" i="1"/>
  <c r="V177" i="1" s="1"/>
  <c r="X62" i="1"/>
  <c r="U62" i="1"/>
  <c r="V62" i="1" s="1"/>
  <c r="X60" i="1"/>
  <c r="U60" i="1"/>
  <c r="V60" i="1" s="1"/>
  <c r="AC60" i="1"/>
  <c r="AJ60" i="1" s="1"/>
  <c r="U715" i="1"/>
  <c r="V715" i="1" s="1"/>
  <c r="AD60" i="1"/>
  <c r="AK60" i="1" s="1"/>
  <c r="X64" i="1"/>
  <c r="U64" i="1"/>
  <c r="V64" i="1" s="1"/>
  <c r="U1069" i="1"/>
  <c r="V1069" i="1" s="1"/>
  <c r="X1069" i="1"/>
  <c r="U106" i="1"/>
  <c r="V106" i="1" s="1"/>
  <c r="X106" i="1"/>
  <c r="X165" i="1"/>
  <c r="U165" i="1"/>
  <c r="V165" i="1" s="1"/>
  <c r="X93" i="1"/>
  <c r="U93" i="1"/>
  <c r="V93" i="1" s="1"/>
  <c r="X164" i="1"/>
  <c r="U164" i="1"/>
  <c r="U58" i="1"/>
  <c r="V58" i="1" s="1"/>
  <c r="X58" i="1"/>
  <c r="X88" i="1"/>
  <c r="U88" i="1"/>
  <c r="V88" i="1" s="1"/>
  <c r="X146" i="1"/>
  <c r="U146" i="1"/>
  <c r="V146" i="1" s="1"/>
  <c r="X44" i="1"/>
  <c r="U44" i="1"/>
  <c r="V44" i="1" s="1"/>
  <c r="X108" i="1"/>
  <c r="U108" i="1"/>
  <c r="V108" i="1" s="1"/>
  <c r="U89" i="1"/>
  <c r="V89" i="1" s="1"/>
  <c r="X89" i="1"/>
  <c r="X123" i="1"/>
  <c r="U123" i="1"/>
  <c r="V123" i="1" s="1"/>
  <c r="X32" i="1"/>
  <c r="U32" i="1"/>
  <c r="V32" i="1" s="1"/>
  <c r="U87" i="1"/>
  <c r="V87" i="1" s="1"/>
  <c r="U63" i="1"/>
  <c r="V63" i="1" s="1"/>
  <c r="AG60" i="1"/>
  <c r="AN60" i="1" s="1"/>
  <c r="X105" i="1"/>
  <c r="X731" i="1"/>
  <c r="U103" i="1"/>
  <c r="V103" i="1" s="1"/>
  <c r="AF60" i="1"/>
  <c r="AM60" i="1" s="1"/>
  <c r="U31" i="1"/>
  <c r="V31" i="1" s="1"/>
  <c r="U65" i="1"/>
  <c r="V65" i="1" s="1"/>
  <c r="X107" i="1"/>
  <c r="U107" i="1"/>
  <c r="V107" i="1" s="1"/>
  <c r="U2185" i="1"/>
  <c r="V2185" i="1" s="1"/>
  <c r="X2185" i="1"/>
  <c r="U104" i="1"/>
  <c r="V104" i="1" s="1"/>
  <c r="X104" i="1"/>
  <c r="X92" i="1"/>
  <c r="U92" i="1"/>
  <c r="V92" i="1" s="1"/>
  <c r="U95" i="1"/>
  <c r="V95" i="1" s="1"/>
  <c r="X95" i="1"/>
  <c r="X90" i="1"/>
  <c r="U90" i="1"/>
  <c r="V90" i="1" s="1"/>
  <c r="X219" i="1"/>
  <c r="U219" i="1"/>
  <c r="V219" i="1" s="1"/>
  <c r="X73" i="1"/>
  <c r="U73" i="1"/>
  <c r="V73" i="1" s="1"/>
  <c r="U220" i="1"/>
  <c r="V220" i="1" s="1"/>
  <c r="X1996" i="1"/>
  <c r="U1996" i="1"/>
  <c r="V1996" i="1" s="1"/>
  <c r="U654" i="1"/>
  <c r="V654" i="1" s="1"/>
  <c r="X654" i="1"/>
  <c r="U1960" i="1"/>
  <c r="V1960" i="1" s="1"/>
  <c r="X1960" i="1"/>
  <c r="U2456" i="1"/>
  <c r="V2456" i="1" s="1"/>
  <c r="X2456" i="1"/>
  <c r="U2236" i="1"/>
  <c r="V2236" i="1" s="1"/>
  <c r="X2236" i="1"/>
  <c r="X2134" i="1"/>
  <c r="U2134" i="1"/>
  <c r="V2134" i="1" s="1"/>
  <c r="X921" i="1"/>
  <c r="U921" i="1"/>
  <c r="V921" i="1" s="1"/>
  <c r="U763" i="1"/>
  <c r="V763" i="1" s="1"/>
  <c r="U244" i="1"/>
  <c r="V244" i="1" s="1"/>
  <c r="X244" i="1"/>
  <c r="U222" i="1"/>
  <c r="V222" i="1" s="1"/>
  <c r="X222" i="1"/>
  <c r="U202" i="1"/>
  <c r="V202" i="1" s="1"/>
  <c r="X202" i="1"/>
  <c r="X193" i="1"/>
  <c r="U193" i="1"/>
  <c r="V193" i="1" s="1"/>
  <c r="X156" i="1"/>
  <c r="U156" i="1"/>
  <c r="V156" i="1" s="1"/>
  <c r="X183" i="1"/>
  <c r="U183" i="1"/>
  <c r="V183" i="1" s="1"/>
  <c r="U181" i="1"/>
  <c r="V181" i="1" s="1"/>
  <c r="X181" i="1"/>
  <c r="U130" i="1"/>
  <c r="V130" i="1" s="1"/>
  <c r="X28" i="1"/>
  <c r="U28" i="1"/>
  <c r="V28" i="1" s="1"/>
  <c r="X116" i="1"/>
  <c r="U116" i="1"/>
  <c r="V116" i="1" s="1"/>
  <c r="X153" i="1"/>
  <c r="U153" i="1"/>
  <c r="V153" i="1" s="1"/>
  <c r="X112" i="1"/>
  <c r="U112" i="1"/>
  <c r="V112" i="1" s="1"/>
  <c r="X26" i="1"/>
  <c r="U26" i="1"/>
  <c r="V26" i="1" s="1"/>
  <c r="X76" i="1"/>
  <c r="U76" i="1"/>
  <c r="V76" i="1" s="1"/>
  <c r="X148" i="1"/>
  <c r="U148" i="1"/>
  <c r="V148" i="1" s="1"/>
  <c r="X85" i="1"/>
  <c r="U85" i="1"/>
  <c r="V85" i="1" s="1"/>
  <c r="X22" i="1"/>
  <c r="U22" i="1"/>
  <c r="V22" i="1" s="1"/>
  <c r="U135" i="1"/>
  <c r="V135" i="1" s="1"/>
  <c r="X135" i="1"/>
  <c r="U179" i="1"/>
  <c r="V179" i="1" s="1"/>
  <c r="X179" i="1"/>
  <c r="U145" i="1"/>
  <c r="V145" i="1" s="1"/>
  <c r="X145" i="1"/>
  <c r="U120" i="1"/>
  <c r="V120" i="1" s="1"/>
  <c r="X120" i="1"/>
  <c r="X169" i="1"/>
  <c r="X122" i="1"/>
  <c r="X1997" i="1"/>
  <c r="U1297" i="1"/>
  <c r="V1297" i="1" s="1"/>
  <c r="U10" i="1"/>
  <c r="V10" i="1" s="1"/>
  <c r="U71" i="1"/>
  <c r="V71" i="1" s="1"/>
  <c r="X71" i="1"/>
  <c r="U20" i="1"/>
  <c r="V20" i="1" s="1"/>
  <c r="X20" i="1"/>
  <c r="X5" i="1"/>
  <c r="U5" i="1"/>
  <c r="V5" i="1" s="1"/>
  <c r="X795" i="1"/>
  <c r="U795" i="1"/>
  <c r="V795" i="1" s="1"/>
  <c r="X67" i="1"/>
  <c r="U67" i="1"/>
  <c r="V67" i="1" s="1"/>
  <c r="X57" i="1"/>
  <c r="U57" i="1"/>
  <c r="V57" i="1" s="1"/>
  <c r="X771" i="1"/>
  <c r="U771" i="1"/>
  <c r="V771" i="1" s="1"/>
  <c r="X109" i="1"/>
  <c r="U109" i="1"/>
  <c r="V109" i="1" s="1"/>
  <c r="U565" i="1"/>
  <c r="V565" i="1" s="1"/>
  <c r="X565" i="1"/>
  <c r="X128" i="1"/>
  <c r="U128" i="1"/>
  <c r="V128" i="1" s="1"/>
  <c r="X59" i="1"/>
  <c r="U59" i="1"/>
  <c r="V59" i="1" s="1"/>
  <c r="X37" i="1"/>
  <c r="U8" i="1"/>
  <c r="V8" i="1" s="1"/>
  <c r="X35" i="1"/>
  <c r="U14" i="1"/>
  <c r="V14" i="1" s="1"/>
  <c r="U46" i="1"/>
  <c r="V46" i="1" s="1"/>
  <c r="AF1069" i="1"/>
  <c r="AM1069" i="1" s="1"/>
  <c r="AD1069" i="1"/>
  <c r="AK1069" i="1" s="1"/>
  <c r="X301" i="1"/>
  <c r="AE504" i="1" l="1"/>
  <c r="AL504" i="1" s="1"/>
  <c r="AB505" i="1"/>
  <c r="AD504" i="1"/>
  <c r="AK504" i="1" s="1"/>
  <c r="AF504" i="1"/>
  <c r="AM504" i="1" s="1"/>
  <c r="AC504" i="1"/>
  <c r="AJ504" i="1" s="1"/>
  <c r="AG504" i="1"/>
  <c r="AN504" i="1" s="1"/>
  <c r="AE505" i="1" l="1"/>
  <c r="AL505" i="1" s="1"/>
  <c r="AB506" i="1"/>
  <c r="AD505" i="1"/>
  <c r="AK505" i="1" s="1"/>
  <c r="AG505" i="1"/>
  <c r="AN505" i="1" s="1"/>
  <c r="AC505" i="1"/>
  <c r="AJ505" i="1" s="1"/>
  <c r="AF505" i="1"/>
  <c r="AM505" i="1" s="1"/>
  <c r="R16" i="1"/>
  <c r="U16" i="1" s="1"/>
  <c r="X16" i="1"/>
  <c r="AC16" i="1"/>
  <c r="AJ16" i="1" s="1"/>
  <c r="AD16" i="1"/>
  <c r="AK16" i="1" s="1"/>
  <c r="AE16" i="1"/>
  <c r="AL16" i="1" s="1"/>
  <c r="AF16" i="1"/>
  <c r="AM16" i="1" s="1"/>
  <c r="AG16" i="1"/>
  <c r="AN16" i="1" s="1"/>
  <c r="AO16" i="1"/>
  <c r="AP16" i="1"/>
  <c r="AG506" i="1" l="1"/>
  <c r="AN506" i="1" s="1"/>
  <c r="AB507" i="1"/>
  <c r="AC506" i="1"/>
  <c r="AJ506" i="1" s="1"/>
  <c r="AD506" i="1"/>
  <c r="AK506" i="1" s="1"/>
  <c r="AE506" i="1"/>
  <c r="AL506" i="1" s="1"/>
  <c r="AF506" i="1"/>
  <c r="AM506" i="1" s="1"/>
  <c r="AC507" i="1" l="1"/>
  <c r="AJ507" i="1" s="1"/>
  <c r="AB508" i="1"/>
  <c r="AD507" i="1"/>
  <c r="AK507" i="1" s="1"/>
  <c r="AG507" i="1"/>
  <c r="AN507" i="1" s="1"/>
  <c r="AE507" i="1"/>
  <c r="AL507" i="1" s="1"/>
  <c r="AF507" i="1"/>
  <c r="AM507" i="1" s="1"/>
  <c r="AG479" i="1"/>
  <c r="AG508" i="1" l="1"/>
  <c r="AN508" i="1" s="1"/>
  <c r="AB509" i="1"/>
  <c r="AC508" i="1"/>
  <c r="AJ508" i="1" s="1"/>
  <c r="AE508" i="1"/>
  <c r="AL508" i="1" s="1"/>
  <c r="AF508" i="1"/>
  <c r="AM508" i="1" s="1"/>
  <c r="AD508" i="1"/>
  <c r="AK508" i="1" s="1"/>
  <c r="AF509" i="1" l="1"/>
  <c r="AM509" i="1" s="1"/>
  <c r="AB510" i="1"/>
  <c r="AC509" i="1"/>
  <c r="AJ509" i="1" s="1"/>
  <c r="AE509" i="1"/>
  <c r="AL509" i="1" s="1"/>
  <c r="AD509" i="1"/>
  <c r="AK509" i="1" s="1"/>
  <c r="AG509" i="1"/>
  <c r="AN509" i="1" s="1"/>
  <c r="X1186" i="1"/>
  <c r="X2013" i="1"/>
  <c r="X910" i="1"/>
  <c r="X518" i="1"/>
  <c r="X1805" i="1"/>
  <c r="X236" i="1"/>
  <c r="X1589" i="1"/>
  <c r="X1157" i="1"/>
  <c r="X2227" i="1"/>
  <c r="X2419" i="1"/>
  <c r="AD510" i="1" l="1"/>
  <c r="AK510" i="1" s="1"/>
  <c r="AG510" i="1"/>
  <c r="AN510" i="1" s="1"/>
  <c r="AF510" i="1"/>
  <c r="AM510" i="1" s="1"/>
  <c r="AE510" i="1"/>
  <c r="AL510" i="1" s="1"/>
  <c r="AC510" i="1"/>
  <c r="AJ510" i="1" s="1"/>
  <c r="X2412" i="1"/>
  <c r="X2465" i="1"/>
  <c r="X2516" i="1"/>
  <c r="X2584" i="1"/>
  <c r="X2485" i="1"/>
  <c r="X2585" i="1"/>
  <c r="X2571" i="1"/>
  <c r="X2610" i="1"/>
  <c r="X2518" i="1"/>
  <c r="X2598" i="1"/>
  <c r="X2578" i="1"/>
  <c r="X2569" i="1"/>
  <c r="X2511" i="1"/>
  <c r="X2507" i="1"/>
  <c r="X2498" i="1"/>
  <c r="X2484" i="1"/>
  <c r="X2411" i="1"/>
  <c r="X2629" i="1"/>
  <c r="X2577" i="1"/>
  <c r="X2606" i="1"/>
  <c r="X2504" i="1"/>
  <c r="X2605" i="1"/>
  <c r="X2583" i="1"/>
  <c r="X2554" i="1"/>
  <c r="X2596" i="1"/>
  <c r="X2558" i="1"/>
  <c r="X2505" i="1"/>
  <c r="X2491" i="1"/>
  <c r="X2472" i="1"/>
  <c r="X2616" i="1"/>
  <c r="X2521" i="1"/>
  <c r="X2556" i="1"/>
  <c r="X2579" i="1"/>
  <c r="X2580" i="1"/>
  <c r="X2615" i="1"/>
  <c r="X2628" i="1"/>
  <c r="X2509" i="1"/>
  <c r="X2471" i="1"/>
  <c r="X2550" i="1"/>
  <c r="X2607" i="1"/>
  <c r="X2441" i="1"/>
  <c r="X2553" i="1"/>
  <c r="X2552" i="1"/>
  <c r="X2487" i="1"/>
  <c r="X2466" i="1"/>
  <c r="X2467" i="1"/>
  <c r="X2590" i="1"/>
  <c r="X2582" i="1"/>
  <c r="X2613" i="1"/>
  <c r="X2572" i="1"/>
  <c r="X2551" i="1"/>
  <c r="X2499" i="1"/>
  <c r="X2522" i="1"/>
  <c r="X2496" i="1"/>
  <c r="X2446" i="1"/>
  <c r="X2433" i="1"/>
  <c r="X2594" i="1"/>
  <c r="X2512" i="1"/>
  <c r="X2587" i="1"/>
  <c r="X2573" i="1"/>
  <c r="X2501" i="1"/>
  <c r="X2440" i="1"/>
  <c r="X2608" i="1"/>
  <c r="X2630" i="1"/>
  <c r="X2523" i="1"/>
  <c r="X2581" i="1"/>
  <c r="X2486" i="1"/>
  <c r="X2595" i="1"/>
  <c r="X2592" i="1"/>
  <c r="X2600" i="1"/>
  <c r="X2510" i="1"/>
  <c r="X2567" i="1"/>
  <c r="X2631" i="1"/>
  <c r="X2623" i="1"/>
  <c r="X2614" i="1"/>
  <c r="X2609" i="1"/>
  <c r="X2604" i="1"/>
  <c r="X2576" i="1"/>
  <c r="X2503" i="1"/>
  <c r="X2495" i="1"/>
  <c r="X2494" i="1"/>
  <c r="X2492" i="1"/>
  <c r="X2410" i="1"/>
  <c r="X2483" i="1"/>
  <c r="X2474" i="1"/>
  <c r="X2470" i="1"/>
  <c r="X2455" i="1"/>
  <c r="X2453" i="1"/>
  <c r="X2452" i="1"/>
  <c r="X2430" i="1"/>
  <c r="X2593" i="1"/>
  <c r="X2575" i="1"/>
  <c r="X2442" i="1"/>
  <c r="X2416" i="1"/>
  <c r="X2624" i="1"/>
  <c r="X2626" i="1"/>
  <c r="X2625" i="1"/>
  <c r="X2422" i="1"/>
  <c r="X2555" i="1"/>
  <c r="X2532" i="1"/>
  <c r="X2517" i="1"/>
  <c r="X2514" i="1"/>
  <c r="X2508" i="1"/>
  <c r="X2493" i="1"/>
  <c r="X2454" i="1"/>
  <c r="X2450" i="1"/>
  <c r="X2447" i="1"/>
  <c r="X2444" i="1"/>
  <c r="X2439" i="1"/>
  <c r="X2432" i="1"/>
  <c r="X2431" i="1"/>
  <c r="X2425" i="1"/>
  <c r="X2421" i="1"/>
  <c r="X2420" i="1"/>
  <c r="X2418" i="1"/>
  <c r="X2414" i="1"/>
  <c r="X2426" i="1"/>
  <c r="X2427" i="1"/>
  <c r="X2448" i="1"/>
  <c r="X2428" i="1"/>
  <c r="X2620" i="1"/>
  <c r="X2627" i="1"/>
  <c r="X2424" i="1"/>
  <c r="X2423" i="1"/>
  <c r="X2464" i="1"/>
  <c r="X2488" i="1"/>
  <c r="X2449" i="1"/>
  <c r="X2597" i="1"/>
  <c r="X2586" i="1"/>
  <c r="X2468" i="1"/>
  <c r="X2570" i="1"/>
  <c r="X2591" i="1"/>
  <c r="X897" i="1"/>
  <c r="X2612" i="1"/>
  <c r="X2601" i="1"/>
  <c r="X2588" i="1"/>
  <c r="X2515" i="1"/>
  <c r="X2502" i="1"/>
  <c r="X2443" i="1"/>
  <c r="X2438" i="1"/>
  <c r="X2618" i="1"/>
  <c r="X2451" i="1"/>
  <c r="X2489" i="1"/>
  <c r="X2415" i="1"/>
  <c r="X2549" i="1"/>
  <c r="AP2557" i="1"/>
  <c r="AO2557" i="1"/>
  <c r="AG2557" i="1"/>
  <c r="AN2557" i="1" s="1"/>
  <c r="AF2557" i="1"/>
  <c r="AM2557" i="1" s="1"/>
  <c r="AE2557" i="1"/>
  <c r="AL2557" i="1" s="1"/>
  <c r="AD2557" i="1"/>
  <c r="AK2557" i="1" s="1"/>
  <c r="AC2557" i="1"/>
  <c r="AJ2557" i="1" s="1"/>
  <c r="AP2412" i="1"/>
  <c r="AO2412" i="1"/>
  <c r="AG2412" i="1"/>
  <c r="AN2412" i="1" s="1"/>
  <c r="AF2412" i="1"/>
  <c r="AM2412" i="1" s="1"/>
  <c r="AE2412" i="1"/>
  <c r="AL2412" i="1" s="1"/>
  <c r="AD2412" i="1"/>
  <c r="AK2412" i="1" s="1"/>
  <c r="AC2412" i="1"/>
  <c r="AJ2412" i="1" s="1"/>
  <c r="AP2465" i="1"/>
  <c r="AO2465" i="1"/>
  <c r="AG2465" i="1"/>
  <c r="AN2465" i="1" s="1"/>
  <c r="AF2465" i="1"/>
  <c r="AM2465" i="1" s="1"/>
  <c r="AE2465" i="1"/>
  <c r="AL2465" i="1" s="1"/>
  <c r="AD2465" i="1"/>
  <c r="AK2465" i="1" s="1"/>
  <c r="AC2465" i="1"/>
  <c r="AJ2465" i="1" s="1"/>
  <c r="AP2516" i="1"/>
  <c r="AO2516" i="1"/>
  <c r="AG2516" i="1"/>
  <c r="AN2516" i="1" s="1"/>
  <c r="AF2516" i="1"/>
  <c r="AM2516" i="1" s="1"/>
  <c r="AE2516" i="1"/>
  <c r="AL2516" i="1" s="1"/>
  <c r="AD2516" i="1"/>
  <c r="AK2516" i="1" s="1"/>
  <c r="AC2516" i="1"/>
  <c r="AJ2516" i="1" s="1"/>
  <c r="AP2584" i="1"/>
  <c r="AO2584" i="1"/>
  <c r="AG2584" i="1"/>
  <c r="AN2584" i="1" s="1"/>
  <c r="AF2584" i="1"/>
  <c r="AM2584" i="1" s="1"/>
  <c r="AE2584" i="1"/>
  <c r="AL2584" i="1" s="1"/>
  <c r="AD2584" i="1"/>
  <c r="AK2584" i="1" s="1"/>
  <c r="AC2584" i="1"/>
  <c r="AJ2584" i="1" s="1"/>
  <c r="O2584" i="1"/>
  <c r="AP2574" i="1"/>
  <c r="AO2574" i="1"/>
  <c r="AG2574" i="1"/>
  <c r="AN2574" i="1" s="1"/>
  <c r="AF2574" i="1"/>
  <c r="AM2574" i="1" s="1"/>
  <c r="AE2574" i="1"/>
  <c r="AL2574" i="1" s="1"/>
  <c r="AD2574" i="1"/>
  <c r="AK2574" i="1" s="1"/>
  <c r="AC2574" i="1"/>
  <c r="AJ2574" i="1" s="1"/>
  <c r="AP2485" i="1"/>
  <c r="AO2485" i="1"/>
  <c r="AG2485" i="1"/>
  <c r="AN2485" i="1" s="1"/>
  <c r="AF2485" i="1"/>
  <c r="AM2485" i="1" s="1"/>
  <c r="AE2485" i="1"/>
  <c r="AL2485" i="1" s="1"/>
  <c r="AD2485" i="1"/>
  <c r="AK2485" i="1" s="1"/>
  <c r="AC2485" i="1"/>
  <c r="AJ2485" i="1" s="1"/>
  <c r="O2485" i="1"/>
  <c r="AP2435" i="1"/>
  <c r="AO2435" i="1"/>
  <c r="AG2435" i="1"/>
  <c r="AN2435" i="1" s="1"/>
  <c r="AF2435" i="1"/>
  <c r="AM2435" i="1" s="1"/>
  <c r="AE2435" i="1"/>
  <c r="AL2435" i="1" s="1"/>
  <c r="AD2435" i="1"/>
  <c r="AK2435" i="1" s="1"/>
  <c r="AC2435" i="1"/>
  <c r="AJ2435" i="1" s="1"/>
  <c r="AP2429" i="1"/>
  <c r="AO2429" i="1"/>
  <c r="AG2429" i="1"/>
  <c r="AN2429" i="1" s="1"/>
  <c r="AF2429" i="1"/>
  <c r="AM2429" i="1" s="1"/>
  <c r="AE2429" i="1"/>
  <c r="AL2429" i="1" s="1"/>
  <c r="AD2429" i="1"/>
  <c r="AK2429" i="1" s="1"/>
  <c r="AC2429" i="1"/>
  <c r="AJ2429" i="1" s="1"/>
  <c r="AP2585" i="1"/>
  <c r="AO2585" i="1"/>
  <c r="AG2585" i="1"/>
  <c r="AN2585" i="1" s="1"/>
  <c r="AF2585" i="1"/>
  <c r="AM2585" i="1" s="1"/>
  <c r="AE2585" i="1"/>
  <c r="AL2585" i="1" s="1"/>
  <c r="AD2585" i="1"/>
  <c r="AK2585" i="1" s="1"/>
  <c r="AC2585" i="1"/>
  <c r="AJ2585" i="1" s="1"/>
  <c r="O2585" i="1"/>
  <c r="AP2519" i="1"/>
  <c r="AO2519" i="1"/>
  <c r="AG2519" i="1"/>
  <c r="AN2519" i="1" s="1"/>
  <c r="AF2519" i="1"/>
  <c r="AM2519" i="1" s="1"/>
  <c r="AE2519" i="1"/>
  <c r="AL2519" i="1" s="1"/>
  <c r="AD2519" i="1"/>
  <c r="AK2519" i="1" s="1"/>
  <c r="AC2519" i="1"/>
  <c r="AJ2519" i="1" s="1"/>
  <c r="AP2571" i="1"/>
  <c r="AO2571" i="1"/>
  <c r="AG2571" i="1"/>
  <c r="AN2571" i="1" s="1"/>
  <c r="AF2571" i="1"/>
  <c r="AM2571" i="1" s="1"/>
  <c r="AE2571" i="1"/>
  <c r="AL2571" i="1" s="1"/>
  <c r="AD2571" i="1"/>
  <c r="AK2571" i="1" s="1"/>
  <c r="AC2571" i="1"/>
  <c r="AJ2571" i="1" s="1"/>
  <c r="AP2610" i="1"/>
  <c r="AO2610" i="1"/>
  <c r="AG2610" i="1"/>
  <c r="AN2610" i="1" s="1"/>
  <c r="AF2610" i="1"/>
  <c r="AM2610" i="1" s="1"/>
  <c r="AE2610" i="1"/>
  <c r="AL2610" i="1" s="1"/>
  <c r="AD2610" i="1"/>
  <c r="AK2610" i="1" s="1"/>
  <c r="AC2610" i="1"/>
  <c r="AJ2610" i="1" s="1"/>
  <c r="O2610" i="1"/>
  <c r="AP2518" i="1"/>
  <c r="AO2518" i="1"/>
  <c r="AG2518" i="1"/>
  <c r="AN2518" i="1" s="1"/>
  <c r="AF2518" i="1"/>
  <c r="AM2518" i="1" s="1"/>
  <c r="AE2518" i="1"/>
  <c r="AL2518" i="1" s="1"/>
  <c r="AD2518" i="1"/>
  <c r="AK2518" i="1" s="1"/>
  <c r="AC2518" i="1"/>
  <c r="AJ2518" i="1" s="1"/>
  <c r="AP2497" i="1"/>
  <c r="AO2497" i="1"/>
  <c r="AG2497" i="1"/>
  <c r="AN2497" i="1" s="1"/>
  <c r="AF2497" i="1"/>
  <c r="AM2497" i="1" s="1"/>
  <c r="AE2497" i="1"/>
  <c r="AL2497" i="1" s="1"/>
  <c r="AD2497" i="1"/>
  <c r="AK2497" i="1" s="1"/>
  <c r="AC2497" i="1"/>
  <c r="AJ2497" i="1" s="1"/>
  <c r="AP2602" i="1"/>
  <c r="AO2602" i="1"/>
  <c r="AG2602" i="1"/>
  <c r="AN2602" i="1" s="1"/>
  <c r="AF2602" i="1"/>
  <c r="AM2602" i="1" s="1"/>
  <c r="AE2602" i="1"/>
  <c r="AL2602" i="1" s="1"/>
  <c r="AD2602" i="1"/>
  <c r="AK2602" i="1" s="1"/>
  <c r="AC2602" i="1"/>
  <c r="AJ2602" i="1" s="1"/>
  <c r="AP2598" i="1"/>
  <c r="AO2598" i="1"/>
  <c r="AG2598" i="1"/>
  <c r="AN2598" i="1" s="1"/>
  <c r="AF2598" i="1"/>
  <c r="AM2598" i="1" s="1"/>
  <c r="AE2598" i="1"/>
  <c r="AL2598" i="1" s="1"/>
  <c r="AD2598" i="1"/>
  <c r="AK2598" i="1" s="1"/>
  <c r="AC2598" i="1"/>
  <c r="AJ2598" i="1" s="1"/>
  <c r="AP2589" i="1"/>
  <c r="AO2589" i="1"/>
  <c r="AG2589" i="1"/>
  <c r="AN2589" i="1" s="1"/>
  <c r="AF2589" i="1"/>
  <c r="AM2589" i="1" s="1"/>
  <c r="AE2589" i="1"/>
  <c r="AL2589" i="1" s="1"/>
  <c r="AD2589" i="1"/>
  <c r="AK2589" i="1" s="1"/>
  <c r="AC2589" i="1"/>
  <c r="AJ2589" i="1" s="1"/>
  <c r="AP2578" i="1"/>
  <c r="AO2578" i="1"/>
  <c r="AG2578" i="1"/>
  <c r="AN2578" i="1" s="1"/>
  <c r="AF2578" i="1"/>
  <c r="AM2578" i="1" s="1"/>
  <c r="AE2578" i="1"/>
  <c r="AL2578" i="1" s="1"/>
  <c r="AD2578" i="1"/>
  <c r="AK2578" i="1" s="1"/>
  <c r="AC2578" i="1"/>
  <c r="AJ2578" i="1" s="1"/>
  <c r="AP2569" i="1"/>
  <c r="AO2569" i="1"/>
  <c r="AG2569" i="1"/>
  <c r="AN2569" i="1" s="1"/>
  <c r="AF2569" i="1"/>
  <c r="AM2569" i="1" s="1"/>
  <c r="AE2569" i="1"/>
  <c r="AL2569" i="1" s="1"/>
  <c r="AD2569" i="1"/>
  <c r="AK2569" i="1" s="1"/>
  <c r="AC2569" i="1"/>
  <c r="AJ2569" i="1" s="1"/>
  <c r="AP2511" i="1"/>
  <c r="AO2511" i="1"/>
  <c r="AG2511" i="1"/>
  <c r="AN2511" i="1" s="1"/>
  <c r="AF2511" i="1"/>
  <c r="AM2511" i="1" s="1"/>
  <c r="AE2511" i="1"/>
  <c r="AL2511" i="1" s="1"/>
  <c r="AD2511" i="1"/>
  <c r="AK2511" i="1" s="1"/>
  <c r="AC2511" i="1"/>
  <c r="AJ2511" i="1" s="1"/>
  <c r="O2511" i="1"/>
  <c r="AP2507" i="1"/>
  <c r="AO2507" i="1"/>
  <c r="AG2507" i="1"/>
  <c r="AN2507" i="1" s="1"/>
  <c r="AF2507" i="1"/>
  <c r="AM2507" i="1" s="1"/>
  <c r="AE2507" i="1"/>
  <c r="AL2507" i="1" s="1"/>
  <c r="AD2507" i="1"/>
  <c r="AK2507" i="1" s="1"/>
  <c r="AC2507" i="1"/>
  <c r="AJ2507" i="1" s="1"/>
  <c r="AP2506" i="1"/>
  <c r="AO2506" i="1"/>
  <c r="AG2506" i="1"/>
  <c r="AN2506" i="1" s="1"/>
  <c r="AF2506" i="1"/>
  <c r="AM2506" i="1" s="1"/>
  <c r="AE2506" i="1"/>
  <c r="AL2506" i="1" s="1"/>
  <c r="AD2506" i="1"/>
  <c r="AK2506" i="1" s="1"/>
  <c r="AC2506" i="1"/>
  <c r="AJ2506" i="1" s="1"/>
  <c r="AP2498" i="1"/>
  <c r="AO2498" i="1"/>
  <c r="AG2498" i="1"/>
  <c r="AN2498" i="1" s="1"/>
  <c r="AF2498" i="1"/>
  <c r="AM2498" i="1" s="1"/>
  <c r="AE2498" i="1"/>
  <c r="AL2498" i="1" s="1"/>
  <c r="AD2498" i="1"/>
  <c r="AK2498" i="1" s="1"/>
  <c r="AC2498" i="1"/>
  <c r="AJ2498" i="1" s="1"/>
  <c r="AP2484" i="1"/>
  <c r="AO2484" i="1"/>
  <c r="AG2484" i="1"/>
  <c r="AN2484" i="1" s="1"/>
  <c r="AF2484" i="1"/>
  <c r="AM2484" i="1" s="1"/>
  <c r="AE2484" i="1"/>
  <c r="AL2484" i="1" s="1"/>
  <c r="AD2484" i="1"/>
  <c r="AK2484" i="1" s="1"/>
  <c r="AC2484" i="1"/>
  <c r="AJ2484" i="1" s="1"/>
  <c r="AP2445" i="1"/>
  <c r="AO2445" i="1"/>
  <c r="AG2445" i="1"/>
  <c r="AN2445" i="1" s="1"/>
  <c r="AF2445" i="1"/>
  <c r="AM2445" i="1" s="1"/>
  <c r="AE2445" i="1"/>
  <c r="AL2445" i="1" s="1"/>
  <c r="AD2445" i="1"/>
  <c r="AK2445" i="1" s="1"/>
  <c r="AC2445" i="1"/>
  <c r="AJ2445" i="1" s="1"/>
  <c r="AP2411" i="1"/>
  <c r="AO2411" i="1"/>
  <c r="AG2411" i="1"/>
  <c r="AN2411" i="1" s="1"/>
  <c r="AF2411" i="1"/>
  <c r="AM2411" i="1" s="1"/>
  <c r="AE2411" i="1"/>
  <c r="AL2411" i="1" s="1"/>
  <c r="AD2411" i="1"/>
  <c r="AK2411" i="1" s="1"/>
  <c r="AC2411" i="1"/>
  <c r="AJ2411" i="1" s="1"/>
  <c r="AP2629" i="1"/>
  <c r="AO2629" i="1"/>
  <c r="AG2629" i="1"/>
  <c r="AN2629" i="1" s="1"/>
  <c r="AF2629" i="1"/>
  <c r="AM2629" i="1" s="1"/>
  <c r="AE2629" i="1"/>
  <c r="AL2629" i="1" s="1"/>
  <c r="AD2629" i="1"/>
  <c r="AK2629" i="1" s="1"/>
  <c r="AC2629" i="1"/>
  <c r="AJ2629" i="1" s="1"/>
  <c r="AP2577" i="1"/>
  <c r="AO2577" i="1"/>
  <c r="AG2577" i="1"/>
  <c r="AN2577" i="1" s="1"/>
  <c r="AF2577" i="1"/>
  <c r="AM2577" i="1" s="1"/>
  <c r="AE2577" i="1"/>
  <c r="AL2577" i="1" s="1"/>
  <c r="AD2577" i="1"/>
  <c r="AK2577" i="1" s="1"/>
  <c r="AC2577" i="1"/>
  <c r="AJ2577" i="1" s="1"/>
  <c r="O2577" i="1"/>
  <c r="AP2606" i="1"/>
  <c r="AO2606" i="1"/>
  <c r="AG2606" i="1"/>
  <c r="AN2606" i="1" s="1"/>
  <c r="AF2606" i="1"/>
  <c r="AM2606" i="1" s="1"/>
  <c r="AE2606" i="1"/>
  <c r="AL2606" i="1" s="1"/>
  <c r="AD2606" i="1"/>
  <c r="AK2606" i="1" s="1"/>
  <c r="AC2606" i="1"/>
  <c r="AJ2606" i="1" s="1"/>
  <c r="AP2603" i="1"/>
  <c r="AO2603" i="1"/>
  <c r="AG2603" i="1"/>
  <c r="AN2603" i="1" s="1"/>
  <c r="AF2603" i="1"/>
  <c r="AM2603" i="1" s="1"/>
  <c r="AE2603" i="1"/>
  <c r="AL2603" i="1" s="1"/>
  <c r="AD2603" i="1"/>
  <c r="AK2603" i="1" s="1"/>
  <c r="AC2603" i="1"/>
  <c r="AJ2603" i="1" s="1"/>
  <c r="AP2504" i="1"/>
  <c r="AO2504" i="1"/>
  <c r="AG2504" i="1"/>
  <c r="AN2504" i="1" s="1"/>
  <c r="AF2504" i="1"/>
  <c r="AM2504" i="1" s="1"/>
  <c r="AE2504" i="1"/>
  <c r="AL2504" i="1" s="1"/>
  <c r="AD2504" i="1"/>
  <c r="AK2504" i="1" s="1"/>
  <c r="AC2504" i="1"/>
  <c r="AJ2504" i="1" s="1"/>
  <c r="AP2605" i="1"/>
  <c r="AO2605" i="1"/>
  <c r="AG2605" i="1"/>
  <c r="AN2605" i="1" s="1"/>
  <c r="AF2605" i="1"/>
  <c r="AM2605" i="1" s="1"/>
  <c r="AE2605" i="1"/>
  <c r="AL2605" i="1" s="1"/>
  <c r="AD2605" i="1"/>
  <c r="AK2605" i="1" s="1"/>
  <c r="AC2605" i="1"/>
  <c r="AJ2605" i="1" s="1"/>
  <c r="AP2583" i="1"/>
  <c r="AO2583" i="1"/>
  <c r="AG2583" i="1"/>
  <c r="AN2583" i="1" s="1"/>
  <c r="AF2583" i="1"/>
  <c r="AM2583" i="1" s="1"/>
  <c r="AE2583" i="1"/>
  <c r="AL2583" i="1" s="1"/>
  <c r="AD2583" i="1"/>
  <c r="AK2583" i="1" s="1"/>
  <c r="AC2583" i="1"/>
  <c r="AJ2583" i="1" s="1"/>
  <c r="AP2554" i="1"/>
  <c r="AO2554" i="1"/>
  <c r="AG2554" i="1"/>
  <c r="AN2554" i="1" s="1"/>
  <c r="AF2554" i="1"/>
  <c r="AM2554" i="1" s="1"/>
  <c r="AE2554" i="1"/>
  <c r="AL2554" i="1" s="1"/>
  <c r="AD2554" i="1"/>
  <c r="AK2554" i="1" s="1"/>
  <c r="AC2554" i="1"/>
  <c r="AJ2554" i="1" s="1"/>
  <c r="AP2596" i="1"/>
  <c r="AO2596" i="1"/>
  <c r="AG2596" i="1"/>
  <c r="AN2596" i="1" s="1"/>
  <c r="AF2596" i="1"/>
  <c r="AM2596" i="1" s="1"/>
  <c r="AE2596" i="1"/>
  <c r="AL2596" i="1" s="1"/>
  <c r="AD2596" i="1"/>
  <c r="AK2596" i="1" s="1"/>
  <c r="AC2596" i="1"/>
  <c r="AJ2596" i="1" s="1"/>
  <c r="AP2558" i="1"/>
  <c r="AO2558" i="1"/>
  <c r="AG2558" i="1"/>
  <c r="AN2558" i="1" s="1"/>
  <c r="AF2558" i="1"/>
  <c r="AM2558" i="1" s="1"/>
  <c r="AE2558" i="1"/>
  <c r="AL2558" i="1" s="1"/>
  <c r="AD2558" i="1"/>
  <c r="AK2558" i="1" s="1"/>
  <c r="AC2558" i="1"/>
  <c r="AJ2558" i="1" s="1"/>
  <c r="O2558" i="1"/>
  <c r="AP2436" i="1"/>
  <c r="AO2436" i="1"/>
  <c r="AG2436" i="1"/>
  <c r="AN2436" i="1" s="1"/>
  <c r="AF2436" i="1"/>
  <c r="AM2436" i="1" s="1"/>
  <c r="AE2436" i="1"/>
  <c r="AL2436" i="1" s="1"/>
  <c r="AD2436" i="1"/>
  <c r="AK2436" i="1" s="1"/>
  <c r="AC2436" i="1"/>
  <c r="AJ2436" i="1" s="1"/>
  <c r="AP2505" i="1"/>
  <c r="AO2505" i="1"/>
  <c r="AG2505" i="1"/>
  <c r="AN2505" i="1" s="1"/>
  <c r="AF2505" i="1"/>
  <c r="AM2505" i="1" s="1"/>
  <c r="AE2505" i="1"/>
  <c r="AL2505" i="1" s="1"/>
  <c r="AD2505" i="1"/>
  <c r="AK2505" i="1" s="1"/>
  <c r="AC2505" i="1"/>
  <c r="AJ2505" i="1" s="1"/>
  <c r="O2505" i="1"/>
  <c r="AP2491" i="1"/>
  <c r="AO2491" i="1"/>
  <c r="AG2491" i="1"/>
  <c r="AN2491" i="1" s="1"/>
  <c r="AF2491" i="1"/>
  <c r="AM2491" i="1" s="1"/>
  <c r="AE2491" i="1"/>
  <c r="AL2491" i="1" s="1"/>
  <c r="AD2491" i="1"/>
  <c r="AK2491" i="1" s="1"/>
  <c r="AC2491" i="1"/>
  <c r="AJ2491" i="1" s="1"/>
  <c r="AP2472" i="1"/>
  <c r="AO2472" i="1"/>
  <c r="AG2472" i="1"/>
  <c r="AN2472" i="1" s="1"/>
  <c r="AF2472" i="1"/>
  <c r="AM2472" i="1" s="1"/>
  <c r="AE2472" i="1"/>
  <c r="AL2472" i="1" s="1"/>
  <c r="AD2472" i="1"/>
  <c r="AK2472" i="1" s="1"/>
  <c r="AC2472" i="1"/>
  <c r="AJ2472" i="1" s="1"/>
  <c r="AP2616" i="1"/>
  <c r="AO2616" i="1"/>
  <c r="AG2616" i="1"/>
  <c r="AN2616" i="1" s="1"/>
  <c r="AF2616" i="1"/>
  <c r="AM2616" i="1" s="1"/>
  <c r="AE2616" i="1"/>
  <c r="AL2616" i="1" s="1"/>
  <c r="AD2616" i="1"/>
  <c r="AK2616" i="1" s="1"/>
  <c r="AC2616" i="1"/>
  <c r="AJ2616" i="1" s="1"/>
  <c r="AP2599" i="1"/>
  <c r="AO2599" i="1"/>
  <c r="AG2599" i="1"/>
  <c r="AN2599" i="1" s="1"/>
  <c r="AF2599" i="1"/>
  <c r="AM2599" i="1" s="1"/>
  <c r="AE2599" i="1"/>
  <c r="AL2599" i="1" s="1"/>
  <c r="AD2599" i="1"/>
  <c r="AK2599" i="1" s="1"/>
  <c r="AC2599" i="1"/>
  <c r="AJ2599" i="1" s="1"/>
  <c r="AP2521" i="1"/>
  <c r="AO2521" i="1"/>
  <c r="AG2521" i="1"/>
  <c r="AN2521" i="1" s="1"/>
  <c r="AF2521" i="1"/>
  <c r="AM2521" i="1" s="1"/>
  <c r="AE2521" i="1"/>
  <c r="AL2521" i="1" s="1"/>
  <c r="AD2521" i="1"/>
  <c r="AK2521" i="1" s="1"/>
  <c r="AC2521" i="1"/>
  <c r="AJ2521" i="1" s="1"/>
  <c r="AP2556" i="1"/>
  <c r="AO2556" i="1"/>
  <c r="AG2556" i="1"/>
  <c r="AN2556" i="1" s="1"/>
  <c r="AF2556" i="1"/>
  <c r="AM2556" i="1" s="1"/>
  <c r="AE2556" i="1"/>
  <c r="AL2556" i="1" s="1"/>
  <c r="AD2556" i="1"/>
  <c r="AK2556" i="1" s="1"/>
  <c r="AC2556" i="1"/>
  <c r="AJ2556" i="1" s="1"/>
  <c r="O2556" i="1"/>
  <c r="AP2579" i="1"/>
  <c r="AO2579" i="1"/>
  <c r="AJ2579" i="1"/>
  <c r="AG2579" i="1"/>
  <c r="AN2579" i="1" s="1"/>
  <c r="AF2579" i="1"/>
  <c r="AM2579" i="1" s="1"/>
  <c r="AE2579" i="1"/>
  <c r="AL2579" i="1" s="1"/>
  <c r="AD2579" i="1"/>
  <c r="AK2579" i="1" s="1"/>
  <c r="O2579" i="1"/>
  <c r="AP2580" i="1"/>
  <c r="AO2580" i="1"/>
  <c r="AG2580" i="1"/>
  <c r="AN2580" i="1" s="1"/>
  <c r="AF2580" i="1"/>
  <c r="AM2580" i="1" s="1"/>
  <c r="AE2580" i="1"/>
  <c r="AL2580" i="1" s="1"/>
  <c r="AD2580" i="1"/>
  <c r="AK2580" i="1" s="1"/>
  <c r="AC2580" i="1"/>
  <c r="AJ2580" i="1" s="1"/>
  <c r="AP2500" i="1"/>
  <c r="AO2500" i="1"/>
  <c r="AG2500" i="1"/>
  <c r="AN2500" i="1" s="1"/>
  <c r="AF2500" i="1"/>
  <c r="AM2500" i="1" s="1"/>
  <c r="AE2500" i="1"/>
  <c r="AL2500" i="1" s="1"/>
  <c r="AD2500" i="1"/>
  <c r="AK2500" i="1" s="1"/>
  <c r="AC2500" i="1"/>
  <c r="AJ2500" i="1" s="1"/>
  <c r="AP2615" i="1"/>
  <c r="AO2615" i="1"/>
  <c r="AG2615" i="1"/>
  <c r="AN2615" i="1" s="1"/>
  <c r="AF2615" i="1"/>
  <c r="AM2615" i="1" s="1"/>
  <c r="AE2615" i="1"/>
  <c r="AL2615" i="1" s="1"/>
  <c r="AD2615" i="1"/>
  <c r="AK2615" i="1" s="1"/>
  <c r="AC2615" i="1"/>
  <c r="AJ2615" i="1" s="1"/>
  <c r="AP2628" i="1"/>
  <c r="AO2628" i="1"/>
  <c r="AG2628" i="1"/>
  <c r="AN2628" i="1" s="1"/>
  <c r="AF2628" i="1"/>
  <c r="AM2628" i="1" s="1"/>
  <c r="AE2628" i="1"/>
  <c r="AL2628" i="1" s="1"/>
  <c r="AD2628" i="1"/>
  <c r="AK2628" i="1" s="1"/>
  <c r="AC2628" i="1"/>
  <c r="AJ2628" i="1" s="1"/>
  <c r="AP2509" i="1"/>
  <c r="AO2509" i="1"/>
  <c r="AG2509" i="1"/>
  <c r="AN2509" i="1" s="1"/>
  <c r="AF2509" i="1"/>
  <c r="AM2509" i="1" s="1"/>
  <c r="AE2509" i="1"/>
  <c r="AL2509" i="1" s="1"/>
  <c r="AD2509" i="1"/>
  <c r="AK2509" i="1" s="1"/>
  <c r="AC2509" i="1"/>
  <c r="AJ2509" i="1" s="1"/>
  <c r="AP2471" i="1"/>
  <c r="AO2471" i="1"/>
  <c r="AG2471" i="1"/>
  <c r="AN2471" i="1" s="1"/>
  <c r="AF2471" i="1"/>
  <c r="AM2471" i="1" s="1"/>
  <c r="AE2471" i="1"/>
  <c r="AL2471" i="1" s="1"/>
  <c r="AD2471" i="1"/>
  <c r="AK2471" i="1" s="1"/>
  <c r="AC2471" i="1"/>
  <c r="AJ2471" i="1" s="1"/>
  <c r="O2471" i="1"/>
  <c r="AP2550" i="1"/>
  <c r="AO2550" i="1"/>
  <c r="AG2550" i="1"/>
  <c r="AN2550" i="1" s="1"/>
  <c r="AF2550" i="1"/>
  <c r="AM2550" i="1" s="1"/>
  <c r="AE2550" i="1"/>
  <c r="AL2550" i="1" s="1"/>
  <c r="AD2550" i="1"/>
  <c r="AK2550" i="1" s="1"/>
  <c r="AC2550" i="1"/>
  <c r="AJ2550" i="1" s="1"/>
  <c r="O2550" i="1"/>
  <c r="R2550" i="1" s="1"/>
  <c r="U2550" i="1" s="1"/>
  <c r="AP2607" i="1"/>
  <c r="AO2607" i="1"/>
  <c r="AG2607" i="1"/>
  <c r="AN2607" i="1" s="1"/>
  <c r="AF2607" i="1"/>
  <c r="AM2607" i="1" s="1"/>
  <c r="AE2607" i="1"/>
  <c r="AL2607" i="1" s="1"/>
  <c r="AD2607" i="1"/>
  <c r="AK2607" i="1" s="1"/>
  <c r="AC2607" i="1"/>
  <c r="AJ2607" i="1" s="1"/>
  <c r="AP2441" i="1"/>
  <c r="AO2441" i="1"/>
  <c r="AG2441" i="1"/>
  <c r="AN2441" i="1" s="1"/>
  <c r="AF2441" i="1"/>
  <c r="AM2441" i="1" s="1"/>
  <c r="AE2441" i="1"/>
  <c r="AL2441" i="1" s="1"/>
  <c r="AD2441" i="1"/>
  <c r="AK2441" i="1" s="1"/>
  <c r="AC2441" i="1"/>
  <c r="AJ2441" i="1" s="1"/>
  <c r="O2441" i="1"/>
  <c r="AP2553" i="1"/>
  <c r="AO2553" i="1"/>
  <c r="AJ2553" i="1"/>
  <c r="AG2553" i="1"/>
  <c r="AN2553" i="1" s="1"/>
  <c r="AF2553" i="1"/>
  <c r="AM2553" i="1" s="1"/>
  <c r="AE2553" i="1"/>
  <c r="AL2553" i="1" s="1"/>
  <c r="AD2553" i="1"/>
  <c r="AK2553" i="1" s="1"/>
  <c r="AP2552" i="1"/>
  <c r="AO2552" i="1"/>
  <c r="AG2552" i="1"/>
  <c r="AN2552" i="1" s="1"/>
  <c r="AF2552" i="1"/>
  <c r="AM2552" i="1" s="1"/>
  <c r="AE2552" i="1"/>
  <c r="AL2552" i="1" s="1"/>
  <c r="AD2552" i="1"/>
  <c r="AK2552" i="1" s="1"/>
  <c r="AC2552" i="1"/>
  <c r="AJ2552" i="1" s="1"/>
  <c r="AP2487" i="1"/>
  <c r="AO2487" i="1"/>
  <c r="AJ2487" i="1"/>
  <c r="AG2487" i="1"/>
  <c r="AN2487" i="1" s="1"/>
  <c r="AF2487" i="1"/>
  <c r="AM2487" i="1" s="1"/>
  <c r="AE2487" i="1"/>
  <c r="AL2487" i="1" s="1"/>
  <c r="AD2487" i="1"/>
  <c r="AK2487" i="1" s="1"/>
  <c r="AP2466" i="1"/>
  <c r="AO2466" i="1"/>
  <c r="AG2466" i="1"/>
  <c r="AN2466" i="1" s="1"/>
  <c r="AF2466" i="1"/>
  <c r="AM2466" i="1" s="1"/>
  <c r="AE2466" i="1"/>
  <c r="AL2466" i="1" s="1"/>
  <c r="AD2466" i="1"/>
  <c r="AK2466" i="1" s="1"/>
  <c r="AC2466" i="1"/>
  <c r="AJ2466" i="1" s="1"/>
  <c r="AP2467" i="1"/>
  <c r="AO2467" i="1"/>
  <c r="AG2467" i="1"/>
  <c r="AN2467" i="1" s="1"/>
  <c r="AF2467" i="1"/>
  <c r="AM2467" i="1" s="1"/>
  <c r="AE2467" i="1"/>
  <c r="AL2467" i="1" s="1"/>
  <c r="AD2467" i="1"/>
  <c r="AK2467" i="1" s="1"/>
  <c r="AC2467" i="1"/>
  <c r="AJ2467" i="1" s="1"/>
  <c r="O2467" i="1"/>
  <c r="AP2590" i="1"/>
  <c r="AO2590" i="1"/>
  <c r="AG2590" i="1"/>
  <c r="AN2590" i="1" s="1"/>
  <c r="AF2590" i="1"/>
  <c r="AM2590" i="1" s="1"/>
  <c r="AE2590" i="1"/>
  <c r="AL2590" i="1" s="1"/>
  <c r="AD2590" i="1"/>
  <c r="AK2590" i="1" s="1"/>
  <c r="AC2590" i="1"/>
  <c r="AJ2590" i="1" s="1"/>
  <c r="O2590" i="1"/>
  <c r="R2590" i="1" s="1"/>
  <c r="U2590" i="1" s="1"/>
  <c r="AP2582" i="1"/>
  <c r="AO2582" i="1"/>
  <c r="AG2582" i="1"/>
  <c r="AN2582" i="1" s="1"/>
  <c r="AF2582" i="1"/>
  <c r="AM2582" i="1" s="1"/>
  <c r="AE2582" i="1"/>
  <c r="AL2582" i="1" s="1"/>
  <c r="AD2582" i="1"/>
  <c r="AK2582" i="1" s="1"/>
  <c r="AC2582" i="1"/>
  <c r="AJ2582" i="1" s="1"/>
  <c r="O2582" i="1"/>
  <c r="AP2613" i="1"/>
  <c r="AO2613" i="1"/>
  <c r="AG2613" i="1"/>
  <c r="AN2613" i="1" s="1"/>
  <c r="AF2613" i="1"/>
  <c r="AM2613" i="1" s="1"/>
  <c r="AE2613" i="1"/>
  <c r="AL2613" i="1" s="1"/>
  <c r="AD2613" i="1"/>
  <c r="AK2613" i="1" s="1"/>
  <c r="AC2613" i="1"/>
  <c r="AJ2613" i="1" s="1"/>
  <c r="AP2572" i="1"/>
  <c r="AO2572" i="1"/>
  <c r="AJ2572" i="1"/>
  <c r="AG2572" i="1"/>
  <c r="AN2572" i="1" s="1"/>
  <c r="AF2572" i="1"/>
  <c r="AM2572" i="1" s="1"/>
  <c r="AE2572" i="1"/>
  <c r="AL2572" i="1" s="1"/>
  <c r="AD2572" i="1"/>
  <c r="AK2572" i="1" s="1"/>
  <c r="AP2551" i="1"/>
  <c r="AO2551" i="1"/>
  <c r="AG2551" i="1"/>
  <c r="AN2551" i="1" s="1"/>
  <c r="AF2551" i="1"/>
  <c r="AM2551" i="1" s="1"/>
  <c r="AE2551" i="1"/>
  <c r="AL2551" i="1" s="1"/>
  <c r="AD2551" i="1"/>
  <c r="AK2551" i="1" s="1"/>
  <c r="AC2551" i="1"/>
  <c r="AJ2551" i="1" s="1"/>
  <c r="AP2499" i="1"/>
  <c r="AO2499" i="1"/>
  <c r="AG2499" i="1"/>
  <c r="AN2499" i="1" s="1"/>
  <c r="AF2499" i="1"/>
  <c r="AM2499" i="1" s="1"/>
  <c r="AE2499" i="1"/>
  <c r="AL2499" i="1" s="1"/>
  <c r="AD2499" i="1"/>
  <c r="AK2499" i="1" s="1"/>
  <c r="AC2499" i="1"/>
  <c r="AJ2499" i="1" s="1"/>
  <c r="AP2522" i="1"/>
  <c r="AO2522" i="1"/>
  <c r="AG2522" i="1"/>
  <c r="AN2522" i="1" s="1"/>
  <c r="AF2522" i="1"/>
  <c r="AM2522" i="1" s="1"/>
  <c r="AE2522" i="1"/>
  <c r="AL2522" i="1" s="1"/>
  <c r="AD2522" i="1"/>
  <c r="AK2522" i="1" s="1"/>
  <c r="AC2522" i="1"/>
  <c r="AJ2522" i="1" s="1"/>
  <c r="AP2496" i="1"/>
  <c r="AO2496" i="1"/>
  <c r="AG2496" i="1"/>
  <c r="AN2496" i="1" s="1"/>
  <c r="AF2496" i="1"/>
  <c r="AM2496" i="1" s="1"/>
  <c r="AE2496" i="1"/>
  <c r="AL2496" i="1" s="1"/>
  <c r="AD2496" i="1"/>
  <c r="AK2496" i="1" s="1"/>
  <c r="AC2496" i="1"/>
  <c r="AJ2496" i="1" s="1"/>
  <c r="O2496" i="1"/>
  <c r="R2496" i="1" s="1"/>
  <c r="U2496" i="1" s="1"/>
  <c r="AP2446" i="1"/>
  <c r="AO2446" i="1"/>
  <c r="AG2446" i="1"/>
  <c r="AN2446" i="1" s="1"/>
  <c r="AF2446" i="1"/>
  <c r="AM2446" i="1" s="1"/>
  <c r="AE2446" i="1"/>
  <c r="AL2446" i="1" s="1"/>
  <c r="AD2446" i="1"/>
  <c r="AK2446" i="1" s="1"/>
  <c r="AC2446" i="1"/>
  <c r="AJ2446" i="1" s="1"/>
  <c r="O2446" i="1"/>
  <c r="R2446" i="1" s="1"/>
  <c r="U2446" i="1" s="1"/>
  <c r="AP2433" i="1"/>
  <c r="AO2433" i="1"/>
  <c r="AG2433" i="1"/>
  <c r="AN2433" i="1" s="1"/>
  <c r="AF2433" i="1"/>
  <c r="AM2433" i="1" s="1"/>
  <c r="AE2433" i="1"/>
  <c r="AL2433" i="1" s="1"/>
  <c r="AD2433" i="1"/>
  <c r="AK2433" i="1" s="1"/>
  <c r="AC2433" i="1"/>
  <c r="AJ2433" i="1" s="1"/>
  <c r="O2433" i="1"/>
  <c r="AP2594" i="1"/>
  <c r="AO2594" i="1"/>
  <c r="AG2594" i="1"/>
  <c r="AN2594" i="1" s="1"/>
  <c r="AF2594" i="1"/>
  <c r="AM2594" i="1" s="1"/>
  <c r="AE2594" i="1"/>
  <c r="AL2594" i="1" s="1"/>
  <c r="AD2594" i="1"/>
  <c r="AK2594" i="1" s="1"/>
  <c r="AC2594" i="1"/>
  <c r="AJ2594" i="1" s="1"/>
  <c r="AP2512" i="1"/>
  <c r="AO2512" i="1"/>
  <c r="AG2512" i="1"/>
  <c r="AN2512" i="1" s="1"/>
  <c r="AF2512" i="1"/>
  <c r="AM2512" i="1" s="1"/>
  <c r="AE2512" i="1"/>
  <c r="AL2512" i="1" s="1"/>
  <c r="AD2512" i="1"/>
  <c r="AK2512" i="1" s="1"/>
  <c r="AC2512" i="1"/>
  <c r="AJ2512" i="1" s="1"/>
  <c r="AP2587" i="1"/>
  <c r="AO2587" i="1"/>
  <c r="AG2587" i="1"/>
  <c r="AN2587" i="1" s="1"/>
  <c r="AF2587" i="1"/>
  <c r="AM2587" i="1" s="1"/>
  <c r="AE2587" i="1"/>
  <c r="AL2587" i="1" s="1"/>
  <c r="AD2587" i="1"/>
  <c r="AK2587" i="1" s="1"/>
  <c r="AC2587" i="1"/>
  <c r="AJ2587" i="1" s="1"/>
  <c r="AP2573" i="1"/>
  <c r="AO2573" i="1"/>
  <c r="AG2573" i="1"/>
  <c r="AN2573" i="1" s="1"/>
  <c r="AF2573" i="1"/>
  <c r="AM2573" i="1" s="1"/>
  <c r="AE2573" i="1"/>
  <c r="AL2573" i="1" s="1"/>
  <c r="AD2573" i="1"/>
  <c r="AK2573" i="1" s="1"/>
  <c r="AC2573" i="1"/>
  <c r="AJ2573" i="1" s="1"/>
  <c r="AP2501" i="1"/>
  <c r="AO2501" i="1"/>
  <c r="AG2501" i="1"/>
  <c r="AN2501" i="1" s="1"/>
  <c r="AF2501" i="1"/>
  <c r="AM2501" i="1" s="1"/>
  <c r="AE2501" i="1"/>
  <c r="AL2501" i="1" s="1"/>
  <c r="AD2501" i="1"/>
  <c r="AK2501" i="1" s="1"/>
  <c r="AC2501" i="1"/>
  <c r="AJ2501" i="1" s="1"/>
  <c r="AP2440" i="1"/>
  <c r="AO2440" i="1"/>
  <c r="AG2440" i="1"/>
  <c r="AN2440" i="1" s="1"/>
  <c r="AF2440" i="1"/>
  <c r="AM2440" i="1" s="1"/>
  <c r="AE2440" i="1"/>
  <c r="AL2440" i="1" s="1"/>
  <c r="AD2440" i="1"/>
  <c r="AK2440" i="1" s="1"/>
  <c r="AC2440" i="1"/>
  <c r="AJ2440" i="1" s="1"/>
  <c r="AP2608" i="1"/>
  <c r="AO2608" i="1"/>
  <c r="AG2608" i="1"/>
  <c r="AN2608" i="1" s="1"/>
  <c r="AF2608" i="1"/>
  <c r="AM2608" i="1" s="1"/>
  <c r="AE2608" i="1"/>
  <c r="AL2608" i="1" s="1"/>
  <c r="AD2608" i="1"/>
  <c r="AK2608" i="1" s="1"/>
  <c r="AC2608" i="1"/>
  <c r="AJ2608" i="1" s="1"/>
  <c r="O2608" i="1"/>
  <c r="AP2617" i="1"/>
  <c r="AO2617" i="1"/>
  <c r="AG2617" i="1"/>
  <c r="AN2617" i="1" s="1"/>
  <c r="AF2617" i="1"/>
  <c r="AM2617" i="1" s="1"/>
  <c r="AE2617" i="1"/>
  <c r="AL2617" i="1" s="1"/>
  <c r="AD2617" i="1"/>
  <c r="AK2617" i="1" s="1"/>
  <c r="AC2617" i="1"/>
  <c r="AJ2617" i="1" s="1"/>
  <c r="AP2630" i="1"/>
  <c r="AO2630" i="1"/>
  <c r="AG2630" i="1"/>
  <c r="AN2630" i="1" s="1"/>
  <c r="AF2630" i="1"/>
  <c r="AM2630" i="1" s="1"/>
  <c r="AE2630" i="1"/>
  <c r="AL2630" i="1" s="1"/>
  <c r="AD2630" i="1"/>
  <c r="AK2630" i="1" s="1"/>
  <c r="AC2630" i="1"/>
  <c r="AJ2630" i="1" s="1"/>
  <c r="AP2611" i="1"/>
  <c r="AO2611" i="1"/>
  <c r="AG2611" i="1"/>
  <c r="AN2611" i="1" s="1"/>
  <c r="AF2611" i="1"/>
  <c r="AM2611" i="1" s="1"/>
  <c r="AE2611" i="1"/>
  <c r="AL2611" i="1" s="1"/>
  <c r="AD2611" i="1"/>
  <c r="AK2611" i="1" s="1"/>
  <c r="AC2611" i="1"/>
  <c r="AJ2611" i="1" s="1"/>
  <c r="AP2523" i="1"/>
  <c r="AO2523" i="1"/>
  <c r="AG2523" i="1"/>
  <c r="AN2523" i="1" s="1"/>
  <c r="AF2523" i="1"/>
  <c r="AM2523" i="1" s="1"/>
  <c r="AE2523" i="1"/>
  <c r="AL2523" i="1" s="1"/>
  <c r="AD2523" i="1"/>
  <c r="AK2523" i="1" s="1"/>
  <c r="AC2523" i="1"/>
  <c r="AJ2523" i="1" s="1"/>
  <c r="AP2581" i="1"/>
  <c r="AO2581" i="1"/>
  <c r="AG2581" i="1"/>
  <c r="AN2581" i="1" s="1"/>
  <c r="AF2581" i="1"/>
  <c r="AM2581" i="1" s="1"/>
  <c r="AE2581" i="1"/>
  <c r="AL2581" i="1" s="1"/>
  <c r="AD2581" i="1"/>
  <c r="AK2581" i="1" s="1"/>
  <c r="AC2581" i="1"/>
  <c r="AJ2581" i="1" s="1"/>
  <c r="AP2486" i="1"/>
  <c r="AO2486" i="1"/>
  <c r="AG2486" i="1"/>
  <c r="AN2486" i="1" s="1"/>
  <c r="AF2486" i="1"/>
  <c r="AM2486" i="1" s="1"/>
  <c r="AE2486" i="1"/>
  <c r="AL2486" i="1" s="1"/>
  <c r="AD2486" i="1"/>
  <c r="AK2486" i="1" s="1"/>
  <c r="AC2486" i="1"/>
  <c r="AJ2486" i="1" s="1"/>
  <c r="AP2595" i="1"/>
  <c r="AO2595" i="1"/>
  <c r="AG2595" i="1"/>
  <c r="AN2595" i="1" s="1"/>
  <c r="AF2595" i="1"/>
  <c r="AM2595" i="1" s="1"/>
  <c r="AE2595" i="1"/>
  <c r="AL2595" i="1" s="1"/>
  <c r="AD2595" i="1"/>
  <c r="AK2595" i="1" s="1"/>
  <c r="AC2595" i="1"/>
  <c r="AJ2595" i="1" s="1"/>
  <c r="AP2592" i="1"/>
  <c r="AO2592" i="1"/>
  <c r="AJ2592" i="1"/>
  <c r="AG2592" i="1"/>
  <c r="AN2592" i="1" s="1"/>
  <c r="AF2592" i="1"/>
  <c r="AM2592" i="1" s="1"/>
  <c r="AE2592" i="1"/>
  <c r="AL2592" i="1" s="1"/>
  <c r="AD2592" i="1"/>
  <c r="AK2592" i="1" s="1"/>
  <c r="O2592" i="1"/>
  <c r="R2592" i="1" s="1"/>
  <c r="U2592" i="1" s="1"/>
  <c r="AP2548" i="1"/>
  <c r="AO2548" i="1"/>
  <c r="AG2548" i="1"/>
  <c r="AN2548" i="1" s="1"/>
  <c r="AF2548" i="1"/>
  <c r="AM2548" i="1" s="1"/>
  <c r="AE2548" i="1"/>
  <c r="AL2548" i="1" s="1"/>
  <c r="AD2548" i="1"/>
  <c r="AK2548" i="1" s="1"/>
  <c r="AC2548" i="1"/>
  <c r="AJ2548" i="1" s="1"/>
  <c r="AP2520" i="1"/>
  <c r="AO2520" i="1"/>
  <c r="AJ2520" i="1"/>
  <c r="AG2520" i="1"/>
  <c r="AN2520" i="1" s="1"/>
  <c r="AF2520" i="1"/>
  <c r="AM2520" i="1" s="1"/>
  <c r="AE2520" i="1"/>
  <c r="AL2520" i="1" s="1"/>
  <c r="AD2520" i="1"/>
  <c r="AK2520" i="1" s="1"/>
  <c r="AP2437" i="1"/>
  <c r="AO2437" i="1"/>
  <c r="AG2437" i="1"/>
  <c r="AN2437" i="1" s="1"/>
  <c r="AF2437" i="1"/>
  <c r="AM2437" i="1" s="1"/>
  <c r="AE2437" i="1"/>
  <c r="AL2437" i="1" s="1"/>
  <c r="AD2437" i="1"/>
  <c r="AK2437" i="1" s="1"/>
  <c r="AC2437" i="1"/>
  <c r="AJ2437" i="1" s="1"/>
  <c r="AP2600" i="1"/>
  <c r="AO2600" i="1"/>
  <c r="AG2600" i="1"/>
  <c r="AN2600" i="1" s="1"/>
  <c r="AF2600" i="1"/>
  <c r="AM2600" i="1" s="1"/>
  <c r="AE2600" i="1"/>
  <c r="AL2600" i="1" s="1"/>
  <c r="AD2600" i="1"/>
  <c r="AK2600" i="1" s="1"/>
  <c r="AC2600" i="1"/>
  <c r="AJ2600" i="1" s="1"/>
  <c r="AP2510" i="1"/>
  <c r="AO2510" i="1"/>
  <c r="AJ2510" i="1"/>
  <c r="AG2510" i="1"/>
  <c r="AN2510" i="1" s="1"/>
  <c r="AF2510" i="1"/>
  <c r="AM2510" i="1" s="1"/>
  <c r="AE2510" i="1"/>
  <c r="AL2510" i="1" s="1"/>
  <c r="AD2510" i="1"/>
  <c r="AK2510" i="1" s="1"/>
  <c r="AP2567" i="1"/>
  <c r="AO2567" i="1"/>
  <c r="AG2567" i="1"/>
  <c r="AN2567" i="1" s="1"/>
  <c r="AF2567" i="1"/>
  <c r="AM2567" i="1" s="1"/>
  <c r="AE2567" i="1"/>
  <c r="AL2567" i="1" s="1"/>
  <c r="AD2567" i="1"/>
  <c r="AK2567" i="1" s="1"/>
  <c r="AC2567" i="1"/>
  <c r="AJ2567" i="1" s="1"/>
  <c r="AP2631" i="1"/>
  <c r="AO2631" i="1"/>
  <c r="AJ2631" i="1"/>
  <c r="AG2631" i="1"/>
  <c r="AN2631" i="1" s="1"/>
  <c r="AF2631" i="1"/>
  <c r="AM2631" i="1" s="1"/>
  <c r="AE2631" i="1"/>
  <c r="AL2631" i="1" s="1"/>
  <c r="AD2631" i="1"/>
  <c r="AK2631" i="1" s="1"/>
  <c r="O2631" i="1"/>
  <c r="AP2623" i="1"/>
  <c r="AO2623" i="1"/>
  <c r="AG2623" i="1"/>
  <c r="AN2623" i="1" s="1"/>
  <c r="AF2623" i="1"/>
  <c r="AM2623" i="1" s="1"/>
  <c r="AE2623" i="1"/>
  <c r="AL2623" i="1" s="1"/>
  <c r="AD2623" i="1"/>
  <c r="AK2623" i="1" s="1"/>
  <c r="AC2623" i="1"/>
  <c r="AJ2623" i="1" s="1"/>
  <c r="O2623" i="1"/>
  <c r="AP2614" i="1"/>
  <c r="AO2614" i="1"/>
  <c r="AJ2614" i="1"/>
  <c r="AG2614" i="1"/>
  <c r="AN2614" i="1" s="1"/>
  <c r="AF2614" i="1"/>
  <c r="AM2614" i="1" s="1"/>
  <c r="AE2614" i="1"/>
  <c r="AL2614" i="1" s="1"/>
  <c r="AD2614" i="1"/>
  <c r="AK2614" i="1" s="1"/>
  <c r="AP2609" i="1"/>
  <c r="AO2609" i="1"/>
  <c r="AG2609" i="1"/>
  <c r="AN2609" i="1" s="1"/>
  <c r="AF2609" i="1"/>
  <c r="AM2609" i="1" s="1"/>
  <c r="AE2609" i="1"/>
  <c r="AL2609" i="1" s="1"/>
  <c r="AD2609" i="1"/>
  <c r="AK2609" i="1" s="1"/>
  <c r="AC2609" i="1"/>
  <c r="AJ2609" i="1" s="1"/>
  <c r="O2609" i="1"/>
  <c r="AP2604" i="1"/>
  <c r="AO2604" i="1"/>
  <c r="AG2604" i="1"/>
  <c r="AN2604" i="1" s="1"/>
  <c r="AF2604" i="1"/>
  <c r="AM2604" i="1" s="1"/>
  <c r="AE2604" i="1"/>
  <c r="AL2604" i="1" s="1"/>
  <c r="AD2604" i="1"/>
  <c r="AK2604" i="1" s="1"/>
  <c r="AC2604" i="1"/>
  <c r="AJ2604" i="1" s="1"/>
  <c r="AP2576" i="1"/>
  <c r="AO2576" i="1"/>
  <c r="AG2576" i="1"/>
  <c r="AN2576" i="1" s="1"/>
  <c r="AF2576" i="1"/>
  <c r="AM2576" i="1" s="1"/>
  <c r="AE2576" i="1"/>
  <c r="AL2576" i="1" s="1"/>
  <c r="AD2576" i="1"/>
  <c r="AK2576" i="1" s="1"/>
  <c r="AC2576" i="1"/>
  <c r="AJ2576" i="1" s="1"/>
  <c r="AP2503" i="1"/>
  <c r="AO2503" i="1"/>
  <c r="AG2503" i="1"/>
  <c r="AN2503" i="1" s="1"/>
  <c r="AF2503" i="1"/>
  <c r="AM2503" i="1" s="1"/>
  <c r="AE2503" i="1"/>
  <c r="AL2503" i="1" s="1"/>
  <c r="AD2503" i="1"/>
  <c r="AK2503" i="1" s="1"/>
  <c r="AC2503" i="1"/>
  <c r="AJ2503" i="1" s="1"/>
  <c r="O2503" i="1"/>
  <c r="R2503" i="1" s="1"/>
  <c r="U2503" i="1" s="1"/>
  <c r="AP2495" i="1"/>
  <c r="AO2495" i="1"/>
  <c r="AJ2495" i="1"/>
  <c r="AG2495" i="1"/>
  <c r="AN2495" i="1" s="1"/>
  <c r="AF2495" i="1"/>
  <c r="AM2495" i="1" s="1"/>
  <c r="AE2495" i="1"/>
  <c r="AL2495" i="1" s="1"/>
  <c r="AD2495" i="1"/>
  <c r="AK2495" i="1" s="1"/>
  <c r="AP2494" i="1"/>
  <c r="AO2494" i="1"/>
  <c r="AG2494" i="1"/>
  <c r="AN2494" i="1" s="1"/>
  <c r="AF2494" i="1"/>
  <c r="AM2494" i="1" s="1"/>
  <c r="AE2494" i="1"/>
  <c r="AL2494" i="1" s="1"/>
  <c r="AD2494" i="1"/>
  <c r="AK2494" i="1" s="1"/>
  <c r="AC2494" i="1"/>
  <c r="AJ2494" i="1" s="1"/>
  <c r="O2494" i="1"/>
  <c r="R2494" i="1" s="1"/>
  <c r="U2494" i="1" s="1"/>
  <c r="AP2492" i="1"/>
  <c r="AO2492" i="1"/>
  <c r="AG2492" i="1"/>
  <c r="AN2492" i="1" s="1"/>
  <c r="AF2492" i="1"/>
  <c r="AM2492" i="1" s="1"/>
  <c r="AE2492" i="1"/>
  <c r="AL2492" i="1" s="1"/>
  <c r="AD2492" i="1"/>
  <c r="AK2492" i="1" s="1"/>
  <c r="AC2492" i="1"/>
  <c r="AJ2492" i="1" s="1"/>
  <c r="O2492" i="1"/>
  <c r="R2492" i="1" s="1"/>
  <c r="U2492" i="1" s="1"/>
  <c r="AP2410" i="1"/>
  <c r="AO2410" i="1"/>
  <c r="AG2410" i="1"/>
  <c r="AN2410" i="1" s="1"/>
  <c r="AF2410" i="1"/>
  <c r="AM2410" i="1" s="1"/>
  <c r="AE2410" i="1"/>
  <c r="AL2410" i="1" s="1"/>
  <c r="AD2410" i="1"/>
  <c r="AK2410" i="1" s="1"/>
  <c r="AC2410" i="1"/>
  <c r="AJ2410" i="1" s="1"/>
  <c r="AP2483" i="1"/>
  <c r="AO2483" i="1"/>
  <c r="AG2483" i="1"/>
  <c r="AN2483" i="1" s="1"/>
  <c r="AF2483" i="1"/>
  <c r="AM2483" i="1" s="1"/>
  <c r="AE2483" i="1"/>
  <c r="AL2483" i="1" s="1"/>
  <c r="AD2483" i="1"/>
  <c r="AK2483" i="1" s="1"/>
  <c r="AC2483" i="1"/>
  <c r="AJ2483" i="1" s="1"/>
  <c r="AP2474" i="1"/>
  <c r="AO2474" i="1"/>
  <c r="AG2474" i="1"/>
  <c r="AN2474" i="1" s="1"/>
  <c r="AF2474" i="1"/>
  <c r="AM2474" i="1" s="1"/>
  <c r="AE2474" i="1"/>
  <c r="AL2474" i="1" s="1"/>
  <c r="AD2474" i="1"/>
  <c r="AK2474" i="1" s="1"/>
  <c r="AC2474" i="1"/>
  <c r="AJ2474" i="1" s="1"/>
  <c r="AP2470" i="1"/>
  <c r="AO2470" i="1"/>
  <c r="AG2470" i="1"/>
  <c r="AN2470" i="1" s="1"/>
  <c r="AF2470" i="1"/>
  <c r="AM2470" i="1" s="1"/>
  <c r="AE2470" i="1"/>
  <c r="AL2470" i="1" s="1"/>
  <c r="AD2470" i="1"/>
  <c r="AK2470" i="1" s="1"/>
  <c r="AC2470" i="1"/>
  <c r="AJ2470" i="1" s="1"/>
  <c r="AP2455" i="1"/>
  <c r="AO2455" i="1"/>
  <c r="AG2455" i="1"/>
  <c r="AN2455" i="1" s="1"/>
  <c r="AF2455" i="1"/>
  <c r="AM2455" i="1" s="1"/>
  <c r="AE2455" i="1"/>
  <c r="AL2455" i="1" s="1"/>
  <c r="AD2455" i="1"/>
  <c r="AK2455" i="1" s="1"/>
  <c r="AC2455" i="1"/>
  <c r="AJ2455" i="1" s="1"/>
  <c r="AP2453" i="1"/>
  <c r="AO2453" i="1"/>
  <c r="AJ2453" i="1"/>
  <c r="AG2453" i="1"/>
  <c r="AN2453" i="1" s="1"/>
  <c r="AF2453" i="1"/>
  <c r="AM2453" i="1" s="1"/>
  <c r="AE2453" i="1"/>
  <c r="AL2453" i="1" s="1"/>
  <c r="AD2453" i="1"/>
  <c r="AK2453" i="1" s="1"/>
  <c r="AP2452" i="1"/>
  <c r="AO2452" i="1"/>
  <c r="AG2452" i="1"/>
  <c r="AN2452" i="1" s="1"/>
  <c r="AF2452" i="1"/>
  <c r="AM2452" i="1" s="1"/>
  <c r="AE2452" i="1"/>
  <c r="AL2452" i="1" s="1"/>
  <c r="AD2452" i="1"/>
  <c r="AK2452" i="1" s="1"/>
  <c r="AC2452" i="1"/>
  <c r="AJ2452" i="1" s="1"/>
  <c r="O2452" i="1"/>
  <c r="AP2434" i="1"/>
  <c r="AO2434" i="1"/>
  <c r="AG2434" i="1"/>
  <c r="AN2434" i="1" s="1"/>
  <c r="AF2434" i="1"/>
  <c r="AM2434" i="1" s="1"/>
  <c r="AE2434" i="1"/>
  <c r="AL2434" i="1" s="1"/>
  <c r="AD2434" i="1"/>
  <c r="AK2434" i="1" s="1"/>
  <c r="AC2434" i="1"/>
  <c r="AJ2434" i="1" s="1"/>
  <c r="AP2430" i="1"/>
  <c r="AO2430" i="1"/>
  <c r="AJ2430" i="1"/>
  <c r="AG2430" i="1"/>
  <c r="AN2430" i="1" s="1"/>
  <c r="AF2430" i="1"/>
  <c r="AM2430" i="1" s="1"/>
  <c r="AE2430" i="1"/>
  <c r="AL2430" i="1" s="1"/>
  <c r="AD2430" i="1"/>
  <c r="AK2430" i="1" s="1"/>
  <c r="AP2593" i="1"/>
  <c r="AO2593" i="1"/>
  <c r="AJ2593" i="1"/>
  <c r="AG2593" i="1"/>
  <c r="AN2593" i="1" s="1"/>
  <c r="AF2593" i="1"/>
  <c r="AM2593" i="1" s="1"/>
  <c r="AE2593" i="1"/>
  <c r="AL2593" i="1" s="1"/>
  <c r="AD2593" i="1"/>
  <c r="AK2593" i="1" s="1"/>
  <c r="AP2575" i="1"/>
  <c r="AO2575" i="1"/>
  <c r="AJ2575" i="1"/>
  <c r="AG2575" i="1"/>
  <c r="AN2575" i="1" s="1"/>
  <c r="AF2575" i="1"/>
  <c r="AM2575" i="1" s="1"/>
  <c r="AE2575" i="1"/>
  <c r="AL2575" i="1" s="1"/>
  <c r="AD2575" i="1"/>
  <c r="AK2575" i="1" s="1"/>
  <c r="AP2442" i="1"/>
  <c r="AO2442" i="1"/>
  <c r="AJ2442" i="1"/>
  <c r="AG2442" i="1"/>
  <c r="AN2442" i="1" s="1"/>
  <c r="AF2442" i="1"/>
  <c r="AM2442" i="1" s="1"/>
  <c r="AE2442" i="1"/>
  <c r="AL2442" i="1" s="1"/>
  <c r="AD2442" i="1"/>
  <c r="AK2442" i="1" s="1"/>
  <c r="AP2416" i="1"/>
  <c r="AO2416" i="1"/>
  <c r="AG2416" i="1"/>
  <c r="AN2416" i="1" s="1"/>
  <c r="AF2416" i="1"/>
  <c r="AM2416" i="1" s="1"/>
  <c r="AE2416" i="1"/>
  <c r="AL2416" i="1" s="1"/>
  <c r="AD2416" i="1"/>
  <c r="AK2416" i="1" s="1"/>
  <c r="AC2416" i="1"/>
  <c r="AJ2416" i="1" s="1"/>
  <c r="O2416" i="1"/>
  <c r="R2416" i="1" s="1"/>
  <c r="U2416" i="1" s="1"/>
  <c r="AP2624" i="1"/>
  <c r="AO2624" i="1"/>
  <c r="AG2624" i="1"/>
  <c r="AN2624" i="1" s="1"/>
  <c r="AF2624" i="1"/>
  <c r="AM2624" i="1" s="1"/>
  <c r="AE2624" i="1"/>
  <c r="AL2624" i="1" s="1"/>
  <c r="AD2624" i="1"/>
  <c r="AK2624" i="1" s="1"/>
  <c r="AC2624" i="1"/>
  <c r="AJ2624" i="1" s="1"/>
  <c r="AP2621" i="1"/>
  <c r="AO2621" i="1"/>
  <c r="AG2621" i="1"/>
  <c r="AN2621" i="1" s="1"/>
  <c r="AF2621" i="1"/>
  <c r="AM2621" i="1" s="1"/>
  <c r="AE2621" i="1"/>
  <c r="AL2621" i="1" s="1"/>
  <c r="AD2621" i="1"/>
  <c r="AK2621" i="1" s="1"/>
  <c r="AC2621" i="1"/>
  <c r="AJ2621" i="1" s="1"/>
  <c r="AP2619" i="1"/>
  <c r="AO2619" i="1"/>
  <c r="AG2619" i="1"/>
  <c r="AN2619" i="1" s="1"/>
  <c r="AF2619" i="1"/>
  <c r="AM2619" i="1" s="1"/>
  <c r="AE2619" i="1"/>
  <c r="AL2619" i="1" s="1"/>
  <c r="AD2619" i="1"/>
  <c r="AK2619" i="1" s="1"/>
  <c r="AC2619" i="1"/>
  <c r="AJ2619" i="1" s="1"/>
  <c r="AP2626" i="1"/>
  <c r="AO2626" i="1"/>
  <c r="AG2626" i="1"/>
  <c r="AN2626" i="1" s="1"/>
  <c r="AF2626" i="1"/>
  <c r="AM2626" i="1" s="1"/>
  <c r="AE2626" i="1"/>
  <c r="AL2626" i="1" s="1"/>
  <c r="AD2626" i="1"/>
  <c r="AK2626" i="1" s="1"/>
  <c r="AC2626" i="1"/>
  <c r="AJ2626" i="1" s="1"/>
  <c r="AP2625" i="1"/>
  <c r="AO2625" i="1"/>
  <c r="AG2625" i="1"/>
  <c r="AN2625" i="1" s="1"/>
  <c r="AF2625" i="1"/>
  <c r="AM2625" i="1" s="1"/>
  <c r="AE2625" i="1"/>
  <c r="AL2625" i="1" s="1"/>
  <c r="AD2625" i="1"/>
  <c r="AK2625" i="1" s="1"/>
  <c r="AC2625" i="1"/>
  <c r="AJ2625" i="1" s="1"/>
  <c r="AP2422" i="1"/>
  <c r="AO2422" i="1"/>
  <c r="AG2422" i="1"/>
  <c r="AN2422" i="1" s="1"/>
  <c r="AF2422" i="1"/>
  <c r="AM2422" i="1" s="1"/>
  <c r="AE2422" i="1"/>
  <c r="AL2422" i="1" s="1"/>
  <c r="AD2422" i="1"/>
  <c r="AK2422" i="1" s="1"/>
  <c r="AC2422" i="1"/>
  <c r="AJ2422" i="1" s="1"/>
  <c r="AP2555" i="1"/>
  <c r="AO2555" i="1"/>
  <c r="AJ2555" i="1"/>
  <c r="AG2555" i="1"/>
  <c r="AN2555" i="1" s="1"/>
  <c r="AF2555" i="1"/>
  <c r="AM2555" i="1" s="1"/>
  <c r="AE2555" i="1"/>
  <c r="AL2555" i="1" s="1"/>
  <c r="AD2555" i="1"/>
  <c r="AK2555" i="1" s="1"/>
  <c r="AP2532" i="1"/>
  <c r="AO2532" i="1"/>
  <c r="AG2532" i="1"/>
  <c r="AN2532" i="1" s="1"/>
  <c r="AF2532" i="1"/>
  <c r="AM2532" i="1" s="1"/>
  <c r="AE2532" i="1"/>
  <c r="AL2532" i="1" s="1"/>
  <c r="AD2532" i="1"/>
  <c r="AK2532" i="1" s="1"/>
  <c r="AC2532" i="1"/>
  <c r="AJ2532" i="1" s="1"/>
  <c r="AP2517" i="1"/>
  <c r="AO2517" i="1"/>
  <c r="AG2517" i="1"/>
  <c r="AN2517" i="1" s="1"/>
  <c r="AF2517" i="1"/>
  <c r="AM2517" i="1" s="1"/>
  <c r="AE2517" i="1"/>
  <c r="AL2517" i="1" s="1"/>
  <c r="AD2517" i="1"/>
  <c r="AK2517" i="1" s="1"/>
  <c r="AC2517" i="1"/>
  <c r="AJ2517" i="1" s="1"/>
  <c r="O2517" i="1"/>
  <c r="AP2514" i="1"/>
  <c r="AO2514" i="1"/>
  <c r="AG2514" i="1"/>
  <c r="AN2514" i="1" s="1"/>
  <c r="AF2514" i="1"/>
  <c r="AM2514" i="1" s="1"/>
  <c r="AE2514" i="1"/>
  <c r="AL2514" i="1" s="1"/>
  <c r="AD2514" i="1"/>
  <c r="AK2514" i="1" s="1"/>
  <c r="AC2514" i="1"/>
  <c r="AJ2514" i="1" s="1"/>
  <c r="AP2508" i="1"/>
  <c r="AO2508" i="1"/>
  <c r="AG2508" i="1"/>
  <c r="AN2508" i="1" s="1"/>
  <c r="AF2508" i="1"/>
  <c r="AM2508" i="1" s="1"/>
  <c r="AE2508" i="1"/>
  <c r="AL2508" i="1" s="1"/>
  <c r="AD2508" i="1"/>
  <c r="AK2508" i="1" s="1"/>
  <c r="AC2508" i="1"/>
  <c r="AJ2508" i="1" s="1"/>
  <c r="O2508" i="1"/>
  <c r="AP2493" i="1"/>
  <c r="AO2493" i="1"/>
  <c r="AG2493" i="1"/>
  <c r="AN2493" i="1" s="1"/>
  <c r="AF2493" i="1"/>
  <c r="AM2493" i="1" s="1"/>
  <c r="AE2493" i="1"/>
  <c r="AL2493" i="1" s="1"/>
  <c r="AD2493" i="1"/>
  <c r="AK2493" i="1" s="1"/>
  <c r="AC2493" i="1"/>
  <c r="AJ2493" i="1" s="1"/>
  <c r="AP2454" i="1"/>
  <c r="AO2454" i="1"/>
  <c r="AG2454" i="1"/>
  <c r="AN2454" i="1" s="1"/>
  <c r="AF2454" i="1"/>
  <c r="AM2454" i="1" s="1"/>
  <c r="AE2454" i="1"/>
  <c r="AL2454" i="1" s="1"/>
  <c r="AD2454" i="1"/>
  <c r="AK2454" i="1" s="1"/>
  <c r="AC2454" i="1"/>
  <c r="AJ2454" i="1" s="1"/>
  <c r="AP2450" i="1"/>
  <c r="AO2450" i="1"/>
  <c r="AG2450" i="1"/>
  <c r="AN2450" i="1" s="1"/>
  <c r="AF2450" i="1"/>
  <c r="AM2450" i="1" s="1"/>
  <c r="AE2450" i="1"/>
  <c r="AL2450" i="1" s="1"/>
  <c r="AD2450" i="1"/>
  <c r="AK2450" i="1" s="1"/>
  <c r="AC2450" i="1"/>
  <c r="AJ2450" i="1" s="1"/>
  <c r="O2450" i="1"/>
  <c r="AP2447" i="1"/>
  <c r="AO2447" i="1"/>
  <c r="AG2447" i="1"/>
  <c r="AN2447" i="1" s="1"/>
  <c r="AF2447" i="1"/>
  <c r="AM2447" i="1" s="1"/>
  <c r="AE2447" i="1"/>
  <c r="AL2447" i="1" s="1"/>
  <c r="AD2447" i="1"/>
  <c r="AK2447" i="1" s="1"/>
  <c r="AC2447" i="1"/>
  <c r="AJ2447" i="1" s="1"/>
  <c r="AP2444" i="1"/>
  <c r="AO2444" i="1"/>
  <c r="AG2444" i="1"/>
  <c r="AN2444" i="1" s="1"/>
  <c r="AF2444" i="1"/>
  <c r="AM2444" i="1" s="1"/>
  <c r="AE2444" i="1"/>
  <c r="AL2444" i="1" s="1"/>
  <c r="AD2444" i="1"/>
  <c r="AK2444" i="1" s="1"/>
  <c r="AC2444" i="1"/>
  <c r="AJ2444" i="1" s="1"/>
  <c r="AP2439" i="1"/>
  <c r="AO2439" i="1"/>
  <c r="AJ2439" i="1"/>
  <c r="AG2439" i="1"/>
  <c r="AN2439" i="1" s="1"/>
  <c r="AF2439" i="1"/>
  <c r="AM2439" i="1" s="1"/>
  <c r="AE2439" i="1"/>
  <c r="AL2439" i="1" s="1"/>
  <c r="AD2439" i="1"/>
  <c r="AK2439" i="1" s="1"/>
  <c r="AP2432" i="1"/>
  <c r="AO2432" i="1"/>
  <c r="AG2432" i="1"/>
  <c r="AN2432" i="1" s="1"/>
  <c r="AF2432" i="1"/>
  <c r="AM2432" i="1" s="1"/>
  <c r="AE2432" i="1"/>
  <c r="AL2432" i="1" s="1"/>
  <c r="AD2432" i="1"/>
  <c r="AK2432" i="1" s="1"/>
  <c r="AC2432" i="1"/>
  <c r="AJ2432" i="1" s="1"/>
  <c r="AP2431" i="1"/>
  <c r="AO2431" i="1"/>
  <c r="AG2431" i="1"/>
  <c r="AN2431" i="1" s="1"/>
  <c r="AF2431" i="1"/>
  <c r="AM2431" i="1" s="1"/>
  <c r="AE2431" i="1"/>
  <c r="AL2431" i="1" s="1"/>
  <c r="AD2431" i="1"/>
  <c r="AK2431" i="1" s="1"/>
  <c r="AC2431" i="1"/>
  <c r="AJ2431" i="1" s="1"/>
  <c r="AP2425" i="1"/>
  <c r="AO2425" i="1"/>
  <c r="AG2425" i="1"/>
  <c r="AN2425" i="1" s="1"/>
  <c r="AF2425" i="1"/>
  <c r="AM2425" i="1" s="1"/>
  <c r="AE2425" i="1"/>
  <c r="AL2425" i="1" s="1"/>
  <c r="AD2425" i="1"/>
  <c r="AK2425" i="1" s="1"/>
  <c r="AC2425" i="1"/>
  <c r="AJ2425" i="1" s="1"/>
  <c r="AP2421" i="1"/>
  <c r="AO2421" i="1"/>
  <c r="AG2421" i="1"/>
  <c r="AN2421" i="1" s="1"/>
  <c r="AF2421" i="1"/>
  <c r="AM2421" i="1" s="1"/>
  <c r="AE2421" i="1"/>
  <c r="AL2421" i="1" s="1"/>
  <c r="AD2421" i="1"/>
  <c r="AK2421" i="1" s="1"/>
  <c r="AC2421" i="1"/>
  <c r="AJ2421" i="1" s="1"/>
  <c r="AP2420" i="1"/>
  <c r="AO2420" i="1"/>
  <c r="AG2420" i="1"/>
  <c r="AN2420" i="1" s="1"/>
  <c r="AF2420" i="1"/>
  <c r="AM2420" i="1" s="1"/>
  <c r="AE2420" i="1"/>
  <c r="AL2420" i="1" s="1"/>
  <c r="AD2420" i="1"/>
  <c r="AK2420" i="1" s="1"/>
  <c r="AC2420" i="1"/>
  <c r="AJ2420" i="1" s="1"/>
  <c r="O2420" i="1"/>
  <c r="R2420" i="1" s="1"/>
  <c r="U2420" i="1" s="1"/>
  <c r="AP2418" i="1"/>
  <c r="AO2418" i="1"/>
  <c r="AG2418" i="1"/>
  <c r="AN2418" i="1" s="1"/>
  <c r="AF2418" i="1"/>
  <c r="AM2418" i="1" s="1"/>
  <c r="AE2418" i="1"/>
  <c r="AL2418" i="1" s="1"/>
  <c r="AD2418" i="1"/>
  <c r="AK2418" i="1" s="1"/>
  <c r="AC2418" i="1"/>
  <c r="AJ2418" i="1" s="1"/>
  <c r="O2418" i="1"/>
  <c r="AP2417" i="1"/>
  <c r="AO2417" i="1"/>
  <c r="AG2417" i="1"/>
  <c r="AN2417" i="1" s="1"/>
  <c r="AF2417" i="1"/>
  <c r="AM2417" i="1" s="1"/>
  <c r="AE2417" i="1"/>
  <c r="AL2417" i="1" s="1"/>
  <c r="AD2417" i="1"/>
  <c r="AK2417" i="1" s="1"/>
  <c r="AC2417" i="1"/>
  <c r="AJ2417" i="1" s="1"/>
  <c r="AP2414" i="1"/>
  <c r="AO2414" i="1"/>
  <c r="AG2414" i="1"/>
  <c r="AN2414" i="1" s="1"/>
  <c r="AF2414" i="1"/>
  <c r="AM2414" i="1" s="1"/>
  <c r="AE2414" i="1"/>
  <c r="AL2414" i="1" s="1"/>
  <c r="AD2414" i="1"/>
  <c r="AK2414" i="1" s="1"/>
  <c r="AC2414" i="1"/>
  <c r="AJ2414" i="1" s="1"/>
  <c r="AP2426" i="1"/>
  <c r="AO2426" i="1"/>
  <c r="AG2426" i="1"/>
  <c r="AN2426" i="1" s="1"/>
  <c r="AF2426" i="1"/>
  <c r="AM2426" i="1" s="1"/>
  <c r="AE2426" i="1"/>
  <c r="AL2426" i="1" s="1"/>
  <c r="AD2426" i="1"/>
  <c r="AK2426" i="1" s="1"/>
  <c r="AC2426" i="1"/>
  <c r="AJ2426" i="1" s="1"/>
  <c r="AP2427" i="1"/>
  <c r="AO2427" i="1"/>
  <c r="AG2427" i="1"/>
  <c r="AN2427" i="1" s="1"/>
  <c r="AF2427" i="1"/>
  <c r="AM2427" i="1" s="1"/>
  <c r="AE2427" i="1"/>
  <c r="AL2427" i="1" s="1"/>
  <c r="AD2427" i="1"/>
  <c r="AK2427" i="1" s="1"/>
  <c r="AC2427" i="1"/>
  <c r="AJ2427" i="1" s="1"/>
  <c r="AP2448" i="1"/>
  <c r="AO2448" i="1"/>
  <c r="AG2448" i="1"/>
  <c r="AN2448" i="1" s="1"/>
  <c r="AF2448" i="1"/>
  <c r="AM2448" i="1" s="1"/>
  <c r="AE2448" i="1"/>
  <c r="AL2448" i="1" s="1"/>
  <c r="AD2448" i="1"/>
  <c r="AK2448" i="1" s="1"/>
  <c r="AC2448" i="1"/>
  <c r="AJ2448" i="1" s="1"/>
  <c r="AP2428" i="1"/>
  <c r="AO2428" i="1"/>
  <c r="AG2428" i="1"/>
  <c r="AN2428" i="1" s="1"/>
  <c r="AF2428" i="1"/>
  <c r="AM2428" i="1" s="1"/>
  <c r="AE2428" i="1"/>
  <c r="AL2428" i="1" s="1"/>
  <c r="AD2428" i="1"/>
  <c r="AK2428" i="1" s="1"/>
  <c r="AC2428" i="1"/>
  <c r="AJ2428" i="1" s="1"/>
  <c r="AP2620" i="1"/>
  <c r="AO2620" i="1"/>
  <c r="AJ2620" i="1"/>
  <c r="AG2620" i="1"/>
  <c r="AN2620" i="1" s="1"/>
  <c r="AF2620" i="1"/>
  <c r="AM2620" i="1" s="1"/>
  <c r="AE2620" i="1"/>
  <c r="AL2620" i="1" s="1"/>
  <c r="AD2620" i="1"/>
  <c r="AK2620" i="1" s="1"/>
  <c r="AP2627" i="1"/>
  <c r="AO2627" i="1"/>
  <c r="AG2627" i="1"/>
  <c r="AN2627" i="1" s="1"/>
  <c r="AF2627" i="1"/>
  <c r="AM2627" i="1" s="1"/>
  <c r="AE2627" i="1"/>
  <c r="AL2627" i="1" s="1"/>
  <c r="AD2627" i="1"/>
  <c r="AK2627" i="1" s="1"/>
  <c r="AC2627" i="1"/>
  <c r="AJ2627" i="1" s="1"/>
  <c r="AP2424" i="1"/>
  <c r="AO2424" i="1"/>
  <c r="AG2424" i="1"/>
  <c r="AN2424" i="1" s="1"/>
  <c r="AF2424" i="1"/>
  <c r="AM2424" i="1" s="1"/>
  <c r="AE2424" i="1"/>
  <c r="AL2424" i="1" s="1"/>
  <c r="AD2424" i="1"/>
  <c r="AK2424" i="1" s="1"/>
  <c r="AC2424" i="1"/>
  <c r="AJ2424" i="1" s="1"/>
  <c r="AP2423" i="1"/>
  <c r="AO2423" i="1"/>
  <c r="AG2423" i="1"/>
  <c r="AN2423" i="1" s="1"/>
  <c r="AF2423" i="1"/>
  <c r="AM2423" i="1" s="1"/>
  <c r="AE2423" i="1"/>
  <c r="AL2423" i="1" s="1"/>
  <c r="AD2423" i="1"/>
  <c r="AK2423" i="1" s="1"/>
  <c r="AC2423" i="1"/>
  <c r="AJ2423" i="1" s="1"/>
  <c r="AP2419" i="1"/>
  <c r="AO2419" i="1"/>
  <c r="AG2419" i="1"/>
  <c r="AN2419" i="1" s="1"/>
  <c r="AF2419" i="1"/>
  <c r="AM2419" i="1" s="1"/>
  <c r="AE2419" i="1"/>
  <c r="AL2419" i="1" s="1"/>
  <c r="AD2419" i="1"/>
  <c r="AK2419" i="1" s="1"/>
  <c r="AC2419" i="1"/>
  <c r="AJ2419" i="1" s="1"/>
  <c r="R2419" i="1"/>
  <c r="U2419" i="1" s="1"/>
  <c r="AP2464" i="1"/>
  <c r="AO2464" i="1"/>
  <c r="AJ2464" i="1"/>
  <c r="AG2464" i="1"/>
  <c r="AN2464" i="1" s="1"/>
  <c r="AF2464" i="1"/>
  <c r="AM2464" i="1" s="1"/>
  <c r="AE2464" i="1"/>
  <c r="AL2464" i="1" s="1"/>
  <c r="AD2464" i="1"/>
  <c r="AK2464" i="1" s="1"/>
  <c r="AP2488" i="1"/>
  <c r="AO2488" i="1"/>
  <c r="AJ2488" i="1"/>
  <c r="AG2488" i="1"/>
  <c r="AN2488" i="1" s="1"/>
  <c r="AF2488" i="1"/>
  <c r="AM2488" i="1" s="1"/>
  <c r="AE2488" i="1"/>
  <c r="AL2488" i="1" s="1"/>
  <c r="AD2488" i="1"/>
  <c r="AK2488" i="1" s="1"/>
  <c r="O2488" i="1"/>
  <c r="AP2449" i="1"/>
  <c r="AO2449" i="1"/>
  <c r="AG2449" i="1"/>
  <c r="AN2449" i="1" s="1"/>
  <c r="AF2449" i="1"/>
  <c r="AM2449" i="1" s="1"/>
  <c r="AE2449" i="1"/>
  <c r="AL2449" i="1" s="1"/>
  <c r="AD2449" i="1"/>
  <c r="AK2449" i="1" s="1"/>
  <c r="AC2449" i="1"/>
  <c r="AJ2449" i="1" s="1"/>
  <c r="AP2597" i="1"/>
  <c r="AO2597" i="1"/>
  <c r="AG2597" i="1"/>
  <c r="AN2597" i="1" s="1"/>
  <c r="AF2597" i="1"/>
  <c r="AM2597" i="1" s="1"/>
  <c r="AE2597" i="1"/>
  <c r="AL2597" i="1" s="1"/>
  <c r="AD2597" i="1"/>
  <c r="AK2597" i="1" s="1"/>
  <c r="AC2597" i="1"/>
  <c r="AJ2597" i="1" s="1"/>
  <c r="AP2586" i="1"/>
  <c r="AO2586" i="1"/>
  <c r="AJ2586" i="1"/>
  <c r="AG2586" i="1"/>
  <c r="AN2586" i="1" s="1"/>
  <c r="AF2586" i="1"/>
  <c r="AM2586" i="1" s="1"/>
  <c r="AE2586" i="1"/>
  <c r="AL2586" i="1" s="1"/>
  <c r="AD2586" i="1"/>
  <c r="AK2586" i="1" s="1"/>
  <c r="AP2468" i="1"/>
  <c r="AO2468" i="1"/>
  <c r="AJ2468" i="1"/>
  <c r="AG2468" i="1"/>
  <c r="AN2468" i="1" s="1"/>
  <c r="AF2468" i="1"/>
  <c r="AM2468" i="1" s="1"/>
  <c r="AE2468" i="1"/>
  <c r="AL2468" i="1" s="1"/>
  <c r="AD2468" i="1"/>
  <c r="AK2468" i="1" s="1"/>
  <c r="AP2570" i="1"/>
  <c r="AO2570" i="1"/>
  <c r="AJ2570" i="1"/>
  <c r="AG2570" i="1"/>
  <c r="AN2570" i="1" s="1"/>
  <c r="AF2570" i="1"/>
  <c r="AM2570" i="1" s="1"/>
  <c r="AE2570" i="1"/>
  <c r="AL2570" i="1" s="1"/>
  <c r="AD2570" i="1"/>
  <c r="AK2570" i="1" s="1"/>
  <c r="AP2591" i="1"/>
  <c r="AO2591" i="1"/>
  <c r="AG2591" i="1"/>
  <c r="AN2591" i="1" s="1"/>
  <c r="AF2591" i="1"/>
  <c r="AM2591" i="1" s="1"/>
  <c r="AE2591" i="1"/>
  <c r="AL2591" i="1" s="1"/>
  <c r="AD2591" i="1"/>
  <c r="AK2591" i="1" s="1"/>
  <c r="AC2591" i="1"/>
  <c r="AJ2591" i="1" s="1"/>
  <c r="AP897" i="1"/>
  <c r="AO897" i="1"/>
  <c r="AJ897" i="1"/>
  <c r="AG897" i="1"/>
  <c r="AN897" i="1" s="1"/>
  <c r="AF897" i="1"/>
  <c r="AM897" i="1" s="1"/>
  <c r="AE897" i="1"/>
  <c r="AL897" i="1" s="1"/>
  <c r="AD897" i="1"/>
  <c r="AK897" i="1" s="1"/>
  <c r="AP2612" i="1"/>
  <c r="AO2612" i="1"/>
  <c r="AG2612" i="1"/>
  <c r="AN2612" i="1" s="1"/>
  <c r="AF2612" i="1"/>
  <c r="AM2612" i="1" s="1"/>
  <c r="AE2612" i="1"/>
  <c r="AL2612" i="1" s="1"/>
  <c r="AD2612" i="1"/>
  <c r="AK2612" i="1" s="1"/>
  <c r="AC2612" i="1"/>
  <c r="AJ2612" i="1" s="1"/>
  <c r="O2612" i="1"/>
  <c r="AP2601" i="1"/>
  <c r="AO2601" i="1"/>
  <c r="AG2601" i="1"/>
  <c r="AN2601" i="1" s="1"/>
  <c r="AF2601" i="1"/>
  <c r="AM2601" i="1" s="1"/>
  <c r="AE2601" i="1"/>
  <c r="AL2601" i="1" s="1"/>
  <c r="AD2601" i="1"/>
  <c r="AK2601" i="1" s="1"/>
  <c r="AC2601" i="1"/>
  <c r="AJ2601" i="1" s="1"/>
  <c r="AP2588" i="1"/>
  <c r="AO2588" i="1"/>
  <c r="AG2588" i="1"/>
  <c r="AN2588" i="1" s="1"/>
  <c r="AF2588" i="1"/>
  <c r="AM2588" i="1" s="1"/>
  <c r="AE2588" i="1"/>
  <c r="AL2588" i="1" s="1"/>
  <c r="AD2588" i="1"/>
  <c r="AK2588" i="1" s="1"/>
  <c r="AC2588" i="1"/>
  <c r="AJ2588" i="1" s="1"/>
  <c r="AP2515" i="1"/>
  <c r="AO2515" i="1"/>
  <c r="AG2515" i="1"/>
  <c r="AN2515" i="1" s="1"/>
  <c r="AF2515" i="1"/>
  <c r="AM2515" i="1" s="1"/>
  <c r="AE2515" i="1"/>
  <c r="AL2515" i="1" s="1"/>
  <c r="AD2515" i="1"/>
  <c r="AK2515" i="1" s="1"/>
  <c r="AC2515" i="1"/>
  <c r="AJ2515" i="1" s="1"/>
  <c r="AP2502" i="1"/>
  <c r="AO2502" i="1"/>
  <c r="AG2502" i="1"/>
  <c r="AN2502" i="1" s="1"/>
  <c r="AF2502" i="1"/>
  <c r="AM2502" i="1" s="1"/>
  <c r="AE2502" i="1"/>
  <c r="AL2502" i="1" s="1"/>
  <c r="AD2502" i="1"/>
  <c r="AK2502" i="1" s="1"/>
  <c r="AC2502" i="1"/>
  <c r="AJ2502" i="1" s="1"/>
  <c r="O2502" i="1"/>
  <c r="AP2443" i="1"/>
  <c r="AO2443" i="1"/>
  <c r="AG2443" i="1"/>
  <c r="AN2443" i="1" s="1"/>
  <c r="AF2443" i="1"/>
  <c r="AM2443" i="1" s="1"/>
  <c r="AE2443" i="1"/>
  <c r="AL2443" i="1" s="1"/>
  <c r="AD2443" i="1"/>
  <c r="AK2443" i="1" s="1"/>
  <c r="AC2443" i="1"/>
  <c r="AJ2443" i="1" s="1"/>
  <c r="AP2438" i="1"/>
  <c r="AO2438" i="1"/>
  <c r="AG2438" i="1"/>
  <c r="AN2438" i="1" s="1"/>
  <c r="AF2438" i="1"/>
  <c r="AM2438" i="1" s="1"/>
  <c r="AE2438" i="1"/>
  <c r="AL2438" i="1" s="1"/>
  <c r="AD2438" i="1"/>
  <c r="AK2438" i="1" s="1"/>
  <c r="AC2438" i="1"/>
  <c r="AJ2438" i="1" s="1"/>
  <c r="AP2618" i="1"/>
  <c r="AO2618" i="1"/>
  <c r="AG2618" i="1"/>
  <c r="AN2618" i="1" s="1"/>
  <c r="AF2618" i="1"/>
  <c r="AM2618" i="1" s="1"/>
  <c r="AE2618" i="1"/>
  <c r="AL2618" i="1" s="1"/>
  <c r="AD2618" i="1"/>
  <c r="AK2618" i="1" s="1"/>
  <c r="AC2618" i="1"/>
  <c r="AJ2618" i="1" s="1"/>
  <c r="O2618" i="1"/>
  <c r="AP2451" i="1"/>
  <c r="AO2451" i="1"/>
  <c r="AG2451" i="1"/>
  <c r="AN2451" i="1" s="1"/>
  <c r="AF2451" i="1"/>
  <c r="AM2451" i="1" s="1"/>
  <c r="AE2451" i="1"/>
  <c r="AL2451" i="1" s="1"/>
  <c r="AD2451" i="1"/>
  <c r="AK2451" i="1" s="1"/>
  <c r="AC2451" i="1"/>
  <c r="AJ2451" i="1" s="1"/>
  <c r="O2451" i="1"/>
  <c r="R2451" i="1" s="1"/>
  <c r="U2451" i="1" s="1"/>
  <c r="AP2489" i="1"/>
  <c r="AO2489" i="1"/>
  <c r="AG2489" i="1"/>
  <c r="AN2489" i="1" s="1"/>
  <c r="AF2489" i="1"/>
  <c r="AM2489" i="1" s="1"/>
  <c r="AE2489" i="1"/>
  <c r="AL2489" i="1" s="1"/>
  <c r="AD2489" i="1"/>
  <c r="AK2489" i="1" s="1"/>
  <c r="AC2489" i="1"/>
  <c r="AJ2489" i="1" s="1"/>
  <c r="O2489" i="1"/>
  <c r="AP2415" i="1"/>
  <c r="AO2415" i="1"/>
  <c r="AG2415" i="1"/>
  <c r="AN2415" i="1" s="1"/>
  <c r="AF2415" i="1"/>
  <c r="AM2415" i="1" s="1"/>
  <c r="AE2415" i="1"/>
  <c r="AL2415" i="1" s="1"/>
  <c r="AD2415" i="1"/>
  <c r="AK2415" i="1" s="1"/>
  <c r="AC2415" i="1"/>
  <c r="AJ2415" i="1" s="1"/>
  <c r="AP2549" i="1"/>
  <c r="AO2549" i="1"/>
  <c r="AG2549" i="1"/>
  <c r="AN2549" i="1" s="1"/>
  <c r="AF2549" i="1"/>
  <c r="AM2549" i="1" s="1"/>
  <c r="AE2549" i="1"/>
  <c r="AL2549" i="1" s="1"/>
  <c r="AD2549" i="1"/>
  <c r="AK2549" i="1" s="1"/>
  <c r="AC2549" i="1"/>
  <c r="AJ2549" i="1" s="1"/>
  <c r="X2220" i="1"/>
  <c r="X2324" i="1"/>
  <c r="X2351" i="1"/>
  <c r="X2245" i="1"/>
  <c r="X2362" i="1"/>
  <c r="X2327" i="1"/>
  <c r="X2348" i="1"/>
  <c r="X2387" i="1"/>
  <c r="X2326" i="1"/>
  <c r="X2379" i="1"/>
  <c r="X2375" i="1"/>
  <c r="X2366" i="1"/>
  <c r="X2346" i="1"/>
  <c r="X2307" i="1"/>
  <c r="X2284" i="1"/>
  <c r="X2261" i="1"/>
  <c r="X2406" i="1"/>
  <c r="X2383" i="1"/>
  <c r="X2380" i="1"/>
  <c r="X2304" i="1"/>
  <c r="X2360" i="1"/>
  <c r="X2373" i="1"/>
  <c r="X2343" i="1"/>
  <c r="X2291" i="1"/>
  <c r="X2393" i="1"/>
  <c r="X2329" i="1"/>
  <c r="X2341" i="1"/>
  <c r="X2356" i="1"/>
  <c r="X2317" i="1"/>
  <c r="X2279" i="1"/>
  <c r="X2257" i="1"/>
  <c r="X2338" i="1"/>
  <c r="X2287" i="1"/>
  <c r="X2274" i="1"/>
  <c r="X2367" i="1"/>
  <c r="X2336" i="1"/>
  <c r="X2299" i="1"/>
  <c r="X2296" i="1"/>
  <c r="X2249" i="1"/>
  <c r="X2371" i="1"/>
  <c r="X2320" i="1"/>
  <c r="X2364" i="1"/>
  <c r="X2350" i="1"/>
  <c r="X2256" i="1"/>
  <c r="X2394" i="1"/>
  <c r="X2407" i="1"/>
  <c r="X2388" i="1"/>
  <c r="X2331" i="1"/>
  <c r="X2286" i="1"/>
  <c r="X2372" i="1"/>
  <c r="X2369" i="1"/>
  <c r="X2333" i="1"/>
  <c r="X2328" i="1"/>
  <c r="X2253" i="1"/>
  <c r="X2377" i="1"/>
  <c r="X2344" i="1"/>
  <c r="X2400" i="1"/>
  <c r="X2391" i="1"/>
  <c r="X2386" i="1"/>
  <c r="X2353" i="1"/>
  <c r="X2303" i="1"/>
  <c r="X2295" i="1"/>
  <c r="X2294" i="1"/>
  <c r="X2218" i="1"/>
  <c r="X2283" i="1"/>
  <c r="X2281" i="1"/>
  <c r="X2271" i="1"/>
  <c r="X2269" i="1"/>
  <c r="X2268" i="1"/>
  <c r="X2250" i="1"/>
  <c r="X2370" i="1"/>
  <c r="X2352" i="1"/>
  <c r="X2258" i="1"/>
  <c r="X2224" i="1"/>
  <c r="X2402" i="1"/>
  <c r="X2332" i="1"/>
  <c r="X2325" i="1"/>
  <c r="X2321" i="1"/>
  <c r="X2316" i="1"/>
  <c r="X2293" i="1"/>
  <c r="X2260" i="1"/>
  <c r="X2248" i="1"/>
  <c r="X2247" i="1"/>
  <c r="X2233" i="1"/>
  <c r="X2229" i="1"/>
  <c r="X2228" i="1"/>
  <c r="X2226" i="1"/>
  <c r="X2225" i="1"/>
  <c r="X2234" i="1"/>
  <c r="X2235" i="1"/>
  <c r="X2264" i="1"/>
  <c r="X2244" i="1"/>
  <c r="X2404" i="1"/>
  <c r="X2232" i="1"/>
  <c r="X2231" i="1"/>
  <c r="X2265" i="1"/>
  <c r="X2363" i="1"/>
  <c r="X2347" i="1"/>
  <c r="X2409" i="1"/>
  <c r="X2389" i="1"/>
  <c r="X2323" i="1"/>
  <c r="X2490" i="1"/>
  <c r="X2254" i="1"/>
  <c r="X2267" i="1"/>
  <c r="X2289" i="1"/>
  <c r="X2223" i="1"/>
  <c r="X2334" i="1"/>
  <c r="AP2342" i="1"/>
  <c r="AO2342" i="1"/>
  <c r="AG2342" i="1"/>
  <c r="AN2342" i="1" s="1"/>
  <c r="AF2342" i="1"/>
  <c r="AM2342" i="1" s="1"/>
  <c r="AE2342" i="1"/>
  <c r="AL2342" i="1" s="1"/>
  <c r="AD2342" i="1"/>
  <c r="AK2342" i="1" s="1"/>
  <c r="AC2342" i="1"/>
  <c r="AJ2342" i="1" s="1"/>
  <c r="AP2220" i="1"/>
  <c r="AO2220" i="1"/>
  <c r="AG2220" i="1"/>
  <c r="AN2220" i="1" s="1"/>
  <c r="AF2220" i="1"/>
  <c r="AM2220" i="1" s="1"/>
  <c r="AE2220" i="1"/>
  <c r="AL2220" i="1" s="1"/>
  <c r="AD2220" i="1"/>
  <c r="AK2220" i="1" s="1"/>
  <c r="AC2220" i="1"/>
  <c r="AJ2220" i="1" s="1"/>
  <c r="AP2273" i="1"/>
  <c r="AO2273" i="1"/>
  <c r="AG2273" i="1"/>
  <c r="AN2273" i="1" s="1"/>
  <c r="AF2273" i="1"/>
  <c r="AM2273" i="1" s="1"/>
  <c r="AE2273" i="1"/>
  <c r="AL2273" i="1" s="1"/>
  <c r="AD2273" i="1"/>
  <c r="AK2273" i="1" s="1"/>
  <c r="AC2273" i="1"/>
  <c r="AJ2273" i="1" s="1"/>
  <c r="AP2324" i="1"/>
  <c r="AO2324" i="1"/>
  <c r="AG2324" i="1"/>
  <c r="AN2324" i="1" s="1"/>
  <c r="AF2324" i="1"/>
  <c r="AM2324" i="1" s="1"/>
  <c r="AE2324" i="1"/>
  <c r="AL2324" i="1" s="1"/>
  <c r="AD2324" i="1"/>
  <c r="AK2324" i="1" s="1"/>
  <c r="AC2324" i="1"/>
  <c r="AJ2324" i="1" s="1"/>
  <c r="AP2361" i="1"/>
  <c r="AO2361" i="1"/>
  <c r="AG2361" i="1"/>
  <c r="AN2361" i="1" s="1"/>
  <c r="AF2361" i="1"/>
  <c r="AM2361" i="1" s="1"/>
  <c r="AE2361" i="1"/>
  <c r="AL2361" i="1" s="1"/>
  <c r="AD2361" i="1"/>
  <c r="AK2361" i="1" s="1"/>
  <c r="AC2361" i="1"/>
  <c r="AJ2361" i="1" s="1"/>
  <c r="AP2351" i="1"/>
  <c r="AO2351" i="1"/>
  <c r="AG2351" i="1"/>
  <c r="AN2351" i="1" s="1"/>
  <c r="AF2351" i="1"/>
  <c r="AM2351" i="1" s="1"/>
  <c r="AE2351" i="1"/>
  <c r="AL2351" i="1" s="1"/>
  <c r="AD2351" i="1"/>
  <c r="AK2351" i="1" s="1"/>
  <c r="AC2351" i="1"/>
  <c r="AJ2351" i="1" s="1"/>
  <c r="AP2285" i="1"/>
  <c r="AO2285" i="1"/>
  <c r="AG2285" i="1"/>
  <c r="AN2285" i="1" s="1"/>
  <c r="AF2285" i="1"/>
  <c r="AM2285" i="1" s="1"/>
  <c r="AE2285" i="1"/>
  <c r="AL2285" i="1" s="1"/>
  <c r="AD2285" i="1"/>
  <c r="AK2285" i="1" s="1"/>
  <c r="AC2285" i="1"/>
  <c r="AJ2285" i="1" s="1"/>
  <c r="AP2251" i="1"/>
  <c r="AO2251" i="1"/>
  <c r="AG2251" i="1"/>
  <c r="AN2251" i="1" s="1"/>
  <c r="AF2251" i="1"/>
  <c r="AM2251" i="1" s="1"/>
  <c r="AE2251" i="1"/>
  <c r="AL2251" i="1" s="1"/>
  <c r="AD2251" i="1"/>
  <c r="AK2251" i="1" s="1"/>
  <c r="AC2251" i="1"/>
  <c r="AJ2251" i="1" s="1"/>
  <c r="AP2245" i="1"/>
  <c r="AO2245" i="1"/>
  <c r="AG2245" i="1"/>
  <c r="AN2245" i="1" s="1"/>
  <c r="AF2245" i="1"/>
  <c r="AM2245" i="1" s="1"/>
  <c r="AE2245" i="1"/>
  <c r="AL2245" i="1" s="1"/>
  <c r="AD2245" i="1"/>
  <c r="AK2245" i="1" s="1"/>
  <c r="AC2245" i="1"/>
  <c r="AJ2245" i="1" s="1"/>
  <c r="AP2362" i="1"/>
  <c r="AO2362" i="1"/>
  <c r="AG2362" i="1"/>
  <c r="AN2362" i="1" s="1"/>
  <c r="AF2362" i="1"/>
  <c r="AM2362" i="1" s="1"/>
  <c r="AE2362" i="1"/>
  <c r="AL2362" i="1" s="1"/>
  <c r="AD2362" i="1"/>
  <c r="AK2362" i="1" s="1"/>
  <c r="AC2362" i="1"/>
  <c r="AJ2362" i="1" s="1"/>
  <c r="AP2327" i="1"/>
  <c r="AO2327" i="1"/>
  <c r="AG2327" i="1"/>
  <c r="AN2327" i="1" s="1"/>
  <c r="AF2327" i="1"/>
  <c r="AM2327" i="1" s="1"/>
  <c r="AE2327" i="1"/>
  <c r="AL2327" i="1" s="1"/>
  <c r="AD2327" i="1"/>
  <c r="AK2327" i="1" s="1"/>
  <c r="AC2327" i="1"/>
  <c r="AJ2327" i="1" s="1"/>
  <c r="AP2348" i="1"/>
  <c r="AO2348" i="1"/>
  <c r="AG2348" i="1"/>
  <c r="AN2348" i="1" s="1"/>
  <c r="AF2348" i="1"/>
  <c r="AM2348" i="1" s="1"/>
  <c r="AE2348" i="1"/>
  <c r="AL2348" i="1" s="1"/>
  <c r="AD2348" i="1"/>
  <c r="AK2348" i="1" s="1"/>
  <c r="AC2348" i="1"/>
  <c r="AJ2348" i="1" s="1"/>
  <c r="AP2387" i="1"/>
  <c r="AO2387" i="1"/>
  <c r="AG2387" i="1"/>
  <c r="AN2387" i="1" s="1"/>
  <c r="AF2387" i="1"/>
  <c r="AM2387" i="1" s="1"/>
  <c r="AE2387" i="1"/>
  <c r="AL2387" i="1" s="1"/>
  <c r="AD2387" i="1"/>
  <c r="AK2387" i="1" s="1"/>
  <c r="AC2387" i="1"/>
  <c r="AJ2387" i="1" s="1"/>
  <c r="AP2326" i="1"/>
  <c r="AO2326" i="1"/>
  <c r="AG2326" i="1"/>
  <c r="AN2326" i="1" s="1"/>
  <c r="AF2326" i="1"/>
  <c r="AM2326" i="1" s="1"/>
  <c r="AE2326" i="1"/>
  <c r="AL2326" i="1" s="1"/>
  <c r="AD2326" i="1"/>
  <c r="AK2326" i="1" s="1"/>
  <c r="AC2326" i="1"/>
  <c r="AJ2326" i="1" s="1"/>
  <c r="AP2297" i="1"/>
  <c r="AO2297" i="1"/>
  <c r="AG2297" i="1"/>
  <c r="AN2297" i="1" s="1"/>
  <c r="AF2297" i="1"/>
  <c r="AM2297" i="1" s="1"/>
  <c r="AE2297" i="1"/>
  <c r="AL2297" i="1" s="1"/>
  <c r="AD2297" i="1"/>
  <c r="AK2297" i="1" s="1"/>
  <c r="AC2297" i="1"/>
  <c r="AJ2297" i="1" s="1"/>
  <c r="AP2379" i="1"/>
  <c r="AO2379" i="1"/>
  <c r="AG2379" i="1"/>
  <c r="AN2379" i="1" s="1"/>
  <c r="AF2379" i="1"/>
  <c r="AM2379" i="1" s="1"/>
  <c r="AE2379" i="1"/>
  <c r="AL2379" i="1" s="1"/>
  <c r="AD2379" i="1"/>
  <c r="AK2379" i="1" s="1"/>
  <c r="AC2379" i="1"/>
  <c r="AJ2379" i="1" s="1"/>
  <c r="AP2375" i="1"/>
  <c r="AO2375" i="1"/>
  <c r="AG2375" i="1"/>
  <c r="AN2375" i="1" s="1"/>
  <c r="AF2375" i="1"/>
  <c r="AM2375" i="1" s="1"/>
  <c r="AE2375" i="1"/>
  <c r="AL2375" i="1" s="1"/>
  <c r="AD2375" i="1"/>
  <c r="AK2375" i="1" s="1"/>
  <c r="AC2375" i="1"/>
  <c r="AJ2375" i="1" s="1"/>
  <c r="AP2366" i="1"/>
  <c r="AO2366" i="1"/>
  <c r="AG2366" i="1"/>
  <c r="AN2366" i="1" s="1"/>
  <c r="AF2366" i="1"/>
  <c r="AM2366" i="1" s="1"/>
  <c r="AE2366" i="1"/>
  <c r="AL2366" i="1" s="1"/>
  <c r="AD2366" i="1"/>
  <c r="AK2366" i="1" s="1"/>
  <c r="AC2366" i="1"/>
  <c r="AJ2366" i="1" s="1"/>
  <c r="AP2355" i="1"/>
  <c r="AO2355" i="1"/>
  <c r="AG2355" i="1"/>
  <c r="AN2355" i="1" s="1"/>
  <c r="AF2355" i="1"/>
  <c r="AM2355" i="1" s="1"/>
  <c r="AE2355" i="1"/>
  <c r="AL2355" i="1" s="1"/>
  <c r="AD2355" i="1"/>
  <c r="AK2355" i="1" s="1"/>
  <c r="AC2355" i="1"/>
  <c r="AJ2355" i="1" s="1"/>
  <c r="AP2346" i="1"/>
  <c r="AO2346" i="1"/>
  <c r="AG2346" i="1"/>
  <c r="AN2346" i="1" s="1"/>
  <c r="AF2346" i="1"/>
  <c r="AM2346" i="1" s="1"/>
  <c r="AE2346" i="1"/>
  <c r="AL2346" i="1" s="1"/>
  <c r="AD2346" i="1"/>
  <c r="AK2346" i="1" s="1"/>
  <c r="AC2346" i="1"/>
  <c r="AJ2346" i="1" s="1"/>
  <c r="AP2319" i="1"/>
  <c r="AO2319" i="1"/>
  <c r="AG2319" i="1"/>
  <c r="AN2319" i="1" s="1"/>
  <c r="AF2319" i="1"/>
  <c r="AM2319" i="1" s="1"/>
  <c r="AE2319" i="1"/>
  <c r="AL2319" i="1" s="1"/>
  <c r="AD2319" i="1"/>
  <c r="AK2319" i="1" s="1"/>
  <c r="AC2319" i="1"/>
  <c r="AJ2319" i="1" s="1"/>
  <c r="AP2307" i="1"/>
  <c r="AO2307" i="1"/>
  <c r="AG2307" i="1"/>
  <c r="AN2307" i="1" s="1"/>
  <c r="AF2307" i="1"/>
  <c r="AM2307" i="1" s="1"/>
  <c r="AE2307" i="1"/>
  <c r="AL2307" i="1" s="1"/>
  <c r="AD2307" i="1"/>
  <c r="AK2307" i="1" s="1"/>
  <c r="AC2307" i="1"/>
  <c r="AJ2307" i="1" s="1"/>
  <c r="AP2306" i="1"/>
  <c r="AO2306" i="1"/>
  <c r="AG2306" i="1"/>
  <c r="AN2306" i="1" s="1"/>
  <c r="AF2306" i="1"/>
  <c r="AM2306" i="1" s="1"/>
  <c r="AE2306" i="1"/>
  <c r="AL2306" i="1" s="1"/>
  <c r="AD2306" i="1"/>
  <c r="AK2306" i="1" s="1"/>
  <c r="AC2306" i="1"/>
  <c r="AJ2306" i="1" s="1"/>
  <c r="AP2298" i="1"/>
  <c r="AO2298" i="1"/>
  <c r="AG2298" i="1"/>
  <c r="AN2298" i="1" s="1"/>
  <c r="AF2298" i="1"/>
  <c r="AM2298" i="1" s="1"/>
  <c r="AE2298" i="1"/>
  <c r="AL2298" i="1" s="1"/>
  <c r="AD2298" i="1"/>
  <c r="AK2298" i="1" s="1"/>
  <c r="AC2298" i="1"/>
  <c r="AJ2298" i="1" s="1"/>
  <c r="AP2284" i="1"/>
  <c r="AO2284" i="1"/>
  <c r="AG2284" i="1"/>
  <c r="AN2284" i="1" s="1"/>
  <c r="AF2284" i="1"/>
  <c r="AM2284" i="1" s="1"/>
  <c r="AE2284" i="1"/>
  <c r="AL2284" i="1" s="1"/>
  <c r="AD2284" i="1"/>
  <c r="AK2284" i="1" s="1"/>
  <c r="AC2284" i="1"/>
  <c r="AJ2284" i="1" s="1"/>
  <c r="AP2261" i="1"/>
  <c r="AO2261" i="1"/>
  <c r="AG2261" i="1"/>
  <c r="AN2261" i="1" s="1"/>
  <c r="AF2261" i="1"/>
  <c r="AM2261" i="1" s="1"/>
  <c r="AE2261" i="1"/>
  <c r="AL2261" i="1" s="1"/>
  <c r="AD2261" i="1"/>
  <c r="AK2261" i="1" s="1"/>
  <c r="AC2261" i="1"/>
  <c r="AJ2261" i="1" s="1"/>
  <c r="AP2219" i="1"/>
  <c r="AO2219" i="1"/>
  <c r="AG2219" i="1"/>
  <c r="AN2219" i="1" s="1"/>
  <c r="AF2219" i="1"/>
  <c r="AM2219" i="1" s="1"/>
  <c r="AE2219" i="1"/>
  <c r="AL2219" i="1" s="1"/>
  <c r="AD2219" i="1"/>
  <c r="AK2219" i="1" s="1"/>
  <c r="AC2219" i="1"/>
  <c r="AJ2219" i="1" s="1"/>
  <c r="AP2406" i="1"/>
  <c r="AO2406" i="1"/>
  <c r="AG2406" i="1"/>
  <c r="AN2406" i="1" s="1"/>
  <c r="AF2406" i="1"/>
  <c r="AM2406" i="1" s="1"/>
  <c r="AE2406" i="1"/>
  <c r="AL2406" i="1" s="1"/>
  <c r="AD2406" i="1"/>
  <c r="AK2406" i="1" s="1"/>
  <c r="AC2406" i="1"/>
  <c r="AJ2406" i="1" s="1"/>
  <c r="AP2354" i="1"/>
  <c r="AO2354" i="1"/>
  <c r="AG2354" i="1"/>
  <c r="AN2354" i="1" s="1"/>
  <c r="AF2354" i="1"/>
  <c r="AM2354" i="1" s="1"/>
  <c r="AE2354" i="1"/>
  <c r="AL2354" i="1" s="1"/>
  <c r="AD2354" i="1"/>
  <c r="AK2354" i="1" s="1"/>
  <c r="AC2354" i="1"/>
  <c r="AJ2354" i="1" s="1"/>
  <c r="AP2383" i="1"/>
  <c r="AO2383" i="1"/>
  <c r="AG2383" i="1"/>
  <c r="AN2383" i="1" s="1"/>
  <c r="AF2383" i="1"/>
  <c r="AM2383" i="1" s="1"/>
  <c r="AE2383" i="1"/>
  <c r="AL2383" i="1" s="1"/>
  <c r="AD2383" i="1"/>
  <c r="AK2383" i="1" s="1"/>
  <c r="AC2383" i="1"/>
  <c r="AJ2383" i="1" s="1"/>
  <c r="AP2380" i="1"/>
  <c r="AO2380" i="1"/>
  <c r="AG2380" i="1"/>
  <c r="AN2380" i="1" s="1"/>
  <c r="AF2380" i="1"/>
  <c r="AM2380" i="1" s="1"/>
  <c r="AE2380" i="1"/>
  <c r="AL2380" i="1" s="1"/>
  <c r="AD2380" i="1"/>
  <c r="AK2380" i="1" s="1"/>
  <c r="AC2380" i="1"/>
  <c r="AJ2380" i="1" s="1"/>
  <c r="AP2304" i="1"/>
  <c r="AO2304" i="1"/>
  <c r="AG2304" i="1"/>
  <c r="AN2304" i="1" s="1"/>
  <c r="AF2304" i="1"/>
  <c r="AM2304" i="1" s="1"/>
  <c r="AE2304" i="1"/>
  <c r="AL2304" i="1" s="1"/>
  <c r="AD2304" i="1"/>
  <c r="AK2304" i="1" s="1"/>
  <c r="AC2304" i="1"/>
  <c r="AJ2304" i="1" s="1"/>
  <c r="AP2382" i="1"/>
  <c r="AO2382" i="1"/>
  <c r="AG2382" i="1"/>
  <c r="AN2382" i="1" s="1"/>
  <c r="AF2382" i="1"/>
  <c r="AM2382" i="1" s="1"/>
  <c r="AE2382" i="1"/>
  <c r="AL2382" i="1" s="1"/>
  <c r="AD2382" i="1"/>
  <c r="AK2382" i="1" s="1"/>
  <c r="AC2382" i="1"/>
  <c r="AJ2382" i="1" s="1"/>
  <c r="AP2360" i="1"/>
  <c r="AO2360" i="1"/>
  <c r="AG2360" i="1"/>
  <c r="AN2360" i="1" s="1"/>
  <c r="AF2360" i="1"/>
  <c r="AM2360" i="1" s="1"/>
  <c r="AE2360" i="1"/>
  <c r="AL2360" i="1" s="1"/>
  <c r="AD2360" i="1"/>
  <c r="AK2360" i="1" s="1"/>
  <c r="AC2360" i="1"/>
  <c r="AJ2360" i="1" s="1"/>
  <c r="AP2339" i="1"/>
  <c r="AO2339" i="1"/>
  <c r="AG2339" i="1"/>
  <c r="AN2339" i="1" s="1"/>
  <c r="AF2339" i="1"/>
  <c r="AM2339" i="1" s="1"/>
  <c r="AE2339" i="1"/>
  <c r="AL2339" i="1" s="1"/>
  <c r="AD2339" i="1"/>
  <c r="AK2339" i="1" s="1"/>
  <c r="AC2339" i="1"/>
  <c r="AJ2339" i="1" s="1"/>
  <c r="AP2373" i="1"/>
  <c r="AO2373" i="1"/>
  <c r="AG2373" i="1"/>
  <c r="AN2373" i="1" s="1"/>
  <c r="AF2373" i="1"/>
  <c r="AM2373" i="1" s="1"/>
  <c r="AE2373" i="1"/>
  <c r="AL2373" i="1" s="1"/>
  <c r="AD2373" i="1"/>
  <c r="AK2373" i="1" s="1"/>
  <c r="AC2373" i="1"/>
  <c r="AJ2373" i="1" s="1"/>
  <c r="AP2343" i="1"/>
  <c r="AO2343" i="1"/>
  <c r="AG2343" i="1"/>
  <c r="AN2343" i="1" s="1"/>
  <c r="AF2343" i="1"/>
  <c r="AM2343" i="1" s="1"/>
  <c r="AE2343" i="1"/>
  <c r="AL2343" i="1" s="1"/>
  <c r="AD2343" i="1"/>
  <c r="AK2343" i="1" s="1"/>
  <c r="AC2343" i="1"/>
  <c r="AJ2343" i="1" s="1"/>
  <c r="AP2252" i="1"/>
  <c r="AO2252" i="1"/>
  <c r="AG2252" i="1"/>
  <c r="AN2252" i="1" s="1"/>
  <c r="AF2252" i="1"/>
  <c r="AM2252" i="1" s="1"/>
  <c r="AE2252" i="1"/>
  <c r="AL2252" i="1" s="1"/>
  <c r="AD2252" i="1"/>
  <c r="AK2252" i="1" s="1"/>
  <c r="AC2252" i="1"/>
  <c r="AJ2252" i="1" s="1"/>
  <c r="AP2305" i="1"/>
  <c r="AO2305" i="1"/>
  <c r="AG2305" i="1"/>
  <c r="AN2305" i="1" s="1"/>
  <c r="AF2305" i="1"/>
  <c r="AM2305" i="1" s="1"/>
  <c r="AE2305" i="1"/>
  <c r="AL2305" i="1" s="1"/>
  <c r="AD2305" i="1"/>
  <c r="AK2305" i="1" s="1"/>
  <c r="AC2305" i="1"/>
  <c r="AJ2305" i="1" s="1"/>
  <c r="AP2291" i="1"/>
  <c r="AO2291" i="1"/>
  <c r="AG2291" i="1"/>
  <c r="AN2291" i="1" s="1"/>
  <c r="AF2291" i="1"/>
  <c r="AM2291" i="1" s="1"/>
  <c r="AE2291" i="1"/>
  <c r="AL2291" i="1" s="1"/>
  <c r="AD2291" i="1"/>
  <c r="AK2291" i="1" s="1"/>
  <c r="AC2291" i="1"/>
  <c r="AJ2291" i="1" s="1"/>
  <c r="AP2280" i="1"/>
  <c r="AO2280" i="1"/>
  <c r="AG2280" i="1"/>
  <c r="AN2280" i="1" s="1"/>
  <c r="AF2280" i="1"/>
  <c r="AM2280" i="1" s="1"/>
  <c r="AE2280" i="1"/>
  <c r="AL2280" i="1" s="1"/>
  <c r="AD2280" i="1"/>
  <c r="AK2280" i="1" s="1"/>
  <c r="AC2280" i="1"/>
  <c r="AJ2280" i="1" s="1"/>
  <c r="AP2393" i="1"/>
  <c r="AO2393" i="1"/>
  <c r="AG2393" i="1"/>
  <c r="AN2393" i="1" s="1"/>
  <c r="AF2393" i="1"/>
  <c r="AM2393" i="1" s="1"/>
  <c r="AE2393" i="1"/>
  <c r="AL2393" i="1" s="1"/>
  <c r="AD2393" i="1"/>
  <c r="AK2393" i="1" s="1"/>
  <c r="AC2393" i="1"/>
  <c r="AJ2393" i="1" s="1"/>
  <c r="AP2376" i="1"/>
  <c r="AO2376" i="1"/>
  <c r="AG2376" i="1"/>
  <c r="AN2376" i="1" s="1"/>
  <c r="AF2376" i="1"/>
  <c r="AM2376" i="1" s="1"/>
  <c r="AE2376" i="1"/>
  <c r="AL2376" i="1" s="1"/>
  <c r="AD2376" i="1"/>
  <c r="AK2376" i="1" s="1"/>
  <c r="AC2376" i="1"/>
  <c r="AJ2376" i="1" s="1"/>
  <c r="AP2329" i="1"/>
  <c r="AO2329" i="1"/>
  <c r="AG2329" i="1"/>
  <c r="AN2329" i="1" s="1"/>
  <c r="AF2329" i="1"/>
  <c r="AM2329" i="1" s="1"/>
  <c r="AE2329" i="1"/>
  <c r="AL2329" i="1" s="1"/>
  <c r="AD2329" i="1"/>
  <c r="AK2329" i="1" s="1"/>
  <c r="AC2329" i="1"/>
  <c r="AJ2329" i="1" s="1"/>
  <c r="AP2341" i="1"/>
  <c r="AO2341" i="1"/>
  <c r="AG2341" i="1"/>
  <c r="AN2341" i="1" s="1"/>
  <c r="AF2341" i="1"/>
  <c r="AM2341" i="1" s="1"/>
  <c r="AE2341" i="1"/>
  <c r="AL2341" i="1" s="1"/>
  <c r="AD2341" i="1"/>
  <c r="AK2341" i="1" s="1"/>
  <c r="AC2341" i="1"/>
  <c r="AJ2341" i="1" s="1"/>
  <c r="AP2356" i="1"/>
  <c r="AO2356" i="1"/>
  <c r="AJ2356" i="1"/>
  <c r="AG2356" i="1"/>
  <c r="AN2356" i="1" s="1"/>
  <c r="AF2356" i="1"/>
  <c r="AM2356" i="1" s="1"/>
  <c r="AE2356" i="1"/>
  <c r="AL2356" i="1" s="1"/>
  <c r="AD2356" i="1"/>
  <c r="AK2356" i="1" s="1"/>
  <c r="AP2357" i="1"/>
  <c r="AO2357" i="1"/>
  <c r="AG2357" i="1"/>
  <c r="AN2357" i="1" s="1"/>
  <c r="AF2357" i="1"/>
  <c r="AM2357" i="1" s="1"/>
  <c r="AE2357" i="1"/>
  <c r="AL2357" i="1" s="1"/>
  <c r="AD2357" i="1"/>
  <c r="AK2357" i="1" s="1"/>
  <c r="AC2357" i="1"/>
  <c r="AJ2357" i="1" s="1"/>
  <c r="AP2300" i="1"/>
  <c r="AO2300" i="1"/>
  <c r="AG2300" i="1"/>
  <c r="AN2300" i="1" s="1"/>
  <c r="AF2300" i="1"/>
  <c r="AM2300" i="1" s="1"/>
  <c r="AE2300" i="1"/>
  <c r="AL2300" i="1" s="1"/>
  <c r="AD2300" i="1"/>
  <c r="AK2300" i="1" s="1"/>
  <c r="AC2300" i="1"/>
  <c r="AJ2300" i="1" s="1"/>
  <c r="AP2392" i="1"/>
  <c r="AO2392" i="1"/>
  <c r="AG2392" i="1"/>
  <c r="AN2392" i="1" s="1"/>
  <c r="AF2392" i="1"/>
  <c r="AM2392" i="1" s="1"/>
  <c r="AE2392" i="1"/>
  <c r="AL2392" i="1" s="1"/>
  <c r="AD2392" i="1"/>
  <c r="AK2392" i="1" s="1"/>
  <c r="AC2392" i="1"/>
  <c r="AJ2392" i="1" s="1"/>
  <c r="AP2405" i="1"/>
  <c r="AO2405" i="1"/>
  <c r="AG2405" i="1"/>
  <c r="AN2405" i="1" s="1"/>
  <c r="AF2405" i="1"/>
  <c r="AM2405" i="1" s="1"/>
  <c r="AE2405" i="1"/>
  <c r="AL2405" i="1" s="1"/>
  <c r="AD2405" i="1"/>
  <c r="AK2405" i="1" s="1"/>
  <c r="AC2405" i="1"/>
  <c r="AJ2405" i="1" s="1"/>
  <c r="AP2317" i="1"/>
  <c r="AO2317" i="1"/>
  <c r="AG2317" i="1"/>
  <c r="AN2317" i="1" s="1"/>
  <c r="AF2317" i="1"/>
  <c r="AM2317" i="1" s="1"/>
  <c r="AE2317" i="1"/>
  <c r="AL2317" i="1" s="1"/>
  <c r="AD2317" i="1"/>
  <c r="AK2317" i="1" s="1"/>
  <c r="AC2317" i="1"/>
  <c r="AJ2317" i="1" s="1"/>
  <c r="AP2279" i="1"/>
  <c r="AO2279" i="1"/>
  <c r="AG2279" i="1"/>
  <c r="AN2279" i="1" s="1"/>
  <c r="AF2279" i="1"/>
  <c r="AM2279" i="1" s="1"/>
  <c r="AE2279" i="1"/>
  <c r="AL2279" i="1" s="1"/>
  <c r="AD2279" i="1"/>
  <c r="AK2279" i="1" s="1"/>
  <c r="AC2279" i="1"/>
  <c r="AJ2279" i="1" s="1"/>
  <c r="AP2335" i="1"/>
  <c r="AO2335" i="1"/>
  <c r="AG2335" i="1"/>
  <c r="AN2335" i="1" s="1"/>
  <c r="AF2335" i="1"/>
  <c r="AM2335" i="1" s="1"/>
  <c r="AE2335" i="1"/>
  <c r="AL2335" i="1" s="1"/>
  <c r="AD2335" i="1"/>
  <c r="AK2335" i="1" s="1"/>
  <c r="AC2335" i="1"/>
  <c r="AJ2335" i="1" s="1"/>
  <c r="AP2384" i="1"/>
  <c r="AO2384" i="1"/>
  <c r="AG2384" i="1"/>
  <c r="AN2384" i="1" s="1"/>
  <c r="AF2384" i="1"/>
  <c r="AM2384" i="1" s="1"/>
  <c r="AE2384" i="1"/>
  <c r="AL2384" i="1" s="1"/>
  <c r="AD2384" i="1"/>
  <c r="AK2384" i="1" s="1"/>
  <c r="AC2384" i="1"/>
  <c r="AJ2384" i="1" s="1"/>
  <c r="AP2257" i="1"/>
  <c r="AO2257" i="1"/>
  <c r="AG2257" i="1"/>
  <c r="AN2257" i="1" s="1"/>
  <c r="AF2257" i="1"/>
  <c r="AM2257" i="1" s="1"/>
  <c r="AE2257" i="1"/>
  <c r="AL2257" i="1" s="1"/>
  <c r="AD2257" i="1"/>
  <c r="AK2257" i="1" s="1"/>
  <c r="AC2257" i="1"/>
  <c r="AJ2257" i="1" s="1"/>
  <c r="AP2338" i="1"/>
  <c r="AO2338" i="1"/>
  <c r="AJ2338" i="1"/>
  <c r="AG2338" i="1"/>
  <c r="AN2338" i="1" s="1"/>
  <c r="AF2338" i="1"/>
  <c r="AM2338" i="1" s="1"/>
  <c r="AE2338" i="1"/>
  <c r="AL2338" i="1" s="1"/>
  <c r="AD2338" i="1"/>
  <c r="AK2338" i="1" s="1"/>
  <c r="AP2337" i="1"/>
  <c r="AO2337" i="1"/>
  <c r="AG2337" i="1"/>
  <c r="AN2337" i="1" s="1"/>
  <c r="AF2337" i="1"/>
  <c r="AM2337" i="1" s="1"/>
  <c r="AE2337" i="1"/>
  <c r="AL2337" i="1" s="1"/>
  <c r="AD2337" i="1"/>
  <c r="AK2337" i="1" s="1"/>
  <c r="AC2337" i="1"/>
  <c r="AJ2337" i="1" s="1"/>
  <c r="AP2287" i="1"/>
  <c r="AO2287" i="1"/>
  <c r="AJ2287" i="1"/>
  <c r="AG2287" i="1"/>
  <c r="AN2287" i="1" s="1"/>
  <c r="AF2287" i="1"/>
  <c r="AM2287" i="1" s="1"/>
  <c r="AE2287" i="1"/>
  <c r="AL2287" i="1" s="1"/>
  <c r="AD2287" i="1"/>
  <c r="AK2287" i="1" s="1"/>
  <c r="AP2274" i="1"/>
  <c r="AO2274" i="1"/>
  <c r="AG2274" i="1"/>
  <c r="AN2274" i="1" s="1"/>
  <c r="AF2274" i="1"/>
  <c r="AM2274" i="1" s="1"/>
  <c r="AE2274" i="1"/>
  <c r="AL2274" i="1" s="1"/>
  <c r="AD2274" i="1"/>
  <c r="AK2274" i="1" s="1"/>
  <c r="AC2274" i="1"/>
  <c r="AJ2274" i="1" s="1"/>
  <c r="AP2275" i="1"/>
  <c r="AO2275" i="1"/>
  <c r="AG2275" i="1"/>
  <c r="AN2275" i="1" s="1"/>
  <c r="AF2275" i="1"/>
  <c r="AM2275" i="1" s="1"/>
  <c r="AE2275" i="1"/>
  <c r="AL2275" i="1" s="1"/>
  <c r="AD2275" i="1"/>
  <c r="AK2275" i="1" s="1"/>
  <c r="AC2275" i="1"/>
  <c r="AJ2275" i="1" s="1"/>
  <c r="AP2367" i="1"/>
  <c r="AO2367" i="1"/>
  <c r="AG2367" i="1"/>
  <c r="AN2367" i="1" s="1"/>
  <c r="AF2367" i="1"/>
  <c r="AM2367" i="1" s="1"/>
  <c r="AE2367" i="1"/>
  <c r="AL2367" i="1" s="1"/>
  <c r="AD2367" i="1"/>
  <c r="AK2367" i="1" s="1"/>
  <c r="AC2367" i="1"/>
  <c r="AJ2367" i="1" s="1"/>
  <c r="AP2359" i="1"/>
  <c r="AO2359" i="1"/>
  <c r="AG2359" i="1"/>
  <c r="AN2359" i="1" s="1"/>
  <c r="AF2359" i="1"/>
  <c r="AM2359" i="1" s="1"/>
  <c r="AE2359" i="1"/>
  <c r="AL2359" i="1" s="1"/>
  <c r="AD2359" i="1"/>
  <c r="AK2359" i="1" s="1"/>
  <c r="AC2359" i="1"/>
  <c r="AJ2359" i="1" s="1"/>
  <c r="AP2390" i="1"/>
  <c r="AO2390" i="1"/>
  <c r="AG2390" i="1"/>
  <c r="AN2390" i="1" s="1"/>
  <c r="AF2390" i="1"/>
  <c r="AM2390" i="1" s="1"/>
  <c r="AE2390" i="1"/>
  <c r="AL2390" i="1" s="1"/>
  <c r="AD2390" i="1"/>
  <c r="AK2390" i="1" s="1"/>
  <c r="AC2390" i="1"/>
  <c r="AJ2390" i="1" s="1"/>
  <c r="AP2349" i="1"/>
  <c r="AO2349" i="1"/>
  <c r="AJ2349" i="1"/>
  <c r="AG2349" i="1"/>
  <c r="AN2349" i="1" s="1"/>
  <c r="AF2349" i="1"/>
  <c r="AM2349" i="1" s="1"/>
  <c r="AE2349" i="1"/>
  <c r="AL2349" i="1" s="1"/>
  <c r="AD2349" i="1"/>
  <c r="AK2349" i="1" s="1"/>
  <c r="AP2336" i="1"/>
  <c r="AO2336" i="1"/>
  <c r="AG2336" i="1"/>
  <c r="AN2336" i="1" s="1"/>
  <c r="AF2336" i="1"/>
  <c r="AM2336" i="1" s="1"/>
  <c r="AE2336" i="1"/>
  <c r="AL2336" i="1" s="1"/>
  <c r="AD2336" i="1"/>
  <c r="AK2336" i="1" s="1"/>
  <c r="AC2336" i="1"/>
  <c r="AJ2336" i="1" s="1"/>
  <c r="AP2299" i="1"/>
  <c r="AO2299" i="1"/>
  <c r="AG2299" i="1"/>
  <c r="AN2299" i="1" s="1"/>
  <c r="AF2299" i="1"/>
  <c r="AM2299" i="1" s="1"/>
  <c r="AE2299" i="1"/>
  <c r="AL2299" i="1" s="1"/>
  <c r="AD2299" i="1"/>
  <c r="AK2299" i="1" s="1"/>
  <c r="AC2299" i="1"/>
  <c r="AJ2299" i="1" s="1"/>
  <c r="AP2330" i="1"/>
  <c r="AO2330" i="1"/>
  <c r="AG2330" i="1"/>
  <c r="AN2330" i="1" s="1"/>
  <c r="AF2330" i="1"/>
  <c r="AM2330" i="1" s="1"/>
  <c r="AE2330" i="1"/>
  <c r="AL2330" i="1" s="1"/>
  <c r="AD2330" i="1"/>
  <c r="AK2330" i="1" s="1"/>
  <c r="AC2330" i="1"/>
  <c r="AJ2330" i="1" s="1"/>
  <c r="AP2296" i="1"/>
  <c r="AO2296" i="1"/>
  <c r="AG2296" i="1"/>
  <c r="AN2296" i="1" s="1"/>
  <c r="AF2296" i="1"/>
  <c r="AM2296" i="1" s="1"/>
  <c r="AE2296" i="1"/>
  <c r="AL2296" i="1" s="1"/>
  <c r="AD2296" i="1"/>
  <c r="AK2296" i="1" s="1"/>
  <c r="AC2296" i="1"/>
  <c r="AJ2296" i="1" s="1"/>
  <c r="AP2262" i="1"/>
  <c r="AO2262" i="1"/>
  <c r="AG2262" i="1"/>
  <c r="AN2262" i="1" s="1"/>
  <c r="AF2262" i="1"/>
  <c r="AM2262" i="1" s="1"/>
  <c r="AE2262" i="1"/>
  <c r="AL2262" i="1" s="1"/>
  <c r="AD2262" i="1"/>
  <c r="AK2262" i="1" s="1"/>
  <c r="AC2262" i="1"/>
  <c r="AJ2262" i="1" s="1"/>
  <c r="AP2249" i="1"/>
  <c r="AO2249" i="1"/>
  <c r="AG2249" i="1"/>
  <c r="AN2249" i="1" s="1"/>
  <c r="AF2249" i="1"/>
  <c r="AM2249" i="1" s="1"/>
  <c r="AE2249" i="1"/>
  <c r="AL2249" i="1" s="1"/>
  <c r="AD2249" i="1"/>
  <c r="AK2249" i="1" s="1"/>
  <c r="AC2249" i="1"/>
  <c r="AJ2249" i="1" s="1"/>
  <c r="AP2371" i="1"/>
  <c r="AO2371" i="1"/>
  <c r="AG2371" i="1"/>
  <c r="AN2371" i="1" s="1"/>
  <c r="AF2371" i="1"/>
  <c r="AM2371" i="1" s="1"/>
  <c r="AE2371" i="1"/>
  <c r="AL2371" i="1" s="1"/>
  <c r="AD2371" i="1"/>
  <c r="AK2371" i="1" s="1"/>
  <c r="AC2371" i="1"/>
  <c r="AJ2371" i="1" s="1"/>
  <c r="AP2320" i="1"/>
  <c r="AO2320" i="1"/>
  <c r="AG2320" i="1"/>
  <c r="AN2320" i="1" s="1"/>
  <c r="AF2320" i="1"/>
  <c r="AM2320" i="1" s="1"/>
  <c r="AE2320" i="1"/>
  <c r="AL2320" i="1" s="1"/>
  <c r="AD2320" i="1"/>
  <c r="AK2320" i="1" s="1"/>
  <c r="AC2320" i="1"/>
  <c r="AJ2320" i="1" s="1"/>
  <c r="AP2364" i="1"/>
  <c r="AO2364" i="1"/>
  <c r="AG2364" i="1"/>
  <c r="AN2364" i="1" s="1"/>
  <c r="AF2364" i="1"/>
  <c r="AM2364" i="1" s="1"/>
  <c r="AE2364" i="1"/>
  <c r="AL2364" i="1" s="1"/>
  <c r="AD2364" i="1"/>
  <c r="AK2364" i="1" s="1"/>
  <c r="AC2364" i="1"/>
  <c r="AJ2364" i="1" s="1"/>
  <c r="AP2350" i="1"/>
  <c r="AO2350" i="1"/>
  <c r="AG2350" i="1"/>
  <c r="AN2350" i="1" s="1"/>
  <c r="AF2350" i="1"/>
  <c r="AM2350" i="1" s="1"/>
  <c r="AE2350" i="1"/>
  <c r="AL2350" i="1" s="1"/>
  <c r="AD2350" i="1"/>
  <c r="AK2350" i="1" s="1"/>
  <c r="AC2350" i="1"/>
  <c r="AJ2350" i="1" s="1"/>
  <c r="AP2301" i="1"/>
  <c r="AO2301" i="1"/>
  <c r="AG2301" i="1"/>
  <c r="AN2301" i="1" s="1"/>
  <c r="AF2301" i="1"/>
  <c r="AM2301" i="1" s="1"/>
  <c r="AE2301" i="1"/>
  <c r="AL2301" i="1" s="1"/>
  <c r="AD2301" i="1"/>
  <c r="AK2301" i="1" s="1"/>
  <c r="AC2301" i="1"/>
  <c r="AJ2301" i="1" s="1"/>
  <c r="AP2256" i="1"/>
  <c r="AO2256" i="1"/>
  <c r="AG2256" i="1"/>
  <c r="AN2256" i="1" s="1"/>
  <c r="AF2256" i="1"/>
  <c r="AM2256" i="1" s="1"/>
  <c r="AE2256" i="1"/>
  <c r="AL2256" i="1" s="1"/>
  <c r="AD2256" i="1"/>
  <c r="AK2256" i="1" s="1"/>
  <c r="AC2256" i="1"/>
  <c r="AJ2256" i="1" s="1"/>
  <c r="AP2385" i="1"/>
  <c r="AO2385" i="1"/>
  <c r="AG2385" i="1"/>
  <c r="AN2385" i="1" s="1"/>
  <c r="AF2385" i="1"/>
  <c r="AM2385" i="1" s="1"/>
  <c r="AE2385" i="1"/>
  <c r="AL2385" i="1" s="1"/>
  <c r="AD2385" i="1"/>
  <c r="AK2385" i="1" s="1"/>
  <c r="AC2385" i="1"/>
  <c r="AJ2385" i="1" s="1"/>
  <c r="AP2394" i="1"/>
  <c r="AO2394" i="1"/>
  <c r="AG2394" i="1"/>
  <c r="AN2394" i="1" s="1"/>
  <c r="AF2394" i="1"/>
  <c r="AM2394" i="1" s="1"/>
  <c r="AE2394" i="1"/>
  <c r="AL2394" i="1" s="1"/>
  <c r="AD2394" i="1"/>
  <c r="AK2394" i="1" s="1"/>
  <c r="AC2394" i="1"/>
  <c r="AJ2394" i="1" s="1"/>
  <c r="AP2407" i="1"/>
  <c r="AO2407" i="1"/>
  <c r="AG2407" i="1"/>
  <c r="AN2407" i="1" s="1"/>
  <c r="AF2407" i="1"/>
  <c r="AM2407" i="1" s="1"/>
  <c r="AE2407" i="1"/>
  <c r="AL2407" i="1" s="1"/>
  <c r="AD2407" i="1"/>
  <c r="AK2407" i="1" s="1"/>
  <c r="AC2407" i="1"/>
  <c r="AJ2407" i="1" s="1"/>
  <c r="AP2388" i="1"/>
  <c r="AO2388" i="1"/>
  <c r="AG2388" i="1"/>
  <c r="AN2388" i="1" s="1"/>
  <c r="AF2388" i="1"/>
  <c r="AM2388" i="1" s="1"/>
  <c r="AE2388" i="1"/>
  <c r="AL2388" i="1" s="1"/>
  <c r="AD2388" i="1"/>
  <c r="AK2388" i="1" s="1"/>
  <c r="AC2388" i="1"/>
  <c r="AJ2388" i="1" s="1"/>
  <c r="AP2331" i="1"/>
  <c r="AO2331" i="1"/>
  <c r="AG2331" i="1"/>
  <c r="AN2331" i="1" s="1"/>
  <c r="AF2331" i="1"/>
  <c r="AM2331" i="1" s="1"/>
  <c r="AE2331" i="1"/>
  <c r="AL2331" i="1" s="1"/>
  <c r="AD2331" i="1"/>
  <c r="AK2331" i="1" s="1"/>
  <c r="AC2331" i="1"/>
  <c r="AJ2331" i="1" s="1"/>
  <c r="AP2358" i="1"/>
  <c r="AO2358" i="1"/>
  <c r="AG2358" i="1"/>
  <c r="AN2358" i="1" s="1"/>
  <c r="AF2358" i="1"/>
  <c r="AM2358" i="1" s="1"/>
  <c r="AE2358" i="1"/>
  <c r="AL2358" i="1" s="1"/>
  <c r="AD2358" i="1"/>
  <c r="AK2358" i="1" s="1"/>
  <c r="AC2358" i="1"/>
  <c r="AJ2358" i="1" s="1"/>
  <c r="AP2286" i="1"/>
  <c r="AO2286" i="1"/>
  <c r="AG2286" i="1"/>
  <c r="AN2286" i="1" s="1"/>
  <c r="AF2286" i="1"/>
  <c r="AM2286" i="1" s="1"/>
  <c r="AE2286" i="1"/>
  <c r="AL2286" i="1" s="1"/>
  <c r="AD2286" i="1"/>
  <c r="AK2286" i="1" s="1"/>
  <c r="AC2286" i="1"/>
  <c r="AJ2286" i="1" s="1"/>
  <c r="AP2372" i="1"/>
  <c r="AO2372" i="1"/>
  <c r="AG2372" i="1"/>
  <c r="AN2372" i="1" s="1"/>
  <c r="AF2372" i="1"/>
  <c r="AM2372" i="1" s="1"/>
  <c r="AE2372" i="1"/>
  <c r="AL2372" i="1" s="1"/>
  <c r="AD2372" i="1"/>
  <c r="AK2372" i="1" s="1"/>
  <c r="AC2372" i="1"/>
  <c r="AJ2372" i="1" s="1"/>
  <c r="AP2369" i="1"/>
  <c r="AO2369" i="1"/>
  <c r="AJ2369" i="1"/>
  <c r="AG2369" i="1"/>
  <c r="AN2369" i="1" s="1"/>
  <c r="AF2369" i="1"/>
  <c r="AM2369" i="1" s="1"/>
  <c r="AE2369" i="1"/>
  <c r="AL2369" i="1" s="1"/>
  <c r="AD2369" i="1"/>
  <c r="AK2369" i="1" s="1"/>
  <c r="AP2333" i="1"/>
  <c r="AO2333" i="1"/>
  <c r="AG2333" i="1"/>
  <c r="AN2333" i="1" s="1"/>
  <c r="AF2333" i="1"/>
  <c r="AM2333" i="1" s="1"/>
  <c r="AE2333" i="1"/>
  <c r="AL2333" i="1" s="1"/>
  <c r="AD2333" i="1"/>
  <c r="AK2333" i="1" s="1"/>
  <c r="AC2333" i="1"/>
  <c r="AJ2333" i="1" s="1"/>
  <c r="AP2328" i="1"/>
  <c r="AO2328" i="1"/>
  <c r="AJ2328" i="1"/>
  <c r="AG2328" i="1"/>
  <c r="AN2328" i="1" s="1"/>
  <c r="AF2328" i="1"/>
  <c r="AM2328" i="1" s="1"/>
  <c r="AE2328" i="1"/>
  <c r="AL2328" i="1" s="1"/>
  <c r="AD2328" i="1"/>
  <c r="AK2328" i="1" s="1"/>
  <c r="AP2253" i="1"/>
  <c r="AO2253" i="1"/>
  <c r="AG2253" i="1"/>
  <c r="AN2253" i="1" s="1"/>
  <c r="AF2253" i="1"/>
  <c r="AM2253" i="1" s="1"/>
  <c r="AE2253" i="1"/>
  <c r="AL2253" i="1" s="1"/>
  <c r="AD2253" i="1"/>
  <c r="AK2253" i="1" s="1"/>
  <c r="AC2253" i="1"/>
  <c r="AJ2253" i="1" s="1"/>
  <c r="AP2377" i="1"/>
  <c r="AO2377" i="1"/>
  <c r="AG2377" i="1"/>
  <c r="AN2377" i="1" s="1"/>
  <c r="AF2377" i="1"/>
  <c r="AM2377" i="1" s="1"/>
  <c r="AE2377" i="1"/>
  <c r="AL2377" i="1" s="1"/>
  <c r="AD2377" i="1"/>
  <c r="AK2377" i="1" s="1"/>
  <c r="AC2377" i="1"/>
  <c r="AJ2377" i="1" s="1"/>
  <c r="AP2318" i="1"/>
  <c r="AO2318" i="1"/>
  <c r="AJ2318" i="1"/>
  <c r="AG2318" i="1"/>
  <c r="AN2318" i="1" s="1"/>
  <c r="AF2318" i="1"/>
  <c r="AM2318" i="1" s="1"/>
  <c r="AE2318" i="1"/>
  <c r="AL2318" i="1" s="1"/>
  <c r="AD2318" i="1"/>
  <c r="AK2318" i="1" s="1"/>
  <c r="AP2344" i="1"/>
  <c r="AO2344" i="1"/>
  <c r="AG2344" i="1"/>
  <c r="AN2344" i="1" s="1"/>
  <c r="AF2344" i="1"/>
  <c r="AM2344" i="1" s="1"/>
  <c r="AE2344" i="1"/>
  <c r="AL2344" i="1" s="1"/>
  <c r="AD2344" i="1"/>
  <c r="AK2344" i="1" s="1"/>
  <c r="AC2344" i="1"/>
  <c r="AJ2344" i="1" s="1"/>
  <c r="AP2408" i="1"/>
  <c r="AO2408" i="1"/>
  <c r="AJ2408" i="1"/>
  <c r="AG2408" i="1"/>
  <c r="AN2408" i="1" s="1"/>
  <c r="AF2408" i="1"/>
  <c r="AM2408" i="1" s="1"/>
  <c r="AE2408" i="1"/>
  <c r="AL2408" i="1" s="1"/>
  <c r="AD2408" i="1"/>
  <c r="AK2408" i="1" s="1"/>
  <c r="AP2400" i="1"/>
  <c r="AO2400" i="1"/>
  <c r="AG2400" i="1"/>
  <c r="AN2400" i="1" s="1"/>
  <c r="AF2400" i="1"/>
  <c r="AM2400" i="1" s="1"/>
  <c r="AE2400" i="1"/>
  <c r="AL2400" i="1" s="1"/>
  <c r="AD2400" i="1"/>
  <c r="AK2400" i="1" s="1"/>
  <c r="AC2400" i="1"/>
  <c r="AJ2400" i="1" s="1"/>
  <c r="AP2391" i="1"/>
  <c r="AO2391" i="1"/>
  <c r="AJ2391" i="1"/>
  <c r="AG2391" i="1"/>
  <c r="AN2391" i="1" s="1"/>
  <c r="AF2391" i="1"/>
  <c r="AM2391" i="1" s="1"/>
  <c r="AE2391" i="1"/>
  <c r="AL2391" i="1" s="1"/>
  <c r="AD2391" i="1"/>
  <c r="AK2391" i="1" s="1"/>
  <c r="AP2386" i="1"/>
  <c r="AO2386" i="1"/>
  <c r="AG2386" i="1"/>
  <c r="AN2386" i="1" s="1"/>
  <c r="AF2386" i="1"/>
  <c r="AM2386" i="1" s="1"/>
  <c r="AE2386" i="1"/>
  <c r="AL2386" i="1" s="1"/>
  <c r="AD2386" i="1"/>
  <c r="AK2386" i="1" s="1"/>
  <c r="AC2386" i="1"/>
  <c r="AJ2386" i="1" s="1"/>
  <c r="AP2381" i="1"/>
  <c r="AO2381" i="1"/>
  <c r="AG2381" i="1"/>
  <c r="AN2381" i="1" s="1"/>
  <c r="AF2381" i="1"/>
  <c r="AM2381" i="1" s="1"/>
  <c r="AE2381" i="1"/>
  <c r="AL2381" i="1" s="1"/>
  <c r="AD2381" i="1"/>
  <c r="AK2381" i="1" s="1"/>
  <c r="AC2381" i="1"/>
  <c r="AJ2381" i="1" s="1"/>
  <c r="AP2353" i="1"/>
  <c r="AO2353" i="1"/>
  <c r="AG2353" i="1"/>
  <c r="AN2353" i="1" s="1"/>
  <c r="AF2353" i="1"/>
  <c r="AM2353" i="1" s="1"/>
  <c r="AE2353" i="1"/>
  <c r="AL2353" i="1" s="1"/>
  <c r="AD2353" i="1"/>
  <c r="AK2353" i="1" s="1"/>
  <c r="AC2353" i="1"/>
  <c r="AJ2353" i="1" s="1"/>
  <c r="O2353" i="1"/>
  <c r="AP2303" i="1"/>
  <c r="AO2303" i="1"/>
  <c r="AG2303" i="1"/>
  <c r="AN2303" i="1" s="1"/>
  <c r="AF2303" i="1"/>
  <c r="AM2303" i="1" s="1"/>
  <c r="AE2303" i="1"/>
  <c r="AL2303" i="1" s="1"/>
  <c r="AD2303" i="1"/>
  <c r="AK2303" i="1" s="1"/>
  <c r="AC2303" i="1"/>
  <c r="AJ2303" i="1" s="1"/>
  <c r="AP2295" i="1"/>
  <c r="AO2295" i="1"/>
  <c r="AJ2295" i="1"/>
  <c r="AG2295" i="1"/>
  <c r="AN2295" i="1" s="1"/>
  <c r="AF2295" i="1"/>
  <c r="AM2295" i="1" s="1"/>
  <c r="AE2295" i="1"/>
  <c r="AL2295" i="1" s="1"/>
  <c r="AD2295" i="1"/>
  <c r="AK2295" i="1" s="1"/>
  <c r="AP2294" i="1"/>
  <c r="AO2294" i="1"/>
  <c r="AG2294" i="1"/>
  <c r="AN2294" i="1" s="1"/>
  <c r="AF2294" i="1"/>
  <c r="AM2294" i="1" s="1"/>
  <c r="AE2294" i="1"/>
  <c r="AL2294" i="1" s="1"/>
  <c r="AD2294" i="1"/>
  <c r="AK2294" i="1" s="1"/>
  <c r="AC2294" i="1"/>
  <c r="AJ2294" i="1" s="1"/>
  <c r="AP2292" i="1"/>
  <c r="AO2292" i="1"/>
  <c r="AG2292" i="1"/>
  <c r="AN2292" i="1" s="1"/>
  <c r="AF2292" i="1"/>
  <c r="AM2292" i="1" s="1"/>
  <c r="AE2292" i="1"/>
  <c r="AL2292" i="1" s="1"/>
  <c r="AD2292" i="1"/>
  <c r="AK2292" i="1" s="1"/>
  <c r="AC2292" i="1"/>
  <c r="AJ2292" i="1" s="1"/>
  <c r="AP2218" i="1"/>
  <c r="AO2218" i="1"/>
  <c r="AG2218" i="1"/>
  <c r="AN2218" i="1" s="1"/>
  <c r="AF2218" i="1"/>
  <c r="AM2218" i="1" s="1"/>
  <c r="AE2218" i="1"/>
  <c r="AL2218" i="1" s="1"/>
  <c r="AD2218" i="1"/>
  <c r="AK2218" i="1" s="1"/>
  <c r="AC2218" i="1"/>
  <c r="AJ2218" i="1" s="1"/>
  <c r="AP2283" i="1"/>
  <c r="AO2283" i="1"/>
  <c r="AG2283" i="1"/>
  <c r="AN2283" i="1" s="1"/>
  <c r="AF2283" i="1"/>
  <c r="AM2283" i="1" s="1"/>
  <c r="AE2283" i="1"/>
  <c r="AL2283" i="1" s="1"/>
  <c r="AD2283" i="1"/>
  <c r="AK2283" i="1" s="1"/>
  <c r="AC2283" i="1"/>
  <c r="AJ2283" i="1" s="1"/>
  <c r="AP2282" i="1"/>
  <c r="AO2282" i="1"/>
  <c r="AG2282" i="1"/>
  <c r="AN2282" i="1" s="1"/>
  <c r="AF2282" i="1"/>
  <c r="AM2282" i="1" s="1"/>
  <c r="AE2282" i="1"/>
  <c r="AL2282" i="1" s="1"/>
  <c r="AD2282" i="1"/>
  <c r="AK2282" i="1" s="1"/>
  <c r="AC2282" i="1"/>
  <c r="AJ2282" i="1" s="1"/>
  <c r="AP2281" i="1"/>
  <c r="AO2281" i="1"/>
  <c r="AG2281" i="1"/>
  <c r="AN2281" i="1" s="1"/>
  <c r="AF2281" i="1"/>
  <c r="AM2281" i="1" s="1"/>
  <c r="AE2281" i="1"/>
  <c r="AL2281" i="1" s="1"/>
  <c r="AD2281" i="1"/>
  <c r="AK2281" i="1" s="1"/>
  <c r="AC2281" i="1"/>
  <c r="AJ2281" i="1" s="1"/>
  <c r="AP2278" i="1"/>
  <c r="AO2278" i="1"/>
  <c r="AG2278" i="1"/>
  <c r="AN2278" i="1" s="1"/>
  <c r="AF2278" i="1"/>
  <c r="AM2278" i="1" s="1"/>
  <c r="AE2278" i="1"/>
  <c r="AL2278" i="1" s="1"/>
  <c r="AD2278" i="1"/>
  <c r="AK2278" i="1" s="1"/>
  <c r="AC2278" i="1"/>
  <c r="AJ2278" i="1" s="1"/>
  <c r="AP2271" i="1"/>
  <c r="AO2271" i="1"/>
  <c r="AG2271" i="1"/>
  <c r="AN2271" i="1" s="1"/>
  <c r="AF2271" i="1"/>
  <c r="AM2271" i="1" s="1"/>
  <c r="AE2271" i="1"/>
  <c r="AL2271" i="1" s="1"/>
  <c r="AD2271" i="1"/>
  <c r="AK2271" i="1" s="1"/>
  <c r="AC2271" i="1"/>
  <c r="AJ2271" i="1" s="1"/>
  <c r="AP2269" i="1"/>
  <c r="AO2269" i="1"/>
  <c r="AJ2269" i="1"/>
  <c r="AG2269" i="1"/>
  <c r="AN2269" i="1" s="1"/>
  <c r="AF2269" i="1"/>
  <c r="AM2269" i="1" s="1"/>
  <c r="AE2269" i="1"/>
  <c r="AL2269" i="1" s="1"/>
  <c r="AD2269" i="1"/>
  <c r="AK2269" i="1" s="1"/>
  <c r="AP2268" i="1"/>
  <c r="AO2268" i="1"/>
  <c r="AG2268" i="1"/>
  <c r="AN2268" i="1" s="1"/>
  <c r="AF2268" i="1"/>
  <c r="AM2268" i="1" s="1"/>
  <c r="AE2268" i="1"/>
  <c r="AL2268" i="1" s="1"/>
  <c r="AD2268" i="1"/>
  <c r="AK2268" i="1" s="1"/>
  <c r="AC2268" i="1"/>
  <c r="AJ2268" i="1" s="1"/>
  <c r="AP2250" i="1"/>
  <c r="AO2250" i="1"/>
  <c r="AG2250" i="1"/>
  <c r="AN2250" i="1" s="1"/>
  <c r="AF2250" i="1"/>
  <c r="AM2250" i="1" s="1"/>
  <c r="AE2250" i="1"/>
  <c r="AL2250" i="1" s="1"/>
  <c r="AD2250" i="1"/>
  <c r="AK2250" i="1" s="1"/>
  <c r="AC2250" i="1"/>
  <c r="AJ2250" i="1" s="1"/>
  <c r="AP2246" i="1"/>
  <c r="AO2246" i="1"/>
  <c r="AJ2246" i="1"/>
  <c r="AG2246" i="1"/>
  <c r="AN2246" i="1" s="1"/>
  <c r="AF2246" i="1"/>
  <c r="AM2246" i="1" s="1"/>
  <c r="AE2246" i="1"/>
  <c r="AL2246" i="1" s="1"/>
  <c r="AD2246" i="1"/>
  <c r="AK2246" i="1" s="1"/>
  <c r="AP2370" i="1"/>
  <c r="AO2370" i="1"/>
  <c r="AJ2370" i="1"/>
  <c r="AG2370" i="1"/>
  <c r="AN2370" i="1" s="1"/>
  <c r="AF2370" i="1"/>
  <c r="AM2370" i="1" s="1"/>
  <c r="AE2370" i="1"/>
  <c r="AL2370" i="1" s="1"/>
  <c r="AD2370" i="1"/>
  <c r="AK2370" i="1" s="1"/>
  <c r="AP2352" i="1"/>
  <c r="AO2352" i="1"/>
  <c r="AJ2352" i="1"/>
  <c r="AG2352" i="1"/>
  <c r="AN2352" i="1" s="1"/>
  <c r="AF2352" i="1"/>
  <c r="AM2352" i="1" s="1"/>
  <c r="AE2352" i="1"/>
  <c r="AL2352" i="1" s="1"/>
  <c r="AD2352" i="1"/>
  <c r="AK2352" i="1" s="1"/>
  <c r="AP2258" i="1"/>
  <c r="AO2258" i="1"/>
  <c r="AJ2258" i="1"/>
  <c r="AG2258" i="1"/>
  <c r="AN2258" i="1" s="1"/>
  <c r="AF2258" i="1"/>
  <c r="AM2258" i="1" s="1"/>
  <c r="AE2258" i="1"/>
  <c r="AL2258" i="1" s="1"/>
  <c r="AD2258" i="1"/>
  <c r="AK2258" i="1" s="1"/>
  <c r="AP2224" i="1"/>
  <c r="AO2224" i="1"/>
  <c r="AG2224" i="1"/>
  <c r="AN2224" i="1" s="1"/>
  <c r="AF2224" i="1"/>
  <c r="AM2224" i="1" s="1"/>
  <c r="AE2224" i="1"/>
  <c r="AL2224" i="1" s="1"/>
  <c r="AD2224" i="1"/>
  <c r="AK2224" i="1" s="1"/>
  <c r="AC2224" i="1"/>
  <c r="AJ2224" i="1" s="1"/>
  <c r="AP2396" i="1"/>
  <c r="AO2396" i="1"/>
  <c r="AG2396" i="1"/>
  <c r="AN2396" i="1" s="1"/>
  <c r="AF2396" i="1"/>
  <c r="AM2396" i="1" s="1"/>
  <c r="AE2396" i="1"/>
  <c r="AL2396" i="1" s="1"/>
  <c r="AD2396" i="1"/>
  <c r="AK2396" i="1" s="1"/>
  <c r="AC2396" i="1"/>
  <c r="AJ2396" i="1" s="1"/>
  <c r="AP2403" i="1"/>
  <c r="AO2403" i="1"/>
  <c r="AG2403" i="1"/>
  <c r="AN2403" i="1" s="1"/>
  <c r="AF2403" i="1"/>
  <c r="AM2403" i="1" s="1"/>
  <c r="AE2403" i="1"/>
  <c r="AL2403" i="1" s="1"/>
  <c r="AD2403" i="1"/>
  <c r="AK2403" i="1" s="1"/>
  <c r="AC2403" i="1"/>
  <c r="AJ2403" i="1" s="1"/>
  <c r="AP2402" i="1"/>
  <c r="AO2402" i="1"/>
  <c r="AG2402" i="1"/>
  <c r="AN2402" i="1" s="1"/>
  <c r="AF2402" i="1"/>
  <c r="AM2402" i="1" s="1"/>
  <c r="AE2402" i="1"/>
  <c r="AL2402" i="1" s="1"/>
  <c r="AD2402" i="1"/>
  <c r="AK2402" i="1" s="1"/>
  <c r="AC2402" i="1"/>
  <c r="AJ2402" i="1" s="1"/>
  <c r="AP2340" i="1"/>
  <c r="AO2340" i="1"/>
  <c r="AJ2340" i="1"/>
  <c r="AG2340" i="1"/>
  <c r="AN2340" i="1" s="1"/>
  <c r="AF2340" i="1"/>
  <c r="AM2340" i="1" s="1"/>
  <c r="AE2340" i="1"/>
  <c r="AL2340" i="1" s="1"/>
  <c r="AD2340" i="1"/>
  <c r="AK2340" i="1" s="1"/>
  <c r="AP2332" i="1"/>
  <c r="AO2332" i="1"/>
  <c r="AG2332" i="1"/>
  <c r="AN2332" i="1" s="1"/>
  <c r="AF2332" i="1"/>
  <c r="AM2332" i="1" s="1"/>
  <c r="AE2332" i="1"/>
  <c r="AL2332" i="1" s="1"/>
  <c r="AD2332" i="1"/>
  <c r="AK2332" i="1" s="1"/>
  <c r="AC2332" i="1"/>
  <c r="AJ2332" i="1" s="1"/>
  <c r="AP2325" i="1"/>
  <c r="AO2325" i="1"/>
  <c r="AG2325" i="1"/>
  <c r="AN2325" i="1" s="1"/>
  <c r="AF2325" i="1"/>
  <c r="AM2325" i="1" s="1"/>
  <c r="AE2325" i="1"/>
  <c r="AL2325" i="1" s="1"/>
  <c r="AD2325" i="1"/>
  <c r="AK2325" i="1" s="1"/>
  <c r="AC2325" i="1"/>
  <c r="AJ2325" i="1" s="1"/>
  <c r="AP2322" i="1"/>
  <c r="AO2322" i="1"/>
  <c r="AG2322" i="1"/>
  <c r="AN2322" i="1" s="1"/>
  <c r="AF2322" i="1"/>
  <c r="AM2322" i="1" s="1"/>
  <c r="AE2322" i="1"/>
  <c r="AL2322" i="1" s="1"/>
  <c r="AD2322" i="1"/>
  <c r="AK2322" i="1" s="1"/>
  <c r="AC2322" i="1"/>
  <c r="AJ2322" i="1" s="1"/>
  <c r="AP2321" i="1"/>
  <c r="AO2321" i="1"/>
  <c r="AG2321" i="1"/>
  <c r="AN2321" i="1" s="1"/>
  <c r="AF2321" i="1"/>
  <c r="AM2321" i="1" s="1"/>
  <c r="AE2321" i="1"/>
  <c r="AL2321" i="1" s="1"/>
  <c r="AD2321" i="1"/>
  <c r="AK2321" i="1" s="1"/>
  <c r="AC2321" i="1"/>
  <c r="AJ2321" i="1" s="1"/>
  <c r="AP2316" i="1"/>
  <c r="AO2316" i="1"/>
  <c r="AG2316" i="1"/>
  <c r="AN2316" i="1" s="1"/>
  <c r="AF2316" i="1"/>
  <c r="AM2316" i="1" s="1"/>
  <c r="AE2316" i="1"/>
  <c r="AL2316" i="1" s="1"/>
  <c r="AD2316" i="1"/>
  <c r="AK2316" i="1" s="1"/>
  <c r="AC2316" i="1"/>
  <c r="AJ2316" i="1" s="1"/>
  <c r="AP2293" i="1"/>
  <c r="AO2293" i="1"/>
  <c r="AG2293" i="1"/>
  <c r="AN2293" i="1" s="1"/>
  <c r="AF2293" i="1"/>
  <c r="AM2293" i="1" s="1"/>
  <c r="AE2293" i="1"/>
  <c r="AL2293" i="1" s="1"/>
  <c r="AD2293" i="1"/>
  <c r="AK2293" i="1" s="1"/>
  <c r="AC2293" i="1"/>
  <c r="AJ2293" i="1" s="1"/>
  <c r="AP2270" i="1"/>
  <c r="AO2270" i="1"/>
  <c r="AG2270" i="1"/>
  <c r="AN2270" i="1" s="1"/>
  <c r="AF2270" i="1"/>
  <c r="AM2270" i="1" s="1"/>
  <c r="AE2270" i="1"/>
  <c r="AL2270" i="1" s="1"/>
  <c r="AD2270" i="1"/>
  <c r="AK2270" i="1" s="1"/>
  <c r="AC2270" i="1"/>
  <c r="AJ2270" i="1" s="1"/>
  <c r="AP2263" i="1"/>
  <c r="AO2263" i="1"/>
  <c r="AG2263" i="1"/>
  <c r="AN2263" i="1" s="1"/>
  <c r="AF2263" i="1"/>
  <c r="AM2263" i="1" s="1"/>
  <c r="AE2263" i="1"/>
  <c r="AL2263" i="1" s="1"/>
  <c r="AD2263" i="1"/>
  <c r="AK2263" i="1" s="1"/>
  <c r="AC2263" i="1"/>
  <c r="AJ2263" i="1" s="1"/>
  <c r="AP2260" i="1"/>
  <c r="AO2260" i="1"/>
  <c r="AG2260" i="1"/>
  <c r="AN2260" i="1" s="1"/>
  <c r="AF2260" i="1"/>
  <c r="AM2260" i="1" s="1"/>
  <c r="AE2260" i="1"/>
  <c r="AL2260" i="1" s="1"/>
  <c r="AD2260" i="1"/>
  <c r="AK2260" i="1" s="1"/>
  <c r="AC2260" i="1"/>
  <c r="AJ2260" i="1" s="1"/>
  <c r="AP2248" i="1"/>
  <c r="AO2248" i="1"/>
  <c r="AG2248" i="1"/>
  <c r="AN2248" i="1" s="1"/>
  <c r="AF2248" i="1"/>
  <c r="AM2248" i="1" s="1"/>
  <c r="AE2248" i="1"/>
  <c r="AL2248" i="1" s="1"/>
  <c r="AD2248" i="1"/>
  <c r="AK2248" i="1" s="1"/>
  <c r="AC2248" i="1"/>
  <c r="AJ2248" i="1" s="1"/>
  <c r="AP2247" i="1"/>
  <c r="AO2247" i="1"/>
  <c r="AG2247" i="1"/>
  <c r="AN2247" i="1" s="1"/>
  <c r="AF2247" i="1"/>
  <c r="AM2247" i="1" s="1"/>
  <c r="AE2247" i="1"/>
  <c r="AL2247" i="1" s="1"/>
  <c r="AD2247" i="1"/>
  <c r="AK2247" i="1" s="1"/>
  <c r="AC2247" i="1"/>
  <c r="AJ2247" i="1" s="1"/>
  <c r="AP2233" i="1"/>
  <c r="AO2233" i="1"/>
  <c r="AG2233" i="1"/>
  <c r="AN2233" i="1" s="1"/>
  <c r="AF2233" i="1"/>
  <c r="AM2233" i="1" s="1"/>
  <c r="AE2233" i="1"/>
  <c r="AL2233" i="1" s="1"/>
  <c r="AD2233" i="1"/>
  <c r="AK2233" i="1" s="1"/>
  <c r="AC2233" i="1"/>
  <c r="AJ2233" i="1" s="1"/>
  <c r="AP2229" i="1"/>
  <c r="AO2229" i="1"/>
  <c r="AG2229" i="1"/>
  <c r="AN2229" i="1" s="1"/>
  <c r="AF2229" i="1"/>
  <c r="AM2229" i="1" s="1"/>
  <c r="AE2229" i="1"/>
  <c r="AL2229" i="1" s="1"/>
  <c r="AD2229" i="1"/>
  <c r="AK2229" i="1" s="1"/>
  <c r="AC2229" i="1"/>
  <c r="AJ2229" i="1" s="1"/>
  <c r="AP2228" i="1"/>
  <c r="AO2228" i="1"/>
  <c r="AG2228" i="1"/>
  <c r="AN2228" i="1" s="1"/>
  <c r="AF2228" i="1"/>
  <c r="AM2228" i="1" s="1"/>
  <c r="AE2228" i="1"/>
  <c r="AL2228" i="1" s="1"/>
  <c r="AD2228" i="1"/>
  <c r="AK2228" i="1" s="1"/>
  <c r="AC2228" i="1"/>
  <c r="AJ2228" i="1" s="1"/>
  <c r="AP2226" i="1"/>
  <c r="AO2226" i="1"/>
  <c r="AG2226" i="1"/>
  <c r="AN2226" i="1" s="1"/>
  <c r="AF2226" i="1"/>
  <c r="AM2226" i="1" s="1"/>
  <c r="AE2226" i="1"/>
  <c r="AL2226" i="1" s="1"/>
  <c r="AD2226" i="1"/>
  <c r="AK2226" i="1" s="1"/>
  <c r="AC2226" i="1"/>
  <c r="AJ2226" i="1" s="1"/>
  <c r="AP2225" i="1"/>
  <c r="AO2225" i="1"/>
  <c r="AG2225" i="1"/>
  <c r="AN2225" i="1" s="1"/>
  <c r="AF2225" i="1"/>
  <c r="AM2225" i="1" s="1"/>
  <c r="AE2225" i="1"/>
  <c r="AL2225" i="1" s="1"/>
  <c r="AD2225" i="1"/>
  <c r="AK2225" i="1" s="1"/>
  <c r="AC2225" i="1"/>
  <c r="AJ2225" i="1" s="1"/>
  <c r="AP2222" i="1"/>
  <c r="AO2222" i="1"/>
  <c r="AG2222" i="1"/>
  <c r="AN2222" i="1" s="1"/>
  <c r="AF2222" i="1"/>
  <c r="AM2222" i="1" s="1"/>
  <c r="AE2222" i="1"/>
  <c r="AL2222" i="1" s="1"/>
  <c r="AD2222" i="1"/>
  <c r="AK2222" i="1" s="1"/>
  <c r="AC2222" i="1"/>
  <c r="AJ2222" i="1" s="1"/>
  <c r="AP2234" i="1"/>
  <c r="AO2234" i="1"/>
  <c r="AG2234" i="1"/>
  <c r="AN2234" i="1" s="1"/>
  <c r="AF2234" i="1"/>
  <c r="AM2234" i="1" s="1"/>
  <c r="AE2234" i="1"/>
  <c r="AL2234" i="1" s="1"/>
  <c r="AD2234" i="1"/>
  <c r="AK2234" i="1" s="1"/>
  <c r="AC2234" i="1"/>
  <c r="AJ2234" i="1" s="1"/>
  <c r="AP2235" i="1"/>
  <c r="AO2235" i="1"/>
  <c r="AG2235" i="1"/>
  <c r="AN2235" i="1" s="1"/>
  <c r="AF2235" i="1"/>
  <c r="AM2235" i="1" s="1"/>
  <c r="AE2235" i="1"/>
  <c r="AL2235" i="1" s="1"/>
  <c r="AD2235" i="1"/>
  <c r="AK2235" i="1" s="1"/>
  <c r="AC2235" i="1"/>
  <c r="AJ2235" i="1" s="1"/>
  <c r="AP2264" i="1"/>
  <c r="AO2264" i="1"/>
  <c r="AG2264" i="1"/>
  <c r="AN2264" i="1" s="1"/>
  <c r="AF2264" i="1"/>
  <c r="AM2264" i="1" s="1"/>
  <c r="AE2264" i="1"/>
  <c r="AL2264" i="1" s="1"/>
  <c r="AD2264" i="1"/>
  <c r="AK2264" i="1" s="1"/>
  <c r="AC2264" i="1"/>
  <c r="AJ2264" i="1" s="1"/>
  <c r="AP2244" i="1"/>
  <c r="AO2244" i="1"/>
  <c r="AG2244" i="1"/>
  <c r="AN2244" i="1" s="1"/>
  <c r="AF2244" i="1"/>
  <c r="AM2244" i="1" s="1"/>
  <c r="AE2244" i="1"/>
  <c r="AL2244" i="1" s="1"/>
  <c r="AD2244" i="1"/>
  <c r="AK2244" i="1" s="1"/>
  <c r="AC2244" i="1"/>
  <c r="AJ2244" i="1" s="1"/>
  <c r="AP2397" i="1"/>
  <c r="AO2397" i="1"/>
  <c r="AJ2397" i="1"/>
  <c r="AG2397" i="1"/>
  <c r="AN2397" i="1" s="1"/>
  <c r="AF2397" i="1"/>
  <c r="AM2397" i="1" s="1"/>
  <c r="AE2397" i="1"/>
  <c r="AL2397" i="1" s="1"/>
  <c r="AD2397" i="1"/>
  <c r="AK2397" i="1" s="1"/>
  <c r="AP2404" i="1"/>
  <c r="AO2404" i="1"/>
  <c r="AG2404" i="1"/>
  <c r="AN2404" i="1" s="1"/>
  <c r="AF2404" i="1"/>
  <c r="AM2404" i="1" s="1"/>
  <c r="AE2404" i="1"/>
  <c r="AL2404" i="1" s="1"/>
  <c r="AD2404" i="1"/>
  <c r="AK2404" i="1" s="1"/>
  <c r="AC2404" i="1"/>
  <c r="AJ2404" i="1" s="1"/>
  <c r="AP2232" i="1"/>
  <c r="AO2232" i="1"/>
  <c r="AG2232" i="1"/>
  <c r="AN2232" i="1" s="1"/>
  <c r="AF2232" i="1"/>
  <c r="AM2232" i="1" s="1"/>
  <c r="AE2232" i="1"/>
  <c r="AL2232" i="1" s="1"/>
  <c r="AD2232" i="1"/>
  <c r="AK2232" i="1" s="1"/>
  <c r="AC2232" i="1"/>
  <c r="AJ2232" i="1" s="1"/>
  <c r="AP2231" i="1"/>
  <c r="AO2231" i="1"/>
  <c r="AG2231" i="1"/>
  <c r="AN2231" i="1" s="1"/>
  <c r="AF2231" i="1"/>
  <c r="AM2231" i="1" s="1"/>
  <c r="AE2231" i="1"/>
  <c r="AL2231" i="1" s="1"/>
  <c r="AD2231" i="1"/>
  <c r="AK2231" i="1" s="1"/>
  <c r="AC2231" i="1"/>
  <c r="AJ2231" i="1" s="1"/>
  <c r="AP2227" i="1"/>
  <c r="AO2227" i="1"/>
  <c r="AG2227" i="1"/>
  <c r="AN2227" i="1" s="1"/>
  <c r="AF2227" i="1"/>
  <c r="AM2227" i="1" s="1"/>
  <c r="AE2227" i="1"/>
  <c r="AL2227" i="1" s="1"/>
  <c r="AD2227" i="1"/>
  <c r="AK2227" i="1" s="1"/>
  <c r="AC2227" i="1"/>
  <c r="AJ2227" i="1" s="1"/>
  <c r="AP2272" i="1"/>
  <c r="AO2272" i="1"/>
  <c r="AJ2272" i="1"/>
  <c r="AG2272" i="1"/>
  <c r="AN2272" i="1" s="1"/>
  <c r="AF2272" i="1"/>
  <c r="AM2272" i="1" s="1"/>
  <c r="AE2272" i="1"/>
  <c r="AL2272" i="1" s="1"/>
  <c r="AD2272" i="1"/>
  <c r="AK2272" i="1" s="1"/>
  <c r="AP2288" i="1"/>
  <c r="AO2288" i="1"/>
  <c r="AJ2288" i="1"/>
  <c r="AG2288" i="1"/>
  <c r="AN2288" i="1" s="1"/>
  <c r="AF2288" i="1"/>
  <c r="AM2288" i="1" s="1"/>
  <c r="AE2288" i="1"/>
  <c r="AL2288" i="1" s="1"/>
  <c r="AD2288" i="1"/>
  <c r="AK2288" i="1" s="1"/>
  <c r="AP2265" i="1"/>
  <c r="AO2265" i="1"/>
  <c r="AG2265" i="1"/>
  <c r="AN2265" i="1" s="1"/>
  <c r="AF2265" i="1"/>
  <c r="AM2265" i="1" s="1"/>
  <c r="AE2265" i="1"/>
  <c r="AL2265" i="1" s="1"/>
  <c r="AD2265" i="1"/>
  <c r="AK2265" i="1" s="1"/>
  <c r="AC2265" i="1"/>
  <c r="AJ2265" i="1" s="1"/>
  <c r="AP2374" i="1"/>
  <c r="AO2374" i="1"/>
  <c r="AG2374" i="1"/>
  <c r="AN2374" i="1" s="1"/>
  <c r="AF2374" i="1"/>
  <c r="AM2374" i="1" s="1"/>
  <c r="AE2374" i="1"/>
  <c r="AL2374" i="1" s="1"/>
  <c r="AD2374" i="1"/>
  <c r="AK2374" i="1" s="1"/>
  <c r="AC2374" i="1"/>
  <c r="AJ2374" i="1" s="1"/>
  <c r="AP2363" i="1"/>
  <c r="AO2363" i="1"/>
  <c r="AJ2363" i="1"/>
  <c r="AG2363" i="1"/>
  <c r="AN2363" i="1" s="1"/>
  <c r="AF2363" i="1"/>
  <c r="AM2363" i="1" s="1"/>
  <c r="AE2363" i="1"/>
  <c r="AL2363" i="1" s="1"/>
  <c r="AD2363" i="1"/>
  <c r="AK2363" i="1" s="1"/>
  <c r="O2363" i="1"/>
  <c r="AP2276" i="1"/>
  <c r="AO2276" i="1"/>
  <c r="AJ2276" i="1"/>
  <c r="AG2276" i="1"/>
  <c r="AN2276" i="1" s="1"/>
  <c r="AF2276" i="1"/>
  <c r="AM2276" i="1" s="1"/>
  <c r="AE2276" i="1"/>
  <c r="AL2276" i="1" s="1"/>
  <c r="AD2276" i="1"/>
  <c r="AK2276" i="1" s="1"/>
  <c r="AP2347" i="1"/>
  <c r="AO2347" i="1"/>
  <c r="AJ2347" i="1"/>
  <c r="AG2347" i="1"/>
  <c r="AN2347" i="1" s="1"/>
  <c r="AF2347" i="1"/>
  <c r="AM2347" i="1" s="1"/>
  <c r="AE2347" i="1"/>
  <c r="AL2347" i="1" s="1"/>
  <c r="AD2347" i="1"/>
  <c r="AK2347" i="1" s="1"/>
  <c r="AP2368" i="1"/>
  <c r="AO2368" i="1"/>
  <c r="AG2368" i="1"/>
  <c r="AN2368" i="1" s="1"/>
  <c r="AF2368" i="1"/>
  <c r="AM2368" i="1" s="1"/>
  <c r="AE2368" i="1"/>
  <c r="AL2368" i="1" s="1"/>
  <c r="AD2368" i="1"/>
  <c r="AK2368" i="1" s="1"/>
  <c r="AC2368" i="1"/>
  <c r="AJ2368" i="1" s="1"/>
  <c r="AP2409" i="1"/>
  <c r="AO2409" i="1"/>
  <c r="AJ2409" i="1"/>
  <c r="AG2409" i="1"/>
  <c r="AN2409" i="1" s="1"/>
  <c r="AF2409" i="1"/>
  <c r="AM2409" i="1" s="1"/>
  <c r="AE2409" i="1"/>
  <c r="AL2409" i="1" s="1"/>
  <c r="AD2409" i="1"/>
  <c r="AK2409" i="1" s="1"/>
  <c r="AP2389" i="1"/>
  <c r="AO2389" i="1"/>
  <c r="AG2389" i="1"/>
  <c r="AN2389" i="1" s="1"/>
  <c r="AF2389" i="1"/>
  <c r="AM2389" i="1" s="1"/>
  <c r="AE2389" i="1"/>
  <c r="AL2389" i="1" s="1"/>
  <c r="AD2389" i="1"/>
  <c r="AK2389" i="1" s="1"/>
  <c r="AC2389" i="1"/>
  <c r="AJ2389" i="1" s="1"/>
  <c r="AP2378" i="1"/>
  <c r="AO2378" i="1"/>
  <c r="AG2378" i="1"/>
  <c r="AN2378" i="1" s="1"/>
  <c r="AF2378" i="1"/>
  <c r="AM2378" i="1" s="1"/>
  <c r="AE2378" i="1"/>
  <c r="AL2378" i="1" s="1"/>
  <c r="AD2378" i="1"/>
  <c r="AK2378" i="1" s="1"/>
  <c r="AC2378" i="1"/>
  <c r="AJ2378" i="1" s="1"/>
  <c r="AP2323" i="1"/>
  <c r="AO2323" i="1"/>
  <c r="AG2323" i="1"/>
  <c r="AN2323" i="1" s="1"/>
  <c r="AF2323" i="1"/>
  <c r="AM2323" i="1" s="1"/>
  <c r="AE2323" i="1"/>
  <c r="AL2323" i="1" s="1"/>
  <c r="AD2323" i="1"/>
  <c r="AK2323" i="1" s="1"/>
  <c r="AC2323" i="1"/>
  <c r="AJ2323" i="1" s="1"/>
  <c r="AP2490" i="1"/>
  <c r="AO2490" i="1"/>
  <c r="AG2490" i="1"/>
  <c r="AN2490" i="1" s="1"/>
  <c r="AF2490" i="1"/>
  <c r="AM2490" i="1" s="1"/>
  <c r="AE2490" i="1"/>
  <c r="AL2490" i="1" s="1"/>
  <c r="AD2490" i="1"/>
  <c r="AK2490" i="1" s="1"/>
  <c r="AC2490" i="1"/>
  <c r="AJ2490" i="1" s="1"/>
  <c r="AP2259" i="1"/>
  <c r="AO2259" i="1"/>
  <c r="AG2259" i="1"/>
  <c r="AN2259" i="1" s="1"/>
  <c r="AF2259" i="1"/>
  <c r="AM2259" i="1" s="1"/>
  <c r="AE2259" i="1"/>
  <c r="AL2259" i="1" s="1"/>
  <c r="AD2259" i="1"/>
  <c r="AK2259" i="1" s="1"/>
  <c r="AC2259" i="1"/>
  <c r="AJ2259" i="1" s="1"/>
  <c r="AP2254" i="1"/>
  <c r="AO2254" i="1"/>
  <c r="AG2254" i="1"/>
  <c r="AN2254" i="1" s="1"/>
  <c r="AF2254" i="1"/>
  <c r="AM2254" i="1" s="1"/>
  <c r="AE2254" i="1"/>
  <c r="AL2254" i="1" s="1"/>
  <c r="AD2254" i="1"/>
  <c r="AK2254" i="1" s="1"/>
  <c r="AC2254" i="1"/>
  <c r="AJ2254" i="1" s="1"/>
  <c r="AP2267" i="1"/>
  <c r="AO2267" i="1"/>
  <c r="AG2267" i="1"/>
  <c r="AN2267" i="1" s="1"/>
  <c r="AF2267" i="1"/>
  <c r="AM2267" i="1" s="1"/>
  <c r="AE2267" i="1"/>
  <c r="AL2267" i="1" s="1"/>
  <c r="AD2267" i="1"/>
  <c r="AK2267" i="1" s="1"/>
  <c r="AC2267" i="1"/>
  <c r="AJ2267" i="1" s="1"/>
  <c r="AP2289" i="1"/>
  <c r="AO2289" i="1"/>
  <c r="AG2289" i="1"/>
  <c r="AN2289" i="1" s="1"/>
  <c r="AF2289" i="1"/>
  <c r="AM2289" i="1" s="1"/>
  <c r="AE2289" i="1"/>
  <c r="AL2289" i="1" s="1"/>
  <c r="AD2289" i="1"/>
  <c r="AK2289" i="1" s="1"/>
  <c r="AC2289" i="1"/>
  <c r="AJ2289" i="1" s="1"/>
  <c r="AP2223" i="1"/>
  <c r="AO2223" i="1"/>
  <c r="AG2223" i="1"/>
  <c r="AN2223" i="1" s="1"/>
  <c r="AF2223" i="1"/>
  <c r="AM2223" i="1" s="1"/>
  <c r="AE2223" i="1"/>
  <c r="AL2223" i="1" s="1"/>
  <c r="AD2223" i="1"/>
  <c r="AK2223" i="1" s="1"/>
  <c r="AC2223" i="1"/>
  <c r="AJ2223" i="1" s="1"/>
  <c r="AP2334" i="1"/>
  <c r="AO2334" i="1"/>
  <c r="AG2334" i="1"/>
  <c r="AN2334" i="1" s="1"/>
  <c r="AF2334" i="1"/>
  <c r="AM2334" i="1" s="1"/>
  <c r="AE2334" i="1"/>
  <c r="AL2334" i="1" s="1"/>
  <c r="AD2334" i="1"/>
  <c r="AK2334" i="1" s="1"/>
  <c r="AC2334" i="1"/>
  <c r="AJ2334" i="1" s="1"/>
  <c r="X1144" i="1"/>
  <c r="X1249" i="1"/>
  <c r="X1362" i="1"/>
  <c r="X1434" i="1"/>
  <c r="X1414" i="1"/>
  <c r="X1197" i="1"/>
  <c r="X1436" i="1"/>
  <c r="X1368" i="1"/>
  <c r="X1408" i="1"/>
  <c r="X1519" i="1"/>
  <c r="X1366" i="1"/>
  <c r="X1470" i="1"/>
  <c r="X1444" i="1"/>
  <c r="X1422" i="1"/>
  <c r="X1404" i="1"/>
  <c r="X1344" i="1"/>
  <c r="X1334" i="1"/>
  <c r="X1332" i="1"/>
  <c r="X1315" i="1"/>
  <c r="X1271" i="1"/>
  <c r="X1226" i="1"/>
  <c r="X1142" i="1"/>
  <c r="X1564" i="1"/>
  <c r="X1503" i="1"/>
  <c r="X1327" i="1"/>
  <c r="X1501" i="1"/>
  <c r="X1432" i="1"/>
  <c r="X1392" i="1"/>
  <c r="X1466" i="1"/>
  <c r="X1400" i="1"/>
  <c r="X1199" i="1"/>
  <c r="X1329" i="1"/>
  <c r="X1263" i="1"/>
  <c r="X1480" i="1"/>
  <c r="X1372" i="1"/>
  <c r="X1396" i="1"/>
  <c r="X1424" i="1"/>
  <c r="X1261" i="1"/>
  <c r="X1217" i="1"/>
  <c r="X1390" i="1"/>
  <c r="X1277" i="1"/>
  <c r="X1251" i="1"/>
  <c r="X1446" i="1"/>
  <c r="X1430" i="1"/>
  <c r="X1317" i="1"/>
  <c r="X1228" i="1"/>
  <c r="X1193" i="1"/>
  <c r="X1462" i="1"/>
  <c r="X1354" i="1"/>
  <c r="X1440" i="1"/>
  <c r="X1412" i="1"/>
  <c r="X1507" i="1"/>
  <c r="X1533" i="1"/>
  <c r="X1566" i="1"/>
  <c r="X1521" i="1"/>
  <c r="X1376" i="1"/>
  <c r="X1428" i="1"/>
  <c r="X1275" i="1"/>
  <c r="X1450" i="1"/>
  <c r="X1380" i="1"/>
  <c r="X1370" i="1"/>
  <c r="X1201" i="1"/>
  <c r="X1482" i="1"/>
  <c r="X1342" i="1"/>
  <c r="X1402" i="1"/>
  <c r="X1553" i="1"/>
  <c r="X1527" i="1"/>
  <c r="X1517" i="1"/>
  <c r="X1499" i="1"/>
  <c r="X1418" i="1"/>
  <c r="X1309" i="1"/>
  <c r="X1307" i="1"/>
  <c r="X1287" i="1"/>
  <c r="X1131" i="1"/>
  <c r="X1269" i="1"/>
  <c r="X1267" i="1"/>
  <c r="X1259" i="1"/>
  <c r="X1245" i="1"/>
  <c r="X1241" i="1"/>
  <c r="X1239" i="1"/>
  <c r="X1195" i="1"/>
  <c r="X1187" i="1"/>
  <c r="X1416" i="1"/>
  <c r="X1219" i="1"/>
  <c r="X1549" i="1"/>
  <c r="X1559" i="1"/>
  <c r="X1557" i="1"/>
  <c r="X1163" i="1"/>
  <c r="X1394" i="1"/>
  <c r="X1364" i="1"/>
  <c r="X1358" i="1"/>
  <c r="X1356" i="1"/>
  <c r="X1337" i="1"/>
  <c r="X1305" i="1"/>
  <c r="X1230" i="1"/>
  <c r="X1213" i="1"/>
  <c r="X1191" i="1"/>
  <c r="X1189" i="1"/>
  <c r="X1161" i="1"/>
  <c r="X1155" i="1"/>
  <c r="X1153" i="1"/>
  <c r="X1148" i="1"/>
  <c r="X1171" i="1"/>
  <c r="X1173" i="1"/>
  <c r="X1547" i="1"/>
  <c r="X1167" i="1"/>
  <c r="X1165" i="1"/>
  <c r="X1247" i="1"/>
  <c r="X1279" i="1"/>
  <c r="X1234" i="1"/>
  <c r="X1438" i="1"/>
  <c r="X1255" i="1"/>
  <c r="X1448" i="1"/>
  <c r="X2000" i="1"/>
  <c r="X1523" i="1"/>
  <c r="X1484" i="1"/>
  <c r="X1323" i="1"/>
  <c r="X1221" i="1"/>
  <c r="X1203" i="1"/>
  <c r="X1150" i="1"/>
  <c r="AP1398" i="1"/>
  <c r="AO1398" i="1"/>
  <c r="AG1398" i="1"/>
  <c r="AN1398" i="1" s="1"/>
  <c r="AF1398" i="1"/>
  <c r="AM1398" i="1" s="1"/>
  <c r="AE1398" i="1"/>
  <c r="AL1398" i="1" s="1"/>
  <c r="AD1398" i="1"/>
  <c r="AK1398" i="1" s="1"/>
  <c r="AC1398" i="1"/>
  <c r="AJ1398" i="1" s="1"/>
  <c r="AP1144" i="1"/>
  <c r="AO1144" i="1"/>
  <c r="AG1144" i="1"/>
  <c r="AN1144" i="1" s="1"/>
  <c r="AF1144" i="1"/>
  <c r="AM1144" i="1" s="1"/>
  <c r="AE1144" i="1"/>
  <c r="AL1144" i="1" s="1"/>
  <c r="AD1144" i="1"/>
  <c r="AK1144" i="1" s="1"/>
  <c r="AC1144" i="1"/>
  <c r="AJ1144" i="1" s="1"/>
  <c r="AP1249" i="1"/>
  <c r="AO1249" i="1"/>
  <c r="AG1249" i="1"/>
  <c r="AN1249" i="1" s="1"/>
  <c r="AF1249" i="1"/>
  <c r="AM1249" i="1" s="1"/>
  <c r="AE1249" i="1"/>
  <c r="AL1249" i="1" s="1"/>
  <c r="AD1249" i="1"/>
  <c r="AK1249" i="1" s="1"/>
  <c r="AC1249" i="1"/>
  <c r="AJ1249" i="1" s="1"/>
  <c r="AP1362" i="1"/>
  <c r="AO1362" i="1"/>
  <c r="AG1362" i="1"/>
  <c r="AN1362" i="1" s="1"/>
  <c r="AF1362" i="1"/>
  <c r="AM1362" i="1" s="1"/>
  <c r="AE1362" i="1"/>
  <c r="AL1362" i="1" s="1"/>
  <c r="AD1362" i="1"/>
  <c r="AK1362" i="1" s="1"/>
  <c r="AC1362" i="1"/>
  <c r="AJ1362" i="1" s="1"/>
  <c r="AP1434" i="1"/>
  <c r="AO1434" i="1"/>
  <c r="AG1434" i="1"/>
  <c r="AN1434" i="1" s="1"/>
  <c r="AF1434" i="1"/>
  <c r="AM1434" i="1" s="1"/>
  <c r="AE1434" i="1"/>
  <c r="AL1434" i="1" s="1"/>
  <c r="AD1434" i="1"/>
  <c r="AK1434" i="1" s="1"/>
  <c r="AC1434" i="1"/>
  <c r="AJ1434" i="1" s="1"/>
  <c r="AP1414" i="1"/>
  <c r="AO1414" i="1"/>
  <c r="AG1414" i="1"/>
  <c r="AN1414" i="1" s="1"/>
  <c r="AF1414" i="1"/>
  <c r="AM1414" i="1" s="1"/>
  <c r="AE1414" i="1"/>
  <c r="AL1414" i="1" s="1"/>
  <c r="AD1414" i="1"/>
  <c r="AK1414" i="1" s="1"/>
  <c r="AC1414" i="1"/>
  <c r="AJ1414" i="1" s="1"/>
  <c r="AP1273" i="1"/>
  <c r="AO1273" i="1"/>
  <c r="AG1273" i="1"/>
  <c r="AN1273" i="1" s="1"/>
  <c r="AF1273" i="1"/>
  <c r="AM1273" i="1" s="1"/>
  <c r="AE1273" i="1"/>
  <c r="AL1273" i="1" s="1"/>
  <c r="AD1273" i="1"/>
  <c r="AK1273" i="1" s="1"/>
  <c r="AC1273" i="1"/>
  <c r="AJ1273" i="1" s="1"/>
  <c r="AP1197" i="1"/>
  <c r="AO1197" i="1"/>
  <c r="AG1197" i="1"/>
  <c r="AN1197" i="1" s="1"/>
  <c r="AF1197" i="1"/>
  <c r="AM1197" i="1" s="1"/>
  <c r="AE1197" i="1"/>
  <c r="AL1197" i="1" s="1"/>
  <c r="AD1197" i="1"/>
  <c r="AK1197" i="1" s="1"/>
  <c r="AC1197" i="1"/>
  <c r="AJ1197" i="1" s="1"/>
  <c r="AP1185" i="1"/>
  <c r="AO1185" i="1"/>
  <c r="AG1185" i="1"/>
  <c r="AN1185" i="1" s="1"/>
  <c r="AF1185" i="1"/>
  <c r="AM1185" i="1" s="1"/>
  <c r="AE1185" i="1"/>
  <c r="AL1185" i="1" s="1"/>
  <c r="AD1185" i="1"/>
  <c r="AK1185" i="1" s="1"/>
  <c r="AC1185" i="1"/>
  <c r="AJ1185" i="1" s="1"/>
  <c r="AP1436" i="1"/>
  <c r="AO1436" i="1"/>
  <c r="AG1436" i="1"/>
  <c r="AN1436" i="1" s="1"/>
  <c r="AF1436" i="1"/>
  <c r="AM1436" i="1" s="1"/>
  <c r="AE1436" i="1"/>
  <c r="AL1436" i="1" s="1"/>
  <c r="AD1436" i="1"/>
  <c r="AK1436" i="1" s="1"/>
  <c r="AC1436" i="1"/>
  <c r="AJ1436" i="1" s="1"/>
  <c r="AP1368" i="1"/>
  <c r="AO1368" i="1"/>
  <c r="AG1368" i="1"/>
  <c r="AN1368" i="1" s="1"/>
  <c r="AF1368" i="1"/>
  <c r="AM1368" i="1" s="1"/>
  <c r="AE1368" i="1"/>
  <c r="AL1368" i="1" s="1"/>
  <c r="AD1368" i="1"/>
  <c r="AK1368" i="1" s="1"/>
  <c r="AC1368" i="1"/>
  <c r="AJ1368" i="1" s="1"/>
  <c r="AP1408" i="1"/>
  <c r="AO1408" i="1"/>
  <c r="AG1408" i="1"/>
  <c r="AN1408" i="1" s="1"/>
  <c r="AF1408" i="1"/>
  <c r="AM1408" i="1" s="1"/>
  <c r="AE1408" i="1"/>
  <c r="AL1408" i="1" s="1"/>
  <c r="AD1408" i="1"/>
  <c r="AK1408" i="1" s="1"/>
  <c r="AC1408" i="1"/>
  <c r="AJ1408" i="1" s="1"/>
  <c r="AP1519" i="1"/>
  <c r="AO1519" i="1"/>
  <c r="AG1519" i="1"/>
  <c r="AN1519" i="1" s="1"/>
  <c r="AF1519" i="1"/>
  <c r="AM1519" i="1" s="1"/>
  <c r="AE1519" i="1"/>
  <c r="AL1519" i="1" s="1"/>
  <c r="AD1519" i="1"/>
  <c r="AK1519" i="1" s="1"/>
  <c r="AC1519" i="1"/>
  <c r="AJ1519" i="1" s="1"/>
  <c r="AP1366" i="1"/>
  <c r="AO1366" i="1"/>
  <c r="AG1366" i="1"/>
  <c r="AN1366" i="1" s="1"/>
  <c r="AF1366" i="1"/>
  <c r="AM1366" i="1" s="1"/>
  <c r="AE1366" i="1"/>
  <c r="AL1366" i="1" s="1"/>
  <c r="AD1366" i="1"/>
  <c r="AK1366" i="1" s="1"/>
  <c r="AC1366" i="1"/>
  <c r="AJ1366" i="1" s="1"/>
  <c r="AP1313" i="1"/>
  <c r="AO1313" i="1"/>
  <c r="AG1313" i="1"/>
  <c r="AN1313" i="1" s="1"/>
  <c r="AF1313" i="1"/>
  <c r="AM1313" i="1" s="1"/>
  <c r="AE1313" i="1"/>
  <c r="AL1313" i="1" s="1"/>
  <c r="AD1313" i="1"/>
  <c r="AK1313" i="1" s="1"/>
  <c r="AC1313" i="1"/>
  <c r="AJ1313" i="1" s="1"/>
  <c r="AP1486" i="1"/>
  <c r="AO1486" i="1"/>
  <c r="AG1486" i="1"/>
  <c r="AN1486" i="1" s="1"/>
  <c r="AF1486" i="1"/>
  <c r="AM1486" i="1" s="1"/>
  <c r="AE1486" i="1"/>
  <c r="AL1486" i="1" s="1"/>
  <c r="AD1486" i="1"/>
  <c r="AK1486" i="1" s="1"/>
  <c r="AC1486" i="1"/>
  <c r="AJ1486" i="1" s="1"/>
  <c r="AP1470" i="1"/>
  <c r="AO1470" i="1"/>
  <c r="AG1470" i="1"/>
  <c r="AN1470" i="1" s="1"/>
  <c r="AF1470" i="1"/>
  <c r="AM1470" i="1" s="1"/>
  <c r="AE1470" i="1"/>
  <c r="AL1470" i="1" s="1"/>
  <c r="AD1470" i="1"/>
  <c r="AK1470" i="1" s="1"/>
  <c r="AC1470" i="1"/>
  <c r="AJ1470" i="1" s="1"/>
  <c r="AP1444" i="1"/>
  <c r="AO1444" i="1"/>
  <c r="AG1444" i="1"/>
  <c r="AN1444" i="1" s="1"/>
  <c r="AF1444" i="1"/>
  <c r="AM1444" i="1" s="1"/>
  <c r="AE1444" i="1"/>
  <c r="AL1444" i="1" s="1"/>
  <c r="AD1444" i="1"/>
  <c r="AK1444" i="1" s="1"/>
  <c r="AC1444" i="1"/>
  <c r="AJ1444" i="1" s="1"/>
  <c r="AP1422" i="1"/>
  <c r="AO1422" i="1"/>
  <c r="AG1422" i="1"/>
  <c r="AN1422" i="1" s="1"/>
  <c r="AF1422" i="1"/>
  <c r="AM1422" i="1" s="1"/>
  <c r="AE1422" i="1"/>
  <c r="AL1422" i="1" s="1"/>
  <c r="AD1422" i="1"/>
  <c r="AK1422" i="1" s="1"/>
  <c r="AC1422" i="1"/>
  <c r="AJ1422" i="1" s="1"/>
  <c r="AP1404" i="1"/>
  <c r="AO1404" i="1"/>
  <c r="AG1404" i="1"/>
  <c r="AN1404" i="1" s="1"/>
  <c r="AF1404" i="1"/>
  <c r="AM1404" i="1" s="1"/>
  <c r="AE1404" i="1"/>
  <c r="AL1404" i="1" s="1"/>
  <c r="AD1404" i="1"/>
  <c r="AK1404" i="1" s="1"/>
  <c r="AC1404" i="1"/>
  <c r="AJ1404" i="1" s="1"/>
  <c r="AP1344" i="1"/>
  <c r="AO1344" i="1"/>
  <c r="AG1344" i="1"/>
  <c r="AN1344" i="1" s="1"/>
  <c r="AF1344" i="1"/>
  <c r="AM1344" i="1" s="1"/>
  <c r="AE1344" i="1"/>
  <c r="AL1344" i="1" s="1"/>
  <c r="AD1344" i="1"/>
  <c r="AK1344" i="1" s="1"/>
  <c r="AC1344" i="1"/>
  <c r="AJ1344" i="1" s="1"/>
  <c r="AP1334" i="1"/>
  <c r="AO1334" i="1"/>
  <c r="AG1334" i="1"/>
  <c r="AN1334" i="1" s="1"/>
  <c r="AF1334" i="1"/>
  <c r="AM1334" i="1" s="1"/>
  <c r="AE1334" i="1"/>
  <c r="AL1334" i="1" s="1"/>
  <c r="AD1334" i="1"/>
  <c r="AK1334" i="1" s="1"/>
  <c r="AC1334" i="1"/>
  <c r="AJ1334" i="1" s="1"/>
  <c r="AP1332" i="1"/>
  <c r="AO1332" i="1"/>
  <c r="AG1332" i="1"/>
  <c r="AN1332" i="1" s="1"/>
  <c r="AF1332" i="1"/>
  <c r="AM1332" i="1" s="1"/>
  <c r="AE1332" i="1"/>
  <c r="AL1332" i="1" s="1"/>
  <c r="AD1332" i="1"/>
  <c r="AK1332" i="1" s="1"/>
  <c r="AC1332" i="1"/>
  <c r="AJ1332" i="1" s="1"/>
  <c r="AP1315" i="1"/>
  <c r="AO1315" i="1"/>
  <c r="AG1315" i="1"/>
  <c r="AN1315" i="1" s="1"/>
  <c r="AF1315" i="1"/>
  <c r="AM1315" i="1" s="1"/>
  <c r="AE1315" i="1"/>
  <c r="AL1315" i="1" s="1"/>
  <c r="AD1315" i="1"/>
  <c r="AK1315" i="1" s="1"/>
  <c r="AC1315" i="1"/>
  <c r="AJ1315" i="1" s="1"/>
  <c r="AP1271" i="1"/>
  <c r="AO1271" i="1"/>
  <c r="AG1271" i="1"/>
  <c r="AN1271" i="1" s="1"/>
  <c r="AF1271" i="1"/>
  <c r="AM1271" i="1" s="1"/>
  <c r="AE1271" i="1"/>
  <c r="AL1271" i="1" s="1"/>
  <c r="AD1271" i="1"/>
  <c r="AK1271" i="1" s="1"/>
  <c r="AC1271" i="1"/>
  <c r="AJ1271" i="1" s="1"/>
  <c r="AP1226" i="1"/>
  <c r="AO1226" i="1"/>
  <c r="AG1226" i="1"/>
  <c r="AN1226" i="1" s="1"/>
  <c r="AF1226" i="1"/>
  <c r="AM1226" i="1" s="1"/>
  <c r="AE1226" i="1"/>
  <c r="AL1226" i="1" s="1"/>
  <c r="AD1226" i="1"/>
  <c r="AK1226" i="1" s="1"/>
  <c r="AC1226" i="1"/>
  <c r="AJ1226" i="1" s="1"/>
  <c r="AP1142" i="1"/>
  <c r="AO1142" i="1"/>
  <c r="AG1142" i="1"/>
  <c r="AN1142" i="1" s="1"/>
  <c r="AF1142" i="1"/>
  <c r="AM1142" i="1" s="1"/>
  <c r="AE1142" i="1"/>
  <c r="AL1142" i="1" s="1"/>
  <c r="AD1142" i="1"/>
  <c r="AK1142" i="1" s="1"/>
  <c r="AC1142" i="1"/>
  <c r="AJ1142" i="1" s="1"/>
  <c r="AP1564" i="1"/>
  <c r="AO1564" i="1"/>
  <c r="AG1564" i="1"/>
  <c r="AN1564" i="1" s="1"/>
  <c r="AF1564" i="1"/>
  <c r="AM1564" i="1" s="1"/>
  <c r="AE1564" i="1"/>
  <c r="AL1564" i="1" s="1"/>
  <c r="AD1564" i="1"/>
  <c r="AK1564" i="1" s="1"/>
  <c r="AC1564" i="1"/>
  <c r="AJ1564" i="1" s="1"/>
  <c r="AP1420" i="1"/>
  <c r="AO1420" i="1"/>
  <c r="AG1420" i="1"/>
  <c r="AN1420" i="1" s="1"/>
  <c r="AF1420" i="1"/>
  <c r="AM1420" i="1" s="1"/>
  <c r="AE1420" i="1"/>
  <c r="AL1420" i="1" s="1"/>
  <c r="AD1420" i="1"/>
  <c r="AK1420" i="1" s="1"/>
  <c r="AC1420" i="1"/>
  <c r="AJ1420" i="1" s="1"/>
  <c r="AP1503" i="1"/>
  <c r="AO1503" i="1"/>
  <c r="AG1503" i="1"/>
  <c r="AN1503" i="1" s="1"/>
  <c r="AF1503" i="1"/>
  <c r="AM1503" i="1" s="1"/>
  <c r="AE1503" i="1"/>
  <c r="AL1503" i="1" s="1"/>
  <c r="AD1503" i="1"/>
  <c r="AK1503" i="1" s="1"/>
  <c r="AC1503" i="1"/>
  <c r="AJ1503" i="1" s="1"/>
  <c r="AP1497" i="1"/>
  <c r="AO1497" i="1"/>
  <c r="AG1497" i="1"/>
  <c r="AN1497" i="1" s="1"/>
  <c r="AF1497" i="1"/>
  <c r="AM1497" i="1" s="1"/>
  <c r="AE1497" i="1"/>
  <c r="AL1497" i="1" s="1"/>
  <c r="AD1497" i="1"/>
  <c r="AK1497" i="1" s="1"/>
  <c r="AC1497" i="1"/>
  <c r="AJ1497" i="1" s="1"/>
  <c r="AP1327" i="1"/>
  <c r="AO1327" i="1"/>
  <c r="AG1327" i="1"/>
  <c r="AN1327" i="1" s="1"/>
  <c r="AF1327" i="1"/>
  <c r="AM1327" i="1" s="1"/>
  <c r="AE1327" i="1"/>
  <c r="AL1327" i="1" s="1"/>
  <c r="AD1327" i="1"/>
  <c r="AK1327" i="1" s="1"/>
  <c r="AC1327" i="1"/>
  <c r="AJ1327" i="1" s="1"/>
  <c r="AP1501" i="1"/>
  <c r="AO1501" i="1"/>
  <c r="AG1501" i="1"/>
  <c r="AN1501" i="1" s="1"/>
  <c r="AF1501" i="1"/>
  <c r="AM1501" i="1" s="1"/>
  <c r="AE1501" i="1"/>
  <c r="AL1501" i="1" s="1"/>
  <c r="AD1501" i="1"/>
  <c r="AK1501" i="1" s="1"/>
  <c r="AC1501" i="1"/>
  <c r="AJ1501" i="1" s="1"/>
  <c r="AP1432" i="1"/>
  <c r="AO1432" i="1"/>
  <c r="AG1432" i="1"/>
  <c r="AN1432" i="1" s="1"/>
  <c r="AF1432" i="1"/>
  <c r="AM1432" i="1" s="1"/>
  <c r="AE1432" i="1"/>
  <c r="AL1432" i="1" s="1"/>
  <c r="AD1432" i="1"/>
  <c r="AK1432" i="1" s="1"/>
  <c r="AC1432" i="1"/>
  <c r="AJ1432" i="1" s="1"/>
  <c r="AP1392" i="1"/>
  <c r="AO1392" i="1"/>
  <c r="AG1392" i="1"/>
  <c r="AN1392" i="1" s="1"/>
  <c r="AF1392" i="1"/>
  <c r="AM1392" i="1" s="1"/>
  <c r="AE1392" i="1"/>
  <c r="AL1392" i="1" s="1"/>
  <c r="AD1392" i="1"/>
  <c r="AK1392" i="1" s="1"/>
  <c r="AC1392" i="1"/>
  <c r="AJ1392" i="1" s="1"/>
  <c r="AP1466" i="1"/>
  <c r="AO1466" i="1"/>
  <c r="AG1466" i="1"/>
  <c r="AN1466" i="1" s="1"/>
  <c r="AF1466" i="1"/>
  <c r="AM1466" i="1" s="1"/>
  <c r="AE1466" i="1"/>
  <c r="AL1466" i="1" s="1"/>
  <c r="AD1466" i="1"/>
  <c r="AK1466" i="1" s="1"/>
  <c r="AC1466" i="1"/>
  <c r="AJ1466" i="1" s="1"/>
  <c r="AP1400" i="1"/>
  <c r="AO1400" i="1"/>
  <c r="AG1400" i="1"/>
  <c r="AN1400" i="1" s="1"/>
  <c r="AF1400" i="1"/>
  <c r="AM1400" i="1" s="1"/>
  <c r="AE1400" i="1"/>
  <c r="AL1400" i="1" s="1"/>
  <c r="AD1400" i="1"/>
  <c r="AK1400" i="1" s="1"/>
  <c r="AC1400" i="1"/>
  <c r="AJ1400" i="1" s="1"/>
  <c r="AP1199" i="1"/>
  <c r="AO1199" i="1"/>
  <c r="AG1199" i="1"/>
  <c r="AN1199" i="1" s="1"/>
  <c r="AF1199" i="1"/>
  <c r="AM1199" i="1" s="1"/>
  <c r="AE1199" i="1"/>
  <c r="AL1199" i="1" s="1"/>
  <c r="AD1199" i="1"/>
  <c r="AK1199" i="1" s="1"/>
  <c r="AC1199" i="1"/>
  <c r="AJ1199" i="1" s="1"/>
  <c r="AP1329" i="1"/>
  <c r="AO1329" i="1"/>
  <c r="AG1329" i="1"/>
  <c r="AN1329" i="1" s="1"/>
  <c r="AF1329" i="1"/>
  <c r="AM1329" i="1" s="1"/>
  <c r="AE1329" i="1"/>
  <c r="AL1329" i="1" s="1"/>
  <c r="AD1329" i="1"/>
  <c r="AK1329" i="1" s="1"/>
  <c r="AC1329" i="1"/>
  <c r="AJ1329" i="1" s="1"/>
  <c r="AP1285" i="1"/>
  <c r="AO1285" i="1"/>
  <c r="AG1285" i="1"/>
  <c r="AN1285" i="1" s="1"/>
  <c r="AF1285" i="1"/>
  <c r="AM1285" i="1" s="1"/>
  <c r="AE1285" i="1"/>
  <c r="AL1285" i="1" s="1"/>
  <c r="AD1285" i="1"/>
  <c r="AK1285" i="1" s="1"/>
  <c r="AC1285" i="1"/>
  <c r="AJ1285" i="1" s="1"/>
  <c r="AP1263" i="1"/>
  <c r="AO1263" i="1"/>
  <c r="AG1263" i="1"/>
  <c r="AN1263" i="1" s="1"/>
  <c r="AF1263" i="1"/>
  <c r="AM1263" i="1" s="1"/>
  <c r="AE1263" i="1"/>
  <c r="AL1263" i="1" s="1"/>
  <c r="AD1263" i="1"/>
  <c r="AK1263" i="1" s="1"/>
  <c r="AC1263" i="1"/>
  <c r="AJ1263" i="1" s="1"/>
  <c r="O1263" i="1"/>
  <c r="AP1531" i="1"/>
  <c r="AO1531" i="1"/>
  <c r="AG1531" i="1"/>
  <c r="AN1531" i="1" s="1"/>
  <c r="AF1531" i="1"/>
  <c r="AM1531" i="1" s="1"/>
  <c r="AE1531" i="1"/>
  <c r="AL1531" i="1" s="1"/>
  <c r="AD1531" i="1"/>
  <c r="AK1531" i="1" s="1"/>
  <c r="AC1531" i="1"/>
  <c r="AJ1531" i="1" s="1"/>
  <c r="AP1480" i="1"/>
  <c r="AO1480" i="1"/>
  <c r="AG1480" i="1"/>
  <c r="AN1480" i="1" s="1"/>
  <c r="AF1480" i="1"/>
  <c r="AM1480" i="1" s="1"/>
  <c r="AE1480" i="1"/>
  <c r="AL1480" i="1" s="1"/>
  <c r="AD1480" i="1"/>
  <c r="AK1480" i="1" s="1"/>
  <c r="AC1480" i="1"/>
  <c r="AJ1480" i="1" s="1"/>
  <c r="AP1372" i="1"/>
  <c r="AO1372" i="1"/>
  <c r="AG1372" i="1"/>
  <c r="AN1372" i="1" s="1"/>
  <c r="AF1372" i="1"/>
  <c r="AM1372" i="1" s="1"/>
  <c r="AE1372" i="1"/>
  <c r="AL1372" i="1" s="1"/>
  <c r="AD1372" i="1"/>
  <c r="AK1372" i="1" s="1"/>
  <c r="AC1372" i="1"/>
  <c r="AJ1372" i="1" s="1"/>
  <c r="AP1396" i="1"/>
  <c r="AO1396" i="1"/>
  <c r="AG1396" i="1"/>
  <c r="AN1396" i="1" s="1"/>
  <c r="AF1396" i="1"/>
  <c r="AM1396" i="1" s="1"/>
  <c r="AE1396" i="1"/>
  <c r="AL1396" i="1" s="1"/>
  <c r="AD1396" i="1"/>
  <c r="AK1396" i="1" s="1"/>
  <c r="AC1396" i="1"/>
  <c r="AJ1396" i="1" s="1"/>
  <c r="AP1424" i="1"/>
  <c r="AO1424" i="1"/>
  <c r="AJ1424" i="1"/>
  <c r="AG1424" i="1"/>
  <c r="AN1424" i="1" s="1"/>
  <c r="AF1424" i="1"/>
  <c r="AM1424" i="1" s="1"/>
  <c r="AE1424" i="1"/>
  <c r="AL1424" i="1" s="1"/>
  <c r="AD1424" i="1"/>
  <c r="AK1424" i="1" s="1"/>
  <c r="AP1426" i="1"/>
  <c r="AO1426" i="1"/>
  <c r="AG1426" i="1"/>
  <c r="AN1426" i="1" s="1"/>
  <c r="AF1426" i="1"/>
  <c r="AM1426" i="1" s="1"/>
  <c r="AE1426" i="1"/>
  <c r="AL1426" i="1" s="1"/>
  <c r="AD1426" i="1"/>
  <c r="AK1426" i="1" s="1"/>
  <c r="AC1426" i="1"/>
  <c r="AJ1426" i="1" s="1"/>
  <c r="AP1319" i="1"/>
  <c r="AO1319" i="1"/>
  <c r="AG1319" i="1"/>
  <c r="AN1319" i="1" s="1"/>
  <c r="AF1319" i="1"/>
  <c r="AM1319" i="1" s="1"/>
  <c r="AE1319" i="1"/>
  <c r="AL1319" i="1" s="1"/>
  <c r="AD1319" i="1"/>
  <c r="AK1319" i="1" s="1"/>
  <c r="AC1319" i="1"/>
  <c r="AJ1319" i="1" s="1"/>
  <c r="AP1529" i="1"/>
  <c r="AO1529" i="1"/>
  <c r="AG1529" i="1"/>
  <c r="AN1529" i="1" s="1"/>
  <c r="AF1529" i="1"/>
  <c r="AM1529" i="1" s="1"/>
  <c r="AE1529" i="1"/>
  <c r="AL1529" i="1" s="1"/>
  <c r="AD1529" i="1"/>
  <c r="AK1529" i="1" s="1"/>
  <c r="AC1529" i="1"/>
  <c r="AJ1529" i="1" s="1"/>
  <c r="AP1562" i="1"/>
  <c r="AO1562" i="1"/>
  <c r="AG1562" i="1"/>
  <c r="AN1562" i="1" s="1"/>
  <c r="AF1562" i="1"/>
  <c r="AM1562" i="1" s="1"/>
  <c r="AE1562" i="1"/>
  <c r="AL1562" i="1" s="1"/>
  <c r="AD1562" i="1"/>
  <c r="AK1562" i="1" s="1"/>
  <c r="AC1562" i="1"/>
  <c r="AJ1562" i="1" s="1"/>
  <c r="AP1340" i="1"/>
  <c r="AO1340" i="1"/>
  <c r="AG1340" i="1"/>
  <c r="AN1340" i="1" s="1"/>
  <c r="AF1340" i="1"/>
  <c r="AM1340" i="1" s="1"/>
  <c r="AE1340" i="1"/>
  <c r="AL1340" i="1" s="1"/>
  <c r="AD1340" i="1"/>
  <c r="AK1340" i="1" s="1"/>
  <c r="AC1340" i="1"/>
  <c r="AJ1340" i="1" s="1"/>
  <c r="AP1261" i="1"/>
  <c r="AO1261" i="1"/>
  <c r="AG1261" i="1"/>
  <c r="AN1261" i="1" s="1"/>
  <c r="AF1261" i="1"/>
  <c r="AM1261" i="1" s="1"/>
  <c r="AE1261" i="1"/>
  <c r="AL1261" i="1" s="1"/>
  <c r="AD1261" i="1"/>
  <c r="AK1261" i="1" s="1"/>
  <c r="AC1261" i="1"/>
  <c r="AJ1261" i="1" s="1"/>
  <c r="AP1384" i="1"/>
  <c r="AO1384" i="1"/>
  <c r="AG1384" i="1"/>
  <c r="AN1384" i="1" s="1"/>
  <c r="AF1384" i="1"/>
  <c r="AM1384" i="1" s="1"/>
  <c r="AE1384" i="1"/>
  <c r="AL1384" i="1" s="1"/>
  <c r="AD1384" i="1"/>
  <c r="AK1384" i="1" s="1"/>
  <c r="AC1384" i="1"/>
  <c r="AJ1384" i="1" s="1"/>
  <c r="AP1505" i="1"/>
  <c r="AO1505" i="1"/>
  <c r="AG1505" i="1"/>
  <c r="AN1505" i="1" s="1"/>
  <c r="AF1505" i="1"/>
  <c r="AM1505" i="1" s="1"/>
  <c r="AE1505" i="1"/>
  <c r="AL1505" i="1" s="1"/>
  <c r="AD1505" i="1"/>
  <c r="AK1505" i="1" s="1"/>
  <c r="AC1505" i="1"/>
  <c r="AJ1505" i="1" s="1"/>
  <c r="AP1217" i="1"/>
  <c r="AO1217" i="1"/>
  <c r="AG1217" i="1"/>
  <c r="AN1217" i="1" s="1"/>
  <c r="AF1217" i="1"/>
  <c r="AM1217" i="1" s="1"/>
  <c r="AE1217" i="1"/>
  <c r="AL1217" i="1" s="1"/>
  <c r="AD1217" i="1"/>
  <c r="AK1217" i="1" s="1"/>
  <c r="AC1217" i="1"/>
  <c r="AJ1217" i="1" s="1"/>
  <c r="AP1390" i="1"/>
  <c r="AO1390" i="1"/>
  <c r="AJ1390" i="1"/>
  <c r="AG1390" i="1"/>
  <c r="AN1390" i="1" s="1"/>
  <c r="AF1390" i="1"/>
  <c r="AM1390" i="1" s="1"/>
  <c r="AE1390" i="1"/>
  <c r="AL1390" i="1" s="1"/>
  <c r="AD1390" i="1"/>
  <c r="AK1390" i="1" s="1"/>
  <c r="AP1388" i="1"/>
  <c r="AO1388" i="1"/>
  <c r="AG1388" i="1"/>
  <c r="AN1388" i="1" s="1"/>
  <c r="AF1388" i="1"/>
  <c r="AM1388" i="1" s="1"/>
  <c r="AE1388" i="1"/>
  <c r="AL1388" i="1" s="1"/>
  <c r="AD1388" i="1"/>
  <c r="AK1388" i="1" s="1"/>
  <c r="AC1388" i="1"/>
  <c r="AJ1388" i="1" s="1"/>
  <c r="AP1277" i="1"/>
  <c r="AO1277" i="1"/>
  <c r="AJ1277" i="1"/>
  <c r="AG1277" i="1"/>
  <c r="AN1277" i="1" s="1"/>
  <c r="AF1277" i="1"/>
  <c r="AM1277" i="1" s="1"/>
  <c r="AE1277" i="1"/>
  <c r="AL1277" i="1" s="1"/>
  <c r="AD1277" i="1"/>
  <c r="AK1277" i="1" s="1"/>
  <c r="AP1251" i="1"/>
  <c r="AO1251" i="1"/>
  <c r="AG1251" i="1"/>
  <c r="AN1251" i="1" s="1"/>
  <c r="AF1251" i="1"/>
  <c r="AM1251" i="1" s="1"/>
  <c r="AE1251" i="1"/>
  <c r="AL1251" i="1" s="1"/>
  <c r="AD1251" i="1"/>
  <c r="AK1251" i="1" s="1"/>
  <c r="AC1251" i="1"/>
  <c r="AJ1251" i="1" s="1"/>
  <c r="AP1253" i="1"/>
  <c r="AO1253" i="1"/>
  <c r="AG1253" i="1"/>
  <c r="AN1253" i="1" s="1"/>
  <c r="AF1253" i="1"/>
  <c r="AM1253" i="1" s="1"/>
  <c r="AE1253" i="1"/>
  <c r="AL1253" i="1" s="1"/>
  <c r="AD1253" i="1"/>
  <c r="AK1253" i="1" s="1"/>
  <c r="AC1253" i="1"/>
  <c r="AJ1253" i="1" s="1"/>
  <c r="AP1446" i="1"/>
  <c r="AO1446" i="1"/>
  <c r="AG1446" i="1"/>
  <c r="AN1446" i="1" s="1"/>
  <c r="AF1446" i="1"/>
  <c r="AM1446" i="1" s="1"/>
  <c r="AE1446" i="1"/>
  <c r="AL1446" i="1" s="1"/>
  <c r="AD1446" i="1"/>
  <c r="AK1446" i="1" s="1"/>
  <c r="AC1446" i="1"/>
  <c r="AJ1446" i="1" s="1"/>
  <c r="AP1430" i="1"/>
  <c r="AO1430" i="1"/>
  <c r="AG1430" i="1"/>
  <c r="AN1430" i="1" s="1"/>
  <c r="AF1430" i="1"/>
  <c r="AM1430" i="1" s="1"/>
  <c r="AE1430" i="1"/>
  <c r="AL1430" i="1" s="1"/>
  <c r="AD1430" i="1"/>
  <c r="AK1430" i="1" s="1"/>
  <c r="AC1430" i="1"/>
  <c r="AJ1430" i="1" s="1"/>
  <c r="AP1525" i="1"/>
  <c r="AO1525" i="1"/>
  <c r="AG1525" i="1"/>
  <c r="AN1525" i="1" s="1"/>
  <c r="AF1525" i="1"/>
  <c r="AM1525" i="1" s="1"/>
  <c r="AE1525" i="1"/>
  <c r="AL1525" i="1" s="1"/>
  <c r="AD1525" i="1"/>
  <c r="AK1525" i="1" s="1"/>
  <c r="AC1525" i="1"/>
  <c r="AJ1525" i="1" s="1"/>
  <c r="AP1410" i="1"/>
  <c r="AO1410" i="1"/>
  <c r="AJ1410" i="1"/>
  <c r="AG1410" i="1"/>
  <c r="AN1410" i="1" s="1"/>
  <c r="AF1410" i="1"/>
  <c r="AM1410" i="1" s="1"/>
  <c r="AE1410" i="1"/>
  <c r="AL1410" i="1" s="1"/>
  <c r="AD1410" i="1"/>
  <c r="AK1410" i="1" s="1"/>
  <c r="AP1386" i="1"/>
  <c r="AO1386" i="1"/>
  <c r="AG1386" i="1"/>
  <c r="AN1386" i="1" s="1"/>
  <c r="AF1386" i="1"/>
  <c r="AM1386" i="1" s="1"/>
  <c r="AE1386" i="1"/>
  <c r="AL1386" i="1" s="1"/>
  <c r="AD1386" i="1"/>
  <c r="AK1386" i="1" s="1"/>
  <c r="AC1386" i="1"/>
  <c r="AJ1386" i="1" s="1"/>
  <c r="AP1317" i="1"/>
  <c r="AO1317" i="1"/>
  <c r="AG1317" i="1"/>
  <c r="AN1317" i="1" s="1"/>
  <c r="AF1317" i="1"/>
  <c r="AM1317" i="1" s="1"/>
  <c r="AE1317" i="1"/>
  <c r="AL1317" i="1" s="1"/>
  <c r="AD1317" i="1"/>
  <c r="AK1317" i="1" s="1"/>
  <c r="AC1317" i="1"/>
  <c r="AJ1317" i="1" s="1"/>
  <c r="AP1374" i="1"/>
  <c r="AO1374" i="1"/>
  <c r="AG1374" i="1"/>
  <c r="AN1374" i="1" s="1"/>
  <c r="AF1374" i="1"/>
  <c r="AM1374" i="1" s="1"/>
  <c r="AE1374" i="1"/>
  <c r="AL1374" i="1" s="1"/>
  <c r="AD1374" i="1"/>
  <c r="AK1374" i="1" s="1"/>
  <c r="AC1374" i="1"/>
  <c r="AJ1374" i="1" s="1"/>
  <c r="AP1311" i="1"/>
  <c r="AO1311" i="1"/>
  <c r="AG1311" i="1"/>
  <c r="AN1311" i="1" s="1"/>
  <c r="AF1311" i="1"/>
  <c r="AM1311" i="1" s="1"/>
  <c r="AE1311" i="1"/>
  <c r="AL1311" i="1" s="1"/>
  <c r="AD1311" i="1"/>
  <c r="AK1311" i="1" s="1"/>
  <c r="AC1311" i="1"/>
  <c r="AJ1311" i="1" s="1"/>
  <c r="AP1228" i="1"/>
  <c r="AO1228" i="1"/>
  <c r="AG1228" i="1"/>
  <c r="AN1228" i="1" s="1"/>
  <c r="AF1228" i="1"/>
  <c r="AM1228" i="1" s="1"/>
  <c r="AE1228" i="1"/>
  <c r="AL1228" i="1" s="1"/>
  <c r="AD1228" i="1"/>
  <c r="AK1228" i="1" s="1"/>
  <c r="AC1228" i="1"/>
  <c r="AJ1228" i="1" s="1"/>
  <c r="AP1193" i="1"/>
  <c r="AO1193" i="1"/>
  <c r="AG1193" i="1"/>
  <c r="AN1193" i="1" s="1"/>
  <c r="AF1193" i="1"/>
  <c r="AM1193" i="1" s="1"/>
  <c r="AE1193" i="1"/>
  <c r="AL1193" i="1" s="1"/>
  <c r="AD1193" i="1"/>
  <c r="AK1193" i="1" s="1"/>
  <c r="AC1193" i="1"/>
  <c r="AJ1193" i="1" s="1"/>
  <c r="AP1462" i="1"/>
  <c r="AO1462" i="1"/>
  <c r="AG1462" i="1"/>
  <c r="AN1462" i="1" s="1"/>
  <c r="AF1462" i="1"/>
  <c r="AM1462" i="1" s="1"/>
  <c r="AE1462" i="1"/>
  <c r="AL1462" i="1" s="1"/>
  <c r="AD1462" i="1"/>
  <c r="AK1462" i="1" s="1"/>
  <c r="AC1462" i="1"/>
  <c r="AJ1462" i="1" s="1"/>
  <c r="AP1354" i="1"/>
  <c r="AO1354" i="1"/>
  <c r="AG1354" i="1"/>
  <c r="AN1354" i="1" s="1"/>
  <c r="AF1354" i="1"/>
  <c r="AM1354" i="1" s="1"/>
  <c r="AE1354" i="1"/>
  <c r="AL1354" i="1" s="1"/>
  <c r="AD1354" i="1"/>
  <c r="AK1354" i="1" s="1"/>
  <c r="AC1354" i="1"/>
  <c r="AJ1354" i="1" s="1"/>
  <c r="AP1440" i="1"/>
  <c r="AO1440" i="1"/>
  <c r="AG1440" i="1"/>
  <c r="AN1440" i="1" s="1"/>
  <c r="AF1440" i="1"/>
  <c r="AM1440" i="1" s="1"/>
  <c r="AE1440" i="1"/>
  <c r="AL1440" i="1" s="1"/>
  <c r="AD1440" i="1"/>
  <c r="AK1440" i="1" s="1"/>
  <c r="AC1440" i="1"/>
  <c r="AJ1440" i="1" s="1"/>
  <c r="AP1412" i="1"/>
  <c r="AO1412" i="1"/>
  <c r="AG1412" i="1"/>
  <c r="AN1412" i="1" s="1"/>
  <c r="AF1412" i="1"/>
  <c r="AM1412" i="1" s="1"/>
  <c r="AE1412" i="1"/>
  <c r="AL1412" i="1" s="1"/>
  <c r="AD1412" i="1"/>
  <c r="AK1412" i="1" s="1"/>
  <c r="AC1412" i="1"/>
  <c r="AJ1412" i="1" s="1"/>
  <c r="AP1321" i="1"/>
  <c r="AO1321" i="1"/>
  <c r="AG1321" i="1"/>
  <c r="AN1321" i="1" s="1"/>
  <c r="AF1321" i="1"/>
  <c r="AM1321" i="1" s="1"/>
  <c r="AE1321" i="1"/>
  <c r="AL1321" i="1" s="1"/>
  <c r="AD1321" i="1"/>
  <c r="AK1321" i="1" s="1"/>
  <c r="AC1321" i="1"/>
  <c r="AJ1321" i="1" s="1"/>
  <c r="AP1215" i="1"/>
  <c r="AO1215" i="1"/>
  <c r="AG1215" i="1"/>
  <c r="AN1215" i="1" s="1"/>
  <c r="AF1215" i="1"/>
  <c r="AM1215" i="1" s="1"/>
  <c r="AE1215" i="1"/>
  <c r="AL1215" i="1" s="1"/>
  <c r="AD1215" i="1"/>
  <c r="AK1215" i="1" s="1"/>
  <c r="AC1215" i="1"/>
  <c r="AJ1215" i="1" s="1"/>
  <c r="AP1507" i="1"/>
  <c r="AO1507" i="1"/>
  <c r="AG1507" i="1"/>
  <c r="AN1507" i="1" s="1"/>
  <c r="AF1507" i="1"/>
  <c r="AM1507" i="1" s="1"/>
  <c r="AE1507" i="1"/>
  <c r="AL1507" i="1" s="1"/>
  <c r="AD1507" i="1"/>
  <c r="AK1507" i="1" s="1"/>
  <c r="AC1507" i="1"/>
  <c r="AJ1507" i="1" s="1"/>
  <c r="AP1533" i="1"/>
  <c r="AO1533" i="1"/>
  <c r="AG1533" i="1"/>
  <c r="AN1533" i="1" s="1"/>
  <c r="AF1533" i="1"/>
  <c r="AM1533" i="1" s="1"/>
  <c r="AE1533" i="1"/>
  <c r="AL1533" i="1" s="1"/>
  <c r="AD1533" i="1"/>
  <c r="AK1533" i="1" s="1"/>
  <c r="AC1533" i="1"/>
  <c r="AJ1533" i="1" s="1"/>
  <c r="AP1566" i="1"/>
  <c r="AO1566" i="1"/>
  <c r="AG1566" i="1"/>
  <c r="AN1566" i="1" s="1"/>
  <c r="AF1566" i="1"/>
  <c r="AM1566" i="1" s="1"/>
  <c r="AE1566" i="1"/>
  <c r="AL1566" i="1" s="1"/>
  <c r="AD1566" i="1"/>
  <c r="AK1566" i="1" s="1"/>
  <c r="AC1566" i="1"/>
  <c r="AJ1566" i="1" s="1"/>
  <c r="AP1521" i="1"/>
  <c r="AO1521" i="1"/>
  <c r="AG1521" i="1"/>
  <c r="AN1521" i="1" s="1"/>
  <c r="AF1521" i="1"/>
  <c r="AM1521" i="1" s="1"/>
  <c r="AE1521" i="1"/>
  <c r="AL1521" i="1" s="1"/>
  <c r="AD1521" i="1"/>
  <c r="AK1521" i="1" s="1"/>
  <c r="AC1521" i="1"/>
  <c r="AJ1521" i="1" s="1"/>
  <c r="AP1376" i="1"/>
  <c r="AO1376" i="1"/>
  <c r="AG1376" i="1"/>
  <c r="AN1376" i="1" s="1"/>
  <c r="AF1376" i="1"/>
  <c r="AM1376" i="1" s="1"/>
  <c r="AE1376" i="1"/>
  <c r="AL1376" i="1" s="1"/>
  <c r="AD1376" i="1"/>
  <c r="AK1376" i="1" s="1"/>
  <c r="AC1376" i="1"/>
  <c r="AJ1376" i="1" s="1"/>
  <c r="AP1428" i="1"/>
  <c r="AO1428" i="1"/>
  <c r="AG1428" i="1"/>
  <c r="AN1428" i="1" s="1"/>
  <c r="AF1428" i="1"/>
  <c r="AM1428" i="1" s="1"/>
  <c r="AE1428" i="1"/>
  <c r="AL1428" i="1" s="1"/>
  <c r="AD1428" i="1"/>
  <c r="AK1428" i="1" s="1"/>
  <c r="AC1428" i="1"/>
  <c r="AJ1428" i="1" s="1"/>
  <c r="AP1275" i="1"/>
  <c r="AO1275" i="1"/>
  <c r="AG1275" i="1"/>
  <c r="AN1275" i="1" s="1"/>
  <c r="AF1275" i="1"/>
  <c r="AM1275" i="1" s="1"/>
  <c r="AE1275" i="1"/>
  <c r="AL1275" i="1" s="1"/>
  <c r="AD1275" i="1"/>
  <c r="AK1275" i="1" s="1"/>
  <c r="AC1275" i="1"/>
  <c r="AJ1275" i="1" s="1"/>
  <c r="AP1464" i="1"/>
  <c r="AO1464" i="1"/>
  <c r="AG1464" i="1"/>
  <c r="AN1464" i="1" s="1"/>
  <c r="AF1464" i="1"/>
  <c r="AM1464" i="1" s="1"/>
  <c r="AE1464" i="1"/>
  <c r="AL1464" i="1" s="1"/>
  <c r="AD1464" i="1"/>
  <c r="AK1464" i="1" s="1"/>
  <c r="AC1464" i="1"/>
  <c r="AJ1464" i="1" s="1"/>
  <c r="AP1450" i="1"/>
  <c r="AO1450" i="1"/>
  <c r="AJ1450" i="1"/>
  <c r="AG1450" i="1"/>
  <c r="AN1450" i="1" s="1"/>
  <c r="AF1450" i="1"/>
  <c r="AM1450" i="1" s="1"/>
  <c r="AE1450" i="1"/>
  <c r="AL1450" i="1" s="1"/>
  <c r="AD1450" i="1"/>
  <c r="AK1450" i="1" s="1"/>
  <c r="AP1380" i="1"/>
  <c r="AO1380" i="1"/>
  <c r="AG1380" i="1"/>
  <c r="AN1380" i="1" s="1"/>
  <c r="AF1380" i="1"/>
  <c r="AM1380" i="1" s="1"/>
  <c r="AE1380" i="1"/>
  <c r="AL1380" i="1" s="1"/>
  <c r="AD1380" i="1"/>
  <c r="AK1380" i="1" s="1"/>
  <c r="AC1380" i="1"/>
  <c r="AJ1380" i="1" s="1"/>
  <c r="AP1370" i="1"/>
  <c r="AO1370" i="1"/>
  <c r="AJ1370" i="1"/>
  <c r="AG1370" i="1"/>
  <c r="AN1370" i="1" s="1"/>
  <c r="AF1370" i="1"/>
  <c r="AM1370" i="1" s="1"/>
  <c r="AE1370" i="1"/>
  <c r="AL1370" i="1" s="1"/>
  <c r="AD1370" i="1"/>
  <c r="AK1370" i="1" s="1"/>
  <c r="AP1201" i="1"/>
  <c r="AO1201" i="1"/>
  <c r="AG1201" i="1"/>
  <c r="AN1201" i="1" s="1"/>
  <c r="AF1201" i="1"/>
  <c r="AM1201" i="1" s="1"/>
  <c r="AE1201" i="1"/>
  <c r="AL1201" i="1" s="1"/>
  <c r="AD1201" i="1"/>
  <c r="AK1201" i="1" s="1"/>
  <c r="AC1201" i="1"/>
  <c r="AJ1201" i="1" s="1"/>
  <c r="AP1482" i="1"/>
  <c r="AO1482" i="1"/>
  <c r="AG1482" i="1"/>
  <c r="AN1482" i="1" s="1"/>
  <c r="AF1482" i="1"/>
  <c r="AM1482" i="1" s="1"/>
  <c r="AE1482" i="1"/>
  <c r="AL1482" i="1" s="1"/>
  <c r="AD1482" i="1"/>
  <c r="AK1482" i="1" s="1"/>
  <c r="AC1482" i="1"/>
  <c r="AJ1482" i="1" s="1"/>
  <c r="AP1342" i="1"/>
  <c r="AO1342" i="1"/>
  <c r="AJ1342" i="1"/>
  <c r="AG1342" i="1"/>
  <c r="AN1342" i="1" s="1"/>
  <c r="AF1342" i="1"/>
  <c r="AM1342" i="1" s="1"/>
  <c r="AE1342" i="1"/>
  <c r="AL1342" i="1" s="1"/>
  <c r="AD1342" i="1"/>
  <c r="AK1342" i="1" s="1"/>
  <c r="AP1402" i="1"/>
  <c r="AO1402" i="1"/>
  <c r="AG1402" i="1"/>
  <c r="AN1402" i="1" s="1"/>
  <c r="AF1402" i="1"/>
  <c r="AM1402" i="1" s="1"/>
  <c r="AE1402" i="1"/>
  <c r="AL1402" i="1" s="1"/>
  <c r="AD1402" i="1"/>
  <c r="AK1402" i="1" s="1"/>
  <c r="AC1402" i="1"/>
  <c r="AJ1402" i="1" s="1"/>
  <c r="AP1568" i="1"/>
  <c r="AO1568" i="1"/>
  <c r="AJ1568" i="1"/>
  <c r="AG1568" i="1"/>
  <c r="AN1568" i="1" s="1"/>
  <c r="AF1568" i="1"/>
  <c r="AM1568" i="1" s="1"/>
  <c r="AE1568" i="1"/>
  <c r="AL1568" i="1" s="1"/>
  <c r="AD1568" i="1"/>
  <c r="AK1568" i="1" s="1"/>
  <c r="AP1553" i="1"/>
  <c r="AO1553" i="1"/>
  <c r="AG1553" i="1"/>
  <c r="AN1553" i="1" s="1"/>
  <c r="AF1553" i="1"/>
  <c r="AM1553" i="1" s="1"/>
  <c r="AE1553" i="1"/>
  <c r="AL1553" i="1" s="1"/>
  <c r="AD1553" i="1"/>
  <c r="AK1553" i="1" s="1"/>
  <c r="AC1553" i="1"/>
  <c r="AJ1553" i="1" s="1"/>
  <c r="AP1527" i="1"/>
  <c r="AO1527" i="1"/>
  <c r="AJ1527" i="1"/>
  <c r="AG1527" i="1"/>
  <c r="AN1527" i="1" s="1"/>
  <c r="AF1527" i="1"/>
  <c r="AM1527" i="1" s="1"/>
  <c r="AE1527" i="1"/>
  <c r="AL1527" i="1" s="1"/>
  <c r="AD1527" i="1"/>
  <c r="AK1527" i="1" s="1"/>
  <c r="AP1517" i="1"/>
  <c r="AO1517" i="1"/>
  <c r="AG1517" i="1"/>
  <c r="AN1517" i="1" s="1"/>
  <c r="AF1517" i="1"/>
  <c r="AM1517" i="1" s="1"/>
  <c r="AE1517" i="1"/>
  <c r="AL1517" i="1" s="1"/>
  <c r="AD1517" i="1"/>
  <c r="AK1517" i="1" s="1"/>
  <c r="AC1517" i="1"/>
  <c r="AJ1517" i="1" s="1"/>
  <c r="AP1499" i="1"/>
  <c r="AO1499" i="1"/>
  <c r="AG1499" i="1"/>
  <c r="AN1499" i="1" s="1"/>
  <c r="AF1499" i="1"/>
  <c r="AM1499" i="1" s="1"/>
  <c r="AE1499" i="1"/>
  <c r="AL1499" i="1" s="1"/>
  <c r="AD1499" i="1"/>
  <c r="AK1499" i="1" s="1"/>
  <c r="AC1499" i="1"/>
  <c r="AJ1499" i="1" s="1"/>
  <c r="AP1418" i="1"/>
  <c r="AO1418" i="1"/>
  <c r="AG1418" i="1"/>
  <c r="AN1418" i="1" s="1"/>
  <c r="AF1418" i="1"/>
  <c r="AM1418" i="1" s="1"/>
  <c r="AE1418" i="1"/>
  <c r="AL1418" i="1" s="1"/>
  <c r="AD1418" i="1"/>
  <c r="AK1418" i="1" s="1"/>
  <c r="AC1418" i="1"/>
  <c r="AJ1418" i="1" s="1"/>
  <c r="AP1325" i="1"/>
  <c r="AO1325" i="1"/>
  <c r="AG1325" i="1"/>
  <c r="AN1325" i="1" s="1"/>
  <c r="AF1325" i="1"/>
  <c r="AM1325" i="1" s="1"/>
  <c r="AE1325" i="1"/>
  <c r="AL1325" i="1" s="1"/>
  <c r="AD1325" i="1"/>
  <c r="AK1325" i="1" s="1"/>
  <c r="AC1325" i="1"/>
  <c r="AJ1325" i="1" s="1"/>
  <c r="AP1309" i="1"/>
  <c r="AO1309" i="1"/>
  <c r="AJ1309" i="1"/>
  <c r="AG1309" i="1"/>
  <c r="AN1309" i="1" s="1"/>
  <c r="AF1309" i="1"/>
  <c r="AM1309" i="1" s="1"/>
  <c r="AE1309" i="1"/>
  <c r="AL1309" i="1" s="1"/>
  <c r="AD1309" i="1"/>
  <c r="AK1309" i="1" s="1"/>
  <c r="AP1307" i="1"/>
  <c r="AO1307" i="1"/>
  <c r="AG1307" i="1"/>
  <c r="AN1307" i="1" s="1"/>
  <c r="AF1307" i="1"/>
  <c r="AM1307" i="1" s="1"/>
  <c r="AE1307" i="1"/>
  <c r="AL1307" i="1" s="1"/>
  <c r="AD1307" i="1"/>
  <c r="AK1307" i="1" s="1"/>
  <c r="AC1307" i="1"/>
  <c r="AJ1307" i="1" s="1"/>
  <c r="AP1287" i="1"/>
  <c r="AO1287" i="1"/>
  <c r="AG1287" i="1"/>
  <c r="AN1287" i="1" s="1"/>
  <c r="AF1287" i="1"/>
  <c r="AM1287" i="1" s="1"/>
  <c r="AE1287" i="1"/>
  <c r="AL1287" i="1" s="1"/>
  <c r="AD1287" i="1"/>
  <c r="AK1287" i="1" s="1"/>
  <c r="AC1287" i="1"/>
  <c r="AJ1287" i="1" s="1"/>
  <c r="AP1131" i="1"/>
  <c r="AO1131" i="1"/>
  <c r="AG1131" i="1"/>
  <c r="AN1131" i="1" s="1"/>
  <c r="AF1131" i="1"/>
  <c r="AM1131" i="1" s="1"/>
  <c r="AE1131" i="1"/>
  <c r="AL1131" i="1" s="1"/>
  <c r="AD1131" i="1"/>
  <c r="AK1131" i="1" s="1"/>
  <c r="AC1131" i="1"/>
  <c r="AJ1131" i="1" s="1"/>
  <c r="AP1269" i="1"/>
  <c r="AO1269" i="1"/>
  <c r="AG1269" i="1"/>
  <c r="AN1269" i="1" s="1"/>
  <c r="AF1269" i="1"/>
  <c r="AM1269" i="1" s="1"/>
  <c r="AE1269" i="1"/>
  <c r="AL1269" i="1" s="1"/>
  <c r="AD1269" i="1"/>
  <c r="AK1269" i="1" s="1"/>
  <c r="AC1269" i="1"/>
  <c r="AJ1269" i="1" s="1"/>
  <c r="AP1267" i="1"/>
  <c r="AO1267" i="1"/>
  <c r="AG1267" i="1"/>
  <c r="AN1267" i="1" s="1"/>
  <c r="AF1267" i="1"/>
  <c r="AM1267" i="1" s="1"/>
  <c r="AE1267" i="1"/>
  <c r="AL1267" i="1" s="1"/>
  <c r="AD1267" i="1"/>
  <c r="AK1267" i="1" s="1"/>
  <c r="AC1267" i="1"/>
  <c r="AJ1267" i="1" s="1"/>
  <c r="AP1259" i="1"/>
  <c r="AO1259" i="1"/>
  <c r="AG1259" i="1"/>
  <c r="AN1259" i="1" s="1"/>
  <c r="AF1259" i="1"/>
  <c r="AM1259" i="1" s="1"/>
  <c r="AE1259" i="1"/>
  <c r="AL1259" i="1" s="1"/>
  <c r="AD1259" i="1"/>
  <c r="AK1259" i="1" s="1"/>
  <c r="AC1259" i="1"/>
  <c r="AJ1259" i="1" s="1"/>
  <c r="AP1245" i="1"/>
  <c r="AO1245" i="1"/>
  <c r="AG1245" i="1"/>
  <c r="AN1245" i="1" s="1"/>
  <c r="AF1245" i="1"/>
  <c r="AM1245" i="1" s="1"/>
  <c r="AE1245" i="1"/>
  <c r="AL1245" i="1" s="1"/>
  <c r="AD1245" i="1"/>
  <c r="AK1245" i="1" s="1"/>
  <c r="AC1245" i="1"/>
  <c r="AJ1245" i="1" s="1"/>
  <c r="AP1241" i="1"/>
  <c r="AO1241" i="1"/>
  <c r="AJ1241" i="1"/>
  <c r="AG1241" i="1"/>
  <c r="AN1241" i="1" s="1"/>
  <c r="AF1241" i="1"/>
  <c r="AM1241" i="1" s="1"/>
  <c r="AE1241" i="1"/>
  <c r="AL1241" i="1" s="1"/>
  <c r="AD1241" i="1"/>
  <c r="AK1241" i="1" s="1"/>
  <c r="AP1239" i="1"/>
  <c r="AO1239" i="1"/>
  <c r="AG1239" i="1"/>
  <c r="AN1239" i="1" s="1"/>
  <c r="AF1239" i="1"/>
  <c r="AM1239" i="1" s="1"/>
  <c r="AE1239" i="1"/>
  <c r="AL1239" i="1" s="1"/>
  <c r="AD1239" i="1"/>
  <c r="AK1239" i="1" s="1"/>
  <c r="AC1239" i="1"/>
  <c r="AJ1239" i="1" s="1"/>
  <c r="AP1195" i="1"/>
  <c r="AO1195" i="1"/>
  <c r="AG1195" i="1"/>
  <c r="AN1195" i="1" s="1"/>
  <c r="AF1195" i="1"/>
  <c r="AM1195" i="1" s="1"/>
  <c r="AE1195" i="1"/>
  <c r="AL1195" i="1" s="1"/>
  <c r="AD1195" i="1"/>
  <c r="AK1195" i="1" s="1"/>
  <c r="AC1195" i="1"/>
  <c r="AJ1195" i="1" s="1"/>
  <c r="AP1187" i="1"/>
  <c r="AO1187" i="1"/>
  <c r="AJ1187" i="1"/>
  <c r="AG1187" i="1"/>
  <c r="AN1187" i="1" s="1"/>
  <c r="AF1187" i="1"/>
  <c r="AM1187" i="1" s="1"/>
  <c r="AE1187" i="1"/>
  <c r="AL1187" i="1" s="1"/>
  <c r="AD1187" i="1"/>
  <c r="AK1187" i="1" s="1"/>
  <c r="AP1460" i="1"/>
  <c r="AO1460" i="1"/>
  <c r="AJ1460" i="1"/>
  <c r="AG1460" i="1"/>
  <c r="AN1460" i="1" s="1"/>
  <c r="AF1460" i="1"/>
  <c r="AM1460" i="1" s="1"/>
  <c r="AE1460" i="1"/>
  <c r="AL1460" i="1" s="1"/>
  <c r="AD1460" i="1"/>
  <c r="AK1460" i="1" s="1"/>
  <c r="AP1416" i="1"/>
  <c r="AO1416" i="1"/>
  <c r="AJ1416" i="1"/>
  <c r="AG1416" i="1"/>
  <c r="AN1416" i="1" s="1"/>
  <c r="AF1416" i="1"/>
  <c r="AM1416" i="1" s="1"/>
  <c r="AE1416" i="1"/>
  <c r="AL1416" i="1" s="1"/>
  <c r="AD1416" i="1"/>
  <c r="AK1416" i="1" s="1"/>
  <c r="AP1219" i="1"/>
  <c r="AO1219" i="1"/>
  <c r="AJ1219" i="1"/>
  <c r="AG1219" i="1"/>
  <c r="AN1219" i="1" s="1"/>
  <c r="AF1219" i="1"/>
  <c r="AM1219" i="1" s="1"/>
  <c r="AE1219" i="1"/>
  <c r="AL1219" i="1" s="1"/>
  <c r="AD1219" i="1"/>
  <c r="AK1219" i="1" s="1"/>
  <c r="AP1132" i="1"/>
  <c r="AO1132" i="1"/>
  <c r="AG1132" i="1"/>
  <c r="AN1132" i="1" s="1"/>
  <c r="AF1132" i="1"/>
  <c r="AM1132" i="1" s="1"/>
  <c r="AE1132" i="1"/>
  <c r="AL1132" i="1" s="1"/>
  <c r="AD1132" i="1"/>
  <c r="AK1132" i="1" s="1"/>
  <c r="AC1132" i="1"/>
  <c r="AJ1132" i="1" s="1"/>
  <c r="AP1549" i="1"/>
  <c r="AO1549" i="1"/>
  <c r="AG1549" i="1"/>
  <c r="AN1549" i="1" s="1"/>
  <c r="AF1549" i="1"/>
  <c r="AM1549" i="1" s="1"/>
  <c r="AE1549" i="1"/>
  <c r="AL1549" i="1" s="1"/>
  <c r="AD1549" i="1"/>
  <c r="AK1549" i="1" s="1"/>
  <c r="AC1549" i="1"/>
  <c r="AJ1549" i="1" s="1"/>
  <c r="O1549" i="1"/>
  <c r="AP1537" i="1"/>
  <c r="AO1537" i="1"/>
  <c r="AG1537" i="1"/>
  <c r="AN1537" i="1" s="1"/>
  <c r="AF1537" i="1"/>
  <c r="AM1537" i="1" s="1"/>
  <c r="AE1537" i="1"/>
  <c r="AL1537" i="1" s="1"/>
  <c r="AD1537" i="1"/>
  <c r="AK1537" i="1" s="1"/>
  <c r="AC1537" i="1"/>
  <c r="AJ1537" i="1" s="1"/>
  <c r="AP1559" i="1"/>
  <c r="AO1559" i="1"/>
  <c r="AG1559" i="1"/>
  <c r="AN1559" i="1" s="1"/>
  <c r="AF1559" i="1"/>
  <c r="AM1559" i="1" s="1"/>
  <c r="AE1559" i="1"/>
  <c r="AL1559" i="1" s="1"/>
  <c r="AD1559" i="1"/>
  <c r="AK1559" i="1" s="1"/>
  <c r="AC1559" i="1"/>
  <c r="AJ1559" i="1" s="1"/>
  <c r="AP1557" i="1"/>
  <c r="AO1557" i="1"/>
  <c r="AG1557" i="1"/>
  <c r="AN1557" i="1" s="1"/>
  <c r="AF1557" i="1"/>
  <c r="AM1557" i="1" s="1"/>
  <c r="AE1557" i="1"/>
  <c r="AL1557" i="1" s="1"/>
  <c r="AD1557" i="1"/>
  <c r="AK1557" i="1" s="1"/>
  <c r="AC1557" i="1"/>
  <c r="AJ1557" i="1" s="1"/>
  <c r="AP1163" i="1"/>
  <c r="AO1163" i="1"/>
  <c r="AG1163" i="1"/>
  <c r="AN1163" i="1" s="1"/>
  <c r="AF1163" i="1"/>
  <c r="AM1163" i="1" s="1"/>
  <c r="AE1163" i="1"/>
  <c r="AL1163" i="1" s="1"/>
  <c r="AD1163" i="1"/>
  <c r="AK1163" i="1" s="1"/>
  <c r="AC1163" i="1"/>
  <c r="AJ1163" i="1" s="1"/>
  <c r="AP1394" i="1"/>
  <c r="AO1394" i="1"/>
  <c r="AJ1394" i="1"/>
  <c r="AG1394" i="1"/>
  <c r="AN1394" i="1" s="1"/>
  <c r="AF1394" i="1"/>
  <c r="AM1394" i="1" s="1"/>
  <c r="AE1394" i="1"/>
  <c r="AL1394" i="1" s="1"/>
  <c r="AD1394" i="1"/>
  <c r="AK1394" i="1" s="1"/>
  <c r="AP1378" i="1"/>
  <c r="AO1378" i="1"/>
  <c r="AG1378" i="1"/>
  <c r="AN1378" i="1" s="1"/>
  <c r="AF1378" i="1"/>
  <c r="AM1378" i="1" s="1"/>
  <c r="AE1378" i="1"/>
  <c r="AL1378" i="1" s="1"/>
  <c r="AD1378" i="1"/>
  <c r="AK1378" i="1" s="1"/>
  <c r="AC1378" i="1"/>
  <c r="AJ1378" i="1" s="1"/>
  <c r="AP1364" i="1"/>
  <c r="AO1364" i="1"/>
  <c r="AG1364" i="1"/>
  <c r="AN1364" i="1" s="1"/>
  <c r="AF1364" i="1"/>
  <c r="AM1364" i="1" s="1"/>
  <c r="AE1364" i="1"/>
  <c r="AL1364" i="1" s="1"/>
  <c r="AD1364" i="1"/>
  <c r="AK1364" i="1" s="1"/>
  <c r="AC1364" i="1"/>
  <c r="AJ1364" i="1" s="1"/>
  <c r="AP1358" i="1"/>
  <c r="AO1358" i="1"/>
  <c r="AG1358" i="1"/>
  <c r="AN1358" i="1" s="1"/>
  <c r="AF1358" i="1"/>
  <c r="AM1358" i="1" s="1"/>
  <c r="AE1358" i="1"/>
  <c r="AL1358" i="1" s="1"/>
  <c r="AD1358" i="1"/>
  <c r="AK1358" i="1" s="1"/>
  <c r="AC1358" i="1"/>
  <c r="AJ1358" i="1" s="1"/>
  <c r="AP1356" i="1"/>
  <c r="AO1356" i="1"/>
  <c r="AG1356" i="1"/>
  <c r="AN1356" i="1" s="1"/>
  <c r="AF1356" i="1"/>
  <c r="AM1356" i="1" s="1"/>
  <c r="AE1356" i="1"/>
  <c r="AL1356" i="1" s="1"/>
  <c r="AD1356" i="1"/>
  <c r="AK1356" i="1" s="1"/>
  <c r="AC1356" i="1"/>
  <c r="AJ1356" i="1" s="1"/>
  <c r="AP1337" i="1"/>
  <c r="AO1337" i="1"/>
  <c r="AG1337" i="1"/>
  <c r="AN1337" i="1" s="1"/>
  <c r="AF1337" i="1"/>
  <c r="AM1337" i="1" s="1"/>
  <c r="AE1337" i="1"/>
  <c r="AL1337" i="1" s="1"/>
  <c r="AD1337" i="1"/>
  <c r="AK1337" i="1" s="1"/>
  <c r="AC1337" i="1"/>
  <c r="AJ1337" i="1" s="1"/>
  <c r="AP1305" i="1"/>
  <c r="AO1305" i="1"/>
  <c r="AG1305" i="1"/>
  <c r="AN1305" i="1" s="1"/>
  <c r="AF1305" i="1"/>
  <c r="AM1305" i="1" s="1"/>
  <c r="AE1305" i="1"/>
  <c r="AL1305" i="1" s="1"/>
  <c r="AD1305" i="1"/>
  <c r="AK1305" i="1" s="1"/>
  <c r="AC1305" i="1"/>
  <c r="AJ1305" i="1" s="1"/>
  <c r="AP1257" i="1"/>
  <c r="AO1257" i="1"/>
  <c r="AG1257" i="1"/>
  <c r="AN1257" i="1" s="1"/>
  <c r="AF1257" i="1"/>
  <c r="AM1257" i="1" s="1"/>
  <c r="AE1257" i="1"/>
  <c r="AL1257" i="1" s="1"/>
  <c r="AD1257" i="1"/>
  <c r="AK1257" i="1" s="1"/>
  <c r="AC1257" i="1"/>
  <c r="AJ1257" i="1" s="1"/>
  <c r="AP1243" i="1"/>
  <c r="AO1243" i="1"/>
  <c r="AG1243" i="1"/>
  <c r="AN1243" i="1" s="1"/>
  <c r="AF1243" i="1"/>
  <c r="AM1243" i="1" s="1"/>
  <c r="AE1243" i="1"/>
  <c r="AL1243" i="1" s="1"/>
  <c r="AD1243" i="1"/>
  <c r="AK1243" i="1" s="1"/>
  <c r="AC1243" i="1"/>
  <c r="AJ1243" i="1" s="1"/>
  <c r="AP1235" i="1"/>
  <c r="AO1235" i="1"/>
  <c r="AG1235" i="1"/>
  <c r="AN1235" i="1" s="1"/>
  <c r="AF1235" i="1"/>
  <c r="AM1235" i="1" s="1"/>
  <c r="AE1235" i="1"/>
  <c r="AL1235" i="1" s="1"/>
  <c r="AD1235" i="1"/>
  <c r="AK1235" i="1" s="1"/>
  <c r="AC1235" i="1"/>
  <c r="AJ1235" i="1" s="1"/>
  <c r="AP1230" i="1"/>
  <c r="AO1230" i="1"/>
  <c r="AG1230" i="1"/>
  <c r="AN1230" i="1" s="1"/>
  <c r="AF1230" i="1"/>
  <c r="AM1230" i="1" s="1"/>
  <c r="AE1230" i="1"/>
  <c r="AL1230" i="1" s="1"/>
  <c r="AD1230" i="1"/>
  <c r="AK1230" i="1" s="1"/>
  <c r="AC1230" i="1"/>
  <c r="AJ1230" i="1" s="1"/>
  <c r="AP1213" i="1"/>
  <c r="AO1213" i="1"/>
  <c r="AJ1213" i="1"/>
  <c r="AG1213" i="1"/>
  <c r="AN1213" i="1" s="1"/>
  <c r="AF1213" i="1"/>
  <c r="AM1213" i="1" s="1"/>
  <c r="AE1213" i="1"/>
  <c r="AL1213" i="1" s="1"/>
  <c r="AD1213" i="1"/>
  <c r="AK1213" i="1" s="1"/>
  <c r="AP1191" i="1"/>
  <c r="AO1191" i="1"/>
  <c r="AG1191" i="1"/>
  <c r="AN1191" i="1" s="1"/>
  <c r="AF1191" i="1"/>
  <c r="AM1191" i="1" s="1"/>
  <c r="AE1191" i="1"/>
  <c r="AL1191" i="1" s="1"/>
  <c r="AD1191" i="1"/>
  <c r="AK1191" i="1" s="1"/>
  <c r="AC1191" i="1"/>
  <c r="AJ1191" i="1" s="1"/>
  <c r="AP1189" i="1"/>
  <c r="AO1189" i="1"/>
  <c r="AG1189" i="1"/>
  <c r="AN1189" i="1" s="1"/>
  <c r="AF1189" i="1"/>
  <c r="AM1189" i="1" s="1"/>
  <c r="AE1189" i="1"/>
  <c r="AL1189" i="1" s="1"/>
  <c r="AD1189" i="1"/>
  <c r="AK1189" i="1" s="1"/>
  <c r="AC1189" i="1"/>
  <c r="AJ1189" i="1" s="1"/>
  <c r="O1189" i="1"/>
  <c r="AP1169" i="1"/>
  <c r="AO1169" i="1"/>
  <c r="AG1169" i="1"/>
  <c r="AN1169" i="1" s="1"/>
  <c r="AF1169" i="1"/>
  <c r="AM1169" i="1" s="1"/>
  <c r="AE1169" i="1"/>
  <c r="AL1169" i="1" s="1"/>
  <c r="AD1169" i="1"/>
  <c r="AK1169" i="1" s="1"/>
  <c r="AC1169" i="1"/>
  <c r="AJ1169" i="1" s="1"/>
  <c r="AP1161" i="1"/>
  <c r="AO1161" i="1"/>
  <c r="AG1161" i="1"/>
  <c r="AN1161" i="1" s="1"/>
  <c r="AF1161" i="1"/>
  <c r="AM1161" i="1" s="1"/>
  <c r="AE1161" i="1"/>
  <c r="AL1161" i="1" s="1"/>
  <c r="AD1161" i="1"/>
  <c r="AK1161" i="1" s="1"/>
  <c r="AC1161" i="1"/>
  <c r="AJ1161" i="1" s="1"/>
  <c r="AP1159" i="1"/>
  <c r="AO1159" i="1"/>
  <c r="AG1159" i="1"/>
  <c r="AN1159" i="1" s="1"/>
  <c r="AF1159" i="1"/>
  <c r="AM1159" i="1" s="1"/>
  <c r="AE1159" i="1"/>
  <c r="AL1159" i="1" s="1"/>
  <c r="AD1159" i="1"/>
  <c r="AK1159" i="1" s="1"/>
  <c r="AC1159" i="1"/>
  <c r="AJ1159" i="1" s="1"/>
  <c r="AP1155" i="1"/>
  <c r="AO1155" i="1"/>
  <c r="AG1155" i="1"/>
  <c r="AN1155" i="1" s="1"/>
  <c r="AF1155" i="1"/>
  <c r="AM1155" i="1" s="1"/>
  <c r="AE1155" i="1"/>
  <c r="AL1155" i="1" s="1"/>
  <c r="AD1155" i="1"/>
  <c r="AK1155" i="1" s="1"/>
  <c r="AC1155" i="1"/>
  <c r="AJ1155" i="1" s="1"/>
  <c r="AP1153" i="1"/>
  <c r="AO1153" i="1"/>
  <c r="AG1153" i="1"/>
  <c r="AN1153" i="1" s="1"/>
  <c r="AF1153" i="1"/>
  <c r="AM1153" i="1" s="1"/>
  <c r="AE1153" i="1"/>
  <c r="AL1153" i="1" s="1"/>
  <c r="AD1153" i="1"/>
  <c r="AK1153" i="1" s="1"/>
  <c r="AC1153" i="1"/>
  <c r="AJ1153" i="1" s="1"/>
  <c r="AP1148" i="1"/>
  <c r="AO1148" i="1"/>
  <c r="AG1148" i="1"/>
  <c r="AN1148" i="1" s="1"/>
  <c r="AF1148" i="1"/>
  <c r="AM1148" i="1" s="1"/>
  <c r="AE1148" i="1"/>
  <c r="AL1148" i="1" s="1"/>
  <c r="AD1148" i="1"/>
  <c r="AK1148" i="1" s="1"/>
  <c r="AC1148" i="1"/>
  <c r="AJ1148" i="1" s="1"/>
  <c r="AP1171" i="1"/>
  <c r="AO1171" i="1"/>
  <c r="AG1171" i="1"/>
  <c r="AN1171" i="1" s="1"/>
  <c r="AF1171" i="1"/>
  <c r="AM1171" i="1" s="1"/>
  <c r="AE1171" i="1"/>
  <c r="AL1171" i="1" s="1"/>
  <c r="AD1171" i="1"/>
  <c r="AK1171" i="1" s="1"/>
  <c r="AC1171" i="1"/>
  <c r="AJ1171" i="1" s="1"/>
  <c r="AP1173" i="1"/>
  <c r="AO1173" i="1"/>
  <c r="AG1173" i="1"/>
  <c r="AN1173" i="1" s="1"/>
  <c r="AF1173" i="1"/>
  <c r="AM1173" i="1" s="1"/>
  <c r="AE1173" i="1"/>
  <c r="AL1173" i="1" s="1"/>
  <c r="AD1173" i="1"/>
  <c r="AK1173" i="1" s="1"/>
  <c r="AC1173" i="1"/>
  <c r="AJ1173" i="1" s="1"/>
  <c r="O1173" i="1"/>
  <c r="AP1232" i="1"/>
  <c r="AO1232" i="1"/>
  <c r="AG1232" i="1"/>
  <c r="AN1232" i="1" s="1"/>
  <c r="AF1232" i="1"/>
  <c r="AM1232" i="1" s="1"/>
  <c r="AE1232" i="1"/>
  <c r="AL1232" i="1" s="1"/>
  <c r="AD1232" i="1"/>
  <c r="AK1232" i="1" s="1"/>
  <c r="AC1232" i="1"/>
  <c r="AJ1232" i="1" s="1"/>
  <c r="AP1183" i="1"/>
  <c r="AO1183" i="1"/>
  <c r="AG1183" i="1"/>
  <c r="AN1183" i="1" s="1"/>
  <c r="AF1183" i="1"/>
  <c r="AM1183" i="1" s="1"/>
  <c r="AE1183" i="1"/>
  <c r="AL1183" i="1" s="1"/>
  <c r="AD1183" i="1"/>
  <c r="AK1183" i="1" s="1"/>
  <c r="AC1183" i="1"/>
  <c r="AJ1183" i="1" s="1"/>
  <c r="AP1547" i="1"/>
  <c r="AO1547" i="1"/>
  <c r="AJ1547" i="1"/>
  <c r="AG1547" i="1"/>
  <c r="AN1547" i="1" s="1"/>
  <c r="AF1547" i="1"/>
  <c r="AM1547" i="1" s="1"/>
  <c r="AE1547" i="1"/>
  <c r="AL1547" i="1" s="1"/>
  <c r="AD1547" i="1"/>
  <c r="AK1547" i="1" s="1"/>
  <c r="AP1561" i="1"/>
  <c r="AO1561" i="1"/>
  <c r="AG1561" i="1"/>
  <c r="AN1561" i="1" s="1"/>
  <c r="AF1561" i="1"/>
  <c r="AM1561" i="1" s="1"/>
  <c r="AE1561" i="1"/>
  <c r="AL1561" i="1" s="1"/>
  <c r="AD1561" i="1"/>
  <c r="AK1561" i="1" s="1"/>
  <c r="AC1561" i="1"/>
  <c r="AJ1561" i="1" s="1"/>
  <c r="AP1167" i="1"/>
  <c r="AO1167" i="1"/>
  <c r="AG1167" i="1"/>
  <c r="AN1167" i="1" s="1"/>
  <c r="AF1167" i="1"/>
  <c r="AM1167" i="1" s="1"/>
  <c r="AE1167" i="1"/>
  <c r="AL1167" i="1" s="1"/>
  <c r="AD1167" i="1"/>
  <c r="AK1167" i="1" s="1"/>
  <c r="AC1167" i="1"/>
  <c r="AJ1167" i="1" s="1"/>
  <c r="AP1165" i="1"/>
  <c r="AO1165" i="1"/>
  <c r="AG1165" i="1"/>
  <c r="AN1165" i="1" s="1"/>
  <c r="AF1165" i="1"/>
  <c r="AM1165" i="1" s="1"/>
  <c r="AE1165" i="1"/>
  <c r="AL1165" i="1" s="1"/>
  <c r="AD1165" i="1"/>
  <c r="AK1165" i="1" s="1"/>
  <c r="AC1165" i="1"/>
  <c r="AJ1165" i="1" s="1"/>
  <c r="AP1157" i="1"/>
  <c r="AO1157" i="1"/>
  <c r="AG1157" i="1"/>
  <c r="AN1157" i="1" s="1"/>
  <c r="AF1157" i="1"/>
  <c r="AM1157" i="1" s="1"/>
  <c r="AE1157" i="1"/>
  <c r="AL1157" i="1" s="1"/>
  <c r="AD1157" i="1"/>
  <c r="AK1157" i="1" s="1"/>
  <c r="AC1157" i="1"/>
  <c r="AJ1157" i="1" s="1"/>
  <c r="AP1247" i="1"/>
  <c r="AO1247" i="1"/>
  <c r="AJ1247" i="1"/>
  <c r="AG1247" i="1"/>
  <c r="AN1247" i="1" s="1"/>
  <c r="AF1247" i="1"/>
  <c r="AM1247" i="1" s="1"/>
  <c r="AE1247" i="1"/>
  <c r="AL1247" i="1" s="1"/>
  <c r="AD1247" i="1"/>
  <c r="AK1247" i="1" s="1"/>
  <c r="AP1279" i="1"/>
  <c r="AO1279" i="1"/>
  <c r="AJ1279" i="1"/>
  <c r="AG1279" i="1"/>
  <c r="AN1279" i="1" s="1"/>
  <c r="AF1279" i="1"/>
  <c r="AM1279" i="1" s="1"/>
  <c r="AE1279" i="1"/>
  <c r="AL1279" i="1" s="1"/>
  <c r="AD1279" i="1"/>
  <c r="AK1279" i="1" s="1"/>
  <c r="AP1234" i="1"/>
  <c r="AO1234" i="1"/>
  <c r="AG1234" i="1"/>
  <c r="AN1234" i="1" s="1"/>
  <c r="AF1234" i="1"/>
  <c r="AM1234" i="1" s="1"/>
  <c r="AE1234" i="1"/>
  <c r="AL1234" i="1" s="1"/>
  <c r="AD1234" i="1"/>
  <c r="AK1234" i="1" s="1"/>
  <c r="AC1234" i="1"/>
  <c r="AJ1234" i="1" s="1"/>
  <c r="AP1468" i="1"/>
  <c r="AO1468" i="1"/>
  <c r="AG1468" i="1"/>
  <c r="AN1468" i="1" s="1"/>
  <c r="AF1468" i="1"/>
  <c r="AM1468" i="1" s="1"/>
  <c r="AE1468" i="1"/>
  <c r="AL1468" i="1" s="1"/>
  <c r="AD1468" i="1"/>
  <c r="AK1468" i="1" s="1"/>
  <c r="AC1468" i="1"/>
  <c r="AJ1468" i="1" s="1"/>
  <c r="AP1438" i="1"/>
  <c r="AO1438" i="1"/>
  <c r="AJ1438" i="1"/>
  <c r="AG1438" i="1"/>
  <c r="AN1438" i="1" s="1"/>
  <c r="AF1438" i="1"/>
  <c r="AM1438" i="1" s="1"/>
  <c r="AE1438" i="1"/>
  <c r="AL1438" i="1" s="1"/>
  <c r="AD1438" i="1"/>
  <c r="AK1438" i="1" s="1"/>
  <c r="AP1255" i="1"/>
  <c r="AO1255" i="1"/>
  <c r="AJ1255" i="1"/>
  <c r="AG1255" i="1"/>
  <c r="AN1255" i="1" s="1"/>
  <c r="AF1255" i="1"/>
  <c r="AM1255" i="1" s="1"/>
  <c r="AE1255" i="1"/>
  <c r="AL1255" i="1" s="1"/>
  <c r="AD1255" i="1"/>
  <c r="AK1255" i="1" s="1"/>
  <c r="AP1406" i="1"/>
  <c r="AO1406" i="1"/>
  <c r="AJ1406" i="1"/>
  <c r="AG1406" i="1"/>
  <c r="AN1406" i="1" s="1"/>
  <c r="AF1406" i="1"/>
  <c r="AM1406" i="1" s="1"/>
  <c r="AE1406" i="1"/>
  <c r="AL1406" i="1" s="1"/>
  <c r="AD1406" i="1"/>
  <c r="AK1406" i="1" s="1"/>
  <c r="AP1448" i="1"/>
  <c r="AO1448" i="1"/>
  <c r="AG1448" i="1"/>
  <c r="AN1448" i="1" s="1"/>
  <c r="AF1448" i="1"/>
  <c r="AM1448" i="1" s="1"/>
  <c r="AE1448" i="1"/>
  <c r="AL1448" i="1" s="1"/>
  <c r="AD1448" i="1"/>
  <c r="AK1448" i="1" s="1"/>
  <c r="AC1448" i="1"/>
  <c r="AJ1448" i="1" s="1"/>
  <c r="AP2000" i="1"/>
  <c r="AO2000" i="1"/>
  <c r="AJ2000" i="1"/>
  <c r="AG2000" i="1"/>
  <c r="AN2000" i="1" s="1"/>
  <c r="AF2000" i="1"/>
  <c r="AM2000" i="1" s="1"/>
  <c r="AE2000" i="1"/>
  <c r="AL2000" i="1" s="1"/>
  <c r="AD2000" i="1"/>
  <c r="AK2000" i="1" s="1"/>
  <c r="AP1523" i="1"/>
  <c r="AO1523" i="1"/>
  <c r="AG1523" i="1"/>
  <c r="AN1523" i="1" s="1"/>
  <c r="AF1523" i="1"/>
  <c r="AM1523" i="1" s="1"/>
  <c r="AE1523" i="1"/>
  <c r="AL1523" i="1" s="1"/>
  <c r="AD1523" i="1"/>
  <c r="AK1523" i="1" s="1"/>
  <c r="AC1523" i="1"/>
  <c r="AJ1523" i="1" s="1"/>
  <c r="O1523" i="1"/>
  <c r="R1523" i="1" s="1"/>
  <c r="U1523" i="1" s="1"/>
  <c r="AP1484" i="1"/>
  <c r="AO1484" i="1"/>
  <c r="AG1484" i="1"/>
  <c r="AN1484" i="1" s="1"/>
  <c r="AF1484" i="1"/>
  <c r="AM1484" i="1" s="1"/>
  <c r="AE1484" i="1"/>
  <c r="AL1484" i="1" s="1"/>
  <c r="AD1484" i="1"/>
  <c r="AK1484" i="1" s="1"/>
  <c r="AC1484" i="1"/>
  <c r="AJ1484" i="1" s="1"/>
  <c r="AP1442" i="1"/>
  <c r="AO1442" i="1"/>
  <c r="AG1442" i="1"/>
  <c r="AN1442" i="1" s="1"/>
  <c r="AF1442" i="1"/>
  <c r="AM1442" i="1" s="1"/>
  <c r="AE1442" i="1"/>
  <c r="AL1442" i="1" s="1"/>
  <c r="AD1442" i="1"/>
  <c r="AK1442" i="1" s="1"/>
  <c r="AC1442" i="1"/>
  <c r="AJ1442" i="1" s="1"/>
  <c r="AP1360" i="1"/>
  <c r="AO1360" i="1"/>
  <c r="AG1360" i="1"/>
  <c r="AN1360" i="1" s="1"/>
  <c r="AF1360" i="1"/>
  <c r="AM1360" i="1" s="1"/>
  <c r="AE1360" i="1"/>
  <c r="AL1360" i="1" s="1"/>
  <c r="AD1360" i="1"/>
  <c r="AK1360" i="1" s="1"/>
  <c r="AC1360" i="1"/>
  <c r="AJ1360" i="1" s="1"/>
  <c r="AP1323" i="1"/>
  <c r="AO1323" i="1"/>
  <c r="AG1323" i="1"/>
  <c r="AN1323" i="1" s="1"/>
  <c r="AF1323" i="1"/>
  <c r="AM1323" i="1" s="1"/>
  <c r="AE1323" i="1"/>
  <c r="AL1323" i="1" s="1"/>
  <c r="AD1323" i="1"/>
  <c r="AK1323" i="1" s="1"/>
  <c r="AC1323" i="1"/>
  <c r="AJ1323" i="1" s="1"/>
  <c r="AP1221" i="1"/>
  <c r="AO1221" i="1"/>
  <c r="AG1221" i="1"/>
  <c r="AN1221" i="1" s="1"/>
  <c r="AF1221" i="1"/>
  <c r="AM1221" i="1" s="1"/>
  <c r="AE1221" i="1"/>
  <c r="AL1221" i="1" s="1"/>
  <c r="AD1221" i="1"/>
  <c r="AK1221" i="1" s="1"/>
  <c r="AC1221" i="1"/>
  <c r="AJ1221" i="1" s="1"/>
  <c r="AP1203" i="1"/>
  <c r="AO1203" i="1"/>
  <c r="AG1203" i="1"/>
  <c r="AN1203" i="1" s="1"/>
  <c r="AF1203" i="1"/>
  <c r="AM1203" i="1" s="1"/>
  <c r="AE1203" i="1"/>
  <c r="AL1203" i="1" s="1"/>
  <c r="AD1203" i="1"/>
  <c r="AK1203" i="1" s="1"/>
  <c r="AC1203" i="1"/>
  <c r="AJ1203" i="1" s="1"/>
  <c r="AP1535" i="1"/>
  <c r="AO1535" i="1"/>
  <c r="AG1535" i="1"/>
  <c r="AN1535" i="1" s="1"/>
  <c r="AF1535" i="1"/>
  <c r="AM1535" i="1" s="1"/>
  <c r="AE1535" i="1"/>
  <c r="AL1535" i="1" s="1"/>
  <c r="AD1535" i="1"/>
  <c r="AK1535" i="1" s="1"/>
  <c r="AC1535" i="1"/>
  <c r="AJ1535" i="1" s="1"/>
  <c r="AP1237" i="1"/>
  <c r="AO1237" i="1"/>
  <c r="AG1237" i="1"/>
  <c r="AN1237" i="1" s="1"/>
  <c r="AF1237" i="1"/>
  <c r="AM1237" i="1" s="1"/>
  <c r="AE1237" i="1"/>
  <c r="AL1237" i="1" s="1"/>
  <c r="AD1237" i="1"/>
  <c r="AK1237" i="1" s="1"/>
  <c r="AC1237" i="1"/>
  <c r="AJ1237" i="1" s="1"/>
  <c r="AP1281" i="1"/>
  <c r="AO1281" i="1"/>
  <c r="AG1281" i="1"/>
  <c r="AN1281" i="1" s="1"/>
  <c r="AF1281" i="1"/>
  <c r="AM1281" i="1" s="1"/>
  <c r="AE1281" i="1"/>
  <c r="AL1281" i="1" s="1"/>
  <c r="AD1281" i="1"/>
  <c r="AK1281" i="1" s="1"/>
  <c r="AC1281" i="1"/>
  <c r="AJ1281" i="1" s="1"/>
  <c r="AP1150" i="1"/>
  <c r="AO1150" i="1"/>
  <c r="AG1150" i="1"/>
  <c r="AN1150" i="1" s="1"/>
  <c r="AF1150" i="1"/>
  <c r="AM1150" i="1" s="1"/>
  <c r="AE1150" i="1"/>
  <c r="AL1150" i="1" s="1"/>
  <c r="AD1150" i="1"/>
  <c r="AK1150" i="1" s="1"/>
  <c r="AC1150" i="1"/>
  <c r="AJ1150" i="1" s="1"/>
  <c r="AP1382" i="1"/>
  <c r="AO1382" i="1"/>
  <c r="AG1382" i="1"/>
  <c r="AN1382" i="1" s="1"/>
  <c r="AF1382" i="1"/>
  <c r="AM1382" i="1" s="1"/>
  <c r="AE1382" i="1"/>
  <c r="AL1382" i="1" s="1"/>
  <c r="AD1382" i="1"/>
  <c r="AK1382" i="1" s="1"/>
  <c r="AC1382" i="1"/>
  <c r="AJ1382" i="1" s="1"/>
  <c r="X1550" i="1"/>
  <c r="X1534" i="1"/>
  <c r="X1563" i="1"/>
  <c r="X1151" i="1"/>
  <c r="X1154" i="1"/>
  <c r="X1272" i="1"/>
  <c r="X1225" i="1"/>
  <c r="X1318" i="1"/>
  <c r="X1223" i="1"/>
  <c r="X1214" i="1"/>
  <c r="X1149" i="1"/>
  <c r="X1425" i="1"/>
  <c r="X1143" i="1"/>
  <c r="X1216" i="1"/>
  <c r="X1330" i="1"/>
  <c r="X1560" i="1"/>
  <c r="X1431" i="1"/>
  <c r="X1322" i="1"/>
  <c r="X1439" i="1"/>
  <c r="X1133" i="1"/>
  <c r="X1274" i="1"/>
  <c r="X1463" i="1"/>
  <c r="X1324" i="1"/>
  <c r="X1530" i="1"/>
  <c r="X1421" i="1"/>
  <c r="X1536" i="1"/>
  <c r="X1331" i="1"/>
  <c r="X1518" i="1"/>
  <c r="X1498" i="1"/>
  <c r="X1485" i="1"/>
  <c r="X1413" i="1"/>
  <c r="X1395" i="1"/>
  <c r="X1409" i="1"/>
  <c r="X1355" i="1"/>
  <c r="X1341" i="1"/>
  <c r="X1373" i="1"/>
  <c r="X1320" i="1"/>
  <c r="X1270" i="1"/>
  <c r="X1361" i="1"/>
  <c r="X1365" i="1"/>
  <c r="X1443" i="1"/>
  <c r="X1256" i="1"/>
  <c r="X1250" i="1"/>
  <c r="X1194" i="1"/>
  <c r="X1196" i="1"/>
  <c r="X1399" i="1"/>
  <c r="X1244" i="1"/>
  <c r="X1188" i="1"/>
  <c r="X1276" i="1"/>
  <c r="X1367" i="1"/>
  <c r="X1467" i="1"/>
  <c r="X1328" i="1"/>
  <c r="X1479" i="1"/>
  <c r="X1218" i="1"/>
  <c r="X1419" i="1"/>
  <c r="X1451" i="1"/>
  <c r="X1391" i="1"/>
  <c r="X1369" i="1"/>
  <c r="X1335" i="1"/>
  <c r="X1487" i="1"/>
  <c r="X1242" i="1"/>
  <c r="X1314" i="1"/>
  <c r="X1397" i="1"/>
  <c r="X1338" i="1"/>
  <c r="X1268" i="1"/>
  <c r="X1423" i="1"/>
  <c r="X1465" i="1"/>
  <c r="X1532" i="1"/>
  <c r="X1407" i="1"/>
  <c r="X1236" i="1"/>
  <c r="X1316" i="1"/>
  <c r="X1359" i="1"/>
  <c r="X1522" i="1"/>
  <c r="X1520" i="1"/>
  <c r="X1405" i="1"/>
  <c r="X1198" i="1"/>
  <c r="X1363" i="1"/>
  <c r="X1379" i="1"/>
  <c r="X1381" i="1"/>
  <c r="X1286" i="1"/>
  <c r="X1284" i="1"/>
  <c r="X1336" i="1"/>
  <c r="X1377" i="1"/>
  <c r="X1500" i="1"/>
  <c r="X1238" i="1"/>
  <c r="X1441" i="1"/>
  <c r="X1429" i="1"/>
  <c r="X1516" i="1"/>
  <c r="X1375" i="1"/>
  <c r="X1158" i="1"/>
  <c r="X1164" i="1"/>
  <c r="X1393" i="1"/>
  <c r="X1411" i="1"/>
  <c r="X1433" i="1"/>
  <c r="X1333" i="1"/>
  <c r="X1357" i="1"/>
  <c r="X1387" i="1"/>
  <c r="X1310" i="1"/>
  <c r="X1248" i="1"/>
  <c r="X1145" i="1"/>
  <c r="X1343" i="1"/>
  <c r="X1435" i="1"/>
  <c r="X1130" i="1"/>
  <c r="X1160" i="1"/>
  <c r="X1469" i="1"/>
  <c r="X1200" i="1"/>
  <c r="X1162" i="1"/>
  <c r="X1481" i="1"/>
  <c r="X1147" i="1"/>
  <c r="X1168" i="1"/>
  <c r="X1548" i="1"/>
  <c r="X1172" i="1"/>
  <c r="X1192" i="1"/>
  <c r="X1184" i="1"/>
  <c r="X1190" i="1"/>
  <c r="X1401" i="1"/>
  <c r="X1385" i="1"/>
  <c r="X1449" i="1"/>
  <c r="X1488" i="1"/>
  <c r="X1504" i="1"/>
  <c r="X1262" i="1"/>
  <c r="X1565" i="1"/>
  <c r="X1233" i="1"/>
  <c r="X1246" i="1"/>
  <c r="X1403" i="1"/>
  <c r="X1502" i="1"/>
  <c r="X1312" i="1"/>
  <c r="X1389" i="1"/>
  <c r="X1264" i="1"/>
  <c r="X1266" i="1"/>
  <c r="X1254" i="1"/>
  <c r="X1229" i="1"/>
  <c r="X1308" i="1"/>
  <c r="X1227" i="1"/>
  <c r="X1437" i="1"/>
  <c r="X1258" i="1"/>
  <c r="X1417" i="1"/>
  <c r="X1306" i="1"/>
  <c r="X1166" i="1"/>
  <c r="X1240" i="1"/>
  <c r="X1546" i="1"/>
  <c r="X1278" i="1"/>
  <c r="X1552" i="1"/>
  <c r="X1156" i="1"/>
  <c r="X1998" i="1"/>
  <c r="X1202" i="1"/>
  <c r="X1483" i="1"/>
  <c r="X1174" i="1"/>
  <c r="X1447" i="1"/>
  <c r="X1288" i="1"/>
  <c r="X1415" i="1"/>
  <c r="X1554" i="1"/>
  <c r="X1383" i="1"/>
  <c r="AP1550" i="1"/>
  <c r="AO1550" i="1"/>
  <c r="AG1550" i="1"/>
  <c r="AN1550" i="1" s="1"/>
  <c r="AF1550" i="1"/>
  <c r="AM1550" i="1" s="1"/>
  <c r="AE1550" i="1"/>
  <c r="AL1550" i="1" s="1"/>
  <c r="AD1550" i="1"/>
  <c r="AK1550" i="1" s="1"/>
  <c r="AC1550" i="1"/>
  <c r="AJ1550" i="1" s="1"/>
  <c r="AP1534" i="1"/>
  <c r="AO1534" i="1"/>
  <c r="AG1534" i="1"/>
  <c r="AN1534" i="1" s="1"/>
  <c r="AF1534" i="1"/>
  <c r="AM1534" i="1" s="1"/>
  <c r="AE1534" i="1"/>
  <c r="AL1534" i="1" s="1"/>
  <c r="AD1534" i="1"/>
  <c r="AK1534" i="1" s="1"/>
  <c r="AC1534" i="1"/>
  <c r="AJ1534" i="1" s="1"/>
  <c r="AP1563" i="1"/>
  <c r="AO1563" i="1"/>
  <c r="AG1563" i="1"/>
  <c r="AN1563" i="1" s="1"/>
  <c r="AF1563" i="1"/>
  <c r="AM1563" i="1" s="1"/>
  <c r="AE1563" i="1"/>
  <c r="AL1563" i="1" s="1"/>
  <c r="AD1563" i="1"/>
  <c r="AK1563" i="1" s="1"/>
  <c r="AC1563" i="1"/>
  <c r="AJ1563" i="1" s="1"/>
  <c r="AP1151" i="1"/>
  <c r="AO1151" i="1"/>
  <c r="AG1151" i="1"/>
  <c r="AN1151" i="1" s="1"/>
  <c r="AF1151" i="1"/>
  <c r="AM1151" i="1" s="1"/>
  <c r="AE1151" i="1"/>
  <c r="AL1151" i="1" s="1"/>
  <c r="AD1151" i="1"/>
  <c r="AK1151" i="1" s="1"/>
  <c r="AC1151" i="1"/>
  <c r="AJ1151" i="1" s="1"/>
  <c r="AP1154" i="1"/>
  <c r="AO1154" i="1"/>
  <c r="AG1154" i="1"/>
  <c r="AN1154" i="1" s="1"/>
  <c r="AF1154" i="1"/>
  <c r="AM1154" i="1" s="1"/>
  <c r="AE1154" i="1"/>
  <c r="AL1154" i="1" s="1"/>
  <c r="AD1154" i="1"/>
  <c r="AK1154" i="1" s="1"/>
  <c r="AC1154" i="1"/>
  <c r="AJ1154" i="1" s="1"/>
  <c r="AP1272" i="1"/>
  <c r="AO1272" i="1"/>
  <c r="AG1272" i="1"/>
  <c r="AN1272" i="1" s="1"/>
  <c r="AF1272" i="1"/>
  <c r="AM1272" i="1" s="1"/>
  <c r="AE1272" i="1"/>
  <c r="AL1272" i="1" s="1"/>
  <c r="AD1272" i="1"/>
  <c r="AK1272" i="1" s="1"/>
  <c r="AC1272" i="1"/>
  <c r="AJ1272" i="1" s="1"/>
  <c r="AP1225" i="1"/>
  <c r="AO1225" i="1"/>
  <c r="AG1225" i="1"/>
  <c r="AN1225" i="1" s="1"/>
  <c r="AF1225" i="1"/>
  <c r="AM1225" i="1" s="1"/>
  <c r="AE1225" i="1"/>
  <c r="AL1225" i="1" s="1"/>
  <c r="AD1225" i="1"/>
  <c r="AK1225" i="1" s="1"/>
  <c r="AC1225" i="1"/>
  <c r="AJ1225" i="1" s="1"/>
  <c r="AP1318" i="1"/>
  <c r="AO1318" i="1"/>
  <c r="AG1318" i="1"/>
  <c r="AN1318" i="1" s="1"/>
  <c r="AF1318" i="1"/>
  <c r="AM1318" i="1" s="1"/>
  <c r="AE1318" i="1"/>
  <c r="AL1318" i="1" s="1"/>
  <c r="AD1318" i="1"/>
  <c r="AK1318" i="1" s="1"/>
  <c r="AC1318" i="1"/>
  <c r="AJ1318" i="1" s="1"/>
  <c r="AP1223" i="1"/>
  <c r="AO1223" i="1"/>
  <c r="AG1223" i="1"/>
  <c r="AN1223" i="1" s="1"/>
  <c r="AF1223" i="1"/>
  <c r="AM1223" i="1" s="1"/>
  <c r="AE1223" i="1"/>
  <c r="AL1223" i="1" s="1"/>
  <c r="AD1223" i="1"/>
  <c r="AK1223" i="1" s="1"/>
  <c r="AC1223" i="1"/>
  <c r="AJ1223" i="1" s="1"/>
  <c r="AP1214" i="1"/>
  <c r="AO1214" i="1"/>
  <c r="AG1214" i="1"/>
  <c r="AN1214" i="1" s="1"/>
  <c r="AF1214" i="1"/>
  <c r="AM1214" i="1" s="1"/>
  <c r="AE1214" i="1"/>
  <c r="AL1214" i="1" s="1"/>
  <c r="AD1214" i="1"/>
  <c r="AK1214" i="1" s="1"/>
  <c r="AC1214" i="1"/>
  <c r="AJ1214" i="1" s="1"/>
  <c r="AP1149" i="1"/>
  <c r="AO1149" i="1"/>
  <c r="AG1149" i="1"/>
  <c r="AN1149" i="1" s="1"/>
  <c r="AF1149" i="1"/>
  <c r="AM1149" i="1" s="1"/>
  <c r="AE1149" i="1"/>
  <c r="AL1149" i="1" s="1"/>
  <c r="AD1149" i="1"/>
  <c r="AK1149" i="1" s="1"/>
  <c r="AC1149" i="1"/>
  <c r="AJ1149" i="1" s="1"/>
  <c r="AP1425" i="1"/>
  <c r="AO1425" i="1"/>
  <c r="AG1425" i="1"/>
  <c r="AN1425" i="1" s="1"/>
  <c r="AF1425" i="1"/>
  <c r="AM1425" i="1" s="1"/>
  <c r="AE1425" i="1"/>
  <c r="AL1425" i="1" s="1"/>
  <c r="AD1425" i="1"/>
  <c r="AK1425" i="1" s="1"/>
  <c r="AC1425" i="1"/>
  <c r="AJ1425" i="1" s="1"/>
  <c r="AP1143" i="1"/>
  <c r="AO1143" i="1"/>
  <c r="AG1143" i="1"/>
  <c r="AN1143" i="1" s="1"/>
  <c r="AF1143" i="1"/>
  <c r="AM1143" i="1" s="1"/>
  <c r="AE1143" i="1"/>
  <c r="AL1143" i="1" s="1"/>
  <c r="AD1143" i="1"/>
  <c r="AK1143" i="1" s="1"/>
  <c r="AC1143" i="1"/>
  <c r="AJ1143" i="1" s="1"/>
  <c r="AP1216" i="1"/>
  <c r="AO1216" i="1"/>
  <c r="AG1216" i="1"/>
  <c r="AN1216" i="1" s="1"/>
  <c r="AF1216" i="1"/>
  <c r="AM1216" i="1" s="1"/>
  <c r="AE1216" i="1"/>
  <c r="AL1216" i="1" s="1"/>
  <c r="AD1216" i="1"/>
  <c r="AK1216" i="1" s="1"/>
  <c r="AC1216" i="1"/>
  <c r="AJ1216" i="1" s="1"/>
  <c r="AP1330" i="1"/>
  <c r="AO1330" i="1"/>
  <c r="AG1330" i="1"/>
  <c r="AN1330" i="1" s="1"/>
  <c r="AF1330" i="1"/>
  <c r="AM1330" i="1" s="1"/>
  <c r="AE1330" i="1"/>
  <c r="AL1330" i="1" s="1"/>
  <c r="AD1330" i="1"/>
  <c r="AK1330" i="1" s="1"/>
  <c r="AC1330" i="1"/>
  <c r="AJ1330" i="1" s="1"/>
  <c r="AP1560" i="1"/>
  <c r="AO1560" i="1"/>
  <c r="AG1560" i="1"/>
  <c r="AN1560" i="1" s="1"/>
  <c r="AF1560" i="1"/>
  <c r="AM1560" i="1" s="1"/>
  <c r="AE1560" i="1"/>
  <c r="AL1560" i="1" s="1"/>
  <c r="AD1560" i="1"/>
  <c r="AK1560" i="1" s="1"/>
  <c r="AC1560" i="1"/>
  <c r="AJ1560" i="1" s="1"/>
  <c r="AP1431" i="1"/>
  <c r="AO1431" i="1"/>
  <c r="AG1431" i="1"/>
  <c r="AN1431" i="1" s="1"/>
  <c r="AF1431" i="1"/>
  <c r="AM1431" i="1" s="1"/>
  <c r="AE1431" i="1"/>
  <c r="AL1431" i="1" s="1"/>
  <c r="AD1431" i="1"/>
  <c r="AK1431" i="1" s="1"/>
  <c r="AC1431" i="1"/>
  <c r="AJ1431" i="1" s="1"/>
  <c r="AP1322" i="1"/>
  <c r="AO1322" i="1"/>
  <c r="AG1322" i="1"/>
  <c r="AN1322" i="1" s="1"/>
  <c r="AF1322" i="1"/>
  <c r="AM1322" i="1" s="1"/>
  <c r="AE1322" i="1"/>
  <c r="AL1322" i="1" s="1"/>
  <c r="AD1322" i="1"/>
  <c r="AK1322" i="1" s="1"/>
  <c r="AC1322" i="1"/>
  <c r="AJ1322" i="1" s="1"/>
  <c r="AP1439" i="1"/>
  <c r="AO1439" i="1"/>
  <c r="AG1439" i="1"/>
  <c r="AN1439" i="1" s="1"/>
  <c r="AF1439" i="1"/>
  <c r="AM1439" i="1" s="1"/>
  <c r="AE1439" i="1"/>
  <c r="AL1439" i="1" s="1"/>
  <c r="AD1439" i="1"/>
  <c r="AK1439" i="1" s="1"/>
  <c r="AC1439" i="1"/>
  <c r="AJ1439" i="1" s="1"/>
  <c r="AP1133" i="1"/>
  <c r="AO1133" i="1"/>
  <c r="AG1133" i="1"/>
  <c r="AN1133" i="1" s="1"/>
  <c r="AF1133" i="1"/>
  <c r="AM1133" i="1" s="1"/>
  <c r="AE1133" i="1"/>
  <c r="AL1133" i="1" s="1"/>
  <c r="AD1133" i="1"/>
  <c r="AK1133" i="1" s="1"/>
  <c r="AC1133" i="1"/>
  <c r="AJ1133" i="1" s="1"/>
  <c r="AP1274" i="1"/>
  <c r="AO1274" i="1"/>
  <c r="AG1274" i="1"/>
  <c r="AN1274" i="1" s="1"/>
  <c r="AF1274" i="1"/>
  <c r="AM1274" i="1" s="1"/>
  <c r="AE1274" i="1"/>
  <c r="AL1274" i="1" s="1"/>
  <c r="AD1274" i="1"/>
  <c r="AK1274" i="1" s="1"/>
  <c r="AC1274" i="1"/>
  <c r="AJ1274" i="1" s="1"/>
  <c r="AP1463" i="1"/>
  <c r="AO1463" i="1"/>
  <c r="AG1463" i="1"/>
  <c r="AN1463" i="1" s="1"/>
  <c r="AF1463" i="1"/>
  <c r="AM1463" i="1" s="1"/>
  <c r="AE1463" i="1"/>
  <c r="AL1463" i="1" s="1"/>
  <c r="AD1463" i="1"/>
  <c r="AK1463" i="1" s="1"/>
  <c r="AC1463" i="1"/>
  <c r="AJ1463" i="1" s="1"/>
  <c r="AP1324" i="1"/>
  <c r="AO1324" i="1"/>
  <c r="AG1324" i="1"/>
  <c r="AN1324" i="1" s="1"/>
  <c r="AF1324" i="1"/>
  <c r="AM1324" i="1" s="1"/>
  <c r="AE1324" i="1"/>
  <c r="AL1324" i="1" s="1"/>
  <c r="AD1324" i="1"/>
  <c r="AK1324" i="1" s="1"/>
  <c r="AC1324" i="1"/>
  <c r="AJ1324" i="1" s="1"/>
  <c r="AP1530" i="1"/>
  <c r="AO1530" i="1"/>
  <c r="AG1530" i="1"/>
  <c r="AN1530" i="1" s="1"/>
  <c r="AF1530" i="1"/>
  <c r="AM1530" i="1" s="1"/>
  <c r="AE1530" i="1"/>
  <c r="AL1530" i="1" s="1"/>
  <c r="AD1530" i="1"/>
  <c r="AK1530" i="1" s="1"/>
  <c r="AC1530" i="1"/>
  <c r="AJ1530" i="1" s="1"/>
  <c r="AP1421" i="1"/>
  <c r="AO1421" i="1"/>
  <c r="AG1421" i="1"/>
  <c r="AN1421" i="1" s="1"/>
  <c r="AF1421" i="1"/>
  <c r="AM1421" i="1" s="1"/>
  <c r="AE1421" i="1"/>
  <c r="AL1421" i="1" s="1"/>
  <c r="AD1421" i="1"/>
  <c r="AK1421" i="1" s="1"/>
  <c r="AC1421" i="1"/>
  <c r="AJ1421" i="1" s="1"/>
  <c r="AP1536" i="1"/>
  <c r="AO1536" i="1"/>
  <c r="AG1536" i="1"/>
  <c r="AN1536" i="1" s="1"/>
  <c r="AF1536" i="1"/>
  <c r="AM1536" i="1" s="1"/>
  <c r="AE1536" i="1"/>
  <c r="AL1536" i="1" s="1"/>
  <c r="AD1536" i="1"/>
  <c r="AK1536" i="1" s="1"/>
  <c r="AC1536" i="1"/>
  <c r="AJ1536" i="1" s="1"/>
  <c r="AP1331" i="1"/>
  <c r="AO1331" i="1"/>
  <c r="AG1331" i="1"/>
  <c r="AN1331" i="1" s="1"/>
  <c r="AF1331" i="1"/>
  <c r="AM1331" i="1" s="1"/>
  <c r="AE1331" i="1"/>
  <c r="AL1331" i="1" s="1"/>
  <c r="AD1331" i="1"/>
  <c r="AK1331" i="1" s="1"/>
  <c r="AC1331" i="1"/>
  <c r="AJ1331" i="1" s="1"/>
  <c r="AP1518" i="1"/>
  <c r="AO1518" i="1"/>
  <c r="AG1518" i="1"/>
  <c r="AN1518" i="1" s="1"/>
  <c r="AF1518" i="1"/>
  <c r="AM1518" i="1" s="1"/>
  <c r="AE1518" i="1"/>
  <c r="AL1518" i="1" s="1"/>
  <c r="AD1518" i="1"/>
  <c r="AK1518" i="1" s="1"/>
  <c r="AC1518" i="1"/>
  <c r="AJ1518" i="1" s="1"/>
  <c r="AP1498" i="1"/>
  <c r="AO1498" i="1"/>
  <c r="AG1498" i="1"/>
  <c r="AN1498" i="1" s="1"/>
  <c r="AF1498" i="1"/>
  <c r="AM1498" i="1" s="1"/>
  <c r="AE1498" i="1"/>
  <c r="AL1498" i="1" s="1"/>
  <c r="AD1498" i="1"/>
  <c r="AK1498" i="1" s="1"/>
  <c r="AC1498" i="1"/>
  <c r="AJ1498" i="1" s="1"/>
  <c r="AP1485" i="1"/>
  <c r="AO1485" i="1"/>
  <c r="AG1485" i="1"/>
  <c r="AN1485" i="1" s="1"/>
  <c r="AF1485" i="1"/>
  <c r="AM1485" i="1" s="1"/>
  <c r="AE1485" i="1"/>
  <c r="AL1485" i="1" s="1"/>
  <c r="AD1485" i="1"/>
  <c r="AK1485" i="1" s="1"/>
  <c r="AC1485" i="1"/>
  <c r="AJ1485" i="1" s="1"/>
  <c r="AP1413" i="1"/>
  <c r="AO1413" i="1"/>
  <c r="AG1413" i="1"/>
  <c r="AN1413" i="1" s="1"/>
  <c r="AF1413" i="1"/>
  <c r="AM1413" i="1" s="1"/>
  <c r="AE1413" i="1"/>
  <c r="AL1413" i="1" s="1"/>
  <c r="AD1413" i="1"/>
  <c r="AK1413" i="1" s="1"/>
  <c r="AC1413" i="1"/>
  <c r="AJ1413" i="1" s="1"/>
  <c r="AP1395" i="1"/>
  <c r="AO1395" i="1"/>
  <c r="AG1395" i="1"/>
  <c r="AN1395" i="1" s="1"/>
  <c r="AF1395" i="1"/>
  <c r="AM1395" i="1" s="1"/>
  <c r="AE1395" i="1"/>
  <c r="AL1395" i="1" s="1"/>
  <c r="AD1395" i="1"/>
  <c r="AK1395" i="1" s="1"/>
  <c r="AC1395" i="1"/>
  <c r="AJ1395" i="1" s="1"/>
  <c r="AP1409" i="1"/>
  <c r="AO1409" i="1"/>
  <c r="AG1409" i="1"/>
  <c r="AN1409" i="1" s="1"/>
  <c r="AF1409" i="1"/>
  <c r="AM1409" i="1" s="1"/>
  <c r="AE1409" i="1"/>
  <c r="AL1409" i="1" s="1"/>
  <c r="AD1409" i="1"/>
  <c r="AK1409" i="1" s="1"/>
  <c r="AC1409" i="1"/>
  <c r="AJ1409" i="1" s="1"/>
  <c r="AP1355" i="1"/>
  <c r="AO1355" i="1"/>
  <c r="AG1355" i="1"/>
  <c r="AN1355" i="1" s="1"/>
  <c r="AF1355" i="1"/>
  <c r="AM1355" i="1" s="1"/>
  <c r="AE1355" i="1"/>
  <c r="AL1355" i="1" s="1"/>
  <c r="AD1355" i="1"/>
  <c r="AK1355" i="1" s="1"/>
  <c r="AC1355" i="1"/>
  <c r="AJ1355" i="1" s="1"/>
  <c r="AP1341" i="1"/>
  <c r="AO1341" i="1"/>
  <c r="AG1341" i="1"/>
  <c r="AN1341" i="1" s="1"/>
  <c r="AF1341" i="1"/>
  <c r="AM1341" i="1" s="1"/>
  <c r="AE1341" i="1"/>
  <c r="AL1341" i="1" s="1"/>
  <c r="AD1341" i="1"/>
  <c r="AK1341" i="1" s="1"/>
  <c r="AC1341" i="1"/>
  <c r="AJ1341" i="1" s="1"/>
  <c r="AP1373" i="1"/>
  <c r="AO1373" i="1"/>
  <c r="AG1373" i="1"/>
  <c r="AN1373" i="1" s="1"/>
  <c r="AF1373" i="1"/>
  <c r="AM1373" i="1" s="1"/>
  <c r="AE1373" i="1"/>
  <c r="AL1373" i="1" s="1"/>
  <c r="AD1373" i="1"/>
  <c r="AK1373" i="1" s="1"/>
  <c r="AC1373" i="1"/>
  <c r="AJ1373" i="1" s="1"/>
  <c r="AP1320" i="1"/>
  <c r="AO1320" i="1"/>
  <c r="AG1320" i="1"/>
  <c r="AN1320" i="1" s="1"/>
  <c r="AF1320" i="1"/>
  <c r="AM1320" i="1" s="1"/>
  <c r="AE1320" i="1"/>
  <c r="AL1320" i="1" s="1"/>
  <c r="AD1320" i="1"/>
  <c r="AK1320" i="1" s="1"/>
  <c r="AC1320" i="1"/>
  <c r="AJ1320" i="1" s="1"/>
  <c r="AP1270" i="1"/>
  <c r="AO1270" i="1"/>
  <c r="AG1270" i="1"/>
  <c r="AN1270" i="1" s="1"/>
  <c r="AF1270" i="1"/>
  <c r="AM1270" i="1" s="1"/>
  <c r="AE1270" i="1"/>
  <c r="AL1270" i="1" s="1"/>
  <c r="AD1270" i="1"/>
  <c r="AK1270" i="1" s="1"/>
  <c r="AC1270" i="1"/>
  <c r="AJ1270" i="1" s="1"/>
  <c r="AP1361" i="1"/>
  <c r="AO1361" i="1"/>
  <c r="AG1361" i="1"/>
  <c r="AN1361" i="1" s="1"/>
  <c r="AF1361" i="1"/>
  <c r="AM1361" i="1" s="1"/>
  <c r="AE1361" i="1"/>
  <c r="AL1361" i="1" s="1"/>
  <c r="AD1361" i="1"/>
  <c r="AK1361" i="1" s="1"/>
  <c r="AC1361" i="1"/>
  <c r="AJ1361" i="1" s="1"/>
  <c r="AP1365" i="1"/>
  <c r="AO1365" i="1"/>
  <c r="AG1365" i="1"/>
  <c r="AN1365" i="1" s="1"/>
  <c r="AF1365" i="1"/>
  <c r="AM1365" i="1" s="1"/>
  <c r="AE1365" i="1"/>
  <c r="AL1365" i="1" s="1"/>
  <c r="AD1365" i="1"/>
  <c r="AK1365" i="1" s="1"/>
  <c r="AC1365" i="1"/>
  <c r="AJ1365" i="1" s="1"/>
  <c r="AP1443" i="1"/>
  <c r="AO1443" i="1"/>
  <c r="AJ1443" i="1"/>
  <c r="AG1443" i="1"/>
  <c r="AN1443" i="1" s="1"/>
  <c r="AF1443" i="1"/>
  <c r="AM1443" i="1" s="1"/>
  <c r="AE1443" i="1"/>
  <c r="AL1443" i="1" s="1"/>
  <c r="AD1443" i="1"/>
  <c r="AK1443" i="1" s="1"/>
  <c r="AP1256" i="1"/>
  <c r="AO1256" i="1"/>
  <c r="AG1256" i="1"/>
  <c r="AN1256" i="1" s="1"/>
  <c r="AF1256" i="1"/>
  <c r="AM1256" i="1" s="1"/>
  <c r="AE1256" i="1"/>
  <c r="AL1256" i="1" s="1"/>
  <c r="AD1256" i="1"/>
  <c r="AK1256" i="1" s="1"/>
  <c r="AC1256" i="1"/>
  <c r="AJ1256" i="1" s="1"/>
  <c r="AP1250" i="1"/>
  <c r="AO1250" i="1"/>
  <c r="AG1250" i="1"/>
  <c r="AN1250" i="1" s="1"/>
  <c r="AF1250" i="1"/>
  <c r="AM1250" i="1" s="1"/>
  <c r="AE1250" i="1"/>
  <c r="AL1250" i="1" s="1"/>
  <c r="AD1250" i="1"/>
  <c r="AK1250" i="1" s="1"/>
  <c r="AC1250" i="1"/>
  <c r="AJ1250" i="1" s="1"/>
  <c r="AP1194" i="1"/>
  <c r="AO1194" i="1"/>
  <c r="AG1194" i="1"/>
  <c r="AN1194" i="1" s="1"/>
  <c r="AF1194" i="1"/>
  <c r="AM1194" i="1" s="1"/>
  <c r="AE1194" i="1"/>
  <c r="AL1194" i="1" s="1"/>
  <c r="AD1194" i="1"/>
  <c r="AK1194" i="1" s="1"/>
  <c r="AC1194" i="1"/>
  <c r="AJ1194" i="1" s="1"/>
  <c r="AP1196" i="1"/>
  <c r="AO1196" i="1"/>
  <c r="AG1196" i="1"/>
  <c r="AN1196" i="1" s="1"/>
  <c r="AF1196" i="1"/>
  <c r="AM1196" i="1" s="1"/>
  <c r="AE1196" i="1"/>
  <c r="AL1196" i="1" s="1"/>
  <c r="AD1196" i="1"/>
  <c r="AK1196" i="1" s="1"/>
  <c r="AC1196" i="1"/>
  <c r="AJ1196" i="1" s="1"/>
  <c r="AP1399" i="1"/>
  <c r="AO1399" i="1"/>
  <c r="AG1399" i="1"/>
  <c r="AN1399" i="1" s="1"/>
  <c r="AF1399" i="1"/>
  <c r="AM1399" i="1" s="1"/>
  <c r="AE1399" i="1"/>
  <c r="AL1399" i="1" s="1"/>
  <c r="AD1399" i="1"/>
  <c r="AK1399" i="1" s="1"/>
  <c r="AC1399" i="1"/>
  <c r="AJ1399" i="1" s="1"/>
  <c r="AP1244" i="1"/>
  <c r="AO1244" i="1"/>
  <c r="AG1244" i="1"/>
  <c r="AN1244" i="1" s="1"/>
  <c r="AF1244" i="1"/>
  <c r="AM1244" i="1" s="1"/>
  <c r="AE1244" i="1"/>
  <c r="AL1244" i="1" s="1"/>
  <c r="AD1244" i="1"/>
  <c r="AK1244" i="1" s="1"/>
  <c r="AC1244" i="1"/>
  <c r="AJ1244" i="1" s="1"/>
  <c r="AP1188" i="1"/>
  <c r="AO1188" i="1"/>
  <c r="AG1188" i="1"/>
  <c r="AN1188" i="1" s="1"/>
  <c r="AF1188" i="1"/>
  <c r="AM1188" i="1" s="1"/>
  <c r="AE1188" i="1"/>
  <c r="AL1188" i="1" s="1"/>
  <c r="AD1188" i="1"/>
  <c r="AK1188" i="1" s="1"/>
  <c r="AC1188" i="1"/>
  <c r="AJ1188" i="1" s="1"/>
  <c r="AP1276" i="1"/>
  <c r="AO1276" i="1"/>
  <c r="AG1276" i="1"/>
  <c r="AN1276" i="1" s="1"/>
  <c r="AF1276" i="1"/>
  <c r="AM1276" i="1" s="1"/>
  <c r="AE1276" i="1"/>
  <c r="AL1276" i="1" s="1"/>
  <c r="AD1276" i="1"/>
  <c r="AK1276" i="1" s="1"/>
  <c r="AC1276" i="1"/>
  <c r="AJ1276" i="1" s="1"/>
  <c r="AP1367" i="1"/>
  <c r="AO1367" i="1"/>
  <c r="AJ1367" i="1"/>
  <c r="AG1367" i="1"/>
  <c r="AN1367" i="1" s="1"/>
  <c r="AF1367" i="1"/>
  <c r="AM1367" i="1" s="1"/>
  <c r="AE1367" i="1"/>
  <c r="AL1367" i="1" s="1"/>
  <c r="AD1367" i="1"/>
  <c r="AK1367" i="1" s="1"/>
  <c r="AP1467" i="1"/>
  <c r="AO1467" i="1"/>
  <c r="AG1467" i="1"/>
  <c r="AN1467" i="1" s="1"/>
  <c r="AF1467" i="1"/>
  <c r="AM1467" i="1" s="1"/>
  <c r="AE1467" i="1"/>
  <c r="AL1467" i="1" s="1"/>
  <c r="AD1467" i="1"/>
  <c r="AK1467" i="1" s="1"/>
  <c r="AC1467" i="1"/>
  <c r="AJ1467" i="1" s="1"/>
  <c r="AP1328" i="1"/>
  <c r="AO1328" i="1"/>
  <c r="AJ1328" i="1"/>
  <c r="AG1328" i="1"/>
  <c r="AN1328" i="1" s="1"/>
  <c r="AF1328" i="1"/>
  <c r="AM1328" i="1" s="1"/>
  <c r="AE1328" i="1"/>
  <c r="AL1328" i="1" s="1"/>
  <c r="AD1328" i="1"/>
  <c r="AK1328" i="1" s="1"/>
  <c r="AP1479" i="1"/>
  <c r="AO1479" i="1"/>
  <c r="AG1479" i="1"/>
  <c r="AN1479" i="1" s="1"/>
  <c r="AF1479" i="1"/>
  <c r="AM1479" i="1" s="1"/>
  <c r="AE1479" i="1"/>
  <c r="AL1479" i="1" s="1"/>
  <c r="AD1479" i="1"/>
  <c r="AK1479" i="1" s="1"/>
  <c r="AC1479" i="1"/>
  <c r="AJ1479" i="1" s="1"/>
  <c r="AP1218" i="1"/>
  <c r="AO1218" i="1"/>
  <c r="AG1218" i="1"/>
  <c r="AN1218" i="1" s="1"/>
  <c r="AF1218" i="1"/>
  <c r="AM1218" i="1" s="1"/>
  <c r="AE1218" i="1"/>
  <c r="AL1218" i="1" s="1"/>
  <c r="AD1218" i="1"/>
  <c r="AK1218" i="1" s="1"/>
  <c r="AC1218" i="1"/>
  <c r="AJ1218" i="1" s="1"/>
  <c r="AP1419" i="1"/>
  <c r="AO1419" i="1"/>
  <c r="AG1419" i="1"/>
  <c r="AN1419" i="1" s="1"/>
  <c r="AF1419" i="1"/>
  <c r="AM1419" i="1" s="1"/>
  <c r="AE1419" i="1"/>
  <c r="AL1419" i="1" s="1"/>
  <c r="AD1419" i="1"/>
  <c r="AK1419" i="1" s="1"/>
  <c r="AC1419" i="1"/>
  <c r="AJ1419" i="1" s="1"/>
  <c r="AP1451" i="1"/>
  <c r="AO1451" i="1"/>
  <c r="AG1451" i="1"/>
  <c r="AN1451" i="1" s="1"/>
  <c r="AF1451" i="1"/>
  <c r="AM1451" i="1" s="1"/>
  <c r="AE1451" i="1"/>
  <c r="AL1451" i="1" s="1"/>
  <c r="AD1451" i="1"/>
  <c r="AK1451" i="1" s="1"/>
  <c r="AC1451" i="1"/>
  <c r="AJ1451" i="1" s="1"/>
  <c r="AP1391" i="1"/>
  <c r="AO1391" i="1"/>
  <c r="AG1391" i="1"/>
  <c r="AN1391" i="1" s="1"/>
  <c r="AF1391" i="1"/>
  <c r="AM1391" i="1" s="1"/>
  <c r="AE1391" i="1"/>
  <c r="AL1391" i="1" s="1"/>
  <c r="AD1391" i="1"/>
  <c r="AK1391" i="1" s="1"/>
  <c r="AC1391" i="1"/>
  <c r="AJ1391" i="1" s="1"/>
  <c r="AP1369" i="1"/>
  <c r="AO1369" i="1"/>
  <c r="AJ1369" i="1"/>
  <c r="AG1369" i="1"/>
  <c r="AN1369" i="1" s="1"/>
  <c r="AF1369" i="1"/>
  <c r="AM1369" i="1" s="1"/>
  <c r="AE1369" i="1"/>
  <c r="AL1369" i="1" s="1"/>
  <c r="AD1369" i="1"/>
  <c r="AK1369" i="1" s="1"/>
  <c r="AP1335" i="1"/>
  <c r="AO1335" i="1"/>
  <c r="AG1335" i="1"/>
  <c r="AN1335" i="1" s="1"/>
  <c r="AF1335" i="1"/>
  <c r="AM1335" i="1" s="1"/>
  <c r="AE1335" i="1"/>
  <c r="AL1335" i="1" s="1"/>
  <c r="AD1335" i="1"/>
  <c r="AK1335" i="1" s="1"/>
  <c r="AC1335" i="1"/>
  <c r="AJ1335" i="1" s="1"/>
  <c r="AP1487" i="1"/>
  <c r="AO1487" i="1"/>
  <c r="AG1487" i="1"/>
  <c r="AN1487" i="1" s="1"/>
  <c r="AF1487" i="1"/>
  <c r="AM1487" i="1" s="1"/>
  <c r="AE1487" i="1"/>
  <c r="AL1487" i="1" s="1"/>
  <c r="AD1487" i="1"/>
  <c r="AK1487" i="1" s="1"/>
  <c r="AC1487" i="1"/>
  <c r="AJ1487" i="1" s="1"/>
  <c r="AP1242" i="1"/>
  <c r="AO1242" i="1"/>
  <c r="AG1242" i="1"/>
  <c r="AN1242" i="1" s="1"/>
  <c r="AF1242" i="1"/>
  <c r="AM1242" i="1" s="1"/>
  <c r="AE1242" i="1"/>
  <c r="AL1242" i="1" s="1"/>
  <c r="AD1242" i="1"/>
  <c r="AK1242" i="1" s="1"/>
  <c r="AC1242" i="1"/>
  <c r="AJ1242" i="1" s="1"/>
  <c r="AP1314" i="1"/>
  <c r="AO1314" i="1"/>
  <c r="AG1314" i="1"/>
  <c r="AN1314" i="1" s="1"/>
  <c r="AF1314" i="1"/>
  <c r="AM1314" i="1" s="1"/>
  <c r="AE1314" i="1"/>
  <c r="AL1314" i="1" s="1"/>
  <c r="AD1314" i="1"/>
  <c r="AK1314" i="1" s="1"/>
  <c r="AC1314" i="1"/>
  <c r="AJ1314" i="1" s="1"/>
  <c r="AP1397" i="1"/>
  <c r="AO1397" i="1"/>
  <c r="AG1397" i="1"/>
  <c r="AN1397" i="1" s="1"/>
  <c r="AF1397" i="1"/>
  <c r="AM1397" i="1" s="1"/>
  <c r="AE1397" i="1"/>
  <c r="AL1397" i="1" s="1"/>
  <c r="AD1397" i="1"/>
  <c r="AK1397" i="1" s="1"/>
  <c r="AC1397" i="1"/>
  <c r="AJ1397" i="1" s="1"/>
  <c r="AP1338" i="1"/>
  <c r="AO1338" i="1"/>
  <c r="AG1338" i="1"/>
  <c r="AN1338" i="1" s="1"/>
  <c r="AF1338" i="1"/>
  <c r="AM1338" i="1" s="1"/>
  <c r="AE1338" i="1"/>
  <c r="AL1338" i="1" s="1"/>
  <c r="AD1338" i="1"/>
  <c r="AK1338" i="1" s="1"/>
  <c r="AC1338" i="1"/>
  <c r="AJ1338" i="1" s="1"/>
  <c r="AP1268" i="1"/>
  <c r="AO1268" i="1"/>
  <c r="AG1268" i="1"/>
  <c r="AN1268" i="1" s="1"/>
  <c r="AF1268" i="1"/>
  <c r="AM1268" i="1" s="1"/>
  <c r="AE1268" i="1"/>
  <c r="AL1268" i="1" s="1"/>
  <c r="AD1268" i="1"/>
  <c r="AK1268" i="1" s="1"/>
  <c r="AC1268" i="1"/>
  <c r="AJ1268" i="1" s="1"/>
  <c r="AP1423" i="1"/>
  <c r="AO1423" i="1"/>
  <c r="AG1423" i="1"/>
  <c r="AN1423" i="1" s="1"/>
  <c r="AF1423" i="1"/>
  <c r="AM1423" i="1" s="1"/>
  <c r="AE1423" i="1"/>
  <c r="AL1423" i="1" s="1"/>
  <c r="AD1423" i="1"/>
  <c r="AK1423" i="1" s="1"/>
  <c r="AC1423" i="1"/>
  <c r="AJ1423" i="1" s="1"/>
  <c r="AP1465" i="1"/>
  <c r="AO1465" i="1"/>
  <c r="AG1465" i="1"/>
  <c r="AN1465" i="1" s="1"/>
  <c r="AF1465" i="1"/>
  <c r="AM1465" i="1" s="1"/>
  <c r="AE1465" i="1"/>
  <c r="AL1465" i="1" s="1"/>
  <c r="AD1465" i="1"/>
  <c r="AK1465" i="1" s="1"/>
  <c r="AC1465" i="1"/>
  <c r="AJ1465" i="1" s="1"/>
  <c r="AP1532" i="1"/>
  <c r="AO1532" i="1"/>
  <c r="AG1532" i="1"/>
  <c r="AN1532" i="1" s="1"/>
  <c r="AF1532" i="1"/>
  <c r="AM1532" i="1" s="1"/>
  <c r="AE1532" i="1"/>
  <c r="AL1532" i="1" s="1"/>
  <c r="AD1532" i="1"/>
  <c r="AK1532" i="1" s="1"/>
  <c r="AC1532" i="1"/>
  <c r="AJ1532" i="1" s="1"/>
  <c r="AP1407" i="1"/>
  <c r="AO1407" i="1"/>
  <c r="AG1407" i="1"/>
  <c r="AN1407" i="1" s="1"/>
  <c r="AF1407" i="1"/>
  <c r="AM1407" i="1" s="1"/>
  <c r="AE1407" i="1"/>
  <c r="AL1407" i="1" s="1"/>
  <c r="AD1407" i="1"/>
  <c r="AK1407" i="1" s="1"/>
  <c r="AC1407" i="1"/>
  <c r="AJ1407" i="1" s="1"/>
  <c r="AP1236" i="1"/>
  <c r="AO1236" i="1"/>
  <c r="AG1236" i="1"/>
  <c r="AN1236" i="1" s="1"/>
  <c r="AF1236" i="1"/>
  <c r="AM1236" i="1" s="1"/>
  <c r="AE1236" i="1"/>
  <c r="AL1236" i="1" s="1"/>
  <c r="AD1236" i="1"/>
  <c r="AK1236" i="1" s="1"/>
  <c r="AC1236" i="1"/>
  <c r="AJ1236" i="1" s="1"/>
  <c r="AP1316" i="1"/>
  <c r="AO1316" i="1"/>
  <c r="AG1316" i="1"/>
  <c r="AN1316" i="1" s="1"/>
  <c r="AF1316" i="1"/>
  <c r="AM1316" i="1" s="1"/>
  <c r="AE1316" i="1"/>
  <c r="AL1316" i="1" s="1"/>
  <c r="AD1316" i="1"/>
  <c r="AK1316" i="1" s="1"/>
  <c r="AC1316" i="1"/>
  <c r="AJ1316" i="1" s="1"/>
  <c r="AP1359" i="1"/>
  <c r="AO1359" i="1"/>
  <c r="AG1359" i="1"/>
  <c r="AN1359" i="1" s="1"/>
  <c r="AF1359" i="1"/>
  <c r="AM1359" i="1" s="1"/>
  <c r="AE1359" i="1"/>
  <c r="AL1359" i="1" s="1"/>
  <c r="AD1359" i="1"/>
  <c r="AK1359" i="1" s="1"/>
  <c r="AC1359" i="1"/>
  <c r="AJ1359" i="1" s="1"/>
  <c r="AP1522" i="1"/>
  <c r="AO1522" i="1"/>
  <c r="AG1522" i="1"/>
  <c r="AN1522" i="1" s="1"/>
  <c r="AF1522" i="1"/>
  <c r="AM1522" i="1" s="1"/>
  <c r="AE1522" i="1"/>
  <c r="AL1522" i="1" s="1"/>
  <c r="AD1522" i="1"/>
  <c r="AK1522" i="1" s="1"/>
  <c r="AC1522" i="1"/>
  <c r="AJ1522" i="1" s="1"/>
  <c r="AP1520" i="1"/>
  <c r="AO1520" i="1"/>
  <c r="AG1520" i="1"/>
  <c r="AN1520" i="1" s="1"/>
  <c r="AF1520" i="1"/>
  <c r="AM1520" i="1" s="1"/>
  <c r="AE1520" i="1"/>
  <c r="AL1520" i="1" s="1"/>
  <c r="AD1520" i="1"/>
  <c r="AK1520" i="1" s="1"/>
  <c r="AC1520" i="1"/>
  <c r="AJ1520" i="1" s="1"/>
  <c r="AP1405" i="1"/>
  <c r="AO1405" i="1"/>
  <c r="AG1405" i="1"/>
  <c r="AN1405" i="1" s="1"/>
  <c r="AF1405" i="1"/>
  <c r="AM1405" i="1" s="1"/>
  <c r="AE1405" i="1"/>
  <c r="AL1405" i="1" s="1"/>
  <c r="AD1405" i="1"/>
  <c r="AK1405" i="1" s="1"/>
  <c r="AC1405" i="1"/>
  <c r="AJ1405" i="1" s="1"/>
  <c r="AP1198" i="1"/>
  <c r="AO1198" i="1"/>
  <c r="AG1198" i="1"/>
  <c r="AN1198" i="1" s="1"/>
  <c r="AF1198" i="1"/>
  <c r="AM1198" i="1" s="1"/>
  <c r="AE1198" i="1"/>
  <c r="AL1198" i="1" s="1"/>
  <c r="AD1198" i="1"/>
  <c r="AK1198" i="1" s="1"/>
  <c r="AC1198" i="1"/>
  <c r="AJ1198" i="1" s="1"/>
  <c r="AP1363" i="1"/>
  <c r="AO1363" i="1"/>
  <c r="AG1363" i="1"/>
  <c r="AN1363" i="1" s="1"/>
  <c r="AF1363" i="1"/>
  <c r="AM1363" i="1" s="1"/>
  <c r="AE1363" i="1"/>
  <c r="AL1363" i="1" s="1"/>
  <c r="AD1363" i="1"/>
  <c r="AK1363" i="1" s="1"/>
  <c r="AC1363" i="1"/>
  <c r="AJ1363" i="1" s="1"/>
  <c r="AP1379" i="1"/>
  <c r="AO1379" i="1"/>
  <c r="AJ1379" i="1"/>
  <c r="AG1379" i="1"/>
  <c r="AN1379" i="1" s="1"/>
  <c r="AF1379" i="1"/>
  <c r="AM1379" i="1" s="1"/>
  <c r="AE1379" i="1"/>
  <c r="AL1379" i="1" s="1"/>
  <c r="AD1379" i="1"/>
  <c r="AK1379" i="1" s="1"/>
  <c r="AP1381" i="1"/>
  <c r="AO1381" i="1"/>
  <c r="AG1381" i="1"/>
  <c r="AN1381" i="1" s="1"/>
  <c r="AF1381" i="1"/>
  <c r="AM1381" i="1" s="1"/>
  <c r="AE1381" i="1"/>
  <c r="AL1381" i="1" s="1"/>
  <c r="AD1381" i="1"/>
  <c r="AK1381" i="1" s="1"/>
  <c r="AC1381" i="1"/>
  <c r="AJ1381" i="1" s="1"/>
  <c r="AP1286" i="1"/>
  <c r="AO1286" i="1"/>
  <c r="AG1286" i="1"/>
  <c r="AN1286" i="1" s="1"/>
  <c r="AF1286" i="1"/>
  <c r="AM1286" i="1" s="1"/>
  <c r="AE1286" i="1"/>
  <c r="AL1286" i="1" s="1"/>
  <c r="AD1286" i="1"/>
  <c r="AK1286" i="1" s="1"/>
  <c r="AC1286" i="1"/>
  <c r="AJ1286" i="1" s="1"/>
  <c r="AP1284" i="1"/>
  <c r="AO1284" i="1"/>
  <c r="AG1284" i="1"/>
  <c r="AN1284" i="1" s="1"/>
  <c r="AF1284" i="1"/>
  <c r="AM1284" i="1" s="1"/>
  <c r="AE1284" i="1"/>
  <c r="AL1284" i="1" s="1"/>
  <c r="AD1284" i="1"/>
  <c r="AK1284" i="1" s="1"/>
  <c r="AC1284" i="1"/>
  <c r="AJ1284" i="1" s="1"/>
  <c r="AP1336" i="1"/>
  <c r="AO1336" i="1"/>
  <c r="AJ1336" i="1"/>
  <c r="AG1336" i="1"/>
  <c r="AN1336" i="1" s="1"/>
  <c r="AF1336" i="1"/>
  <c r="AM1336" i="1" s="1"/>
  <c r="AE1336" i="1"/>
  <c r="AL1336" i="1" s="1"/>
  <c r="AD1336" i="1"/>
  <c r="AK1336" i="1" s="1"/>
  <c r="AP1377" i="1"/>
  <c r="AO1377" i="1"/>
  <c r="AG1377" i="1"/>
  <c r="AN1377" i="1" s="1"/>
  <c r="AF1377" i="1"/>
  <c r="AM1377" i="1" s="1"/>
  <c r="AE1377" i="1"/>
  <c r="AL1377" i="1" s="1"/>
  <c r="AD1377" i="1"/>
  <c r="AK1377" i="1" s="1"/>
  <c r="AC1377" i="1"/>
  <c r="AJ1377" i="1" s="1"/>
  <c r="AP1500" i="1"/>
  <c r="AO1500" i="1"/>
  <c r="AJ1500" i="1"/>
  <c r="AG1500" i="1"/>
  <c r="AN1500" i="1" s="1"/>
  <c r="AF1500" i="1"/>
  <c r="AM1500" i="1" s="1"/>
  <c r="AE1500" i="1"/>
  <c r="AL1500" i="1" s="1"/>
  <c r="AD1500" i="1"/>
  <c r="AK1500" i="1" s="1"/>
  <c r="AP1238" i="1"/>
  <c r="AO1238" i="1"/>
  <c r="AJ1238" i="1"/>
  <c r="AG1238" i="1"/>
  <c r="AN1238" i="1" s="1"/>
  <c r="AF1238" i="1"/>
  <c r="AM1238" i="1" s="1"/>
  <c r="AE1238" i="1"/>
  <c r="AL1238" i="1" s="1"/>
  <c r="AD1238" i="1"/>
  <c r="AK1238" i="1" s="1"/>
  <c r="AP1441" i="1"/>
  <c r="AO1441" i="1"/>
  <c r="AG1441" i="1"/>
  <c r="AN1441" i="1" s="1"/>
  <c r="AF1441" i="1"/>
  <c r="AM1441" i="1" s="1"/>
  <c r="AE1441" i="1"/>
  <c r="AL1441" i="1" s="1"/>
  <c r="AD1441" i="1"/>
  <c r="AK1441" i="1" s="1"/>
  <c r="AC1441" i="1"/>
  <c r="AJ1441" i="1" s="1"/>
  <c r="AP1429" i="1"/>
  <c r="AO1429" i="1"/>
  <c r="AG1429" i="1"/>
  <c r="AN1429" i="1" s="1"/>
  <c r="AF1429" i="1"/>
  <c r="AM1429" i="1" s="1"/>
  <c r="AE1429" i="1"/>
  <c r="AL1429" i="1" s="1"/>
  <c r="AD1429" i="1"/>
  <c r="AK1429" i="1" s="1"/>
  <c r="AC1429" i="1"/>
  <c r="AJ1429" i="1" s="1"/>
  <c r="AP1516" i="1"/>
  <c r="AO1516" i="1"/>
  <c r="AG1516" i="1"/>
  <c r="AN1516" i="1" s="1"/>
  <c r="AF1516" i="1"/>
  <c r="AM1516" i="1" s="1"/>
  <c r="AE1516" i="1"/>
  <c r="AL1516" i="1" s="1"/>
  <c r="AD1516" i="1"/>
  <c r="AK1516" i="1" s="1"/>
  <c r="AC1516" i="1"/>
  <c r="AJ1516" i="1" s="1"/>
  <c r="AP1375" i="1"/>
  <c r="AO1375" i="1"/>
  <c r="AG1375" i="1"/>
  <c r="AN1375" i="1" s="1"/>
  <c r="AF1375" i="1"/>
  <c r="AM1375" i="1" s="1"/>
  <c r="AE1375" i="1"/>
  <c r="AL1375" i="1" s="1"/>
  <c r="AD1375" i="1"/>
  <c r="AK1375" i="1" s="1"/>
  <c r="AC1375" i="1"/>
  <c r="AJ1375" i="1" s="1"/>
  <c r="AP1158" i="1"/>
  <c r="AO1158" i="1"/>
  <c r="AJ1158" i="1"/>
  <c r="AG1158" i="1"/>
  <c r="AN1158" i="1" s="1"/>
  <c r="AF1158" i="1"/>
  <c r="AM1158" i="1" s="1"/>
  <c r="AE1158" i="1"/>
  <c r="AL1158" i="1" s="1"/>
  <c r="AD1158" i="1"/>
  <c r="AK1158" i="1" s="1"/>
  <c r="AP1164" i="1"/>
  <c r="AO1164" i="1"/>
  <c r="AG1164" i="1"/>
  <c r="AN1164" i="1" s="1"/>
  <c r="AF1164" i="1"/>
  <c r="AM1164" i="1" s="1"/>
  <c r="AE1164" i="1"/>
  <c r="AL1164" i="1" s="1"/>
  <c r="AD1164" i="1"/>
  <c r="AK1164" i="1" s="1"/>
  <c r="AC1164" i="1"/>
  <c r="AJ1164" i="1" s="1"/>
  <c r="AP1393" i="1"/>
  <c r="AO1393" i="1"/>
  <c r="AG1393" i="1"/>
  <c r="AN1393" i="1" s="1"/>
  <c r="AF1393" i="1"/>
  <c r="AM1393" i="1" s="1"/>
  <c r="AE1393" i="1"/>
  <c r="AL1393" i="1" s="1"/>
  <c r="AD1393" i="1"/>
  <c r="AK1393" i="1" s="1"/>
  <c r="AC1393" i="1"/>
  <c r="AJ1393" i="1" s="1"/>
  <c r="AP1411" i="1"/>
  <c r="AO1411" i="1"/>
  <c r="AG1411" i="1"/>
  <c r="AN1411" i="1" s="1"/>
  <c r="AF1411" i="1"/>
  <c r="AM1411" i="1" s="1"/>
  <c r="AE1411" i="1"/>
  <c r="AL1411" i="1" s="1"/>
  <c r="AD1411" i="1"/>
  <c r="AK1411" i="1" s="1"/>
  <c r="AC1411" i="1"/>
  <c r="AJ1411" i="1" s="1"/>
  <c r="AP1433" i="1"/>
  <c r="AO1433" i="1"/>
  <c r="AG1433" i="1"/>
  <c r="AN1433" i="1" s="1"/>
  <c r="AF1433" i="1"/>
  <c r="AM1433" i="1" s="1"/>
  <c r="AE1433" i="1"/>
  <c r="AL1433" i="1" s="1"/>
  <c r="AD1433" i="1"/>
  <c r="AK1433" i="1" s="1"/>
  <c r="AC1433" i="1"/>
  <c r="AJ1433" i="1" s="1"/>
  <c r="AP1333" i="1"/>
  <c r="AO1333" i="1"/>
  <c r="AG1333" i="1"/>
  <c r="AN1333" i="1" s="1"/>
  <c r="AF1333" i="1"/>
  <c r="AM1333" i="1" s="1"/>
  <c r="AE1333" i="1"/>
  <c r="AL1333" i="1" s="1"/>
  <c r="AD1333" i="1"/>
  <c r="AK1333" i="1" s="1"/>
  <c r="AC1333" i="1"/>
  <c r="AJ1333" i="1" s="1"/>
  <c r="AP1357" i="1"/>
  <c r="AO1357" i="1"/>
  <c r="AG1357" i="1"/>
  <c r="AN1357" i="1" s="1"/>
  <c r="AF1357" i="1"/>
  <c r="AM1357" i="1" s="1"/>
  <c r="AE1357" i="1"/>
  <c r="AL1357" i="1" s="1"/>
  <c r="AD1357" i="1"/>
  <c r="AK1357" i="1" s="1"/>
  <c r="AC1357" i="1"/>
  <c r="AJ1357" i="1" s="1"/>
  <c r="AP1387" i="1"/>
  <c r="AO1387" i="1"/>
  <c r="AJ1387" i="1"/>
  <c r="AG1387" i="1"/>
  <c r="AN1387" i="1" s="1"/>
  <c r="AF1387" i="1"/>
  <c r="AM1387" i="1" s="1"/>
  <c r="AE1387" i="1"/>
  <c r="AL1387" i="1" s="1"/>
  <c r="AD1387" i="1"/>
  <c r="AK1387" i="1" s="1"/>
  <c r="AP1310" i="1"/>
  <c r="AO1310" i="1"/>
  <c r="AG1310" i="1"/>
  <c r="AN1310" i="1" s="1"/>
  <c r="AF1310" i="1"/>
  <c r="AM1310" i="1" s="1"/>
  <c r="AE1310" i="1"/>
  <c r="AL1310" i="1" s="1"/>
  <c r="AD1310" i="1"/>
  <c r="AK1310" i="1" s="1"/>
  <c r="AC1310" i="1"/>
  <c r="AJ1310" i="1" s="1"/>
  <c r="AP1248" i="1"/>
  <c r="AO1248" i="1"/>
  <c r="AG1248" i="1"/>
  <c r="AN1248" i="1" s="1"/>
  <c r="AF1248" i="1"/>
  <c r="AM1248" i="1" s="1"/>
  <c r="AE1248" i="1"/>
  <c r="AL1248" i="1" s="1"/>
  <c r="AD1248" i="1"/>
  <c r="AK1248" i="1" s="1"/>
  <c r="AC1248" i="1"/>
  <c r="AJ1248" i="1" s="1"/>
  <c r="AP1145" i="1"/>
  <c r="AO1145" i="1"/>
  <c r="AJ1145" i="1"/>
  <c r="AG1145" i="1"/>
  <c r="AN1145" i="1" s="1"/>
  <c r="AF1145" i="1"/>
  <c r="AM1145" i="1" s="1"/>
  <c r="AE1145" i="1"/>
  <c r="AL1145" i="1" s="1"/>
  <c r="AD1145" i="1"/>
  <c r="AK1145" i="1" s="1"/>
  <c r="AP1343" i="1"/>
  <c r="AO1343" i="1"/>
  <c r="AJ1343" i="1"/>
  <c r="AG1343" i="1"/>
  <c r="AN1343" i="1" s="1"/>
  <c r="AF1343" i="1"/>
  <c r="AM1343" i="1" s="1"/>
  <c r="AE1343" i="1"/>
  <c r="AL1343" i="1" s="1"/>
  <c r="AD1343" i="1"/>
  <c r="AK1343" i="1" s="1"/>
  <c r="AP1435" i="1"/>
  <c r="AO1435" i="1"/>
  <c r="AJ1435" i="1"/>
  <c r="AG1435" i="1"/>
  <c r="AN1435" i="1" s="1"/>
  <c r="AF1435" i="1"/>
  <c r="AM1435" i="1" s="1"/>
  <c r="AE1435" i="1"/>
  <c r="AL1435" i="1" s="1"/>
  <c r="AD1435" i="1"/>
  <c r="AK1435" i="1" s="1"/>
  <c r="AP1130" i="1"/>
  <c r="AO1130" i="1"/>
  <c r="AG1130" i="1"/>
  <c r="AN1130" i="1" s="1"/>
  <c r="AF1130" i="1"/>
  <c r="AM1130" i="1" s="1"/>
  <c r="AE1130" i="1"/>
  <c r="AL1130" i="1" s="1"/>
  <c r="AD1130" i="1"/>
  <c r="AK1130" i="1" s="1"/>
  <c r="AC1130" i="1"/>
  <c r="AJ1130" i="1" s="1"/>
  <c r="AP1160" i="1"/>
  <c r="AO1160" i="1"/>
  <c r="AG1160" i="1"/>
  <c r="AN1160" i="1" s="1"/>
  <c r="AF1160" i="1"/>
  <c r="AM1160" i="1" s="1"/>
  <c r="AE1160" i="1"/>
  <c r="AL1160" i="1" s="1"/>
  <c r="AD1160" i="1"/>
  <c r="AK1160" i="1" s="1"/>
  <c r="AC1160" i="1"/>
  <c r="AJ1160" i="1" s="1"/>
  <c r="AP1469" i="1"/>
  <c r="AO1469" i="1"/>
  <c r="AG1469" i="1"/>
  <c r="AN1469" i="1" s="1"/>
  <c r="AF1469" i="1"/>
  <c r="AM1469" i="1" s="1"/>
  <c r="AE1469" i="1"/>
  <c r="AL1469" i="1" s="1"/>
  <c r="AD1469" i="1"/>
  <c r="AK1469" i="1" s="1"/>
  <c r="AC1469" i="1"/>
  <c r="AJ1469" i="1" s="1"/>
  <c r="AP1200" i="1"/>
  <c r="AO1200" i="1"/>
  <c r="AG1200" i="1"/>
  <c r="AN1200" i="1" s="1"/>
  <c r="AF1200" i="1"/>
  <c r="AM1200" i="1" s="1"/>
  <c r="AE1200" i="1"/>
  <c r="AL1200" i="1" s="1"/>
  <c r="AD1200" i="1"/>
  <c r="AK1200" i="1" s="1"/>
  <c r="AC1200" i="1"/>
  <c r="AJ1200" i="1" s="1"/>
  <c r="AP1162" i="1"/>
  <c r="AO1162" i="1"/>
  <c r="AG1162" i="1"/>
  <c r="AN1162" i="1" s="1"/>
  <c r="AF1162" i="1"/>
  <c r="AM1162" i="1" s="1"/>
  <c r="AE1162" i="1"/>
  <c r="AL1162" i="1" s="1"/>
  <c r="AD1162" i="1"/>
  <c r="AK1162" i="1" s="1"/>
  <c r="AC1162" i="1"/>
  <c r="AJ1162" i="1" s="1"/>
  <c r="AP1481" i="1"/>
  <c r="AO1481" i="1"/>
  <c r="AG1481" i="1"/>
  <c r="AN1481" i="1" s="1"/>
  <c r="AF1481" i="1"/>
  <c r="AM1481" i="1" s="1"/>
  <c r="AE1481" i="1"/>
  <c r="AL1481" i="1" s="1"/>
  <c r="AD1481" i="1"/>
  <c r="AK1481" i="1" s="1"/>
  <c r="AC1481" i="1"/>
  <c r="AJ1481" i="1" s="1"/>
  <c r="AP1147" i="1"/>
  <c r="AO1147" i="1"/>
  <c r="AG1147" i="1"/>
  <c r="AN1147" i="1" s="1"/>
  <c r="AF1147" i="1"/>
  <c r="AM1147" i="1" s="1"/>
  <c r="AE1147" i="1"/>
  <c r="AL1147" i="1" s="1"/>
  <c r="AD1147" i="1"/>
  <c r="AK1147" i="1" s="1"/>
  <c r="AC1147" i="1"/>
  <c r="AJ1147" i="1" s="1"/>
  <c r="AP1168" i="1"/>
  <c r="AO1168" i="1"/>
  <c r="AJ1168" i="1"/>
  <c r="AG1168" i="1"/>
  <c r="AN1168" i="1" s="1"/>
  <c r="AF1168" i="1"/>
  <c r="AM1168" i="1" s="1"/>
  <c r="AE1168" i="1"/>
  <c r="AL1168" i="1" s="1"/>
  <c r="AD1168" i="1"/>
  <c r="AK1168" i="1" s="1"/>
  <c r="AP1548" i="1"/>
  <c r="AO1548" i="1"/>
  <c r="AG1548" i="1"/>
  <c r="AN1548" i="1" s="1"/>
  <c r="AF1548" i="1"/>
  <c r="AM1548" i="1" s="1"/>
  <c r="AE1548" i="1"/>
  <c r="AL1548" i="1" s="1"/>
  <c r="AD1548" i="1"/>
  <c r="AK1548" i="1" s="1"/>
  <c r="AC1548" i="1"/>
  <c r="AJ1548" i="1" s="1"/>
  <c r="AP1172" i="1"/>
  <c r="AO1172" i="1"/>
  <c r="AG1172" i="1"/>
  <c r="AN1172" i="1" s="1"/>
  <c r="AF1172" i="1"/>
  <c r="AM1172" i="1" s="1"/>
  <c r="AE1172" i="1"/>
  <c r="AL1172" i="1" s="1"/>
  <c r="AD1172" i="1"/>
  <c r="AK1172" i="1" s="1"/>
  <c r="AC1172" i="1"/>
  <c r="AJ1172" i="1" s="1"/>
  <c r="AP1192" i="1"/>
  <c r="AO1192" i="1"/>
  <c r="AG1192" i="1"/>
  <c r="AN1192" i="1" s="1"/>
  <c r="AF1192" i="1"/>
  <c r="AM1192" i="1" s="1"/>
  <c r="AE1192" i="1"/>
  <c r="AL1192" i="1" s="1"/>
  <c r="AD1192" i="1"/>
  <c r="AK1192" i="1" s="1"/>
  <c r="AC1192" i="1"/>
  <c r="AJ1192" i="1" s="1"/>
  <c r="AP1184" i="1"/>
  <c r="AO1184" i="1"/>
  <c r="AG1184" i="1"/>
  <c r="AN1184" i="1" s="1"/>
  <c r="AF1184" i="1"/>
  <c r="AM1184" i="1" s="1"/>
  <c r="AE1184" i="1"/>
  <c r="AL1184" i="1" s="1"/>
  <c r="AD1184" i="1"/>
  <c r="AK1184" i="1" s="1"/>
  <c r="AC1184" i="1"/>
  <c r="AJ1184" i="1" s="1"/>
  <c r="AP1190" i="1"/>
  <c r="AO1190" i="1"/>
  <c r="AG1190" i="1"/>
  <c r="AN1190" i="1" s="1"/>
  <c r="AF1190" i="1"/>
  <c r="AM1190" i="1" s="1"/>
  <c r="AE1190" i="1"/>
  <c r="AL1190" i="1" s="1"/>
  <c r="AD1190" i="1"/>
  <c r="AK1190" i="1" s="1"/>
  <c r="AC1190" i="1"/>
  <c r="AJ1190" i="1" s="1"/>
  <c r="AP1401" i="1"/>
  <c r="AO1401" i="1"/>
  <c r="AG1401" i="1"/>
  <c r="AN1401" i="1" s="1"/>
  <c r="AF1401" i="1"/>
  <c r="AM1401" i="1" s="1"/>
  <c r="AE1401" i="1"/>
  <c r="AL1401" i="1" s="1"/>
  <c r="AD1401" i="1"/>
  <c r="AK1401" i="1" s="1"/>
  <c r="AC1401" i="1"/>
  <c r="AJ1401" i="1" s="1"/>
  <c r="AP1385" i="1"/>
  <c r="AO1385" i="1"/>
  <c r="AG1385" i="1"/>
  <c r="AN1385" i="1" s="1"/>
  <c r="AF1385" i="1"/>
  <c r="AM1385" i="1" s="1"/>
  <c r="AE1385" i="1"/>
  <c r="AL1385" i="1" s="1"/>
  <c r="AD1385" i="1"/>
  <c r="AK1385" i="1" s="1"/>
  <c r="AC1385" i="1"/>
  <c r="AJ1385" i="1" s="1"/>
  <c r="AP1449" i="1"/>
  <c r="AO1449" i="1"/>
  <c r="AG1449" i="1"/>
  <c r="AN1449" i="1" s="1"/>
  <c r="AF1449" i="1"/>
  <c r="AM1449" i="1" s="1"/>
  <c r="AE1449" i="1"/>
  <c r="AL1449" i="1" s="1"/>
  <c r="AD1449" i="1"/>
  <c r="AK1449" i="1" s="1"/>
  <c r="AC1449" i="1"/>
  <c r="AJ1449" i="1" s="1"/>
  <c r="AP1488" i="1"/>
  <c r="AO1488" i="1"/>
  <c r="AG1488" i="1"/>
  <c r="AN1488" i="1" s="1"/>
  <c r="AF1488" i="1"/>
  <c r="AM1488" i="1" s="1"/>
  <c r="AE1488" i="1"/>
  <c r="AL1488" i="1" s="1"/>
  <c r="AD1488" i="1"/>
  <c r="AK1488" i="1" s="1"/>
  <c r="AC1488" i="1"/>
  <c r="AJ1488" i="1" s="1"/>
  <c r="AP1504" i="1"/>
  <c r="AO1504" i="1"/>
  <c r="AG1504" i="1"/>
  <c r="AN1504" i="1" s="1"/>
  <c r="AF1504" i="1"/>
  <c r="AM1504" i="1" s="1"/>
  <c r="AE1504" i="1"/>
  <c r="AL1504" i="1" s="1"/>
  <c r="AD1504" i="1"/>
  <c r="AK1504" i="1" s="1"/>
  <c r="AC1504" i="1"/>
  <c r="AJ1504" i="1" s="1"/>
  <c r="AP1262" i="1"/>
  <c r="AO1262" i="1"/>
  <c r="AG1262" i="1"/>
  <c r="AN1262" i="1" s="1"/>
  <c r="AF1262" i="1"/>
  <c r="AM1262" i="1" s="1"/>
  <c r="AE1262" i="1"/>
  <c r="AL1262" i="1" s="1"/>
  <c r="AD1262" i="1"/>
  <c r="AK1262" i="1" s="1"/>
  <c r="AC1262" i="1"/>
  <c r="AJ1262" i="1" s="1"/>
  <c r="AP1565" i="1"/>
  <c r="AO1565" i="1"/>
  <c r="AG1565" i="1"/>
  <c r="AN1565" i="1" s="1"/>
  <c r="AF1565" i="1"/>
  <c r="AM1565" i="1" s="1"/>
  <c r="AE1565" i="1"/>
  <c r="AL1565" i="1" s="1"/>
  <c r="AD1565" i="1"/>
  <c r="AK1565" i="1" s="1"/>
  <c r="AC1565" i="1"/>
  <c r="AJ1565" i="1" s="1"/>
  <c r="AP1233" i="1"/>
  <c r="AO1233" i="1"/>
  <c r="AG1233" i="1"/>
  <c r="AN1233" i="1" s="1"/>
  <c r="AF1233" i="1"/>
  <c r="AM1233" i="1" s="1"/>
  <c r="AE1233" i="1"/>
  <c r="AL1233" i="1" s="1"/>
  <c r="AD1233" i="1"/>
  <c r="AK1233" i="1" s="1"/>
  <c r="AC1233" i="1"/>
  <c r="AJ1233" i="1" s="1"/>
  <c r="AP1246" i="1"/>
  <c r="AO1246" i="1"/>
  <c r="AG1246" i="1"/>
  <c r="AN1246" i="1" s="1"/>
  <c r="AF1246" i="1"/>
  <c r="AM1246" i="1" s="1"/>
  <c r="AE1246" i="1"/>
  <c r="AL1246" i="1" s="1"/>
  <c r="AD1246" i="1"/>
  <c r="AK1246" i="1" s="1"/>
  <c r="AC1246" i="1"/>
  <c r="AJ1246" i="1" s="1"/>
  <c r="AP1403" i="1"/>
  <c r="AO1403" i="1"/>
  <c r="AG1403" i="1"/>
  <c r="AN1403" i="1" s="1"/>
  <c r="AF1403" i="1"/>
  <c r="AM1403" i="1" s="1"/>
  <c r="AE1403" i="1"/>
  <c r="AL1403" i="1" s="1"/>
  <c r="AD1403" i="1"/>
  <c r="AK1403" i="1" s="1"/>
  <c r="AC1403" i="1"/>
  <c r="AJ1403" i="1" s="1"/>
  <c r="AP1502" i="1"/>
  <c r="AO1502" i="1"/>
  <c r="AG1502" i="1"/>
  <c r="AN1502" i="1" s="1"/>
  <c r="AF1502" i="1"/>
  <c r="AM1502" i="1" s="1"/>
  <c r="AE1502" i="1"/>
  <c r="AL1502" i="1" s="1"/>
  <c r="AD1502" i="1"/>
  <c r="AK1502" i="1" s="1"/>
  <c r="AC1502" i="1"/>
  <c r="AJ1502" i="1" s="1"/>
  <c r="AP1312" i="1"/>
  <c r="AO1312" i="1"/>
  <c r="AG1312" i="1"/>
  <c r="AN1312" i="1" s="1"/>
  <c r="AF1312" i="1"/>
  <c r="AM1312" i="1" s="1"/>
  <c r="AE1312" i="1"/>
  <c r="AL1312" i="1" s="1"/>
  <c r="AD1312" i="1"/>
  <c r="AK1312" i="1" s="1"/>
  <c r="AC1312" i="1"/>
  <c r="AJ1312" i="1" s="1"/>
  <c r="AP1389" i="1"/>
  <c r="AO1389" i="1"/>
  <c r="AG1389" i="1"/>
  <c r="AN1389" i="1" s="1"/>
  <c r="AF1389" i="1"/>
  <c r="AM1389" i="1" s="1"/>
  <c r="AE1389" i="1"/>
  <c r="AL1389" i="1" s="1"/>
  <c r="AD1389" i="1"/>
  <c r="AK1389" i="1" s="1"/>
  <c r="AC1389" i="1"/>
  <c r="AJ1389" i="1" s="1"/>
  <c r="AP1264" i="1"/>
  <c r="AO1264" i="1"/>
  <c r="AG1264" i="1"/>
  <c r="AN1264" i="1" s="1"/>
  <c r="AF1264" i="1"/>
  <c r="AM1264" i="1" s="1"/>
  <c r="AE1264" i="1"/>
  <c r="AL1264" i="1" s="1"/>
  <c r="AD1264" i="1"/>
  <c r="AK1264" i="1" s="1"/>
  <c r="AC1264" i="1"/>
  <c r="AJ1264" i="1" s="1"/>
  <c r="AP1266" i="1"/>
  <c r="AO1266" i="1"/>
  <c r="AG1266" i="1"/>
  <c r="AN1266" i="1" s="1"/>
  <c r="AF1266" i="1"/>
  <c r="AM1266" i="1" s="1"/>
  <c r="AE1266" i="1"/>
  <c r="AL1266" i="1" s="1"/>
  <c r="AD1266" i="1"/>
  <c r="AK1266" i="1" s="1"/>
  <c r="AC1266" i="1"/>
  <c r="AJ1266" i="1" s="1"/>
  <c r="AP1254" i="1"/>
  <c r="AO1254" i="1"/>
  <c r="AG1254" i="1"/>
  <c r="AN1254" i="1" s="1"/>
  <c r="AF1254" i="1"/>
  <c r="AM1254" i="1" s="1"/>
  <c r="AE1254" i="1"/>
  <c r="AL1254" i="1" s="1"/>
  <c r="AD1254" i="1"/>
  <c r="AK1254" i="1" s="1"/>
  <c r="AC1254" i="1"/>
  <c r="AJ1254" i="1" s="1"/>
  <c r="AP1229" i="1"/>
  <c r="AO1229" i="1"/>
  <c r="AG1229" i="1"/>
  <c r="AN1229" i="1" s="1"/>
  <c r="AF1229" i="1"/>
  <c r="AM1229" i="1" s="1"/>
  <c r="AE1229" i="1"/>
  <c r="AL1229" i="1" s="1"/>
  <c r="AD1229" i="1"/>
  <c r="AK1229" i="1" s="1"/>
  <c r="AC1229" i="1"/>
  <c r="AJ1229" i="1" s="1"/>
  <c r="AP1308" i="1"/>
  <c r="AO1308" i="1"/>
  <c r="AJ1308" i="1"/>
  <c r="AG1308" i="1"/>
  <c r="AN1308" i="1" s="1"/>
  <c r="AF1308" i="1"/>
  <c r="AM1308" i="1" s="1"/>
  <c r="AE1308" i="1"/>
  <c r="AL1308" i="1" s="1"/>
  <c r="AD1308" i="1"/>
  <c r="AK1308" i="1" s="1"/>
  <c r="AP1227" i="1"/>
  <c r="AO1227" i="1"/>
  <c r="AG1227" i="1"/>
  <c r="AN1227" i="1" s="1"/>
  <c r="AF1227" i="1"/>
  <c r="AM1227" i="1" s="1"/>
  <c r="AE1227" i="1"/>
  <c r="AL1227" i="1" s="1"/>
  <c r="AD1227" i="1"/>
  <c r="AK1227" i="1" s="1"/>
  <c r="AC1227" i="1"/>
  <c r="AJ1227" i="1" s="1"/>
  <c r="AP1437" i="1"/>
  <c r="AO1437" i="1"/>
  <c r="AG1437" i="1"/>
  <c r="AN1437" i="1" s="1"/>
  <c r="AF1437" i="1"/>
  <c r="AM1437" i="1" s="1"/>
  <c r="AE1437" i="1"/>
  <c r="AL1437" i="1" s="1"/>
  <c r="AD1437" i="1"/>
  <c r="AK1437" i="1" s="1"/>
  <c r="AC1437" i="1"/>
  <c r="AJ1437" i="1" s="1"/>
  <c r="AP1258" i="1"/>
  <c r="AO1258" i="1"/>
  <c r="AG1258" i="1"/>
  <c r="AN1258" i="1" s="1"/>
  <c r="AF1258" i="1"/>
  <c r="AM1258" i="1" s="1"/>
  <c r="AE1258" i="1"/>
  <c r="AL1258" i="1" s="1"/>
  <c r="AD1258" i="1"/>
  <c r="AK1258" i="1" s="1"/>
  <c r="AC1258" i="1"/>
  <c r="AJ1258" i="1" s="1"/>
  <c r="AP1186" i="1"/>
  <c r="AO1186" i="1"/>
  <c r="AG1186" i="1"/>
  <c r="AN1186" i="1" s="1"/>
  <c r="AF1186" i="1"/>
  <c r="AM1186" i="1" s="1"/>
  <c r="AE1186" i="1"/>
  <c r="AL1186" i="1" s="1"/>
  <c r="AD1186" i="1"/>
  <c r="AK1186" i="1" s="1"/>
  <c r="AC1186" i="1"/>
  <c r="AJ1186" i="1" s="1"/>
  <c r="AP1417" i="1"/>
  <c r="AO1417" i="1"/>
  <c r="AJ1417" i="1"/>
  <c r="AG1417" i="1"/>
  <c r="AN1417" i="1" s="1"/>
  <c r="AF1417" i="1"/>
  <c r="AM1417" i="1" s="1"/>
  <c r="AE1417" i="1"/>
  <c r="AL1417" i="1" s="1"/>
  <c r="AD1417" i="1"/>
  <c r="AK1417" i="1" s="1"/>
  <c r="AP1306" i="1"/>
  <c r="AO1306" i="1"/>
  <c r="AJ1306" i="1"/>
  <c r="AG1306" i="1"/>
  <c r="AN1306" i="1" s="1"/>
  <c r="AF1306" i="1"/>
  <c r="AM1306" i="1" s="1"/>
  <c r="AE1306" i="1"/>
  <c r="AL1306" i="1" s="1"/>
  <c r="AD1306" i="1"/>
  <c r="AK1306" i="1" s="1"/>
  <c r="AP1166" i="1"/>
  <c r="AO1166" i="1"/>
  <c r="AG1166" i="1"/>
  <c r="AN1166" i="1" s="1"/>
  <c r="AF1166" i="1"/>
  <c r="AM1166" i="1" s="1"/>
  <c r="AE1166" i="1"/>
  <c r="AL1166" i="1" s="1"/>
  <c r="AD1166" i="1"/>
  <c r="AK1166" i="1" s="1"/>
  <c r="AC1166" i="1"/>
  <c r="AJ1166" i="1" s="1"/>
  <c r="AP1240" i="1"/>
  <c r="AO1240" i="1"/>
  <c r="AG1240" i="1"/>
  <c r="AN1240" i="1" s="1"/>
  <c r="AF1240" i="1"/>
  <c r="AM1240" i="1" s="1"/>
  <c r="AE1240" i="1"/>
  <c r="AL1240" i="1" s="1"/>
  <c r="AD1240" i="1"/>
  <c r="AK1240" i="1" s="1"/>
  <c r="AC1240" i="1"/>
  <c r="AJ1240" i="1" s="1"/>
  <c r="AP1546" i="1"/>
  <c r="AO1546" i="1"/>
  <c r="AJ1546" i="1"/>
  <c r="AG1546" i="1"/>
  <c r="AN1546" i="1" s="1"/>
  <c r="AF1546" i="1"/>
  <c r="AM1546" i="1" s="1"/>
  <c r="AE1546" i="1"/>
  <c r="AL1546" i="1" s="1"/>
  <c r="AD1546" i="1"/>
  <c r="AK1546" i="1" s="1"/>
  <c r="AP1278" i="1"/>
  <c r="AO1278" i="1"/>
  <c r="AJ1278" i="1"/>
  <c r="AG1278" i="1"/>
  <c r="AN1278" i="1" s="1"/>
  <c r="AF1278" i="1"/>
  <c r="AM1278" i="1" s="1"/>
  <c r="AE1278" i="1"/>
  <c r="AL1278" i="1" s="1"/>
  <c r="AD1278" i="1"/>
  <c r="AK1278" i="1" s="1"/>
  <c r="AP1552" i="1"/>
  <c r="AO1552" i="1"/>
  <c r="AJ1552" i="1"/>
  <c r="AG1552" i="1"/>
  <c r="AN1552" i="1" s="1"/>
  <c r="AF1552" i="1"/>
  <c r="AM1552" i="1" s="1"/>
  <c r="AE1552" i="1"/>
  <c r="AL1552" i="1" s="1"/>
  <c r="AD1552" i="1"/>
  <c r="AK1552" i="1" s="1"/>
  <c r="AP1156" i="1"/>
  <c r="AO1156" i="1"/>
  <c r="AG1156" i="1"/>
  <c r="AN1156" i="1" s="1"/>
  <c r="AF1156" i="1"/>
  <c r="AM1156" i="1" s="1"/>
  <c r="AE1156" i="1"/>
  <c r="AL1156" i="1" s="1"/>
  <c r="AD1156" i="1"/>
  <c r="AK1156" i="1" s="1"/>
  <c r="AC1156" i="1"/>
  <c r="AJ1156" i="1" s="1"/>
  <c r="AP1998" i="1"/>
  <c r="AO1998" i="1"/>
  <c r="AJ1998" i="1"/>
  <c r="AG1998" i="1"/>
  <c r="AN1998" i="1" s="1"/>
  <c r="AF1998" i="1"/>
  <c r="AM1998" i="1" s="1"/>
  <c r="AE1998" i="1"/>
  <c r="AL1998" i="1" s="1"/>
  <c r="AD1998" i="1"/>
  <c r="AK1998" i="1" s="1"/>
  <c r="AP1202" i="1"/>
  <c r="AO1202" i="1"/>
  <c r="AG1202" i="1"/>
  <c r="AN1202" i="1" s="1"/>
  <c r="AF1202" i="1"/>
  <c r="AM1202" i="1" s="1"/>
  <c r="AE1202" i="1"/>
  <c r="AL1202" i="1" s="1"/>
  <c r="AD1202" i="1"/>
  <c r="AK1202" i="1" s="1"/>
  <c r="AC1202" i="1"/>
  <c r="AJ1202" i="1" s="1"/>
  <c r="AP1483" i="1"/>
  <c r="AO1483" i="1"/>
  <c r="AG1483" i="1"/>
  <c r="AN1483" i="1" s="1"/>
  <c r="AF1483" i="1"/>
  <c r="AM1483" i="1" s="1"/>
  <c r="AE1483" i="1"/>
  <c r="AL1483" i="1" s="1"/>
  <c r="AD1483" i="1"/>
  <c r="AK1483" i="1" s="1"/>
  <c r="AC1483" i="1"/>
  <c r="AJ1483" i="1" s="1"/>
  <c r="AP1174" i="1"/>
  <c r="AO1174" i="1"/>
  <c r="AG1174" i="1"/>
  <c r="AN1174" i="1" s="1"/>
  <c r="AF1174" i="1"/>
  <c r="AM1174" i="1" s="1"/>
  <c r="AE1174" i="1"/>
  <c r="AL1174" i="1" s="1"/>
  <c r="AD1174" i="1"/>
  <c r="AK1174" i="1" s="1"/>
  <c r="AC1174" i="1"/>
  <c r="AJ1174" i="1" s="1"/>
  <c r="AP1447" i="1"/>
  <c r="AO1447" i="1"/>
  <c r="AG1447" i="1"/>
  <c r="AN1447" i="1" s="1"/>
  <c r="AF1447" i="1"/>
  <c r="AM1447" i="1" s="1"/>
  <c r="AE1447" i="1"/>
  <c r="AL1447" i="1" s="1"/>
  <c r="AD1447" i="1"/>
  <c r="AK1447" i="1" s="1"/>
  <c r="AC1447" i="1"/>
  <c r="AJ1447" i="1" s="1"/>
  <c r="AP1288" i="1"/>
  <c r="AO1288" i="1"/>
  <c r="AG1288" i="1"/>
  <c r="AN1288" i="1" s="1"/>
  <c r="AF1288" i="1"/>
  <c r="AM1288" i="1" s="1"/>
  <c r="AE1288" i="1"/>
  <c r="AL1288" i="1" s="1"/>
  <c r="AD1288" i="1"/>
  <c r="AK1288" i="1" s="1"/>
  <c r="AC1288" i="1"/>
  <c r="AJ1288" i="1" s="1"/>
  <c r="AP1415" i="1"/>
  <c r="AO1415" i="1"/>
  <c r="AG1415" i="1"/>
  <c r="AN1415" i="1" s="1"/>
  <c r="AF1415" i="1"/>
  <c r="AM1415" i="1" s="1"/>
  <c r="AE1415" i="1"/>
  <c r="AL1415" i="1" s="1"/>
  <c r="AD1415" i="1"/>
  <c r="AK1415" i="1" s="1"/>
  <c r="AC1415" i="1"/>
  <c r="AJ1415" i="1" s="1"/>
  <c r="AP1554" i="1"/>
  <c r="AO1554" i="1"/>
  <c r="AG1554" i="1"/>
  <c r="AN1554" i="1" s="1"/>
  <c r="AF1554" i="1"/>
  <c r="AM1554" i="1" s="1"/>
  <c r="AE1554" i="1"/>
  <c r="AL1554" i="1" s="1"/>
  <c r="AD1554" i="1"/>
  <c r="AK1554" i="1" s="1"/>
  <c r="AC1554" i="1"/>
  <c r="AJ1554" i="1" s="1"/>
  <c r="AP1383" i="1"/>
  <c r="AO1383" i="1"/>
  <c r="AG1383" i="1"/>
  <c r="AN1383" i="1" s="1"/>
  <c r="AF1383" i="1"/>
  <c r="AM1383" i="1" s="1"/>
  <c r="AE1383" i="1"/>
  <c r="AL1383" i="1" s="1"/>
  <c r="AD1383" i="1"/>
  <c r="AK1383" i="1" s="1"/>
  <c r="AC1383" i="1"/>
  <c r="AJ1383" i="1" s="1"/>
  <c r="X2208" i="1"/>
  <c r="X2214" i="1"/>
  <c r="X1982" i="1"/>
  <c r="X1985" i="1"/>
  <c r="X2211" i="1"/>
  <c r="X2066" i="1"/>
  <c r="X2027" i="1"/>
  <c r="X2081" i="1"/>
  <c r="X2026" i="1"/>
  <c r="X2023" i="1"/>
  <c r="X1981" i="1"/>
  <c r="X2157" i="1"/>
  <c r="X1978" i="1"/>
  <c r="X2024" i="1"/>
  <c r="X2087" i="1"/>
  <c r="X2213" i="1"/>
  <c r="X2160" i="1"/>
  <c r="X2083" i="1"/>
  <c r="X2164" i="1"/>
  <c r="X1977" i="1"/>
  <c r="X2067" i="1"/>
  <c r="X2172" i="1"/>
  <c r="X2084" i="1"/>
  <c r="X2202" i="1"/>
  <c r="X2155" i="1"/>
  <c r="X2212" i="1"/>
  <c r="X2205" i="1"/>
  <c r="X2088" i="1"/>
  <c r="X2196" i="1"/>
  <c r="X2182" i="1"/>
  <c r="X2179" i="1"/>
  <c r="X2151" i="1"/>
  <c r="X2133" i="1"/>
  <c r="X2149" i="1"/>
  <c r="X2113" i="1"/>
  <c r="X2094" i="1"/>
  <c r="X2122" i="1"/>
  <c r="X2085" i="1"/>
  <c r="X2082" i="1"/>
  <c r="X2065" i="1"/>
  <c r="X2116" i="1"/>
  <c r="X2118" i="1"/>
  <c r="X2166" i="1"/>
  <c r="X2050" i="1"/>
  <c r="X2194" i="1"/>
  <c r="X2047" i="1"/>
  <c r="X2017" i="1"/>
  <c r="X2018" i="1"/>
  <c r="X2143" i="1"/>
  <c r="X2044" i="1"/>
  <c r="X2014" i="1"/>
  <c r="X2068" i="1"/>
  <c r="X2119" i="1"/>
  <c r="X2174" i="1"/>
  <c r="X2086" i="1"/>
  <c r="X2176" i="1"/>
  <c r="X2025" i="1"/>
  <c r="X2154" i="1"/>
  <c r="X2170" i="1"/>
  <c r="X2131" i="1"/>
  <c r="X2120" i="1"/>
  <c r="X2090" i="1"/>
  <c r="X2180" i="1"/>
  <c r="X2035" i="1"/>
  <c r="X2079" i="1"/>
  <c r="X2142" i="1"/>
  <c r="X2092" i="1"/>
  <c r="X2064" i="1"/>
  <c r="X2156" i="1"/>
  <c r="X2173" i="1"/>
  <c r="X2203" i="1"/>
  <c r="X2148" i="1"/>
  <c r="X2032" i="1"/>
  <c r="X2080" i="1"/>
  <c r="X2115" i="1"/>
  <c r="X2198" i="1"/>
  <c r="X2147" i="1"/>
  <c r="X2019" i="1"/>
  <c r="X2117" i="1"/>
  <c r="X2125" i="1"/>
  <c r="X2073" i="1"/>
  <c r="X2072" i="1"/>
  <c r="X2091" i="1"/>
  <c r="X2124" i="1"/>
  <c r="X2183" i="1"/>
  <c r="X2167" i="1"/>
  <c r="X2033" i="1"/>
  <c r="X2165" i="1"/>
  <c r="X2159" i="1"/>
  <c r="X2195" i="1"/>
  <c r="X2123" i="1"/>
  <c r="X1987" i="1"/>
  <c r="X2006" i="1"/>
  <c r="X2132" i="1"/>
  <c r="X2150" i="1"/>
  <c r="X2161" i="1"/>
  <c r="X2114" i="1"/>
  <c r="X2071" i="1"/>
  <c r="X2077" i="1"/>
  <c r="X2046" i="1"/>
  <c r="X2095" i="1"/>
  <c r="X2162" i="1"/>
  <c r="X1983" i="1"/>
  <c r="X2175" i="1"/>
  <c r="X2005" i="1"/>
  <c r="X2177" i="1"/>
  <c r="X1980" i="1"/>
  <c r="X2008" i="1"/>
  <c r="X2207" i="1"/>
  <c r="X2010" i="1"/>
  <c r="X2016" i="1"/>
  <c r="X2012" i="1"/>
  <c r="X2015" i="1"/>
  <c r="X2144" i="1"/>
  <c r="X2128" i="1"/>
  <c r="X2169" i="1"/>
  <c r="X2193" i="1"/>
  <c r="X2009" i="1"/>
  <c r="X2053" i="1"/>
  <c r="X2215" i="1"/>
  <c r="X2031" i="1"/>
  <c r="X2045" i="1"/>
  <c r="X2145" i="1"/>
  <c r="X2184" i="1"/>
  <c r="X2078" i="1"/>
  <c r="X2130" i="1"/>
  <c r="X2054" i="1"/>
  <c r="X2063" i="1"/>
  <c r="X2049" i="1"/>
  <c r="X2029" i="1"/>
  <c r="X2076" i="1"/>
  <c r="X2028" i="1"/>
  <c r="X2163" i="1"/>
  <c r="X2051" i="1"/>
  <c r="X2153" i="1"/>
  <c r="X2075" i="1"/>
  <c r="X2007" i="1"/>
  <c r="X2034" i="1"/>
  <c r="X2206" i="1"/>
  <c r="X2069" i="1"/>
  <c r="X2209" i="1"/>
  <c r="X1986" i="1"/>
  <c r="X2" i="1"/>
  <c r="X2021" i="1"/>
  <c r="X2178" i="1"/>
  <c r="X2011" i="1"/>
  <c r="X2168" i="1"/>
  <c r="X2074" i="1"/>
  <c r="X2152" i="1"/>
  <c r="X2210" i="1"/>
  <c r="X2127" i="1"/>
  <c r="AP2208" i="1"/>
  <c r="AO2208" i="1"/>
  <c r="AG2208" i="1"/>
  <c r="AN2208" i="1" s="1"/>
  <c r="AF2208" i="1"/>
  <c r="AM2208" i="1" s="1"/>
  <c r="AE2208" i="1"/>
  <c r="AL2208" i="1" s="1"/>
  <c r="AD2208" i="1"/>
  <c r="AK2208" i="1" s="1"/>
  <c r="AC2208" i="1"/>
  <c r="AJ2208" i="1" s="1"/>
  <c r="AP2214" i="1"/>
  <c r="AO2214" i="1"/>
  <c r="AG2214" i="1"/>
  <c r="AN2214" i="1" s="1"/>
  <c r="AF2214" i="1"/>
  <c r="AM2214" i="1" s="1"/>
  <c r="AE2214" i="1"/>
  <c r="AL2214" i="1" s="1"/>
  <c r="AD2214" i="1"/>
  <c r="AK2214" i="1" s="1"/>
  <c r="AC2214" i="1"/>
  <c r="AJ2214" i="1" s="1"/>
  <c r="AP1982" i="1"/>
  <c r="AO1982" i="1"/>
  <c r="AG1982" i="1"/>
  <c r="AN1982" i="1" s="1"/>
  <c r="AF1982" i="1"/>
  <c r="AM1982" i="1" s="1"/>
  <c r="AE1982" i="1"/>
  <c r="AL1982" i="1" s="1"/>
  <c r="AD1982" i="1"/>
  <c r="AK1982" i="1" s="1"/>
  <c r="AC1982" i="1"/>
  <c r="AJ1982" i="1" s="1"/>
  <c r="AP1985" i="1"/>
  <c r="AO1985" i="1"/>
  <c r="AG1985" i="1"/>
  <c r="AN1985" i="1" s="1"/>
  <c r="AF1985" i="1"/>
  <c r="AM1985" i="1" s="1"/>
  <c r="AE1985" i="1"/>
  <c r="AL1985" i="1" s="1"/>
  <c r="AD1985" i="1"/>
  <c r="AK1985" i="1" s="1"/>
  <c r="AC1985" i="1"/>
  <c r="AJ1985" i="1" s="1"/>
  <c r="AP2211" i="1"/>
  <c r="AO2211" i="1"/>
  <c r="AG2211" i="1"/>
  <c r="AN2211" i="1" s="1"/>
  <c r="AF2211" i="1"/>
  <c r="AM2211" i="1" s="1"/>
  <c r="AE2211" i="1"/>
  <c r="AL2211" i="1" s="1"/>
  <c r="AD2211" i="1"/>
  <c r="AK2211" i="1" s="1"/>
  <c r="AC2211" i="1"/>
  <c r="AJ2211" i="1" s="1"/>
  <c r="AP2066" i="1"/>
  <c r="AO2066" i="1"/>
  <c r="AG2066" i="1"/>
  <c r="AN2066" i="1" s="1"/>
  <c r="AF2066" i="1"/>
  <c r="AM2066" i="1" s="1"/>
  <c r="AE2066" i="1"/>
  <c r="AL2066" i="1" s="1"/>
  <c r="AD2066" i="1"/>
  <c r="AK2066" i="1" s="1"/>
  <c r="AC2066" i="1"/>
  <c r="AJ2066" i="1" s="1"/>
  <c r="AP2027" i="1"/>
  <c r="AO2027" i="1"/>
  <c r="AG2027" i="1"/>
  <c r="AN2027" i="1" s="1"/>
  <c r="AF2027" i="1"/>
  <c r="AM2027" i="1" s="1"/>
  <c r="AE2027" i="1"/>
  <c r="AL2027" i="1" s="1"/>
  <c r="AD2027" i="1"/>
  <c r="AK2027" i="1" s="1"/>
  <c r="AC2027" i="1"/>
  <c r="AJ2027" i="1" s="1"/>
  <c r="AP2081" i="1"/>
  <c r="AO2081" i="1"/>
  <c r="AG2081" i="1"/>
  <c r="AN2081" i="1" s="1"/>
  <c r="AF2081" i="1"/>
  <c r="AM2081" i="1" s="1"/>
  <c r="AE2081" i="1"/>
  <c r="AL2081" i="1" s="1"/>
  <c r="AD2081" i="1"/>
  <c r="AK2081" i="1" s="1"/>
  <c r="AC2081" i="1"/>
  <c r="AJ2081" i="1" s="1"/>
  <c r="AP2026" i="1"/>
  <c r="AO2026" i="1"/>
  <c r="AG2026" i="1"/>
  <c r="AN2026" i="1" s="1"/>
  <c r="AF2026" i="1"/>
  <c r="AM2026" i="1" s="1"/>
  <c r="AE2026" i="1"/>
  <c r="AL2026" i="1" s="1"/>
  <c r="AD2026" i="1"/>
  <c r="AK2026" i="1" s="1"/>
  <c r="AC2026" i="1"/>
  <c r="AJ2026" i="1" s="1"/>
  <c r="AP2023" i="1"/>
  <c r="AO2023" i="1"/>
  <c r="AG2023" i="1"/>
  <c r="AN2023" i="1" s="1"/>
  <c r="AF2023" i="1"/>
  <c r="AM2023" i="1" s="1"/>
  <c r="AE2023" i="1"/>
  <c r="AL2023" i="1" s="1"/>
  <c r="AD2023" i="1"/>
  <c r="AK2023" i="1" s="1"/>
  <c r="AC2023" i="1"/>
  <c r="AJ2023" i="1" s="1"/>
  <c r="AP1981" i="1"/>
  <c r="AO1981" i="1"/>
  <c r="AG1981" i="1"/>
  <c r="AN1981" i="1" s="1"/>
  <c r="AF1981" i="1"/>
  <c r="AM1981" i="1" s="1"/>
  <c r="AE1981" i="1"/>
  <c r="AL1981" i="1" s="1"/>
  <c r="AD1981" i="1"/>
  <c r="AK1981" i="1" s="1"/>
  <c r="AC1981" i="1"/>
  <c r="AJ1981" i="1" s="1"/>
  <c r="AP2157" i="1"/>
  <c r="AO2157" i="1"/>
  <c r="AG2157" i="1"/>
  <c r="AN2157" i="1" s="1"/>
  <c r="AF2157" i="1"/>
  <c r="AM2157" i="1" s="1"/>
  <c r="AE2157" i="1"/>
  <c r="AL2157" i="1" s="1"/>
  <c r="AD2157" i="1"/>
  <c r="AK2157" i="1" s="1"/>
  <c r="AC2157" i="1"/>
  <c r="AJ2157" i="1" s="1"/>
  <c r="AP1978" i="1"/>
  <c r="AO1978" i="1"/>
  <c r="AG1978" i="1"/>
  <c r="AN1978" i="1" s="1"/>
  <c r="AF1978" i="1"/>
  <c r="AM1978" i="1" s="1"/>
  <c r="AE1978" i="1"/>
  <c r="AL1978" i="1" s="1"/>
  <c r="AD1978" i="1"/>
  <c r="AK1978" i="1" s="1"/>
  <c r="AC1978" i="1"/>
  <c r="AJ1978" i="1" s="1"/>
  <c r="AP2024" i="1"/>
  <c r="AO2024" i="1"/>
  <c r="AG2024" i="1"/>
  <c r="AN2024" i="1" s="1"/>
  <c r="AF2024" i="1"/>
  <c r="AM2024" i="1" s="1"/>
  <c r="AE2024" i="1"/>
  <c r="AL2024" i="1" s="1"/>
  <c r="AD2024" i="1"/>
  <c r="AK2024" i="1" s="1"/>
  <c r="AC2024" i="1"/>
  <c r="AJ2024" i="1" s="1"/>
  <c r="AP2087" i="1"/>
  <c r="AO2087" i="1"/>
  <c r="AG2087" i="1"/>
  <c r="AN2087" i="1" s="1"/>
  <c r="AF2087" i="1"/>
  <c r="AM2087" i="1" s="1"/>
  <c r="AE2087" i="1"/>
  <c r="AL2087" i="1" s="1"/>
  <c r="AD2087" i="1"/>
  <c r="AK2087" i="1" s="1"/>
  <c r="AC2087" i="1"/>
  <c r="AJ2087" i="1" s="1"/>
  <c r="AP2213" i="1"/>
  <c r="AO2213" i="1"/>
  <c r="AG2213" i="1"/>
  <c r="AN2213" i="1" s="1"/>
  <c r="AF2213" i="1"/>
  <c r="AM2213" i="1" s="1"/>
  <c r="AE2213" i="1"/>
  <c r="AL2213" i="1" s="1"/>
  <c r="AD2213" i="1"/>
  <c r="AK2213" i="1" s="1"/>
  <c r="AC2213" i="1"/>
  <c r="AJ2213" i="1" s="1"/>
  <c r="AP2160" i="1"/>
  <c r="AO2160" i="1"/>
  <c r="AG2160" i="1"/>
  <c r="AN2160" i="1" s="1"/>
  <c r="AF2160" i="1"/>
  <c r="AM2160" i="1" s="1"/>
  <c r="AE2160" i="1"/>
  <c r="AL2160" i="1" s="1"/>
  <c r="AD2160" i="1"/>
  <c r="AK2160" i="1" s="1"/>
  <c r="AC2160" i="1"/>
  <c r="AJ2160" i="1" s="1"/>
  <c r="AP2083" i="1"/>
  <c r="AO2083" i="1"/>
  <c r="AG2083" i="1"/>
  <c r="AN2083" i="1" s="1"/>
  <c r="AF2083" i="1"/>
  <c r="AM2083" i="1" s="1"/>
  <c r="AE2083" i="1"/>
  <c r="AL2083" i="1" s="1"/>
  <c r="AD2083" i="1"/>
  <c r="AK2083" i="1" s="1"/>
  <c r="AC2083" i="1"/>
  <c r="AJ2083" i="1" s="1"/>
  <c r="AP2164" i="1"/>
  <c r="AO2164" i="1"/>
  <c r="AG2164" i="1"/>
  <c r="AN2164" i="1" s="1"/>
  <c r="AF2164" i="1"/>
  <c r="AM2164" i="1" s="1"/>
  <c r="AE2164" i="1"/>
  <c r="AL2164" i="1" s="1"/>
  <c r="AD2164" i="1"/>
  <c r="AK2164" i="1" s="1"/>
  <c r="AC2164" i="1"/>
  <c r="AJ2164" i="1" s="1"/>
  <c r="AP1977" i="1"/>
  <c r="AO1977" i="1"/>
  <c r="AG1977" i="1"/>
  <c r="AN1977" i="1" s="1"/>
  <c r="AF1977" i="1"/>
  <c r="AM1977" i="1" s="1"/>
  <c r="AE1977" i="1"/>
  <c r="AL1977" i="1" s="1"/>
  <c r="AD1977" i="1"/>
  <c r="AK1977" i="1" s="1"/>
  <c r="AC1977" i="1"/>
  <c r="AJ1977" i="1" s="1"/>
  <c r="AP2067" i="1"/>
  <c r="AO2067" i="1"/>
  <c r="AG2067" i="1"/>
  <c r="AN2067" i="1" s="1"/>
  <c r="AF2067" i="1"/>
  <c r="AM2067" i="1" s="1"/>
  <c r="AE2067" i="1"/>
  <c r="AL2067" i="1" s="1"/>
  <c r="AD2067" i="1"/>
  <c r="AK2067" i="1" s="1"/>
  <c r="AC2067" i="1"/>
  <c r="AJ2067" i="1" s="1"/>
  <c r="AP2172" i="1"/>
  <c r="AO2172" i="1"/>
  <c r="AG2172" i="1"/>
  <c r="AN2172" i="1" s="1"/>
  <c r="AF2172" i="1"/>
  <c r="AM2172" i="1" s="1"/>
  <c r="AE2172" i="1"/>
  <c r="AL2172" i="1" s="1"/>
  <c r="AD2172" i="1"/>
  <c r="AK2172" i="1" s="1"/>
  <c r="AC2172" i="1"/>
  <c r="AJ2172" i="1" s="1"/>
  <c r="AP2084" i="1"/>
  <c r="AO2084" i="1"/>
  <c r="AG2084" i="1"/>
  <c r="AN2084" i="1" s="1"/>
  <c r="AF2084" i="1"/>
  <c r="AM2084" i="1" s="1"/>
  <c r="AE2084" i="1"/>
  <c r="AL2084" i="1" s="1"/>
  <c r="AD2084" i="1"/>
  <c r="AK2084" i="1" s="1"/>
  <c r="AC2084" i="1"/>
  <c r="AJ2084" i="1" s="1"/>
  <c r="AP2202" i="1"/>
  <c r="AO2202" i="1"/>
  <c r="AG2202" i="1"/>
  <c r="AN2202" i="1" s="1"/>
  <c r="AF2202" i="1"/>
  <c r="AM2202" i="1" s="1"/>
  <c r="AE2202" i="1"/>
  <c r="AL2202" i="1" s="1"/>
  <c r="AD2202" i="1"/>
  <c r="AK2202" i="1" s="1"/>
  <c r="AC2202" i="1"/>
  <c r="AJ2202" i="1" s="1"/>
  <c r="AP2155" i="1"/>
  <c r="AO2155" i="1"/>
  <c r="AG2155" i="1"/>
  <c r="AN2155" i="1" s="1"/>
  <c r="AF2155" i="1"/>
  <c r="AM2155" i="1" s="1"/>
  <c r="AE2155" i="1"/>
  <c r="AL2155" i="1" s="1"/>
  <c r="AD2155" i="1"/>
  <c r="AK2155" i="1" s="1"/>
  <c r="AC2155" i="1"/>
  <c r="AJ2155" i="1" s="1"/>
  <c r="AP2212" i="1"/>
  <c r="AO2212" i="1"/>
  <c r="AG2212" i="1"/>
  <c r="AN2212" i="1" s="1"/>
  <c r="AF2212" i="1"/>
  <c r="AM2212" i="1" s="1"/>
  <c r="AE2212" i="1"/>
  <c r="AL2212" i="1" s="1"/>
  <c r="AD2212" i="1"/>
  <c r="AK2212" i="1" s="1"/>
  <c r="AC2212" i="1"/>
  <c r="AJ2212" i="1" s="1"/>
  <c r="AP2205" i="1"/>
  <c r="AO2205" i="1"/>
  <c r="AG2205" i="1"/>
  <c r="AN2205" i="1" s="1"/>
  <c r="AF2205" i="1"/>
  <c r="AM2205" i="1" s="1"/>
  <c r="AE2205" i="1"/>
  <c r="AL2205" i="1" s="1"/>
  <c r="AD2205" i="1"/>
  <c r="AK2205" i="1" s="1"/>
  <c r="AC2205" i="1"/>
  <c r="AJ2205" i="1" s="1"/>
  <c r="AP2088" i="1"/>
  <c r="AO2088" i="1"/>
  <c r="AG2088" i="1"/>
  <c r="AN2088" i="1" s="1"/>
  <c r="AF2088" i="1"/>
  <c r="AM2088" i="1" s="1"/>
  <c r="AE2088" i="1"/>
  <c r="AL2088" i="1" s="1"/>
  <c r="AD2088" i="1"/>
  <c r="AK2088" i="1" s="1"/>
  <c r="AC2088" i="1"/>
  <c r="AJ2088" i="1" s="1"/>
  <c r="AP2196" i="1"/>
  <c r="AO2196" i="1"/>
  <c r="AG2196" i="1"/>
  <c r="AN2196" i="1" s="1"/>
  <c r="AF2196" i="1"/>
  <c r="AM2196" i="1" s="1"/>
  <c r="AE2196" i="1"/>
  <c r="AL2196" i="1" s="1"/>
  <c r="AD2196" i="1"/>
  <c r="AK2196" i="1" s="1"/>
  <c r="AC2196" i="1"/>
  <c r="AJ2196" i="1" s="1"/>
  <c r="AP2182" i="1"/>
  <c r="AO2182" i="1"/>
  <c r="AG2182" i="1"/>
  <c r="AN2182" i="1" s="1"/>
  <c r="AF2182" i="1"/>
  <c r="AM2182" i="1" s="1"/>
  <c r="AE2182" i="1"/>
  <c r="AL2182" i="1" s="1"/>
  <c r="AD2182" i="1"/>
  <c r="AK2182" i="1" s="1"/>
  <c r="AC2182" i="1"/>
  <c r="AJ2182" i="1" s="1"/>
  <c r="AP2179" i="1"/>
  <c r="AO2179" i="1"/>
  <c r="AG2179" i="1"/>
  <c r="AN2179" i="1" s="1"/>
  <c r="AF2179" i="1"/>
  <c r="AM2179" i="1" s="1"/>
  <c r="AE2179" i="1"/>
  <c r="AL2179" i="1" s="1"/>
  <c r="AD2179" i="1"/>
  <c r="AK2179" i="1" s="1"/>
  <c r="AC2179" i="1"/>
  <c r="AJ2179" i="1" s="1"/>
  <c r="AP2151" i="1"/>
  <c r="AO2151" i="1"/>
  <c r="AG2151" i="1"/>
  <c r="AN2151" i="1" s="1"/>
  <c r="AF2151" i="1"/>
  <c r="AM2151" i="1" s="1"/>
  <c r="AE2151" i="1"/>
  <c r="AL2151" i="1" s="1"/>
  <c r="AD2151" i="1"/>
  <c r="AK2151" i="1" s="1"/>
  <c r="AC2151" i="1"/>
  <c r="AJ2151" i="1" s="1"/>
  <c r="AP2133" i="1"/>
  <c r="AO2133" i="1"/>
  <c r="AG2133" i="1"/>
  <c r="AN2133" i="1" s="1"/>
  <c r="AF2133" i="1"/>
  <c r="AM2133" i="1" s="1"/>
  <c r="AE2133" i="1"/>
  <c r="AL2133" i="1" s="1"/>
  <c r="AD2133" i="1"/>
  <c r="AK2133" i="1" s="1"/>
  <c r="AC2133" i="1"/>
  <c r="AJ2133" i="1" s="1"/>
  <c r="AP2149" i="1"/>
  <c r="AO2149" i="1"/>
  <c r="AG2149" i="1"/>
  <c r="AN2149" i="1" s="1"/>
  <c r="AF2149" i="1"/>
  <c r="AM2149" i="1" s="1"/>
  <c r="AE2149" i="1"/>
  <c r="AL2149" i="1" s="1"/>
  <c r="AD2149" i="1"/>
  <c r="AK2149" i="1" s="1"/>
  <c r="AC2149" i="1"/>
  <c r="AJ2149" i="1" s="1"/>
  <c r="AP2113" i="1"/>
  <c r="AO2113" i="1"/>
  <c r="AG2113" i="1"/>
  <c r="AN2113" i="1" s="1"/>
  <c r="AF2113" i="1"/>
  <c r="AM2113" i="1" s="1"/>
  <c r="AE2113" i="1"/>
  <c r="AL2113" i="1" s="1"/>
  <c r="AD2113" i="1"/>
  <c r="AK2113" i="1" s="1"/>
  <c r="AC2113" i="1"/>
  <c r="AJ2113" i="1" s="1"/>
  <c r="AP2094" i="1"/>
  <c r="AO2094" i="1"/>
  <c r="AG2094" i="1"/>
  <c r="AN2094" i="1" s="1"/>
  <c r="AF2094" i="1"/>
  <c r="AM2094" i="1" s="1"/>
  <c r="AE2094" i="1"/>
  <c r="AL2094" i="1" s="1"/>
  <c r="AD2094" i="1"/>
  <c r="AK2094" i="1" s="1"/>
  <c r="AC2094" i="1"/>
  <c r="AJ2094" i="1" s="1"/>
  <c r="AP2122" i="1"/>
  <c r="AO2122" i="1"/>
  <c r="AG2122" i="1"/>
  <c r="AN2122" i="1" s="1"/>
  <c r="AF2122" i="1"/>
  <c r="AM2122" i="1" s="1"/>
  <c r="AE2122" i="1"/>
  <c r="AL2122" i="1" s="1"/>
  <c r="AD2122" i="1"/>
  <c r="AK2122" i="1" s="1"/>
  <c r="AC2122" i="1"/>
  <c r="AJ2122" i="1" s="1"/>
  <c r="AP2085" i="1"/>
  <c r="AO2085" i="1"/>
  <c r="AG2085" i="1"/>
  <c r="AN2085" i="1" s="1"/>
  <c r="AF2085" i="1"/>
  <c r="AM2085" i="1" s="1"/>
  <c r="AE2085" i="1"/>
  <c r="AL2085" i="1" s="1"/>
  <c r="AD2085" i="1"/>
  <c r="AK2085" i="1" s="1"/>
  <c r="AC2085" i="1"/>
  <c r="AJ2085" i="1" s="1"/>
  <c r="AP2082" i="1"/>
  <c r="AO2082" i="1"/>
  <c r="AG2082" i="1"/>
  <c r="AN2082" i="1" s="1"/>
  <c r="AF2082" i="1"/>
  <c r="AM2082" i="1" s="1"/>
  <c r="AE2082" i="1"/>
  <c r="AL2082" i="1" s="1"/>
  <c r="AD2082" i="1"/>
  <c r="AK2082" i="1" s="1"/>
  <c r="AC2082" i="1"/>
  <c r="AJ2082" i="1" s="1"/>
  <c r="AP2065" i="1"/>
  <c r="AO2065" i="1"/>
  <c r="AG2065" i="1"/>
  <c r="AN2065" i="1" s="1"/>
  <c r="AF2065" i="1"/>
  <c r="AM2065" i="1" s="1"/>
  <c r="AE2065" i="1"/>
  <c r="AL2065" i="1" s="1"/>
  <c r="AD2065" i="1"/>
  <c r="AK2065" i="1" s="1"/>
  <c r="AC2065" i="1"/>
  <c r="AJ2065" i="1" s="1"/>
  <c r="AP2116" i="1"/>
  <c r="AO2116" i="1"/>
  <c r="AG2116" i="1"/>
  <c r="AN2116" i="1" s="1"/>
  <c r="AF2116" i="1"/>
  <c r="AM2116" i="1" s="1"/>
  <c r="AE2116" i="1"/>
  <c r="AL2116" i="1" s="1"/>
  <c r="AD2116" i="1"/>
  <c r="AK2116" i="1" s="1"/>
  <c r="AC2116" i="1"/>
  <c r="AJ2116" i="1" s="1"/>
  <c r="AP2118" i="1"/>
  <c r="AO2118" i="1"/>
  <c r="AG2118" i="1"/>
  <c r="AN2118" i="1" s="1"/>
  <c r="AF2118" i="1"/>
  <c r="AM2118" i="1" s="1"/>
  <c r="AE2118" i="1"/>
  <c r="AL2118" i="1" s="1"/>
  <c r="AD2118" i="1"/>
  <c r="AK2118" i="1" s="1"/>
  <c r="AC2118" i="1"/>
  <c r="AJ2118" i="1" s="1"/>
  <c r="AP2166" i="1"/>
  <c r="AO2166" i="1"/>
  <c r="AJ2166" i="1"/>
  <c r="AG2166" i="1"/>
  <c r="AN2166" i="1" s="1"/>
  <c r="AF2166" i="1"/>
  <c r="AM2166" i="1" s="1"/>
  <c r="AE2166" i="1"/>
  <c r="AL2166" i="1" s="1"/>
  <c r="AD2166" i="1"/>
  <c r="AK2166" i="1" s="1"/>
  <c r="AP2050" i="1"/>
  <c r="AO2050" i="1"/>
  <c r="AG2050" i="1"/>
  <c r="AN2050" i="1" s="1"/>
  <c r="AF2050" i="1"/>
  <c r="AM2050" i="1" s="1"/>
  <c r="AE2050" i="1"/>
  <c r="AL2050" i="1" s="1"/>
  <c r="AD2050" i="1"/>
  <c r="AK2050" i="1" s="1"/>
  <c r="AC2050" i="1"/>
  <c r="AJ2050" i="1" s="1"/>
  <c r="AP2194" i="1"/>
  <c r="AO2194" i="1"/>
  <c r="AG2194" i="1"/>
  <c r="AN2194" i="1" s="1"/>
  <c r="AF2194" i="1"/>
  <c r="AM2194" i="1" s="1"/>
  <c r="AE2194" i="1"/>
  <c r="AL2194" i="1" s="1"/>
  <c r="AD2194" i="1"/>
  <c r="AK2194" i="1" s="1"/>
  <c r="AC2194" i="1"/>
  <c r="AJ2194" i="1" s="1"/>
  <c r="AP2047" i="1"/>
  <c r="AO2047" i="1"/>
  <c r="AG2047" i="1"/>
  <c r="AN2047" i="1" s="1"/>
  <c r="AF2047" i="1"/>
  <c r="AM2047" i="1" s="1"/>
  <c r="AE2047" i="1"/>
  <c r="AL2047" i="1" s="1"/>
  <c r="AD2047" i="1"/>
  <c r="AK2047" i="1" s="1"/>
  <c r="AC2047" i="1"/>
  <c r="AJ2047" i="1" s="1"/>
  <c r="AP2017" i="1"/>
  <c r="AO2017" i="1"/>
  <c r="AG2017" i="1"/>
  <c r="AN2017" i="1" s="1"/>
  <c r="AF2017" i="1"/>
  <c r="AM2017" i="1" s="1"/>
  <c r="AE2017" i="1"/>
  <c r="AL2017" i="1" s="1"/>
  <c r="AD2017" i="1"/>
  <c r="AK2017" i="1" s="1"/>
  <c r="AC2017" i="1"/>
  <c r="AJ2017" i="1" s="1"/>
  <c r="AP2018" i="1"/>
  <c r="AO2018" i="1"/>
  <c r="AG2018" i="1"/>
  <c r="AN2018" i="1" s="1"/>
  <c r="AF2018" i="1"/>
  <c r="AM2018" i="1" s="1"/>
  <c r="AE2018" i="1"/>
  <c r="AL2018" i="1" s="1"/>
  <c r="AD2018" i="1"/>
  <c r="AK2018" i="1" s="1"/>
  <c r="AC2018" i="1"/>
  <c r="AJ2018" i="1" s="1"/>
  <c r="AP2143" i="1"/>
  <c r="AO2143" i="1"/>
  <c r="AG2143" i="1"/>
  <c r="AN2143" i="1" s="1"/>
  <c r="AF2143" i="1"/>
  <c r="AM2143" i="1" s="1"/>
  <c r="AE2143" i="1"/>
  <c r="AL2143" i="1" s="1"/>
  <c r="AD2143" i="1"/>
  <c r="AK2143" i="1" s="1"/>
  <c r="AC2143" i="1"/>
  <c r="AJ2143" i="1" s="1"/>
  <c r="AP2044" i="1"/>
  <c r="AO2044" i="1"/>
  <c r="AG2044" i="1"/>
  <c r="AN2044" i="1" s="1"/>
  <c r="AF2044" i="1"/>
  <c r="AM2044" i="1" s="1"/>
  <c r="AE2044" i="1"/>
  <c r="AL2044" i="1" s="1"/>
  <c r="AD2044" i="1"/>
  <c r="AK2044" i="1" s="1"/>
  <c r="AC2044" i="1"/>
  <c r="AJ2044" i="1" s="1"/>
  <c r="AP2014" i="1"/>
  <c r="AO2014" i="1"/>
  <c r="AG2014" i="1"/>
  <c r="AN2014" i="1" s="1"/>
  <c r="AF2014" i="1"/>
  <c r="AM2014" i="1" s="1"/>
  <c r="AE2014" i="1"/>
  <c r="AL2014" i="1" s="1"/>
  <c r="AD2014" i="1"/>
  <c r="AK2014" i="1" s="1"/>
  <c r="AC2014" i="1"/>
  <c r="AJ2014" i="1" s="1"/>
  <c r="AP2068" i="1"/>
  <c r="AO2068" i="1"/>
  <c r="AG2068" i="1"/>
  <c r="AN2068" i="1" s="1"/>
  <c r="AF2068" i="1"/>
  <c r="AM2068" i="1" s="1"/>
  <c r="AE2068" i="1"/>
  <c r="AL2068" i="1" s="1"/>
  <c r="AD2068" i="1"/>
  <c r="AK2068" i="1" s="1"/>
  <c r="AC2068" i="1"/>
  <c r="AJ2068" i="1" s="1"/>
  <c r="AP2119" i="1"/>
  <c r="AO2119" i="1"/>
  <c r="AJ2119" i="1"/>
  <c r="AG2119" i="1"/>
  <c r="AN2119" i="1" s="1"/>
  <c r="AF2119" i="1"/>
  <c r="AM2119" i="1" s="1"/>
  <c r="AE2119" i="1"/>
  <c r="AL2119" i="1" s="1"/>
  <c r="AD2119" i="1"/>
  <c r="AK2119" i="1" s="1"/>
  <c r="AP2174" i="1"/>
  <c r="AO2174" i="1"/>
  <c r="AG2174" i="1"/>
  <c r="AN2174" i="1" s="1"/>
  <c r="AF2174" i="1"/>
  <c r="AM2174" i="1" s="1"/>
  <c r="AE2174" i="1"/>
  <c r="AL2174" i="1" s="1"/>
  <c r="AD2174" i="1"/>
  <c r="AK2174" i="1" s="1"/>
  <c r="AC2174" i="1"/>
  <c r="AJ2174" i="1" s="1"/>
  <c r="AP2086" i="1"/>
  <c r="AO2086" i="1"/>
  <c r="AJ2086" i="1"/>
  <c r="AG2086" i="1"/>
  <c r="AN2086" i="1" s="1"/>
  <c r="AF2086" i="1"/>
  <c r="AM2086" i="1" s="1"/>
  <c r="AE2086" i="1"/>
  <c r="AL2086" i="1" s="1"/>
  <c r="AD2086" i="1"/>
  <c r="AK2086" i="1" s="1"/>
  <c r="AP2176" i="1"/>
  <c r="AO2176" i="1"/>
  <c r="AG2176" i="1"/>
  <c r="AN2176" i="1" s="1"/>
  <c r="AF2176" i="1"/>
  <c r="AM2176" i="1" s="1"/>
  <c r="AE2176" i="1"/>
  <c r="AL2176" i="1" s="1"/>
  <c r="AD2176" i="1"/>
  <c r="AK2176" i="1" s="1"/>
  <c r="AC2176" i="1"/>
  <c r="AJ2176" i="1" s="1"/>
  <c r="AP2025" i="1"/>
  <c r="AO2025" i="1"/>
  <c r="AG2025" i="1"/>
  <c r="AN2025" i="1" s="1"/>
  <c r="AF2025" i="1"/>
  <c r="AM2025" i="1" s="1"/>
  <c r="AE2025" i="1"/>
  <c r="AL2025" i="1" s="1"/>
  <c r="AD2025" i="1"/>
  <c r="AK2025" i="1" s="1"/>
  <c r="AC2025" i="1"/>
  <c r="AJ2025" i="1" s="1"/>
  <c r="AP2154" i="1"/>
  <c r="AO2154" i="1"/>
  <c r="AG2154" i="1"/>
  <c r="AN2154" i="1" s="1"/>
  <c r="AF2154" i="1"/>
  <c r="AM2154" i="1" s="1"/>
  <c r="AE2154" i="1"/>
  <c r="AL2154" i="1" s="1"/>
  <c r="AD2154" i="1"/>
  <c r="AK2154" i="1" s="1"/>
  <c r="AC2154" i="1"/>
  <c r="AJ2154" i="1" s="1"/>
  <c r="AP2170" i="1"/>
  <c r="AO2170" i="1"/>
  <c r="AG2170" i="1"/>
  <c r="AN2170" i="1" s="1"/>
  <c r="AF2170" i="1"/>
  <c r="AM2170" i="1" s="1"/>
  <c r="AE2170" i="1"/>
  <c r="AL2170" i="1" s="1"/>
  <c r="AD2170" i="1"/>
  <c r="AK2170" i="1" s="1"/>
  <c r="AC2170" i="1"/>
  <c r="AJ2170" i="1" s="1"/>
  <c r="AP2131" i="1"/>
  <c r="AO2131" i="1"/>
  <c r="AG2131" i="1"/>
  <c r="AN2131" i="1" s="1"/>
  <c r="AF2131" i="1"/>
  <c r="AM2131" i="1" s="1"/>
  <c r="AE2131" i="1"/>
  <c r="AL2131" i="1" s="1"/>
  <c r="AD2131" i="1"/>
  <c r="AK2131" i="1" s="1"/>
  <c r="AC2131" i="1"/>
  <c r="AJ2131" i="1" s="1"/>
  <c r="AP2120" i="1"/>
  <c r="AO2120" i="1"/>
  <c r="AJ2120" i="1"/>
  <c r="AG2120" i="1"/>
  <c r="AN2120" i="1" s="1"/>
  <c r="AF2120" i="1"/>
  <c r="AM2120" i="1" s="1"/>
  <c r="AE2120" i="1"/>
  <c r="AL2120" i="1" s="1"/>
  <c r="AD2120" i="1"/>
  <c r="AK2120" i="1" s="1"/>
  <c r="AP2090" i="1"/>
  <c r="AO2090" i="1"/>
  <c r="AG2090" i="1"/>
  <c r="AN2090" i="1" s="1"/>
  <c r="AF2090" i="1"/>
  <c r="AM2090" i="1" s="1"/>
  <c r="AE2090" i="1"/>
  <c r="AL2090" i="1" s="1"/>
  <c r="AD2090" i="1"/>
  <c r="AK2090" i="1" s="1"/>
  <c r="AC2090" i="1"/>
  <c r="AJ2090" i="1" s="1"/>
  <c r="AP2180" i="1"/>
  <c r="AO2180" i="1"/>
  <c r="AG2180" i="1"/>
  <c r="AN2180" i="1" s="1"/>
  <c r="AF2180" i="1"/>
  <c r="AM2180" i="1" s="1"/>
  <c r="AE2180" i="1"/>
  <c r="AL2180" i="1" s="1"/>
  <c r="AD2180" i="1"/>
  <c r="AK2180" i="1" s="1"/>
  <c r="AC2180" i="1"/>
  <c r="AJ2180" i="1" s="1"/>
  <c r="AP2035" i="1"/>
  <c r="AO2035" i="1"/>
  <c r="AG2035" i="1"/>
  <c r="AN2035" i="1" s="1"/>
  <c r="AF2035" i="1"/>
  <c r="AM2035" i="1" s="1"/>
  <c r="AE2035" i="1"/>
  <c r="AL2035" i="1" s="1"/>
  <c r="AD2035" i="1"/>
  <c r="AK2035" i="1" s="1"/>
  <c r="AC2035" i="1"/>
  <c r="AJ2035" i="1" s="1"/>
  <c r="AP2079" i="1"/>
  <c r="AO2079" i="1"/>
  <c r="AG2079" i="1"/>
  <c r="AN2079" i="1" s="1"/>
  <c r="AF2079" i="1"/>
  <c r="AM2079" i="1" s="1"/>
  <c r="AE2079" i="1"/>
  <c r="AL2079" i="1" s="1"/>
  <c r="AD2079" i="1"/>
  <c r="AK2079" i="1" s="1"/>
  <c r="AC2079" i="1"/>
  <c r="AJ2079" i="1" s="1"/>
  <c r="AP2142" i="1"/>
  <c r="AO2142" i="1"/>
  <c r="AG2142" i="1"/>
  <c r="AN2142" i="1" s="1"/>
  <c r="AF2142" i="1"/>
  <c r="AM2142" i="1" s="1"/>
  <c r="AE2142" i="1"/>
  <c r="AL2142" i="1" s="1"/>
  <c r="AD2142" i="1"/>
  <c r="AK2142" i="1" s="1"/>
  <c r="AC2142" i="1"/>
  <c r="AJ2142" i="1" s="1"/>
  <c r="AP2092" i="1"/>
  <c r="AO2092" i="1"/>
  <c r="AG2092" i="1"/>
  <c r="AN2092" i="1" s="1"/>
  <c r="AF2092" i="1"/>
  <c r="AM2092" i="1" s="1"/>
  <c r="AE2092" i="1"/>
  <c r="AL2092" i="1" s="1"/>
  <c r="AD2092" i="1"/>
  <c r="AK2092" i="1" s="1"/>
  <c r="AC2092" i="1"/>
  <c r="AJ2092" i="1" s="1"/>
  <c r="AP2064" i="1"/>
  <c r="AO2064" i="1"/>
  <c r="AG2064" i="1"/>
  <c r="AN2064" i="1" s="1"/>
  <c r="AF2064" i="1"/>
  <c r="AM2064" i="1" s="1"/>
  <c r="AE2064" i="1"/>
  <c r="AL2064" i="1" s="1"/>
  <c r="AD2064" i="1"/>
  <c r="AK2064" i="1" s="1"/>
  <c r="AC2064" i="1"/>
  <c r="AJ2064" i="1" s="1"/>
  <c r="AP2156" i="1"/>
  <c r="AO2156" i="1"/>
  <c r="AG2156" i="1"/>
  <c r="AN2156" i="1" s="1"/>
  <c r="AF2156" i="1"/>
  <c r="AM2156" i="1" s="1"/>
  <c r="AE2156" i="1"/>
  <c r="AL2156" i="1" s="1"/>
  <c r="AD2156" i="1"/>
  <c r="AK2156" i="1" s="1"/>
  <c r="AC2156" i="1"/>
  <c r="AJ2156" i="1" s="1"/>
  <c r="AP2173" i="1"/>
  <c r="AO2173" i="1"/>
  <c r="AG2173" i="1"/>
  <c r="AN2173" i="1" s="1"/>
  <c r="AF2173" i="1"/>
  <c r="AM2173" i="1" s="1"/>
  <c r="AE2173" i="1"/>
  <c r="AL2173" i="1" s="1"/>
  <c r="AD2173" i="1"/>
  <c r="AK2173" i="1" s="1"/>
  <c r="AC2173" i="1"/>
  <c r="AJ2173" i="1" s="1"/>
  <c r="AP2203" i="1"/>
  <c r="AO2203" i="1"/>
  <c r="AG2203" i="1"/>
  <c r="AN2203" i="1" s="1"/>
  <c r="AF2203" i="1"/>
  <c r="AM2203" i="1" s="1"/>
  <c r="AE2203" i="1"/>
  <c r="AL2203" i="1" s="1"/>
  <c r="AD2203" i="1"/>
  <c r="AK2203" i="1" s="1"/>
  <c r="AC2203" i="1"/>
  <c r="AJ2203" i="1" s="1"/>
  <c r="AP2148" i="1"/>
  <c r="AO2148" i="1"/>
  <c r="AG2148" i="1"/>
  <c r="AN2148" i="1" s="1"/>
  <c r="AF2148" i="1"/>
  <c r="AM2148" i="1" s="1"/>
  <c r="AE2148" i="1"/>
  <c r="AL2148" i="1" s="1"/>
  <c r="AD2148" i="1"/>
  <c r="AK2148" i="1" s="1"/>
  <c r="AC2148" i="1"/>
  <c r="AJ2148" i="1" s="1"/>
  <c r="AP2032" i="1"/>
  <c r="AO2032" i="1"/>
  <c r="AG2032" i="1"/>
  <c r="AN2032" i="1" s="1"/>
  <c r="AF2032" i="1"/>
  <c r="AM2032" i="1" s="1"/>
  <c r="AE2032" i="1"/>
  <c r="AL2032" i="1" s="1"/>
  <c r="AD2032" i="1"/>
  <c r="AK2032" i="1" s="1"/>
  <c r="AC2032" i="1"/>
  <c r="AJ2032" i="1" s="1"/>
  <c r="AP2080" i="1"/>
  <c r="AO2080" i="1"/>
  <c r="AG2080" i="1"/>
  <c r="AN2080" i="1" s="1"/>
  <c r="AF2080" i="1"/>
  <c r="AM2080" i="1" s="1"/>
  <c r="AE2080" i="1"/>
  <c r="AL2080" i="1" s="1"/>
  <c r="AD2080" i="1"/>
  <c r="AK2080" i="1" s="1"/>
  <c r="AC2080" i="1"/>
  <c r="AJ2080" i="1" s="1"/>
  <c r="AP2115" i="1"/>
  <c r="AO2115" i="1"/>
  <c r="AG2115" i="1"/>
  <c r="AN2115" i="1" s="1"/>
  <c r="AF2115" i="1"/>
  <c r="AM2115" i="1" s="1"/>
  <c r="AE2115" i="1"/>
  <c r="AL2115" i="1" s="1"/>
  <c r="AD2115" i="1"/>
  <c r="AK2115" i="1" s="1"/>
  <c r="AC2115" i="1"/>
  <c r="AJ2115" i="1" s="1"/>
  <c r="AP2198" i="1"/>
  <c r="AO2198" i="1"/>
  <c r="AG2198" i="1"/>
  <c r="AN2198" i="1" s="1"/>
  <c r="AF2198" i="1"/>
  <c r="AM2198" i="1" s="1"/>
  <c r="AE2198" i="1"/>
  <c r="AL2198" i="1" s="1"/>
  <c r="AD2198" i="1"/>
  <c r="AK2198" i="1" s="1"/>
  <c r="AC2198" i="1"/>
  <c r="AJ2198" i="1" s="1"/>
  <c r="AP2147" i="1"/>
  <c r="AO2147" i="1"/>
  <c r="AG2147" i="1"/>
  <c r="AN2147" i="1" s="1"/>
  <c r="AF2147" i="1"/>
  <c r="AM2147" i="1" s="1"/>
  <c r="AE2147" i="1"/>
  <c r="AL2147" i="1" s="1"/>
  <c r="AD2147" i="1"/>
  <c r="AK2147" i="1" s="1"/>
  <c r="AC2147" i="1"/>
  <c r="AJ2147" i="1" s="1"/>
  <c r="AP2019" i="1"/>
  <c r="AO2019" i="1"/>
  <c r="AG2019" i="1"/>
  <c r="AN2019" i="1" s="1"/>
  <c r="AF2019" i="1"/>
  <c r="AM2019" i="1" s="1"/>
  <c r="AE2019" i="1"/>
  <c r="AL2019" i="1" s="1"/>
  <c r="AD2019" i="1"/>
  <c r="AK2019" i="1" s="1"/>
  <c r="AC2019" i="1"/>
  <c r="AJ2019" i="1" s="1"/>
  <c r="AP2117" i="1"/>
  <c r="AO2117" i="1"/>
  <c r="AG2117" i="1"/>
  <c r="AN2117" i="1" s="1"/>
  <c r="AF2117" i="1"/>
  <c r="AM2117" i="1" s="1"/>
  <c r="AE2117" i="1"/>
  <c r="AL2117" i="1" s="1"/>
  <c r="AD2117" i="1"/>
  <c r="AK2117" i="1" s="1"/>
  <c r="AC2117" i="1"/>
  <c r="AJ2117" i="1" s="1"/>
  <c r="AP2125" i="1"/>
  <c r="AO2125" i="1"/>
  <c r="AJ2125" i="1"/>
  <c r="AG2125" i="1"/>
  <c r="AN2125" i="1" s="1"/>
  <c r="AF2125" i="1"/>
  <c r="AM2125" i="1" s="1"/>
  <c r="AE2125" i="1"/>
  <c r="AL2125" i="1" s="1"/>
  <c r="AD2125" i="1"/>
  <c r="AK2125" i="1" s="1"/>
  <c r="AP2073" i="1"/>
  <c r="AO2073" i="1"/>
  <c r="AG2073" i="1"/>
  <c r="AN2073" i="1" s="1"/>
  <c r="AF2073" i="1"/>
  <c r="AM2073" i="1" s="1"/>
  <c r="AE2073" i="1"/>
  <c r="AL2073" i="1" s="1"/>
  <c r="AD2073" i="1"/>
  <c r="AK2073" i="1" s="1"/>
  <c r="AC2073" i="1"/>
  <c r="AJ2073" i="1" s="1"/>
  <c r="AP2072" i="1"/>
  <c r="AO2072" i="1"/>
  <c r="AG2072" i="1"/>
  <c r="AN2072" i="1" s="1"/>
  <c r="AF2072" i="1"/>
  <c r="AM2072" i="1" s="1"/>
  <c r="AE2072" i="1"/>
  <c r="AL2072" i="1" s="1"/>
  <c r="AD2072" i="1"/>
  <c r="AK2072" i="1" s="1"/>
  <c r="AC2072" i="1"/>
  <c r="AJ2072" i="1" s="1"/>
  <c r="AP2091" i="1"/>
  <c r="AO2091" i="1"/>
  <c r="AJ2091" i="1"/>
  <c r="AG2091" i="1"/>
  <c r="AN2091" i="1" s="1"/>
  <c r="AF2091" i="1"/>
  <c r="AM2091" i="1" s="1"/>
  <c r="AE2091" i="1"/>
  <c r="AL2091" i="1" s="1"/>
  <c r="AD2091" i="1"/>
  <c r="AK2091" i="1" s="1"/>
  <c r="AP2124" i="1"/>
  <c r="AO2124" i="1"/>
  <c r="AG2124" i="1"/>
  <c r="AN2124" i="1" s="1"/>
  <c r="AF2124" i="1"/>
  <c r="AM2124" i="1" s="1"/>
  <c r="AE2124" i="1"/>
  <c r="AL2124" i="1" s="1"/>
  <c r="AD2124" i="1"/>
  <c r="AK2124" i="1" s="1"/>
  <c r="AC2124" i="1"/>
  <c r="AJ2124" i="1" s="1"/>
  <c r="AP2183" i="1"/>
  <c r="AO2183" i="1"/>
  <c r="AJ2183" i="1"/>
  <c r="AG2183" i="1"/>
  <c r="AN2183" i="1" s="1"/>
  <c r="AF2183" i="1"/>
  <c r="AM2183" i="1" s="1"/>
  <c r="AE2183" i="1"/>
  <c r="AL2183" i="1" s="1"/>
  <c r="AD2183" i="1"/>
  <c r="AK2183" i="1" s="1"/>
  <c r="AP2167" i="1"/>
  <c r="AO2167" i="1"/>
  <c r="AG2167" i="1"/>
  <c r="AN2167" i="1" s="1"/>
  <c r="AF2167" i="1"/>
  <c r="AM2167" i="1" s="1"/>
  <c r="AE2167" i="1"/>
  <c r="AL2167" i="1" s="1"/>
  <c r="AD2167" i="1"/>
  <c r="AK2167" i="1" s="1"/>
  <c r="AC2167" i="1"/>
  <c r="AJ2167" i="1" s="1"/>
  <c r="AP2033" i="1"/>
  <c r="AO2033" i="1"/>
  <c r="AJ2033" i="1"/>
  <c r="AG2033" i="1"/>
  <c r="AN2033" i="1" s="1"/>
  <c r="AF2033" i="1"/>
  <c r="AM2033" i="1" s="1"/>
  <c r="AE2033" i="1"/>
  <c r="AL2033" i="1" s="1"/>
  <c r="AD2033" i="1"/>
  <c r="AK2033" i="1" s="1"/>
  <c r="AP2165" i="1"/>
  <c r="AO2165" i="1"/>
  <c r="AG2165" i="1"/>
  <c r="AN2165" i="1" s="1"/>
  <c r="AF2165" i="1"/>
  <c r="AM2165" i="1" s="1"/>
  <c r="AE2165" i="1"/>
  <c r="AL2165" i="1" s="1"/>
  <c r="AD2165" i="1"/>
  <c r="AK2165" i="1" s="1"/>
  <c r="AC2165" i="1"/>
  <c r="AJ2165" i="1" s="1"/>
  <c r="AP2159" i="1"/>
  <c r="AO2159" i="1"/>
  <c r="AG2159" i="1"/>
  <c r="AN2159" i="1" s="1"/>
  <c r="AF2159" i="1"/>
  <c r="AM2159" i="1" s="1"/>
  <c r="AE2159" i="1"/>
  <c r="AL2159" i="1" s="1"/>
  <c r="AD2159" i="1"/>
  <c r="AK2159" i="1" s="1"/>
  <c r="AC2159" i="1"/>
  <c r="AJ2159" i="1" s="1"/>
  <c r="AP2195" i="1"/>
  <c r="AO2195" i="1"/>
  <c r="AG2195" i="1"/>
  <c r="AN2195" i="1" s="1"/>
  <c r="AF2195" i="1"/>
  <c r="AM2195" i="1" s="1"/>
  <c r="AE2195" i="1"/>
  <c r="AL2195" i="1" s="1"/>
  <c r="AD2195" i="1"/>
  <c r="AK2195" i="1" s="1"/>
  <c r="AC2195" i="1"/>
  <c r="AJ2195" i="1" s="1"/>
  <c r="AP2123" i="1"/>
  <c r="AO2123" i="1"/>
  <c r="AG2123" i="1"/>
  <c r="AN2123" i="1" s="1"/>
  <c r="AF2123" i="1"/>
  <c r="AM2123" i="1" s="1"/>
  <c r="AE2123" i="1"/>
  <c r="AL2123" i="1" s="1"/>
  <c r="AD2123" i="1"/>
  <c r="AK2123" i="1" s="1"/>
  <c r="AC2123" i="1"/>
  <c r="AJ2123" i="1" s="1"/>
  <c r="AP1987" i="1"/>
  <c r="AO1987" i="1"/>
  <c r="AJ1987" i="1"/>
  <c r="AG1987" i="1"/>
  <c r="AN1987" i="1" s="1"/>
  <c r="AF1987" i="1"/>
  <c r="AM1987" i="1" s="1"/>
  <c r="AE1987" i="1"/>
  <c r="AL1987" i="1" s="1"/>
  <c r="AD1987" i="1"/>
  <c r="AK1987" i="1" s="1"/>
  <c r="AP2006" i="1"/>
  <c r="AO2006" i="1"/>
  <c r="AG2006" i="1"/>
  <c r="AN2006" i="1" s="1"/>
  <c r="AF2006" i="1"/>
  <c r="AM2006" i="1" s="1"/>
  <c r="AE2006" i="1"/>
  <c r="AL2006" i="1" s="1"/>
  <c r="AD2006" i="1"/>
  <c r="AK2006" i="1" s="1"/>
  <c r="AC2006" i="1"/>
  <c r="AJ2006" i="1" s="1"/>
  <c r="AP2132" i="1"/>
  <c r="AO2132" i="1"/>
  <c r="AG2132" i="1"/>
  <c r="AN2132" i="1" s="1"/>
  <c r="AF2132" i="1"/>
  <c r="AM2132" i="1" s="1"/>
  <c r="AE2132" i="1"/>
  <c r="AL2132" i="1" s="1"/>
  <c r="AD2132" i="1"/>
  <c r="AK2132" i="1" s="1"/>
  <c r="AC2132" i="1"/>
  <c r="AJ2132" i="1" s="1"/>
  <c r="AP2150" i="1"/>
  <c r="AO2150" i="1"/>
  <c r="AG2150" i="1"/>
  <c r="AN2150" i="1" s="1"/>
  <c r="AF2150" i="1"/>
  <c r="AM2150" i="1" s="1"/>
  <c r="AE2150" i="1"/>
  <c r="AL2150" i="1" s="1"/>
  <c r="AD2150" i="1"/>
  <c r="AK2150" i="1" s="1"/>
  <c r="AC2150" i="1"/>
  <c r="AJ2150" i="1" s="1"/>
  <c r="AP2161" i="1"/>
  <c r="AO2161" i="1"/>
  <c r="AG2161" i="1"/>
  <c r="AN2161" i="1" s="1"/>
  <c r="AF2161" i="1"/>
  <c r="AM2161" i="1" s="1"/>
  <c r="AE2161" i="1"/>
  <c r="AL2161" i="1" s="1"/>
  <c r="AD2161" i="1"/>
  <c r="AK2161" i="1" s="1"/>
  <c r="AC2161" i="1"/>
  <c r="AJ2161" i="1" s="1"/>
  <c r="AP2114" i="1"/>
  <c r="AO2114" i="1"/>
  <c r="AG2114" i="1"/>
  <c r="AN2114" i="1" s="1"/>
  <c r="AF2114" i="1"/>
  <c r="AM2114" i="1" s="1"/>
  <c r="AE2114" i="1"/>
  <c r="AL2114" i="1" s="1"/>
  <c r="AD2114" i="1"/>
  <c r="AK2114" i="1" s="1"/>
  <c r="AC2114" i="1"/>
  <c r="AJ2114" i="1" s="1"/>
  <c r="AP2071" i="1"/>
  <c r="AO2071" i="1"/>
  <c r="AG2071" i="1"/>
  <c r="AN2071" i="1" s="1"/>
  <c r="AF2071" i="1"/>
  <c r="AM2071" i="1" s="1"/>
  <c r="AE2071" i="1"/>
  <c r="AL2071" i="1" s="1"/>
  <c r="AD2071" i="1"/>
  <c r="AK2071" i="1" s="1"/>
  <c r="AC2071" i="1"/>
  <c r="AJ2071" i="1" s="1"/>
  <c r="AP2077" i="1"/>
  <c r="AO2077" i="1"/>
  <c r="AG2077" i="1"/>
  <c r="AN2077" i="1" s="1"/>
  <c r="AF2077" i="1"/>
  <c r="AM2077" i="1" s="1"/>
  <c r="AE2077" i="1"/>
  <c r="AL2077" i="1" s="1"/>
  <c r="AD2077" i="1"/>
  <c r="AK2077" i="1" s="1"/>
  <c r="AC2077" i="1"/>
  <c r="AJ2077" i="1" s="1"/>
  <c r="AP2046" i="1"/>
  <c r="AO2046" i="1"/>
  <c r="AG2046" i="1"/>
  <c r="AN2046" i="1" s="1"/>
  <c r="AF2046" i="1"/>
  <c r="AM2046" i="1" s="1"/>
  <c r="AE2046" i="1"/>
  <c r="AL2046" i="1" s="1"/>
  <c r="AD2046" i="1"/>
  <c r="AK2046" i="1" s="1"/>
  <c r="AC2046" i="1"/>
  <c r="AJ2046" i="1" s="1"/>
  <c r="AP2095" i="1"/>
  <c r="AO2095" i="1"/>
  <c r="AJ2095" i="1"/>
  <c r="AG2095" i="1"/>
  <c r="AN2095" i="1" s="1"/>
  <c r="AF2095" i="1"/>
  <c r="AM2095" i="1" s="1"/>
  <c r="AE2095" i="1"/>
  <c r="AL2095" i="1" s="1"/>
  <c r="AD2095" i="1"/>
  <c r="AK2095" i="1" s="1"/>
  <c r="AP2162" i="1"/>
  <c r="AO2162" i="1"/>
  <c r="AJ2162" i="1"/>
  <c r="AG2162" i="1"/>
  <c r="AN2162" i="1" s="1"/>
  <c r="AF2162" i="1"/>
  <c r="AM2162" i="1" s="1"/>
  <c r="AE2162" i="1"/>
  <c r="AL2162" i="1" s="1"/>
  <c r="AD2162" i="1"/>
  <c r="AK2162" i="1" s="1"/>
  <c r="AP1983" i="1"/>
  <c r="AO1983" i="1"/>
  <c r="AG1983" i="1"/>
  <c r="AN1983" i="1" s="1"/>
  <c r="AF1983" i="1"/>
  <c r="AM1983" i="1" s="1"/>
  <c r="AE1983" i="1"/>
  <c r="AL1983" i="1" s="1"/>
  <c r="AD1983" i="1"/>
  <c r="AK1983" i="1" s="1"/>
  <c r="AC1983" i="1"/>
  <c r="AJ1983" i="1" s="1"/>
  <c r="AP2175" i="1"/>
  <c r="AO2175" i="1"/>
  <c r="AG2175" i="1"/>
  <c r="AN2175" i="1" s="1"/>
  <c r="AF2175" i="1"/>
  <c r="AM2175" i="1" s="1"/>
  <c r="AE2175" i="1"/>
  <c r="AL2175" i="1" s="1"/>
  <c r="AD2175" i="1"/>
  <c r="AK2175" i="1" s="1"/>
  <c r="AC2175" i="1"/>
  <c r="AJ2175" i="1" s="1"/>
  <c r="AP2005" i="1"/>
  <c r="AO2005" i="1"/>
  <c r="AG2005" i="1"/>
  <c r="AN2005" i="1" s="1"/>
  <c r="AF2005" i="1"/>
  <c r="AM2005" i="1" s="1"/>
  <c r="AE2005" i="1"/>
  <c r="AL2005" i="1" s="1"/>
  <c r="AD2005" i="1"/>
  <c r="AK2005" i="1" s="1"/>
  <c r="AC2005" i="1"/>
  <c r="AJ2005" i="1" s="1"/>
  <c r="AP2177" i="1"/>
  <c r="AO2177" i="1"/>
  <c r="AG2177" i="1"/>
  <c r="AN2177" i="1" s="1"/>
  <c r="AF2177" i="1"/>
  <c r="AM2177" i="1" s="1"/>
  <c r="AE2177" i="1"/>
  <c r="AL2177" i="1" s="1"/>
  <c r="AD2177" i="1"/>
  <c r="AK2177" i="1" s="1"/>
  <c r="AC2177" i="1"/>
  <c r="AJ2177" i="1" s="1"/>
  <c r="AP1980" i="1"/>
  <c r="AO1980" i="1"/>
  <c r="AG1980" i="1"/>
  <c r="AN1980" i="1" s="1"/>
  <c r="AF1980" i="1"/>
  <c r="AM1980" i="1" s="1"/>
  <c r="AE1980" i="1"/>
  <c r="AL1980" i="1" s="1"/>
  <c r="AD1980" i="1"/>
  <c r="AK1980" i="1" s="1"/>
  <c r="AC1980" i="1"/>
  <c r="AJ1980" i="1" s="1"/>
  <c r="AP2008" i="1"/>
  <c r="AO2008" i="1"/>
  <c r="AJ2008" i="1"/>
  <c r="AG2008" i="1"/>
  <c r="AN2008" i="1" s="1"/>
  <c r="AF2008" i="1"/>
  <c r="AM2008" i="1" s="1"/>
  <c r="AE2008" i="1"/>
  <c r="AL2008" i="1" s="1"/>
  <c r="AD2008" i="1"/>
  <c r="AK2008" i="1" s="1"/>
  <c r="AP2207" i="1"/>
  <c r="AO2207" i="1"/>
  <c r="AG2207" i="1"/>
  <c r="AN2207" i="1" s="1"/>
  <c r="AF2207" i="1"/>
  <c r="AM2207" i="1" s="1"/>
  <c r="AE2207" i="1"/>
  <c r="AL2207" i="1" s="1"/>
  <c r="AD2207" i="1"/>
  <c r="AK2207" i="1" s="1"/>
  <c r="AC2207" i="1"/>
  <c r="AJ2207" i="1" s="1"/>
  <c r="AP2010" i="1"/>
  <c r="AO2010" i="1"/>
  <c r="AG2010" i="1"/>
  <c r="AN2010" i="1" s="1"/>
  <c r="AF2010" i="1"/>
  <c r="AM2010" i="1" s="1"/>
  <c r="AE2010" i="1"/>
  <c r="AL2010" i="1" s="1"/>
  <c r="AD2010" i="1"/>
  <c r="AK2010" i="1" s="1"/>
  <c r="AC2010" i="1"/>
  <c r="AJ2010" i="1" s="1"/>
  <c r="AP2016" i="1"/>
  <c r="AO2016" i="1"/>
  <c r="AG2016" i="1"/>
  <c r="AN2016" i="1" s="1"/>
  <c r="AF2016" i="1"/>
  <c r="AM2016" i="1" s="1"/>
  <c r="AE2016" i="1"/>
  <c r="AL2016" i="1" s="1"/>
  <c r="AD2016" i="1"/>
  <c r="AK2016" i="1" s="1"/>
  <c r="AC2016" i="1"/>
  <c r="AJ2016" i="1" s="1"/>
  <c r="AP2012" i="1"/>
  <c r="AO2012" i="1"/>
  <c r="AG2012" i="1"/>
  <c r="AN2012" i="1" s="1"/>
  <c r="AF2012" i="1"/>
  <c r="AM2012" i="1" s="1"/>
  <c r="AE2012" i="1"/>
  <c r="AL2012" i="1" s="1"/>
  <c r="AD2012" i="1"/>
  <c r="AK2012" i="1" s="1"/>
  <c r="AC2012" i="1"/>
  <c r="AJ2012" i="1" s="1"/>
  <c r="AP2015" i="1"/>
  <c r="AO2015" i="1"/>
  <c r="AG2015" i="1"/>
  <c r="AN2015" i="1" s="1"/>
  <c r="AF2015" i="1"/>
  <c r="AM2015" i="1" s="1"/>
  <c r="AE2015" i="1"/>
  <c r="AL2015" i="1" s="1"/>
  <c r="AD2015" i="1"/>
  <c r="AK2015" i="1" s="1"/>
  <c r="AC2015" i="1"/>
  <c r="AJ2015" i="1" s="1"/>
  <c r="AP2144" i="1"/>
  <c r="AO2144" i="1"/>
  <c r="AG2144" i="1"/>
  <c r="AN2144" i="1" s="1"/>
  <c r="AF2144" i="1"/>
  <c r="AM2144" i="1" s="1"/>
  <c r="AE2144" i="1"/>
  <c r="AL2144" i="1" s="1"/>
  <c r="AD2144" i="1"/>
  <c r="AK2144" i="1" s="1"/>
  <c r="AC2144" i="1"/>
  <c r="AJ2144" i="1" s="1"/>
  <c r="AP2128" i="1"/>
  <c r="AO2128" i="1"/>
  <c r="AG2128" i="1"/>
  <c r="AN2128" i="1" s="1"/>
  <c r="AF2128" i="1"/>
  <c r="AM2128" i="1" s="1"/>
  <c r="AE2128" i="1"/>
  <c r="AL2128" i="1" s="1"/>
  <c r="AD2128" i="1"/>
  <c r="AK2128" i="1" s="1"/>
  <c r="AC2128" i="1"/>
  <c r="AJ2128" i="1" s="1"/>
  <c r="AP2169" i="1"/>
  <c r="AO2169" i="1"/>
  <c r="AG2169" i="1"/>
  <c r="AN2169" i="1" s="1"/>
  <c r="AF2169" i="1"/>
  <c r="AM2169" i="1" s="1"/>
  <c r="AE2169" i="1"/>
  <c r="AL2169" i="1" s="1"/>
  <c r="AD2169" i="1"/>
  <c r="AK2169" i="1" s="1"/>
  <c r="AC2169" i="1"/>
  <c r="AJ2169" i="1" s="1"/>
  <c r="AP2193" i="1"/>
  <c r="AO2193" i="1"/>
  <c r="AG2193" i="1"/>
  <c r="AN2193" i="1" s="1"/>
  <c r="AF2193" i="1"/>
  <c r="AM2193" i="1" s="1"/>
  <c r="AE2193" i="1"/>
  <c r="AL2193" i="1" s="1"/>
  <c r="AD2193" i="1"/>
  <c r="AK2193" i="1" s="1"/>
  <c r="AC2193" i="1"/>
  <c r="AJ2193" i="1" s="1"/>
  <c r="AP2009" i="1"/>
  <c r="AO2009" i="1"/>
  <c r="AG2009" i="1"/>
  <c r="AN2009" i="1" s="1"/>
  <c r="AF2009" i="1"/>
  <c r="AM2009" i="1" s="1"/>
  <c r="AE2009" i="1"/>
  <c r="AL2009" i="1" s="1"/>
  <c r="AD2009" i="1"/>
  <c r="AK2009" i="1" s="1"/>
  <c r="AC2009" i="1"/>
  <c r="AJ2009" i="1" s="1"/>
  <c r="AP2053" i="1"/>
  <c r="AO2053" i="1"/>
  <c r="AG2053" i="1"/>
  <c r="AN2053" i="1" s="1"/>
  <c r="AF2053" i="1"/>
  <c r="AM2053" i="1" s="1"/>
  <c r="AE2053" i="1"/>
  <c r="AL2053" i="1" s="1"/>
  <c r="AD2053" i="1"/>
  <c r="AK2053" i="1" s="1"/>
  <c r="AC2053" i="1"/>
  <c r="AJ2053" i="1" s="1"/>
  <c r="AP2215" i="1"/>
  <c r="AO2215" i="1"/>
  <c r="AG2215" i="1"/>
  <c r="AN2215" i="1" s="1"/>
  <c r="AF2215" i="1"/>
  <c r="AM2215" i="1" s="1"/>
  <c r="AE2215" i="1"/>
  <c r="AL2215" i="1" s="1"/>
  <c r="AD2215" i="1"/>
  <c r="AK2215" i="1" s="1"/>
  <c r="AC2215" i="1"/>
  <c r="AJ2215" i="1" s="1"/>
  <c r="AP2031" i="1"/>
  <c r="AO2031" i="1"/>
  <c r="AG2031" i="1"/>
  <c r="AN2031" i="1" s="1"/>
  <c r="AF2031" i="1"/>
  <c r="AM2031" i="1" s="1"/>
  <c r="AE2031" i="1"/>
  <c r="AL2031" i="1" s="1"/>
  <c r="AD2031" i="1"/>
  <c r="AK2031" i="1" s="1"/>
  <c r="AC2031" i="1"/>
  <c r="AJ2031" i="1" s="1"/>
  <c r="AP2045" i="1"/>
  <c r="AO2045" i="1"/>
  <c r="AG2045" i="1"/>
  <c r="AN2045" i="1" s="1"/>
  <c r="AF2045" i="1"/>
  <c r="AM2045" i="1" s="1"/>
  <c r="AE2045" i="1"/>
  <c r="AL2045" i="1" s="1"/>
  <c r="AD2045" i="1"/>
  <c r="AK2045" i="1" s="1"/>
  <c r="AC2045" i="1"/>
  <c r="AJ2045" i="1" s="1"/>
  <c r="AP2145" i="1"/>
  <c r="AO2145" i="1"/>
  <c r="AG2145" i="1"/>
  <c r="AN2145" i="1" s="1"/>
  <c r="AF2145" i="1"/>
  <c r="AM2145" i="1" s="1"/>
  <c r="AE2145" i="1"/>
  <c r="AL2145" i="1" s="1"/>
  <c r="AD2145" i="1"/>
  <c r="AK2145" i="1" s="1"/>
  <c r="AC2145" i="1"/>
  <c r="AJ2145" i="1" s="1"/>
  <c r="AP2184" i="1"/>
  <c r="AO2184" i="1"/>
  <c r="AG2184" i="1"/>
  <c r="AN2184" i="1" s="1"/>
  <c r="AF2184" i="1"/>
  <c r="AM2184" i="1" s="1"/>
  <c r="AE2184" i="1"/>
  <c r="AL2184" i="1" s="1"/>
  <c r="AD2184" i="1"/>
  <c r="AK2184" i="1" s="1"/>
  <c r="AC2184" i="1"/>
  <c r="AJ2184" i="1" s="1"/>
  <c r="O2184" i="1"/>
  <c r="AP2078" i="1"/>
  <c r="AO2078" i="1"/>
  <c r="AG2078" i="1"/>
  <c r="AN2078" i="1" s="1"/>
  <c r="AF2078" i="1"/>
  <c r="AM2078" i="1" s="1"/>
  <c r="AE2078" i="1"/>
  <c r="AL2078" i="1" s="1"/>
  <c r="AD2078" i="1"/>
  <c r="AK2078" i="1" s="1"/>
  <c r="AC2078" i="1"/>
  <c r="AJ2078" i="1" s="1"/>
  <c r="AP2130" i="1"/>
  <c r="AO2130" i="1"/>
  <c r="AG2130" i="1"/>
  <c r="AN2130" i="1" s="1"/>
  <c r="AF2130" i="1"/>
  <c r="AM2130" i="1" s="1"/>
  <c r="AE2130" i="1"/>
  <c r="AL2130" i="1" s="1"/>
  <c r="AD2130" i="1"/>
  <c r="AK2130" i="1" s="1"/>
  <c r="AC2130" i="1"/>
  <c r="AJ2130" i="1" s="1"/>
  <c r="AP2054" i="1"/>
  <c r="AO2054" i="1"/>
  <c r="AG2054" i="1"/>
  <c r="AN2054" i="1" s="1"/>
  <c r="AF2054" i="1"/>
  <c r="AM2054" i="1" s="1"/>
  <c r="AE2054" i="1"/>
  <c r="AL2054" i="1" s="1"/>
  <c r="AD2054" i="1"/>
  <c r="AK2054" i="1" s="1"/>
  <c r="AC2054" i="1"/>
  <c r="AJ2054" i="1" s="1"/>
  <c r="AP2063" i="1"/>
  <c r="AO2063" i="1"/>
  <c r="AG2063" i="1"/>
  <c r="AN2063" i="1" s="1"/>
  <c r="AF2063" i="1"/>
  <c r="AM2063" i="1" s="1"/>
  <c r="AE2063" i="1"/>
  <c r="AL2063" i="1" s="1"/>
  <c r="AD2063" i="1"/>
  <c r="AK2063" i="1" s="1"/>
  <c r="AC2063" i="1"/>
  <c r="AJ2063" i="1" s="1"/>
  <c r="AP2049" i="1"/>
  <c r="AO2049" i="1"/>
  <c r="AG2049" i="1"/>
  <c r="AN2049" i="1" s="1"/>
  <c r="AF2049" i="1"/>
  <c r="AM2049" i="1" s="1"/>
  <c r="AE2049" i="1"/>
  <c r="AL2049" i="1" s="1"/>
  <c r="AD2049" i="1"/>
  <c r="AK2049" i="1" s="1"/>
  <c r="AC2049" i="1"/>
  <c r="AJ2049" i="1" s="1"/>
  <c r="AP2029" i="1"/>
  <c r="AO2029" i="1"/>
  <c r="AG2029" i="1"/>
  <c r="AN2029" i="1" s="1"/>
  <c r="AF2029" i="1"/>
  <c r="AM2029" i="1" s="1"/>
  <c r="AE2029" i="1"/>
  <c r="AL2029" i="1" s="1"/>
  <c r="AD2029" i="1"/>
  <c r="AK2029" i="1" s="1"/>
  <c r="AC2029" i="1"/>
  <c r="AJ2029" i="1" s="1"/>
  <c r="AP2076" i="1"/>
  <c r="AO2076" i="1"/>
  <c r="AJ2076" i="1"/>
  <c r="AG2076" i="1"/>
  <c r="AN2076" i="1" s="1"/>
  <c r="AF2076" i="1"/>
  <c r="AM2076" i="1" s="1"/>
  <c r="AE2076" i="1"/>
  <c r="AL2076" i="1" s="1"/>
  <c r="AD2076" i="1"/>
  <c r="AK2076" i="1" s="1"/>
  <c r="AP2028" i="1"/>
  <c r="AO2028" i="1"/>
  <c r="AG2028" i="1"/>
  <c r="AN2028" i="1" s="1"/>
  <c r="AF2028" i="1"/>
  <c r="AM2028" i="1" s="1"/>
  <c r="AE2028" i="1"/>
  <c r="AL2028" i="1" s="1"/>
  <c r="AD2028" i="1"/>
  <c r="AK2028" i="1" s="1"/>
  <c r="AC2028" i="1"/>
  <c r="AJ2028" i="1" s="1"/>
  <c r="AP2163" i="1"/>
  <c r="AO2163" i="1"/>
  <c r="AG2163" i="1"/>
  <c r="AN2163" i="1" s="1"/>
  <c r="AF2163" i="1"/>
  <c r="AM2163" i="1" s="1"/>
  <c r="AE2163" i="1"/>
  <c r="AL2163" i="1" s="1"/>
  <c r="AD2163" i="1"/>
  <c r="AK2163" i="1" s="1"/>
  <c r="AC2163" i="1"/>
  <c r="AJ2163" i="1" s="1"/>
  <c r="AP2051" i="1"/>
  <c r="AO2051" i="1"/>
  <c r="AG2051" i="1"/>
  <c r="AN2051" i="1" s="1"/>
  <c r="AF2051" i="1"/>
  <c r="AM2051" i="1" s="1"/>
  <c r="AE2051" i="1"/>
  <c r="AL2051" i="1" s="1"/>
  <c r="AD2051" i="1"/>
  <c r="AK2051" i="1" s="1"/>
  <c r="AC2051" i="1"/>
  <c r="AJ2051" i="1" s="1"/>
  <c r="AP2013" i="1"/>
  <c r="AO2013" i="1"/>
  <c r="AG2013" i="1"/>
  <c r="AN2013" i="1" s="1"/>
  <c r="AF2013" i="1"/>
  <c r="AM2013" i="1" s="1"/>
  <c r="AE2013" i="1"/>
  <c r="AL2013" i="1" s="1"/>
  <c r="AD2013" i="1"/>
  <c r="AK2013" i="1" s="1"/>
  <c r="AC2013" i="1"/>
  <c r="AJ2013" i="1" s="1"/>
  <c r="AP2153" i="1"/>
  <c r="AO2153" i="1"/>
  <c r="AJ2153" i="1"/>
  <c r="AG2153" i="1"/>
  <c r="AN2153" i="1" s="1"/>
  <c r="AF2153" i="1"/>
  <c r="AM2153" i="1" s="1"/>
  <c r="AE2153" i="1"/>
  <c r="AL2153" i="1" s="1"/>
  <c r="AD2153" i="1"/>
  <c r="AK2153" i="1" s="1"/>
  <c r="AP2075" i="1"/>
  <c r="AO2075" i="1"/>
  <c r="AJ2075" i="1"/>
  <c r="AG2075" i="1"/>
  <c r="AN2075" i="1" s="1"/>
  <c r="AF2075" i="1"/>
  <c r="AM2075" i="1" s="1"/>
  <c r="AE2075" i="1"/>
  <c r="AL2075" i="1" s="1"/>
  <c r="AD2075" i="1"/>
  <c r="AK2075" i="1" s="1"/>
  <c r="AP2007" i="1"/>
  <c r="AO2007" i="1"/>
  <c r="AG2007" i="1"/>
  <c r="AN2007" i="1" s="1"/>
  <c r="AF2007" i="1"/>
  <c r="AM2007" i="1" s="1"/>
  <c r="AE2007" i="1"/>
  <c r="AL2007" i="1" s="1"/>
  <c r="AD2007" i="1"/>
  <c r="AK2007" i="1" s="1"/>
  <c r="AC2007" i="1"/>
  <c r="AJ2007" i="1" s="1"/>
  <c r="AP2034" i="1"/>
  <c r="AO2034" i="1"/>
  <c r="AG2034" i="1"/>
  <c r="AN2034" i="1" s="1"/>
  <c r="AF2034" i="1"/>
  <c r="AM2034" i="1" s="1"/>
  <c r="AE2034" i="1"/>
  <c r="AL2034" i="1" s="1"/>
  <c r="AD2034" i="1"/>
  <c r="AK2034" i="1" s="1"/>
  <c r="AC2034" i="1"/>
  <c r="AJ2034" i="1" s="1"/>
  <c r="AP2206" i="1"/>
  <c r="AO2206" i="1"/>
  <c r="AJ2206" i="1"/>
  <c r="AG2206" i="1"/>
  <c r="AN2206" i="1" s="1"/>
  <c r="AF2206" i="1"/>
  <c r="AM2206" i="1" s="1"/>
  <c r="AE2206" i="1"/>
  <c r="AL2206" i="1" s="1"/>
  <c r="AD2206" i="1"/>
  <c r="AK2206" i="1" s="1"/>
  <c r="AP2069" i="1"/>
  <c r="AO2069" i="1"/>
  <c r="AJ2069" i="1"/>
  <c r="AG2069" i="1"/>
  <c r="AN2069" i="1" s="1"/>
  <c r="AF2069" i="1"/>
  <c r="AM2069" i="1" s="1"/>
  <c r="AE2069" i="1"/>
  <c r="AL2069" i="1" s="1"/>
  <c r="AD2069" i="1"/>
  <c r="AK2069" i="1" s="1"/>
  <c r="AP2209" i="1"/>
  <c r="AO2209" i="1"/>
  <c r="AJ2209" i="1"/>
  <c r="AG2209" i="1"/>
  <c r="AN2209" i="1" s="1"/>
  <c r="AF2209" i="1"/>
  <c r="AM2209" i="1" s="1"/>
  <c r="AE2209" i="1"/>
  <c r="AL2209" i="1" s="1"/>
  <c r="AD2209" i="1"/>
  <c r="AK2209" i="1" s="1"/>
  <c r="AP1986" i="1"/>
  <c r="AO1986" i="1"/>
  <c r="AG1986" i="1"/>
  <c r="AN1986" i="1" s="1"/>
  <c r="AF1986" i="1"/>
  <c r="AM1986" i="1" s="1"/>
  <c r="AE1986" i="1"/>
  <c r="AL1986" i="1" s="1"/>
  <c r="AD1986" i="1"/>
  <c r="AK1986" i="1" s="1"/>
  <c r="AC1986" i="1"/>
  <c r="AJ1986" i="1" s="1"/>
  <c r="AP2" i="1"/>
  <c r="AO2" i="1"/>
  <c r="AJ2" i="1"/>
  <c r="AG2" i="1"/>
  <c r="AN2" i="1" s="1"/>
  <c r="AF2" i="1"/>
  <c r="AM2" i="1" s="1"/>
  <c r="AE2" i="1"/>
  <c r="AL2" i="1" s="1"/>
  <c r="AD2" i="1"/>
  <c r="AK2" i="1" s="1"/>
  <c r="AP2021" i="1"/>
  <c r="AO2021" i="1"/>
  <c r="AG2021" i="1"/>
  <c r="AN2021" i="1" s="1"/>
  <c r="AF2021" i="1"/>
  <c r="AM2021" i="1" s="1"/>
  <c r="AE2021" i="1"/>
  <c r="AL2021" i="1" s="1"/>
  <c r="AD2021" i="1"/>
  <c r="AK2021" i="1" s="1"/>
  <c r="AC2021" i="1"/>
  <c r="AJ2021" i="1" s="1"/>
  <c r="AP2178" i="1"/>
  <c r="AO2178" i="1"/>
  <c r="AG2178" i="1"/>
  <c r="AN2178" i="1" s="1"/>
  <c r="AF2178" i="1"/>
  <c r="AM2178" i="1" s="1"/>
  <c r="AE2178" i="1"/>
  <c r="AL2178" i="1" s="1"/>
  <c r="AD2178" i="1"/>
  <c r="AK2178" i="1" s="1"/>
  <c r="AC2178" i="1"/>
  <c r="AJ2178" i="1" s="1"/>
  <c r="AP2011" i="1"/>
  <c r="AO2011" i="1"/>
  <c r="AG2011" i="1"/>
  <c r="AN2011" i="1" s="1"/>
  <c r="AF2011" i="1"/>
  <c r="AM2011" i="1" s="1"/>
  <c r="AE2011" i="1"/>
  <c r="AL2011" i="1" s="1"/>
  <c r="AD2011" i="1"/>
  <c r="AK2011" i="1" s="1"/>
  <c r="AC2011" i="1"/>
  <c r="AJ2011" i="1" s="1"/>
  <c r="AP2168" i="1"/>
  <c r="AO2168" i="1"/>
  <c r="AG2168" i="1"/>
  <c r="AN2168" i="1" s="1"/>
  <c r="AF2168" i="1"/>
  <c r="AM2168" i="1" s="1"/>
  <c r="AE2168" i="1"/>
  <c r="AL2168" i="1" s="1"/>
  <c r="AD2168" i="1"/>
  <c r="AK2168" i="1" s="1"/>
  <c r="AC2168" i="1"/>
  <c r="AJ2168" i="1" s="1"/>
  <c r="AP2074" i="1"/>
  <c r="AO2074" i="1"/>
  <c r="AG2074" i="1"/>
  <c r="AN2074" i="1" s="1"/>
  <c r="AF2074" i="1"/>
  <c r="AM2074" i="1" s="1"/>
  <c r="AE2074" i="1"/>
  <c r="AL2074" i="1" s="1"/>
  <c r="AD2074" i="1"/>
  <c r="AK2074" i="1" s="1"/>
  <c r="AC2074" i="1"/>
  <c r="AJ2074" i="1" s="1"/>
  <c r="AP2152" i="1"/>
  <c r="AO2152" i="1"/>
  <c r="AG2152" i="1"/>
  <c r="AN2152" i="1" s="1"/>
  <c r="AF2152" i="1"/>
  <c r="AM2152" i="1" s="1"/>
  <c r="AE2152" i="1"/>
  <c r="AL2152" i="1" s="1"/>
  <c r="AD2152" i="1"/>
  <c r="AK2152" i="1" s="1"/>
  <c r="AC2152" i="1"/>
  <c r="AJ2152" i="1" s="1"/>
  <c r="AP2210" i="1"/>
  <c r="AO2210" i="1"/>
  <c r="AG2210" i="1"/>
  <c r="AN2210" i="1" s="1"/>
  <c r="AF2210" i="1"/>
  <c r="AM2210" i="1" s="1"/>
  <c r="AE2210" i="1"/>
  <c r="AL2210" i="1" s="1"/>
  <c r="AD2210" i="1"/>
  <c r="AK2210" i="1" s="1"/>
  <c r="AC2210" i="1"/>
  <c r="AJ2210" i="1" s="1"/>
  <c r="AP2127" i="1"/>
  <c r="AO2127" i="1"/>
  <c r="AG2127" i="1"/>
  <c r="AN2127" i="1" s="1"/>
  <c r="AF2127" i="1"/>
  <c r="AM2127" i="1" s="1"/>
  <c r="AE2127" i="1"/>
  <c r="AL2127" i="1" s="1"/>
  <c r="AD2127" i="1"/>
  <c r="AK2127" i="1" s="1"/>
  <c r="AC2127" i="1"/>
  <c r="AJ2127" i="1" s="1"/>
  <c r="O1305" i="1" l="1"/>
  <c r="R1305" i="1" s="1"/>
  <c r="U1305" i="1" s="1"/>
  <c r="O1557" i="1"/>
  <c r="R1557" i="1" s="1"/>
  <c r="U1557" i="1" s="1"/>
  <c r="O1416" i="1"/>
  <c r="R1416" i="1" s="1"/>
  <c r="U1416" i="1" s="1"/>
  <c r="O1418" i="1"/>
  <c r="R1418" i="1" s="1"/>
  <c r="U1418" i="1" s="1"/>
  <c r="O1502" i="1"/>
  <c r="R1502" i="1" s="1"/>
  <c r="U1502" i="1" s="1"/>
  <c r="O1440" i="1"/>
  <c r="R1440" i="1" s="1"/>
  <c r="U1440" i="1" s="1"/>
  <c r="O1323" i="1"/>
  <c r="R1323" i="1" s="1"/>
  <c r="U1323" i="1" s="1"/>
  <c r="O1255" i="1"/>
  <c r="R1255" i="1" s="1"/>
  <c r="U1255" i="1" s="1"/>
  <c r="O2271" i="1"/>
  <c r="O2295" i="1"/>
  <c r="O1376" i="1"/>
  <c r="R1376" i="1" s="1"/>
  <c r="U1376" i="1" s="1"/>
  <c r="O2045" i="1"/>
  <c r="R2045" i="1" s="1"/>
  <c r="U2045" i="1" s="1"/>
  <c r="O1987" i="1"/>
  <c r="O2235" i="1"/>
  <c r="R2235" i="1" s="1"/>
  <c r="U2235" i="1" s="1"/>
  <c r="O2247" i="1"/>
  <c r="R2247" i="1" s="1"/>
  <c r="U2247" i="1" s="1"/>
  <c r="O2499" i="1"/>
  <c r="R2499" i="1" s="1"/>
  <c r="U2499" i="1" s="1"/>
  <c r="O2293" i="1"/>
  <c r="R2293" i="1" s="1"/>
  <c r="U2293" i="1" s="1"/>
  <c r="O2402" i="1"/>
  <c r="R2402" i="1" s="1"/>
  <c r="U2402" i="1" s="1"/>
  <c r="O2442" i="1"/>
  <c r="O2581" i="1"/>
  <c r="R2581" i="1" s="1"/>
  <c r="U2581" i="1" s="1"/>
  <c r="O2053" i="1"/>
  <c r="O1383" i="1"/>
  <c r="R1383" i="1" s="1"/>
  <c r="U1383" i="1" s="1"/>
  <c r="O2597" i="1"/>
  <c r="O2474" i="1"/>
  <c r="R2474" i="1" s="1"/>
  <c r="U2474" i="1" s="1"/>
  <c r="O2626" i="1"/>
  <c r="O2512" i="1"/>
  <c r="O2054" i="1"/>
  <c r="O2226" i="1"/>
  <c r="R2226" i="1" s="1"/>
  <c r="U2226" i="1" s="1"/>
  <c r="O2423" i="1"/>
  <c r="R2423" i="1" s="1"/>
  <c r="U2423" i="1" s="1"/>
  <c r="O2604" i="1"/>
  <c r="R2604" i="1" s="1"/>
  <c r="U2604" i="1" s="1"/>
  <c r="O2588" i="1"/>
  <c r="O2593" i="1"/>
  <c r="R2593" i="1" s="1"/>
  <c r="U2593" i="1" s="1"/>
  <c r="O2289" i="1"/>
  <c r="O2231" i="1"/>
  <c r="R2231" i="1" s="1"/>
  <c r="U2231" i="1" s="1"/>
  <c r="O2025" i="1"/>
  <c r="O1167" i="1"/>
  <c r="O1517" i="1"/>
  <c r="O2551" i="1"/>
  <c r="R2551" i="1" s="1"/>
  <c r="U2551" i="1" s="1"/>
  <c r="O2264" i="1"/>
  <c r="R2264" i="1" s="1"/>
  <c r="U2264" i="1" s="1"/>
  <c r="O2334" i="1"/>
  <c r="R2334" i="1" s="1"/>
  <c r="U2334" i="1" s="1"/>
  <c r="O2515" i="1"/>
  <c r="R2515" i="1" s="1"/>
  <c r="U2515" i="1" s="1"/>
  <c r="O2576" i="1"/>
  <c r="R2576" i="1" s="1"/>
  <c r="U2576" i="1" s="1"/>
  <c r="O2169" i="1"/>
  <c r="O2575" i="1"/>
  <c r="R2575" i="1" s="1"/>
  <c r="U2575" i="1" s="1"/>
  <c r="O2409" i="1"/>
  <c r="R2409" i="1" s="1"/>
  <c r="U2409" i="1" s="1"/>
  <c r="O2493" i="1"/>
  <c r="R2493" i="1" s="1"/>
  <c r="U2493" i="1" s="1"/>
  <c r="O2523" i="1"/>
  <c r="O2605" i="1"/>
  <c r="O2394" i="1"/>
  <c r="R2394" i="1" s="1"/>
  <c r="U2394" i="1" s="1"/>
  <c r="O2427" i="1"/>
  <c r="O2628" i="1"/>
  <c r="R2628" i="1" s="1"/>
  <c r="U2628" i="1" s="1"/>
  <c r="O2615" i="1"/>
  <c r="R2615" i="1" s="1"/>
  <c r="U2615" i="1" s="1"/>
  <c r="O2484" i="1"/>
  <c r="R2484" i="1" s="1"/>
  <c r="U2484" i="1" s="1"/>
  <c r="O1203" i="1"/>
  <c r="R1203" i="1" s="1"/>
  <c r="U1203" i="1" s="1"/>
  <c r="O1547" i="1"/>
  <c r="R1547" i="1" s="1"/>
  <c r="U1547" i="1" s="1"/>
  <c r="O2549" i="1"/>
  <c r="O2468" i="1"/>
  <c r="O2586" i="1"/>
  <c r="O2470" i="1"/>
  <c r="O2573" i="1"/>
  <c r="R2573" i="1" s="1"/>
  <c r="U2573" i="1" s="1"/>
  <c r="O2587" i="1"/>
  <c r="R2587" i="1" s="1"/>
  <c r="U2587" i="1" s="1"/>
  <c r="O1247" i="1"/>
  <c r="R1247" i="1" s="1"/>
  <c r="U1247" i="1" s="1"/>
  <c r="O2193" i="1"/>
  <c r="O2265" i="1"/>
  <c r="R2265" i="1" s="1"/>
  <c r="U2265" i="1" s="1"/>
  <c r="O2422" i="1"/>
  <c r="O2598" i="1"/>
  <c r="R2598" i="1" s="1"/>
  <c r="U2598" i="1" s="1"/>
  <c r="O1155" i="1"/>
  <c r="R1155" i="1" s="1"/>
  <c r="U1155" i="1" s="1"/>
  <c r="O2431" i="1"/>
  <c r="O2510" i="1"/>
  <c r="O2600" i="1"/>
  <c r="R2600" i="1" s="1"/>
  <c r="U2600" i="1" s="1"/>
  <c r="O2552" i="1"/>
  <c r="R2552" i="1" s="1"/>
  <c r="U2552" i="1" s="1"/>
  <c r="O2472" i="1"/>
  <c r="R2472" i="1" s="1"/>
  <c r="U2472" i="1" s="1"/>
  <c r="O2010" i="1"/>
  <c r="O2000" i="1"/>
  <c r="R2000" i="1" s="1"/>
  <c r="U2000" i="1" s="1"/>
  <c r="O1448" i="1"/>
  <c r="O2254" i="1"/>
  <c r="O2404" i="1"/>
  <c r="R2404" i="1" s="1"/>
  <c r="U2404" i="1" s="1"/>
  <c r="O1447" i="1"/>
  <c r="O1171" i="1"/>
  <c r="R1171" i="1" s="1"/>
  <c r="U1171" i="1" s="1"/>
  <c r="O2244" i="1"/>
  <c r="R2244" i="1" s="1"/>
  <c r="U2244" i="1" s="1"/>
  <c r="O2509" i="1"/>
  <c r="R2509" i="1" s="1"/>
  <c r="U2509" i="1" s="1"/>
  <c r="O2554" i="1"/>
  <c r="O2128" i="1"/>
  <c r="O2232" i="1"/>
  <c r="R2232" i="1" s="1"/>
  <c r="U2232" i="1" s="1"/>
  <c r="O1165" i="1"/>
  <c r="R1165" i="1" s="1"/>
  <c r="U1165" i="1" s="1"/>
  <c r="O1390" i="1"/>
  <c r="R1390" i="1" s="1"/>
  <c r="U1390" i="1" s="1"/>
  <c r="O2123" i="1"/>
  <c r="O2495" i="1"/>
  <c r="R2495" i="1" s="1"/>
  <c r="U2495" i="1" s="1"/>
  <c r="O2163" i="1"/>
  <c r="R2163" i="1" s="1"/>
  <c r="U2163" i="1" s="1"/>
  <c r="O2031" i="1"/>
  <c r="O2374" i="1"/>
  <c r="X2374" i="1"/>
  <c r="O2403" i="1"/>
  <c r="R2403" i="1" s="1"/>
  <c r="U2403" i="1" s="1"/>
  <c r="X2403" i="1"/>
  <c r="O2282" i="1"/>
  <c r="R2282" i="1" s="1"/>
  <c r="U2282" i="1" s="1"/>
  <c r="X2282" i="1"/>
  <c r="O2381" i="1"/>
  <c r="R2381" i="1" s="1"/>
  <c r="U2381" i="1" s="1"/>
  <c r="X2381" i="1"/>
  <c r="O2349" i="1"/>
  <c r="X2349" i="1"/>
  <c r="O2300" i="1"/>
  <c r="X2300" i="1"/>
  <c r="O2298" i="1"/>
  <c r="R2298" i="1" s="1"/>
  <c r="U2298" i="1" s="1"/>
  <c r="X2298" i="1"/>
  <c r="O2251" i="1"/>
  <c r="R2251" i="1" s="1"/>
  <c r="U2251" i="1" s="1"/>
  <c r="X2251" i="1"/>
  <c r="O2599" i="1"/>
  <c r="X2599" i="1"/>
  <c r="O2519" i="1"/>
  <c r="R2519" i="1" s="1"/>
  <c r="U2519" i="1" s="1"/>
  <c r="X2519" i="1"/>
  <c r="O1132" i="1"/>
  <c r="X1132" i="1"/>
  <c r="O1483" i="1"/>
  <c r="R1483" i="1" s="1"/>
  <c r="U1483" i="1" s="1"/>
  <c r="O1264" i="1"/>
  <c r="R1264" i="1" s="1"/>
  <c r="U1264" i="1" s="1"/>
  <c r="O1262" i="1"/>
  <c r="R1262" i="1" s="1"/>
  <c r="U1262" i="1" s="1"/>
  <c r="O1190" i="1"/>
  <c r="R1190" i="1" s="1"/>
  <c r="U1190" i="1" s="1"/>
  <c r="O1333" i="1"/>
  <c r="R1333" i="1" s="1"/>
  <c r="U1333" i="1" s="1"/>
  <c r="O1286" i="1"/>
  <c r="O1522" i="1"/>
  <c r="R1522" i="1" s="1"/>
  <c r="U1522" i="1" s="1"/>
  <c r="O1367" i="1"/>
  <c r="R1367" i="1" s="1"/>
  <c r="U1367" i="1" s="1"/>
  <c r="O1463" i="1"/>
  <c r="R1463" i="1" s="1"/>
  <c r="U1463" i="1" s="1"/>
  <c r="O1272" i="1"/>
  <c r="R1272" i="1" s="1"/>
  <c r="U1272" i="1" s="1"/>
  <c r="O1406" i="1"/>
  <c r="R1406" i="1" s="1"/>
  <c r="U1406" i="1" s="1"/>
  <c r="X1406" i="1"/>
  <c r="O1243" i="1"/>
  <c r="R1243" i="1" s="1"/>
  <c r="U1243" i="1" s="1"/>
  <c r="X1243" i="1"/>
  <c r="O1321" i="1"/>
  <c r="R1321" i="1" s="1"/>
  <c r="U1321" i="1" s="1"/>
  <c r="X1321" i="1"/>
  <c r="O1374" i="1"/>
  <c r="R1374" i="1" s="1"/>
  <c r="U1374" i="1" s="1"/>
  <c r="X1374" i="1"/>
  <c r="O1340" i="1"/>
  <c r="R1340" i="1" s="1"/>
  <c r="U1340" i="1" s="1"/>
  <c r="X1340" i="1"/>
  <c r="O2378" i="1"/>
  <c r="R2378" i="1" s="1"/>
  <c r="U2378" i="1" s="1"/>
  <c r="X2378" i="1"/>
  <c r="O2222" i="1"/>
  <c r="X2222" i="1"/>
  <c r="O2396" i="1"/>
  <c r="R2396" i="1" s="1"/>
  <c r="U2396" i="1" s="1"/>
  <c r="X2396" i="1"/>
  <c r="O2246" i="1"/>
  <c r="X2246" i="1"/>
  <c r="O2390" i="1"/>
  <c r="X2390" i="1"/>
  <c r="O2357" i="1"/>
  <c r="R2357" i="1" s="1"/>
  <c r="U2357" i="1" s="1"/>
  <c r="X2357" i="1"/>
  <c r="O2305" i="1"/>
  <c r="R2305" i="1" s="1"/>
  <c r="U2305" i="1" s="1"/>
  <c r="X2305" i="1"/>
  <c r="O2306" i="1"/>
  <c r="X2306" i="1"/>
  <c r="O2297" i="1"/>
  <c r="X2297" i="1"/>
  <c r="O2285" i="1"/>
  <c r="R2285" i="1" s="1"/>
  <c r="U2285" i="1" s="1"/>
  <c r="X2285" i="1"/>
  <c r="O2445" i="1"/>
  <c r="R2445" i="1" s="1"/>
  <c r="U2445" i="1" s="1"/>
  <c r="X2445" i="1"/>
  <c r="O2589" i="1"/>
  <c r="R2589" i="1" s="1"/>
  <c r="U2589" i="1" s="1"/>
  <c r="X2589" i="1"/>
  <c r="O1266" i="1"/>
  <c r="O1423" i="1"/>
  <c r="O1467" i="1"/>
  <c r="O1250" i="1"/>
  <c r="R1250" i="1" s="1"/>
  <c r="U1250" i="1" s="1"/>
  <c r="O1485" i="1"/>
  <c r="R1485" i="1" s="1"/>
  <c r="U1485" i="1" s="1"/>
  <c r="O2051" i="1"/>
  <c r="O2005" i="1"/>
  <c r="O2095" i="1"/>
  <c r="O2198" i="1"/>
  <c r="O2172" i="1"/>
  <c r="O2007" i="1"/>
  <c r="R2007" i="1" s="1"/>
  <c r="U2007" i="1" s="1"/>
  <c r="O2161" i="1"/>
  <c r="O2165" i="1"/>
  <c r="O2115" i="1"/>
  <c r="O2092" i="1"/>
  <c r="O2131" i="1"/>
  <c r="O2068" i="1"/>
  <c r="R2068" i="1" s="1"/>
  <c r="U2068" i="1" s="1"/>
  <c r="O2050" i="1"/>
  <c r="O2122" i="1"/>
  <c r="O2211" i="1"/>
  <c r="O1288" i="1"/>
  <c r="R1288" i="1" s="1"/>
  <c r="U1288" i="1" s="1"/>
  <c r="O1166" i="1"/>
  <c r="R1166" i="1" s="1"/>
  <c r="U1166" i="1" s="1"/>
  <c r="O1389" i="1"/>
  <c r="R1389" i="1" s="1"/>
  <c r="U1389" i="1" s="1"/>
  <c r="O1184" i="1"/>
  <c r="R1184" i="1" s="1"/>
  <c r="U1184" i="1" s="1"/>
  <c r="O1433" i="1"/>
  <c r="R1433" i="1" s="1"/>
  <c r="U1433" i="1" s="1"/>
  <c r="O1256" i="1"/>
  <c r="O1373" i="1"/>
  <c r="R1373" i="1" s="1"/>
  <c r="U1373" i="1" s="1"/>
  <c r="O1274" i="1"/>
  <c r="O1143" i="1"/>
  <c r="R1143" i="1" s="1"/>
  <c r="U1143" i="1" s="1"/>
  <c r="O1161" i="1"/>
  <c r="O1382" i="1"/>
  <c r="R1382" i="1" s="1"/>
  <c r="U1382" i="1" s="1"/>
  <c r="X1382" i="1"/>
  <c r="O1232" i="1"/>
  <c r="X1232" i="1"/>
  <c r="O1169" i="1"/>
  <c r="X1169" i="1"/>
  <c r="O1257" i="1"/>
  <c r="R1257" i="1" s="1"/>
  <c r="U1257" i="1" s="1"/>
  <c r="X1257" i="1"/>
  <c r="O1325" i="1"/>
  <c r="R1325" i="1" s="1"/>
  <c r="U1325" i="1" s="1"/>
  <c r="X1325" i="1"/>
  <c r="O1562" i="1"/>
  <c r="X1562" i="1"/>
  <c r="O1531" i="1"/>
  <c r="R1531" i="1" s="1"/>
  <c r="U1531" i="1" s="1"/>
  <c r="X1531" i="1"/>
  <c r="O2248" i="1"/>
  <c r="R2248" i="1" s="1"/>
  <c r="U2248" i="1" s="1"/>
  <c r="O2288" i="1"/>
  <c r="R2288" i="1" s="1"/>
  <c r="U2288" i="1" s="1"/>
  <c r="X2288" i="1"/>
  <c r="O2322" i="1"/>
  <c r="R2322" i="1" s="1"/>
  <c r="U2322" i="1" s="1"/>
  <c r="X2322" i="1"/>
  <c r="O2359" i="1"/>
  <c r="X2359" i="1"/>
  <c r="O2384" i="1"/>
  <c r="X2384" i="1"/>
  <c r="O2252" i="1"/>
  <c r="R2252" i="1" s="1"/>
  <c r="U2252" i="1" s="1"/>
  <c r="X2252" i="1"/>
  <c r="O2421" i="1"/>
  <c r="R2421" i="1" s="1"/>
  <c r="U2421" i="1" s="1"/>
  <c r="O2555" i="1"/>
  <c r="R2555" i="1" s="1"/>
  <c r="U2555" i="1" s="1"/>
  <c r="O2429" i="1"/>
  <c r="R2429" i="1" s="1"/>
  <c r="U2429" i="1" s="1"/>
  <c r="X2429" i="1"/>
  <c r="O2557" i="1"/>
  <c r="X2557" i="1"/>
  <c r="O2118" i="1"/>
  <c r="O2075" i="1"/>
  <c r="R2075" i="1" s="1"/>
  <c r="U2075" i="1" s="1"/>
  <c r="O2033" i="1"/>
  <c r="R2033" i="1" s="1"/>
  <c r="U2033" i="1" s="1"/>
  <c r="O2080" i="1"/>
  <c r="O2014" i="1"/>
  <c r="O2088" i="1"/>
  <c r="O1546" i="1"/>
  <c r="O1306" i="1"/>
  <c r="R1306" i="1" s="1"/>
  <c r="U1306" i="1" s="1"/>
  <c r="O1192" i="1"/>
  <c r="R1192" i="1" s="1"/>
  <c r="U1192" i="1" s="1"/>
  <c r="O1469" i="1"/>
  <c r="R1469" i="1" s="1"/>
  <c r="U1469" i="1" s="1"/>
  <c r="O1381" i="1"/>
  <c r="R1381" i="1" s="1"/>
  <c r="U1381" i="1" s="1"/>
  <c r="O1451" i="1"/>
  <c r="O1443" i="1"/>
  <c r="O1341" i="1"/>
  <c r="R1341" i="1" s="1"/>
  <c r="U1341" i="1" s="1"/>
  <c r="O1425" i="1"/>
  <c r="R1425" i="1" s="1"/>
  <c r="U1425" i="1" s="1"/>
  <c r="O1360" i="1"/>
  <c r="R1360" i="1" s="1"/>
  <c r="U1360" i="1" s="1"/>
  <c r="X1360" i="1"/>
  <c r="O1386" i="1"/>
  <c r="R1386" i="1" s="1"/>
  <c r="U1386" i="1" s="1"/>
  <c r="X1386" i="1"/>
  <c r="O1388" i="1"/>
  <c r="R1388" i="1" s="1"/>
  <c r="U1388" i="1" s="1"/>
  <c r="X1388" i="1"/>
  <c r="O1529" i="1"/>
  <c r="R1529" i="1" s="1"/>
  <c r="U1529" i="1" s="1"/>
  <c r="X1529" i="1"/>
  <c r="O1185" i="1"/>
  <c r="R1185" i="1" s="1"/>
  <c r="U1185" i="1" s="1"/>
  <c r="X1185" i="1"/>
  <c r="O1398" i="1"/>
  <c r="X1398" i="1"/>
  <c r="O2272" i="1"/>
  <c r="X2272" i="1"/>
  <c r="O2397" i="1"/>
  <c r="X2397" i="1"/>
  <c r="O2263" i="1"/>
  <c r="R2263" i="1" s="1"/>
  <c r="U2263" i="1" s="1"/>
  <c r="X2263" i="1"/>
  <c r="O2292" i="1"/>
  <c r="R2292" i="1" s="1"/>
  <c r="U2292" i="1" s="1"/>
  <c r="X2292" i="1"/>
  <c r="O2385" i="1"/>
  <c r="X2385" i="1"/>
  <c r="O2262" i="1"/>
  <c r="X2262" i="1"/>
  <c r="O2335" i="1"/>
  <c r="R2335" i="1" s="1"/>
  <c r="U2335" i="1" s="1"/>
  <c r="X2335" i="1"/>
  <c r="O2354" i="1"/>
  <c r="X2354" i="1"/>
  <c r="O2319" i="1"/>
  <c r="X2319" i="1"/>
  <c r="O2361" i="1"/>
  <c r="X2361" i="1"/>
  <c r="O2455" i="1"/>
  <c r="R2455" i="1" s="1"/>
  <c r="U2455" i="1" s="1"/>
  <c r="O2486" i="1"/>
  <c r="R2486" i="1" s="1"/>
  <c r="U2486" i="1" s="1"/>
  <c r="O2466" i="1"/>
  <c r="O2411" i="1"/>
  <c r="O2437" i="1"/>
  <c r="R2437" i="1" s="1"/>
  <c r="U2437" i="1" s="1"/>
  <c r="X2437" i="1"/>
  <c r="O2611" i="1"/>
  <c r="X2611" i="1"/>
  <c r="O2500" i="1"/>
  <c r="R2500" i="1" s="1"/>
  <c r="U2500" i="1" s="1"/>
  <c r="X2500" i="1"/>
  <c r="O2602" i="1"/>
  <c r="R2602" i="1" s="1"/>
  <c r="U2602" i="1" s="1"/>
  <c r="X2602" i="1"/>
  <c r="O2435" i="1"/>
  <c r="R2435" i="1" s="1"/>
  <c r="U2435" i="1" s="1"/>
  <c r="X2435" i="1"/>
  <c r="O1183" i="1"/>
  <c r="X1183" i="1"/>
  <c r="O1159" i="1"/>
  <c r="X1159" i="1"/>
  <c r="O1235" i="1"/>
  <c r="R1235" i="1" s="1"/>
  <c r="U1235" i="1" s="1"/>
  <c r="X1235" i="1"/>
  <c r="O1378" i="1"/>
  <c r="R1378" i="1" s="1"/>
  <c r="U1378" i="1" s="1"/>
  <c r="X1378" i="1"/>
  <c r="O1568" i="1"/>
  <c r="R1568" i="1" s="1"/>
  <c r="U1568" i="1" s="1"/>
  <c r="X1568" i="1"/>
  <c r="O1464" i="1"/>
  <c r="X1464" i="1"/>
  <c r="O1215" i="1"/>
  <c r="X1215" i="1"/>
  <c r="O1311" i="1"/>
  <c r="X1311" i="1"/>
  <c r="O1253" i="1"/>
  <c r="X1253" i="1"/>
  <c r="O2152" i="1"/>
  <c r="O2074" i="1"/>
  <c r="O2064" i="1"/>
  <c r="O2153" i="1"/>
  <c r="O2077" i="1"/>
  <c r="R2077" i="1" s="1"/>
  <c r="U2077" i="1" s="1"/>
  <c r="O2132" i="1"/>
  <c r="O2154" i="1"/>
  <c r="R2154" i="1" s="1"/>
  <c r="U2154" i="1" s="1"/>
  <c r="O2113" i="1"/>
  <c r="O2205" i="1"/>
  <c r="O1981" i="1"/>
  <c r="O1258" i="1"/>
  <c r="R1258" i="1" s="1"/>
  <c r="U1258" i="1" s="1"/>
  <c r="O1174" i="1"/>
  <c r="R1174" i="1" s="1"/>
  <c r="U1174" i="1" s="1"/>
  <c r="O1998" i="1"/>
  <c r="O1417" i="1"/>
  <c r="O1308" i="1"/>
  <c r="R1308" i="1" s="1"/>
  <c r="U1308" i="1" s="1"/>
  <c r="O1504" i="1"/>
  <c r="R1504" i="1" s="1"/>
  <c r="U1504" i="1" s="1"/>
  <c r="O1172" i="1"/>
  <c r="R1172" i="1" s="1"/>
  <c r="U1172" i="1" s="1"/>
  <c r="O1310" i="1"/>
  <c r="O1244" i="1"/>
  <c r="O1355" i="1"/>
  <c r="O1536" i="1"/>
  <c r="O1149" i="1"/>
  <c r="O1221" i="1"/>
  <c r="R1221" i="1" s="1"/>
  <c r="U1221" i="1" s="1"/>
  <c r="O1281" i="1"/>
  <c r="R1281" i="1" s="1"/>
  <c r="U1281" i="1" s="1"/>
  <c r="X1281" i="1"/>
  <c r="O1442" i="1"/>
  <c r="X1442" i="1"/>
  <c r="O1468" i="1"/>
  <c r="R1468" i="1" s="1"/>
  <c r="U1468" i="1" s="1"/>
  <c r="X1468" i="1"/>
  <c r="O1460" i="1"/>
  <c r="X1460" i="1"/>
  <c r="O1410" i="1"/>
  <c r="X1410" i="1"/>
  <c r="O1319" i="1"/>
  <c r="R1319" i="1" s="1"/>
  <c r="U1319" i="1" s="1"/>
  <c r="X1319" i="1"/>
  <c r="O1285" i="1"/>
  <c r="R1285" i="1" s="1"/>
  <c r="U1285" i="1" s="1"/>
  <c r="X1285" i="1"/>
  <c r="O1486" i="1"/>
  <c r="R1486" i="1" s="1"/>
  <c r="U1486" i="1" s="1"/>
  <c r="X1486" i="1"/>
  <c r="O2338" i="1"/>
  <c r="O2259" i="1"/>
  <c r="R2259" i="1" s="1"/>
  <c r="U2259" i="1" s="1"/>
  <c r="X2259" i="1"/>
  <c r="O2368" i="1"/>
  <c r="X2368" i="1"/>
  <c r="O2408" i="1"/>
  <c r="X2408" i="1"/>
  <c r="O2275" i="1"/>
  <c r="R2275" i="1" s="1"/>
  <c r="U2275" i="1" s="1"/>
  <c r="X2275" i="1"/>
  <c r="O2619" i="1"/>
  <c r="X2619" i="1"/>
  <c r="O2520" i="1"/>
  <c r="X2520" i="1"/>
  <c r="O2603" i="1"/>
  <c r="X2603" i="1"/>
  <c r="O2506" i="1"/>
  <c r="X2506" i="1"/>
  <c r="O2497" i="1"/>
  <c r="X2497" i="1"/>
  <c r="O2178" i="1"/>
  <c r="O2144" i="1"/>
  <c r="R2144" i="1" s="1"/>
  <c r="U2144" i="1" s="1"/>
  <c r="O2177" i="1"/>
  <c r="O2072" i="1"/>
  <c r="O2082" i="1"/>
  <c r="O2215" i="1"/>
  <c r="O1986" i="1"/>
  <c r="O2029" i="1"/>
  <c r="O2207" i="1"/>
  <c r="O2183" i="1"/>
  <c r="O2035" i="1"/>
  <c r="O2143" i="1"/>
  <c r="O2149" i="1"/>
  <c r="O2212" i="1"/>
  <c r="O1488" i="1"/>
  <c r="O1387" i="1"/>
  <c r="R1387" i="1" s="1"/>
  <c r="U1387" i="1" s="1"/>
  <c r="O1500" i="1"/>
  <c r="R1500" i="1" s="1"/>
  <c r="U1500" i="1" s="1"/>
  <c r="O1237" i="1"/>
  <c r="X1237" i="1"/>
  <c r="O1537" i="1"/>
  <c r="R1537" i="1" s="1"/>
  <c r="U1537" i="1" s="1"/>
  <c r="X1537" i="1"/>
  <c r="O1525" i="1"/>
  <c r="X1525" i="1"/>
  <c r="O1426" i="1"/>
  <c r="X1426" i="1"/>
  <c r="O1497" i="1"/>
  <c r="X1497" i="1"/>
  <c r="O1313" i="1"/>
  <c r="X1313" i="1"/>
  <c r="O1273" i="1"/>
  <c r="X1273" i="1"/>
  <c r="O2316" i="1"/>
  <c r="O2304" i="1"/>
  <c r="R2304" i="1" s="1"/>
  <c r="U2304" i="1" s="1"/>
  <c r="O2380" i="1"/>
  <c r="O2270" i="1"/>
  <c r="X2270" i="1"/>
  <c r="O2340" i="1"/>
  <c r="R2340" i="1" s="1"/>
  <c r="U2340" i="1" s="1"/>
  <c r="X2340" i="1"/>
  <c r="O2301" i="1"/>
  <c r="R2301" i="1" s="1"/>
  <c r="U2301" i="1" s="1"/>
  <c r="X2301" i="1"/>
  <c r="O2330" i="1"/>
  <c r="R2330" i="1" s="1"/>
  <c r="U2330" i="1" s="1"/>
  <c r="X2330" i="1"/>
  <c r="O2376" i="1"/>
  <c r="R2376" i="1" s="1"/>
  <c r="U2376" i="1" s="1"/>
  <c r="X2376" i="1"/>
  <c r="O2339" i="1"/>
  <c r="X2339" i="1"/>
  <c r="O2219" i="1"/>
  <c r="X2219" i="1"/>
  <c r="O2355" i="1"/>
  <c r="X2355" i="1"/>
  <c r="O2273" i="1"/>
  <c r="X2273" i="1"/>
  <c r="O2454" i="1"/>
  <c r="R2454" i="1" s="1"/>
  <c r="U2454" i="1" s="1"/>
  <c r="O2417" i="1"/>
  <c r="R2417" i="1" s="1"/>
  <c r="U2417" i="1" s="1"/>
  <c r="X2417" i="1"/>
  <c r="O2621" i="1"/>
  <c r="X2621" i="1"/>
  <c r="O2434" i="1"/>
  <c r="R2434" i="1" s="1"/>
  <c r="U2434" i="1" s="1"/>
  <c r="X2434" i="1"/>
  <c r="O2548" i="1"/>
  <c r="R2548" i="1" s="1"/>
  <c r="U2548" i="1" s="1"/>
  <c r="X2548" i="1"/>
  <c r="O2617" i="1"/>
  <c r="R2617" i="1" s="1"/>
  <c r="U2617" i="1" s="1"/>
  <c r="X2617" i="1"/>
  <c r="O2436" i="1"/>
  <c r="X2436" i="1"/>
  <c r="O2574" i="1"/>
  <c r="R2574" i="1" s="1"/>
  <c r="U2574" i="1" s="1"/>
  <c r="X2574" i="1"/>
  <c r="O2209" i="1"/>
  <c r="O2071" i="1"/>
  <c r="O2019" i="1"/>
  <c r="O2203" i="1"/>
  <c r="O2116" i="1"/>
  <c r="O1554" i="1"/>
  <c r="R1554" i="1" s="1"/>
  <c r="U1554" i="1" s="1"/>
  <c r="O1552" i="1"/>
  <c r="R1552" i="1" s="1"/>
  <c r="U1552" i="1" s="1"/>
  <c r="O1246" i="1"/>
  <c r="O1361" i="1"/>
  <c r="O1535" i="1"/>
  <c r="X1535" i="1"/>
  <c r="O1561" i="1"/>
  <c r="X1561" i="1"/>
  <c r="O1505" i="1"/>
  <c r="R1505" i="1" s="1"/>
  <c r="U1505" i="1" s="1"/>
  <c r="X1505" i="1"/>
  <c r="O2276" i="1"/>
  <c r="X2276" i="1"/>
  <c r="O2278" i="1"/>
  <c r="R2278" i="1" s="1"/>
  <c r="U2278" i="1" s="1"/>
  <c r="X2278" i="1"/>
  <c r="O2318" i="1"/>
  <c r="X2318" i="1"/>
  <c r="O2358" i="1"/>
  <c r="X2358" i="1"/>
  <c r="O2405" i="1"/>
  <c r="R2405" i="1" s="1"/>
  <c r="U2405" i="1" s="1"/>
  <c r="X2405" i="1"/>
  <c r="O2578" i="1"/>
  <c r="O1401" i="1"/>
  <c r="R1401" i="1" s="1"/>
  <c r="U1401" i="1" s="1"/>
  <c r="O1435" i="1"/>
  <c r="O1520" i="1"/>
  <c r="O2085" i="1"/>
  <c r="O2049" i="1"/>
  <c r="O2114" i="1"/>
  <c r="O2091" i="1"/>
  <c r="R2091" i="1" s="1"/>
  <c r="U2091" i="1" s="1"/>
  <c r="O2090" i="1"/>
  <c r="O2086" i="1"/>
  <c r="O2202" i="1"/>
  <c r="O2213" i="1"/>
  <c r="O2081" i="1"/>
  <c r="O1385" i="1"/>
  <c r="R1385" i="1" s="1"/>
  <c r="U1385" i="1" s="1"/>
  <c r="O1147" i="1"/>
  <c r="R1147" i="1" s="1"/>
  <c r="U1147" i="1" s="1"/>
  <c r="O1375" i="1"/>
  <c r="R1375" i="1" s="1"/>
  <c r="U1375" i="1" s="1"/>
  <c r="O1405" i="1"/>
  <c r="R1405" i="1" s="1"/>
  <c r="U1405" i="1" s="1"/>
  <c r="O1335" i="1"/>
  <c r="R1335" i="1" s="1"/>
  <c r="U1335" i="1" s="1"/>
  <c r="O1328" i="1"/>
  <c r="R1328" i="1" s="1"/>
  <c r="U1328" i="1" s="1"/>
  <c r="O1384" i="1"/>
  <c r="X1384" i="1"/>
  <c r="O1420" i="1"/>
  <c r="X1420" i="1"/>
  <c r="O2234" i="1"/>
  <c r="R2234" i="1" s="1"/>
  <c r="U2234" i="1" s="1"/>
  <c r="O2370" i="1"/>
  <c r="O2337" i="1"/>
  <c r="X2337" i="1"/>
  <c r="O2392" i="1"/>
  <c r="R2392" i="1" s="1"/>
  <c r="U2392" i="1" s="1"/>
  <c r="X2392" i="1"/>
  <c r="O2280" i="1"/>
  <c r="X2280" i="1"/>
  <c r="O2382" i="1"/>
  <c r="R2382" i="1" s="1"/>
  <c r="U2382" i="1" s="1"/>
  <c r="X2382" i="1"/>
  <c r="O2342" i="1"/>
  <c r="X2342" i="1"/>
  <c r="O2567" i="1"/>
  <c r="R2567" i="1" s="1"/>
  <c r="U2567" i="1" s="1"/>
  <c r="O2501" i="1"/>
  <c r="R2501" i="1" s="1"/>
  <c r="U2501" i="1" s="1"/>
  <c r="O1980" i="1"/>
  <c r="O1481" i="1"/>
  <c r="O1532" i="1"/>
  <c r="O1329" i="1"/>
  <c r="R1329" i="1" s="1"/>
  <c r="U1329" i="1" s="1"/>
  <c r="O2388" i="1"/>
  <c r="O2284" i="1"/>
  <c r="O1978" i="1"/>
  <c r="O1193" i="1"/>
  <c r="R1193" i="1" s="1"/>
  <c r="U1193" i="1" s="1"/>
  <c r="O2465" i="1"/>
  <c r="O1559" i="1"/>
  <c r="O1354" i="1"/>
  <c r="R1354" i="1" s="1"/>
  <c r="U1354" i="1" s="1"/>
  <c r="O2320" i="1"/>
  <c r="O2375" i="1"/>
  <c r="O1213" i="1"/>
  <c r="O1267" i="1"/>
  <c r="O2012" i="1"/>
  <c r="O2028" i="1"/>
  <c r="O1498" i="1"/>
  <c r="R1498" i="1" s="1"/>
  <c r="U1498" i="1" s="1"/>
  <c r="O1197" i="1"/>
  <c r="R1197" i="1" s="1"/>
  <c r="U1197" i="1" s="1"/>
  <c r="O2130" i="1"/>
  <c r="O2017" i="1"/>
  <c r="O1369" i="1"/>
  <c r="O1465" i="1"/>
  <c r="R1465" i="1" s="1"/>
  <c r="U1465" i="1" s="1"/>
  <c r="O2343" i="1"/>
  <c r="O1419" i="1"/>
  <c r="O1521" i="1"/>
  <c r="O2386" i="1"/>
  <c r="O2167" i="1"/>
  <c r="O1548" i="1"/>
  <c r="O1160" i="1"/>
  <c r="O1130" i="1"/>
  <c r="R1130" i="1" s="1"/>
  <c r="U1130" i="1" s="1"/>
  <c r="O1393" i="1"/>
  <c r="R1393" i="1" s="1"/>
  <c r="U1393" i="1" s="1"/>
  <c r="O1164" i="1"/>
  <c r="R1164" i="1" s="1"/>
  <c r="U1164" i="1" s="1"/>
  <c r="O1276" i="1"/>
  <c r="O1188" i="1"/>
  <c r="R1188" i="1" s="1"/>
  <c r="U1188" i="1" s="1"/>
  <c r="O1153" i="1"/>
  <c r="R1153" i="1" s="1"/>
  <c r="U1153" i="1" s="1"/>
  <c r="O1191" i="1"/>
  <c r="R1191" i="1" s="1"/>
  <c r="U1191" i="1" s="1"/>
  <c r="O1356" i="1"/>
  <c r="R1356" i="1" s="1"/>
  <c r="U1356" i="1" s="1"/>
  <c r="O1533" i="1"/>
  <c r="O1501" i="1"/>
  <c r="O1327" i="1"/>
  <c r="R1327" i="1" s="1"/>
  <c r="U1327" i="1" s="1"/>
  <c r="O2120" i="1"/>
  <c r="O1158" i="1"/>
  <c r="O1487" i="1"/>
  <c r="O2166" i="1"/>
  <c r="O1395" i="1"/>
  <c r="O1450" i="1"/>
  <c r="O1223" i="1"/>
  <c r="O1131" i="1"/>
  <c r="R1131" i="1" s="1"/>
  <c r="U1131" i="1" s="1"/>
  <c r="O2341" i="1"/>
  <c r="R2341" i="1" s="1"/>
  <c r="U2341" i="1" s="1"/>
  <c r="O2" i="1"/>
  <c r="O2159" i="1"/>
  <c r="O1230" i="1"/>
  <c r="R1230" i="1" s="1"/>
  <c r="U1230" i="1" s="1"/>
  <c r="O1446" i="1"/>
  <c r="O1217" i="1"/>
  <c r="O1424" i="1"/>
  <c r="R1424" i="1" s="1"/>
  <c r="U1424" i="1" s="1"/>
  <c r="O1519" i="1"/>
  <c r="O1434" i="1"/>
  <c r="O2032" i="1"/>
  <c r="O2196" i="1"/>
  <c r="O1377" i="1"/>
  <c r="R1377" i="1" s="1"/>
  <c r="U1377" i="1" s="1"/>
  <c r="O1268" i="1"/>
  <c r="R1268" i="1" s="1"/>
  <c r="U1268" i="1" s="1"/>
  <c r="O1324" i="1"/>
  <c r="R1324" i="1" s="1"/>
  <c r="U1324" i="1" s="1"/>
  <c r="O1396" i="1"/>
  <c r="R1396" i="1" s="1"/>
  <c r="U1396" i="1" s="1"/>
  <c r="O1480" i="1"/>
  <c r="O2317" i="1"/>
  <c r="R2317" i="1" s="1"/>
  <c r="U2317" i="1" s="1"/>
  <c r="O2387" i="1"/>
  <c r="O1357" i="1"/>
  <c r="O1284" i="1"/>
  <c r="O1198" i="1"/>
  <c r="O1196" i="1"/>
  <c r="R1196" i="1" s="1"/>
  <c r="U1196" i="1" s="1"/>
  <c r="O1421" i="1"/>
  <c r="O1216" i="1"/>
  <c r="R1216" i="1" s="1"/>
  <c r="U1216" i="1" s="1"/>
  <c r="O1332" i="1"/>
  <c r="O1344" i="1"/>
  <c r="O2274" i="1"/>
  <c r="O2287" i="1"/>
  <c r="R2287" i="1" s="1"/>
  <c r="U2287" i="1" s="1"/>
  <c r="O1429" i="1"/>
  <c r="O1194" i="1"/>
  <c r="R1194" i="1" s="1"/>
  <c r="U1194" i="1" s="1"/>
  <c r="O2008" i="1"/>
  <c r="O2067" i="1"/>
  <c r="O2164" i="1"/>
  <c r="O1982" i="1"/>
  <c r="O1236" i="1"/>
  <c r="O1379" i="1"/>
  <c r="R1379" i="1" s="1"/>
  <c r="U1379" i="1" s="1"/>
  <c r="O1314" i="1"/>
  <c r="O1439" i="1"/>
  <c r="O1151" i="1"/>
  <c r="O1431" i="1"/>
  <c r="O1534" i="1"/>
  <c r="O1400" i="1"/>
  <c r="O1392" i="1"/>
  <c r="O1271" i="1"/>
  <c r="O2325" i="1"/>
  <c r="R2325" i="1" s="1"/>
  <c r="U2325" i="1" s="1"/>
  <c r="O1364" i="1"/>
  <c r="R1364" i="1" s="1"/>
  <c r="U1364" i="1" s="1"/>
  <c r="O1201" i="1"/>
  <c r="O1315" i="1"/>
  <c r="R1315" i="1" s="1"/>
  <c r="U1315" i="1" s="1"/>
  <c r="O1470" i="1"/>
  <c r="R1470" i="1" s="1"/>
  <c r="U1470" i="1" s="1"/>
  <c r="O2332" i="1"/>
  <c r="O2296" i="1"/>
  <c r="O1565" i="1"/>
  <c r="O2268" i="1"/>
  <c r="O2218" i="1"/>
  <c r="O2369" i="1"/>
  <c r="O2256" i="1"/>
  <c r="O2350" i="1"/>
  <c r="O2245" i="1"/>
  <c r="O2269" i="1"/>
  <c r="O2400" i="1"/>
  <c r="O2372" i="1"/>
  <c r="O1251" i="1"/>
  <c r="R2577" i="1"/>
  <c r="U2577" i="1" s="1"/>
  <c r="R2511" i="1"/>
  <c r="U2511" i="1" s="1"/>
  <c r="R2584" i="1"/>
  <c r="U2584" i="1" s="1"/>
  <c r="O2168" i="1"/>
  <c r="O2179" i="1"/>
  <c r="O1227" i="1"/>
  <c r="R1227" i="1" s="1"/>
  <c r="U1227" i="1" s="1"/>
  <c r="O1338" i="1"/>
  <c r="O2299" i="1"/>
  <c r="O2133" i="1"/>
  <c r="O2182" i="1"/>
  <c r="O1202" i="1"/>
  <c r="O1518" i="1"/>
  <c r="O2414" i="1"/>
  <c r="O2491" i="1"/>
  <c r="O2021" i="1"/>
  <c r="O2174" i="1"/>
  <c r="O2018" i="1"/>
  <c r="O2155" i="1"/>
  <c r="O1343" i="1"/>
  <c r="O1516" i="1"/>
  <c r="O1320" i="1"/>
  <c r="O1219" i="1"/>
  <c r="O2303" i="1"/>
  <c r="O2594" i="1"/>
  <c r="R2594" i="1" s="1"/>
  <c r="U2594" i="1" s="1"/>
  <c r="O2026" i="1"/>
  <c r="O2066" i="1"/>
  <c r="O2046" i="1"/>
  <c r="O2083" i="1"/>
  <c r="O2160" i="1"/>
  <c r="O1145" i="1"/>
  <c r="R1145" i="1" s="1"/>
  <c r="U1145" i="1" s="1"/>
  <c r="O1225" i="1"/>
  <c r="O1484" i="1"/>
  <c r="O1428" i="1"/>
  <c r="O2267" i="1"/>
  <c r="O2258" i="1"/>
  <c r="O2464" i="1"/>
  <c r="O2483" i="1"/>
  <c r="O2063" i="1"/>
  <c r="O2047" i="1"/>
  <c r="O1441" i="1"/>
  <c r="R1441" i="1" s="1"/>
  <c r="U1441" i="1" s="1"/>
  <c r="O1359" i="1"/>
  <c r="O1391" i="1"/>
  <c r="O1330" i="1"/>
  <c r="O1412" i="1"/>
  <c r="O2443" i="1"/>
  <c r="O2627" i="1"/>
  <c r="O2613" i="1"/>
  <c r="O2156" i="1"/>
  <c r="O1200" i="1"/>
  <c r="O1234" i="1"/>
  <c r="O1163" i="1"/>
  <c r="R1163" i="1" s="1"/>
  <c r="U1163" i="1" s="1"/>
  <c r="O1317" i="1"/>
  <c r="R1317" i="1" s="1"/>
  <c r="U1317" i="1" s="1"/>
  <c r="O1277" i="1"/>
  <c r="R1277" i="1" s="1"/>
  <c r="U1277" i="1" s="1"/>
  <c r="O2439" i="1"/>
  <c r="O2504" i="1"/>
  <c r="R2610" i="1"/>
  <c r="U2610" i="1" s="1"/>
  <c r="R2489" i="1"/>
  <c r="U2489" i="1" s="1"/>
  <c r="R2609" i="1"/>
  <c r="U2609" i="1" s="1"/>
  <c r="R2582" i="1"/>
  <c r="U2582" i="1" s="1"/>
  <c r="O2607" i="1"/>
  <c r="R2579" i="1"/>
  <c r="U2579" i="1" s="1"/>
  <c r="O2570" i="1"/>
  <c r="O2606" i="1"/>
  <c r="R2606" i="1" s="1"/>
  <c r="U2606" i="1" s="1"/>
  <c r="O2498" i="1"/>
  <c r="O2444" i="1"/>
  <c r="O2591" i="1"/>
  <c r="R2502" i="1"/>
  <c r="U2502" i="1" s="1"/>
  <c r="O2432" i="1"/>
  <c r="R2508" i="1"/>
  <c r="U2508" i="1" s="1"/>
  <c r="O2430" i="1"/>
  <c r="R2612" i="1"/>
  <c r="U2612" i="1" s="1"/>
  <c r="O2438" i="1"/>
  <c r="O2601" i="1"/>
  <c r="R2517" i="1"/>
  <c r="U2517" i="1" s="1"/>
  <c r="O2449" i="1"/>
  <c r="R2488" i="1"/>
  <c r="U2488" i="1" s="1"/>
  <c r="O2620" i="1"/>
  <c r="O2426" i="1"/>
  <c r="O897" i="1"/>
  <c r="O2447" i="1"/>
  <c r="O2415" i="1"/>
  <c r="R2618" i="1"/>
  <c r="U2618" i="1" s="1"/>
  <c r="R2452" i="1"/>
  <c r="U2452" i="1" s="1"/>
  <c r="O2572" i="1"/>
  <c r="O2514" i="1"/>
  <c r="O2614" i="1"/>
  <c r="O2522" i="1"/>
  <c r="O2424" i="1"/>
  <c r="O2428" i="1"/>
  <c r="O2448" i="1"/>
  <c r="O2425" i="1"/>
  <c r="R2631" i="1"/>
  <c r="U2631" i="1" s="1"/>
  <c r="R2418" i="1"/>
  <c r="U2418" i="1" s="1"/>
  <c r="O2453" i="1"/>
  <c r="R2433" i="1"/>
  <c r="U2433" i="1" s="1"/>
  <c r="O2625" i="1"/>
  <c r="O2630" i="1"/>
  <c r="R2450" i="1"/>
  <c r="U2450" i="1" s="1"/>
  <c r="R2623" i="1"/>
  <c r="U2623" i="1" s="1"/>
  <c r="R2608" i="1"/>
  <c r="U2608" i="1" s="1"/>
  <c r="O2532" i="1"/>
  <c r="O2487" i="1"/>
  <c r="O2580" i="1"/>
  <c r="R2485" i="1"/>
  <c r="U2485" i="1" s="1"/>
  <c r="O2412" i="1"/>
  <c r="O2521" i="1"/>
  <c r="O2583" i="1"/>
  <c r="O2629" i="1"/>
  <c r="O2624" i="1"/>
  <c r="R2624" i="1" s="1"/>
  <c r="O2410" i="1"/>
  <c r="O2595" i="1"/>
  <c r="O2440" i="1"/>
  <c r="R2467" i="1"/>
  <c r="U2467" i="1" s="1"/>
  <c r="R2441" i="1"/>
  <c r="U2441" i="1" s="1"/>
  <c r="R2471" i="1"/>
  <c r="U2471" i="1" s="1"/>
  <c r="R2558" i="1"/>
  <c r="U2558" i="1" s="1"/>
  <c r="O2616" i="1"/>
  <c r="R2505" i="1"/>
  <c r="U2505" i="1" s="1"/>
  <c r="O2596" i="1"/>
  <c r="O2571" i="1"/>
  <c r="O2516" i="1"/>
  <c r="O2553" i="1"/>
  <c r="R2556" i="1"/>
  <c r="U2556" i="1" s="1"/>
  <c r="O2569" i="1"/>
  <c r="R2585" i="1"/>
  <c r="U2585" i="1" s="1"/>
  <c r="O2507" i="1"/>
  <c r="O2518" i="1"/>
  <c r="O2490" i="1"/>
  <c r="O2260" i="1"/>
  <c r="R2260" i="1" s="1"/>
  <c r="U2260" i="1" s="1"/>
  <c r="O2250" i="1"/>
  <c r="O2249" i="1"/>
  <c r="O2379" i="1"/>
  <c r="O2229" i="1"/>
  <c r="O2328" i="1"/>
  <c r="O2331" i="1"/>
  <c r="R2331" i="1" s="1"/>
  <c r="U2331" i="1" s="1"/>
  <c r="O2364" i="1"/>
  <c r="R2364" i="1" s="1"/>
  <c r="U2364" i="1" s="1"/>
  <c r="O2291" i="1"/>
  <c r="R2291" i="1" s="1"/>
  <c r="U2291" i="1" s="1"/>
  <c r="O2327" i="1"/>
  <c r="O2225" i="1"/>
  <c r="O2356" i="1"/>
  <c r="R2363" i="1"/>
  <c r="U2363" i="1" s="1"/>
  <c r="R2227" i="1"/>
  <c r="U2227" i="1" s="1"/>
  <c r="O2323" i="1"/>
  <c r="O2223" i="1"/>
  <c r="O2389" i="1"/>
  <c r="O2347" i="1"/>
  <c r="R2353" i="1"/>
  <c r="U2353" i="1" s="1"/>
  <c r="O2228" i="1"/>
  <c r="O2233" i="1"/>
  <c r="O2321" i="1"/>
  <c r="O2224" i="1"/>
  <c r="O2352" i="1"/>
  <c r="O2281" i="1"/>
  <c r="O2344" i="1"/>
  <c r="O2253" i="1"/>
  <c r="O2294" i="1"/>
  <c r="O2391" i="1"/>
  <c r="O2377" i="1"/>
  <c r="O2333" i="1"/>
  <c r="O2283" i="1"/>
  <c r="O2286" i="1"/>
  <c r="O2407" i="1"/>
  <c r="O2346" i="1"/>
  <c r="O2324" i="1"/>
  <c r="O2371" i="1"/>
  <c r="O2367" i="1"/>
  <c r="O2257" i="1"/>
  <c r="O2366" i="1"/>
  <c r="O2279" i="1"/>
  <c r="O2373" i="1"/>
  <c r="O2360" i="1"/>
  <c r="O2336" i="1"/>
  <c r="O2329" i="1"/>
  <c r="O2220" i="1"/>
  <c r="O2393" i="1"/>
  <c r="O2406" i="1"/>
  <c r="O2261" i="1"/>
  <c r="O2348" i="1"/>
  <c r="O2362" i="1"/>
  <c r="O2383" i="1"/>
  <c r="O2307" i="1"/>
  <c r="O2326" i="1"/>
  <c r="O2351" i="1"/>
  <c r="O1394" i="1"/>
  <c r="O1372" i="1"/>
  <c r="O1261" i="1"/>
  <c r="R1261" i="1" s="1"/>
  <c r="U1261" i="1" s="1"/>
  <c r="O1307" i="1"/>
  <c r="R1307" i="1" s="1"/>
  <c r="U1307" i="1" s="1"/>
  <c r="O1402" i="1"/>
  <c r="O1142" i="1"/>
  <c r="O1422" i="1"/>
  <c r="O1249" i="1"/>
  <c r="O1368" i="1"/>
  <c r="O1150" i="1"/>
  <c r="O1148" i="1"/>
  <c r="O1438" i="1"/>
  <c r="R1173" i="1"/>
  <c r="U1173" i="1" s="1"/>
  <c r="R1189" i="1"/>
  <c r="U1189" i="1" s="1"/>
  <c r="O1279" i="1"/>
  <c r="R1157" i="1"/>
  <c r="U1157" i="1" s="1"/>
  <c r="O1358" i="1"/>
  <c r="O1187" i="1"/>
  <c r="O1239" i="1"/>
  <c r="O1245" i="1"/>
  <c r="R1549" i="1"/>
  <c r="U1549" i="1" s="1"/>
  <c r="O1241" i="1"/>
  <c r="O1259" i="1"/>
  <c r="O1527" i="1"/>
  <c r="O1507" i="1"/>
  <c r="O1432" i="1"/>
  <c r="O1337" i="1"/>
  <c r="O1269" i="1"/>
  <c r="O1380" i="1"/>
  <c r="O1430" i="1"/>
  <c r="O1309" i="1"/>
  <c r="O1482" i="1"/>
  <c r="O1275" i="1"/>
  <c r="O1287" i="1"/>
  <c r="O1499" i="1"/>
  <c r="O1553" i="1"/>
  <c r="O1370" i="1"/>
  <c r="O1228" i="1"/>
  <c r="O1195" i="1"/>
  <c r="O1342" i="1"/>
  <c r="O1362" i="1"/>
  <c r="R1263" i="1"/>
  <c r="U1263" i="1" s="1"/>
  <c r="O1564" i="1"/>
  <c r="O1144" i="1"/>
  <c r="O1566" i="1"/>
  <c r="O1462" i="1"/>
  <c r="O1226" i="1"/>
  <c r="O1404" i="1"/>
  <c r="O1444" i="1"/>
  <c r="O1408" i="1"/>
  <c r="O1466" i="1"/>
  <c r="O1436" i="1"/>
  <c r="O1199" i="1"/>
  <c r="O1503" i="1"/>
  <c r="O1334" i="1"/>
  <c r="O1366" i="1"/>
  <c r="O1414" i="1"/>
  <c r="O1238" i="1"/>
  <c r="R1238" i="1" s="1"/>
  <c r="U1238" i="1" s="1"/>
  <c r="O1437" i="1"/>
  <c r="O1415" i="1"/>
  <c r="O1278" i="1"/>
  <c r="O1449" i="1"/>
  <c r="R1186" i="1"/>
  <c r="U1186" i="1" s="1"/>
  <c r="O1403" i="1"/>
  <c r="O1254" i="1"/>
  <c r="O1312" i="1"/>
  <c r="O1233" i="1"/>
  <c r="O1156" i="1"/>
  <c r="O1240" i="1"/>
  <c r="O1229" i="1"/>
  <c r="O1407" i="1"/>
  <c r="O1479" i="1"/>
  <c r="O1365" i="1"/>
  <c r="O1563" i="1"/>
  <c r="O1242" i="1"/>
  <c r="O1168" i="1"/>
  <c r="O1162" i="1"/>
  <c r="O1336" i="1"/>
  <c r="O1316" i="1"/>
  <c r="O1218" i="1"/>
  <c r="O1248" i="1"/>
  <c r="O1363" i="1"/>
  <c r="O1397" i="1"/>
  <c r="O1411" i="1"/>
  <c r="O1409" i="1"/>
  <c r="O1413" i="1"/>
  <c r="O1530" i="1"/>
  <c r="O1322" i="1"/>
  <c r="O1214" i="1"/>
  <c r="O1550" i="1"/>
  <c r="O1560" i="1"/>
  <c r="O1318" i="1"/>
  <c r="O1399" i="1"/>
  <c r="O1270" i="1"/>
  <c r="O1331" i="1"/>
  <c r="O1133" i="1"/>
  <c r="O1154" i="1"/>
  <c r="O2175" i="1"/>
  <c r="O2076" i="1"/>
  <c r="O2078" i="1"/>
  <c r="O2016" i="1"/>
  <c r="O2094" i="1"/>
  <c r="O2024" i="1"/>
  <c r="O1985" i="1"/>
  <c r="O2009" i="1"/>
  <c r="O2069" i="1"/>
  <c r="O2210" i="1"/>
  <c r="O2162" i="1"/>
  <c r="O2065" i="1"/>
  <c r="O2011" i="1"/>
  <c r="O2206" i="1"/>
  <c r="O2034" i="1"/>
  <c r="O2145" i="1"/>
  <c r="O2015" i="1"/>
  <c r="O2127" i="1"/>
  <c r="R2184" i="1"/>
  <c r="U2184" i="1" s="1"/>
  <c r="O2194" i="1"/>
  <c r="O2195" i="1"/>
  <c r="O2125" i="1"/>
  <c r="O2006" i="1"/>
  <c r="O2073" i="1"/>
  <c r="O2147" i="1"/>
  <c r="O2214" i="1"/>
  <c r="O1983" i="1"/>
  <c r="O2124" i="1"/>
  <c r="O2142" i="1"/>
  <c r="O2173" i="1"/>
  <c r="O2079" i="1"/>
  <c r="O2176" i="1"/>
  <c r="O2151" i="1"/>
  <c r="O2023" i="1"/>
  <c r="O2150" i="1"/>
  <c r="O2117" i="1"/>
  <c r="O2148" i="1"/>
  <c r="O2180" i="1"/>
  <c r="O2170" i="1"/>
  <c r="O2119" i="1"/>
  <c r="O2044" i="1"/>
  <c r="O2084" i="1"/>
  <c r="O2087" i="1"/>
  <c r="O2208" i="1"/>
  <c r="O2027" i="1"/>
  <c r="O1977" i="1"/>
  <c r="O2157" i="1"/>
  <c r="X1120" i="1"/>
  <c r="X1126" i="1"/>
  <c r="X896" i="1"/>
  <c r="X898" i="1"/>
  <c r="X1123" i="1"/>
  <c r="X972" i="1"/>
  <c r="X933" i="1"/>
  <c r="X987" i="1"/>
  <c r="X932" i="1"/>
  <c r="X920" i="1"/>
  <c r="X895" i="1"/>
  <c r="X1054" i="1"/>
  <c r="X892" i="1"/>
  <c r="X929" i="1"/>
  <c r="X993" i="1"/>
  <c r="X1125" i="1"/>
  <c r="X1057" i="1"/>
  <c r="X989" i="1"/>
  <c r="X1061" i="1"/>
  <c r="X891" i="1"/>
  <c r="X973" i="1"/>
  <c r="X1077" i="1"/>
  <c r="X990" i="1"/>
  <c r="X1114" i="1"/>
  <c r="X1052" i="1"/>
  <c r="X1124" i="1"/>
  <c r="X1117" i="1"/>
  <c r="X994" i="1"/>
  <c r="X1093" i="1"/>
  <c r="X1087" i="1"/>
  <c r="X1084" i="1"/>
  <c r="X1048" i="1"/>
  <c r="X1039" i="1"/>
  <c r="X1046" i="1"/>
  <c r="X1011" i="1"/>
  <c r="X1008" i="1"/>
  <c r="X1028" i="1"/>
  <c r="X988" i="1"/>
  <c r="X971" i="1"/>
  <c r="X1014" i="1"/>
  <c r="X1016" i="1"/>
  <c r="X1063" i="1"/>
  <c r="X964" i="1"/>
  <c r="X1091" i="1"/>
  <c r="X961" i="1"/>
  <c r="X914" i="1"/>
  <c r="X915" i="1"/>
  <c r="X1041" i="1"/>
  <c r="X958" i="1"/>
  <c r="X911" i="1"/>
  <c r="X974" i="1"/>
  <c r="X1017" i="1"/>
  <c r="X1079" i="1"/>
  <c r="X992" i="1"/>
  <c r="X1081" i="1"/>
  <c r="X930" i="1"/>
  <c r="X1051" i="1"/>
  <c r="X1067" i="1"/>
  <c r="X1037" i="1"/>
  <c r="X996" i="1"/>
  <c r="X1085" i="1"/>
  <c r="X957" i="1"/>
  <c r="X985" i="1"/>
  <c r="X1040" i="1"/>
  <c r="X998" i="1"/>
  <c r="X970" i="1"/>
  <c r="X1053" i="1"/>
  <c r="X1078" i="1"/>
  <c r="X1115" i="1"/>
  <c r="X1045" i="1"/>
  <c r="X938" i="1"/>
  <c r="X986" i="1"/>
  <c r="X1013" i="1"/>
  <c r="X1095" i="1"/>
  <c r="X1044" i="1"/>
  <c r="X916" i="1"/>
  <c r="X1015" i="1"/>
  <c r="X1031" i="1"/>
  <c r="X1032" i="1"/>
  <c r="X936" i="1"/>
  <c r="X979" i="1"/>
  <c r="X978" i="1"/>
  <c r="X997" i="1"/>
  <c r="X1030" i="1"/>
  <c r="X1088" i="1"/>
  <c r="X1064" i="1"/>
  <c r="X955" i="1"/>
  <c r="X1062" i="1"/>
  <c r="X1056" i="1"/>
  <c r="X1092" i="1"/>
  <c r="X1029" i="1"/>
  <c r="X900" i="1"/>
  <c r="X903" i="1"/>
  <c r="X1038" i="1"/>
  <c r="X1047" i="1"/>
  <c r="X1058" i="1"/>
  <c r="X1012" i="1"/>
  <c r="X977" i="1"/>
  <c r="X983" i="1"/>
  <c r="X960" i="1"/>
  <c r="X893" i="1"/>
  <c r="X1009" i="1"/>
  <c r="X1059" i="1"/>
  <c r="X901" i="1"/>
  <c r="X1080" i="1"/>
  <c r="X917" i="1"/>
  <c r="X902" i="1"/>
  <c r="X1082" i="1"/>
  <c r="X894" i="1"/>
  <c r="X905" i="1"/>
  <c r="X1119" i="1"/>
  <c r="X907" i="1"/>
  <c r="X913" i="1"/>
  <c r="X909" i="1"/>
  <c r="X912" i="1"/>
  <c r="X1042" i="1"/>
  <c r="X1066" i="1"/>
  <c r="X1086" i="1"/>
  <c r="X1090" i="1"/>
  <c r="X967" i="1"/>
  <c r="X1127" i="1"/>
  <c r="X937" i="1"/>
  <c r="X959" i="1"/>
  <c r="X1043" i="1"/>
  <c r="X1089" i="1"/>
  <c r="X984" i="1"/>
  <c r="X1036" i="1"/>
  <c r="X968" i="1"/>
  <c r="X969" i="1"/>
  <c r="X963" i="1"/>
  <c r="X982" i="1"/>
  <c r="X934" i="1"/>
  <c r="X1060" i="1"/>
  <c r="X965" i="1"/>
  <c r="X1050" i="1"/>
  <c r="X981" i="1"/>
  <c r="X904" i="1"/>
  <c r="X956" i="1"/>
  <c r="X1118" i="1"/>
  <c r="X975" i="1"/>
  <c r="X1121" i="1"/>
  <c r="X899" i="1"/>
  <c r="X1576" i="1"/>
  <c r="X918" i="1"/>
  <c r="X1083" i="1"/>
  <c r="X908" i="1"/>
  <c r="X1065" i="1"/>
  <c r="X980" i="1"/>
  <c r="X1049" i="1"/>
  <c r="X1122" i="1"/>
  <c r="X1033" i="1"/>
  <c r="AP1120" i="1"/>
  <c r="AO1120" i="1"/>
  <c r="AG1120" i="1"/>
  <c r="AN1120" i="1" s="1"/>
  <c r="AF1120" i="1"/>
  <c r="AM1120" i="1" s="1"/>
  <c r="AE1120" i="1"/>
  <c r="AL1120" i="1" s="1"/>
  <c r="AD1120" i="1"/>
  <c r="AK1120" i="1" s="1"/>
  <c r="AC1120" i="1"/>
  <c r="AJ1120" i="1" s="1"/>
  <c r="AP1126" i="1"/>
  <c r="AO1126" i="1"/>
  <c r="AG1126" i="1"/>
  <c r="AN1126" i="1" s="1"/>
  <c r="AF1126" i="1"/>
  <c r="AM1126" i="1" s="1"/>
  <c r="AE1126" i="1"/>
  <c r="AL1126" i="1" s="1"/>
  <c r="AD1126" i="1"/>
  <c r="AK1126" i="1" s="1"/>
  <c r="AC1126" i="1"/>
  <c r="AJ1126" i="1" s="1"/>
  <c r="AP896" i="1"/>
  <c r="AO896" i="1"/>
  <c r="AG896" i="1"/>
  <c r="AN896" i="1" s="1"/>
  <c r="AF896" i="1"/>
  <c r="AM896" i="1" s="1"/>
  <c r="AE896" i="1"/>
  <c r="AL896" i="1" s="1"/>
  <c r="AD896" i="1"/>
  <c r="AK896" i="1" s="1"/>
  <c r="AC896" i="1"/>
  <c r="AJ896" i="1" s="1"/>
  <c r="O896" i="1"/>
  <c r="AP898" i="1"/>
  <c r="AO898" i="1"/>
  <c r="AG898" i="1"/>
  <c r="AN898" i="1" s="1"/>
  <c r="AF898" i="1"/>
  <c r="AM898" i="1" s="1"/>
  <c r="AE898" i="1"/>
  <c r="AL898" i="1" s="1"/>
  <c r="AD898" i="1"/>
  <c r="AK898" i="1" s="1"/>
  <c r="AC898" i="1"/>
  <c r="AJ898" i="1" s="1"/>
  <c r="AP1123" i="1"/>
  <c r="AO1123" i="1"/>
  <c r="AG1123" i="1"/>
  <c r="AN1123" i="1" s="1"/>
  <c r="AF1123" i="1"/>
  <c r="AM1123" i="1" s="1"/>
  <c r="AE1123" i="1"/>
  <c r="AL1123" i="1" s="1"/>
  <c r="AD1123" i="1"/>
  <c r="AK1123" i="1" s="1"/>
  <c r="AC1123" i="1"/>
  <c r="AJ1123" i="1" s="1"/>
  <c r="AP972" i="1"/>
  <c r="AO972" i="1"/>
  <c r="AG972" i="1"/>
  <c r="AN972" i="1" s="1"/>
  <c r="AF972" i="1"/>
  <c r="AM972" i="1" s="1"/>
  <c r="AE972" i="1"/>
  <c r="AL972" i="1" s="1"/>
  <c r="AD972" i="1"/>
  <c r="AK972" i="1" s="1"/>
  <c r="AC972" i="1"/>
  <c r="AJ972" i="1" s="1"/>
  <c r="AP933" i="1"/>
  <c r="AO933" i="1"/>
  <c r="AG933" i="1"/>
  <c r="AN933" i="1" s="1"/>
  <c r="AF933" i="1"/>
  <c r="AM933" i="1" s="1"/>
  <c r="AE933" i="1"/>
  <c r="AL933" i="1" s="1"/>
  <c r="AD933" i="1"/>
  <c r="AK933" i="1" s="1"/>
  <c r="AC933" i="1"/>
  <c r="AJ933" i="1" s="1"/>
  <c r="AP987" i="1"/>
  <c r="AO987" i="1"/>
  <c r="AG987" i="1"/>
  <c r="AN987" i="1" s="1"/>
  <c r="AF987" i="1"/>
  <c r="AM987" i="1" s="1"/>
  <c r="AE987" i="1"/>
  <c r="AL987" i="1" s="1"/>
  <c r="AD987" i="1"/>
  <c r="AK987" i="1" s="1"/>
  <c r="AC987" i="1"/>
  <c r="AJ987" i="1" s="1"/>
  <c r="AP932" i="1"/>
  <c r="AO932" i="1"/>
  <c r="AG932" i="1"/>
  <c r="AN932" i="1" s="1"/>
  <c r="AF932" i="1"/>
  <c r="AM932" i="1" s="1"/>
  <c r="AE932" i="1"/>
  <c r="AL932" i="1" s="1"/>
  <c r="AD932" i="1"/>
  <c r="AK932" i="1" s="1"/>
  <c r="AC932" i="1"/>
  <c r="AJ932" i="1" s="1"/>
  <c r="AP920" i="1"/>
  <c r="AO920" i="1"/>
  <c r="AG920" i="1"/>
  <c r="AN920" i="1" s="1"/>
  <c r="AF920" i="1"/>
  <c r="AM920" i="1" s="1"/>
  <c r="AE920" i="1"/>
  <c r="AL920" i="1" s="1"/>
  <c r="AD920" i="1"/>
  <c r="AK920" i="1" s="1"/>
  <c r="AC920" i="1"/>
  <c r="AJ920" i="1" s="1"/>
  <c r="AP895" i="1"/>
  <c r="AO895" i="1"/>
  <c r="AG895" i="1"/>
  <c r="AN895" i="1" s="1"/>
  <c r="AF895" i="1"/>
  <c r="AM895" i="1" s="1"/>
  <c r="AE895" i="1"/>
  <c r="AL895" i="1" s="1"/>
  <c r="AD895" i="1"/>
  <c r="AK895" i="1" s="1"/>
  <c r="AC895" i="1"/>
  <c r="AJ895" i="1" s="1"/>
  <c r="O895" i="1"/>
  <c r="AP1054" i="1"/>
  <c r="AO1054" i="1"/>
  <c r="AG1054" i="1"/>
  <c r="AN1054" i="1" s="1"/>
  <c r="AF1054" i="1"/>
  <c r="AM1054" i="1" s="1"/>
  <c r="AE1054" i="1"/>
  <c r="AL1054" i="1" s="1"/>
  <c r="AD1054" i="1"/>
  <c r="AK1054" i="1" s="1"/>
  <c r="AC1054" i="1"/>
  <c r="AJ1054" i="1" s="1"/>
  <c r="AP892" i="1"/>
  <c r="AO892" i="1"/>
  <c r="AG892" i="1"/>
  <c r="AN892" i="1" s="1"/>
  <c r="AF892" i="1"/>
  <c r="AM892" i="1" s="1"/>
  <c r="AE892" i="1"/>
  <c r="AL892" i="1" s="1"/>
  <c r="AD892" i="1"/>
  <c r="AK892" i="1" s="1"/>
  <c r="AC892" i="1"/>
  <c r="AJ892" i="1" s="1"/>
  <c r="AP929" i="1"/>
  <c r="AO929" i="1"/>
  <c r="AG929" i="1"/>
  <c r="AN929" i="1" s="1"/>
  <c r="AF929" i="1"/>
  <c r="AM929" i="1" s="1"/>
  <c r="AE929" i="1"/>
  <c r="AL929" i="1" s="1"/>
  <c r="AD929" i="1"/>
  <c r="AK929" i="1" s="1"/>
  <c r="AC929" i="1"/>
  <c r="AJ929" i="1" s="1"/>
  <c r="AP993" i="1"/>
  <c r="AO993" i="1"/>
  <c r="AG993" i="1"/>
  <c r="AN993" i="1" s="1"/>
  <c r="AF993" i="1"/>
  <c r="AM993" i="1" s="1"/>
  <c r="AE993" i="1"/>
  <c r="AL993" i="1" s="1"/>
  <c r="AD993" i="1"/>
  <c r="AK993" i="1" s="1"/>
  <c r="AC993" i="1"/>
  <c r="AJ993" i="1" s="1"/>
  <c r="AP1125" i="1"/>
  <c r="AO1125" i="1"/>
  <c r="AG1125" i="1"/>
  <c r="AN1125" i="1" s="1"/>
  <c r="AF1125" i="1"/>
  <c r="AM1125" i="1" s="1"/>
  <c r="AE1125" i="1"/>
  <c r="AL1125" i="1" s="1"/>
  <c r="AD1125" i="1"/>
  <c r="AK1125" i="1" s="1"/>
  <c r="AC1125" i="1"/>
  <c r="AJ1125" i="1" s="1"/>
  <c r="AP1057" i="1"/>
  <c r="AO1057" i="1"/>
  <c r="AG1057" i="1"/>
  <c r="AN1057" i="1" s="1"/>
  <c r="AF1057" i="1"/>
  <c r="AM1057" i="1" s="1"/>
  <c r="AE1057" i="1"/>
  <c r="AL1057" i="1" s="1"/>
  <c r="AD1057" i="1"/>
  <c r="AK1057" i="1" s="1"/>
  <c r="AC1057" i="1"/>
  <c r="AJ1057" i="1" s="1"/>
  <c r="AP989" i="1"/>
  <c r="AO989" i="1"/>
  <c r="AG989" i="1"/>
  <c r="AN989" i="1" s="1"/>
  <c r="AF989" i="1"/>
  <c r="AM989" i="1" s="1"/>
  <c r="AE989" i="1"/>
  <c r="AL989" i="1" s="1"/>
  <c r="AD989" i="1"/>
  <c r="AK989" i="1" s="1"/>
  <c r="AC989" i="1"/>
  <c r="AJ989" i="1" s="1"/>
  <c r="AP1061" i="1"/>
  <c r="AO1061" i="1"/>
  <c r="AG1061" i="1"/>
  <c r="AN1061" i="1" s="1"/>
  <c r="AF1061" i="1"/>
  <c r="AM1061" i="1" s="1"/>
  <c r="AE1061" i="1"/>
  <c r="AL1061" i="1" s="1"/>
  <c r="AD1061" i="1"/>
  <c r="AK1061" i="1" s="1"/>
  <c r="AC1061" i="1"/>
  <c r="AJ1061" i="1" s="1"/>
  <c r="AP891" i="1"/>
  <c r="AO891" i="1"/>
  <c r="AG891" i="1"/>
  <c r="AN891" i="1" s="1"/>
  <c r="AF891" i="1"/>
  <c r="AM891" i="1" s="1"/>
  <c r="AE891" i="1"/>
  <c r="AL891" i="1" s="1"/>
  <c r="AD891" i="1"/>
  <c r="AK891" i="1" s="1"/>
  <c r="AC891" i="1"/>
  <c r="AJ891" i="1" s="1"/>
  <c r="AP973" i="1"/>
  <c r="AO973" i="1"/>
  <c r="AG973" i="1"/>
  <c r="AN973" i="1" s="1"/>
  <c r="AF973" i="1"/>
  <c r="AM973" i="1" s="1"/>
  <c r="AE973" i="1"/>
  <c r="AL973" i="1" s="1"/>
  <c r="AD973" i="1"/>
  <c r="AK973" i="1" s="1"/>
  <c r="AC973" i="1"/>
  <c r="AJ973" i="1" s="1"/>
  <c r="AP1077" i="1"/>
  <c r="AO1077" i="1"/>
  <c r="AG1077" i="1"/>
  <c r="AN1077" i="1" s="1"/>
  <c r="AF1077" i="1"/>
  <c r="AM1077" i="1" s="1"/>
  <c r="AE1077" i="1"/>
  <c r="AL1077" i="1" s="1"/>
  <c r="AD1077" i="1"/>
  <c r="AK1077" i="1" s="1"/>
  <c r="AC1077" i="1"/>
  <c r="AJ1077" i="1" s="1"/>
  <c r="AP990" i="1"/>
  <c r="AO990" i="1"/>
  <c r="AG990" i="1"/>
  <c r="AN990" i="1" s="1"/>
  <c r="AF990" i="1"/>
  <c r="AM990" i="1" s="1"/>
  <c r="AE990" i="1"/>
  <c r="AL990" i="1" s="1"/>
  <c r="AD990" i="1"/>
  <c r="AK990" i="1" s="1"/>
  <c r="AC990" i="1"/>
  <c r="AJ990" i="1" s="1"/>
  <c r="AP1114" i="1"/>
  <c r="AO1114" i="1"/>
  <c r="AG1114" i="1"/>
  <c r="AN1114" i="1" s="1"/>
  <c r="AF1114" i="1"/>
  <c r="AM1114" i="1" s="1"/>
  <c r="AE1114" i="1"/>
  <c r="AL1114" i="1" s="1"/>
  <c r="AD1114" i="1"/>
  <c r="AK1114" i="1" s="1"/>
  <c r="AC1114" i="1"/>
  <c r="AJ1114" i="1" s="1"/>
  <c r="AP1052" i="1"/>
  <c r="AO1052" i="1"/>
  <c r="AG1052" i="1"/>
  <c r="AN1052" i="1" s="1"/>
  <c r="AF1052" i="1"/>
  <c r="AM1052" i="1" s="1"/>
  <c r="AE1052" i="1"/>
  <c r="AL1052" i="1" s="1"/>
  <c r="AD1052" i="1"/>
  <c r="AK1052" i="1" s="1"/>
  <c r="AC1052" i="1"/>
  <c r="AJ1052" i="1" s="1"/>
  <c r="AP1124" i="1"/>
  <c r="AO1124" i="1"/>
  <c r="AG1124" i="1"/>
  <c r="AN1124" i="1" s="1"/>
  <c r="AF1124" i="1"/>
  <c r="AM1124" i="1" s="1"/>
  <c r="AE1124" i="1"/>
  <c r="AL1124" i="1" s="1"/>
  <c r="AD1124" i="1"/>
  <c r="AK1124" i="1" s="1"/>
  <c r="AC1124" i="1"/>
  <c r="AJ1124" i="1" s="1"/>
  <c r="AP1117" i="1"/>
  <c r="AO1117" i="1"/>
  <c r="AG1117" i="1"/>
  <c r="AN1117" i="1" s="1"/>
  <c r="AF1117" i="1"/>
  <c r="AM1117" i="1" s="1"/>
  <c r="AE1117" i="1"/>
  <c r="AL1117" i="1" s="1"/>
  <c r="AD1117" i="1"/>
  <c r="AK1117" i="1" s="1"/>
  <c r="AC1117" i="1"/>
  <c r="AJ1117" i="1" s="1"/>
  <c r="AP994" i="1"/>
  <c r="AO994" i="1"/>
  <c r="AG994" i="1"/>
  <c r="AN994" i="1" s="1"/>
  <c r="AF994" i="1"/>
  <c r="AM994" i="1" s="1"/>
  <c r="AE994" i="1"/>
  <c r="AL994" i="1" s="1"/>
  <c r="AD994" i="1"/>
  <c r="AK994" i="1" s="1"/>
  <c r="AC994" i="1"/>
  <c r="AJ994" i="1" s="1"/>
  <c r="AP1093" i="1"/>
  <c r="AO1093" i="1"/>
  <c r="AG1093" i="1"/>
  <c r="AN1093" i="1" s="1"/>
  <c r="AF1093" i="1"/>
  <c r="AM1093" i="1" s="1"/>
  <c r="AE1093" i="1"/>
  <c r="AL1093" i="1" s="1"/>
  <c r="AD1093" i="1"/>
  <c r="AK1093" i="1" s="1"/>
  <c r="AC1093" i="1"/>
  <c r="AJ1093" i="1" s="1"/>
  <c r="AP1087" i="1"/>
  <c r="AO1087" i="1"/>
  <c r="AG1087" i="1"/>
  <c r="AN1087" i="1" s="1"/>
  <c r="AF1087" i="1"/>
  <c r="AM1087" i="1" s="1"/>
  <c r="AE1087" i="1"/>
  <c r="AL1087" i="1" s="1"/>
  <c r="AD1087" i="1"/>
  <c r="AK1087" i="1" s="1"/>
  <c r="AC1087" i="1"/>
  <c r="AJ1087" i="1" s="1"/>
  <c r="AP1084" i="1"/>
  <c r="AO1084" i="1"/>
  <c r="AG1084" i="1"/>
  <c r="AN1084" i="1" s="1"/>
  <c r="AF1084" i="1"/>
  <c r="AM1084" i="1" s="1"/>
  <c r="AE1084" i="1"/>
  <c r="AL1084" i="1" s="1"/>
  <c r="AD1084" i="1"/>
  <c r="AK1084" i="1" s="1"/>
  <c r="AC1084" i="1"/>
  <c r="AJ1084" i="1" s="1"/>
  <c r="AP1048" i="1"/>
  <c r="AO1048" i="1"/>
  <c r="AG1048" i="1"/>
  <c r="AN1048" i="1" s="1"/>
  <c r="AF1048" i="1"/>
  <c r="AM1048" i="1" s="1"/>
  <c r="AE1048" i="1"/>
  <c r="AL1048" i="1" s="1"/>
  <c r="AD1048" i="1"/>
  <c r="AK1048" i="1" s="1"/>
  <c r="AC1048" i="1"/>
  <c r="AJ1048" i="1" s="1"/>
  <c r="AP1039" i="1"/>
  <c r="AO1039" i="1"/>
  <c r="AG1039" i="1"/>
  <c r="AN1039" i="1" s="1"/>
  <c r="AF1039" i="1"/>
  <c r="AM1039" i="1" s="1"/>
  <c r="AE1039" i="1"/>
  <c r="AL1039" i="1" s="1"/>
  <c r="AD1039" i="1"/>
  <c r="AK1039" i="1" s="1"/>
  <c r="AC1039" i="1"/>
  <c r="AJ1039" i="1" s="1"/>
  <c r="AP1046" i="1"/>
  <c r="AO1046" i="1"/>
  <c r="AG1046" i="1"/>
  <c r="AN1046" i="1" s="1"/>
  <c r="AF1046" i="1"/>
  <c r="AM1046" i="1" s="1"/>
  <c r="AE1046" i="1"/>
  <c r="AL1046" i="1" s="1"/>
  <c r="AD1046" i="1"/>
  <c r="AK1046" i="1" s="1"/>
  <c r="AC1046" i="1"/>
  <c r="AJ1046" i="1" s="1"/>
  <c r="AP1011" i="1"/>
  <c r="AO1011" i="1"/>
  <c r="AG1011" i="1"/>
  <c r="AN1011" i="1" s="1"/>
  <c r="AF1011" i="1"/>
  <c r="AM1011" i="1" s="1"/>
  <c r="AE1011" i="1"/>
  <c r="AL1011" i="1" s="1"/>
  <c r="AD1011" i="1"/>
  <c r="AK1011" i="1" s="1"/>
  <c r="AC1011" i="1"/>
  <c r="AJ1011" i="1" s="1"/>
  <c r="AP1008" i="1"/>
  <c r="AO1008" i="1"/>
  <c r="AG1008" i="1"/>
  <c r="AN1008" i="1" s="1"/>
  <c r="AF1008" i="1"/>
  <c r="AM1008" i="1" s="1"/>
  <c r="AE1008" i="1"/>
  <c r="AL1008" i="1" s="1"/>
  <c r="AD1008" i="1"/>
  <c r="AK1008" i="1" s="1"/>
  <c r="AC1008" i="1"/>
  <c r="AJ1008" i="1" s="1"/>
  <c r="AP1028" i="1"/>
  <c r="AO1028" i="1"/>
  <c r="AG1028" i="1"/>
  <c r="AN1028" i="1" s="1"/>
  <c r="AF1028" i="1"/>
  <c r="AM1028" i="1" s="1"/>
  <c r="AE1028" i="1"/>
  <c r="AL1028" i="1" s="1"/>
  <c r="AD1028" i="1"/>
  <c r="AK1028" i="1" s="1"/>
  <c r="AC1028" i="1"/>
  <c r="AJ1028" i="1" s="1"/>
  <c r="AP988" i="1"/>
  <c r="AO988" i="1"/>
  <c r="AG988" i="1"/>
  <c r="AN988" i="1" s="1"/>
  <c r="AF988" i="1"/>
  <c r="AM988" i="1" s="1"/>
  <c r="AE988" i="1"/>
  <c r="AL988" i="1" s="1"/>
  <c r="AD988" i="1"/>
  <c r="AK988" i="1" s="1"/>
  <c r="AC988" i="1"/>
  <c r="AJ988" i="1" s="1"/>
  <c r="AP971" i="1"/>
  <c r="AO971" i="1"/>
  <c r="AG971" i="1"/>
  <c r="AN971" i="1" s="1"/>
  <c r="AF971" i="1"/>
  <c r="AM971" i="1" s="1"/>
  <c r="AE971" i="1"/>
  <c r="AL971" i="1" s="1"/>
  <c r="AD971" i="1"/>
  <c r="AK971" i="1" s="1"/>
  <c r="AC971" i="1"/>
  <c r="AJ971" i="1" s="1"/>
  <c r="AP1014" i="1"/>
  <c r="AO1014" i="1"/>
  <c r="AG1014" i="1"/>
  <c r="AN1014" i="1" s="1"/>
  <c r="AF1014" i="1"/>
  <c r="AM1014" i="1" s="1"/>
  <c r="AE1014" i="1"/>
  <c r="AL1014" i="1" s="1"/>
  <c r="AD1014" i="1"/>
  <c r="AK1014" i="1" s="1"/>
  <c r="AC1014" i="1"/>
  <c r="AJ1014" i="1" s="1"/>
  <c r="AP1016" i="1"/>
  <c r="AO1016" i="1"/>
  <c r="AG1016" i="1"/>
  <c r="AN1016" i="1" s="1"/>
  <c r="AF1016" i="1"/>
  <c r="AM1016" i="1" s="1"/>
  <c r="AE1016" i="1"/>
  <c r="AL1016" i="1" s="1"/>
  <c r="AD1016" i="1"/>
  <c r="AK1016" i="1" s="1"/>
  <c r="AC1016" i="1"/>
  <c r="AJ1016" i="1" s="1"/>
  <c r="AP1063" i="1"/>
  <c r="AO1063" i="1"/>
  <c r="AJ1063" i="1"/>
  <c r="AG1063" i="1"/>
  <c r="AN1063" i="1" s="1"/>
  <c r="AF1063" i="1"/>
  <c r="AM1063" i="1" s="1"/>
  <c r="AE1063" i="1"/>
  <c r="AL1063" i="1" s="1"/>
  <c r="AD1063" i="1"/>
  <c r="AK1063" i="1" s="1"/>
  <c r="AP964" i="1"/>
  <c r="AO964" i="1"/>
  <c r="AG964" i="1"/>
  <c r="AN964" i="1" s="1"/>
  <c r="AF964" i="1"/>
  <c r="AM964" i="1" s="1"/>
  <c r="AE964" i="1"/>
  <c r="AL964" i="1" s="1"/>
  <c r="AD964" i="1"/>
  <c r="AK964" i="1" s="1"/>
  <c r="AC964" i="1"/>
  <c r="AJ964" i="1" s="1"/>
  <c r="AP1091" i="1"/>
  <c r="AO1091" i="1"/>
  <c r="AG1091" i="1"/>
  <c r="AN1091" i="1" s="1"/>
  <c r="AF1091" i="1"/>
  <c r="AM1091" i="1" s="1"/>
  <c r="AE1091" i="1"/>
  <c r="AL1091" i="1" s="1"/>
  <c r="AD1091" i="1"/>
  <c r="AK1091" i="1" s="1"/>
  <c r="AC1091" i="1"/>
  <c r="AJ1091" i="1" s="1"/>
  <c r="AP961" i="1"/>
  <c r="AO961" i="1"/>
  <c r="AG961" i="1"/>
  <c r="AN961" i="1" s="1"/>
  <c r="AF961" i="1"/>
  <c r="AM961" i="1" s="1"/>
  <c r="AE961" i="1"/>
  <c r="AL961" i="1" s="1"/>
  <c r="AD961" i="1"/>
  <c r="AK961" i="1" s="1"/>
  <c r="AC961" i="1"/>
  <c r="AJ961" i="1" s="1"/>
  <c r="AP914" i="1"/>
  <c r="AO914" i="1"/>
  <c r="AG914" i="1"/>
  <c r="AN914" i="1" s="1"/>
  <c r="AF914" i="1"/>
  <c r="AM914" i="1" s="1"/>
  <c r="AE914" i="1"/>
  <c r="AL914" i="1" s="1"/>
  <c r="AD914" i="1"/>
  <c r="AK914" i="1" s="1"/>
  <c r="AC914" i="1"/>
  <c r="AJ914" i="1" s="1"/>
  <c r="AP915" i="1"/>
  <c r="AO915" i="1"/>
  <c r="AG915" i="1"/>
  <c r="AN915" i="1" s="1"/>
  <c r="AF915" i="1"/>
  <c r="AM915" i="1" s="1"/>
  <c r="AE915" i="1"/>
  <c r="AL915" i="1" s="1"/>
  <c r="AD915" i="1"/>
  <c r="AK915" i="1" s="1"/>
  <c r="AC915" i="1"/>
  <c r="AJ915" i="1" s="1"/>
  <c r="AP1041" i="1"/>
  <c r="AO1041" i="1"/>
  <c r="AG1041" i="1"/>
  <c r="AN1041" i="1" s="1"/>
  <c r="AF1041" i="1"/>
  <c r="AM1041" i="1" s="1"/>
  <c r="AE1041" i="1"/>
  <c r="AL1041" i="1" s="1"/>
  <c r="AD1041" i="1"/>
  <c r="AK1041" i="1" s="1"/>
  <c r="AC1041" i="1"/>
  <c r="AJ1041" i="1" s="1"/>
  <c r="AP958" i="1"/>
  <c r="AO958" i="1"/>
  <c r="AG958" i="1"/>
  <c r="AN958" i="1" s="1"/>
  <c r="AF958" i="1"/>
  <c r="AM958" i="1" s="1"/>
  <c r="AE958" i="1"/>
  <c r="AL958" i="1" s="1"/>
  <c r="AD958" i="1"/>
  <c r="AK958" i="1" s="1"/>
  <c r="AC958" i="1"/>
  <c r="AJ958" i="1" s="1"/>
  <c r="AP911" i="1"/>
  <c r="AO911" i="1"/>
  <c r="AG911" i="1"/>
  <c r="AN911" i="1" s="1"/>
  <c r="AF911" i="1"/>
  <c r="AM911" i="1" s="1"/>
  <c r="AE911" i="1"/>
  <c r="AL911" i="1" s="1"/>
  <c r="AD911" i="1"/>
  <c r="AK911" i="1" s="1"/>
  <c r="AC911" i="1"/>
  <c r="AJ911" i="1" s="1"/>
  <c r="AP974" i="1"/>
  <c r="AO974" i="1"/>
  <c r="AG974" i="1"/>
  <c r="AN974" i="1" s="1"/>
  <c r="AF974" i="1"/>
  <c r="AM974" i="1" s="1"/>
  <c r="AE974" i="1"/>
  <c r="AL974" i="1" s="1"/>
  <c r="AD974" i="1"/>
  <c r="AK974" i="1" s="1"/>
  <c r="AC974" i="1"/>
  <c r="AJ974" i="1" s="1"/>
  <c r="AP1017" i="1"/>
  <c r="AO1017" i="1"/>
  <c r="AJ1017" i="1"/>
  <c r="AG1017" i="1"/>
  <c r="AN1017" i="1" s="1"/>
  <c r="AF1017" i="1"/>
  <c r="AM1017" i="1" s="1"/>
  <c r="AE1017" i="1"/>
  <c r="AL1017" i="1" s="1"/>
  <c r="AD1017" i="1"/>
  <c r="AK1017" i="1" s="1"/>
  <c r="AP1079" i="1"/>
  <c r="AO1079" i="1"/>
  <c r="AG1079" i="1"/>
  <c r="AN1079" i="1" s="1"/>
  <c r="AF1079" i="1"/>
  <c r="AM1079" i="1" s="1"/>
  <c r="AE1079" i="1"/>
  <c r="AL1079" i="1" s="1"/>
  <c r="AD1079" i="1"/>
  <c r="AK1079" i="1" s="1"/>
  <c r="AC1079" i="1"/>
  <c r="AJ1079" i="1" s="1"/>
  <c r="AP992" i="1"/>
  <c r="AO992" i="1"/>
  <c r="AJ992" i="1"/>
  <c r="AG992" i="1"/>
  <c r="AN992" i="1" s="1"/>
  <c r="AF992" i="1"/>
  <c r="AM992" i="1" s="1"/>
  <c r="AE992" i="1"/>
  <c r="AL992" i="1" s="1"/>
  <c r="AD992" i="1"/>
  <c r="AK992" i="1" s="1"/>
  <c r="AP1081" i="1"/>
  <c r="AO1081" i="1"/>
  <c r="AG1081" i="1"/>
  <c r="AN1081" i="1" s="1"/>
  <c r="AF1081" i="1"/>
  <c r="AM1081" i="1" s="1"/>
  <c r="AE1081" i="1"/>
  <c r="AL1081" i="1" s="1"/>
  <c r="AD1081" i="1"/>
  <c r="AK1081" i="1" s="1"/>
  <c r="AC1081" i="1"/>
  <c r="AJ1081" i="1" s="1"/>
  <c r="AP930" i="1"/>
  <c r="AO930" i="1"/>
  <c r="AG930" i="1"/>
  <c r="AN930" i="1" s="1"/>
  <c r="AF930" i="1"/>
  <c r="AM930" i="1" s="1"/>
  <c r="AE930" i="1"/>
  <c r="AL930" i="1" s="1"/>
  <c r="AD930" i="1"/>
  <c r="AK930" i="1" s="1"/>
  <c r="AC930" i="1"/>
  <c r="AJ930" i="1" s="1"/>
  <c r="AP1051" i="1"/>
  <c r="AO1051" i="1"/>
  <c r="AG1051" i="1"/>
  <c r="AN1051" i="1" s="1"/>
  <c r="AF1051" i="1"/>
  <c r="AM1051" i="1" s="1"/>
  <c r="AE1051" i="1"/>
  <c r="AL1051" i="1" s="1"/>
  <c r="AD1051" i="1"/>
  <c r="AK1051" i="1" s="1"/>
  <c r="AC1051" i="1"/>
  <c r="AJ1051" i="1" s="1"/>
  <c r="AP1067" i="1"/>
  <c r="AO1067" i="1"/>
  <c r="AG1067" i="1"/>
  <c r="AN1067" i="1" s="1"/>
  <c r="AF1067" i="1"/>
  <c r="AM1067" i="1" s="1"/>
  <c r="AE1067" i="1"/>
  <c r="AL1067" i="1" s="1"/>
  <c r="AD1067" i="1"/>
  <c r="AK1067" i="1" s="1"/>
  <c r="AC1067" i="1"/>
  <c r="AJ1067" i="1" s="1"/>
  <c r="AP1037" i="1"/>
  <c r="AO1037" i="1"/>
  <c r="AG1037" i="1"/>
  <c r="AN1037" i="1" s="1"/>
  <c r="AF1037" i="1"/>
  <c r="AM1037" i="1" s="1"/>
  <c r="AE1037" i="1"/>
  <c r="AL1037" i="1" s="1"/>
  <c r="AD1037" i="1"/>
  <c r="AK1037" i="1" s="1"/>
  <c r="AC1037" i="1"/>
  <c r="AJ1037" i="1" s="1"/>
  <c r="AP996" i="1"/>
  <c r="AO996" i="1"/>
  <c r="AG996" i="1"/>
  <c r="AN996" i="1" s="1"/>
  <c r="AF996" i="1"/>
  <c r="AM996" i="1" s="1"/>
  <c r="AE996" i="1"/>
  <c r="AL996" i="1" s="1"/>
  <c r="AD996" i="1"/>
  <c r="AK996" i="1" s="1"/>
  <c r="AC996" i="1"/>
  <c r="AJ996" i="1" s="1"/>
  <c r="AP1085" i="1"/>
  <c r="AO1085" i="1"/>
  <c r="AG1085" i="1"/>
  <c r="AN1085" i="1" s="1"/>
  <c r="AF1085" i="1"/>
  <c r="AM1085" i="1" s="1"/>
  <c r="AE1085" i="1"/>
  <c r="AL1085" i="1" s="1"/>
  <c r="AD1085" i="1"/>
  <c r="AK1085" i="1" s="1"/>
  <c r="AC1085" i="1"/>
  <c r="AJ1085" i="1" s="1"/>
  <c r="AP957" i="1"/>
  <c r="AO957" i="1"/>
  <c r="AG957" i="1"/>
  <c r="AN957" i="1" s="1"/>
  <c r="AF957" i="1"/>
  <c r="AM957" i="1" s="1"/>
  <c r="AE957" i="1"/>
  <c r="AL957" i="1" s="1"/>
  <c r="AD957" i="1"/>
  <c r="AK957" i="1" s="1"/>
  <c r="AC957" i="1"/>
  <c r="AJ957" i="1" s="1"/>
  <c r="AP985" i="1"/>
  <c r="AO985" i="1"/>
  <c r="AG985" i="1"/>
  <c r="AN985" i="1" s="1"/>
  <c r="AF985" i="1"/>
  <c r="AM985" i="1" s="1"/>
  <c r="AE985" i="1"/>
  <c r="AL985" i="1" s="1"/>
  <c r="AD985" i="1"/>
  <c r="AK985" i="1" s="1"/>
  <c r="AC985" i="1"/>
  <c r="AJ985" i="1" s="1"/>
  <c r="AP1040" i="1"/>
  <c r="AO1040" i="1"/>
  <c r="AG1040" i="1"/>
  <c r="AN1040" i="1" s="1"/>
  <c r="AF1040" i="1"/>
  <c r="AM1040" i="1" s="1"/>
  <c r="AE1040" i="1"/>
  <c r="AL1040" i="1" s="1"/>
  <c r="AD1040" i="1"/>
  <c r="AK1040" i="1" s="1"/>
  <c r="AC1040" i="1"/>
  <c r="AJ1040" i="1" s="1"/>
  <c r="AP998" i="1"/>
  <c r="AO998" i="1"/>
  <c r="AG998" i="1"/>
  <c r="AN998" i="1" s="1"/>
  <c r="AF998" i="1"/>
  <c r="AM998" i="1" s="1"/>
  <c r="AE998" i="1"/>
  <c r="AL998" i="1" s="1"/>
  <c r="AD998" i="1"/>
  <c r="AK998" i="1" s="1"/>
  <c r="AC998" i="1"/>
  <c r="AJ998" i="1" s="1"/>
  <c r="AP970" i="1"/>
  <c r="AO970" i="1"/>
  <c r="AG970" i="1"/>
  <c r="AN970" i="1" s="1"/>
  <c r="AF970" i="1"/>
  <c r="AM970" i="1" s="1"/>
  <c r="AE970" i="1"/>
  <c r="AL970" i="1" s="1"/>
  <c r="AD970" i="1"/>
  <c r="AK970" i="1" s="1"/>
  <c r="AC970" i="1"/>
  <c r="AJ970" i="1" s="1"/>
  <c r="AP1053" i="1"/>
  <c r="AO1053" i="1"/>
  <c r="AG1053" i="1"/>
  <c r="AN1053" i="1" s="1"/>
  <c r="AF1053" i="1"/>
  <c r="AM1053" i="1" s="1"/>
  <c r="AE1053" i="1"/>
  <c r="AL1053" i="1" s="1"/>
  <c r="AD1053" i="1"/>
  <c r="AK1053" i="1" s="1"/>
  <c r="AC1053" i="1"/>
  <c r="AJ1053" i="1" s="1"/>
  <c r="AP1078" i="1"/>
  <c r="AO1078" i="1"/>
  <c r="AG1078" i="1"/>
  <c r="AN1078" i="1" s="1"/>
  <c r="AF1078" i="1"/>
  <c r="AM1078" i="1" s="1"/>
  <c r="AE1078" i="1"/>
  <c r="AL1078" i="1" s="1"/>
  <c r="AD1078" i="1"/>
  <c r="AK1078" i="1" s="1"/>
  <c r="AC1078" i="1"/>
  <c r="AJ1078" i="1" s="1"/>
  <c r="AP1115" i="1"/>
  <c r="AO1115" i="1"/>
  <c r="AG1115" i="1"/>
  <c r="AN1115" i="1" s="1"/>
  <c r="AF1115" i="1"/>
  <c r="AM1115" i="1" s="1"/>
  <c r="AE1115" i="1"/>
  <c r="AL1115" i="1" s="1"/>
  <c r="AD1115" i="1"/>
  <c r="AK1115" i="1" s="1"/>
  <c r="AC1115" i="1"/>
  <c r="AJ1115" i="1" s="1"/>
  <c r="AP1045" i="1"/>
  <c r="AO1045" i="1"/>
  <c r="AG1045" i="1"/>
  <c r="AN1045" i="1" s="1"/>
  <c r="AF1045" i="1"/>
  <c r="AM1045" i="1" s="1"/>
  <c r="AE1045" i="1"/>
  <c r="AL1045" i="1" s="1"/>
  <c r="AD1045" i="1"/>
  <c r="AK1045" i="1" s="1"/>
  <c r="AC1045" i="1"/>
  <c r="AJ1045" i="1" s="1"/>
  <c r="AP938" i="1"/>
  <c r="AO938" i="1"/>
  <c r="AG938" i="1"/>
  <c r="AN938" i="1" s="1"/>
  <c r="AF938" i="1"/>
  <c r="AM938" i="1" s="1"/>
  <c r="AE938" i="1"/>
  <c r="AL938" i="1" s="1"/>
  <c r="AD938" i="1"/>
  <c r="AK938" i="1" s="1"/>
  <c r="AC938" i="1"/>
  <c r="AJ938" i="1" s="1"/>
  <c r="AP986" i="1"/>
  <c r="AO986" i="1"/>
  <c r="AG986" i="1"/>
  <c r="AN986" i="1" s="1"/>
  <c r="AF986" i="1"/>
  <c r="AM986" i="1" s="1"/>
  <c r="AE986" i="1"/>
  <c r="AL986" i="1" s="1"/>
  <c r="AD986" i="1"/>
  <c r="AK986" i="1" s="1"/>
  <c r="AC986" i="1"/>
  <c r="AJ986" i="1" s="1"/>
  <c r="AP1013" i="1"/>
  <c r="AO1013" i="1"/>
  <c r="AG1013" i="1"/>
  <c r="AN1013" i="1" s="1"/>
  <c r="AF1013" i="1"/>
  <c r="AM1013" i="1" s="1"/>
  <c r="AE1013" i="1"/>
  <c r="AL1013" i="1" s="1"/>
  <c r="AD1013" i="1"/>
  <c r="AK1013" i="1" s="1"/>
  <c r="AC1013" i="1"/>
  <c r="AJ1013" i="1" s="1"/>
  <c r="AP1095" i="1"/>
  <c r="AO1095" i="1"/>
  <c r="AG1095" i="1"/>
  <c r="AN1095" i="1" s="1"/>
  <c r="AF1095" i="1"/>
  <c r="AM1095" i="1" s="1"/>
  <c r="AE1095" i="1"/>
  <c r="AL1095" i="1" s="1"/>
  <c r="AD1095" i="1"/>
  <c r="AK1095" i="1" s="1"/>
  <c r="AC1095" i="1"/>
  <c r="AJ1095" i="1" s="1"/>
  <c r="AP1044" i="1"/>
  <c r="AO1044" i="1"/>
  <c r="AG1044" i="1"/>
  <c r="AN1044" i="1" s="1"/>
  <c r="AF1044" i="1"/>
  <c r="AM1044" i="1" s="1"/>
  <c r="AE1044" i="1"/>
  <c r="AL1044" i="1" s="1"/>
  <c r="AD1044" i="1"/>
  <c r="AK1044" i="1" s="1"/>
  <c r="AC1044" i="1"/>
  <c r="AJ1044" i="1" s="1"/>
  <c r="AP916" i="1"/>
  <c r="AO916" i="1"/>
  <c r="AG916" i="1"/>
  <c r="AN916" i="1" s="1"/>
  <c r="AF916" i="1"/>
  <c r="AM916" i="1" s="1"/>
  <c r="AE916" i="1"/>
  <c r="AL916" i="1" s="1"/>
  <c r="AD916" i="1"/>
  <c r="AK916" i="1" s="1"/>
  <c r="AC916" i="1"/>
  <c r="AJ916" i="1" s="1"/>
  <c r="AP1015" i="1"/>
  <c r="AO1015" i="1"/>
  <c r="AG1015" i="1"/>
  <c r="AN1015" i="1" s="1"/>
  <c r="AF1015" i="1"/>
  <c r="AM1015" i="1" s="1"/>
  <c r="AE1015" i="1"/>
  <c r="AL1015" i="1" s="1"/>
  <c r="AD1015" i="1"/>
  <c r="AK1015" i="1" s="1"/>
  <c r="AC1015" i="1"/>
  <c r="AJ1015" i="1" s="1"/>
  <c r="AP1031" i="1"/>
  <c r="AO1031" i="1"/>
  <c r="AJ1031" i="1"/>
  <c r="AG1031" i="1"/>
  <c r="AN1031" i="1" s="1"/>
  <c r="AF1031" i="1"/>
  <c r="AM1031" i="1" s="1"/>
  <c r="AE1031" i="1"/>
  <c r="AL1031" i="1" s="1"/>
  <c r="AD1031" i="1"/>
  <c r="AK1031" i="1" s="1"/>
  <c r="AP1032" i="1"/>
  <c r="AO1032" i="1"/>
  <c r="AG1032" i="1"/>
  <c r="AN1032" i="1" s="1"/>
  <c r="AF1032" i="1"/>
  <c r="AM1032" i="1" s="1"/>
  <c r="AE1032" i="1"/>
  <c r="AL1032" i="1" s="1"/>
  <c r="AD1032" i="1"/>
  <c r="AK1032" i="1" s="1"/>
  <c r="AC1032" i="1"/>
  <c r="AJ1032" i="1" s="1"/>
  <c r="AP936" i="1"/>
  <c r="AO936" i="1"/>
  <c r="AJ936" i="1"/>
  <c r="AG936" i="1"/>
  <c r="AN936" i="1" s="1"/>
  <c r="AF936" i="1"/>
  <c r="AM936" i="1" s="1"/>
  <c r="AE936" i="1"/>
  <c r="AL936" i="1" s="1"/>
  <c r="AD936" i="1"/>
  <c r="AK936" i="1" s="1"/>
  <c r="AP979" i="1"/>
  <c r="AO979" i="1"/>
  <c r="AG979" i="1"/>
  <c r="AN979" i="1" s="1"/>
  <c r="AF979" i="1"/>
  <c r="AM979" i="1" s="1"/>
  <c r="AE979" i="1"/>
  <c r="AL979" i="1" s="1"/>
  <c r="AD979" i="1"/>
  <c r="AK979" i="1" s="1"/>
  <c r="AC979" i="1"/>
  <c r="AJ979" i="1" s="1"/>
  <c r="AP978" i="1"/>
  <c r="AO978" i="1"/>
  <c r="AG978" i="1"/>
  <c r="AN978" i="1" s="1"/>
  <c r="AF978" i="1"/>
  <c r="AM978" i="1" s="1"/>
  <c r="AE978" i="1"/>
  <c r="AL978" i="1" s="1"/>
  <c r="AD978" i="1"/>
  <c r="AK978" i="1" s="1"/>
  <c r="AC978" i="1"/>
  <c r="AJ978" i="1" s="1"/>
  <c r="AP997" i="1"/>
  <c r="AO997" i="1"/>
  <c r="AJ997" i="1"/>
  <c r="AG997" i="1"/>
  <c r="AN997" i="1" s="1"/>
  <c r="AF997" i="1"/>
  <c r="AM997" i="1" s="1"/>
  <c r="AE997" i="1"/>
  <c r="AL997" i="1" s="1"/>
  <c r="AD997" i="1"/>
  <c r="AK997" i="1" s="1"/>
  <c r="AP1030" i="1"/>
  <c r="AO1030" i="1"/>
  <c r="AG1030" i="1"/>
  <c r="AN1030" i="1" s="1"/>
  <c r="AF1030" i="1"/>
  <c r="AM1030" i="1" s="1"/>
  <c r="AE1030" i="1"/>
  <c r="AL1030" i="1" s="1"/>
  <c r="AD1030" i="1"/>
  <c r="AK1030" i="1" s="1"/>
  <c r="AC1030" i="1"/>
  <c r="AJ1030" i="1" s="1"/>
  <c r="AP1088" i="1"/>
  <c r="AO1088" i="1"/>
  <c r="AJ1088" i="1"/>
  <c r="AG1088" i="1"/>
  <c r="AN1088" i="1" s="1"/>
  <c r="AF1088" i="1"/>
  <c r="AM1088" i="1" s="1"/>
  <c r="AE1088" i="1"/>
  <c r="AL1088" i="1" s="1"/>
  <c r="AD1088" i="1"/>
  <c r="AK1088" i="1" s="1"/>
  <c r="AP1064" i="1"/>
  <c r="AO1064" i="1"/>
  <c r="AG1064" i="1"/>
  <c r="AN1064" i="1" s="1"/>
  <c r="AF1064" i="1"/>
  <c r="AM1064" i="1" s="1"/>
  <c r="AE1064" i="1"/>
  <c r="AL1064" i="1" s="1"/>
  <c r="AD1064" i="1"/>
  <c r="AK1064" i="1" s="1"/>
  <c r="AC1064" i="1"/>
  <c r="AJ1064" i="1" s="1"/>
  <c r="AP955" i="1"/>
  <c r="AO955" i="1"/>
  <c r="AJ955" i="1"/>
  <c r="AG955" i="1"/>
  <c r="AN955" i="1" s="1"/>
  <c r="AF955" i="1"/>
  <c r="AM955" i="1" s="1"/>
  <c r="AE955" i="1"/>
  <c r="AL955" i="1" s="1"/>
  <c r="AD955" i="1"/>
  <c r="AK955" i="1" s="1"/>
  <c r="AP1062" i="1"/>
  <c r="AO1062" i="1"/>
  <c r="AG1062" i="1"/>
  <c r="AN1062" i="1" s="1"/>
  <c r="AF1062" i="1"/>
  <c r="AM1062" i="1" s="1"/>
  <c r="AE1062" i="1"/>
  <c r="AL1062" i="1" s="1"/>
  <c r="AD1062" i="1"/>
  <c r="AK1062" i="1" s="1"/>
  <c r="AC1062" i="1"/>
  <c r="AJ1062" i="1" s="1"/>
  <c r="AP1056" i="1"/>
  <c r="AO1056" i="1"/>
  <c r="AG1056" i="1"/>
  <c r="AN1056" i="1" s="1"/>
  <c r="AF1056" i="1"/>
  <c r="AM1056" i="1" s="1"/>
  <c r="AE1056" i="1"/>
  <c r="AL1056" i="1" s="1"/>
  <c r="AD1056" i="1"/>
  <c r="AK1056" i="1" s="1"/>
  <c r="AC1056" i="1"/>
  <c r="AJ1056" i="1" s="1"/>
  <c r="AP1092" i="1"/>
  <c r="AO1092" i="1"/>
  <c r="AG1092" i="1"/>
  <c r="AN1092" i="1" s="1"/>
  <c r="AF1092" i="1"/>
  <c r="AM1092" i="1" s="1"/>
  <c r="AE1092" i="1"/>
  <c r="AL1092" i="1" s="1"/>
  <c r="AD1092" i="1"/>
  <c r="AK1092" i="1" s="1"/>
  <c r="AC1092" i="1"/>
  <c r="AJ1092" i="1" s="1"/>
  <c r="AP1029" i="1"/>
  <c r="AO1029" i="1"/>
  <c r="AG1029" i="1"/>
  <c r="AN1029" i="1" s="1"/>
  <c r="AF1029" i="1"/>
  <c r="AM1029" i="1" s="1"/>
  <c r="AE1029" i="1"/>
  <c r="AL1029" i="1" s="1"/>
  <c r="AD1029" i="1"/>
  <c r="AK1029" i="1" s="1"/>
  <c r="AC1029" i="1"/>
  <c r="AJ1029" i="1" s="1"/>
  <c r="AP900" i="1"/>
  <c r="AO900" i="1"/>
  <c r="AJ900" i="1"/>
  <c r="AG900" i="1"/>
  <c r="AN900" i="1" s="1"/>
  <c r="AF900" i="1"/>
  <c r="AM900" i="1" s="1"/>
  <c r="AE900" i="1"/>
  <c r="AL900" i="1" s="1"/>
  <c r="AD900" i="1"/>
  <c r="AK900" i="1" s="1"/>
  <c r="AP903" i="1"/>
  <c r="AO903" i="1"/>
  <c r="AG903" i="1"/>
  <c r="AN903" i="1" s="1"/>
  <c r="AF903" i="1"/>
  <c r="AM903" i="1" s="1"/>
  <c r="AE903" i="1"/>
  <c r="AL903" i="1" s="1"/>
  <c r="AD903" i="1"/>
  <c r="AK903" i="1" s="1"/>
  <c r="AC903" i="1"/>
  <c r="AJ903" i="1" s="1"/>
  <c r="AP1038" i="1"/>
  <c r="AO1038" i="1"/>
  <c r="AG1038" i="1"/>
  <c r="AN1038" i="1" s="1"/>
  <c r="AF1038" i="1"/>
  <c r="AM1038" i="1" s="1"/>
  <c r="AE1038" i="1"/>
  <c r="AL1038" i="1" s="1"/>
  <c r="AD1038" i="1"/>
  <c r="AK1038" i="1" s="1"/>
  <c r="AC1038" i="1"/>
  <c r="AJ1038" i="1" s="1"/>
  <c r="AP1047" i="1"/>
  <c r="AO1047" i="1"/>
  <c r="AG1047" i="1"/>
  <c r="AN1047" i="1" s="1"/>
  <c r="AF1047" i="1"/>
  <c r="AM1047" i="1" s="1"/>
  <c r="AE1047" i="1"/>
  <c r="AL1047" i="1" s="1"/>
  <c r="AD1047" i="1"/>
  <c r="AK1047" i="1" s="1"/>
  <c r="AC1047" i="1"/>
  <c r="AJ1047" i="1" s="1"/>
  <c r="AP1058" i="1"/>
  <c r="AO1058" i="1"/>
  <c r="AG1058" i="1"/>
  <c r="AN1058" i="1" s="1"/>
  <c r="AF1058" i="1"/>
  <c r="AM1058" i="1" s="1"/>
  <c r="AE1058" i="1"/>
  <c r="AL1058" i="1" s="1"/>
  <c r="AD1058" i="1"/>
  <c r="AK1058" i="1" s="1"/>
  <c r="AC1058" i="1"/>
  <c r="AJ1058" i="1" s="1"/>
  <c r="AP1012" i="1"/>
  <c r="AO1012" i="1"/>
  <c r="AG1012" i="1"/>
  <c r="AN1012" i="1" s="1"/>
  <c r="AF1012" i="1"/>
  <c r="AM1012" i="1" s="1"/>
  <c r="AE1012" i="1"/>
  <c r="AL1012" i="1" s="1"/>
  <c r="AD1012" i="1"/>
  <c r="AK1012" i="1" s="1"/>
  <c r="AC1012" i="1"/>
  <c r="AJ1012" i="1" s="1"/>
  <c r="AP977" i="1"/>
  <c r="AO977" i="1"/>
  <c r="AG977" i="1"/>
  <c r="AN977" i="1" s="1"/>
  <c r="AF977" i="1"/>
  <c r="AM977" i="1" s="1"/>
  <c r="AE977" i="1"/>
  <c r="AL977" i="1" s="1"/>
  <c r="AD977" i="1"/>
  <c r="AK977" i="1" s="1"/>
  <c r="AC977" i="1"/>
  <c r="AJ977" i="1" s="1"/>
  <c r="AP983" i="1"/>
  <c r="AO983" i="1"/>
  <c r="AG983" i="1"/>
  <c r="AN983" i="1" s="1"/>
  <c r="AF983" i="1"/>
  <c r="AM983" i="1" s="1"/>
  <c r="AE983" i="1"/>
  <c r="AL983" i="1" s="1"/>
  <c r="AD983" i="1"/>
  <c r="AK983" i="1" s="1"/>
  <c r="AC983" i="1"/>
  <c r="AJ983" i="1" s="1"/>
  <c r="AP960" i="1"/>
  <c r="AO960" i="1"/>
  <c r="AG960" i="1"/>
  <c r="AN960" i="1" s="1"/>
  <c r="AF960" i="1"/>
  <c r="AM960" i="1" s="1"/>
  <c r="AE960" i="1"/>
  <c r="AL960" i="1" s="1"/>
  <c r="AD960" i="1"/>
  <c r="AK960" i="1" s="1"/>
  <c r="AC960" i="1"/>
  <c r="AJ960" i="1" s="1"/>
  <c r="AP893" i="1"/>
  <c r="AO893" i="1"/>
  <c r="AJ893" i="1"/>
  <c r="AG893" i="1"/>
  <c r="AN893" i="1" s="1"/>
  <c r="AF893" i="1"/>
  <c r="AM893" i="1" s="1"/>
  <c r="AE893" i="1"/>
  <c r="AL893" i="1" s="1"/>
  <c r="AD893" i="1"/>
  <c r="AK893" i="1" s="1"/>
  <c r="AP1009" i="1"/>
  <c r="AO1009" i="1"/>
  <c r="AJ1009" i="1"/>
  <c r="AG1009" i="1"/>
  <c r="AN1009" i="1" s="1"/>
  <c r="AF1009" i="1"/>
  <c r="AM1009" i="1" s="1"/>
  <c r="AE1009" i="1"/>
  <c r="AL1009" i="1" s="1"/>
  <c r="AD1009" i="1"/>
  <c r="AK1009" i="1" s="1"/>
  <c r="AP1059" i="1"/>
  <c r="AO1059" i="1"/>
  <c r="AJ1059" i="1"/>
  <c r="AG1059" i="1"/>
  <c r="AN1059" i="1" s="1"/>
  <c r="AF1059" i="1"/>
  <c r="AM1059" i="1" s="1"/>
  <c r="AE1059" i="1"/>
  <c r="AL1059" i="1" s="1"/>
  <c r="AD1059" i="1"/>
  <c r="AK1059" i="1" s="1"/>
  <c r="AP901" i="1"/>
  <c r="AO901" i="1"/>
  <c r="AG901" i="1"/>
  <c r="AN901" i="1" s="1"/>
  <c r="AF901" i="1"/>
  <c r="AM901" i="1" s="1"/>
  <c r="AE901" i="1"/>
  <c r="AL901" i="1" s="1"/>
  <c r="AD901" i="1"/>
  <c r="AK901" i="1" s="1"/>
  <c r="AC901" i="1"/>
  <c r="AJ901" i="1" s="1"/>
  <c r="AP1080" i="1"/>
  <c r="AO1080" i="1"/>
  <c r="AG1080" i="1"/>
  <c r="AN1080" i="1" s="1"/>
  <c r="AF1080" i="1"/>
  <c r="AM1080" i="1" s="1"/>
  <c r="AE1080" i="1"/>
  <c r="AL1080" i="1" s="1"/>
  <c r="AD1080" i="1"/>
  <c r="AK1080" i="1" s="1"/>
  <c r="AC1080" i="1"/>
  <c r="AJ1080" i="1" s="1"/>
  <c r="AP917" i="1"/>
  <c r="AO917" i="1"/>
  <c r="AG917" i="1"/>
  <c r="AN917" i="1" s="1"/>
  <c r="AF917" i="1"/>
  <c r="AM917" i="1" s="1"/>
  <c r="AE917" i="1"/>
  <c r="AL917" i="1" s="1"/>
  <c r="AD917" i="1"/>
  <c r="AK917" i="1" s="1"/>
  <c r="AC917" i="1"/>
  <c r="AJ917" i="1" s="1"/>
  <c r="AP902" i="1"/>
  <c r="AO902" i="1"/>
  <c r="AG902" i="1"/>
  <c r="AN902" i="1" s="1"/>
  <c r="AF902" i="1"/>
  <c r="AM902" i="1" s="1"/>
  <c r="AE902" i="1"/>
  <c r="AL902" i="1" s="1"/>
  <c r="AD902" i="1"/>
  <c r="AK902" i="1" s="1"/>
  <c r="AC902" i="1"/>
  <c r="AJ902" i="1" s="1"/>
  <c r="AP1082" i="1"/>
  <c r="AO1082" i="1"/>
  <c r="AG1082" i="1"/>
  <c r="AN1082" i="1" s="1"/>
  <c r="AF1082" i="1"/>
  <c r="AM1082" i="1" s="1"/>
  <c r="AE1082" i="1"/>
  <c r="AL1082" i="1" s="1"/>
  <c r="AD1082" i="1"/>
  <c r="AK1082" i="1" s="1"/>
  <c r="AC1082" i="1"/>
  <c r="AJ1082" i="1" s="1"/>
  <c r="AP894" i="1"/>
  <c r="AO894" i="1"/>
  <c r="AG894" i="1"/>
  <c r="AN894" i="1" s="1"/>
  <c r="AF894" i="1"/>
  <c r="AM894" i="1" s="1"/>
  <c r="AE894" i="1"/>
  <c r="AL894" i="1" s="1"/>
  <c r="AD894" i="1"/>
  <c r="AK894" i="1" s="1"/>
  <c r="AC894" i="1"/>
  <c r="AJ894" i="1" s="1"/>
  <c r="AP905" i="1"/>
  <c r="AO905" i="1"/>
  <c r="AJ905" i="1"/>
  <c r="AG905" i="1"/>
  <c r="AN905" i="1" s="1"/>
  <c r="AF905" i="1"/>
  <c r="AM905" i="1" s="1"/>
  <c r="AE905" i="1"/>
  <c r="AL905" i="1" s="1"/>
  <c r="AD905" i="1"/>
  <c r="AK905" i="1" s="1"/>
  <c r="AP1119" i="1"/>
  <c r="AO1119" i="1"/>
  <c r="AG1119" i="1"/>
  <c r="AN1119" i="1" s="1"/>
  <c r="AF1119" i="1"/>
  <c r="AM1119" i="1" s="1"/>
  <c r="AE1119" i="1"/>
  <c r="AL1119" i="1" s="1"/>
  <c r="AD1119" i="1"/>
  <c r="AK1119" i="1" s="1"/>
  <c r="AC1119" i="1"/>
  <c r="AJ1119" i="1" s="1"/>
  <c r="AP907" i="1"/>
  <c r="AO907" i="1"/>
  <c r="AG907" i="1"/>
  <c r="AN907" i="1" s="1"/>
  <c r="AF907" i="1"/>
  <c r="AM907" i="1" s="1"/>
  <c r="AE907" i="1"/>
  <c r="AL907" i="1" s="1"/>
  <c r="AD907" i="1"/>
  <c r="AK907" i="1" s="1"/>
  <c r="AC907" i="1"/>
  <c r="AJ907" i="1" s="1"/>
  <c r="AP913" i="1"/>
  <c r="AO913" i="1"/>
  <c r="AG913" i="1"/>
  <c r="AN913" i="1" s="1"/>
  <c r="AF913" i="1"/>
  <c r="AM913" i="1" s="1"/>
  <c r="AE913" i="1"/>
  <c r="AL913" i="1" s="1"/>
  <c r="AD913" i="1"/>
  <c r="AK913" i="1" s="1"/>
  <c r="AC913" i="1"/>
  <c r="AJ913" i="1" s="1"/>
  <c r="AP909" i="1"/>
  <c r="AO909" i="1"/>
  <c r="AG909" i="1"/>
  <c r="AN909" i="1" s="1"/>
  <c r="AF909" i="1"/>
  <c r="AM909" i="1" s="1"/>
  <c r="AE909" i="1"/>
  <c r="AL909" i="1" s="1"/>
  <c r="AD909" i="1"/>
  <c r="AK909" i="1" s="1"/>
  <c r="AC909" i="1"/>
  <c r="AJ909" i="1" s="1"/>
  <c r="AP912" i="1"/>
  <c r="AO912" i="1"/>
  <c r="AG912" i="1"/>
  <c r="AN912" i="1" s="1"/>
  <c r="AF912" i="1"/>
  <c r="AM912" i="1" s="1"/>
  <c r="AE912" i="1"/>
  <c r="AL912" i="1" s="1"/>
  <c r="AD912" i="1"/>
  <c r="AK912" i="1" s="1"/>
  <c r="AC912" i="1"/>
  <c r="AJ912" i="1" s="1"/>
  <c r="AP1042" i="1"/>
  <c r="AO1042" i="1"/>
  <c r="AG1042" i="1"/>
  <c r="AN1042" i="1" s="1"/>
  <c r="AF1042" i="1"/>
  <c r="AM1042" i="1" s="1"/>
  <c r="AE1042" i="1"/>
  <c r="AL1042" i="1" s="1"/>
  <c r="AD1042" i="1"/>
  <c r="AK1042" i="1" s="1"/>
  <c r="AC1042" i="1"/>
  <c r="AJ1042" i="1" s="1"/>
  <c r="AP1066" i="1"/>
  <c r="AO1066" i="1"/>
  <c r="AG1066" i="1"/>
  <c r="AN1066" i="1" s="1"/>
  <c r="AF1066" i="1"/>
  <c r="AM1066" i="1" s="1"/>
  <c r="AE1066" i="1"/>
  <c r="AL1066" i="1" s="1"/>
  <c r="AD1066" i="1"/>
  <c r="AK1066" i="1" s="1"/>
  <c r="AC1066" i="1"/>
  <c r="AJ1066" i="1" s="1"/>
  <c r="AP1086" i="1"/>
  <c r="AO1086" i="1"/>
  <c r="AG1086" i="1"/>
  <c r="AN1086" i="1" s="1"/>
  <c r="AF1086" i="1"/>
  <c r="AM1086" i="1" s="1"/>
  <c r="AE1086" i="1"/>
  <c r="AL1086" i="1" s="1"/>
  <c r="AD1086" i="1"/>
  <c r="AK1086" i="1" s="1"/>
  <c r="AC1086" i="1"/>
  <c r="AJ1086" i="1" s="1"/>
  <c r="AP1090" i="1"/>
  <c r="AO1090" i="1"/>
  <c r="AG1090" i="1"/>
  <c r="AN1090" i="1" s="1"/>
  <c r="AF1090" i="1"/>
  <c r="AM1090" i="1" s="1"/>
  <c r="AE1090" i="1"/>
  <c r="AL1090" i="1" s="1"/>
  <c r="AD1090" i="1"/>
  <c r="AK1090" i="1" s="1"/>
  <c r="AC1090" i="1"/>
  <c r="AJ1090" i="1" s="1"/>
  <c r="AP967" i="1"/>
  <c r="AO967" i="1"/>
  <c r="AG967" i="1"/>
  <c r="AN967" i="1" s="1"/>
  <c r="AF967" i="1"/>
  <c r="AM967" i="1" s="1"/>
  <c r="AE967" i="1"/>
  <c r="AL967" i="1" s="1"/>
  <c r="AD967" i="1"/>
  <c r="AK967" i="1" s="1"/>
  <c r="AC967" i="1"/>
  <c r="AJ967" i="1" s="1"/>
  <c r="AP1127" i="1"/>
  <c r="AO1127" i="1"/>
  <c r="AG1127" i="1"/>
  <c r="AN1127" i="1" s="1"/>
  <c r="AF1127" i="1"/>
  <c r="AM1127" i="1" s="1"/>
  <c r="AE1127" i="1"/>
  <c r="AL1127" i="1" s="1"/>
  <c r="AD1127" i="1"/>
  <c r="AK1127" i="1" s="1"/>
  <c r="AC1127" i="1"/>
  <c r="AJ1127" i="1" s="1"/>
  <c r="AP937" i="1"/>
  <c r="AO937" i="1"/>
  <c r="AG937" i="1"/>
  <c r="AN937" i="1" s="1"/>
  <c r="AF937" i="1"/>
  <c r="AM937" i="1" s="1"/>
  <c r="AE937" i="1"/>
  <c r="AL937" i="1" s="1"/>
  <c r="AD937" i="1"/>
  <c r="AK937" i="1" s="1"/>
  <c r="AC937" i="1"/>
  <c r="AJ937" i="1" s="1"/>
  <c r="AP959" i="1"/>
  <c r="AO959" i="1"/>
  <c r="AG959" i="1"/>
  <c r="AN959" i="1" s="1"/>
  <c r="AF959" i="1"/>
  <c r="AM959" i="1" s="1"/>
  <c r="AE959" i="1"/>
  <c r="AL959" i="1" s="1"/>
  <c r="AD959" i="1"/>
  <c r="AK959" i="1" s="1"/>
  <c r="AC959" i="1"/>
  <c r="AJ959" i="1" s="1"/>
  <c r="AP1043" i="1"/>
  <c r="AO1043" i="1"/>
  <c r="AG1043" i="1"/>
  <c r="AN1043" i="1" s="1"/>
  <c r="AF1043" i="1"/>
  <c r="AM1043" i="1" s="1"/>
  <c r="AE1043" i="1"/>
  <c r="AL1043" i="1" s="1"/>
  <c r="AD1043" i="1"/>
  <c r="AK1043" i="1" s="1"/>
  <c r="AC1043" i="1"/>
  <c r="AJ1043" i="1" s="1"/>
  <c r="AP1089" i="1"/>
  <c r="AO1089" i="1"/>
  <c r="AG1089" i="1"/>
  <c r="AN1089" i="1" s="1"/>
  <c r="AF1089" i="1"/>
  <c r="AM1089" i="1" s="1"/>
  <c r="AE1089" i="1"/>
  <c r="AL1089" i="1" s="1"/>
  <c r="AD1089" i="1"/>
  <c r="AK1089" i="1" s="1"/>
  <c r="AC1089" i="1"/>
  <c r="AJ1089" i="1" s="1"/>
  <c r="AP984" i="1"/>
  <c r="AO984" i="1"/>
  <c r="AG984" i="1"/>
  <c r="AN984" i="1" s="1"/>
  <c r="AF984" i="1"/>
  <c r="AM984" i="1" s="1"/>
  <c r="AE984" i="1"/>
  <c r="AL984" i="1" s="1"/>
  <c r="AD984" i="1"/>
  <c r="AK984" i="1" s="1"/>
  <c r="AC984" i="1"/>
  <c r="AJ984" i="1" s="1"/>
  <c r="AP1036" i="1"/>
  <c r="AO1036" i="1"/>
  <c r="AG1036" i="1"/>
  <c r="AN1036" i="1" s="1"/>
  <c r="AF1036" i="1"/>
  <c r="AM1036" i="1" s="1"/>
  <c r="AE1036" i="1"/>
  <c r="AL1036" i="1" s="1"/>
  <c r="AD1036" i="1"/>
  <c r="AK1036" i="1" s="1"/>
  <c r="AC1036" i="1"/>
  <c r="AJ1036" i="1" s="1"/>
  <c r="AP968" i="1"/>
  <c r="AO968" i="1"/>
  <c r="AG968" i="1"/>
  <c r="AN968" i="1" s="1"/>
  <c r="AF968" i="1"/>
  <c r="AM968" i="1" s="1"/>
  <c r="AE968" i="1"/>
  <c r="AL968" i="1" s="1"/>
  <c r="AD968" i="1"/>
  <c r="AK968" i="1" s="1"/>
  <c r="AC968" i="1"/>
  <c r="AJ968" i="1" s="1"/>
  <c r="AP969" i="1"/>
  <c r="AO969" i="1"/>
  <c r="AG969" i="1"/>
  <c r="AN969" i="1" s="1"/>
  <c r="AF969" i="1"/>
  <c r="AM969" i="1" s="1"/>
  <c r="AE969" i="1"/>
  <c r="AL969" i="1" s="1"/>
  <c r="AD969" i="1"/>
  <c r="AK969" i="1" s="1"/>
  <c r="AC969" i="1"/>
  <c r="AJ969" i="1" s="1"/>
  <c r="AP963" i="1"/>
  <c r="AO963" i="1"/>
  <c r="AG963" i="1"/>
  <c r="AN963" i="1" s="1"/>
  <c r="AF963" i="1"/>
  <c r="AM963" i="1" s="1"/>
  <c r="AE963" i="1"/>
  <c r="AL963" i="1" s="1"/>
  <c r="AD963" i="1"/>
  <c r="AK963" i="1" s="1"/>
  <c r="AC963" i="1"/>
  <c r="AJ963" i="1" s="1"/>
  <c r="AP982" i="1"/>
  <c r="AO982" i="1"/>
  <c r="AJ982" i="1"/>
  <c r="AG982" i="1"/>
  <c r="AN982" i="1" s="1"/>
  <c r="AF982" i="1"/>
  <c r="AM982" i="1" s="1"/>
  <c r="AE982" i="1"/>
  <c r="AL982" i="1" s="1"/>
  <c r="AD982" i="1"/>
  <c r="AK982" i="1" s="1"/>
  <c r="AP934" i="1"/>
  <c r="AO934" i="1"/>
  <c r="AG934" i="1"/>
  <c r="AN934" i="1" s="1"/>
  <c r="AF934" i="1"/>
  <c r="AM934" i="1" s="1"/>
  <c r="AE934" i="1"/>
  <c r="AL934" i="1" s="1"/>
  <c r="AD934" i="1"/>
  <c r="AK934" i="1" s="1"/>
  <c r="AC934" i="1"/>
  <c r="AJ934" i="1" s="1"/>
  <c r="AP1060" i="1"/>
  <c r="AO1060" i="1"/>
  <c r="AG1060" i="1"/>
  <c r="AN1060" i="1" s="1"/>
  <c r="AF1060" i="1"/>
  <c r="AM1060" i="1" s="1"/>
  <c r="AE1060" i="1"/>
  <c r="AL1060" i="1" s="1"/>
  <c r="AD1060" i="1"/>
  <c r="AK1060" i="1" s="1"/>
  <c r="AC1060" i="1"/>
  <c r="AJ1060" i="1" s="1"/>
  <c r="AP965" i="1"/>
  <c r="AO965" i="1"/>
  <c r="AG965" i="1"/>
  <c r="AN965" i="1" s="1"/>
  <c r="AF965" i="1"/>
  <c r="AM965" i="1" s="1"/>
  <c r="AE965" i="1"/>
  <c r="AL965" i="1" s="1"/>
  <c r="AD965" i="1"/>
  <c r="AK965" i="1" s="1"/>
  <c r="AC965" i="1"/>
  <c r="AJ965" i="1" s="1"/>
  <c r="AP910" i="1"/>
  <c r="AO910" i="1"/>
  <c r="AG910" i="1"/>
  <c r="AN910" i="1" s="1"/>
  <c r="AF910" i="1"/>
  <c r="AM910" i="1" s="1"/>
  <c r="AE910" i="1"/>
  <c r="AL910" i="1" s="1"/>
  <c r="AD910" i="1"/>
  <c r="AK910" i="1" s="1"/>
  <c r="AC910" i="1"/>
  <c r="AJ910" i="1" s="1"/>
  <c r="AP1050" i="1"/>
  <c r="AO1050" i="1"/>
  <c r="AJ1050" i="1"/>
  <c r="AG1050" i="1"/>
  <c r="AN1050" i="1" s="1"/>
  <c r="AF1050" i="1"/>
  <c r="AM1050" i="1" s="1"/>
  <c r="AE1050" i="1"/>
  <c r="AL1050" i="1" s="1"/>
  <c r="AD1050" i="1"/>
  <c r="AK1050" i="1" s="1"/>
  <c r="AP981" i="1"/>
  <c r="AO981" i="1"/>
  <c r="AJ981" i="1"/>
  <c r="AG981" i="1"/>
  <c r="AN981" i="1" s="1"/>
  <c r="AF981" i="1"/>
  <c r="AM981" i="1" s="1"/>
  <c r="AE981" i="1"/>
  <c r="AL981" i="1" s="1"/>
  <c r="AD981" i="1"/>
  <c r="AK981" i="1" s="1"/>
  <c r="AP904" i="1"/>
  <c r="AO904" i="1"/>
  <c r="AG904" i="1"/>
  <c r="AN904" i="1" s="1"/>
  <c r="AF904" i="1"/>
  <c r="AM904" i="1" s="1"/>
  <c r="AE904" i="1"/>
  <c r="AL904" i="1" s="1"/>
  <c r="AD904" i="1"/>
  <c r="AK904" i="1" s="1"/>
  <c r="AC904" i="1"/>
  <c r="AJ904" i="1" s="1"/>
  <c r="AP956" i="1"/>
  <c r="AO956" i="1"/>
  <c r="AG956" i="1"/>
  <c r="AN956" i="1" s="1"/>
  <c r="AF956" i="1"/>
  <c r="AM956" i="1" s="1"/>
  <c r="AE956" i="1"/>
  <c r="AL956" i="1" s="1"/>
  <c r="AD956" i="1"/>
  <c r="AK956" i="1" s="1"/>
  <c r="AC956" i="1"/>
  <c r="AJ956" i="1" s="1"/>
  <c r="AP1118" i="1"/>
  <c r="AO1118" i="1"/>
  <c r="AJ1118" i="1"/>
  <c r="AG1118" i="1"/>
  <c r="AN1118" i="1" s="1"/>
  <c r="AF1118" i="1"/>
  <c r="AM1118" i="1" s="1"/>
  <c r="AE1118" i="1"/>
  <c r="AL1118" i="1" s="1"/>
  <c r="AD1118" i="1"/>
  <c r="AK1118" i="1" s="1"/>
  <c r="AP975" i="1"/>
  <c r="AO975" i="1"/>
  <c r="AJ975" i="1"/>
  <c r="AG975" i="1"/>
  <c r="AN975" i="1" s="1"/>
  <c r="AF975" i="1"/>
  <c r="AM975" i="1" s="1"/>
  <c r="AE975" i="1"/>
  <c r="AL975" i="1" s="1"/>
  <c r="AD975" i="1"/>
  <c r="AK975" i="1" s="1"/>
  <c r="AP1121" i="1"/>
  <c r="AO1121" i="1"/>
  <c r="AJ1121" i="1"/>
  <c r="AG1121" i="1"/>
  <c r="AN1121" i="1" s="1"/>
  <c r="AF1121" i="1"/>
  <c r="AM1121" i="1" s="1"/>
  <c r="AE1121" i="1"/>
  <c r="AL1121" i="1" s="1"/>
  <c r="AD1121" i="1"/>
  <c r="AK1121" i="1" s="1"/>
  <c r="AP899" i="1"/>
  <c r="AO899" i="1"/>
  <c r="AG899" i="1"/>
  <c r="AN899" i="1" s="1"/>
  <c r="AF899" i="1"/>
  <c r="AM899" i="1" s="1"/>
  <c r="AE899" i="1"/>
  <c r="AL899" i="1" s="1"/>
  <c r="AD899" i="1"/>
  <c r="AK899" i="1" s="1"/>
  <c r="AC899" i="1"/>
  <c r="AJ899" i="1" s="1"/>
  <c r="AP1576" i="1"/>
  <c r="AO1576" i="1"/>
  <c r="AJ1576" i="1"/>
  <c r="AG1576" i="1"/>
  <c r="AN1576" i="1" s="1"/>
  <c r="AF1576" i="1"/>
  <c r="AM1576" i="1" s="1"/>
  <c r="AE1576" i="1"/>
  <c r="AL1576" i="1" s="1"/>
  <c r="AD1576" i="1"/>
  <c r="AK1576" i="1" s="1"/>
  <c r="AP918" i="1"/>
  <c r="AO918" i="1"/>
  <c r="AG918" i="1"/>
  <c r="AN918" i="1" s="1"/>
  <c r="AF918" i="1"/>
  <c r="AM918" i="1" s="1"/>
  <c r="AE918" i="1"/>
  <c r="AL918" i="1" s="1"/>
  <c r="AD918" i="1"/>
  <c r="AK918" i="1" s="1"/>
  <c r="AC918" i="1"/>
  <c r="AJ918" i="1" s="1"/>
  <c r="AP1083" i="1"/>
  <c r="AO1083" i="1"/>
  <c r="AG1083" i="1"/>
  <c r="AN1083" i="1" s="1"/>
  <c r="AF1083" i="1"/>
  <c r="AM1083" i="1" s="1"/>
  <c r="AE1083" i="1"/>
  <c r="AL1083" i="1" s="1"/>
  <c r="AD1083" i="1"/>
  <c r="AK1083" i="1" s="1"/>
  <c r="AC1083" i="1"/>
  <c r="AJ1083" i="1" s="1"/>
  <c r="AP908" i="1"/>
  <c r="AO908" i="1"/>
  <c r="AG908" i="1"/>
  <c r="AN908" i="1" s="1"/>
  <c r="AF908" i="1"/>
  <c r="AM908" i="1" s="1"/>
  <c r="AE908" i="1"/>
  <c r="AL908" i="1" s="1"/>
  <c r="AD908" i="1"/>
  <c r="AK908" i="1" s="1"/>
  <c r="AC908" i="1"/>
  <c r="AJ908" i="1" s="1"/>
  <c r="AP1065" i="1"/>
  <c r="AO1065" i="1"/>
  <c r="AG1065" i="1"/>
  <c r="AN1065" i="1" s="1"/>
  <c r="AF1065" i="1"/>
  <c r="AM1065" i="1" s="1"/>
  <c r="AE1065" i="1"/>
  <c r="AL1065" i="1" s="1"/>
  <c r="AD1065" i="1"/>
  <c r="AK1065" i="1" s="1"/>
  <c r="AC1065" i="1"/>
  <c r="AJ1065" i="1" s="1"/>
  <c r="AP980" i="1"/>
  <c r="AO980" i="1"/>
  <c r="AG980" i="1"/>
  <c r="AN980" i="1" s="1"/>
  <c r="AF980" i="1"/>
  <c r="AM980" i="1" s="1"/>
  <c r="AE980" i="1"/>
  <c r="AL980" i="1" s="1"/>
  <c r="AD980" i="1"/>
  <c r="AK980" i="1" s="1"/>
  <c r="AC980" i="1"/>
  <c r="AJ980" i="1" s="1"/>
  <c r="O980" i="1"/>
  <c r="AP1049" i="1"/>
  <c r="AO1049" i="1"/>
  <c r="AG1049" i="1"/>
  <c r="AN1049" i="1" s="1"/>
  <c r="AF1049" i="1"/>
  <c r="AM1049" i="1" s="1"/>
  <c r="AE1049" i="1"/>
  <c r="AL1049" i="1" s="1"/>
  <c r="AD1049" i="1"/>
  <c r="AK1049" i="1" s="1"/>
  <c r="AC1049" i="1"/>
  <c r="AJ1049" i="1" s="1"/>
  <c r="O1049" i="1"/>
  <c r="AP1122" i="1"/>
  <c r="AO1122" i="1"/>
  <c r="AG1122" i="1"/>
  <c r="AN1122" i="1" s="1"/>
  <c r="AF1122" i="1"/>
  <c r="AM1122" i="1" s="1"/>
  <c r="AE1122" i="1"/>
  <c r="AL1122" i="1" s="1"/>
  <c r="AD1122" i="1"/>
  <c r="AK1122" i="1" s="1"/>
  <c r="AC1122" i="1"/>
  <c r="AJ1122" i="1" s="1"/>
  <c r="AP1033" i="1"/>
  <c r="AO1033" i="1"/>
  <c r="AG1033" i="1"/>
  <c r="AN1033" i="1" s="1"/>
  <c r="AF1033" i="1"/>
  <c r="AM1033" i="1" s="1"/>
  <c r="AE1033" i="1"/>
  <c r="AL1033" i="1" s="1"/>
  <c r="AD1033" i="1"/>
  <c r="AK1033" i="1" s="1"/>
  <c r="AC1033" i="1"/>
  <c r="AJ1033" i="1" s="1"/>
  <c r="X879" i="1"/>
  <c r="X472" i="1"/>
  <c r="X474" i="1"/>
  <c r="X876" i="1"/>
  <c r="X597" i="1"/>
  <c r="X573" i="1"/>
  <c r="X620" i="1"/>
  <c r="X564" i="1"/>
  <c r="X560" i="1"/>
  <c r="X471" i="1"/>
  <c r="X822" i="1"/>
  <c r="X468" i="1"/>
  <c r="X561" i="1"/>
  <c r="X634" i="1"/>
  <c r="X878" i="1"/>
  <c r="X825" i="1"/>
  <c r="X622" i="1"/>
  <c r="X829" i="1"/>
  <c r="X467" i="1"/>
  <c r="X598" i="1"/>
  <c r="X837" i="1"/>
  <c r="X623" i="1"/>
  <c r="X867" i="1"/>
  <c r="X820" i="1"/>
  <c r="X877" i="1"/>
  <c r="X870" i="1"/>
  <c r="X635" i="1"/>
  <c r="X861" i="1"/>
  <c r="X855" i="1"/>
  <c r="X852" i="1"/>
  <c r="X688" i="1"/>
  <c r="X671" i="1"/>
  <c r="X686" i="1"/>
  <c r="X644" i="1"/>
  <c r="X641" i="1"/>
  <c r="X652" i="1"/>
  <c r="X624" i="1"/>
  <c r="X621" i="1"/>
  <c r="X596" i="1"/>
  <c r="X647" i="1"/>
  <c r="X649" i="1"/>
  <c r="X831" i="1"/>
  <c r="X589" i="1"/>
  <c r="X859" i="1"/>
  <c r="X586" i="1"/>
  <c r="X554" i="1"/>
  <c r="X555" i="1"/>
  <c r="X681" i="1"/>
  <c r="X583" i="1"/>
  <c r="X519" i="1"/>
  <c r="X599" i="1"/>
  <c r="X650" i="1"/>
  <c r="X839" i="1"/>
  <c r="X633" i="1"/>
  <c r="X849" i="1"/>
  <c r="X562" i="1"/>
  <c r="X819" i="1"/>
  <c r="X835" i="1"/>
  <c r="X669" i="1"/>
  <c r="X637" i="1"/>
  <c r="X853" i="1"/>
  <c r="X582" i="1"/>
  <c r="X618" i="1"/>
  <c r="X672" i="1"/>
  <c r="X639" i="1"/>
  <c r="X595" i="1"/>
  <c r="X821" i="1"/>
  <c r="X838" i="1"/>
  <c r="X868" i="1"/>
  <c r="X685" i="1"/>
  <c r="X579" i="1"/>
  <c r="X619" i="1"/>
  <c r="X646" i="1"/>
  <c r="X863" i="1"/>
  <c r="X862" i="1"/>
  <c r="X684" i="1"/>
  <c r="X556" i="1"/>
  <c r="X648" i="1"/>
  <c r="X663" i="1"/>
  <c r="X664" i="1"/>
  <c r="X576" i="1"/>
  <c r="X604" i="1"/>
  <c r="X603" i="1"/>
  <c r="X638" i="1"/>
  <c r="X662" i="1"/>
  <c r="X856" i="1"/>
  <c r="X832" i="1"/>
  <c r="X580" i="1"/>
  <c r="X830" i="1"/>
  <c r="X824" i="1"/>
  <c r="X860" i="1"/>
  <c r="X653" i="1"/>
  <c r="X476" i="1"/>
  <c r="X511" i="1"/>
  <c r="X670" i="1"/>
  <c r="X687" i="1"/>
  <c r="X826" i="1"/>
  <c r="X836" i="1"/>
  <c r="X645" i="1"/>
  <c r="X602" i="1"/>
  <c r="X616" i="1"/>
  <c r="X585" i="1"/>
  <c r="X469" i="1"/>
  <c r="X642" i="1"/>
  <c r="X827" i="1"/>
  <c r="X840" i="1"/>
  <c r="X557" i="1"/>
  <c r="X850" i="1"/>
  <c r="X470" i="1"/>
  <c r="X513" i="1"/>
  <c r="X872" i="1"/>
  <c r="X515" i="1"/>
  <c r="X521" i="1"/>
  <c r="X520" i="1"/>
  <c r="X682" i="1"/>
  <c r="X834" i="1"/>
  <c r="X858" i="1"/>
  <c r="X514" i="1"/>
  <c r="X592" i="1"/>
  <c r="X880" i="1"/>
  <c r="X577" i="1"/>
  <c r="X584" i="1"/>
  <c r="X683" i="1"/>
  <c r="X857" i="1"/>
  <c r="X617" i="1"/>
  <c r="X668" i="1"/>
  <c r="X593" i="1"/>
  <c r="X594" i="1"/>
  <c r="X588" i="1"/>
  <c r="X575" i="1"/>
  <c r="X615" i="1"/>
  <c r="X574" i="1"/>
  <c r="X828" i="1"/>
  <c r="X590" i="1"/>
  <c r="X614" i="1"/>
  <c r="X512" i="1"/>
  <c r="X581" i="1"/>
  <c r="X871" i="1"/>
  <c r="X600" i="1"/>
  <c r="X874" i="1"/>
  <c r="X475" i="1"/>
  <c r="X473" i="1"/>
  <c r="X558" i="1"/>
  <c r="X516" i="1"/>
  <c r="X833" i="1"/>
  <c r="X605" i="1"/>
  <c r="X689" i="1"/>
  <c r="X875" i="1"/>
  <c r="X665" i="1"/>
  <c r="AP879" i="1"/>
  <c r="AO879" i="1"/>
  <c r="AG879" i="1"/>
  <c r="AN879" i="1" s="1"/>
  <c r="AF879" i="1"/>
  <c r="AM879" i="1" s="1"/>
  <c r="AE879" i="1"/>
  <c r="AL879" i="1" s="1"/>
  <c r="AD879" i="1"/>
  <c r="AK879" i="1" s="1"/>
  <c r="AC879" i="1"/>
  <c r="AJ879" i="1" s="1"/>
  <c r="AP472" i="1"/>
  <c r="AO472" i="1"/>
  <c r="AG472" i="1"/>
  <c r="AN472" i="1" s="1"/>
  <c r="AF472" i="1"/>
  <c r="AM472" i="1" s="1"/>
  <c r="AE472" i="1"/>
  <c r="AL472" i="1" s="1"/>
  <c r="AD472" i="1"/>
  <c r="AK472" i="1" s="1"/>
  <c r="AC472" i="1"/>
  <c r="AJ472" i="1" s="1"/>
  <c r="AP474" i="1"/>
  <c r="AO474" i="1"/>
  <c r="AG474" i="1"/>
  <c r="AN474" i="1" s="1"/>
  <c r="AF474" i="1"/>
  <c r="AM474" i="1" s="1"/>
  <c r="AE474" i="1"/>
  <c r="AL474" i="1" s="1"/>
  <c r="AD474" i="1"/>
  <c r="AK474" i="1" s="1"/>
  <c r="AC474" i="1"/>
  <c r="AJ474" i="1" s="1"/>
  <c r="AP876" i="1"/>
  <c r="AO876" i="1"/>
  <c r="AG876" i="1"/>
  <c r="AN876" i="1" s="1"/>
  <c r="AF876" i="1"/>
  <c r="AM876" i="1" s="1"/>
  <c r="AE876" i="1"/>
  <c r="AL876" i="1" s="1"/>
  <c r="AD876" i="1"/>
  <c r="AK876" i="1" s="1"/>
  <c r="AC876" i="1"/>
  <c r="AJ876" i="1" s="1"/>
  <c r="AP597" i="1"/>
  <c r="AO597" i="1"/>
  <c r="AG597" i="1"/>
  <c r="AN597" i="1" s="1"/>
  <c r="AF597" i="1"/>
  <c r="AM597" i="1" s="1"/>
  <c r="AE597" i="1"/>
  <c r="AL597" i="1" s="1"/>
  <c r="AD597" i="1"/>
  <c r="AK597" i="1" s="1"/>
  <c r="AC597" i="1"/>
  <c r="AJ597" i="1" s="1"/>
  <c r="AP573" i="1"/>
  <c r="AO573" i="1"/>
  <c r="AG573" i="1"/>
  <c r="AN573" i="1" s="1"/>
  <c r="AF573" i="1"/>
  <c r="AM573" i="1" s="1"/>
  <c r="AE573" i="1"/>
  <c r="AL573" i="1" s="1"/>
  <c r="AD573" i="1"/>
  <c r="AK573" i="1" s="1"/>
  <c r="AC573" i="1"/>
  <c r="AJ573" i="1" s="1"/>
  <c r="AP620" i="1"/>
  <c r="AO620" i="1"/>
  <c r="AG620" i="1"/>
  <c r="AN620" i="1" s="1"/>
  <c r="AF620" i="1"/>
  <c r="AM620" i="1" s="1"/>
  <c r="AE620" i="1"/>
  <c r="AL620" i="1" s="1"/>
  <c r="AD620" i="1"/>
  <c r="AK620" i="1" s="1"/>
  <c r="AC620" i="1"/>
  <c r="AJ620" i="1" s="1"/>
  <c r="AP564" i="1"/>
  <c r="AO564" i="1"/>
  <c r="AG564" i="1"/>
  <c r="AN564" i="1" s="1"/>
  <c r="AF564" i="1"/>
  <c r="AM564" i="1" s="1"/>
  <c r="AE564" i="1"/>
  <c r="AL564" i="1" s="1"/>
  <c r="AD564" i="1"/>
  <c r="AK564" i="1" s="1"/>
  <c r="AC564" i="1"/>
  <c r="AJ564" i="1" s="1"/>
  <c r="AP560" i="1"/>
  <c r="AO560" i="1"/>
  <c r="AG560" i="1"/>
  <c r="AN560" i="1" s="1"/>
  <c r="AF560" i="1"/>
  <c r="AM560" i="1" s="1"/>
  <c r="AE560" i="1"/>
  <c r="AL560" i="1" s="1"/>
  <c r="AD560" i="1"/>
  <c r="AK560" i="1" s="1"/>
  <c r="AC560" i="1"/>
  <c r="AJ560" i="1" s="1"/>
  <c r="AP471" i="1"/>
  <c r="AO471" i="1"/>
  <c r="AG471" i="1"/>
  <c r="AN471" i="1" s="1"/>
  <c r="AF471" i="1"/>
  <c r="AM471" i="1" s="1"/>
  <c r="AE471" i="1"/>
  <c r="AL471" i="1" s="1"/>
  <c r="AD471" i="1"/>
  <c r="AK471" i="1" s="1"/>
  <c r="AC471" i="1"/>
  <c r="AJ471" i="1" s="1"/>
  <c r="AP822" i="1"/>
  <c r="AO822" i="1"/>
  <c r="AG822" i="1"/>
  <c r="AN822" i="1" s="1"/>
  <c r="AF822" i="1"/>
  <c r="AM822" i="1" s="1"/>
  <c r="AE822" i="1"/>
  <c r="AL822" i="1" s="1"/>
  <c r="AD822" i="1"/>
  <c r="AK822" i="1" s="1"/>
  <c r="AC822" i="1"/>
  <c r="AJ822" i="1" s="1"/>
  <c r="AP468" i="1"/>
  <c r="AO468" i="1"/>
  <c r="AG468" i="1"/>
  <c r="AN468" i="1" s="1"/>
  <c r="AF468" i="1"/>
  <c r="AM468" i="1" s="1"/>
  <c r="AE468" i="1"/>
  <c r="AL468" i="1" s="1"/>
  <c r="AD468" i="1"/>
  <c r="AK468" i="1" s="1"/>
  <c r="AC468" i="1"/>
  <c r="AJ468" i="1" s="1"/>
  <c r="AP561" i="1"/>
  <c r="AO561" i="1"/>
  <c r="AG561" i="1"/>
  <c r="AN561" i="1" s="1"/>
  <c r="AF561" i="1"/>
  <c r="AM561" i="1" s="1"/>
  <c r="AE561" i="1"/>
  <c r="AL561" i="1" s="1"/>
  <c r="AD561" i="1"/>
  <c r="AK561" i="1" s="1"/>
  <c r="AC561" i="1"/>
  <c r="AJ561" i="1" s="1"/>
  <c r="AP634" i="1"/>
  <c r="AO634" i="1"/>
  <c r="AG634" i="1"/>
  <c r="AN634" i="1" s="1"/>
  <c r="AF634" i="1"/>
  <c r="AM634" i="1" s="1"/>
  <c r="AE634" i="1"/>
  <c r="AL634" i="1" s="1"/>
  <c r="AD634" i="1"/>
  <c r="AK634" i="1" s="1"/>
  <c r="AC634" i="1"/>
  <c r="AJ634" i="1" s="1"/>
  <c r="AP878" i="1"/>
  <c r="AO878" i="1"/>
  <c r="AG878" i="1"/>
  <c r="AN878" i="1" s="1"/>
  <c r="AF878" i="1"/>
  <c r="AM878" i="1" s="1"/>
  <c r="AE878" i="1"/>
  <c r="AL878" i="1" s="1"/>
  <c r="AD878" i="1"/>
  <c r="AK878" i="1" s="1"/>
  <c r="AC878" i="1"/>
  <c r="AJ878" i="1" s="1"/>
  <c r="AP825" i="1"/>
  <c r="AO825" i="1"/>
  <c r="AG825" i="1"/>
  <c r="AN825" i="1" s="1"/>
  <c r="AF825" i="1"/>
  <c r="AM825" i="1" s="1"/>
  <c r="AE825" i="1"/>
  <c r="AL825" i="1" s="1"/>
  <c r="AD825" i="1"/>
  <c r="AK825" i="1" s="1"/>
  <c r="AC825" i="1"/>
  <c r="AJ825" i="1" s="1"/>
  <c r="AP622" i="1"/>
  <c r="AO622" i="1"/>
  <c r="AG622" i="1"/>
  <c r="AN622" i="1" s="1"/>
  <c r="AF622" i="1"/>
  <c r="AM622" i="1" s="1"/>
  <c r="AE622" i="1"/>
  <c r="AL622" i="1" s="1"/>
  <c r="AD622" i="1"/>
  <c r="AK622" i="1" s="1"/>
  <c r="AC622" i="1"/>
  <c r="AJ622" i="1" s="1"/>
  <c r="AP829" i="1"/>
  <c r="AO829" i="1"/>
  <c r="AG829" i="1"/>
  <c r="AN829" i="1" s="1"/>
  <c r="AF829" i="1"/>
  <c r="AM829" i="1" s="1"/>
  <c r="AE829" i="1"/>
  <c r="AL829" i="1" s="1"/>
  <c r="AD829" i="1"/>
  <c r="AK829" i="1" s="1"/>
  <c r="AC829" i="1"/>
  <c r="AJ829" i="1" s="1"/>
  <c r="AP467" i="1"/>
  <c r="AO467" i="1"/>
  <c r="AG467" i="1"/>
  <c r="AN467" i="1" s="1"/>
  <c r="AF467" i="1"/>
  <c r="AM467" i="1" s="1"/>
  <c r="AE467" i="1"/>
  <c r="AL467" i="1" s="1"/>
  <c r="AD467" i="1"/>
  <c r="AK467" i="1" s="1"/>
  <c r="AC467" i="1"/>
  <c r="AJ467" i="1" s="1"/>
  <c r="AP598" i="1"/>
  <c r="AO598" i="1"/>
  <c r="AG598" i="1"/>
  <c r="AN598" i="1" s="1"/>
  <c r="AF598" i="1"/>
  <c r="AM598" i="1" s="1"/>
  <c r="AE598" i="1"/>
  <c r="AL598" i="1" s="1"/>
  <c r="AD598" i="1"/>
  <c r="AK598" i="1" s="1"/>
  <c r="AC598" i="1"/>
  <c r="AJ598" i="1" s="1"/>
  <c r="AP837" i="1"/>
  <c r="AO837" i="1"/>
  <c r="AG837" i="1"/>
  <c r="AN837" i="1" s="1"/>
  <c r="AF837" i="1"/>
  <c r="AM837" i="1" s="1"/>
  <c r="AE837" i="1"/>
  <c r="AL837" i="1" s="1"/>
  <c r="AD837" i="1"/>
  <c r="AK837" i="1" s="1"/>
  <c r="AC837" i="1"/>
  <c r="AJ837" i="1" s="1"/>
  <c r="AP623" i="1"/>
  <c r="AO623" i="1"/>
  <c r="AG623" i="1"/>
  <c r="AN623" i="1" s="1"/>
  <c r="AF623" i="1"/>
  <c r="AM623" i="1" s="1"/>
  <c r="AE623" i="1"/>
  <c r="AL623" i="1" s="1"/>
  <c r="AD623" i="1"/>
  <c r="AK623" i="1" s="1"/>
  <c r="AC623" i="1"/>
  <c r="AJ623" i="1" s="1"/>
  <c r="AP867" i="1"/>
  <c r="AO867" i="1"/>
  <c r="AG867" i="1"/>
  <c r="AN867" i="1" s="1"/>
  <c r="AF867" i="1"/>
  <c r="AM867" i="1" s="1"/>
  <c r="AE867" i="1"/>
  <c r="AL867" i="1" s="1"/>
  <c r="AD867" i="1"/>
  <c r="AK867" i="1" s="1"/>
  <c r="AC867" i="1"/>
  <c r="AJ867" i="1" s="1"/>
  <c r="AP820" i="1"/>
  <c r="AO820" i="1"/>
  <c r="AG820" i="1"/>
  <c r="AN820" i="1" s="1"/>
  <c r="AF820" i="1"/>
  <c r="AM820" i="1" s="1"/>
  <c r="AE820" i="1"/>
  <c r="AL820" i="1" s="1"/>
  <c r="AD820" i="1"/>
  <c r="AK820" i="1" s="1"/>
  <c r="AC820" i="1"/>
  <c r="AJ820" i="1" s="1"/>
  <c r="AP877" i="1"/>
  <c r="AO877" i="1"/>
  <c r="AG877" i="1"/>
  <c r="AN877" i="1" s="1"/>
  <c r="AF877" i="1"/>
  <c r="AM877" i="1" s="1"/>
  <c r="AE877" i="1"/>
  <c r="AL877" i="1" s="1"/>
  <c r="AD877" i="1"/>
  <c r="AK877" i="1" s="1"/>
  <c r="AC877" i="1"/>
  <c r="AJ877" i="1" s="1"/>
  <c r="AP870" i="1"/>
  <c r="AO870" i="1"/>
  <c r="AG870" i="1"/>
  <c r="AN870" i="1" s="1"/>
  <c r="AF870" i="1"/>
  <c r="AM870" i="1" s="1"/>
  <c r="AE870" i="1"/>
  <c r="AL870" i="1" s="1"/>
  <c r="AD870" i="1"/>
  <c r="AK870" i="1" s="1"/>
  <c r="AC870" i="1"/>
  <c r="AJ870" i="1" s="1"/>
  <c r="O870" i="1"/>
  <c r="AP635" i="1"/>
  <c r="AO635" i="1"/>
  <c r="AG635" i="1"/>
  <c r="AN635" i="1" s="1"/>
  <c r="AF635" i="1"/>
  <c r="AM635" i="1" s="1"/>
  <c r="AE635" i="1"/>
  <c r="AL635" i="1" s="1"/>
  <c r="AD635" i="1"/>
  <c r="AK635" i="1" s="1"/>
  <c r="AC635" i="1"/>
  <c r="AJ635" i="1" s="1"/>
  <c r="AP861" i="1"/>
  <c r="AO861" i="1"/>
  <c r="AG861" i="1"/>
  <c r="AN861" i="1" s="1"/>
  <c r="AF861" i="1"/>
  <c r="AM861" i="1" s="1"/>
  <c r="AE861" i="1"/>
  <c r="AL861" i="1" s="1"/>
  <c r="AD861" i="1"/>
  <c r="AK861" i="1" s="1"/>
  <c r="AC861" i="1"/>
  <c r="AJ861" i="1" s="1"/>
  <c r="AP855" i="1"/>
  <c r="AO855" i="1"/>
  <c r="AG855" i="1"/>
  <c r="AN855" i="1" s="1"/>
  <c r="AF855" i="1"/>
  <c r="AM855" i="1" s="1"/>
  <c r="AE855" i="1"/>
  <c r="AL855" i="1" s="1"/>
  <c r="AD855" i="1"/>
  <c r="AK855" i="1" s="1"/>
  <c r="AC855" i="1"/>
  <c r="AJ855" i="1" s="1"/>
  <c r="AP852" i="1"/>
  <c r="AO852" i="1"/>
  <c r="AG852" i="1"/>
  <c r="AN852" i="1" s="1"/>
  <c r="AF852" i="1"/>
  <c r="AM852" i="1" s="1"/>
  <c r="AE852" i="1"/>
  <c r="AL852" i="1" s="1"/>
  <c r="AD852" i="1"/>
  <c r="AK852" i="1" s="1"/>
  <c r="AC852" i="1"/>
  <c r="AJ852" i="1" s="1"/>
  <c r="AP688" i="1"/>
  <c r="AO688" i="1"/>
  <c r="AG688" i="1"/>
  <c r="AN688" i="1" s="1"/>
  <c r="AF688" i="1"/>
  <c r="AM688" i="1" s="1"/>
  <c r="AE688" i="1"/>
  <c r="AL688" i="1" s="1"/>
  <c r="AD688" i="1"/>
  <c r="AK688" i="1" s="1"/>
  <c r="AC688" i="1"/>
  <c r="AJ688" i="1" s="1"/>
  <c r="AP671" i="1"/>
  <c r="AO671" i="1"/>
  <c r="AG671" i="1"/>
  <c r="AN671" i="1" s="1"/>
  <c r="AF671" i="1"/>
  <c r="AM671" i="1" s="1"/>
  <c r="AE671" i="1"/>
  <c r="AL671" i="1" s="1"/>
  <c r="AD671" i="1"/>
  <c r="AK671" i="1" s="1"/>
  <c r="AC671" i="1"/>
  <c r="AJ671" i="1" s="1"/>
  <c r="AP686" i="1"/>
  <c r="AO686" i="1"/>
  <c r="AG686" i="1"/>
  <c r="AN686" i="1" s="1"/>
  <c r="AF686" i="1"/>
  <c r="AM686" i="1" s="1"/>
  <c r="AE686" i="1"/>
  <c r="AL686" i="1" s="1"/>
  <c r="AD686" i="1"/>
  <c r="AK686" i="1" s="1"/>
  <c r="AC686" i="1"/>
  <c r="AJ686" i="1" s="1"/>
  <c r="AP644" i="1"/>
  <c r="AO644" i="1"/>
  <c r="AG644" i="1"/>
  <c r="AN644" i="1" s="1"/>
  <c r="AF644" i="1"/>
  <c r="AM644" i="1" s="1"/>
  <c r="AE644" i="1"/>
  <c r="AL644" i="1" s="1"/>
  <c r="AD644" i="1"/>
  <c r="AK644" i="1" s="1"/>
  <c r="AC644" i="1"/>
  <c r="AJ644" i="1" s="1"/>
  <c r="AP641" i="1"/>
  <c r="AO641" i="1"/>
  <c r="AG641" i="1"/>
  <c r="AN641" i="1" s="1"/>
  <c r="AF641" i="1"/>
  <c r="AM641" i="1" s="1"/>
  <c r="AE641" i="1"/>
  <c r="AL641" i="1" s="1"/>
  <c r="AD641" i="1"/>
  <c r="AK641" i="1" s="1"/>
  <c r="AC641" i="1"/>
  <c r="AJ641" i="1" s="1"/>
  <c r="AP652" i="1"/>
  <c r="AO652" i="1"/>
  <c r="AG652" i="1"/>
  <c r="AN652" i="1" s="1"/>
  <c r="AF652" i="1"/>
  <c r="AM652" i="1" s="1"/>
  <c r="AE652" i="1"/>
  <c r="AL652" i="1" s="1"/>
  <c r="AD652" i="1"/>
  <c r="AK652" i="1" s="1"/>
  <c r="AC652" i="1"/>
  <c r="AJ652" i="1" s="1"/>
  <c r="AP624" i="1"/>
  <c r="AO624" i="1"/>
  <c r="AG624" i="1"/>
  <c r="AN624" i="1" s="1"/>
  <c r="AF624" i="1"/>
  <c r="AM624" i="1" s="1"/>
  <c r="AE624" i="1"/>
  <c r="AL624" i="1" s="1"/>
  <c r="AD624" i="1"/>
  <c r="AK624" i="1" s="1"/>
  <c r="AC624" i="1"/>
  <c r="AJ624" i="1" s="1"/>
  <c r="AP621" i="1"/>
  <c r="AO621" i="1"/>
  <c r="AG621" i="1"/>
  <c r="AN621" i="1" s="1"/>
  <c r="AF621" i="1"/>
  <c r="AM621" i="1" s="1"/>
  <c r="AE621" i="1"/>
  <c r="AL621" i="1" s="1"/>
  <c r="AD621" i="1"/>
  <c r="AK621" i="1" s="1"/>
  <c r="AC621" i="1"/>
  <c r="AJ621" i="1" s="1"/>
  <c r="AP596" i="1"/>
  <c r="AO596" i="1"/>
  <c r="AG596" i="1"/>
  <c r="AN596" i="1" s="1"/>
  <c r="AF596" i="1"/>
  <c r="AM596" i="1" s="1"/>
  <c r="AE596" i="1"/>
  <c r="AL596" i="1" s="1"/>
  <c r="AD596" i="1"/>
  <c r="AK596" i="1" s="1"/>
  <c r="AC596" i="1"/>
  <c r="AJ596" i="1" s="1"/>
  <c r="AP647" i="1"/>
  <c r="AO647" i="1"/>
  <c r="AG647" i="1"/>
  <c r="AN647" i="1" s="1"/>
  <c r="AF647" i="1"/>
  <c r="AM647" i="1" s="1"/>
  <c r="AE647" i="1"/>
  <c r="AL647" i="1" s="1"/>
  <c r="AD647" i="1"/>
  <c r="AK647" i="1" s="1"/>
  <c r="AC647" i="1"/>
  <c r="AJ647" i="1" s="1"/>
  <c r="AP649" i="1"/>
  <c r="AO649" i="1"/>
  <c r="AG649" i="1"/>
  <c r="AN649" i="1" s="1"/>
  <c r="AF649" i="1"/>
  <c r="AM649" i="1" s="1"/>
  <c r="AE649" i="1"/>
  <c r="AL649" i="1" s="1"/>
  <c r="AD649" i="1"/>
  <c r="AK649" i="1" s="1"/>
  <c r="AC649" i="1"/>
  <c r="AJ649" i="1" s="1"/>
  <c r="AP831" i="1"/>
  <c r="AO831" i="1"/>
  <c r="AJ831" i="1"/>
  <c r="AG831" i="1"/>
  <c r="AN831" i="1" s="1"/>
  <c r="AF831" i="1"/>
  <c r="AM831" i="1" s="1"/>
  <c r="AE831" i="1"/>
  <c r="AL831" i="1" s="1"/>
  <c r="AD831" i="1"/>
  <c r="AK831" i="1" s="1"/>
  <c r="AP589" i="1"/>
  <c r="AO589" i="1"/>
  <c r="AG589" i="1"/>
  <c r="AN589" i="1" s="1"/>
  <c r="AF589" i="1"/>
  <c r="AM589" i="1" s="1"/>
  <c r="AE589" i="1"/>
  <c r="AL589" i="1" s="1"/>
  <c r="AD589" i="1"/>
  <c r="AK589" i="1" s="1"/>
  <c r="AC589" i="1"/>
  <c r="AJ589" i="1" s="1"/>
  <c r="AP859" i="1"/>
  <c r="AO859" i="1"/>
  <c r="AG859" i="1"/>
  <c r="AN859" i="1" s="1"/>
  <c r="AF859" i="1"/>
  <c r="AM859" i="1" s="1"/>
  <c r="AE859" i="1"/>
  <c r="AL859" i="1" s="1"/>
  <c r="AD859" i="1"/>
  <c r="AK859" i="1" s="1"/>
  <c r="AC859" i="1"/>
  <c r="AJ859" i="1" s="1"/>
  <c r="AP586" i="1"/>
  <c r="AO586" i="1"/>
  <c r="AG586" i="1"/>
  <c r="AN586" i="1" s="1"/>
  <c r="AF586" i="1"/>
  <c r="AM586" i="1" s="1"/>
  <c r="AE586" i="1"/>
  <c r="AL586" i="1" s="1"/>
  <c r="AD586" i="1"/>
  <c r="AK586" i="1" s="1"/>
  <c r="AC586" i="1"/>
  <c r="AJ586" i="1" s="1"/>
  <c r="AP554" i="1"/>
  <c r="AO554" i="1"/>
  <c r="AG554" i="1"/>
  <c r="AN554" i="1" s="1"/>
  <c r="AF554" i="1"/>
  <c r="AM554" i="1" s="1"/>
  <c r="AE554" i="1"/>
  <c r="AL554" i="1" s="1"/>
  <c r="AD554" i="1"/>
  <c r="AK554" i="1" s="1"/>
  <c r="AC554" i="1"/>
  <c r="AJ554" i="1" s="1"/>
  <c r="AP555" i="1"/>
  <c r="AO555" i="1"/>
  <c r="AG555" i="1"/>
  <c r="AN555" i="1" s="1"/>
  <c r="AF555" i="1"/>
  <c r="AM555" i="1" s="1"/>
  <c r="AE555" i="1"/>
  <c r="AL555" i="1" s="1"/>
  <c r="AD555" i="1"/>
  <c r="AK555" i="1" s="1"/>
  <c r="AC555" i="1"/>
  <c r="AJ555" i="1" s="1"/>
  <c r="AP681" i="1"/>
  <c r="AO681" i="1"/>
  <c r="AG681" i="1"/>
  <c r="AN681" i="1" s="1"/>
  <c r="AF681" i="1"/>
  <c r="AM681" i="1" s="1"/>
  <c r="AE681" i="1"/>
  <c r="AL681" i="1" s="1"/>
  <c r="AD681" i="1"/>
  <c r="AK681" i="1" s="1"/>
  <c r="AC681" i="1"/>
  <c r="AJ681" i="1" s="1"/>
  <c r="AP583" i="1"/>
  <c r="AO583" i="1"/>
  <c r="AG583" i="1"/>
  <c r="AN583" i="1" s="1"/>
  <c r="AF583" i="1"/>
  <c r="AM583" i="1" s="1"/>
  <c r="AE583" i="1"/>
  <c r="AL583" i="1" s="1"/>
  <c r="AD583" i="1"/>
  <c r="AK583" i="1" s="1"/>
  <c r="AC583" i="1"/>
  <c r="AJ583" i="1" s="1"/>
  <c r="AP519" i="1"/>
  <c r="AO519" i="1"/>
  <c r="AG519" i="1"/>
  <c r="AN519" i="1" s="1"/>
  <c r="AF519" i="1"/>
  <c r="AM519" i="1" s="1"/>
  <c r="AE519" i="1"/>
  <c r="AL519" i="1" s="1"/>
  <c r="AD519" i="1"/>
  <c r="AK519" i="1" s="1"/>
  <c r="AC519" i="1"/>
  <c r="AJ519" i="1" s="1"/>
  <c r="AP599" i="1"/>
  <c r="AO599" i="1"/>
  <c r="AG599" i="1"/>
  <c r="AN599" i="1" s="1"/>
  <c r="AF599" i="1"/>
  <c r="AM599" i="1" s="1"/>
  <c r="AE599" i="1"/>
  <c r="AL599" i="1" s="1"/>
  <c r="AD599" i="1"/>
  <c r="AK599" i="1" s="1"/>
  <c r="AC599" i="1"/>
  <c r="AJ599" i="1" s="1"/>
  <c r="AP650" i="1"/>
  <c r="AO650" i="1"/>
  <c r="AJ650" i="1"/>
  <c r="AG650" i="1"/>
  <c r="AN650" i="1" s="1"/>
  <c r="AF650" i="1"/>
  <c r="AM650" i="1" s="1"/>
  <c r="AE650" i="1"/>
  <c r="AL650" i="1" s="1"/>
  <c r="AD650" i="1"/>
  <c r="AK650" i="1" s="1"/>
  <c r="AP839" i="1"/>
  <c r="AO839" i="1"/>
  <c r="AG839" i="1"/>
  <c r="AN839" i="1" s="1"/>
  <c r="AF839" i="1"/>
  <c r="AM839" i="1" s="1"/>
  <c r="AE839" i="1"/>
  <c r="AL839" i="1" s="1"/>
  <c r="AD839" i="1"/>
  <c r="AK839" i="1" s="1"/>
  <c r="AC839" i="1"/>
  <c r="AJ839" i="1" s="1"/>
  <c r="AP633" i="1"/>
  <c r="AO633" i="1"/>
  <c r="AJ633" i="1"/>
  <c r="AG633" i="1"/>
  <c r="AN633" i="1" s="1"/>
  <c r="AF633" i="1"/>
  <c r="AM633" i="1" s="1"/>
  <c r="AE633" i="1"/>
  <c r="AL633" i="1" s="1"/>
  <c r="AD633" i="1"/>
  <c r="AK633" i="1" s="1"/>
  <c r="AP849" i="1"/>
  <c r="AO849" i="1"/>
  <c r="AG849" i="1"/>
  <c r="AN849" i="1" s="1"/>
  <c r="AF849" i="1"/>
  <c r="AM849" i="1" s="1"/>
  <c r="AE849" i="1"/>
  <c r="AL849" i="1" s="1"/>
  <c r="AD849" i="1"/>
  <c r="AK849" i="1" s="1"/>
  <c r="AC849" i="1"/>
  <c r="AJ849" i="1" s="1"/>
  <c r="AP562" i="1"/>
  <c r="AO562" i="1"/>
  <c r="AG562" i="1"/>
  <c r="AN562" i="1" s="1"/>
  <c r="AF562" i="1"/>
  <c r="AM562" i="1" s="1"/>
  <c r="AE562" i="1"/>
  <c r="AL562" i="1" s="1"/>
  <c r="AD562" i="1"/>
  <c r="AK562" i="1" s="1"/>
  <c r="AC562" i="1"/>
  <c r="AJ562" i="1" s="1"/>
  <c r="AP819" i="1"/>
  <c r="AO819" i="1"/>
  <c r="AG819" i="1"/>
  <c r="AN819" i="1" s="1"/>
  <c r="AF819" i="1"/>
  <c r="AM819" i="1" s="1"/>
  <c r="AE819" i="1"/>
  <c r="AL819" i="1" s="1"/>
  <c r="AD819" i="1"/>
  <c r="AK819" i="1" s="1"/>
  <c r="AC819" i="1"/>
  <c r="AJ819" i="1" s="1"/>
  <c r="AP835" i="1"/>
  <c r="AO835" i="1"/>
  <c r="AG835" i="1"/>
  <c r="AN835" i="1" s="1"/>
  <c r="AF835" i="1"/>
  <c r="AM835" i="1" s="1"/>
  <c r="AE835" i="1"/>
  <c r="AL835" i="1" s="1"/>
  <c r="AD835" i="1"/>
  <c r="AK835" i="1" s="1"/>
  <c r="AC835" i="1"/>
  <c r="AJ835" i="1" s="1"/>
  <c r="AP669" i="1"/>
  <c r="AO669" i="1"/>
  <c r="AG669" i="1"/>
  <c r="AN669" i="1" s="1"/>
  <c r="AF669" i="1"/>
  <c r="AM669" i="1" s="1"/>
  <c r="AE669" i="1"/>
  <c r="AL669" i="1" s="1"/>
  <c r="AD669" i="1"/>
  <c r="AK669" i="1" s="1"/>
  <c r="AC669" i="1"/>
  <c r="AJ669" i="1" s="1"/>
  <c r="AP637" i="1"/>
  <c r="AO637" i="1"/>
  <c r="AG637" i="1"/>
  <c r="AN637" i="1" s="1"/>
  <c r="AF637" i="1"/>
  <c r="AM637" i="1" s="1"/>
  <c r="AE637" i="1"/>
  <c r="AL637" i="1" s="1"/>
  <c r="AD637" i="1"/>
  <c r="AK637" i="1" s="1"/>
  <c r="AC637" i="1"/>
  <c r="AJ637" i="1" s="1"/>
  <c r="AP853" i="1"/>
  <c r="AO853" i="1"/>
  <c r="AG853" i="1"/>
  <c r="AN853" i="1" s="1"/>
  <c r="AF853" i="1"/>
  <c r="AM853" i="1" s="1"/>
  <c r="AE853" i="1"/>
  <c r="AL853" i="1" s="1"/>
  <c r="AD853" i="1"/>
  <c r="AK853" i="1" s="1"/>
  <c r="AC853" i="1"/>
  <c r="AJ853" i="1" s="1"/>
  <c r="AP582" i="1"/>
  <c r="AO582" i="1"/>
  <c r="AG582" i="1"/>
  <c r="AN582" i="1" s="1"/>
  <c r="AF582" i="1"/>
  <c r="AM582" i="1" s="1"/>
  <c r="AE582" i="1"/>
  <c r="AL582" i="1" s="1"/>
  <c r="AD582" i="1"/>
  <c r="AK582" i="1" s="1"/>
  <c r="AC582" i="1"/>
  <c r="AJ582" i="1" s="1"/>
  <c r="AP618" i="1"/>
  <c r="AO618" i="1"/>
  <c r="AG618" i="1"/>
  <c r="AN618" i="1" s="1"/>
  <c r="AF618" i="1"/>
  <c r="AM618" i="1" s="1"/>
  <c r="AE618" i="1"/>
  <c r="AL618" i="1" s="1"/>
  <c r="AD618" i="1"/>
  <c r="AK618" i="1" s="1"/>
  <c r="AC618" i="1"/>
  <c r="AJ618" i="1" s="1"/>
  <c r="AP672" i="1"/>
  <c r="AO672" i="1"/>
  <c r="AG672" i="1"/>
  <c r="AN672" i="1" s="1"/>
  <c r="AF672" i="1"/>
  <c r="AM672" i="1" s="1"/>
  <c r="AE672" i="1"/>
  <c r="AL672" i="1" s="1"/>
  <c r="AD672" i="1"/>
  <c r="AK672" i="1" s="1"/>
  <c r="AC672" i="1"/>
  <c r="AJ672" i="1" s="1"/>
  <c r="AP639" i="1"/>
  <c r="AO639" i="1"/>
  <c r="AG639" i="1"/>
  <c r="AN639" i="1" s="1"/>
  <c r="AF639" i="1"/>
  <c r="AM639" i="1" s="1"/>
  <c r="AE639" i="1"/>
  <c r="AL639" i="1" s="1"/>
  <c r="AD639" i="1"/>
  <c r="AK639" i="1" s="1"/>
  <c r="AC639" i="1"/>
  <c r="AJ639" i="1" s="1"/>
  <c r="AP595" i="1"/>
  <c r="AO595" i="1"/>
  <c r="AG595" i="1"/>
  <c r="AN595" i="1" s="1"/>
  <c r="AF595" i="1"/>
  <c r="AM595" i="1" s="1"/>
  <c r="AE595" i="1"/>
  <c r="AL595" i="1" s="1"/>
  <c r="AD595" i="1"/>
  <c r="AK595" i="1" s="1"/>
  <c r="AC595" i="1"/>
  <c r="AJ595" i="1" s="1"/>
  <c r="AP821" i="1"/>
  <c r="AO821" i="1"/>
  <c r="AG821" i="1"/>
  <c r="AN821" i="1" s="1"/>
  <c r="AF821" i="1"/>
  <c r="AM821" i="1" s="1"/>
  <c r="AE821" i="1"/>
  <c r="AL821" i="1" s="1"/>
  <c r="AD821" i="1"/>
  <c r="AK821" i="1" s="1"/>
  <c r="AC821" i="1"/>
  <c r="AJ821" i="1" s="1"/>
  <c r="AP838" i="1"/>
  <c r="AO838" i="1"/>
  <c r="AG838" i="1"/>
  <c r="AN838" i="1" s="1"/>
  <c r="AF838" i="1"/>
  <c r="AM838" i="1" s="1"/>
  <c r="AE838" i="1"/>
  <c r="AL838" i="1" s="1"/>
  <c r="AD838" i="1"/>
  <c r="AK838" i="1" s="1"/>
  <c r="AC838" i="1"/>
  <c r="AJ838" i="1" s="1"/>
  <c r="AP868" i="1"/>
  <c r="AO868" i="1"/>
  <c r="AG868" i="1"/>
  <c r="AN868" i="1" s="1"/>
  <c r="AF868" i="1"/>
  <c r="AM868" i="1" s="1"/>
  <c r="AE868" i="1"/>
  <c r="AL868" i="1" s="1"/>
  <c r="AD868" i="1"/>
  <c r="AK868" i="1" s="1"/>
  <c r="AC868" i="1"/>
  <c r="AJ868" i="1" s="1"/>
  <c r="AP685" i="1"/>
  <c r="AO685" i="1"/>
  <c r="AG685" i="1"/>
  <c r="AN685" i="1" s="1"/>
  <c r="AF685" i="1"/>
  <c r="AM685" i="1" s="1"/>
  <c r="AE685" i="1"/>
  <c r="AL685" i="1" s="1"/>
  <c r="AD685" i="1"/>
  <c r="AK685" i="1" s="1"/>
  <c r="AC685" i="1"/>
  <c r="AJ685" i="1" s="1"/>
  <c r="AP579" i="1"/>
  <c r="AO579" i="1"/>
  <c r="AG579" i="1"/>
  <c r="AN579" i="1" s="1"/>
  <c r="AF579" i="1"/>
  <c r="AM579" i="1" s="1"/>
  <c r="AE579" i="1"/>
  <c r="AL579" i="1" s="1"/>
  <c r="AD579" i="1"/>
  <c r="AK579" i="1" s="1"/>
  <c r="AC579" i="1"/>
  <c r="AJ579" i="1" s="1"/>
  <c r="AP619" i="1"/>
  <c r="AO619" i="1"/>
  <c r="AG619" i="1"/>
  <c r="AN619" i="1" s="1"/>
  <c r="AF619" i="1"/>
  <c r="AM619" i="1" s="1"/>
  <c r="AE619" i="1"/>
  <c r="AL619" i="1" s="1"/>
  <c r="AD619" i="1"/>
  <c r="AK619" i="1" s="1"/>
  <c r="AC619" i="1"/>
  <c r="AJ619" i="1" s="1"/>
  <c r="AP646" i="1"/>
  <c r="AO646" i="1"/>
  <c r="AG646" i="1"/>
  <c r="AN646" i="1" s="1"/>
  <c r="AF646" i="1"/>
  <c r="AM646" i="1" s="1"/>
  <c r="AE646" i="1"/>
  <c r="AL646" i="1" s="1"/>
  <c r="AD646" i="1"/>
  <c r="AK646" i="1" s="1"/>
  <c r="AC646" i="1"/>
  <c r="AJ646" i="1" s="1"/>
  <c r="AP863" i="1"/>
  <c r="AO863" i="1"/>
  <c r="AG863" i="1"/>
  <c r="AN863" i="1" s="1"/>
  <c r="AF863" i="1"/>
  <c r="AM863" i="1" s="1"/>
  <c r="AE863" i="1"/>
  <c r="AL863" i="1" s="1"/>
  <c r="AD863" i="1"/>
  <c r="AK863" i="1" s="1"/>
  <c r="AC863" i="1"/>
  <c r="AJ863" i="1" s="1"/>
  <c r="AP862" i="1"/>
  <c r="AO862" i="1"/>
  <c r="AG862" i="1"/>
  <c r="AN862" i="1" s="1"/>
  <c r="AF862" i="1"/>
  <c r="AM862" i="1" s="1"/>
  <c r="AE862" i="1"/>
  <c r="AL862" i="1" s="1"/>
  <c r="AD862" i="1"/>
  <c r="AK862" i="1" s="1"/>
  <c r="AC862" i="1"/>
  <c r="AJ862" i="1" s="1"/>
  <c r="AP684" i="1"/>
  <c r="AO684" i="1"/>
  <c r="AG684" i="1"/>
  <c r="AN684" i="1" s="1"/>
  <c r="AF684" i="1"/>
  <c r="AM684" i="1" s="1"/>
  <c r="AE684" i="1"/>
  <c r="AL684" i="1" s="1"/>
  <c r="AD684" i="1"/>
  <c r="AK684" i="1" s="1"/>
  <c r="AC684" i="1"/>
  <c r="AJ684" i="1" s="1"/>
  <c r="AP556" i="1"/>
  <c r="AO556" i="1"/>
  <c r="AG556" i="1"/>
  <c r="AN556" i="1" s="1"/>
  <c r="AF556" i="1"/>
  <c r="AM556" i="1" s="1"/>
  <c r="AE556" i="1"/>
  <c r="AL556" i="1" s="1"/>
  <c r="AD556" i="1"/>
  <c r="AK556" i="1" s="1"/>
  <c r="AC556" i="1"/>
  <c r="AJ556" i="1" s="1"/>
  <c r="AP648" i="1"/>
  <c r="AO648" i="1"/>
  <c r="AG648" i="1"/>
  <c r="AN648" i="1" s="1"/>
  <c r="AF648" i="1"/>
  <c r="AM648" i="1" s="1"/>
  <c r="AE648" i="1"/>
  <c r="AL648" i="1" s="1"/>
  <c r="AD648" i="1"/>
  <c r="AK648" i="1" s="1"/>
  <c r="AC648" i="1"/>
  <c r="AJ648" i="1" s="1"/>
  <c r="AP663" i="1"/>
  <c r="AO663" i="1"/>
  <c r="AJ663" i="1"/>
  <c r="AG663" i="1"/>
  <c r="AN663" i="1" s="1"/>
  <c r="AF663" i="1"/>
  <c r="AM663" i="1" s="1"/>
  <c r="AE663" i="1"/>
  <c r="AL663" i="1" s="1"/>
  <c r="AD663" i="1"/>
  <c r="AK663" i="1" s="1"/>
  <c r="AP664" i="1"/>
  <c r="AO664" i="1"/>
  <c r="AG664" i="1"/>
  <c r="AN664" i="1" s="1"/>
  <c r="AF664" i="1"/>
  <c r="AM664" i="1" s="1"/>
  <c r="AE664" i="1"/>
  <c r="AL664" i="1" s="1"/>
  <c r="AD664" i="1"/>
  <c r="AK664" i="1" s="1"/>
  <c r="AC664" i="1"/>
  <c r="AJ664" i="1" s="1"/>
  <c r="AP576" i="1"/>
  <c r="AO576" i="1"/>
  <c r="AJ576" i="1"/>
  <c r="AG576" i="1"/>
  <c r="AN576" i="1" s="1"/>
  <c r="AF576" i="1"/>
  <c r="AM576" i="1" s="1"/>
  <c r="AE576" i="1"/>
  <c r="AL576" i="1" s="1"/>
  <c r="AD576" i="1"/>
  <c r="AK576" i="1" s="1"/>
  <c r="AP604" i="1"/>
  <c r="AO604" i="1"/>
  <c r="AG604" i="1"/>
  <c r="AN604" i="1" s="1"/>
  <c r="AF604" i="1"/>
  <c r="AM604" i="1" s="1"/>
  <c r="AE604" i="1"/>
  <c r="AL604" i="1" s="1"/>
  <c r="AD604" i="1"/>
  <c r="AK604" i="1" s="1"/>
  <c r="AC604" i="1"/>
  <c r="AJ604" i="1" s="1"/>
  <c r="AP603" i="1"/>
  <c r="AO603" i="1"/>
  <c r="AG603" i="1"/>
  <c r="AN603" i="1" s="1"/>
  <c r="AF603" i="1"/>
  <c r="AM603" i="1" s="1"/>
  <c r="AE603" i="1"/>
  <c r="AL603" i="1" s="1"/>
  <c r="AD603" i="1"/>
  <c r="AK603" i="1" s="1"/>
  <c r="AC603" i="1"/>
  <c r="AJ603" i="1" s="1"/>
  <c r="AP638" i="1"/>
  <c r="AO638" i="1"/>
  <c r="AJ638" i="1"/>
  <c r="AG638" i="1"/>
  <c r="AN638" i="1" s="1"/>
  <c r="AF638" i="1"/>
  <c r="AM638" i="1" s="1"/>
  <c r="AE638" i="1"/>
  <c r="AL638" i="1" s="1"/>
  <c r="AD638" i="1"/>
  <c r="AK638" i="1" s="1"/>
  <c r="AP662" i="1"/>
  <c r="AO662" i="1"/>
  <c r="AG662" i="1"/>
  <c r="AN662" i="1" s="1"/>
  <c r="AF662" i="1"/>
  <c r="AM662" i="1" s="1"/>
  <c r="AE662" i="1"/>
  <c r="AL662" i="1" s="1"/>
  <c r="AD662" i="1"/>
  <c r="AK662" i="1" s="1"/>
  <c r="AC662" i="1"/>
  <c r="AJ662" i="1" s="1"/>
  <c r="AP856" i="1"/>
  <c r="AO856" i="1"/>
  <c r="AJ856" i="1"/>
  <c r="AG856" i="1"/>
  <c r="AN856" i="1" s="1"/>
  <c r="AF856" i="1"/>
  <c r="AM856" i="1" s="1"/>
  <c r="AE856" i="1"/>
  <c r="AL856" i="1" s="1"/>
  <c r="AD856" i="1"/>
  <c r="AK856" i="1" s="1"/>
  <c r="AP832" i="1"/>
  <c r="AO832" i="1"/>
  <c r="AG832" i="1"/>
  <c r="AN832" i="1" s="1"/>
  <c r="AF832" i="1"/>
  <c r="AM832" i="1" s="1"/>
  <c r="AE832" i="1"/>
  <c r="AL832" i="1" s="1"/>
  <c r="AD832" i="1"/>
  <c r="AK832" i="1" s="1"/>
  <c r="AC832" i="1"/>
  <c r="AJ832" i="1" s="1"/>
  <c r="AP580" i="1"/>
  <c r="AO580" i="1"/>
  <c r="AJ580" i="1"/>
  <c r="AG580" i="1"/>
  <c r="AN580" i="1" s="1"/>
  <c r="AF580" i="1"/>
  <c r="AM580" i="1" s="1"/>
  <c r="AE580" i="1"/>
  <c r="AL580" i="1" s="1"/>
  <c r="AD580" i="1"/>
  <c r="AK580" i="1" s="1"/>
  <c r="AP830" i="1"/>
  <c r="AO830" i="1"/>
  <c r="AG830" i="1"/>
  <c r="AN830" i="1" s="1"/>
  <c r="AF830" i="1"/>
  <c r="AM830" i="1" s="1"/>
  <c r="AE830" i="1"/>
  <c r="AL830" i="1" s="1"/>
  <c r="AD830" i="1"/>
  <c r="AK830" i="1" s="1"/>
  <c r="AC830" i="1"/>
  <c r="AJ830" i="1" s="1"/>
  <c r="AP824" i="1"/>
  <c r="AO824" i="1"/>
  <c r="AG824" i="1"/>
  <c r="AN824" i="1" s="1"/>
  <c r="AF824" i="1"/>
  <c r="AM824" i="1" s="1"/>
  <c r="AE824" i="1"/>
  <c r="AL824" i="1" s="1"/>
  <c r="AD824" i="1"/>
  <c r="AK824" i="1" s="1"/>
  <c r="AC824" i="1"/>
  <c r="AJ824" i="1" s="1"/>
  <c r="AP860" i="1"/>
  <c r="AO860" i="1"/>
  <c r="AG860" i="1"/>
  <c r="AN860" i="1" s="1"/>
  <c r="AF860" i="1"/>
  <c r="AM860" i="1" s="1"/>
  <c r="AE860" i="1"/>
  <c r="AL860" i="1" s="1"/>
  <c r="AD860" i="1"/>
  <c r="AK860" i="1" s="1"/>
  <c r="AC860" i="1"/>
  <c r="AJ860" i="1" s="1"/>
  <c r="AP653" i="1"/>
  <c r="AO653" i="1"/>
  <c r="AG653" i="1"/>
  <c r="AN653" i="1" s="1"/>
  <c r="AF653" i="1"/>
  <c r="AM653" i="1" s="1"/>
  <c r="AE653" i="1"/>
  <c r="AL653" i="1" s="1"/>
  <c r="AD653" i="1"/>
  <c r="AK653" i="1" s="1"/>
  <c r="AC653" i="1"/>
  <c r="AJ653" i="1" s="1"/>
  <c r="AP476" i="1"/>
  <c r="AO476" i="1"/>
  <c r="AJ476" i="1"/>
  <c r="AG476" i="1"/>
  <c r="AN476" i="1" s="1"/>
  <c r="AF476" i="1"/>
  <c r="AM476" i="1" s="1"/>
  <c r="AE476" i="1"/>
  <c r="AL476" i="1" s="1"/>
  <c r="AD476" i="1"/>
  <c r="AK476" i="1" s="1"/>
  <c r="AP511" i="1"/>
  <c r="AO511" i="1"/>
  <c r="AG511" i="1"/>
  <c r="AN511" i="1" s="1"/>
  <c r="AF511" i="1"/>
  <c r="AM511" i="1" s="1"/>
  <c r="AE511" i="1"/>
  <c r="AL511" i="1" s="1"/>
  <c r="AD511" i="1"/>
  <c r="AK511" i="1" s="1"/>
  <c r="AC511" i="1"/>
  <c r="AJ511" i="1" s="1"/>
  <c r="AP670" i="1"/>
  <c r="AO670" i="1"/>
  <c r="AG670" i="1"/>
  <c r="AN670" i="1" s="1"/>
  <c r="AF670" i="1"/>
  <c r="AM670" i="1" s="1"/>
  <c r="AE670" i="1"/>
  <c r="AL670" i="1" s="1"/>
  <c r="AD670" i="1"/>
  <c r="AK670" i="1" s="1"/>
  <c r="AC670" i="1"/>
  <c r="AJ670" i="1" s="1"/>
  <c r="AP687" i="1"/>
  <c r="AO687" i="1"/>
  <c r="AG687" i="1"/>
  <c r="AN687" i="1" s="1"/>
  <c r="AF687" i="1"/>
  <c r="AM687" i="1" s="1"/>
  <c r="AE687" i="1"/>
  <c r="AL687" i="1" s="1"/>
  <c r="AD687" i="1"/>
  <c r="AK687" i="1" s="1"/>
  <c r="AC687" i="1"/>
  <c r="AJ687" i="1" s="1"/>
  <c r="AP826" i="1"/>
  <c r="AO826" i="1"/>
  <c r="AG826" i="1"/>
  <c r="AN826" i="1" s="1"/>
  <c r="AF826" i="1"/>
  <c r="AM826" i="1" s="1"/>
  <c r="AE826" i="1"/>
  <c r="AL826" i="1" s="1"/>
  <c r="AD826" i="1"/>
  <c r="AK826" i="1" s="1"/>
  <c r="AC826" i="1"/>
  <c r="AJ826" i="1" s="1"/>
  <c r="AP836" i="1"/>
  <c r="AO836" i="1"/>
  <c r="AG836" i="1"/>
  <c r="AN836" i="1" s="1"/>
  <c r="AF836" i="1"/>
  <c r="AM836" i="1" s="1"/>
  <c r="AE836" i="1"/>
  <c r="AL836" i="1" s="1"/>
  <c r="AD836" i="1"/>
  <c r="AK836" i="1" s="1"/>
  <c r="AC836" i="1"/>
  <c r="AJ836" i="1" s="1"/>
  <c r="AP645" i="1"/>
  <c r="AO645" i="1"/>
  <c r="AG645" i="1"/>
  <c r="AN645" i="1" s="1"/>
  <c r="AF645" i="1"/>
  <c r="AM645" i="1" s="1"/>
  <c r="AE645" i="1"/>
  <c r="AL645" i="1" s="1"/>
  <c r="AD645" i="1"/>
  <c r="AK645" i="1" s="1"/>
  <c r="AC645" i="1"/>
  <c r="AJ645" i="1" s="1"/>
  <c r="AP602" i="1"/>
  <c r="AO602" i="1"/>
  <c r="AG602" i="1"/>
  <c r="AN602" i="1" s="1"/>
  <c r="AF602" i="1"/>
  <c r="AM602" i="1" s="1"/>
  <c r="AE602" i="1"/>
  <c r="AL602" i="1" s="1"/>
  <c r="AD602" i="1"/>
  <c r="AK602" i="1" s="1"/>
  <c r="AC602" i="1"/>
  <c r="AJ602" i="1" s="1"/>
  <c r="AP616" i="1"/>
  <c r="AO616" i="1"/>
  <c r="AG616" i="1"/>
  <c r="AN616" i="1" s="1"/>
  <c r="AF616" i="1"/>
  <c r="AM616" i="1" s="1"/>
  <c r="AE616" i="1"/>
  <c r="AL616" i="1" s="1"/>
  <c r="AD616" i="1"/>
  <c r="AK616" i="1" s="1"/>
  <c r="AC616" i="1"/>
  <c r="AJ616" i="1" s="1"/>
  <c r="AP585" i="1"/>
  <c r="AO585" i="1"/>
  <c r="AG585" i="1"/>
  <c r="AN585" i="1" s="1"/>
  <c r="AF585" i="1"/>
  <c r="AM585" i="1" s="1"/>
  <c r="AE585" i="1"/>
  <c r="AL585" i="1" s="1"/>
  <c r="AD585" i="1"/>
  <c r="AK585" i="1" s="1"/>
  <c r="AC585" i="1"/>
  <c r="AJ585" i="1" s="1"/>
  <c r="AP469" i="1"/>
  <c r="AO469" i="1"/>
  <c r="AJ469" i="1"/>
  <c r="AG469" i="1"/>
  <c r="AN469" i="1" s="1"/>
  <c r="AF469" i="1"/>
  <c r="AM469" i="1" s="1"/>
  <c r="AE469" i="1"/>
  <c r="AL469" i="1" s="1"/>
  <c r="AD469" i="1"/>
  <c r="AK469" i="1" s="1"/>
  <c r="AP642" i="1"/>
  <c r="AO642" i="1"/>
  <c r="AJ642" i="1"/>
  <c r="AG642" i="1"/>
  <c r="AN642" i="1" s="1"/>
  <c r="AF642" i="1"/>
  <c r="AM642" i="1" s="1"/>
  <c r="AE642" i="1"/>
  <c r="AL642" i="1" s="1"/>
  <c r="AD642" i="1"/>
  <c r="AK642" i="1" s="1"/>
  <c r="AP827" i="1"/>
  <c r="AO827" i="1"/>
  <c r="AJ827" i="1"/>
  <c r="AG827" i="1"/>
  <c r="AN827" i="1" s="1"/>
  <c r="AF827" i="1"/>
  <c r="AM827" i="1" s="1"/>
  <c r="AE827" i="1"/>
  <c r="AL827" i="1" s="1"/>
  <c r="AD827" i="1"/>
  <c r="AK827" i="1" s="1"/>
  <c r="AP840" i="1"/>
  <c r="AO840" i="1"/>
  <c r="AG840" i="1"/>
  <c r="AN840" i="1" s="1"/>
  <c r="AF840" i="1"/>
  <c r="AM840" i="1" s="1"/>
  <c r="AE840" i="1"/>
  <c r="AL840" i="1" s="1"/>
  <c r="AD840" i="1"/>
  <c r="AK840" i="1" s="1"/>
  <c r="AC840" i="1"/>
  <c r="AJ840" i="1" s="1"/>
  <c r="AP557" i="1"/>
  <c r="AO557" i="1"/>
  <c r="AG557" i="1"/>
  <c r="AN557" i="1" s="1"/>
  <c r="AF557" i="1"/>
  <c r="AM557" i="1" s="1"/>
  <c r="AE557" i="1"/>
  <c r="AL557" i="1" s="1"/>
  <c r="AD557" i="1"/>
  <c r="AK557" i="1" s="1"/>
  <c r="AC557" i="1"/>
  <c r="AJ557" i="1" s="1"/>
  <c r="AP850" i="1"/>
  <c r="AO850" i="1"/>
  <c r="AG850" i="1"/>
  <c r="AN850" i="1" s="1"/>
  <c r="AF850" i="1"/>
  <c r="AM850" i="1" s="1"/>
  <c r="AE850" i="1"/>
  <c r="AL850" i="1" s="1"/>
  <c r="AD850" i="1"/>
  <c r="AK850" i="1" s="1"/>
  <c r="AC850" i="1"/>
  <c r="AJ850" i="1" s="1"/>
  <c r="AP470" i="1"/>
  <c r="AO470" i="1"/>
  <c r="AG470" i="1"/>
  <c r="AN470" i="1" s="1"/>
  <c r="AF470" i="1"/>
  <c r="AM470" i="1" s="1"/>
  <c r="AE470" i="1"/>
  <c r="AL470" i="1" s="1"/>
  <c r="AD470" i="1"/>
  <c r="AK470" i="1" s="1"/>
  <c r="AC470" i="1"/>
  <c r="AJ470" i="1" s="1"/>
  <c r="AP513" i="1"/>
  <c r="AO513" i="1"/>
  <c r="AJ513" i="1"/>
  <c r="AG513" i="1"/>
  <c r="AN513" i="1" s="1"/>
  <c r="AF513" i="1"/>
  <c r="AM513" i="1" s="1"/>
  <c r="AE513" i="1"/>
  <c r="AL513" i="1" s="1"/>
  <c r="AD513" i="1"/>
  <c r="AK513" i="1" s="1"/>
  <c r="AP872" i="1"/>
  <c r="AO872" i="1"/>
  <c r="AG872" i="1"/>
  <c r="AN872" i="1" s="1"/>
  <c r="AF872" i="1"/>
  <c r="AM872" i="1" s="1"/>
  <c r="AE872" i="1"/>
  <c r="AL872" i="1" s="1"/>
  <c r="AD872" i="1"/>
  <c r="AK872" i="1" s="1"/>
  <c r="AC872" i="1"/>
  <c r="AJ872" i="1" s="1"/>
  <c r="AP515" i="1"/>
  <c r="AO515" i="1"/>
  <c r="AG515" i="1"/>
  <c r="AN515" i="1" s="1"/>
  <c r="AF515" i="1"/>
  <c r="AM515" i="1" s="1"/>
  <c r="AE515" i="1"/>
  <c r="AL515" i="1" s="1"/>
  <c r="AD515" i="1"/>
  <c r="AK515" i="1" s="1"/>
  <c r="AC515" i="1"/>
  <c r="AJ515" i="1" s="1"/>
  <c r="AP521" i="1"/>
  <c r="AO521" i="1"/>
  <c r="AG521" i="1"/>
  <c r="AN521" i="1" s="1"/>
  <c r="AF521" i="1"/>
  <c r="AM521" i="1" s="1"/>
  <c r="AE521" i="1"/>
  <c r="AL521" i="1" s="1"/>
  <c r="AD521" i="1"/>
  <c r="AK521" i="1" s="1"/>
  <c r="AC521" i="1"/>
  <c r="AJ521" i="1" s="1"/>
  <c r="AP520" i="1"/>
  <c r="AO520" i="1"/>
  <c r="AG520" i="1"/>
  <c r="AN520" i="1" s="1"/>
  <c r="AF520" i="1"/>
  <c r="AM520" i="1" s="1"/>
  <c r="AE520" i="1"/>
  <c r="AL520" i="1" s="1"/>
  <c r="AD520" i="1"/>
  <c r="AK520" i="1" s="1"/>
  <c r="AC520" i="1"/>
  <c r="AJ520" i="1" s="1"/>
  <c r="AP682" i="1"/>
  <c r="AO682" i="1"/>
  <c r="AG682" i="1"/>
  <c r="AN682" i="1" s="1"/>
  <c r="AF682" i="1"/>
  <c r="AM682" i="1" s="1"/>
  <c r="AE682" i="1"/>
  <c r="AL682" i="1" s="1"/>
  <c r="AD682" i="1"/>
  <c r="AK682" i="1" s="1"/>
  <c r="AC682" i="1"/>
  <c r="AJ682" i="1" s="1"/>
  <c r="AP834" i="1"/>
  <c r="AO834" i="1"/>
  <c r="AG834" i="1"/>
  <c r="AN834" i="1" s="1"/>
  <c r="AF834" i="1"/>
  <c r="AM834" i="1" s="1"/>
  <c r="AE834" i="1"/>
  <c r="AL834" i="1" s="1"/>
  <c r="AD834" i="1"/>
  <c r="AK834" i="1" s="1"/>
  <c r="AC834" i="1"/>
  <c r="AJ834" i="1" s="1"/>
  <c r="AP858" i="1"/>
  <c r="AO858" i="1"/>
  <c r="AG858" i="1"/>
  <c r="AN858" i="1" s="1"/>
  <c r="AF858" i="1"/>
  <c r="AM858" i="1" s="1"/>
  <c r="AE858" i="1"/>
  <c r="AL858" i="1" s="1"/>
  <c r="AD858" i="1"/>
  <c r="AK858" i="1" s="1"/>
  <c r="AC858" i="1"/>
  <c r="AJ858" i="1" s="1"/>
  <c r="AP514" i="1"/>
  <c r="AO514" i="1"/>
  <c r="AG514" i="1"/>
  <c r="AN514" i="1" s="1"/>
  <c r="AF514" i="1"/>
  <c r="AM514" i="1" s="1"/>
  <c r="AE514" i="1"/>
  <c r="AL514" i="1" s="1"/>
  <c r="AD514" i="1"/>
  <c r="AK514" i="1" s="1"/>
  <c r="AC514" i="1"/>
  <c r="AJ514" i="1" s="1"/>
  <c r="AP592" i="1"/>
  <c r="AO592" i="1"/>
  <c r="AG592" i="1"/>
  <c r="AN592" i="1" s="1"/>
  <c r="AF592" i="1"/>
  <c r="AM592" i="1" s="1"/>
  <c r="AE592" i="1"/>
  <c r="AL592" i="1" s="1"/>
  <c r="AD592" i="1"/>
  <c r="AK592" i="1" s="1"/>
  <c r="AC592" i="1"/>
  <c r="AJ592" i="1" s="1"/>
  <c r="AP880" i="1"/>
  <c r="AO880" i="1"/>
  <c r="AG880" i="1"/>
  <c r="AN880" i="1" s="1"/>
  <c r="AF880" i="1"/>
  <c r="AM880" i="1" s="1"/>
  <c r="AE880" i="1"/>
  <c r="AL880" i="1" s="1"/>
  <c r="AD880" i="1"/>
  <c r="AK880" i="1" s="1"/>
  <c r="AC880" i="1"/>
  <c r="AJ880" i="1" s="1"/>
  <c r="AP577" i="1"/>
  <c r="AO577" i="1"/>
  <c r="AG577" i="1"/>
  <c r="AN577" i="1" s="1"/>
  <c r="AF577" i="1"/>
  <c r="AM577" i="1" s="1"/>
  <c r="AE577" i="1"/>
  <c r="AL577" i="1" s="1"/>
  <c r="AD577" i="1"/>
  <c r="AK577" i="1" s="1"/>
  <c r="AC577" i="1"/>
  <c r="AJ577" i="1" s="1"/>
  <c r="AP584" i="1"/>
  <c r="AO584" i="1"/>
  <c r="AG584" i="1"/>
  <c r="AN584" i="1" s="1"/>
  <c r="AF584" i="1"/>
  <c r="AM584" i="1" s="1"/>
  <c r="AE584" i="1"/>
  <c r="AL584" i="1" s="1"/>
  <c r="AD584" i="1"/>
  <c r="AK584" i="1" s="1"/>
  <c r="AC584" i="1"/>
  <c r="AJ584" i="1" s="1"/>
  <c r="AP683" i="1"/>
  <c r="AO683" i="1"/>
  <c r="AG683" i="1"/>
  <c r="AN683" i="1" s="1"/>
  <c r="AF683" i="1"/>
  <c r="AM683" i="1" s="1"/>
  <c r="AE683" i="1"/>
  <c r="AL683" i="1" s="1"/>
  <c r="AD683" i="1"/>
  <c r="AK683" i="1" s="1"/>
  <c r="AC683" i="1"/>
  <c r="AJ683" i="1" s="1"/>
  <c r="AP857" i="1"/>
  <c r="AO857" i="1"/>
  <c r="AG857" i="1"/>
  <c r="AN857" i="1" s="1"/>
  <c r="AF857" i="1"/>
  <c r="AM857" i="1" s="1"/>
  <c r="AE857" i="1"/>
  <c r="AL857" i="1" s="1"/>
  <c r="AD857" i="1"/>
  <c r="AK857" i="1" s="1"/>
  <c r="AC857" i="1"/>
  <c r="AJ857" i="1" s="1"/>
  <c r="AP617" i="1"/>
  <c r="AO617" i="1"/>
  <c r="AG617" i="1"/>
  <c r="AN617" i="1" s="1"/>
  <c r="AF617" i="1"/>
  <c r="AM617" i="1" s="1"/>
  <c r="AE617" i="1"/>
  <c r="AL617" i="1" s="1"/>
  <c r="AD617" i="1"/>
  <c r="AK617" i="1" s="1"/>
  <c r="AC617" i="1"/>
  <c r="AJ617" i="1" s="1"/>
  <c r="AP668" i="1"/>
  <c r="AO668" i="1"/>
  <c r="AG668" i="1"/>
  <c r="AN668" i="1" s="1"/>
  <c r="AF668" i="1"/>
  <c r="AM668" i="1" s="1"/>
  <c r="AE668" i="1"/>
  <c r="AL668" i="1" s="1"/>
  <c r="AD668" i="1"/>
  <c r="AK668" i="1" s="1"/>
  <c r="AC668" i="1"/>
  <c r="AJ668" i="1" s="1"/>
  <c r="AP593" i="1"/>
  <c r="AO593" i="1"/>
  <c r="AG593" i="1"/>
  <c r="AN593" i="1" s="1"/>
  <c r="AF593" i="1"/>
  <c r="AM593" i="1" s="1"/>
  <c r="AE593" i="1"/>
  <c r="AL593" i="1" s="1"/>
  <c r="AD593" i="1"/>
  <c r="AK593" i="1" s="1"/>
  <c r="AC593" i="1"/>
  <c r="AJ593" i="1" s="1"/>
  <c r="AP594" i="1"/>
  <c r="AO594" i="1"/>
  <c r="AG594" i="1"/>
  <c r="AN594" i="1" s="1"/>
  <c r="AF594" i="1"/>
  <c r="AM594" i="1" s="1"/>
  <c r="AE594" i="1"/>
  <c r="AL594" i="1" s="1"/>
  <c r="AD594" i="1"/>
  <c r="AK594" i="1" s="1"/>
  <c r="AC594" i="1"/>
  <c r="AJ594" i="1" s="1"/>
  <c r="AP588" i="1"/>
  <c r="AO588" i="1"/>
  <c r="AG588" i="1"/>
  <c r="AN588" i="1" s="1"/>
  <c r="AF588" i="1"/>
  <c r="AM588" i="1" s="1"/>
  <c r="AE588" i="1"/>
  <c r="AL588" i="1" s="1"/>
  <c r="AD588" i="1"/>
  <c r="AK588" i="1" s="1"/>
  <c r="AC588" i="1"/>
  <c r="AJ588" i="1" s="1"/>
  <c r="AP575" i="1"/>
  <c r="AO575" i="1"/>
  <c r="AG575" i="1"/>
  <c r="AN575" i="1" s="1"/>
  <c r="AF575" i="1"/>
  <c r="AM575" i="1" s="1"/>
  <c r="AE575" i="1"/>
  <c r="AL575" i="1" s="1"/>
  <c r="AD575" i="1"/>
  <c r="AK575" i="1" s="1"/>
  <c r="AC575" i="1"/>
  <c r="AJ575" i="1" s="1"/>
  <c r="AP615" i="1"/>
  <c r="AO615" i="1"/>
  <c r="AJ615" i="1"/>
  <c r="AG615" i="1"/>
  <c r="AN615" i="1" s="1"/>
  <c r="AF615" i="1"/>
  <c r="AM615" i="1" s="1"/>
  <c r="AE615" i="1"/>
  <c r="AL615" i="1" s="1"/>
  <c r="AD615" i="1"/>
  <c r="AK615" i="1" s="1"/>
  <c r="AP574" i="1"/>
  <c r="AO574" i="1"/>
  <c r="AG574" i="1"/>
  <c r="AN574" i="1" s="1"/>
  <c r="AF574" i="1"/>
  <c r="AM574" i="1" s="1"/>
  <c r="AE574" i="1"/>
  <c r="AL574" i="1" s="1"/>
  <c r="AD574" i="1"/>
  <c r="AK574" i="1" s="1"/>
  <c r="AC574" i="1"/>
  <c r="AJ574" i="1" s="1"/>
  <c r="AP828" i="1"/>
  <c r="AO828" i="1"/>
  <c r="AG828" i="1"/>
  <c r="AN828" i="1" s="1"/>
  <c r="AF828" i="1"/>
  <c r="AM828" i="1" s="1"/>
  <c r="AE828" i="1"/>
  <c r="AL828" i="1" s="1"/>
  <c r="AD828" i="1"/>
  <c r="AK828" i="1" s="1"/>
  <c r="AC828" i="1"/>
  <c r="AJ828" i="1" s="1"/>
  <c r="AP590" i="1"/>
  <c r="AO590" i="1"/>
  <c r="AG590" i="1"/>
  <c r="AN590" i="1" s="1"/>
  <c r="AF590" i="1"/>
  <c r="AM590" i="1" s="1"/>
  <c r="AE590" i="1"/>
  <c r="AL590" i="1" s="1"/>
  <c r="AD590" i="1"/>
  <c r="AK590" i="1" s="1"/>
  <c r="AC590" i="1"/>
  <c r="AJ590" i="1" s="1"/>
  <c r="AP518" i="1"/>
  <c r="AO518" i="1"/>
  <c r="AG518" i="1"/>
  <c r="AN518" i="1" s="1"/>
  <c r="AF518" i="1"/>
  <c r="AM518" i="1" s="1"/>
  <c r="AE518" i="1"/>
  <c r="AL518" i="1" s="1"/>
  <c r="AD518" i="1"/>
  <c r="AK518" i="1" s="1"/>
  <c r="AC518" i="1"/>
  <c r="AJ518" i="1" s="1"/>
  <c r="R518" i="1"/>
  <c r="U518" i="1" s="1"/>
  <c r="AP614" i="1"/>
  <c r="AO614" i="1"/>
  <c r="AJ614" i="1"/>
  <c r="AG614" i="1"/>
  <c r="AN614" i="1" s="1"/>
  <c r="AF614" i="1"/>
  <c r="AM614" i="1" s="1"/>
  <c r="AE614" i="1"/>
  <c r="AL614" i="1" s="1"/>
  <c r="AD614" i="1"/>
  <c r="AK614" i="1" s="1"/>
  <c r="AP512" i="1"/>
  <c r="AO512" i="1"/>
  <c r="AG512" i="1"/>
  <c r="AN512" i="1" s="1"/>
  <c r="AF512" i="1"/>
  <c r="AM512" i="1" s="1"/>
  <c r="AE512" i="1"/>
  <c r="AL512" i="1" s="1"/>
  <c r="AD512" i="1"/>
  <c r="AK512" i="1" s="1"/>
  <c r="AC512" i="1"/>
  <c r="AJ512" i="1" s="1"/>
  <c r="AP581" i="1"/>
  <c r="AO581" i="1"/>
  <c r="AG581" i="1"/>
  <c r="AN581" i="1" s="1"/>
  <c r="AF581" i="1"/>
  <c r="AM581" i="1" s="1"/>
  <c r="AE581" i="1"/>
  <c r="AL581" i="1" s="1"/>
  <c r="AD581" i="1"/>
  <c r="AK581" i="1" s="1"/>
  <c r="AC581" i="1"/>
  <c r="AJ581" i="1" s="1"/>
  <c r="AP871" i="1"/>
  <c r="AO871" i="1"/>
  <c r="AJ871" i="1"/>
  <c r="AG871" i="1"/>
  <c r="AN871" i="1" s="1"/>
  <c r="AF871" i="1"/>
  <c r="AM871" i="1" s="1"/>
  <c r="AE871" i="1"/>
  <c r="AL871" i="1" s="1"/>
  <c r="AD871" i="1"/>
  <c r="AK871" i="1" s="1"/>
  <c r="AP600" i="1"/>
  <c r="AO600" i="1"/>
  <c r="AJ600" i="1"/>
  <c r="AG600" i="1"/>
  <c r="AN600" i="1" s="1"/>
  <c r="AF600" i="1"/>
  <c r="AM600" i="1" s="1"/>
  <c r="AE600" i="1"/>
  <c r="AL600" i="1" s="1"/>
  <c r="AD600" i="1"/>
  <c r="AK600" i="1" s="1"/>
  <c r="AP874" i="1"/>
  <c r="AO874" i="1"/>
  <c r="AJ874" i="1"/>
  <c r="AG874" i="1"/>
  <c r="AN874" i="1" s="1"/>
  <c r="AF874" i="1"/>
  <c r="AM874" i="1" s="1"/>
  <c r="AE874" i="1"/>
  <c r="AL874" i="1" s="1"/>
  <c r="AD874" i="1"/>
  <c r="AK874" i="1" s="1"/>
  <c r="AP475" i="1"/>
  <c r="AO475" i="1"/>
  <c r="AG475" i="1"/>
  <c r="AN475" i="1" s="1"/>
  <c r="AF475" i="1"/>
  <c r="AM475" i="1" s="1"/>
  <c r="AE475" i="1"/>
  <c r="AL475" i="1" s="1"/>
  <c r="AD475" i="1"/>
  <c r="AK475" i="1" s="1"/>
  <c r="AC475" i="1"/>
  <c r="AJ475" i="1" s="1"/>
  <c r="AP473" i="1"/>
  <c r="AO473" i="1"/>
  <c r="AJ473" i="1"/>
  <c r="AG473" i="1"/>
  <c r="AN473" i="1" s="1"/>
  <c r="AF473" i="1"/>
  <c r="AM473" i="1" s="1"/>
  <c r="AE473" i="1"/>
  <c r="AL473" i="1" s="1"/>
  <c r="AD473" i="1"/>
  <c r="AK473" i="1" s="1"/>
  <c r="AP558" i="1"/>
  <c r="AO558" i="1"/>
  <c r="AG558" i="1"/>
  <c r="AN558" i="1" s="1"/>
  <c r="AF558" i="1"/>
  <c r="AM558" i="1" s="1"/>
  <c r="AE558" i="1"/>
  <c r="AL558" i="1" s="1"/>
  <c r="AD558" i="1"/>
  <c r="AK558" i="1" s="1"/>
  <c r="AC558" i="1"/>
  <c r="AJ558" i="1" s="1"/>
  <c r="AP516" i="1"/>
  <c r="AO516" i="1"/>
  <c r="AG516" i="1"/>
  <c r="AN516" i="1" s="1"/>
  <c r="AF516" i="1"/>
  <c r="AM516" i="1" s="1"/>
  <c r="AE516" i="1"/>
  <c r="AL516" i="1" s="1"/>
  <c r="AD516" i="1"/>
  <c r="AK516" i="1" s="1"/>
  <c r="AC516" i="1"/>
  <c r="AJ516" i="1" s="1"/>
  <c r="AP833" i="1"/>
  <c r="AO833" i="1"/>
  <c r="AG833" i="1"/>
  <c r="AN833" i="1" s="1"/>
  <c r="AF833" i="1"/>
  <c r="AM833" i="1" s="1"/>
  <c r="AE833" i="1"/>
  <c r="AL833" i="1" s="1"/>
  <c r="AD833" i="1"/>
  <c r="AK833" i="1" s="1"/>
  <c r="AC833" i="1"/>
  <c r="AJ833" i="1" s="1"/>
  <c r="AP605" i="1"/>
  <c r="AO605" i="1"/>
  <c r="AG605" i="1"/>
  <c r="AN605" i="1" s="1"/>
  <c r="AF605" i="1"/>
  <c r="AM605" i="1" s="1"/>
  <c r="AE605" i="1"/>
  <c r="AL605" i="1" s="1"/>
  <c r="AD605" i="1"/>
  <c r="AK605" i="1" s="1"/>
  <c r="AC605" i="1"/>
  <c r="AJ605" i="1" s="1"/>
  <c r="AP689" i="1"/>
  <c r="AO689" i="1"/>
  <c r="AG689" i="1"/>
  <c r="AN689" i="1" s="1"/>
  <c r="AF689" i="1"/>
  <c r="AM689" i="1" s="1"/>
  <c r="AE689" i="1"/>
  <c r="AL689" i="1" s="1"/>
  <c r="AD689" i="1"/>
  <c r="AK689" i="1" s="1"/>
  <c r="AC689" i="1"/>
  <c r="AJ689" i="1" s="1"/>
  <c r="AP875" i="1"/>
  <c r="AO875" i="1"/>
  <c r="AG875" i="1"/>
  <c r="AN875" i="1" s="1"/>
  <c r="AF875" i="1"/>
  <c r="AM875" i="1" s="1"/>
  <c r="AE875" i="1"/>
  <c r="AL875" i="1" s="1"/>
  <c r="AD875" i="1"/>
  <c r="AK875" i="1" s="1"/>
  <c r="AC875" i="1"/>
  <c r="AJ875" i="1" s="1"/>
  <c r="AP665" i="1"/>
  <c r="AO665" i="1"/>
  <c r="AG665" i="1"/>
  <c r="AN665" i="1" s="1"/>
  <c r="AF665" i="1"/>
  <c r="AM665" i="1" s="1"/>
  <c r="AE665" i="1"/>
  <c r="AL665" i="1" s="1"/>
  <c r="AD665" i="1"/>
  <c r="AK665" i="1" s="1"/>
  <c r="AC665" i="1"/>
  <c r="AJ665" i="1" s="1"/>
  <c r="X1968" i="1"/>
  <c r="X1974" i="1"/>
  <c r="X1783" i="1"/>
  <c r="X1785" i="1"/>
  <c r="X1971" i="1"/>
  <c r="X1850" i="1"/>
  <c r="X1819" i="1"/>
  <c r="X1865" i="1"/>
  <c r="X1818" i="1"/>
  <c r="X1815" i="1"/>
  <c r="X1781" i="1"/>
  <c r="X1917" i="1"/>
  <c r="X1778" i="1"/>
  <c r="X1816" i="1"/>
  <c r="X1871" i="1"/>
  <c r="X1973" i="1"/>
  <c r="X1920" i="1"/>
  <c r="X1867" i="1"/>
  <c r="X1924" i="1"/>
  <c r="X1777" i="1"/>
  <c r="X1851" i="1"/>
  <c r="X1932" i="1"/>
  <c r="X1868" i="1"/>
  <c r="X1954" i="1"/>
  <c r="X1915" i="1"/>
  <c r="X1972" i="1"/>
  <c r="X1957" i="1"/>
  <c r="X1872" i="1"/>
  <c r="X1948" i="1"/>
  <c r="X1942" i="1"/>
  <c r="X1939" i="1"/>
  <c r="X1911" i="1"/>
  <c r="X1901" i="1"/>
  <c r="X1909" i="1"/>
  <c r="X1881" i="1"/>
  <c r="X1878" i="1"/>
  <c r="X1890" i="1"/>
  <c r="X1869" i="1"/>
  <c r="X1866" i="1"/>
  <c r="X1849" i="1"/>
  <c r="X1884" i="1"/>
  <c r="X1886" i="1"/>
  <c r="X1926" i="1"/>
  <c r="X1842" i="1"/>
  <c r="X1946" i="1"/>
  <c r="X1839" i="1"/>
  <c r="X1809" i="1"/>
  <c r="X1810" i="1"/>
  <c r="X1903" i="1"/>
  <c r="X1836" i="1"/>
  <c r="X1806" i="1"/>
  <c r="X1852" i="1"/>
  <c r="X1887" i="1"/>
  <c r="X1934" i="1"/>
  <c r="X1870" i="1"/>
  <c r="X1936" i="1"/>
  <c r="X1817" i="1"/>
  <c r="X1914" i="1"/>
  <c r="X1930" i="1"/>
  <c r="X1899" i="1"/>
  <c r="X1888" i="1"/>
  <c r="X1918" i="1"/>
  <c r="X1874" i="1"/>
  <c r="X1940" i="1"/>
  <c r="X1835" i="1"/>
  <c r="X1863" i="1"/>
  <c r="X1902" i="1"/>
  <c r="X1876" i="1"/>
  <c r="X1848" i="1"/>
  <c r="X1916" i="1"/>
  <c r="X1933" i="1"/>
  <c r="X1955" i="1"/>
  <c r="X1908" i="1"/>
  <c r="X1832" i="1"/>
  <c r="X1864" i="1"/>
  <c r="X1883" i="1"/>
  <c r="X1950" i="1"/>
  <c r="X1949" i="1"/>
  <c r="X1907" i="1"/>
  <c r="X1811" i="1"/>
  <c r="X1885" i="1"/>
  <c r="X1893" i="1"/>
  <c r="X1894" i="1"/>
  <c r="X1830" i="1"/>
  <c r="X1857" i="1"/>
  <c r="X1856" i="1"/>
  <c r="X1875" i="1"/>
  <c r="X1892" i="1"/>
  <c r="X1943" i="1"/>
  <c r="X1927" i="1"/>
  <c r="X1833" i="1"/>
  <c r="X1925" i="1"/>
  <c r="X1919" i="1"/>
  <c r="X1947" i="1"/>
  <c r="X1891" i="1"/>
  <c r="X1787" i="1"/>
  <c r="X1790" i="1"/>
  <c r="X1900" i="1"/>
  <c r="X1910" i="1"/>
  <c r="X1921" i="1"/>
  <c r="X1931" i="1"/>
  <c r="X1882" i="1"/>
  <c r="X1855" i="1"/>
  <c r="X1897" i="1"/>
  <c r="X1861" i="1"/>
  <c r="X1838" i="1"/>
  <c r="X1779" i="1"/>
  <c r="X1879" i="1"/>
  <c r="X1922" i="1"/>
  <c r="X1782" i="1"/>
  <c r="X1788" i="1"/>
  <c r="X1935" i="1"/>
  <c r="X1812" i="1"/>
  <c r="X1789" i="1"/>
  <c r="X1937" i="1"/>
  <c r="X1780" i="1"/>
  <c r="X1800" i="1"/>
  <c r="X1959" i="1"/>
  <c r="X1802" i="1"/>
  <c r="X1808" i="1"/>
  <c r="X1807" i="1"/>
  <c r="X1904" i="1"/>
  <c r="X1929" i="1"/>
  <c r="X1941" i="1"/>
  <c r="X1801" i="1"/>
  <c r="X1845" i="1"/>
  <c r="X1975" i="1"/>
  <c r="X1831" i="1"/>
  <c r="X1837" i="1"/>
  <c r="X1906" i="1"/>
  <c r="X1944" i="1"/>
  <c r="X1862" i="1"/>
  <c r="X1898" i="1"/>
  <c r="X1846" i="1"/>
  <c r="X1847" i="1"/>
  <c r="X1841" i="1"/>
  <c r="X1821" i="1"/>
  <c r="X1860" i="1"/>
  <c r="X1820" i="1"/>
  <c r="X1923" i="1"/>
  <c r="X1843" i="1"/>
  <c r="X1913" i="1"/>
  <c r="X1859" i="1"/>
  <c r="X1791" i="1"/>
  <c r="X1834" i="1"/>
  <c r="X1958" i="1"/>
  <c r="X1853" i="1"/>
  <c r="X1969" i="1"/>
  <c r="X1786" i="1"/>
  <c r="X2003" i="1"/>
  <c r="X1813" i="1"/>
  <c r="X1803" i="1"/>
  <c r="X1928" i="1"/>
  <c r="X1858" i="1"/>
  <c r="X1912" i="1"/>
  <c r="X1970" i="1"/>
  <c r="X1895" i="1"/>
  <c r="AP1968" i="1"/>
  <c r="AO1968" i="1"/>
  <c r="AG1968" i="1"/>
  <c r="AN1968" i="1" s="1"/>
  <c r="AF1968" i="1"/>
  <c r="AM1968" i="1" s="1"/>
  <c r="AE1968" i="1"/>
  <c r="AL1968" i="1" s="1"/>
  <c r="AD1968" i="1"/>
  <c r="AK1968" i="1" s="1"/>
  <c r="AC1968" i="1"/>
  <c r="AJ1968" i="1" s="1"/>
  <c r="AP1974" i="1"/>
  <c r="AO1974" i="1"/>
  <c r="AG1974" i="1"/>
  <c r="AN1974" i="1" s="1"/>
  <c r="AF1974" i="1"/>
  <c r="AM1974" i="1" s="1"/>
  <c r="AE1974" i="1"/>
  <c r="AL1974" i="1" s="1"/>
  <c r="AD1974" i="1"/>
  <c r="AK1974" i="1" s="1"/>
  <c r="AC1974" i="1"/>
  <c r="AJ1974" i="1" s="1"/>
  <c r="AP1783" i="1"/>
  <c r="AO1783" i="1"/>
  <c r="AG1783" i="1"/>
  <c r="AN1783" i="1" s="1"/>
  <c r="AF1783" i="1"/>
  <c r="AM1783" i="1" s="1"/>
  <c r="AE1783" i="1"/>
  <c r="AL1783" i="1" s="1"/>
  <c r="AD1783" i="1"/>
  <c r="AK1783" i="1" s="1"/>
  <c r="AC1783" i="1"/>
  <c r="AJ1783" i="1" s="1"/>
  <c r="AP1785" i="1"/>
  <c r="AO1785" i="1"/>
  <c r="AG1785" i="1"/>
  <c r="AN1785" i="1" s="1"/>
  <c r="AF1785" i="1"/>
  <c r="AM1785" i="1" s="1"/>
  <c r="AE1785" i="1"/>
  <c r="AL1785" i="1" s="1"/>
  <c r="AD1785" i="1"/>
  <c r="AK1785" i="1" s="1"/>
  <c r="AC1785" i="1"/>
  <c r="AJ1785" i="1" s="1"/>
  <c r="AP1971" i="1"/>
  <c r="AO1971" i="1"/>
  <c r="AG1971" i="1"/>
  <c r="AN1971" i="1" s="1"/>
  <c r="AF1971" i="1"/>
  <c r="AM1971" i="1" s="1"/>
  <c r="AE1971" i="1"/>
  <c r="AL1971" i="1" s="1"/>
  <c r="AD1971" i="1"/>
  <c r="AK1971" i="1" s="1"/>
  <c r="AC1971" i="1"/>
  <c r="AJ1971" i="1" s="1"/>
  <c r="AP1850" i="1"/>
  <c r="AO1850" i="1"/>
  <c r="AG1850" i="1"/>
  <c r="AN1850" i="1" s="1"/>
  <c r="AF1850" i="1"/>
  <c r="AM1850" i="1" s="1"/>
  <c r="AE1850" i="1"/>
  <c r="AL1850" i="1" s="1"/>
  <c r="AD1850" i="1"/>
  <c r="AK1850" i="1" s="1"/>
  <c r="AC1850" i="1"/>
  <c r="AJ1850" i="1" s="1"/>
  <c r="AP1819" i="1"/>
  <c r="AO1819" i="1"/>
  <c r="AG1819" i="1"/>
  <c r="AN1819" i="1" s="1"/>
  <c r="AF1819" i="1"/>
  <c r="AM1819" i="1" s="1"/>
  <c r="AE1819" i="1"/>
  <c r="AL1819" i="1" s="1"/>
  <c r="AD1819" i="1"/>
  <c r="AK1819" i="1" s="1"/>
  <c r="AC1819" i="1"/>
  <c r="AJ1819" i="1" s="1"/>
  <c r="AP1865" i="1"/>
  <c r="AO1865" i="1"/>
  <c r="AG1865" i="1"/>
  <c r="AN1865" i="1" s="1"/>
  <c r="AF1865" i="1"/>
  <c r="AM1865" i="1" s="1"/>
  <c r="AE1865" i="1"/>
  <c r="AL1865" i="1" s="1"/>
  <c r="AD1865" i="1"/>
  <c r="AK1865" i="1" s="1"/>
  <c r="AC1865" i="1"/>
  <c r="AJ1865" i="1" s="1"/>
  <c r="AP1818" i="1"/>
  <c r="AO1818" i="1"/>
  <c r="AG1818" i="1"/>
  <c r="AN1818" i="1" s="1"/>
  <c r="AF1818" i="1"/>
  <c r="AM1818" i="1" s="1"/>
  <c r="AE1818" i="1"/>
  <c r="AL1818" i="1" s="1"/>
  <c r="AD1818" i="1"/>
  <c r="AK1818" i="1" s="1"/>
  <c r="AC1818" i="1"/>
  <c r="AJ1818" i="1" s="1"/>
  <c r="AP1815" i="1"/>
  <c r="AO1815" i="1"/>
  <c r="AG1815" i="1"/>
  <c r="AN1815" i="1" s="1"/>
  <c r="AF1815" i="1"/>
  <c r="AM1815" i="1" s="1"/>
  <c r="AE1815" i="1"/>
  <c r="AL1815" i="1" s="1"/>
  <c r="AD1815" i="1"/>
  <c r="AK1815" i="1" s="1"/>
  <c r="AC1815" i="1"/>
  <c r="AJ1815" i="1" s="1"/>
  <c r="AP1781" i="1"/>
  <c r="AO1781" i="1"/>
  <c r="AG1781" i="1"/>
  <c r="AN1781" i="1" s="1"/>
  <c r="AF1781" i="1"/>
  <c r="AM1781" i="1" s="1"/>
  <c r="AE1781" i="1"/>
  <c r="AL1781" i="1" s="1"/>
  <c r="AD1781" i="1"/>
  <c r="AK1781" i="1" s="1"/>
  <c r="AC1781" i="1"/>
  <c r="AJ1781" i="1" s="1"/>
  <c r="AP1917" i="1"/>
  <c r="AO1917" i="1"/>
  <c r="AG1917" i="1"/>
  <c r="AN1917" i="1" s="1"/>
  <c r="AF1917" i="1"/>
  <c r="AM1917" i="1" s="1"/>
  <c r="AE1917" i="1"/>
  <c r="AL1917" i="1" s="1"/>
  <c r="AD1917" i="1"/>
  <c r="AK1917" i="1" s="1"/>
  <c r="AC1917" i="1"/>
  <c r="AJ1917" i="1" s="1"/>
  <c r="AP1778" i="1"/>
  <c r="AO1778" i="1"/>
  <c r="AG1778" i="1"/>
  <c r="AN1778" i="1" s="1"/>
  <c r="AF1778" i="1"/>
  <c r="AM1778" i="1" s="1"/>
  <c r="AE1778" i="1"/>
  <c r="AL1778" i="1" s="1"/>
  <c r="AD1778" i="1"/>
  <c r="AK1778" i="1" s="1"/>
  <c r="AC1778" i="1"/>
  <c r="AJ1778" i="1" s="1"/>
  <c r="AP1816" i="1"/>
  <c r="AO1816" i="1"/>
  <c r="AG1816" i="1"/>
  <c r="AN1816" i="1" s="1"/>
  <c r="AF1816" i="1"/>
  <c r="AM1816" i="1" s="1"/>
  <c r="AE1816" i="1"/>
  <c r="AL1816" i="1" s="1"/>
  <c r="AD1816" i="1"/>
  <c r="AK1816" i="1" s="1"/>
  <c r="AC1816" i="1"/>
  <c r="AJ1816" i="1" s="1"/>
  <c r="AP1871" i="1"/>
  <c r="AO1871" i="1"/>
  <c r="AG1871" i="1"/>
  <c r="AN1871" i="1" s="1"/>
  <c r="AF1871" i="1"/>
  <c r="AM1871" i="1" s="1"/>
  <c r="AE1871" i="1"/>
  <c r="AL1871" i="1" s="1"/>
  <c r="AD1871" i="1"/>
  <c r="AK1871" i="1" s="1"/>
  <c r="AC1871" i="1"/>
  <c r="AJ1871" i="1" s="1"/>
  <c r="AP1973" i="1"/>
  <c r="AO1973" i="1"/>
  <c r="AG1973" i="1"/>
  <c r="AN1973" i="1" s="1"/>
  <c r="AF1973" i="1"/>
  <c r="AM1973" i="1" s="1"/>
  <c r="AE1973" i="1"/>
  <c r="AL1973" i="1" s="1"/>
  <c r="AD1973" i="1"/>
  <c r="AK1973" i="1" s="1"/>
  <c r="AC1973" i="1"/>
  <c r="AJ1973" i="1" s="1"/>
  <c r="AP1920" i="1"/>
  <c r="AO1920" i="1"/>
  <c r="AG1920" i="1"/>
  <c r="AN1920" i="1" s="1"/>
  <c r="AF1920" i="1"/>
  <c r="AM1920" i="1" s="1"/>
  <c r="AE1920" i="1"/>
  <c r="AL1920" i="1" s="1"/>
  <c r="AD1920" i="1"/>
  <c r="AK1920" i="1" s="1"/>
  <c r="AC1920" i="1"/>
  <c r="AJ1920" i="1" s="1"/>
  <c r="AP1867" i="1"/>
  <c r="AO1867" i="1"/>
  <c r="AG1867" i="1"/>
  <c r="AN1867" i="1" s="1"/>
  <c r="AF1867" i="1"/>
  <c r="AM1867" i="1" s="1"/>
  <c r="AE1867" i="1"/>
  <c r="AL1867" i="1" s="1"/>
  <c r="AD1867" i="1"/>
  <c r="AK1867" i="1" s="1"/>
  <c r="AC1867" i="1"/>
  <c r="AJ1867" i="1" s="1"/>
  <c r="AP1924" i="1"/>
  <c r="AO1924" i="1"/>
  <c r="AG1924" i="1"/>
  <c r="AN1924" i="1" s="1"/>
  <c r="AF1924" i="1"/>
  <c r="AM1924" i="1" s="1"/>
  <c r="AE1924" i="1"/>
  <c r="AL1924" i="1" s="1"/>
  <c r="AD1924" i="1"/>
  <c r="AK1924" i="1" s="1"/>
  <c r="AC1924" i="1"/>
  <c r="AJ1924" i="1" s="1"/>
  <c r="AP1777" i="1"/>
  <c r="AO1777" i="1"/>
  <c r="AG1777" i="1"/>
  <c r="AN1777" i="1" s="1"/>
  <c r="AF1777" i="1"/>
  <c r="AM1777" i="1" s="1"/>
  <c r="AE1777" i="1"/>
  <c r="AL1777" i="1" s="1"/>
  <c r="AD1777" i="1"/>
  <c r="AK1777" i="1" s="1"/>
  <c r="AC1777" i="1"/>
  <c r="AJ1777" i="1" s="1"/>
  <c r="AP1851" i="1"/>
  <c r="AO1851" i="1"/>
  <c r="AG1851" i="1"/>
  <c r="AN1851" i="1" s="1"/>
  <c r="AF1851" i="1"/>
  <c r="AM1851" i="1" s="1"/>
  <c r="AE1851" i="1"/>
  <c r="AL1851" i="1" s="1"/>
  <c r="AD1851" i="1"/>
  <c r="AK1851" i="1" s="1"/>
  <c r="AC1851" i="1"/>
  <c r="AJ1851" i="1" s="1"/>
  <c r="AP1932" i="1"/>
  <c r="AO1932" i="1"/>
  <c r="AG1932" i="1"/>
  <c r="AN1932" i="1" s="1"/>
  <c r="AF1932" i="1"/>
  <c r="AM1932" i="1" s="1"/>
  <c r="AE1932" i="1"/>
  <c r="AL1932" i="1" s="1"/>
  <c r="AD1932" i="1"/>
  <c r="AK1932" i="1" s="1"/>
  <c r="AC1932" i="1"/>
  <c r="AJ1932" i="1" s="1"/>
  <c r="AP1868" i="1"/>
  <c r="AO1868" i="1"/>
  <c r="AG1868" i="1"/>
  <c r="AN1868" i="1" s="1"/>
  <c r="AF1868" i="1"/>
  <c r="AM1868" i="1" s="1"/>
  <c r="AE1868" i="1"/>
  <c r="AL1868" i="1" s="1"/>
  <c r="AD1868" i="1"/>
  <c r="AK1868" i="1" s="1"/>
  <c r="AC1868" i="1"/>
  <c r="AJ1868" i="1" s="1"/>
  <c r="AP1954" i="1"/>
  <c r="AO1954" i="1"/>
  <c r="AG1954" i="1"/>
  <c r="AN1954" i="1" s="1"/>
  <c r="AF1954" i="1"/>
  <c r="AM1954" i="1" s="1"/>
  <c r="AE1954" i="1"/>
  <c r="AL1954" i="1" s="1"/>
  <c r="AD1954" i="1"/>
  <c r="AK1954" i="1" s="1"/>
  <c r="AC1954" i="1"/>
  <c r="AJ1954" i="1" s="1"/>
  <c r="AP1915" i="1"/>
  <c r="AO1915" i="1"/>
  <c r="AG1915" i="1"/>
  <c r="AN1915" i="1" s="1"/>
  <c r="AF1915" i="1"/>
  <c r="AM1915" i="1" s="1"/>
  <c r="AE1915" i="1"/>
  <c r="AL1915" i="1" s="1"/>
  <c r="AD1915" i="1"/>
  <c r="AK1915" i="1" s="1"/>
  <c r="AC1915" i="1"/>
  <c r="AJ1915" i="1" s="1"/>
  <c r="AP1972" i="1"/>
  <c r="AO1972" i="1"/>
  <c r="AG1972" i="1"/>
  <c r="AN1972" i="1" s="1"/>
  <c r="AF1972" i="1"/>
  <c r="AM1972" i="1" s="1"/>
  <c r="AE1972" i="1"/>
  <c r="AL1972" i="1" s="1"/>
  <c r="AD1972" i="1"/>
  <c r="AK1972" i="1" s="1"/>
  <c r="AC1972" i="1"/>
  <c r="AJ1972" i="1" s="1"/>
  <c r="AP1957" i="1"/>
  <c r="AO1957" i="1"/>
  <c r="AG1957" i="1"/>
  <c r="AN1957" i="1" s="1"/>
  <c r="AF1957" i="1"/>
  <c r="AM1957" i="1" s="1"/>
  <c r="AE1957" i="1"/>
  <c r="AL1957" i="1" s="1"/>
  <c r="AD1957" i="1"/>
  <c r="AK1957" i="1" s="1"/>
  <c r="AC1957" i="1"/>
  <c r="AJ1957" i="1" s="1"/>
  <c r="AP1872" i="1"/>
  <c r="AO1872" i="1"/>
  <c r="AG1872" i="1"/>
  <c r="AN1872" i="1" s="1"/>
  <c r="AF1872" i="1"/>
  <c r="AM1872" i="1" s="1"/>
  <c r="AE1872" i="1"/>
  <c r="AL1872" i="1" s="1"/>
  <c r="AD1872" i="1"/>
  <c r="AK1872" i="1" s="1"/>
  <c r="AC1872" i="1"/>
  <c r="AJ1872" i="1" s="1"/>
  <c r="AP1948" i="1"/>
  <c r="AO1948" i="1"/>
  <c r="AG1948" i="1"/>
  <c r="AN1948" i="1" s="1"/>
  <c r="AF1948" i="1"/>
  <c r="AM1948" i="1" s="1"/>
  <c r="AE1948" i="1"/>
  <c r="AL1948" i="1" s="1"/>
  <c r="AD1948" i="1"/>
  <c r="AK1948" i="1" s="1"/>
  <c r="AC1948" i="1"/>
  <c r="AJ1948" i="1" s="1"/>
  <c r="AP1942" i="1"/>
  <c r="AO1942" i="1"/>
  <c r="AG1942" i="1"/>
  <c r="AN1942" i="1" s="1"/>
  <c r="AF1942" i="1"/>
  <c r="AM1942" i="1" s="1"/>
  <c r="AE1942" i="1"/>
  <c r="AL1942" i="1" s="1"/>
  <c r="AD1942" i="1"/>
  <c r="AK1942" i="1" s="1"/>
  <c r="AC1942" i="1"/>
  <c r="AJ1942" i="1" s="1"/>
  <c r="AP1939" i="1"/>
  <c r="AO1939" i="1"/>
  <c r="AG1939" i="1"/>
  <c r="AN1939" i="1" s="1"/>
  <c r="AF1939" i="1"/>
  <c r="AM1939" i="1" s="1"/>
  <c r="AE1939" i="1"/>
  <c r="AL1939" i="1" s="1"/>
  <c r="AD1939" i="1"/>
  <c r="AK1939" i="1" s="1"/>
  <c r="AC1939" i="1"/>
  <c r="AJ1939" i="1" s="1"/>
  <c r="O1939" i="1"/>
  <c r="R1939" i="1" s="1"/>
  <c r="U1939" i="1" s="1"/>
  <c r="AP1911" i="1"/>
  <c r="AO1911" i="1"/>
  <c r="AG1911" i="1"/>
  <c r="AN1911" i="1" s="1"/>
  <c r="AF1911" i="1"/>
  <c r="AM1911" i="1" s="1"/>
  <c r="AE1911" i="1"/>
  <c r="AL1911" i="1" s="1"/>
  <c r="AD1911" i="1"/>
  <c r="AK1911" i="1" s="1"/>
  <c r="AC1911" i="1"/>
  <c r="AJ1911" i="1" s="1"/>
  <c r="AP1901" i="1"/>
  <c r="AO1901" i="1"/>
  <c r="AG1901" i="1"/>
  <c r="AN1901" i="1" s="1"/>
  <c r="AF1901" i="1"/>
  <c r="AM1901" i="1" s="1"/>
  <c r="AE1901" i="1"/>
  <c r="AL1901" i="1" s="1"/>
  <c r="AD1901" i="1"/>
  <c r="AK1901" i="1" s="1"/>
  <c r="AC1901" i="1"/>
  <c r="AJ1901" i="1" s="1"/>
  <c r="AP1909" i="1"/>
  <c r="AO1909" i="1"/>
  <c r="AG1909" i="1"/>
  <c r="AN1909" i="1" s="1"/>
  <c r="AF1909" i="1"/>
  <c r="AM1909" i="1" s="1"/>
  <c r="AE1909" i="1"/>
  <c r="AL1909" i="1" s="1"/>
  <c r="AD1909" i="1"/>
  <c r="AK1909" i="1" s="1"/>
  <c r="AC1909" i="1"/>
  <c r="AJ1909" i="1" s="1"/>
  <c r="AP1881" i="1"/>
  <c r="AO1881" i="1"/>
  <c r="AG1881" i="1"/>
  <c r="AN1881" i="1" s="1"/>
  <c r="AF1881" i="1"/>
  <c r="AM1881" i="1" s="1"/>
  <c r="AE1881" i="1"/>
  <c r="AL1881" i="1" s="1"/>
  <c r="AD1881" i="1"/>
  <c r="AK1881" i="1" s="1"/>
  <c r="AC1881" i="1"/>
  <c r="AJ1881" i="1" s="1"/>
  <c r="AP1878" i="1"/>
  <c r="AO1878" i="1"/>
  <c r="AG1878" i="1"/>
  <c r="AN1878" i="1" s="1"/>
  <c r="AF1878" i="1"/>
  <c r="AM1878" i="1" s="1"/>
  <c r="AE1878" i="1"/>
  <c r="AL1878" i="1" s="1"/>
  <c r="AD1878" i="1"/>
  <c r="AK1878" i="1" s="1"/>
  <c r="AC1878" i="1"/>
  <c r="AJ1878" i="1" s="1"/>
  <c r="AP1890" i="1"/>
  <c r="AO1890" i="1"/>
  <c r="AG1890" i="1"/>
  <c r="AN1890" i="1" s="1"/>
  <c r="AF1890" i="1"/>
  <c r="AM1890" i="1" s="1"/>
  <c r="AE1890" i="1"/>
  <c r="AL1890" i="1" s="1"/>
  <c r="AD1890" i="1"/>
  <c r="AK1890" i="1" s="1"/>
  <c r="AC1890" i="1"/>
  <c r="AJ1890" i="1" s="1"/>
  <c r="AP1869" i="1"/>
  <c r="AO1869" i="1"/>
  <c r="AG1869" i="1"/>
  <c r="AN1869" i="1" s="1"/>
  <c r="AF1869" i="1"/>
  <c r="AM1869" i="1" s="1"/>
  <c r="AE1869" i="1"/>
  <c r="AL1869" i="1" s="1"/>
  <c r="AD1869" i="1"/>
  <c r="AK1869" i="1" s="1"/>
  <c r="AC1869" i="1"/>
  <c r="AJ1869" i="1" s="1"/>
  <c r="AP1866" i="1"/>
  <c r="AO1866" i="1"/>
  <c r="AG1866" i="1"/>
  <c r="AN1866" i="1" s="1"/>
  <c r="AF1866" i="1"/>
  <c r="AM1866" i="1" s="1"/>
  <c r="AE1866" i="1"/>
  <c r="AL1866" i="1" s="1"/>
  <c r="AD1866" i="1"/>
  <c r="AK1866" i="1" s="1"/>
  <c r="AC1866" i="1"/>
  <c r="AJ1866" i="1" s="1"/>
  <c r="AP1849" i="1"/>
  <c r="AO1849" i="1"/>
  <c r="AG1849" i="1"/>
  <c r="AN1849" i="1" s="1"/>
  <c r="AF1849" i="1"/>
  <c r="AM1849" i="1" s="1"/>
  <c r="AE1849" i="1"/>
  <c r="AL1849" i="1" s="1"/>
  <c r="AD1849" i="1"/>
  <c r="AK1849" i="1" s="1"/>
  <c r="AC1849" i="1"/>
  <c r="AJ1849" i="1" s="1"/>
  <c r="AP1884" i="1"/>
  <c r="AO1884" i="1"/>
  <c r="AG1884" i="1"/>
  <c r="AN1884" i="1" s="1"/>
  <c r="AF1884" i="1"/>
  <c r="AM1884" i="1" s="1"/>
  <c r="AE1884" i="1"/>
  <c r="AL1884" i="1" s="1"/>
  <c r="AD1884" i="1"/>
  <c r="AK1884" i="1" s="1"/>
  <c r="AC1884" i="1"/>
  <c r="AJ1884" i="1" s="1"/>
  <c r="AP1886" i="1"/>
  <c r="AO1886" i="1"/>
  <c r="AG1886" i="1"/>
  <c r="AN1886" i="1" s="1"/>
  <c r="AF1886" i="1"/>
  <c r="AM1886" i="1" s="1"/>
  <c r="AE1886" i="1"/>
  <c r="AL1886" i="1" s="1"/>
  <c r="AD1886" i="1"/>
  <c r="AK1886" i="1" s="1"/>
  <c r="AC1886" i="1"/>
  <c r="AJ1886" i="1" s="1"/>
  <c r="AP1926" i="1"/>
  <c r="AO1926" i="1"/>
  <c r="AJ1926" i="1"/>
  <c r="AG1926" i="1"/>
  <c r="AN1926" i="1" s="1"/>
  <c r="AF1926" i="1"/>
  <c r="AM1926" i="1" s="1"/>
  <c r="AE1926" i="1"/>
  <c r="AL1926" i="1" s="1"/>
  <c r="AD1926" i="1"/>
  <c r="AK1926" i="1" s="1"/>
  <c r="AP1842" i="1"/>
  <c r="AO1842" i="1"/>
  <c r="AG1842" i="1"/>
  <c r="AN1842" i="1" s="1"/>
  <c r="AF1842" i="1"/>
  <c r="AM1842" i="1" s="1"/>
  <c r="AE1842" i="1"/>
  <c r="AL1842" i="1" s="1"/>
  <c r="AD1842" i="1"/>
  <c r="AK1842" i="1" s="1"/>
  <c r="AC1842" i="1"/>
  <c r="AJ1842" i="1" s="1"/>
  <c r="AP1946" i="1"/>
  <c r="AO1946" i="1"/>
  <c r="AG1946" i="1"/>
  <c r="AN1946" i="1" s="1"/>
  <c r="AF1946" i="1"/>
  <c r="AM1946" i="1" s="1"/>
  <c r="AE1946" i="1"/>
  <c r="AL1946" i="1" s="1"/>
  <c r="AD1946" i="1"/>
  <c r="AK1946" i="1" s="1"/>
  <c r="AC1946" i="1"/>
  <c r="AJ1946" i="1" s="1"/>
  <c r="AP1839" i="1"/>
  <c r="AO1839" i="1"/>
  <c r="AG1839" i="1"/>
  <c r="AN1839" i="1" s="1"/>
  <c r="AF1839" i="1"/>
  <c r="AM1839" i="1" s="1"/>
  <c r="AE1839" i="1"/>
  <c r="AL1839" i="1" s="1"/>
  <c r="AD1839" i="1"/>
  <c r="AK1839" i="1" s="1"/>
  <c r="AC1839" i="1"/>
  <c r="AJ1839" i="1" s="1"/>
  <c r="AP1809" i="1"/>
  <c r="AO1809" i="1"/>
  <c r="AG1809" i="1"/>
  <c r="AN1809" i="1" s="1"/>
  <c r="AF1809" i="1"/>
  <c r="AM1809" i="1" s="1"/>
  <c r="AE1809" i="1"/>
  <c r="AL1809" i="1" s="1"/>
  <c r="AD1809" i="1"/>
  <c r="AK1809" i="1" s="1"/>
  <c r="AC1809" i="1"/>
  <c r="AJ1809" i="1" s="1"/>
  <c r="AP1810" i="1"/>
  <c r="AO1810" i="1"/>
  <c r="AG1810" i="1"/>
  <c r="AN1810" i="1" s="1"/>
  <c r="AF1810" i="1"/>
  <c r="AM1810" i="1" s="1"/>
  <c r="AE1810" i="1"/>
  <c r="AL1810" i="1" s="1"/>
  <c r="AD1810" i="1"/>
  <c r="AK1810" i="1" s="1"/>
  <c r="AC1810" i="1"/>
  <c r="AJ1810" i="1" s="1"/>
  <c r="AP1903" i="1"/>
  <c r="AO1903" i="1"/>
  <c r="AG1903" i="1"/>
  <c r="AN1903" i="1" s="1"/>
  <c r="AF1903" i="1"/>
  <c r="AM1903" i="1" s="1"/>
  <c r="AE1903" i="1"/>
  <c r="AL1903" i="1" s="1"/>
  <c r="AD1903" i="1"/>
  <c r="AK1903" i="1" s="1"/>
  <c r="AC1903" i="1"/>
  <c r="AJ1903" i="1" s="1"/>
  <c r="AP1836" i="1"/>
  <c r="AO1836" i="1"/>
  <c r="AG1836" i="1"/>
  <c r="AN1836" i="1" s="1"/>
  <c r="AF1836" i="1"/>
  <c r="AM1836" i="1" s="1"/>
  <c r="AE1836" i="1"/>
  <c r="AL1836" i="1" s="1"/>
  <c r="AD1836" i="1"/>
  <c r="AK1836" i="1" s="1"/>
  <c r="AC1836" i="1"/>
  <c r="AJ1836" i="1" s="1"/>
  <c r="AP1806" i="1"/>
  <c r="AO1806" i="1"/>
  <c r="AG1806" i="1"/>
  <c r="AN1806" i="1" s="1"/>
  <c r="AF1806" i="1"/>
  <c r="AM1806" i="1" s="1"/>
  <c r="AE1806" i="1"/>
  <c r="AL1806" i="1" s="1"/>
  <c r="AD1806" i="1"/>
  <c r="AK1806" i="1" s="1"/>
  <c r="AC1806" i="1"/>
  <c r="AJ1806" i="1" s="1"/>
  <c r="AP1852" i="1"/>
  <c r="AO1852" i="1"/>
  <c r="AG1852" i="1"/>
  <c r="AN1852" i="1" s="1"/>
  <c r="AF1852" i="1"/>
  <c r="AM1852" i="1" s="1"/>
  <c r="AE1852" i="1"/>
  <c r="AL1852" i="1" s="1"/>
  <c r="AD1852" i="1"/>
  <c r="AK1852" i="1" s="1"/>
  <c r="AC1852" i="1"/>
  <c r="AJ1852" i="1" s="1"/>
  <c r="AP1887" i="1"/>
  <c r="AO1887" i="1"/>
  <c r="AJ1887" i="1"/>
  <c r="AG1887" i="1"/>
  <c r="AN1887" i="1" s="1"/>
  <c r="AF1887" i="1"/>
  <c r="AM1887" i="1" s="1"/>
  <c r="AE1887" i="1"/>
  <c r="AL1887" i="1" s="1"/>
  <c r="AD1887" i="1"/>
  <c r="AK1887" i="1" s="1"/>
  <c r="AP1934" i="1"/>
  <c r="AO1934" i="1"/>
  <c r="AG1934" i="1"/>
  <c r="AN1934" i="1" s="1"/>
  <c r="AF1934" i="1"/>
  <c r="AM1934" i="1" s="1"/>
  <c r="AE1934" i="1"/>
  <c r="AL1934" i="1" s="1"/>
  <c r="AD1934" i="1"/>
  <c r="AK1934" i="1" s="1"/>
  <c r="AC1934" i="1"/>
  <c r="AJ1934" i="1" s="1"/>
  <c r="AP1870" i="1"/>
  <c r="AO1870" i="1"/>
  <c r="AJ1870" i="1"/>
  <c r="AG1870" i="1"/>
  <c r="AN1870" i="1" s="1"/>
  <c r="AF1870" i="1"/>
  <c r="AM1870" i="1" s="1"/>
  <c r="AE1870" i="1"/>
  <c r="AL1870" i="1" s="1"/>
  <c r="AD1870" i="1"/>
  <c r="AK1870" i="1" s="1"/>
  <c r="AP1936" i="1"/>
  <c r="AO1936" i="1"/>
  <c r="AG1936" i="1"/>
  <c r="AN1936" i="1" s="1"/>
  <c r="AF1936" i="1"/>
  <c r="AM1936" i="1" s="1"/>
  <c r="AE1936" i="1"/>
  <c r="AL1936" i="1" s="1"/>
  <c r="AD1936" i="1"/>
  <c r="AK1936" i="1" s="1"/>
  <c r="AC1936" i="1"/>
  <c r="AJ1936" i="1" s="1"/>
  <c r="AP1817" i="1"/>
  <c r="AO1817" i="1"/>
  <c r="AG1817" i="1"/>
  <c r="AN1817" i="1" s="1"/>
  <c r="AF1817" i="1"/>
  <c r="AM1817" i="1" s="1"/>
  <c r="AE1817" i="1"/>
  <c r="AL1817" i="1" s="1"/>
  <c r="AD1817" i="1"/>
  <c r="AK1817" i="1" s="1"/>
  <c r="AC1817" i="1"/>
  <c r="AJ1817" i="1" s="1"/>
  <c r="AP1914" i="1"/>
  <c r="AO1914" i="1"/>
  <c r="AG1914" i="1"/>
  <c r="AN1914" i="1" s="1"/>
  <c r="AF1914" i="1"/>
  <c r="AM1914" i="1" s="1"/>
  <c r="AE1914" i="1"/>
  <c r="AL1914" i="1" s="1"/>
  <c r="AD1914" i="1"/>
  <c r="AK1914" i="1" s="1"/>
  <c r="AC1914" i="1"/>
  <c r="AJ1914" i="1" s="1"/>
  <c r="AP1930" i="1"/>
  <c r="AO1930" i="1"/>
  <c r="AG1930" i="1"/>
  <c r="AN1930" i="1" s="1"/>
  <c r="AF1930" i="1"/>
  <c r="AM1930" i="1" s="1"/>
  <c r="AE1930" i="1"/>
  <c r="AL1930" i="1" s="1"/>
  <c r="AD1930" i="1"/>
  <c r="AK1930" i="1" s="1"/>
  <c r="AC1930" i="1"/>
  <c r="AJ1930" i="1" s="1"/>
  <c r="AP1899" i="1"/>
  <c r="AO1899" i="1"/>
  <c r="AG1899" i="1"/>
  <c r="AN1899" i="1" s="1"/>
  <c r="AF1899" i="1"/>
  <c r="AM1899" i="1" s="1"/>
  <c r="AE1899" i="1"/>
  <c r="AL1899" i="1" s="1"/>
  <c r="AD1899" i="1"/>
  <c r="AK1899" i="1" s="1"/>
  <c r="AC1899" i="1"/>
  <c r="AJ1899" i="1" s="1"/>
  <c r="AP1888" i="1"/>
  <c r="AO1888" i="1"/>
  <c r="AJ1888" i="1"/>
  <c r="AG1888" i="1"/>
  <c r="AN1888" i="1" s="1"/>
  <c r="AF1888" i="1"/>
  <c r="AM1888" i="1" s="1"/>
  <c r="AE1888" i="1"/>
  <c r="AL1888" i="1" s="1"/>
  <c r="AD1888" i="1"/>
  <c r="AK1888" i="1" s="1"/>
  <c r="AP1918" i="1"/>
  <c r="AO1918" i="1"/>
  <c r="AG1918" i="1"/>
  <c r="AN1918" i="1" s="1"/>
  <c r="AF1918" i="1"/>
  <c r="AM1918" i="1" s="1"/>
  <c r="AE1918" i="1"/>
  <c r="AL1918" i="1" s="1"/>
  <c r="AD1918" i="1"/>
  <c r="AK1918" i="1" s="1"/>
  <c r="AC1918" i="1"/>
  <c r="AJ1918" i="1" s="1"/>
  <c r="AP1874" i="1"/>
  <c r="AO1874" i="1"/>
  <c r="AG1874" i="1"/>
  <c r="AN1874" i="1" s="1"/>
  <c r="AF1874" i="1"/>
  <c r="AM1874" i="1" s="1"/>
  <c r="AE1874" i="1"/>
  <c r="AL1874" i="1" s="1"/>
  <c r="AD1874" i="1"/>
  <c r="AK1874" i="1" s="1"/>
  <c r="AC1874" i="1"/>
  <c r="AJ1874" i="1" s="1"/>
  <c r="AP1940" i="1"/>
  <c r="AO1940" i="1"/>
  <c r="AG1940" i="1"/>
  <c r="AN1940" i="1" s="1"/>
  <c r="AF1940" i="1"/>
  <c r="AM1940" i="1" s="1"/>
  <c r="AE1940" i="1"/>
  <c r="AL1940" i="1" s="1"/>
  <c r="AD1940" i="1"/>
  <c r="AK1940" i="1" s="1"/>
  <c r="AC1940" i="1"/>
  <c r="AJ1940" i="1" s="1"/>
  <c r="AP1835" i="1"/>
  <c r="AO1835" i="1"/>
  <c r="AG1835" i="1"/>
  <c r="AN1835" i="1" s="1"/>
  <c r="AF1835" i="1"/>
  <c r="AM1835" i="1" s="1"/>
  <c r="AE1835" i="1"/>
  <c r="AL1835" i="1" s="1"/>
  <c r="AD1835" i="1"/>
  <c r="AK1835" i="1" s="1"/>
  <c r="AC1835" i="1"/>
  <c r="AJ1835" i="1" s="1"/>
  <c r="AP1863" i="1"/>
  <c r="AO1863" i="1"/>
  <c r="AG1863" i="1"/>
  <c r="AN1863" i="1" s="1"/>
  <c r="AF1863" i="1"/>
  <c r="AM1863" i="1" s="1"/>
  <c r="AE1863" i="1"/>
  <c r="AL1863" i="1" s="1"/>
  <c r="AD1863" i="1"/>
  <c r="AK1863" i="1" s="1"/>
  <c r="AC1863" i="1"/>
  <c r="AJ1863" i="1" s="1"/>
  <c r="AP1902" i="1"/>
  <c r="AO1902" i="1"/>
  <c r="AG1902" i="1"/>
  <c r="AN1902" i="1" s="1"/>
  <c r="AF1902" i="1"/>
  <c r="AM1902" i="1" s="1"/>
  <c r="AE1902" i="1"/>
  <c r="AL1902" i="1" s="1"/>
  <c r="AD1902" i="1"/>
  <c r="AK1902" i="1" s="1"/>
  <c r="AC1902" i="1"/>
  <c r="AJ1902" i="1" s="1"/>
  <c r="AP1876" i="1"/>
  <c r="AO1876" i="1"/>
  <c r="AG1876" i="1"/>
  <c r="AN1876" i="1" s="1"/>
  <c r="AF1876" i="1"/>
  <c r="AM1876" i="1" s="1"/>
  <c r="AE1876" i="1"/>
  <c r="AL1876" i="1" s="1"/>
  <c r="AD1876" i="1"/>
  <c r="AK1876" i="1" s="1"/>
  <c r="AC1876" i="1"/>
  <c r="AJ1876" i="1" s="1"/>
  <c r="AP1848" i="1"/>
  <c r="AO1848" i="1"/>
  <c r="AG1848" i="1"/>
  <c r="AN1848" i="1" s="1"/>
  <c r="AF1848" i="1"/>
  <c r="AM1848" i="1" s="1"/>
  <c r="AE1848" i="1"/>
  <c r="AL1848" i="1" s="1"/>
  <c r="AD1848" i="1"/>
  <c r="AK1848" i="1" s="1"/>
  <c r="AC1848" i="1"/>
  <c r="AJ1848" i="1" s="1"/>
  <c r="AP1916" i="1"/>
  <c r="AO1916" i="1"/>
  <c r="AG1916" i="1"/>
  <c r="AN1916" i="1" s="1"/>
  <c r="AF1916" i="1"/>
  <c r="AM1916" i="1" s="1"/>
  <c r="AE1916" i="1"/>
  <c r="AL1916" i="1" s="1"/>
  <c r="AD1916" i="1"/>
  <c r="AK1916" i="1" s="1"/>
  <c r="AC1916" i="1"/>
  <c r="AJ1916" i="1" s="1"/>
  <c r="AP1933" i="1"/>
  <c r="AO1933" i="1"/>
  <c r="AG1933" i="1"/>
  <c r="AN1933" i="1" s="1"/>
  <c r="AF1933" i="1"/>
  <c r="AM1933" i="1" s="1"/>
  <c r="AE1933" i="1"/>
  <c r="AL1933" i="1" s="1"/>
  <c r="AD1933" i="1"/>
  <c r="AK1933" i="1" s="1"/>
  <c r="AC1933" i="1"/>
  <c r="AJ1933" i="1" s="1"/>
  <c r="AP1955" i="1"/>
  <c r="AO1955" i="1"/>
  <c r="AG1955" i="1"/>
  <c r="AN1955" i="1" s="1"/>
  <c r="AF1955" i="1"/>
  <c r="AM1955" i="1" s="1"/>
  <c r="AE1955" i="1"/>
  <c r="AL1955" i="1" s="1"/>
  <c r="AD1955" i="1"/>
  <c r="AK1955" i="1" s="1"/>
  <c r="AC1955" i="1"/>
  <c r="AJ1955" i="1" s="1"/>
  <c r="AP1908" i="1"/>
  <c r="AO1908" i="1"/>
  <c r="AG1908" i="1"/>
  <c r="AN1908" i="1" s="1"/>
  <c r="AF1908" i="1"/>
  <c r="AM1908" i="1" s="1"/>
  <c r="AE1908" i="1"/>
  <c r="AL1908" i="1" s="1"/>
  <c r="AD1908" i="1"/>
  <c r="AK1908" i="1" s="1"/>
  <c r="AC1908" i="1"/>
  <c r="AJ1908" i="1" s="1"/>
  <c r="AP1832" i="1"/>
  <c r="AO1832" i="1"/>
  <c r="AG1832" i="1"/>
  <c r="AN1832" i="1" s="1"/>
  <c r="AF1832" i="1"/>
  <c r="AM1832" i="1" s="1"/>
  <c r="AE1832" i="1"/>
  <c r="AL1832" i="1" s="1"/>
  <c r="AD1832" i="1"/>
  <c r="AK1832" i="1" s="1"/>
  <c r="AC1832" i="1"/>
  <c r="AJ1832" i="1" s="1"/>
  <c r="AP1864" i="1"/>
  <c r="AO1864" i="1"/>
  <c r="AG1864" i="1"/>
  <c r="AN1864" i="1" s="1"/>
  <c r="AF1864" i="1"/>
  <c r="AM1864" i="1" s="1"/>
  <c r="AE1864" i="1"/>
  <c r="AL1864" i="1" s="1"/>
  <c r="AD1864" i="1"/>
  <c r="AK1864" i="1" s="1"/>
  <c r="AC1864" i="1"/>
  <c r="AJ1864" i="1" s="1"/>
  <c r="AP1883" i="1"/>
  <c r="AO1883" i="1"/>
  <c r="AG1883" i="1"/>
  <c r="AN1883" i="1" s="1"/>
  <c r="AF1883" i="1"/>
  <c r="AM1883" i="1" s="1"/>
  <c r="AE1883" i="1"/>
  <c r="AL1883" i="1" s="1"/>
  <c r="AD1883" i="1"/>
  <c r="AK1883" i="1" s="1"/>
  <c r="AC1883" i="1"/>
  <c r="AJ1883" i="1" s="1"/>
  <c r="AP1950" i="1"/>
  <c r="AO1950" i="1"/>
  <c r="AG1950" i="1"/>
  <c r="AN1950" i="1" s="1"/>
  <c r="AF1950" i="1"/>
  <c r="AM1950" i="1" s="1"/>
  <c r="AE1950" i="1"/>
  <c r="AL1950" i="1" s="1"/>
  <c r="AD1950" i="1"/>
  <c r="AK1950" i="1" s="1"/>
  <c r="AC1950" i="1"/>
  <c r="AJ1950" i="1" s="1"/>
  <c r="AP1949" i="1"/>
  <c r="AO1949" i="1"/>
  <c r="AG1949" i="1"/>
  <c r="AN1949" i="1" s="1"/>
  <c r="AF1949" i="1"/>
  <c r="AM1949" i="1" s="1"/>
  <c r="AE1949" i="1"/>
  <c r="AL1949" i="1" s="1"/>
  <c r="AD1949" i="1"/>
  <c r="AK1949" i="1" s="1"/>
  <c r="AC1949" i="1"/>
  <c r="AJ1949" i="1" s="1"/>
  <c r="AP1907" i="1"/>
  <c r="AO1907" i="1"/>
  <c r="AG1907" i="1"/>
  <c r="AN1907" i="1" s="1"/>
  <c r="AF1907" i="1"/>
  <c r="AM1907" i="1" s="1"/>
  <c r="AE1907" i="1"/>
  <c r="AL1907" i="1" s="1"/>
  <c r="AD1907" i="1"/>
  <c r="AK1907" i="1" s="1"/>
  <c r="AC1907" i="1"/>
  <c r="AJ1907" i="1" s="1"/>
  <c r="AP1811" i="1"/>
  <c r="AO1811" i="1"/>
  <c r="AG1811" i="1"/>
  <c r="AN1811" i="1" s="1"/>
  <c r="AF1811" i="1"/>
  <c r="AM1811" i="1" s="1"/>
  <c r="AE1811" i="1"/>
  <c r="AL1811" i="1" s="1"/>
  <c r="AD1811" i="1"/>
  <c r="AK1811" i="1" s="1"/>
  <c r="AC1811" i="1"/>
  <c r="AJ1811" i="1" s="1"/>
  <c r="AP1885" i="1"/>
  <c r="AO1885" i="1"/>
  <c r="AG1885" i="1"/>
  <c r="AN1885" i="1" s="1"/>
  <c r="AF1885" i="1"/>
  <c r="AM1885" i="1" s="1"/>
  <c r="AE1885" i="1"/>
  <c r="AL1885" i="1" s="1"/>
  <c r="AD1885" i="1"/>
  <c r="AK1885" i="1" s="1"/>
  <c r="AC1885" i="1"/>
  <c r="AJ1885" i="1" s="1"/>
  <c r="AP1893" i="1"/>
  <c r="AO1893" i="1"/>
  <c r="AJ1893" i="1"/>
  <c r="AG1893" i="1"/>
  <c r="AN1893" i="1" s="1"/>
  <c r="AF1893" i="1"/>
  <c r="AM1893" i="1" s="1"/>
  <c r="AE1893" i="1"/>
  <c r="AL1893" i="1" s="1"/>
  <c r="AD1893" i="1"/>
  <c r="AK1893" i="1" s="1"/>
  <c r="AP1894" i="1"/>
  <c r="AO1894" i="1"/>
  <c r="AG1894" i="1"/>
  <c r="AN1894" i="1" s="1"/>
  <c r="AF1894" i="1"/>
  <c r="AM1894" i="1" s="1"/>
  <c r="AE1894" i="1"/>
  <c r="AL1894" i="1" s="1"/>
  <c r="AD1894" i="1"/>
  <c r="AK1894" i="1" s="1"/>
  <c r="AC1894" i="1"/>
  <c r="AJ1894" i="1" s="1"/>
  <c r="AP1830" i="1"/>
  <c r="AO1830" i="1"/>
  <c r="AJ1830" i="1"/>
  <c r="AG1830" i="1"/>
  <c r="AN1830" i="1" s="1"/>
  <c r="AF1830" i="1"/>
  <c r="AM1830" i="1" s="1"/>
  <c r="AE1830" i="1"/>
  <c r="AL1830" i="1" s="1"/>
  <c r="AD1830" i="1"/>
  <c r="AK1830" i="1" s="1"/>
  <c r="AP1857" i="1"/>
  <c r="AO1857" i="1"/>
  <c r="AG1857" i="1"/>
  <c r="AN1857" i="1" s="1"/>
  <c r="AF1857" i="1"/>
  <c r="AM1857" i="1" s="1"/>
  <c r="AE1857" i="1"/>
  <c r="AL1857" i="1" s="1"/>
  <c r="AD1857" i="1"/>
  <c r="AK1857" i="1" s="1"/>
  <c r="AC1857" i="1"/>
  <c r="AJ1857" i="1" s="1"/>
  <c r="AP1856" i="1"/>
  <c r="AO1856" i="1"/>
  <c r="AG1856" i="1"/>
  <c r="AN1856" i="1" s="1"/>
  <c r="AF1856" i="1"/>
  <c r="AM1856" i="1" s="1"/>
  <c r="AE1856" i="1"/>
  <c r="AL1856" i="1" s="1"/>
  <c r="AD1856" i="1"/>
  <c r="AK1856" i="1" s="1"/>
  <c r="AC1856" i="1"/>
  <c r="AJ1856" i="1" s="1"/>
  <c r="AP1875" i="1"/>
  <c r="AO1875" i="1"/>
  <c r="AJ1875" i="1"/>
  <c r="AG1875" i="1"/>
  <c r="AN1875" i="1" s="1"/>
  <c r="AF1875" i="1"/>
  <c r="AM1875" i="1" s="1"/>
  <c r="AE1875" i="1"/>
  <c r="AL1875" i="1" s="1"/>
  <c r="AD1875" i="1"/>
  <c r="AK1875" i="1" s="1"/>
  <c r="AP1892" i="1"/>
  <c r="AO1892" i="1"/>
  <c r="AG1892" i="1"/>
  <c r="AN1892" i="1" s="1"/>
  <c r="AF1892" i="1"/>
  <c r="AM1892" i="1" s="1"/>
  <c r="AE1892" i="1"/>
  <c r="AL1892" i="1" s="1"/>
  <c r="AD1892" i="1"/>
  <c r="AK1892" i="1" s="1"/>
  <c r="AC1892" i="1"/>
  <c r="AJ1892" i="1" s="1"/>
  <c r="AP1943" i="1"/>
  <c r="AO1943" i="1"/>
  <c r="AJ1943" i="1"/>
  <c r="AG1943" i="1"/>
  <c r="AN1943" i="1" s="1"/>
  <c r="AF1943" i="1"/>
  <c r="AM1943" i="1" s="1"/>
  <c r="AE1943" i="1"/>
  <c r="AL1943" i="1" s="1"/>
  <c r="AD1943" i="1"/>
  <c r="AK1943" i="1" s="1"/>
  <c r="AP1927" i="1"/>
  <c r="AO1927" i="1"/>
  <c r="AG1927" i="1"/>
  <c r="AN1927" i="1" s="1"/>
  <c r="AF1927" i="1"/>
  <c r="AM1927" i="1" s="1"/>
  <c r="AE1927" i="1"/>
  <c r="AL1927" i="1" s="1"/>
  <c r="AD1927" i="1"/>
  <c r="AK1927" i="1" s="1"/>
  <c r="AC1927" i="1"/>
  <c r="AJ1927" i="1" s="1"/>
  <c r="AP1833" i="1"/>
  <c r="AO1833" i="1"/>
  <c r="AJ1833" i="1"/>
  <c r="AG1833" i="1"/>
  <c r="AN1833" i="1" s="1"/>
  <c r="AF1833" i="1"/>
  <c r="AM1833" i="1" s="1"/>
  <c r="AE1833" i="1"/>
  <c r="AL1833" i="1" s="1"/>
  <c r="AD1833" i="1"/>
  <c r="AK1833" i="1" s="1"/>
  <c r="AP1925" i="1"/>
  <c r="AO1925" i="1"/>
  <c r="AG1925" i="1"/>
  <c r="AN1925" i="1" s="1"/>
  <c r="AF1925" i="1"/>
  <c r="AM1925" i="1" s="1"/>
  <c r="AE1925" i="1"/>
  <c r="AL1925" i="1" s="1"/>
  <c r="AD1925" i="1"/>
  <c r="AK1925" i="1" s="1"/>
  <c r="AC1925" i="1"/>
  <c r="AJ1925" i="1" s="1"/>
  <c r="AP1919" i="1"/>
  <c r="AO1919" i="1"/>
  <c r="AG1919" i="1"/>
  <c r="AN1919" i="1" s="1"/>
  <c r="AF1919" i="1"/>
  <c r="AM1919" i="1" s="1"/>
  <c r="AE1919" i="1"/>
  <c r="AL1919" i="1" s="1"/>
  <c r="AD1919" i="1"/>
  <c r="AK1919" i="1" s="1"/>
  <c r="AC1919" i="1"/>
  <c r="AJ1919" i="1" s="1"/>
  <c r="AP1947" i="1"/>
  <c r="AO1947" i="1"/>
  <c r="AG1947" i="1"/>
  <c r="AN1947" i="1" s="1"/>
  <c r="AF1947" i="1"/>
  <c r="AM1947" i="1" s="1"/>
  <c r="AE1947" i="1"/>
  <c r="AL1947" i="1" s="1"/>
  <c r="AD1947" i="1"/>
  <c r="AK1947" i="1" s="1"/>
  <c r="AC1947" i="1"/>
  <c r="AJ1947" i="1" s="1"/>
  <c r="AP1891" i="1"/>
  <c r="AO1891" i="1"/>
  <c r="AG1891" i="1"/>
  <c r="AN1891" i="1" s="1"/>
  <c r="AF1891" i="1"/>
  <c r="AM1891" i="1" s="1"/>
  <c r="AE1891" i="1"/>
  <c r="AL1891" i="1" s="1"/>
  <c r="AD1891" i="1"/>
  <c r="AK1891" i="1" s="1"/>
  <c r="AC1891" i="1"/>
  <c r="AJ1891" i="1" s="1"/>
  <c r="O1891" i="1"/>
  <c r="AP1787" i="1"/>
  <c r="AO1787" i="1"/>
  <c r="AJ1787" i="1"/>
  <c r="AG1787" i="1"/>
  <c r="AN1787" i="1" s="1"/>
  <c r="AF1787" i="1"/>
  <c r="AM1787" i="1" s="1"/>
  <c r="AE1787" i="1"/>
  <c r="AL1787" i="1" s="1"/>
  <c r="AD1787" i="1"/>
  <c r="AK1787" i="1" s="1"/>
  <c r="AP1790" i="1"/>
  <c r="AO1790" i="1"/>
  <c r="AG1790" i="1"/>
  <c r="AN1790" i="1" s="1"/>
  <c r="AF1790" i="1"/>
  <c r="AM1790" i="1" s="1"/>
  <c r="AE1790" i="1"/>
  <c r="AL1790" i="1" s="1"/>
  <c r="AD1790" i="1"/>
  <c r="AK1790" i="1" s="1"/>
  <c r="AC1790" i="1"/>
  <c r="AJ1790" i="1" s="1"/>
  <c r="AP1900" i="1"/>
  <c r="AO1900" i="1"/>
  <c r="AG1900" i="1"/>
  <c r="AN1900" i="1" s="1"/>
  <c r="AF1900" i="1"/>
  <c r="AM1900" i="1" s="1"/>
  <c r="AE1900" i="1"/>
  <c r="AL1900" i="1" s="1"/>
  <c r="AD1900" i="1"/>
  <c r="AK1900" i="1" s="1"/>
  <c r="AC1900" i="1"/>
  <c r="AJ1900" i="1" s="1"/>
  <c r="AP1910" i="1"/>
  <c r="AO1910" i="1"/>
  <c r="AG1910" i="1"/>
  <c r="AN1910" i="1" s="1"/>
  <c r="AF1910" i="1"/>
  <c r="AM1910" i="1" s="1"/>
  <c r="AE1910" i="1"/>
  <c r="AL1910" i="1" s="1"/>
  <c r="AD1910" i="1"/>
  <c r="AK1910" i="1" s="1"/>
  <c r="AC1910" i="1"/>
  <c r="AJ1910" i="1" s="1"/>
  <c r="AP1921" i="1"/>
  <c r="AO1921" i="1"/>
  <c r="AG1921" i="1"/>
  <c r="AN1921" i="1" s="1"/>
  <c r="AF1921" i="1"/>
  <c r="AM1921" i="1" s="1"/>
  <c r="AE1921" i="1"/>
  <c r="AL1921" i="1" s="1"/>
  <c r="AD1921" i="1"/>
  <c r="AK1921" i="1" s="1"/>
  <c r="AC1921" i="1"/>
  <c r="AJ1921" i="1" s="1"/>
  <c r="AP1931" i="1"/>
  <c r="AO1931" i="1"/>
  <c r="AG1931" i="1"/>
  <c r="AN1931" i="1" s="1"/>
  <c r="AF1931" i="1"/>
  <c r="AM1931" i="1" s="1"/>
  <c r="AE1931" i="1"/>
  <c r="AL1931" i="1" s="1"/>
  <c r="AD1931" i="1"/>
  <c r="AK1931" i="1" s="1"/>
  <c r="AC1931" i="1"/>
  <c r="AJ1931" i="1" s="1"/>
  <c r="AP1882" i="1"/>
  <c r="AO1882" i="1"/>
  <c r="AG1882" i="1"/>
  <c r="AN1882" i="1" s="1"/>
  <c r="AF1882" i="1"/>
  <c r="AM1882" i="1" s="1"/>
  <c r="AE1882" i="1"/>
  <c r="AL1882" i="1" s="1"/>
  <c r="AD1882" i="1"/>
  <c r="AK1882" i="1" s="1"/>
  <c r="AC1882" i="1"/>
  <c r="AJ1882" i="1" s="1"/>
  <c r="AP1855" i="1"/>
  <c r="AO1855" i="1"/>
  <c r="AG1855" i="1"/>
  <c r="AN1855" i="1" s="1"/>
  <c r="AF1855" i="1"/>
  <c r="AM1855" i="1" s="1"/>
  <c r="AE1855" i="1"/>
  <c r="AL1855" i="1" s="1"/>
  <c r="AD1855" i="1"/>
  <c r="AK1855" i="1" s="1"/>
  <c r="AC1855" i="1"/>
  <c r="AJ1855" i="1" s="1"/>
  <c r="AP1897" i="1"/>
  <c r="AO1897" i="1"/>
  <c r="AJ1897" i="1"/>
  <c r="AG1897" i="1"/>
  <c r="AN1897" i="1" s="1"/>
  <c r="AF1897" i="1"/>
  <c r="AM1897" i="1" s="1"/>
  <c r="AE1897" i="1"/>
  <c r="AL1897" i="1" s="1"/>
  <c r="AD1897" i="1"/>
  <c r="AK1897" i="1" s="1"/>
  <c r="AP1861" i="1"/>
  <c r="AO1861" i="1"/>
  <c r="AG1861" i="1"/>
  <c r="AN1861" i="1" s="1"/>
  <c r="AF1861" i="1"/>
  <c r="AM1861" i="1" s="1"/>
  <c r="AE1861" i="1"/>
  <c r="AL1861" i="1" s="1"/>
  <c r="AD1861" i="1"/>
  <c r="AK1861" i="1" s="1"/>
  <c r="AC1861" i="1"/>
  <c r="AJ1861" i="1" s="1"/>
  <c r="AP1838" i="1"/>
  <c r="AO1838" i="1"/>
  <c r="AG1838" i="1"/>
  <c r="AN1838" i="1" s="1"/>
  <c r="AF1838" i="1"/>
  <c r="AM1838" i="1" s="1"/>
  <c r="AE1838" i="1"/>
  <c r="AL1838" i="1" s="1"/>
  <c r="AD1838" i="1"/>
  <c r="AK1838" i="1" s="1"/>
  <c r="AC1838" i="1"/>
  <c r="AJ1838" i="1" s="1"/>
  <c r="AP1779" i="1"/>
  <c r="AO1779" i="1"/>
  <c r="AJ1779" i="1"/>
  <c r="AG1779" i="1"/>
  <c r="AN1779" i="1" s="1"/>
  <c r="AF1779" i="1"/>
  <c r="AM1779" i="1" s="1"/>
  <c r="AE1779" i="1"/>
  <c r="AL1779" i="1" s="1"/>
  <c r="AD1779" i="1"/>
  <c r="AK1779" i="1" s="1"/>
  <c r="AP1879" i="1"/>
  <c r="AO1879" i="1"/>
  <c r="AJ1879" i="1"/>
  <c r="AG1879" i="1"/>
  <c r="AN1879" i="1" s="1"/>
  <c r="AF1879" i="1"/>
  <c r="AM1879" i="1" s="1"/>
  <c r="AE1879" i="1"/>
  <c r="AL1879" i="1" s="1"/>
  <c r="AD1879" i="1"/>
  <c r="AK1879" i="1" s="1"/>
  <c r="AP1922" i="1"/>
  <c r="AO1922" i="1"/>
  <c r="AJ1922" i="1"/>
  <c r="AG1922" i="1"/>
  <c r="AN1922" i="1" s="1"/>
  <c r="AF1922" i="1"/>
  <c r="AM1922" i="1" s="1"/>
  <c r="AE1922" i="1"/>
  <c r="AL1922" i="1" s="1"/>
  <c r="AD1922" i="1"/>
  <c r="AK1922" i="1" s="1"/>
  <c r="AP1782" i="1"/>
  <c r="AO1782" i="1"/>
  <c r="AG1782" i="1"/>
  <c r="AN1782" i="1" s="1"/>
  <c r="AF1782" i="1"/>
  <c r="AM1782" i="1" s="1"/>
  <c r="AE1782" i="1"/>
  <c r="AL1782" i="1" s="1"/>
  <c r="AD1782" i="1"/>
  <c r="AK1782" i="1" s="1"/>
  <c r="AC1782" i="1"/>
  <c r="AJ1782" i="1" s="1"/>
  <c r="AP1788" i="1"/>
  <c r="AO1788" i="1"/>
  <c r="AG1788" i="1"/>
  <c r="AN1788" i="1" s="1"/>
  <c r="AF1788" i="1"/>
  <c r="AM1788" i="1" s="1"/>
  <c r="AE1788" i="1"/>
  <c r="AL1788" i="1" s="1"/>
  <c r="AD1788" i="1"/>
  <c r="AK1788" i="1" s="1"/>
  <c r="AC1788" i="1"/>
  <c r="AJ1788" i="1" s="1"/>
  <c r="AP1935" i="1"/>
  <c r="AO1935" i="1"/>
  <c r="AG1935" i="1"/>
  <c r="AN1935" i="1" s="1"/>
  <c r="AF1935" i="1"/>
  <c r="AM1935" i="1" s="1"/>
  <c r="AE1935" i="1"/>
  <c r="AL1935" i="1" s="1"/>
  <c r="AD1935" i="1"/>
  <c r="AK1935" i="1" s="1"/>
  <c r="AC1935" i="1"/>
  <c r="AJ1935" i="1" s="1"/>
  <c r="AP1812" i="1"/>
  <c r="AO1812" i="1"/>
  <c r="AG1812" i="1"/>
  <c r="AN1812" i="1" s="1"/>
  <c r="AF1812" i="1"/>
  <c r="AM1812" i="1" s="1"/>
  <c r="AE1812" i="1"/>
  <c r="AL1812" i="1" s="1"/>
  <c r="AD1812" i="1"/>
  <c r="AK1812" i="1" s="1"/>
  <c r="AC1812" i="1"/>
  <c r="AJ1812" i="1" s="1"/>
  <c r="AP1789" i="1"/>
  <c r="AO1789" i="1"/>
  <c r="AG1789" i="1"/>
  <c r="AN1789" i="1" s="1"/>
  <c r="AF1789" i="1"/>
  <c r="AM1789" i="1" s="1"/>
  <c r="AE1789" i="1"/>
  <c r="AL1789" i="1" s="1"/>
  <c r="AD1789" i="1"/>
  <c r="AK1789" i="1" s="1"/>
  <c r="AC1789" i="1"/>
  <c r="AJ1789" i="1" s="1"/>
  <c r="AP1937" i="1"/>
  <c r="AO1937" i="1"/>
  <c r="AG1937" i="1"/>
  <c r="AN1937" i="1" s="1"/>
  <c r="AF1937" i="1"/>
  <c r="AM1937" i="1" s="1"/>
  <c r="AE1937" i="1"/>
  <c r="AL1937" i="1" s="1"/>
  <c r="AD1937" i="1"/>
  <c r="AK1937" i="1" s="1"/>
  <c r="AC1937" i="1"/>
  <c r="AJ1937" i="1" s="1"/>
  <c r="AP1780" i="1"/>
  <c r="AO1780" i="1"/>
  <c r="AG1780" i="1"/>
  <c r="AN1780" i="1" s="1"/>
  <c r="AF1780" i="1"/>
  <c r="AM1780" i="1" s="1"/>
  <c r="AE1780" i="1"/>
  <c r="AL1780" i="1" s="1"/>
  <c r="AD1780" i="1"/>
  <c r="AK1780" i="1" s="1"/>
  <c r="AC1780" i="1"/>
  <c r="AJ1780" i="1" s="1"/>
  <c r="AP1800" i="1"/>
  <c r="AO1800" i="1"/>
  <c r="AJ1800" i="1"/>
  <c r="AG1800" i="1"/>
  <c r="AN1800" i="1" s="1"/>
  <c r="AF1800" i="1"/>
  <c r="AM1800" i="1" s="1"/>
  <c r="AE1800" i="1"/>
  <c r="AL1800" i="1" s="1"/>
  <c r="AD1800" i="1"/>
  <c r="AK1800" i="1" s="1"/>
  <c r="AP1959" i="1"/>
  <c r="AO1959" i="1"/>
  <c r="AG1959" i="1"/>
  <c r="AN1959" i="1" s="1"/>
  <c r="AF1959" i="1"/>
  <c r="AM1959" i="1" s="1"/>
  <c r="AE1959" i="1"/>
  <c r="AL1959" i="1" s="1"/>
  <c r="AD1959" i="1"/>
  <c r="AK1959" i="1" s="1"/>
  <c r="AC1959" i="1"/>
  <c r="AJ1959" i="1" s="1"/>
  <c r="AP1802" i="1"/>
  <c r="AO1802" i="1"/>
  <c r="AG1802" i="1"/>
  <c r="AN1802" i="1" s="1"/>
  <c r="AF1802" i="1"/>
  <c r="AM1802" i="1" s="1"/>
  <c r="AE1802" i="1"/>
  <c r="AL1802" i="1" s="1"/>
  <c r="AD1802" i="1"/>
  <c r="AK1802" i="1" s="1"/>
  <c r="AC1802" i="1"/>
  <c r="AJ1802" i="1" s="1"/>
  <c r="AP1808" i="1"/>
  <c r="AO1808" i="1"/>
  <c r="AG1808" i="1"/>
  <c r="AN1808" i="1" s="1"/>
  <c r="AF1808" i="1"/>
  <c r="AM1808" i="1" s="1"/>
  <c r="AE1808" i="1"/>
  <c r="AL1808" i="1" s="1"/>
  <c r="AD1808" i="1"/>
  <c r="AK1808" i="1" s="1"/>
  <c r="AC1808" i="1"/>
  <c r="AJ1808" i="1" s="1"/>
  <c r="AP1807" i="1"/>
  <c r="AO1807" i="1"/>
  <c r="AG1807" i="1"/>
  <c r="AN1807" i="1" s="1"/>
  <c r="AF1807" i="1"/>
  <c r="AM1807" i="1" s="1"/>
  <c r="AE1807" i="1"/>
  <c r="AL1807" i="1" s="1"/>
  <c r="AD1807" i="1"/>
  <c r="AK1807" i="1" s="1"/>
  <c r="AC1807" i="1"/>
  <c r="AJ1807" i="1" s="1"/>
  <c r="AP1904" i="1"/>
  <c r="AO1904" i="1"/>
  <c r="AG1904" i="1"/>
  <c r="AN1904" i="1" s="1"/>
  <c r="AF1904" i="1"/>
  <c r="AM1904" i="1" s="1"/>
  <c r="AE1904" i="1"/>
  <c r="AL1904" i="1" s="1"/>
  <c r="AD1904" i="1"/>
  <c r="AK1904" i="1" s="1"/>
  <c r="AC1904" i="1"/>
  <c r="AJ1904" i="1" s="1"/>
  <c r="O1904" i="1"/>
  <c r="R1904" i="1" s="1"/>
  <c r="U1904" i="1" s="1"/>
  <c r="AP1929" i="1"/>
  <c r="AO1929" i="1"/>
  <c r="AG1929" i="1"/>
  <c r="AN1929" i="1" s="1"/>
  <c r="AF1929" i="1"/>
  <c r="AM1929" i="1" s="1"/>
  <c r="AE1929" i="1"/>
  <c r="AL1929" i="1" s="1"/>
  <c r="AD1929" i="1"/>
  <c r="AK1929" i="1" s="1"/>
  <c r="AC1929" i="1"/>
  <c r="AJ1929" i="1" s="1"/>
  <c r="AP1941" i="1"/>
  <c r="AO1941" i="1"/>
  <c r="AG1941" i="1"/>
  <c r="AN1941" i="1" s="1"/>
  <c r="AF1941" i="1"/>
  <c r="AM1941" i="1" s="1"/>
  <c r="AE1941" i="1"/>
  <c r="AL1941" i="1" s="1"/>
  <c r="AD1941" i="1"/>
  <c r="AK1941" i="1" s="1"/>
  <c r="AC1941" i="1"/>
  <c r="AJ1941" i="1" s="1"/>
  <c r="AP1801" i="1"/>
  <c r="AO1801" i="1"/>
  <c r="AG1801" i="1"/>
  <c r="AN1801" i="1" s="1"/>
  <c r="AF1801" i="1"/>
  <c r="AM1801" i="1" s="1"/>
  <c r="AE1801" i="1"/>
  <c r="AL1801" i="1" s="1"/>
  <c r="AD1801" i="1"/>
  <c r="AK1801" i="1" s="1"/>
  <c r="AC1801" i="1"/>
  <c r="AJ1801" i="1" s="1"/>
  <c r="AP1845" i="1"/>
  <c r="AO1845" i="1"/>
  <c r="AG1845" i="1"/>
  <c r="AN1845" i="1" s="1"/>
  <c r="AF1845" i="1"/>
  <c r="AM1845" i="1" s="1"/>
  <c r="AE1845" i="1"/>
  <c r="AL1845" i="1" s="1"/>
  <c r="AD1845" i="1"/>
  <c r="AK1845" i="1" s="1"/>
  <c r="AC1845" i="1"/>
  <c r="AJ1845" i="1" s="1"/>
  <c r="AP1975" i="1"/>
  <c r="AO1975" i="1"/>
  <c r="AG1975" i="1"/>
  <c r="AN1975" i="1" s="1"/>
  <c r="AF1975" i="1"/>
  <c r="AM1975" i="1" s="1"/>
  <c r="AE1975" i="1"/>
  <c r="AL1975" i="1" s="1"/>
  <c r="AD1975" i="1"/>
  <c r="AK1975" i="1" s="1"/>
  <c r="AC1975" i="1"/>
  <c r="AJ1975" i="1" s="1"/>
  <c r="AP1831" i="1"/>
  <c r="AO1831" i="1"/>
  <c r="AG1831" i="1"/>
  <c r="AN1831" i="1" s="1"/>
  <c r="AF1831" i="1"/>
  <c r="AM1831" i="1" s="1"/>
  <c r="AE1831" i="1"/>
  <c r="AL1831" i="1" s="1"/>
  <c r="AD1831" i="1"/>
  <c r="AK1831" i="1" s="1"/>
  <c r="AC1831" i="1"/>
  <c r="AJ1831" i="1" s="1"/>
  <c r="AP1837" i="1"/>
  <c r="AO1837" i="1"/>
  <c r="AG1837" i="1"/>
  <c r="AN1837" i="1" s="1"/>
  <c r="AF1837" i="1"/>
  <c r="AM1837" i="1" s="1"/>
  <c r="AE1837" i="1"/>
  <c r="AL1837" i="1" s="1"/>
  <c r="AD1837" i="1"/>
  <c r="AK1837" i="1" s="1"/>
  <c r="AC1837" i="1"/>
  <c r="AJ1837" i="1" s="1"/>
  <c r="AP1906" i="1"/>
  <c r="AO1906" i="1"/>
  <c r="AG1906" i="1"/>
  <c r="AN1906" i="1" s="1"/>
  <c r="AF1906" i="1"/>
  <c r="AM1906" i="1" s="1"/>
  <c r="AE1906" i="1"/>
  <c r="AL1906" i="1" s="1"/>
  <c r="AD1906" i="1"/>
  <c r="AK1906" i="1" s="1"/>
  <c r="AC1906" i="1"/>
  <c r="AJ1906" i="1" s="1"/>
  <c r="AP1944" i="1"/>
  <c r="AO1944" i="1"/>
  <c r="AG1944" i="1"/>
  <c r="AN1944" i="1" s="1"/>
  <c r="AF1944" i="1"/>
  <c r="AM1944" i="1" s="1"/>
  <c r="AE1944" i="1"/>
  <c r="AL1944" i="1" s="1"/>
  <c r="AD1944" i="1"/>
  <c r="AK1944" i="1" s="1"/>
  <c r="AC1944" i="1"/>
  <c r="AJ1944" i="1" s="1"/>
  <c r="AP1862" i="1"/>
  <c r="AO1862" i="1"/>
  <c r="AG1862" i="1"/>
  <c r="AN1862" i="1" s="1"/>
  <c r="AF1862" i="1"/>
  <c r="AM1862" i="1" s="1"/>
  <c r="AE1862" i="1"/>
  <c r="AL1862" i="1" s="1"/>
  <c r="AD1862" i="1"/>
  <c r="AK1862" i="1" s="1"/>
  <c r="AC1862" i="1"/>
  <c r="AJ1862" i="1" s="1"/>
  <c r="AP1898" i="1"/>
  <c r="AO1898" i="1"/>
  <c r="AG1898" i="1"/>
  <c r="AN1898" i="1" s="1"/>
  <c r="AF1898" i="1"/>
  <c r="AM1898" i="1" s="1"/>
  <c r="AE1898" i="1"/>
  <c r="AL1898" i="1" s="1"/>
  <c r="AD1898" i="1"/>
  <c r="AK1898" i="1" s="1"/>
  <c r="AC1898" i="1"/>
  <c r="AJ1898" i="1" s="1"/>
  <c r="AP1846" i="1"/>
  <c r="AO1846" i="1"/>
  <c r="AG1846" i="1"/>
  <c r="AN1846" i="1" s="1"/>
  <c r="AF1846" i="1"/>
  <c r="AM1846" i="1" s="1"/>
  <c r="AE1846" i="1"/>
  <c r="AL1846" i="1" s="1"/>
  <c r="AD1846" i="1"/>
  <c r="AK1846" i="1" s="1"/>
  <c r="AC1846" i="1"/>
  <c r="AJ1846" i="1" s="1"/>
  <c r="AP1847" i="1"/>
  <c r="AO1847" i="1"/>
  <c r="AG1847" i="1"/>
  <c r="AN1847" i="1" s="1"/>
  <c r="AF1847" i="1"/>
  <c r="AM1847" i="1" s="1"/>
  <c r="AE1847" i="1"/>
  <c r="AL1847" i="1" s="1"/>
  <c r="AD1847" i="1"/>
  <c r="AK1847" i="1" s="1"/>
  <c r="AC1847" i="1"/>
  <c r="AJ1847" i="1" s="1"/>
  <c r="AP1841" i="1"/>
  <c r="AO1841" i="1"/>
  <c r="AG1841" i="1"/>
  <c r="AN1841" i="1" s="1"/>
  <c r="AF1841" i="1"/>
  <c r="AM1841" i="1" s="1"/>
  <c r="AE1841" i="1"/>
  <c r="AL1841" i="1" s="1"/>
  <c r="AD1841" i="1"/>
  <c r="AK1841" i="1" s="1"/>
  <c r="AC1841" i="1"/>
  <c r="AJ1841" i="1" s="1"/>
  <c r="AP1821" i="1"/>
  <c r="AO1821" i="1"/>
  <c r="AG1821" i="1"/>
  <c r="AN1821" i="1" s="1"/>
  <c r="AF1821" i="1"/>
  <c r="AM1821" i="1" s="1"/>
  <c r="AE1821" i="1"/>
  <c r="AL1821" i="1" s="1"/>
  <c r="AD1821" i="1"/>
  <c r="AK1821" i="1" s="1"/>
  <c r="AC1821" i="1"/>
  <c r="AJ1821" i="1" s="1"/>
  <c r="AP1860" i="1"/>
  <c r="AO1860" i="1"/>
  <c r="AJ1860" i="1"/>
  <c r="AG1860" i="1"/>
  <c r="AN1860" i="1" s="1"/>
  <c r="AF1860" i="1"/>
  <c r="AM1860" i="1" s="1"/>
  <c r="AE1860" i="1"/>
  <c r="AL1860" i="1" s="1"/>
  <c r="AD1860" i="1"/>
  <c r="AK1860" i="1" s="1"/>
  <c r="AP1820" i="1"/>
  <c r="AO1820" i="1"/>
  <c r="AG1820" i="1"/>
  <c r="AN1820" i="1" s="1"/>
  <c r="AF1820" i="1"/>
  <c r="AM1820" i="1" s="1"/>
  <c r="AE1820" i="1"/>
  <c r="AL1820" i="1" s="1"/>
  <c r="AD1820" i="1"/>
  <c r="AK1820" i="1" s="1"/>
  <c r="AC1820" i="1"/>
  <c r="AJ1820" i="1" s="1"/>
  <c r="AP1923" i="1"/>
  <c r="AO1923" i="1"/>
  <c r="AG1923" i="1"/>
  <c r="AN1923" i="1" s="1"/>
  <c r="AF1923" i="1"/>
  <c r="AM1923" i="1" s="1"/>
  <c r="AE1923" i="1"/>
  <c r="AL1923" i="1" s="1"/>
  <c r="AD1923" i="1"/>
  <c r="AK1923" i="1" s="1"/>
  <c r="AC1923" i="1"/>
  <c r="AJ1923" i="1" s="1"/>
  <c r="AP1843" i="1"/>
  <c r="AO1843" i="1"/>
  <c r="AG1843" i="1"/>
  <c r="AN1843" i="1" s="1"/>
  <c r="AF1843" i="1"/>
  <c r="AM1843" i="1" s="1"/>
  <c r="AE1843" i="1"/>
  <c r="AL1843" i="1" s="1"/>
  <c r="AD1843" i="1"/>
  <c r="AK1843" i="1" s="1"/>
  <c r="AC1843" i="1"/>
  <c r="AJ1843" i="1" s="1"/>
  <c r="AP1805" i="1"/>
  <c r="AO1805" i="1"/>
  <c r="AG1805" i="1"/>
  <c r="AN1805" i="1" s="1"/>
  <c r="AF1805" i="1"/>
  <c r="AM1805" i="1" s="1"/>
  <c r="AE1805" i="1"/>
  <c r="AL1805" i="1" s="1"/>
  <c r="AD1805" i="1"/>
  <c r="AK1805" i="1" s="1"/>
  <c r="AC1805" i="1"/>
  <c r="AJ1805" i="1" s="1"/>
  <c r="AP1913" i="1"/>
  <c r="AO1913" i="1"/>
  <c r="AJ1913" i="1"/>
  <c r="AG1913" i="1"/>
  <c r="AN1913" i="1" s="1"/>
  <c r="AF1913" i="1"/>
  <c r="AM1913" i="1" s="1"/>
  <c r="AE1913" i="1"/>
  <c r="AL1913" i="1" s="1"/>
  <c r="AD1913" i="1"/>
  <c r="AK1913" i="1" s="1"/>
  <c r="AP1859" i="1"/>
  <c r="AO1859" i="1"/>
  <c r="AJ1859" i="1"/>
  <c r="AG1859" i="1"/>
  <c r="AN1859" i="1" s="1"/>
  <c r="AF1859" i="1"/>
  <c r="AM1859" i="1" s="1"/>
  <c r="AE1859" i="1"/>
  <c r="AL1859" i="1" s="1"/>
  <c r="AD1859" i="1"/>
  <c r="AK1859" i="1" s="1"/>
  <c r="AP1791" i="1"/>
  <c r="AO1791" i="1"/>
  <c r="AG1791" i="1"/>
  <c r="AN1791" i="1" s="1"/>
  <c r="AF1791" i="1"/>
  <c r="AM1791" i="1" s="1"/>
  <c r="AE1791" i="1"/>
  <c r="AL1791" i="1" s="1"/>
  <c r="AD1791" i="1"/>
  <c r="AK1791" i="1" s="1"/>
  <c r="AC1791" i="1"/>
  <c r="AJ1791" i="1" s="1"/>
  <c r="AP1834" i="1"/>
  <c r="AO1834" i="1"/>
  <c r="AG1834" i="1"/>
  <c r="AN1834" i="1" s="1"/>
  <c r="AF1834" i="1"/>
  <c r="AM1834" i="1" s="1"/>
  <c r="AE1834" i="1"/>
  <c r="AL1834" i="1" s="1"/>
  <c r="AD1834" i="1"/>
  <c r="AK1834" i="1" s="1"/>
  <c r="AC1834" i="1"/>
  <c r="AJ1834" i="1" s="1"/>
  <c r="AP1958" i="1"/>
  <c r="AO1958" i="1"/>
  <c r="AJ1958" i="1"/>
  <c r="AG1958" i="1"/>
  <c r="AN1958" i="1" s="1"/>
  <c r="AF1958" i="1"/>
  <c r="AM1958" i="1" s="1"/>
  <c r="AE1958" i="1"/>
  <c r="AL1958" i="1" s="1"/>
  <c r="AD1958" i="1"/>
  <c r="AK1958" i="1" s="1"/>
  <c r="AP1853" i="1"/>
  <c r="AO1853" i="1"/>
  <c r="AJ1853" i="1"/>
  <c r="AG1853" i="1"/>
  <c r="AN1853" i="1" s="1"/>
  <c r="AF1853" i="1"/>
  <c r="AM1853" i="1" s="1"/>
  <c r="AE1853" i="1"/>
  <c r="AL1853" i="1" s="1"/>
  <c r="AD1853" i="1"/>
  <c r="AK1853" i="1" s="1"/>
  <c r="AP1969" i="1"/>
  <c r="AO1969" i="1"/>
  <c r="AJ1969" i="1"/>
  <c r="AG1969" i="1"/>
  <c r="AN1969" i="1" s="1"/>
  <c r="AF1969" i="1"/>
  <c r="AM1969" i="1" s="1"/>
  <c r="AE1969" i="1"/>
  <c r="AL1969" i="1" s="1"/>
  <c r="AD1969" i="1"/>
  <c r="AK1969" i="1" s="1"/>
  <c r="AP1786" i="1"/>
  <c r="AO1786" i="1"/>
  <c r="AG1786" i="1"/>
  <c r="AN1786" i="1" s="1"/>
  <c r="AF1786" i="1"/>
  <c r="AM1786" i="1" s="1"/>
  <c r="AE1786" i="1"/>
  <c r="AL1786" i="1" s="1"/>
  <c r="AD1786" i="1"/>
  <c r="AK1786" i="1" s="1"/>
  <c r="AC1786" i="1"/>
  <c r="AJ1786" i="1" s="1"/>
  <c r="AP2003" i="1"/>
  <c r="AO2003" i="1"/>
  <c r="AJ2003" i="1"/>
  <c r="AG2003" i="1"/>
  <c r="AN2003" i="1" s="1"/>
  <c r="AF2003" i="1"/>
  <c r="AM2003" i="1" s="1"/>
  <c r="AE2003" i="1"/>
  <c r="AL2003" i="1" s="1"/>
  <c r="AD2003" i="1"/>
  <c r="AK2003" i="1" s="1"/>
  <c r="AP1813" i="1"/>
  <c r="AO1813" i="1"/>
  <c r="AG1813" i="1"/>
  <c r="AN1813" i="1" s="1"/>
  <c r="AF1813" i="1"/>
  <c r="AM1813" i="1" s="1"/>
  <c r="AE1813" i="1"/>
  <c r="AL1813" i="1" s="1"/>
  <c r="AD1813" i="1"/>
  <c r="AK1813" i="1" s="1"/>
  <c r="AC1813" i="1"/>
  <c r="AJ1813" i="1" s="1"/>
  <c r="O1813" i="1"/>
  <c r="AP1803" i="1"/>
  <c r="AO1803" i="1"/>
  <c r="AG1803" i="1"/>
  <c r="AN1803" i="1" s="1"/>
  <c r="AF1803" i="1"/>
  <c r="AM1803" i="1" s="1"/>
  <c r="AE1803" i="1"/>
  <c r="AL1803" i="1" s="1"/>
  <c r="AD1803" i="1"/>
  <c r="AK1803" i="1" s="1"/>
  <c r="AC1803" i="1"/>
  <c r="AJ1803" i="1" s="1"/>
  <c r="AP1928" i="1"/>
  <c r="AO1928" i="1"/>
  <c r="AG1928" i="1"/>
  <c r="AN1928" i="1" s="1"/>
  <c r="AF1928" i="1"/>
  <c r="AM1928" i="1" s="1"/>
  <c r="AE1928" i="1"/>
  <c r="AL1928" i="1" s="1"/>
  <c r="AD1928" i="1"/>
  <c r="AK1928" i="1" s="1"/>
  <c r="AC1928" i="1"/>
  <c r="AJ1928" i="1" s="1"/>
  <c r="AP1858" i="1"/>
  <c r="AO1858" i="1"/>
  <c r="AG1858" i="1"/>
  <c r="AN1858" i="1" s="1"/>
  <c r="AF1858" i="1"/>
  <c r="AM1858" i="1" s="1"/>
  <c r="AE1858" i="1"/>
  <c r="AL1858" i="1" s="1"/>
  <c r="AD1858" i="1"/>
  <c r="AK1858" i="1" s="1"/>
  <c r="AC1858" i="1"/>
  <c r="AJ1858" i="1" s="1"/>
  <c r="AP1912" i="1"/>
  <c r="AO1912" i="1"/>
  <c r="AG1912" i="1"/>
  <c r="AN1912" i="1" s="1"/>
  <c r="AF1912" i="1"/>
  <c r="AM1912" i="1" s="1"/>
  <c r="AE1912" i="1"/>
  <c r="AL1912" i="1" s="1"/>
  <c r="AD1912" i="1"/>
  <c r="AK1912" i="1" s="1"/>
  <c r="AC1912" i="1"/>
  <c r="AJ1912" i="1" s="1"/>
  <c r="AP1970" i="1"/>
  <c r="AO1970" i="1"/>
  <c r="AG1970" i="1"/>
  <c r="AN1970" i="1" s="1"/>
  <c r="AF1970" i="1"/>
  <c r="AM1970" i="1" s="1"/>
  <c r="AE1970" i="1"/>
  <c r="AL1970" i="1" s="1"/>
  <c r="AD1970" i="1"/>
  <c r="AK1970" i="1" s="1"/>
  <c r="AC1970" i="1"/>
  <c r="AJ1970" i="1" s="1"/>
  <c r="AP1895" i="1"/>
  <c r="AO1895" i="1"/>
  <c r="AG1895" i="1"/>
  <c r="AN1895" i="1" s="1"/>
  <c r="AF1895" i="1"/>
  <c r="AM1895" i="1" s="1"/>
  <c r="AE1895" i="1"/>
  <c r="AL1895" i="1" s="1"/>
  <c r="AD1895" i="1"/>
  <c r="AK1895" i="1" s="1"/>
  <c r="AC1895" i="1"/>
  <c r="AJ1895" i="1" s="1"/>
  <c r="X230" i="1"/>
  <c r="X291" i="1"/>
  <c r="X366" i="1"/>
  <c r="X402" i="1"/>
  <c r="X392" i="1"/>
  <c r="X319" i="1"/>
  <c r="X260" i="1"/>
  <c r="X254" i="1"/>
  <c r="X403" i="1"/>
  <c r="X369" i="1"/>
  <c r="X389" i="1"/>
  <c r="X436" i="1"/>
  <c r="X368" i="1"/>
  <c r="X339" i="1"/>
  <c r="X420" i="1"/>
  <c r="X416" i="1"/>
  <c r="X407" i="1"/>
  <c r="X396" i="1"/>
  <c r="X387" i="1"/>
  <c r="X361" i="1"/>
  <c r="X357" i="1"/>
  <c r="X348" i="1"/>
  <c r="X340" i="1"/>
  <c r="X318" i="1"/>
  <c r="X279" i="1"/>
  <c r="X229" i="1"/>
  <c r="X463" i="1"/>
  <c r="X395" i="1"/>
  <c r="X432" i="1"/>
  <c r="X429" i="1"/>
  <c r="X346" i="1"/>
  <c r="X431" i="1"/>
  <c r="X401" i="1"/>
  <c r="X381" i="1"/>
  <c r="X414" i="1"/>
  <c r="X385" i="1"/>
  <c r="X261" i="1"/>
  <c r="X347" i="1"/>
  <c r="X325" i="1"/>
  <c r="X314" i="1"/>
  <c r="X450" i="1"/>
  <c r="X417" i="1"/>
  <c r="X371" i="1"/>
  <c r="X383" i="1"/>
  <c r="X397" i="1"/>
  <c r="X398" i="1"/>
  <c r="X342" i="1"/>
  <c r="X449" i="1"/>
  <c r="X462" i="1"/>
  <c r="X359" i="1"/>
  <c r="X313" i="1"/>
  <c r="X377" i="1"/>
  <c r="X433" i="1"/>
  <c r="X274" i="1"/>
  <c r="X380" i="1"/>
  <c r="X379" i="1"/>
  <c r="X321" i="1"/>
  <c r="X292" i="1"/>
  <c r="X309" i="1"/>
  <c r="X408" i="1"/>
  <c r="X400" i="1"/>
  <c r="X447" i="1"/>
  <c r="X390" i="1"/>
  <c r="X378" i="1"/>
  <c r="X341" i="1"/>
  <c r="X372" i="1"/>
  <c r="X330" i="1"/>
  <c r="X280" i="1"/>
  <c r="X258" i="1"/>
  <c r="X412" i="1"/>
  <c r="X362" i="1"/>
  <c r="X405" i="1"/>
  <c r="X391" i="1"/>
  <c r="X343" i="1"/>
  <c r="X273" i="1"/>
  <c r="X434" i="1"/>
  <c r="X451" i="1"/>
  <c r="X464" i="1"/>
  <c r="X437" i="1"/>
  <c r="X373" i="1"/>
  <c r="X399" i="1"/>
  <c r="X320" i="1"/>
  <c r="X413" i="1"/>
  <c r="X410" i="1"/>
  <c r="X375" i="1"/>
  <c r="X370" i="1"/>
  <c r="X262" i="1"/>
  <c r="X418" i="1"/>
  <c r="X360" i="1"/>
  <c r="X386" i="1"/>
  <c r="X465" i="1"/>
  <c r="X457" i="1"/>
  <c r="X448" i="1"/>
  <c r="X435" i="1"/>
  <c r="X430" i="1"/>
  <c r="X394" i="1"/>
  <c r="X345" i="1"/>
  <c r="X329" i="1"/>
  <c r="X328" i="1"/>
  <c r="X326" i="1"/>
  <c r="X228" i="1"/>
  <c r="X317" i="1"/>
  <c r="X316" i="1"/>
  <c r="X315" i="1"/>
  <c r="X312" i="1"/>
  <c r="X289" i="1"/>
  <c r="X287" i="1"/>
  <c r="X286" i="1"/>
  <c r="X259" i="1"/>
  <c r="X255" i="1"/>
  <c r="X411" i="1"/>
  <c r="X393" i="1"/>
  <c r="X227" i="1"/>
  <c r="X458" i="1"/>
  <c r="X455" i="1"/>
  <c r="X453" i="1"/>
  <c r="X460" i="1"/>
  <c r="X459" i="1"/>
  <c r="X239" i="1"/>
  <c r="X382" i="1"/>
  <c r="X374" i="1"/>
  <c r="X367" i="1"/>
  <c r="X364" i="1"/>
  <c r="X363" i="1"/>
  <c r="X358" i="1"/>
  <c r="X327" i="1"/>
  <c r="X288" i="1"/>
  <c r="X284" i="1"/>
  <c r="X281" i="1"/>
  <c r="X278" i="1"/>
  <c r="X272" i="1"/>
  <c r="X257" i="1"/>
  <c r="X256" i="1"/>
  <c r="X242" i="1"/>
  <c r="X238" i="1"/>
  <c r="X237" i="1"/>
  <c r="X235" i="1"/>
  <c r="X234" i="1"/>
  <c r="X232" i="1"/>
  <c r="X243" i="1"/>
  <c r="X252" i="1"/>
  <c r="X282" i="1"/>
  <c r="X253" i="1"/>
  <c r="X454" i="1"/>
  <c r="X461" i="1"/>
  <c r="X241" i="1"/>
  <c r="X240" i="1"/>
  <c r="X290" i="1"/>
  <c r="X322" i="1"/>
  <c r="X283" i="1"/>
  <c r="X415" i="1"/>
  <c r="X404" i="1"/>
  <c r="X310" i="1"/>
  <c r="X388" i="1"/>
  <c r="X409" i="1"/>
  <c r="X1129" i="1"/>
  <c r="X438" i="1"/>
  <c r="X419" i="1"/>
  <c r="X406" i="1"/>
  <c r="X344" i="1"/>
  <c r="X1097" i="1"/>
  <c r="X277" i="1"/>
  <c r="X271" i="1"/>
  <c r="X452" i="1"/>
  <c r="X285" i="1"/>
  <c r="X323" i="1"/>
  <c r="X233" i="1"/>
  <c r="X376" i="1"/>
  <c r="AP230" i="1"/>
  <c r="AO230" i="1"/>
  <c r="AG230" i="1"/>
  <c r="AN230" i="1" s="1"/>
  <c r="AF230" i="1"/>
  <c r="AM230" i="1" s="1"/>
  <c r="AE230" i="1"/>
  <c r="AL230" i="1" s="1"/>
  <c r="AD230" i="1"/>
  <c r="AK230" i="1" s="1"/>
  <c r="AC230" i="1"/>
  <c r="AJ230" i="1" s="1"/>
  <c r="AP291" i="1"/>
  <c r="AO291" i="1"/>
  <c r="AG291" i="1"/>
  <c r="AN291" i="1" s="1"/>
  <c r="AF291" i="1"/>
  <c r="AM291" i="1" s="1"/>
  <c r="AE291" i="1"/>
  <c r="AL291" i="1" s="1"/>
  <c r="AD291" i="1"/>
  <c r="AK291" i="1" s="1"/>
  <c r="AC291" i="1"/>
  <c r="AJ291" i="1" s="1"/>
  <c r="AP366" i="1"/>
  <c r="AO366" i="1"/>
  <c r="AG366" i="1"/>
  <c r="AN366" i="1" s="1"/>
  <c r="AF366" i="1"/>
  <c r="AM366" i="1" s="1"/>
  <c r="AE366" i="1"/>
  <c r="AL366" i="1" s="1"/>
  <c r="AD366" i="1"/>
  <c r="AK366" i="1" s="1"/>
  <c r="AC366" i="1"/>
  <c r="AJ366" i="1" s="1"/>
  <c r="AP402" i="1"/>
  <c r="AO402" i="1"/>
  <c r="AG402" i="1"/>
  <c r="AN402" i="1" s="1"/>
  <c r="AF402" i="1"/>
  <c r="AM402" i="1" s="1"/>
  <c r="AE402" i="1"/>
  <c r="AL402" i="1" s="1"/>
  <c r="AD402" i="1"/>
  <c r="AK402" i="1" s="1"/>
  <c r="AC402" i="1"/>
  <c r="AJ402" i="1" s="1"/>
  <c r="AP392" i="1"/>
  <c r="AO392" i="1"/>
  <c r="AG392" i="1"/>
  <c r="AN392" i="1" s="1"/>
  <c r="AF392" i="1"/>
  <c r="AM392" i="1" s="1"/>
  <c r="AE392" i="1"/>
  <c r="AL392" i="1" s="1"/>
  <c r="AD392" i="1"/>
  <c r="AK392" i="1" s="1"/>
  <c r="AC392" i="1"/>
  <c r="AJ392" i="1" s="1"/>
  <c r="AP319" i="1"/>
  <c r="AO319" i="1"/>
  <c r="AG319" i="1"/>
  <c r="AN319" i="1" s="1"/>
  <c r="AF319" i="1"/>
  <c r="AM319" i="1" s="1"/>
  <c r="AE319" i="1"/>
  <c r="AL319" i="1" s="1"/>
  <c r="AD319" i="1"/>
  <c r="AK319" i="1" s="1"/>
  <c r="AC319" i="1"/>
  <c r="AJ319" i="1" s="1"/>
  <c r="AP260" i="1"/>
  <c r="AO260" i="1"/>
  <c r="AG260" i="1"/>
  <c r="AN260" i="1" s="1"/>
  <c r="AF260" i="1"/>
  <c r="AM260" i="1" s="1"/>
  <c r="AE260" i="1"/>
  <c r="AL260" i="1" s="1"/>
  <c r="AD260" i="1"/>
  <c r="AK260" i="1" s="1"/>
  <c r="AC260" i="1"/>
  <c r="AJ260" i="1" s="1"/>
  <c r="AP254" i="1"/>
  <c r="AO254" i="1"/>
  <c r="AG254" i="1"/>
  <c r="AN254" i="1" s="1"/>
  <c r="AF254" i="1"/>
  <c r="AM254" i="1" s="1"/>
  <c r="AE254" i="1"/>
  <c r="AL254" i="1" s="1"/>
  <c r="AD254" i="1"/>
  <c r="AK254" i="1" s="1"/>
  <c r="AC254" i="1"/>
  <c r="AJ254" i="1" s="1"/>
  <c r="AP403" i="1"/>
  <c r="AO403" i="1"/>
  <c r="AG403" i="1"/>
  <c r="AN403" i="1" s="1"/>
  <c r="AF403" i="1"/>
  <c r="AM403" i="1" s="1"/>
  <c r="AE403" i="1"/>
  <c r="AL403" i="1" s="1"/>
  <c r="AD403" i="1"/>
  <c r="AK403" i="1" s="1"/>
  <c r="AC403" i="1"/>
  <c r="AJ403" i="1" s="1"/>
  <c r="AP369" i="1"/>
  <c r="AO369" i="1"/>
  <c r="AG369" i="1"/>
  <c r="AN369" i="1" s="1"/>
  <c r="AF369" i="1"/>
  <c r="AM369" i="1" s="1"/>
  <c r="AE369" i="1"/>
  <c r="AL369" i="1" s="1"/>
  <c r="AD369" i="1"/>
  <c r="AK369" i="1" s="1"/>
  <c r="AC369" i="1"/>
  <c r="AJ369" i="1" s="1"/>
  <c r="AP389" i="1"/>
  <c r="AO389" i="1"/>
  <c r="AG389" i="1"/>
  <c r="AN389" i="1" s="1"/>
  <c r="AF389" i="1"/>
  <c r="AM389" i="1" s="1"/>
  <c r="AE389" i="1"/>
  <c r="AL389" i="1" s="1"/>
  <c r="AD389" i="1"/>
  <c r="AK389" i="1" s="1"/>
  <c r="AC389" i="1"/>
  <c r="AJ389" i="1" s="1"/>
  <c r="AP436" i="1"/>
  <c r="AO436" i="1"/>
  <c r="AG436" i="1"/>
  <c r="AN436" i="1" s="1"/>
  <c r="AF436" i="1"/>
  <c r="AM436" i="1" s="1"/>
  <c r="AE436" i="1"/>
  <c r="AL436" i="1" s="1"/>
  <c r="AD436" i="1"/>
  <c r="AK436" i="1" s="1"/>
  <c r="AC436" i="1"/>
  <c r="AJ436" i="1" s="1"/>
  <c r="AP368" i="1"/>
  <c r="AO368" i="1"/>
  <c r="AG368" i="1"/>
  <c r="AN368" i="1" s="1"/>
  <c r="AF368" i="1"/>
  <c r="AM368" i="1" s="1"/>
  <c r="AE368" i="1"/>
  <c r="AL368" i="1" s="1"/>
  <c r="AD368" i="1"/>
  <c r="AK368" i="1" s="1"/>
  <c r="AC368" i="1"/>
  <c r="AJ368" i="1" s="1"/>
  <c r="AP339" i="1"/>
  <c r="AO339" i="1"/>
  <c r="AG339" i="1"/>
  <c r="AN339" i="1" s="1"/>
  <c r="AF339" i="1"/>
  <c r="AM339" i="1" s="1"/>
  <c r="AE339" i="1"/>
  <c r="AL339" i="1" s="1"/>
  <c r="AD339" i="1"/>
  <c r="AK339" i="1" s="1"/>
  <c r="AC339" i="1"/>
  <c r="AJ339" i="1" s="1"/>
  <c r="AP420" i="1"/>
  <c r="AO420" i="1"/>
  <c r="AG420" i="1"/>
  <c r="AN420" i="1" s="1"/>
  <c r="AF420" i="1"/>
  <c r="AM420" i="1" s="1"/>
  <c r="AE420" i="1"/>
  <c r="AL420" i="1" s="1"/>
  <c r="AD420" i="1"/>
  <c r="AK420" i="1" s="1"/>
  <c r="AC420" i="1"/>
  <c r="AJ420" i="1" s="1"/>
  <c r="AP416" i="1"/>
  <c r="AO416" i="1"/>
  <c r="AG416" i="1"/>
  <c r="AN416" i="1" s="1"/>
  <c r="AF416" i="1"/>
  <c r="AM416" i="1" s="1"/>
  <c r="AE416" i="1"/>
  <c r="AL416" i="1" s="1"/>
  <c r="AD416" i="1"/>
  <c r="AK416" i="1" s="1"/>
  <c r="AC416" i="1"/>
  <c r="AJ416" i="1" s="1"/>
  <c r="AP407" i="1"/>
  <c r="AO407" i="1"/>
  <c r="AG407" i="1"/>
  <c r="AN407" i="1" s="1"/>
  <c r="AF407" i="1"/>
  <c r="AM407" i="1" s="1"/>
  <c r="AE407" i="1"/>
  <c r="AL407" i="1" s="1"/>
  <c r="AD407" i="1"/>
  <c r="AK407" i="1" s="1"/>
  <c r="AC407" i="1"/>
  <c r="AJ407" i="1" s="1"/>
  <c r="AP396" i="1"/>
  <c r="AO396" i="1"/>
  <c r="AG396" i="1"/>
  <c r="AN396" i="1" s="1"/>
  <c r="AF396" i="1"/>
  <c r="AM396" i="1" s="1"/>
  <c r="AE396" i="1"/>
  <c r="AL396" i="1" s="1"/>
  <c r="AD396" i="1"/>
  <c r="AK396" i="1" s="1"/>
  <c r="AC396" i="1"/>
  <c r="AJ396" i="1" s="1"/>
  <c r="AP387" i="1"/>
  <c r="AO387" i="1"/>
  <c r="AG387" i="1"/>
  <c r="AN387" i="1" s="1"/>
  <c r="AF387" i="1"/>
  <c r="AM387" i="1" s="1"/>
  <c r="AE387" i="1"/>
  <c r="AL387" i="1" s="1"/>
  <c r="AD387" i="1"/>
  <c r="AK387" i="1" s="1"/>
  <c r="AC387" i="1"/>
  <c r="AJ387" i="1" s="1"/>
  <c r="AP361" i="1"/>
  <c r="AO361" i="1"/>
  <c r="AG361" i="1"/>
  <c r="AN361" i="1" s="1"/>
  <c r="AF361" i="1"/>
  <c r="AM361" i="1" s="1"/>
  <c r="AE361" i="1"/>
  <c r="AL361" i="1" s="1"/>
  <c r="AD361" i="1"/>
  <c r="AK361" i="1" s="1"/>
  <c r="AC361" i="1"/>
  <c r="AJ361" i="1" s="1"/>
  <c r="AP357" i="1"/>
  <c r="AO357" i="1"/>
  <c r="AG357" i="1"/>
  <c r="AN357" i="1" s="1"/>
  <c r="AF357" i="1"/>
  <c r="AM357" i="1" s="1"/>
  <c r="AE357" i="1"/>
  <c r="AL357" i="1" s="1"/>
  <c r="AD357" i="1"/>
  <c r="AK357" i="1" s="1"/>
  <c r="AC357" i="1"/>
  <c r="AJ357" i="1" s="1"/>
  <c r="AP348" i="1"/>
  <c r="AO348" i="1"/>
  <c r="AG348" i="1"/>
  <c r="AN348" i="1" s="1"/>
  <c r="AF348" i="1"/>
  <c r="AM348" i="1" s="1"/>
  <c r="AE348" i="1"/>
  <c r="AL348" i="1" s="1"/>
  <c r="AD348" i="1"/>
  <c r="AK348" i="1" s="1"/>
  <c r="AC348" i="1"/>
  <c r="AJ348" i="1" s="1"/>
  <c r="AP340" i="1"/>
  <c r="AO340" i="1"/>
  <c r="AG340" i="1"/>
  <c r="AN340" i="1" s="1"/>
  <c r="AF340" i="1"/>
  <c r="AM340" i="1" s="1"/>
  <c r="AE340" i="1"/>
  <c r="AL340" i="1" s="1"/>
  <c r="AD340" i="1"/>
  <c r="AK340" i="1" s="1"/>
  <c r="AC340" i="1"/>
  <c r="AJ340" i="1" s="1"/>
  <c r="AP318" i="1"/>
  <c r="AO318" i="1"/>
  <c r="AG318" i="1"/>
  <c r="AN318" i="1" s="1"/>
  <c r="AF318" i="1"/>
  <c r="AM318" i="1" s="1"/>
  <c r="AE318" i="1"/>
  <c r="AL318" i="1" s="1"/>
  <c r="AD318" i="1"/>
  <c r="AK318" i="1" s="1"/>
  <c r="AC318" i="1"/>
  <c r="AJ318" i="1" s="1"/>
  <c r="AP279" i="1"/>
  <c r="AO279" i="1"/>
  <c r="AG279" i="1"/>
  <c r="AN279" i="1" s="1"/>
  <c r="AF279" i="1"/>
  <c r="AM279" i="1" s="1"/>
  <c r="AE279" i="1"/>
  <c r="AL279" i="1" s="1"/>
  <c r="AD279" i="1"/>
  <c r="AK279" i="1" s="1"/>
  <c r="AC279" i="1"/>
  <c r="AJ279" i="1" s="1"/>
  <c r="AP229" i="1"/>
  <c r="AO229" i="1"/>
  <c r="AG229" i="1"/>
  <c r="AN229" i="1" s="1"/>
  <c r="AF229" i="1"/>
  <c r="AM229" i="1" s="1"/>
  <c r="AE229" i="1"/>
  <c r="AL229" i="1" s="1"/>
  <c r="AD229" i="1"/>
  <c r="AK229" i="1" s="1"/>
  <c r="AC229" i="1"/>
  <c r="AJ229" i="1" s="1"/>
  <c r="AP463" i="1"/>
  <c r="AO463" i="1"/>
  <c r="AG463" i="1"/>
  <c r="AN463" i="1" s="1"/>
  <c r="AF463" i="1"/>
  <c r="AM463" i="1" s="1"/>
  <c r="AE463" i="1"/>
  <c r="AL463" i="1" s="1"/>
  <c r="AD463" i="1"/>
  <c r="AK463" i="1" s="1"/>
  <c r="AC463" i="1"/>
  <c r="AJ463" i="1" s="1"/>
  <c r="AP395" i="1"/>
  <c r="AO395" i="1"/>
  <c r="AG395" i="1"/>
  <c r="AN395" i="1" s="1"/>
  <c r="AF395" i="1"/>
  <c r="AM395" i="1" s="1"/>
  <c r="AE395" i="1"/>
  <c r="AL395" i="1" s="1"/>
  <c r="AD395" i="1"/>
  <c r="AK395" i="1" s="1"/>
  <c r="AC395" i="1"/>
  <c r="AJ395" i="1" s="1"/>
  <c r="AP432" i="1"/>
  <c r="AO432" i="1"/>
  <c r="AG432" i="1"/>
  <c r="AN432" i="1" s="1"/>
  <c r="AF432" i="1"/>
  <c r="AM432" i="1" s="1"/>
  <c r="AE432" i="1"/>
  <c r="AL432" i="1" s="1"/>
  <c r="AD432" i="1"/>
  <c r="AK432" i="1" s="1"/>
  <c r="AC432" i="1"/>
  <c r="AJ432" i="1" s="1"/>
  <c r="AP429" i="1"/>
  <c r="AO429" i="1"/>
  <c r="AG429" i="1"/>
  <c r="AN429" i="1" s="1"/>
  <c r="AF429" i="1"/>
  <c r="AM429" i="1" s="1"/>
  <c r="AE429" i="1"/>
  <c r="AL429" i="1" s="1"/>
  <c r="AD429" i="1"/>
  <c r="AK429" i="1" s="1"/>
  <c r="AC429" i="1"/>
  <c r="AJ429" i="1" s="1"/>
  <c r="AP346" i="1"/>
  <c r="AO346" i="1"/>
  <c r="AG346" i="1"/>
  <c r="AN346" i="1" s="1"/>
  <c r="AF346" i="1"/>
  <c r="AM346" i="1" s="1"/>
  <c r="AE346" i="1"/>
  <c r="AL346" i="1" s="1"/>
  <c r="AD346" i="1"/>
  <c r="AK346" i="1" s="1"/>
  <c r="AC346" i="1"/>
  <c r="AJ346" i="1" s="1"/>
  <c r="AP431" i="1"/>
  <c r="AO431" i="1"/>
  <c r="AG431" i="1"/>
  <c r="AN431" i="1" s="1"/>
  <c r="AF431" i="1"/>
  <c r="AM431" i="1" s="1"/>
  <c r="AE431" i="1"/>
  <c r="AL431" i="1" s="1"/>
  <c r="AD431" i="1"/>
  <c r="AK431" i="1" s="1"/>
  <c r="AC431" i="1"/>
  <c r="AJ431" i="1" s="1"/>
  <c r="AP401" i="1"/>
  <c r="AO401" i="1"/>
  <c r="AG401" i="1"/>
  <c r="AN401" i="1" s="1"/>
  <c r="AF401" i="1"/>
  <c r="AM401" i="1" s="1"/>
  <c r="AE401" i="1"/>
  <c r="AL401" i="1" s="1"/>
  <c r="AD401" i="1"/>
  <c r="AK401" i="1" s="1"/>
  <c r="AC401" i="1"/>
  <c r="AJ401" i="1" s="1"/>
  <c r="AP381" i="1"/>
  <c r="AO381" i="1"/>
  <c r="AG381" i="1"/>
  <c r="AN381" i="1" s="1"/>
  <c r="AF381" i="1"/>
  <c r="AM381" i="1" s="1"/>
  <c r="AE381" i="1"/>
  <c r="AL381" i="1" s="1"/>
  <c r="AD381" i="1"/>
  <c r="AK381" i="1" s="1"/>
  <c r="AC381" i="1"/>
  <c r="AJ381" i="1" s="1"/>
  <c r="AP414" i="1"/>
  <c r="AO414" i="1"/>
  <c r="AG414" i="1"/>
  <c r="AN414" i="1" s="1"/>
  <c r="AF414" i="1"/>
  <c r="AM414" i="1" s="1"/>
  <c r="AE414" i="1"/>
  <c r="AL414" i="1" s="1"/>
  <c r="AD414" i="1"/>
  <c r="AK414" i="1" s="1"/>
  <c r="AC414" i="1"/>
  <c r="AJ414" i="1" s="1"/>
  <c r="AP385" i="1"/>
  <c r="AO385" i="1"/>
  <c r="AG385" i="1"/>
  <c r="AN385" i="1" s="1"/>
  <c r="AF385" i="1"/>
  <c r="AM385" i="1" s="1"/>
  <c r="AE385" i="1"/>
  <c r="AL385" i="1" s="1"/>
  <c r="AD385" i="1"/>
  <c r="AK385" i="1" s="1"/>
  <c r="AC385" i="1"/>
  <c r="AJ385" i="1" s="1"/>
  <c r="AP261" i="1"/>
  <c r="AO261" i="1"/>
  <c r="AG261" i="1"/>
  <c r="AN261" i="1" s="1"/>
  <c r="AF261" i="1"/>
  <c r="AM261" i="1" s="1"/>
  <c r="AE261" i="1"/>
  <c r="AL261" i="1" s="1"/>
  <c r="AD261" i="1"/>
  <c r="AK261" i="1" s="1"/>
  <c r="AC261" i="1"/>
  <c r="AJ261" i="1" s="1"/>
  <c r="AP347" i="1"/>
  <c r="AO347" i="1"/>
  <c r="AG347" i="1"/>
  <c r="AN347" i="1" s="1"/>
  <c r="AF347" i="1"/>
  <c r="AM347" i="1" s="1"/>
  <c r="AE347" i="1"/>
  <c r="AL347" i="1" s="1"/>
  <c r="AD347" i="1"/>
  <c r="AK347" i="1" s="1"/>
  <c r="AC347" i="1"/>
  <c r="AJ347" i="1" s="1"/>
  <c r="AP325" i="1"/>
  <c r="AO325" i="1"/>
  <c r="AG325" i="1"/>
  <c r="AN325" i="1" s="1"/>
  <c r="AF325" i="1"/>
  <c r="AM325" i="1" s="1"/>
  <c r="AE325" i="1"/>
  <c r="AL325" i="1" s="1"/>
  <c r="AD325" i="1"/>
  <c r="AK325" i="1" s="1"/>
  <c r="AC325" i="1"/>
  <c r="AJ325" i="1" s="1"/>
  <c r="AP314" i="1"/>
  <c r="AO314" i="1"/>
  <c r="AG314" i="1"/>
  <c r="AN314" i="1" s="1"/>
  <c r="AF314" i="1"/>
  <c r="AM314" i="1" s="1"/>
  <c r="AE314" i="1"/>
  <c r="AL314" i="1" s="1"/>
  <c r="AD314" i="1"/>
  <c r="AK314" i="1" s="1"/>
  <c r="AC314" i="1"/>
  <c r="AJ314" i="1" s="1"/>
  <c r="AP450" i="1"/>
  <c r="AO450" i="1"/>
  <c r="AG450" i="1"/>
  <c r="AN450" i="1" s="1"/>
  <c r="AF450" i="1"/>
  <c r="AM450" i="1" s="1"/>
  <c r="AE450" i="1"/>
  <c r="AL450" i="1" s="1"/>
  <c r="AD450" i="1"/>
  <c r="AK450" i="1" s="1"/>
  <c r="AC450" i="1"/>
  <c r="AJ450" i="1" s="1"/>
  <c r="AP417" i="1"/>
  <c r="AO417" i="1"/>
  <c r="AG417" i="1"/>
  <c r="AN417" i="1" s="1"/>
  <c r="AF417" i="1"/>
  <c r="AM417" i="1" s="1"/>
  <c r="AE417" i="1"/>
  <c r="AL417" i="1" s="1"/>
  <c r="AD417" i="1"/>
  <c r="AK417" i="1" s="1"/>
  <c r="AC417" i="1"/>
  <c r="AJ417" i="1" s="1"/>
  <c r="AP371" i="1"/>
  <c r="AO371" i="1"/>
  <c r="AG371" i="1"/>
  <c r="AN371" i="1" s="1"/>
  <c r="AF371" i="1"/>
  <c r="AM371" i="1" s="1"/>
  <c r="AE371" i="1"/>
  <c r="AL371" i="1" s="1"/>
  <c r="AD371" i="1"/>
  <c r="AK371" i="1" s="1"/>
  <c r="AC371" i="1"/>
  <c r="AJ371" i="1" s="1"/>
  <c r="AP383" i="1"/>
  <c r="AO383" i="1"/>
  <c r="AG383" i="1"/>
  <c r="AN383" i="1" s="1"/>
  <c r="AF383" i="1"/>
  <c r="AM383" i="1" s="1"/>
  <c r="AE383" i="1"/>
  <c r="AL383" i="1" s="1"/>
  <c r="AD383" i="1"/>
  <c r="AK383" i="1" s="1"/>
  <c r="AC383" i="1"/>
  <c r="AJ383" i="1" s="1"/>
  <c r="AP397" i="1"/>
  <c r="AO397" i="1"/>
  <c r="AJ397" i="1"/>
  <c r="AG397" i="1"/>
  <c r="AN397" i="1" s="1"/>
  <c r="AF397" i="1"/>
  <c r="AM397" i="1" s="1"/>
  <c r="AE397" i="1"/>
  <c r="AL397" i="1" s="1"/>
  <c r="AD397" i="1"/>
  <c r="AK397" i="1" s="1"/>
  <c r="AP398" i="1"/>
  <c r="AO398" i="1"/>
  <c r="AG398" i="1"/>
  <c r="AN398" i="1" s="1"/>
  <c r="AF398" i="1"/>
  <c r="AM398" i="1" s="1"/>
  <c r="AE398" i="1"/>
  <c r="AL398" i="1" s="1"/>
  <c r="AD398" i="1"/>
  <c r="AK398" i="1" s="1"/>
  <c r="AC398" i="1"/>
  <c r="AJ398" i="1" s="1"/>
  <c r="AP342" i="1"/>
  <c r="AO342" i="1"/>
  <c r="AG342" i="1"/>
  <c r="AN342" i="1" s="1"/>
  <c r="AF342" i="1"/>
  <c r="AM342" i="1" s="1"/>
  <c r="AE342" i="1"/>
  <c r="AL342" i="1" s="1"/>
  <c r="AD342" i="1"/>
  <c r="AK342" i="1" s="1"/>
  <c r="AC342" i="1"/>
  <c r="AJ342" i="1" s="1"/>
  <c r="AP449" i="1"/>
  <c r="AO449" i="1"/>
  <c r="AG449" i="1"/>
  <c r="AN449" i="1" s="1"/>
  <c r="AF449" i="1"/>
  <c r="AM449" i="1" s="1"/>
  <c r="AE449" i="1"/>
  <c r="AL449" i="1" s="1"/>
  <c r="AD449" i="1"/>
  <c r="AK449" i="1" s="1"/>
  <c r="AC449" i="1"/>
  <c r="AJ449" i="1" s="1"/>
  <c r="AP462" i="1"/>
  <c r="AO462" i="1"/>
  <c r="AG462" i="1"/>
  <c r="AN462" i="1" s="1"/>
  <c r="AF462" i="1"/>
  <c r="AM462" i="1" s="1"/>
  <c r="AE462" i="1"/>
  <c r="AL462" i="1" s="1"/>
  <c r="AD462" i="1"/>
  <c r="AK462" i="1" s="1"/>
  <c r="AC462" i="1"/>
  <c r="AJ462" i="1" s="1"/>
  <c r="AP359" i="1"/>
  <c r="AO359" i="1"/>
  <c r="AG359" i="1"/>
  <c r="AN359" i="1" s="1"/>
  <c r="AF359" i="1"/>
  <c r="AM359" i="1" s="1"/>
  <c r="AE359" i="1"/>
  <c r="AL359" i="1" s="1"/>
  <c r="AD359" i="1"/>
  <c r="AK359" i="1" s="1"/>
  <c r="AC359" i="1"/>
  <c r="AJ359" i="1" s="1"/>
  <c r="AP313" i="1"/>
  <c r="AO313" i="1"/>
  <c r="AG313" i="1"/>
  <c r="AN313" i="1" s="1"/>
  <c r="AF313" i="1"/>
  <c r="AM313" i="1" s="1"/>
  <c r="AE313" i="1"/>
  <c r="AL313" i="1" s="1"/>
  <c r="AD313" i="1"/>
  <c r="AK313" i="1" s="1"/>
  <c r="AC313" i="1"/>
  <c r="AJ313" i="1" s="1"/>
  <c r="AP377" i="1"/>
  <c r="AO377" i="1"/>
  <c r="AG377" i="1"/>
  <c r="AN377" i="1" s="1"/>
  <c r="AF377" i="1"/>
  <c r="AM377" i="1" s="1"/>
  <c r="AE377" i="1"/>
  <c r="AL377" i="1" s="1"/>
  <c r="AD377" i="1"/>
  <c r="AK377" i="1" s="1"/>
  <c r="AC377" i="1"/>
  <c r="AJ377" i="1" s="1"/>
  <c r="AP433" i="1"/>
  <c r="AO433" i="1"/>
  <c r="AG433" i="1"/>
  <c r="AN433" i="1" s="1"/>
  <c r="AF433" i="1"/>
  <c r="AM433" i="1" s="1"/>
  <c r="AE433" i="1"/>
  <c r="AL433" i="1" s="1"/>
  <c r="AD433" i="1"/>
  <c r="AK433" i="1" s="1"/>
  <c r="AC433" i="1"/>
  <c r="AJ433" i="1" s="1"/>
  <c r="AP274" i="1"/>
  <c r="AO274" i="1"/>
  <c r="AG274" i="1"/>
  <c r="AN274" i="1" s="1"/>
  <c r="AF274" i="1"/>
  <c r="AM274" i="1" s="1"/>
  <c r="AE274" i="1"/>
  <c r="AL274" i="1" s="1"/>
  <c r="AD274" i="1"/>
  <c r="AK274" i="1" s="1"/>
  <c r="AC274" i="1"/>
  <c r="AJ274" i="1" s="1"/>
  <c r="AP380" i="1"/>
  <c r="AO380" i="1"/>
  <c r="AJ380" i="1"/>
  <c r="AG380" i="1"/>
  <c r="AN380" i="1" s="1"/>
  <c r="AF380" i="1"/>
  <c r="AM380" i="1" s="1"/>
  <c r="AE380" i="1"/>
  <c r="AL380" i="1" s="1"/>
  <c r="AD380" i="1"/>
  <c r="AK380" i="1" s="1"/>
  <c r="AP379" i="1"/>
  <c r="AO379" i="1"/>
  <c r="AG379" i="1"/>
  <c r="AN379" i="1" s="1"/>
  <c r="AF379" i="1"/>
  <c r="AM379" i="1" s="1"/>
  <c r="AE379" i="1"/>
  <c r="AL379" i="1" s="1"/>
  <c r="AD379" i="1"/>
  <c r="AK379" i="1" s="1"/>
  <c r="AC379" i="1"/>
  <c r="AJ379" i="1" s="1"/>
  <c r="AP321" i="1"/>
  <c r="AO321" i="1"/>
  <c r="AJ321" i="1"/>
  <c r="AG321" i="1"/>
  <c r="AN321" i="1" s="1"/>
  <c r="AF321" i="1"/>
  <c r="AM321" i="1" s="1"/>
  <c r="AE321" i="1"/>
  <c r="AL321" i="1" s="1"/>
  <c r="AD321" i="1"/>
  <c r="AK321" i="1" s="1"/>
  <c r="AP292" i="1"/>
  <c r="AO292" i="1"/>
  <c r="AG292" i="1"/>
  <c r="AN292" i="1" s="1"/>
  <c r="AF292" i="1"/>
  <c r="AM292" i="1" s="1"/>
  <c r="AE292" i="1"/>
  <c r="AL292" i="1" s="1"/>
  <c r="AD292" i="1"/>
  <c r="AK292" i="1" s="1"/>
  <c r="AC292" i="1"/>
  <c r="AJ292" i="1" s="1"/>
  <c r="AP309" i="1"/>
  <c r="AO309" i="1"/>
  <c r="AG309" i="1"/>
  <c r="AN309" i="1" s="1"/>
  <c r="AF309" i="1"/>
  <c r="AM309" i="1" s="1"/>
  <c r="AE309" i="1"/>
  <c r="AL309" i="1" s="1"/>
  <c r="AD309" i="1"/>
  <c r="AK309" i="1" s="1"/>
  <c r="AC309" i="1"/>
  <c r="AJ309" i="1" s="1"/>
  <c r="AP408" i="1"/>
  <c r="AO408" i="1"/>
  <c r="AG408" i="1"/>
  <c r="AN408" i="1" s="1"/>
  <c r="AF408" i="1"/>
  <c r="AM408" i="1" s="1"/>
  <c r="AE408" i="1"/>
  <c r="AL408" i="1" s="1"/>
  <c r="AD408" i="1"/>
  <c r="AK408" i="1" s="1"/>
  <c r="AC408" i="1"/>
  <c r="AJ408" i="1" s="1"/>
  <c r="AP400" i="1"/>
  <c r="AO400" i="1"/>
  <c r="AG400" i="1"/>
  <c r="AN400" i="1" s="1"/>
  <c r="AF400" i="1"/>
  <c r="AM400" i="1" s="1"/>
  <c r="AE400" i="1"/>
  <c r="AL400" i="1" s="1"/>
  <c r="AD400" i="1"/>
  <c r="AK400" i="1" s="1"/>
  <c r="AC400" i="1"/>
  <c r="AJ400" i="1" s="1"/>
  <c r="AP447" i="1"/>
  <c r="AO447" i="1"/>
  <c r="AG447" i="1"/>
  <c r="AN447" i="1" s="1"/>
  <c r="AF447" i="1"/>
  <c r="AM447" i="1" s="1"/>
  <c r="AE447" i="1"/>
  <c r="AL447" i="1" s="1"/>
  <c r="AD447" i="1"/>
  <c r="AK447" i="1" s="1"/>
  <c r="AC447" i="1"/>
  <c r="AJ447" i="1" s="1"/>
  <c r="AP390" i="1"/>
  <c r="AO390" i="1"/>
  <c r="AJ390" i="1"/>
  <c r="AG390" i="1"/>
  <c r="AN390" i="1" s="1"/>
  <c r="AF390" i="1"/>
  <c r="AM390" i="1" s="1"/>
  <c r="AE390" i="1"/>
  <c r="AL390" i="1" s="1"/>
  <c r="AD390" i="1"/>
  <c r="AK390" i="1" s="1"/>
  <c r="AP378" i="1"/>
  <c r="AO378" i="1"/>
  <c r="AG378" i="1"/>
  <c r="AN378" i="1" s="1"/>
  <c r="AF378" i="1"/>
  <c r="AM378" i="1" s="1"/>
  <c r="AE378" i="1"/>
  <c r="AL378" i="1" s="1"/>
  <c r="AD378" i="1"/>
  <c r="AK378" i="1" s="1"/>
  <c r="AC378" i="1"/>
  <c r="AJ378" i="1" s="1"/>
  <c r="AP341" i="1"/>
  <c r="AO341" i="1"/>
  <c r="AG341" i="1"/>
  <c r="AN341" i="1" s="1"/>
  <c r="AF341" i="1"/>
  <c r="AM341" i="1" s="1"/>
  <c r="AE341" i="1"/>
  <c r="AL341" i="1" s="1"/>
  <c r="AD341" i="1"/>
  <c r="AK341" i="1" s="1"/>
  <c r="AC341" i="1"/>
  <c r="AJ341" i="1" s="1"/>
  <c r="AP372" i="1"/>
  <c r="AO372" i="1"/>
  <c r="AG372" i="1"/>
  <c r="AN372" i="1" s="1"/>
  <c r="AF372" i="1"/>
  <c r="AM372" i="1" s="1"/>
  <c r="AE372" i="1"/>
  <c r="AL372" i="1" s="1"/>
  <c r="AD372" i="1"/>
  <c r="AK372" i="1" s="1"/>
  <c r="AC372" i="1"/>
  <c r="AJ372" i="1" s="1"/>
  <c r="AP330" i="1"/>
  <c r="AO330" i="1"/>
  <c r="AG330" i="1"/>
  <c r="AN330" i="1" s="1"/>
  <c r="AF330" i="1"/>
  <c r="AM330" i="1" s="1"/>
  <c r="AE330" i="1"/>
  <c r="AL330" i="1" s="1"/>
  <c r="AD330" i="1"/>
  <c r="AK330" i="1" s="1"/>
  <c r="AC330" i="1"/>
  <c r="AJ330" i="1" s="1"/>
  <c r="AP280" i="1"/>
  <c r="AO280" i="1"/>
  <c r="AG280" i="1"/>
  <c r="AN280" i="1" s="1"/>
  <c r="AF280" i="1"/>
  <c r="AM280" i="1" s="1"/>
  <c r="AE280" i="1"/>
  <c r="AL280" i="1" s="1"/>
  <c r="AD280" i="1"/>
  <c r="AK280" i="1" s="1"/>
  <c r="AC280" i="1"/>
  <c r="AJ280" i="1" s="1"/>
  <c r="AP258" i="1"/>
  <c r="AO258" i="1"/>
  <c r="AG258" i="1"/>
  <c r="AN258" i="1" s="1"/>
  <c r="AF258" i="1"/>
  <c r="AM258" i="1" s="1"/>
  <c r="AE258" i="1"/>
  <c r="AL258" i="1" s="1"/>
  <c r="AD258" i="1"/>
  <c r="AK258" i="1" s="1"/>
  <c r="AC258" i="1"/>
  <c r="AJ258" i="1" s="1"/>
  <c r="AP412" i="1"/>
  <c r="AO412" i="1"/>
  <c r="AG412" i="1"/>
  <c r="AN412" i="1" s="1"/>
  <c r="AF412" i="1"/>
  <c r="AM412" i="1" s="1"/>
  <c r="AE412" i="1"/>
  <c r="AL412" i="1" s="1"/>
  <c r="AD412" i="1"/>
  <c r="AK412" i="1" s="1"/>
  <c r="AC412" i="1"/>
  <c r="AJ412" i="1" s="1"/>
  <c r="AP362" i="1"/>
  <c r="AO362" i="1"/>
  <c r="AG362" i="1"/>
  <c r="AN362" i="1" s="1"/>
  <c r="AF362" i="1"/>
  <c r="AM362" i="1" s="1"/>
  <c r="AE362" i="1"/>
  <c r="AL362" i="1" s="1"/>
  <c r="AD362" i="1"/>
  <c r="AK362" i="1" s="1"/>
  <c r="AC362" i="1"/>
  <c r="AJ362" i="1" s="1"/>
  <c r="AP405" i="1"/>
  <c r="AO405" i="1"/>
  <c r="AG405" i="1"/>
  <c r="AN405" i="1" s="1"/>
  <c r="AF405" i="1"/>
  <c r="AM405" i="1" s="1"/>
  <c r="AE405" i="1"/>
  <c r="AL405" i="1" s="1"/>
  <c r="AD405" i="1"/>
  <c r="AK405" i="1" s="1"/>
  <c r="AC405" i="1"/>
  <c r="AJ405" i="1" s="1"/>
  <c r="AP391" i="1"/>
  <c r="AO391" i="1"/>
  <c r="AG391" i="1"/>
  <c r="AN391" i="1" s="1"/>
  <c r="AF391" i="1"/>
  <c r="AM391" i="1" s="1"/>
  <c r="AE391" i="1"/>
  <c r="AL391" i="1" s="1"/>
  <c r="AD391" i="1"/>
  <c r="AK391" i="1" s="1"/>
  <c r="AC391" i="1"/>
  <c r="AJ391" i="1" s="1"/>
  <c r="AP343" i="1"/>
  <c r="AO343" i="1"/>
  <c r="AG343" i="1"/>
  <c r="AN343" i="1" s="1"/>
  <c r="AF343" i="1"/>
  <c r="AM343" i="1" s="1"/>
  <c r="AE343" i="1"/>
  <c r="AL343" i="1" s="1"/>
  <c r="AD343" i="1"/>
  <c r="AK343" i="1" s="1"/>
  <c r="AC343" i="1"/>
  <c r="AJ343" i="1" s="1"/>
  <c r="AP273" i="1"/>
  <c r="AO273" i="1"/>
  <c r="AG273" i="1"/>
  <c r="AN273" i="1" s="1"/>
  <c r="AF273" i="1"/>
  <c r="AM273" i="1" s="1"/>
  <c r="AE273" i="1"/>
  <c r="AL273" i="1" s="1"/>
  <c r="AD273" i="1"/>
  <c r="AK273" i="1" s="1"/>
  <c r="AC273" i="1"/>
  <c r="AJ273" i="1" s="1"/>
  <c r="AP434" i="1"/>
  <c r="AO434" i="1"/>
  <c r="AG434" i="1"/>
  <c r="AN434" i="1" s="1"/>
  <c r="AF434" i="1"/>
  <c r="AM434" i="1" s="1"/>
  <c r="AE434" i="1"/>
  <c r="AL434" i="1" s="1"/>
  <c r="AD434" i="1"/>
  <c r="AK434" i="1" s="1"/>
  <c r="AC434" i="1"/>
  <c r="AJ434" i="1" s="1"/>
  <c r="AP451" i="1"/>
  <c r="AO451" i="1"/>
  <c r="AG451" i="1"/>
  <c r="AN451" i="1" s="1"/>
  <c r="AF451" i="1"/>
  <c r="AM451" i="1" s="1"/>
  <c r="AE451" i="1"/>
  <c r="AL451" i="1" s="1"/>
  <c r="AD451" i="1"/>
  <c r="AK451" i="1" s="1"/>
  <c r="AC451" i="1"/>
  <c r="AJ451" i="1" s="1"/>
  <c r="AP464" i="1"/>
  <c r="AO464" i="1"/>
  <c r="AG464" i="1"/>
  <c r="AN464" i="1" s="1"/>
  <c r="AF464" i="1"/>
  <c r="AM464" i="1" s="1"/>
  <c r="AE464" i="1"/>
  <c r="AL464" i="1" s="1"/>
  <c r="AD464" i="1"/>
  <c r="AK464" i="1" s="1"/>
  <c r="AC464" i="1"/>
  <c r="AJ464" i="1" s="1"/>
  <c r="AP437" i="1"/>
  <c r="AO437" i="1"/>
  <c r="AG437" i="1"/>
  <c r="AN437" i="1" s="1"/>
  <c r="AF437" i="1"/>
  <c r="AM437" i="1" s="1"/>
  <c r="AE437" i="1"/>
  <c r="AL437" i="1" s="1"/>
  <c r="AD437" i="1"/>
  <c r="AK437" i="1" s="1"/>
  <c r="AC437" i="1"/>
  <c r="AJ437" i="1" s="1"/>
  <c r="AP373" i="1"/>
  <c r="AO373" i="1"/>
  <c r="AG373" i="1"/>
  <c r="AN373" i="1" s="1"/>
  <c r="AF373" i="1"/>
  <c r="AM373" i="1" s="1"/>
  <c r="AE373" i="1"/>
  <c r="AL373" i="1" s="1"/>
  <c r="AD373" i="1"/>
  <c r="AK373" i="1" s="1"/>
  <c r="AC373" i="1"/>
  <c r="AJ373" i="1" s="1"/>
  <c r="AP399" i="1"/>
  <c r="AO399" i="1"/>
  <c r="AG399" i="1"/>
  <c r="AN399" i="1" s="1"/>
  <c r="AF399" i="1"/>
  <c r="AM399" i="1" s="1"/>
  <c r="AE399" i="1"/>
  <c r="AL399" i="1" s="1"/>
  <c r="AD399" i="1"/>
  <c r="AK399" i="1" s="1"/>
  <c r="AC399" i="1"/>
  <c r="AJ399" i="1" s="1"/>
  <c r="AP320" i="1"/>
  <c r="AO320" i="1"/>
  <c r="AG320" i="1"/>
  <c r="AN320" i="1" s="1"/>
  <c r="AF320" i="1"/>
  <c r="AM320" i="1" s="1"/>
  <c r="AE320" i="1"/>
  <c r="AL320" i="1" s="1"/>
  <c r="AD320" i="1"/>
  <c r="AK320" i="1" s="1"/>
  <c r="AC320" i="1"/>
  <c r="AJ320" i="1" s="1"/>
  <c r="AP413" i="1"/>
  <c r="AO413" i="1"/>
  <c r="AG413" i="1"/>
  <c r="AN413" i="1" s="1"/>
  <c r="AF413" i="1"/>
  <c r="AM413" i="1" s="1"/>
  <c r="AE413" i="1"/>
  <c r="AL413" i="1" s="1"/>
  <c r="AD413" i="1"/>
  <c r="AK413" i="1" s="1"/>
  <c r="AC413" i="1"/>
  <c r="AJ413" i="1" s="1"/>
  <c r="AP410" i="1"/>
  <c r="AO410" i="1"/>
  <c r="AJ410" i="1"/>
  <c r="AG410" i="1"/>
  <c r="AN410" i="1" s="1"/>
  <c r="AF410" i="1"/>
  <c r="AM410" i="1" s="1"/>
  <c r="AE410" i="1"/>
  <c r="AL410" i="1" s="1"/>
  <c r="AD410" i="1"/>
  <c r="AK410" i="1" s="1"/>
  <c r="AP375" i="1"/>
  <c r="AO375" i="1"/>
  <c r="AG375" i="1"/>
  <c r="AN375" i="1" s="1"/>
  <c r="AF375" i="1"/>
  <c r="AM375" i="1" s="1"/>
  <c r="AE375" i="1"/>
  <c r="AL375" i="1" s="1"/>
  <c r="AD375" i="1"/>
  <c r="AK375" i="1" s="1"/>
  <c r="AC375" i="1"/>
  <c r="AJ375" i="1" s="1"/>
  <c r="AP370" i="1"/>
  <c r="AO370" i="1"/>
  <c r="AJ370" i="1"/>
  <c r="AG370" i="1"/>
  <c r="AN370" i="1" s="1"/>
  <c r="AF370" i="1"/>
  <c r="AM370" i="1" s="1"/>
  <c r="AE370" i="1"/>
  <c r="AL370" i="1" s="1"/>
  <c r="AD370" i="1"/>
  <c r="AK370" i="1" s="1"/>
  <c r="AP262" i="1"/>
  <c r="AO262" i="1"/>
  <c r="AG262" i="1"/>
  <c r="AN262" i="1" s="1"/>
  <c r="AF262" i="1"/>
  <c r="AM262" i="1" s="1"/>
  <c r="AE262" i="1"/>
  <c r="AL262" i="1" s="1"/>
  <c r="AD262" i="1"/>
  <c r="AK262" i="1" s="1"/>
  <c r="AC262" i="1"/>
  <c r="AJ262" i="1" s="1"/>
  <c r="AP418" i="1"/>
  <c r="AO418" i="1"/>
  <c r="AG418" i="1"/>
  <c r="AN418" i="1" s="1"/>
  <c r="AF418" i="1"/>
  <c r="AM418" i="1" s="1"/>
  <c r="AE418" i="1"/>
  <c r="AL418" i="1" s="1"/>
  <c r="AD418" i="1"/>
  <c r="AK418" i="1" s="1"/>
  <c r="AC418" i="1"/>
  <c r="AJ418" i="1" s="1"/>
  <c r="AP360" i="1"/>
  <c r="AO360" i="1"/>
  <c r="AJ360" i="1"/>
  <c r="AG360" i="1"/>
  <c r="AN360" i="1" s="1"/>
  <c r="AF360" i="1"/>
  <c r="AM360" i="1" s="1"/>
  <c r="AE360" i="1"/>
  <c r="AL360" i="1" s="1"/>
  <c r="AD360" i="1"/>
  <c r="AK360" i="1" s="1"/>
  <c r="AP386" i="1"/>
  <c r="AO386" i="1"/>
  <c r="AG386" i="1"/>
  <c r="AN386" i="1" s="1"/>
  <c r="AF386" i="1"/>
  <c r="AM386" i="1" s="1"/>
  <c r="AE386" i="1"/>
  <c r="AL386" i="1" s="1"/>
  <c r="AD386" i="1"/>
  <c r="AK386" i="1" s="1"/>
  <c r="AC386" i="1"/>
  <c r="AJ386" i="1" s="1"/>
  <c r="AP465" i="1"/>
  <c r="AO465" i="1"/>
  <c r="AJ465" i="1"/>
  <c r="AG465" i="1"/>
  <c r="AN465" i="1" s="1"/>
  <c r="AF465" i="1"/>
  <c r="AM465" i="1" s="1"/>
  <c r="AE465" i="1"/>
  <c r="AL465" i="1" s="1"/>
  <c r="AD465" i="1"/>
  <c r="AK465" i="1" s="1"/>
  <c r="AP457" i="1"/>
  <c r="AO457" i="1"/>
  <c r="AG457" i="1"/>
  <c r="AN457" i="1" s="1"/>
  <c r="AF457" i="1"/>
  <c r="AM457" i="1" s="1"/>
  <c r="AE457" i="1"/>
  <c r="AL457" i="1" s="1"/>
  <c r="AD457" i="1"/>
  <c r="AK457" i="1" s="1"/>
  <c r="AC457" i="1"/>
  <c r="AJ457" i="1" s="1"/>
  <c r="AP448" i="1"/>
  <c r="AO448" i="1"/>
  <c r="AJ448" i="1"/>
  <c r="AG448" i="1"/>
  <c r="AN448" i="1" s="1"/>
  <c r="AF448" i="1"/>
  <c r="AM448" i="1" s="1"/>
  <c r="AE448" i="1"/>
  <c r="AL448" i="1" s="1"/>
  <c r="AD448" i="1"/>
  <c r="AK448" i="1" s="1"/>
  <c r="AP435" i="1"/>
  <c r="AO435" i="1"/>
  <c r="AG435" i="1"/>
  <c r="AN435" i="1" s="1"/>
  <c r="AF435" i="1"/>
  <c r="AM435" i="1" s="1"/>
  <c r="AE435" i="1"/>
  <c r="AL435" i="1" s="1"/>
  <c r="AD435" i="1"/>
  <c r="AK435" i="1" s="1"/>
  <c r="AC435" i="1"/>
  <c r="AJ435" i="1" s="1"/>
  <c r="AP430" i="1"/>
  <c r="AO430" i="1"/>
  <c r="AG430" i="1"/>
  <c r="AN430" i="1" s="1"/>
  <c r="AF430" i="1"/>
  <c r="AM430" i="1" s="1"/>
  <c r="AE430" i="1"/>
  <c r="AL430" i="1" s="1"/>
  <c r="AD430" i="1"/>
  <c r="AK430" i="1" s="1"/>
  <c r="AC430" i="1"/>
  <c r="AJ430" i="1" s="1"/>
  <c r="AP394" i="1"/>
  <c r="AO394" i="1"/>
  <c r="AG394" i="1"/>
  <c r="AN394" i="1" s="1"/>
  <c r="AF394" i="1"/>
  <c r="AM394" i="1" s="1"/>
  <c r="AE394" i="1"/>
  <c r="AL394" i="1" s="1"/>
  <c r="AD394" i="1"/>
  <c r="AK394" i="1" s="1"/>
  <c r="AC394" i="1"/>
  <c r="AJ394" i="1" s="1"/>
  <c r="AP345" i="1"/>
  <c r="AO345" i="1"/>
  <c r="AG345" i="1"/>
  <c r="AN345" i="1" s="1"/>
  <c r="AF345" i="1"/>
  <c r="AM345" i="1" s="1"/>
  <c r="AE345" i="1"/>
  <c r="AL345" i="1" s="1"/>
  <c r="AD345" i="1"/>
  <c r="AK345" i="1" s="1"/>
  <c r="AC345" i="1"/>
  <c r="AJ345" i="1" s="1"/>
  <c r="AP329" i="1"/>
  <c r="AO329" i="1"/>
  <c r="AJ329" i="1"/>
  <c r="AG329" i="1"/>
  <c r="AN329" i="1" s="1"/>
  <c r="AF329" i="1"/>
  <c r="AM329" i="1" s="1"/>
  <c r="AE329" i="1"/>
  <c r="AL329" i="1" s="1"/>
  <c r="AD329" i="1"/>
  <c r="AK329" i="1" s="1"/>
  <c r="AP328" i="1"/>
  <c r="AO328" i="1"/>
  <c r="AG328" i="1"/>
  <c r="AN328" i="1" s="1"/>
  <c r="AF328" i="1"/>
  <c r="AM328" i="1" s="1"/>
  <c r="AE328" i="1"/>
  <c r="AL328" i="1" s="1"/>
  <c r="AD328" i="1"/>
  <c r="AK328" i="1" s="1"/>
  <c r="AC328" i="1"/>
  <c r="AJ328" i="1" s="1"/>
  <c r="AP326" i="1"/>
  <c r="AO326" i="1"/>
  <c r="AG326" i="1"/>
  <c r="AN326" i="1" s="1"/>
  <c r="AF326" i="1"/>
  <c r="AM326" i="1" s="1"/>
  <c r="AE326" i="1"/>
  <c r="AL326" i="1" s="1"/>
  <c r="AD326" i="1"/>
  <c r="AK326" i="1" s="1"/>
  <c r="AC326" i="1"/>
  <c r="AJ326" i="1" s="1"/>
  <c r="AP228" i="1"/>
  <c r="AO228" i="1"/>
  <c r="AG228" i="1"/>
  <c r="AN228" i="1" s="1"/>
  <c r="AF228" i="1"/>
  <c r="AM228" i="1" s="1"/>
  <c r="AE228" i="1"/>
  <c r="AL228" i="1" s="1"/>
  <c r="AD228" i="1"/>
  <c r="AK228" i="1" s="1"/>
  <c r="AC228" i="1"/>
  <c r="AJ228" i="1" s="1"/>
  <c r="AP317" i="1"/>
  <c r="AO317" i="1"/>
  <c r="AG317" i="1"/>
  <c r="AN317" i="1" s="1"/>
  <c r="AF317" i="1"/>
  <c r="AM317" i="1" s="1"/>
  <c r="AE317" i="1"/>
  <c r="AL317" i="1" s="1"/>
  <c r="AD317" i="1"/>
  <c r="AK317" i="1" s="1"/>
  <c r="AC317" i="1"/>
  <c r="AJ317" i="1" s="1"/>
  <c r="AP316" i="1"/>
  <c r="AO316" i="1"/>
  <c r="AG316" i="1"/>
  <c r="AN316" i="1" s="1"/>
  <c r="AF316" i="1"/>
  <c r="AM316" i="1" s="1"/>
  <c r="AE316" i="1"/>
  <c r="AL316" i="1" s="1"/>
  <c r="AD316" i="1"/>
  <c r="AK316" i="1" s="1"/>
  <c r="AC316" i="1"/>
  <c r="AJ316" i="1" s="1"/>
  <c r="AP315" i="1"/>
  <c r="AO315" i="1"/>
  <c r="AG315" i="1"/>
  <c r="AN315" i="1" s="1"/>
  <c r="AF315" i="1"/>
  <c r="AM315" i="1" s="1"/>
  <c r="AE315" i="1"/>
  <c r="AL315" i="1" s="1"/>
  <c r="AD315" i="1"/>
  <c r="AK315" i="1" s="1"/>
  <c r="AC315" i="1"/>
  <c r="AJ315" i="1" s="1"/>
  <c r="AP312" i="1"/>
  <c r="AO312" i="1"/>
  <c r="AG312" i="1"/>
  <c r="AN312" i="1" s="1"/>
  <c r="AF312" i="1"/>
  <c r="AM312" i="1" s="1"/>
  <c r="AE312" i="1"/>
  <c r="AL312" i="1" s="1"/>
  <c r="AD312" i="1"/>
  <c r="AK312" i="1" s="1"/>
  <c r="AC312" i="1"/>
  <c r="AJ312" i="1" s="1"/>
  <c r="AP289" i="1"/>
  <c r="AO289" i="1"/>
  <c r="AG289" i="1"/>
  <c r="AN289" i="1" s="1"/>
  <c r="AF289" i="1"/>
  <c r="AM289" i="1" s="1"/>
  <c r="AE289" i="1"/>
  <c r="AL289" i="1" s="1"/>
  <c r="AD289" i="1"/>
  <c r="AK289" i="1" s="1"/>
  <c r="AC289" i="1"/>
  <c r="AJ289" i="1" s="1"/>
  <c r="AP287" i="1"/>
  <c r="AO287" i="1"/>
  <c r="AJ287" i="1"/>
  <c r="AG287" i="1"/>
  <c r="AN287" i="1" s="1"/>
  <c r="AF287" i="1"/>
  <c r="AM287" i="1" s="1"/>
  <c r="AE287" i="1"/>
  <c r="AL287" i="1" s="1"/>
  <c r="AD287" i="1"/>
  <c r="AK287" i="1" s="1"/>
  <c r="AP286" i="1"/>
  <c r="AO286" i="1"/>
  <c r="AG286" i="1"/>
  <c r="AN286" i="1" s="1"/>
  <c r="AF286" i="1"/>
  <c r="AM286" i="1" s="1"/>
  <c r="AE286" i="1"/>
  <c r="AL286" i="1" s="1"/>
  <c r="AD286" i="1"/>
  <c r="AK286" i="1" s="1"/>
  <c r="AC286" i="1"/>
  <c r="AJ286" i="1" s="1"/>
  <c r="AP259" i="1"/>
  <c r="AO259" i="1"/>
  <c r="AG259" i="1"/>
  <c r="AN259" i="1" s="1"/>
  <c r="AF259" i="1"/>
  <c r="AM259" i="1" s="1"/>
  <c r="AE259" i="1"/>
  <c r="AL259" i="1" s="1"/>
  <c r="AD259" i="1"/>
  <c r="AK259" i="1" s="1"/>
  <c r="AC259" i="1"/>
  <c r="AJ259" i="1" s="1"/>
  <c r="AP255" i="1"/>
  <c r="AO255" i="1"/>
  <c r="AJ255" i="1"/>
  <c r="AG255" i="1"/>
  <c r="AN255" i="1" s="1"/>
  <c r="AF255" i="1"/>
  <c r="AM255" i="1" s="1"/>
  <c r="AE255" i="1"/>
  <c r="AL255" i="1" s="1"/>
  <c r="AD255" i="1"/>
  <c r="AK255" i="1" s="1"/>
  <c r="AP411" i="1"/>
  <c r="AO411" i="1"/>
  <c r="AJ411" i="1"/>
  <c r="AG411" i="1"/>
  <c r="AN411" i="1" s="1"/>
  <c r="AF411" i="1"/>
  <c r="AM411" i="1" s="1"/>
  <c r="AE411" i="1"/>
  <c r="AL411" i="1" s="1"/>
  <c r="AD411" i="1"/>
  <c r="AK411" i="1" s="1"/>
  <c r="AP393" i="1"/>
  <c r="AO393" i="1"/>
  <c r="AJ393" i="1"/>
  <c r="AG393" i="1"/>
  <c r="AN393" i="1" s="1"/>
  <c r="AF393" i="1"/>
  <c r="AM393" i="1" s="1"/>
  <c r="AE393" i="1"/>
  <c r="AL393" i="1" s="1"/>
  <c r="AD393" i="1"/>
  <c r="AK393" i="1" s="1"/>
  <c r="AP227" i="1"/>
  <c r="AO227" i="1"/>
  <c r="AG227" i="1"/>
  <c r="AN227" i="1" s="1"/>
  <c r="AF227" i="1"/>
  <c r="AM227" i="1" s="1"/>
  <c r="AE227" i="1"/>
  <c r="AL227" i="1" s="1"/>
  <c r="AD227" i="1"/>
  <c r="AK227" i="1" s="1"/>
  <c r="AC227" i="1"/>
  <c r="AJ227" i="1" s="1"/>
  <c r="AP458" i="1"/>
  <c r="AO458" i="1"/>
  <c r="AG458" i="1"/>
  <c r="AN458" i="1" s="1"/>
  <c r="AF458" i="1"/>
  <c r="AM458" i="1" s="1"/>
  <c r="AE458" i="1"/>
  <c r="AL458" i="1" s="1"/>
  <c r="AD458" i="1"/>
  <c r="AK458" i="1" s="1"/>
  <c r="AC458" i="1"/>
  <c r="AJ458" i="1" s="1"/>
  <c r="AP455" i="1"/>
  <c r="AO455" i="1"/>
  <c r="AG455" i="1"/>
  <c r="AN455" i="1" s="1"/>
  <c r="AF455" i="1"/>
  <c r="AM455" i="1" s="1"/>
  <c r="AE455" i="1"/>
  <c r="AL455" i="1" s="1"/>
  <c r="AD455" i="1"/>
  <c r="AK455" i="1" s="1"/>
  <c r="AC455" i="1"/>
  <c r="AJ455" i="1" s="1"/>
  <c r="AP453" i="1"/>
  <c r="AO453" i="1"/>
  <c r="AG453" i="1"/>
  <c r="AN453" i="1" s="1"/>
  <c r="AF453" i="1"/>
  <c r="AM453" i="1" s="1"/>
  <c r="AE453" i="1"/>
  <c r="AL453" i="1" s="1"/>
  <c r="AD453" i="1"/>
  <c r="AK453" i="1" s="1"/>
  <c r="AC453" i="1"/>
  <c r="AJ453" i="1" s="1"/>
  <c r="AP460" i="1"/>
  <c r="AO460" i="1"/>
  <c r="AG460" i="1"/>
  <c r="AN460" i="1" s="1"/>
  <c r="AF460" i="1"/>
  <c r="AM460" i="1" s="1"/>
  <c r="AE460" i="1"/>
  <c r="AL460" i="1" s="1"/>
  <c r="AD460" i="1"/>
  <c r="AK460" i="1" s="1"/>
  <c r="AC460" i="1"/>
  <c r="AJ460" i="1" s="1"/>
  <c r="AP459" i="1"/>
  <c r="AO459" i="1"/>
  <c r="AG459" i="1"/>
  <c r="AN459" i="1" s="1"/>
  <c r="AF459" i="1"/>
  <c r="AM459" i="1" s="1"/>
  <c r="AE459" i="1"/>
  <c r="AL459" i="1" s="1"/>
  <c r="AD459" i="1"/>
  <c r="AK459" i="1" s="1"/>
  <c r="AC459" i="1"/>
  <c r="AJ459" i="1" s="1"/>
  <c r="AP239" i="1"/>
  <c r="AO239" i="1"/>
  <c r="AG239" i="1"/>
  <c r="AN239" i="1" s="1"/>
  <c r="AF239" i="1"/>
  <c r="AM239" i="1" s="1"/>
  <c r="AE239" i="1"/>
  <c r="AL239" i="1" s="1"/>
  <c r="AD239" i="1"/>
  <c r="AK239" i="1" s="1"/>
  <c r="AC239" i="1"/>
  <c r="AJ239" i="1" s="1"/>
  <c r="AP382" i="1"/>
  <c r="AO382" i="1"/>
  <c r="AJ382" i="1"/>
  <c r="AG382" i="1"/>
  <c r="AN382" i="1" s="1"/>
  <c r="AF382" i="1"/>
  <c r="AM382" i="1" s="1"/>
  <c r="AE382" i="1"/>
  <c r="AL382" i="1" s="1"/>
  <c r="AD382" i="1"/>
  <c r="AK382" i="1" s="1"/>
  <c r="AP374" i="1"/>
  <c r="AO374" i="1"/>
  <c r="AG374" i="1"/>
  <c r="AN374" i="1" s="1"/>
  <c r="AF374" i="1"/>
  <c r="AM374" i="1" s="1"/>
  <c r="AE374" i="1"/>
  <c r="AL374" i="1" s="1"/>
  <c r="AD374" i="1"/>
  <c r="AK374" i="1" s="1"/>
  <c r="AC374" i="1"/>
  <c r="AJ374" i="1" s="1"/>
  <c r="AP367" i="1"/>
  <c r="AO367" i="1"/>
  <c r="AG367" i="1"/>
  <c r="AN367" i="1" s="1"/>
  <c r="AF367" i="1"/>
  <c r="AM367" i="1" s="1"/>
  <c r="AE367" i="1"/>
  <c r="AL367" i="1" s="1"/>
  <c r="AD367" i="1"/>
  <c r="AK367" i="1" s="1"/>
  <c r="AC367" i="1"/>
  <c r="AJ367" i="1" s="1"/>
  <c r="AP364" i="1"/>
  <c r="AO364" i="1"/>
  <c r="AG364" i="1"/>
  <c r="AN364" i="1" s="1"/>
  <c r="AF364" i="1"/>
  <c r="AM364" i="1" s="1"/>
  <c r="AE364" i="1"/>
  <c r="AL364" i="1" s="1"/>
  <c r="AD364" i="1"/>
  <c r="AK364" i="1" s="1"/>
  <c r="AC364" i="1"/>
  <c r="AJ364" i="1" s="1"/>
  <c r="AP363" i="1"/>
  <c r="AO363" i="1"/>
  <c r="AG363" i="1"/>
  <c r="AN363" i="1" s="1"/>
  <c r="AF363" i="1"/>
  <c r="AM363" i="1" s="1"/>
  <c r="AE363" i="1"/>
  <c r="AL363" i="1" s="1"/>
  <c r="AD363" i="1"/>
  <c r="AK363" i="1" s="1"/>
  <c r="AC363" i="1"/>
  <c r="AJ363" i="1" s="1"/>
  <c r="AP358" i="1"/>
  <c r="AO358" i="1"/>
  <c r="AG358" i="1"/>
  <c r="AN358" i="1" s="1"/>
  <c r="AF358" i="1"/>
  <c r="AM358" i="1" s="1"/>
  <c r="AE358" i="1"/>
  <c r="AL358" i="1" s="1"/>
  <c r="AD358" i="1"/>
  <c r="AK358" i="1" s="1"/>
  <c r="AC358" i="1"/>
  <c r="AJ358" i="1" s="1"/>
  <c r="AP327" i="1"/>
  <c r="AO327" i="1"/>
  <c r="AG327" i="1"/>
  <c r="AN327" i="1" s="1"/>
  <c r="AF327" i="1"/>
  <c r="AM327" i="1" s="1"/>
  <c r="AE327" i="1"/>
  <c r="AL327" i="1" s="1"/>
  <c r="AD327" i="1"/>
  <c r="AK327" i="1" s="1"/>
  <c r="AC327" i="1"/>
  <c r="AJ327" i="1" s="1"/>
  <c r="AP288" i="1"/>
  <c r="AO288" i="1"/>
  <c r="AG288" i="1"/>
  <c r="AN288" i="1" s="1"/>
  <c r="AF288" i="1"/>
  <c r="AM288" i="1" s="1"/>
  <c r="AE288" i="1"/>
  <c r="AL288" i="1" s="1"/>
  <c r="AD288" i="1"/>
  <c r="AK288" i="1" s="1"/>
  <c r="AC288" i="1"/>
  <c r="AJ288" i="1" s="1"/>
  <c r="AP284" i="1"/>
  <c r="AO284" i="1"/>
  <c r="AG284" i="1"/>
  <c r="AN284" i="1" s="1"/>
  <c r="AF284" i="1"/>
  <c r="AM284" i="1" s="1"/>
  <c r="AE284" i="1"/>
  <c r="AL284" i="1" s="1"/>
  <c r="AD284" i="1"/>
  <c r="AK284" i="1" s="1"/>
  <c r="AC284" i="1"/>
  <c r="AJ284" i="1" s="1"/>
  <c r="AP281" i="1"/>
  <c r="AO281" i="1"/>
  <c r="AG281" i="1"/>
  <c r="AN281" i="1" s="1"/>
  <c r="AF281" i="1"/>
  <c r="AM281" i="1" s="1"/>
  <c r="AE281" i="1"/>
  <c r="AL281" i="1" s="1"/>
  <c r="AD281" i="1"/>
  <c r="AK281" i="1" s="1"/>
  <c r="AC281" i="1"/>
  <c r="AJ281" i="1" s="1"/>
  <c r="AP278" i="1"/>
  <c r="AO278" i="1"/>
  <c r="AG278" i="1"/>
  <c r="AN278" i="1" s="1"/>
  <c r="AF278" i="1"/>
  <c r="AM278" i="1" s="1"/>
  <c r="AE278" i="1"/>
  <c r="AL278" i="1" s="1"/>
  <c r="AD278" i="1"/>
  <c r="AK278" i="1" s="1"/>
  <c r="AC278" i="1"/>
  <c r="AJ278" i="1" s="1"/>
  <c r="AP272" i="1"/>
  <c r="AO272" i="1"/>
  <c r="AJ272" i="1"/>
  <c r="AG272" i="1"/>
  <c r="AN272" i="1" s="1"/>
  <c r="AF272" i="1"/>
  <c r="AM272" i="1" s="1"/>
  <c r="AE272" i="1"/>
  <c r="AL272" i="1" s="1"/>
  <c r="AD272" i="1"/>
  <c r="AK272" i="1" s="1"/>
  <c r="AP257" i="1"/>
  <c r="AO257" i="1"/>
  <c r="AG257" i="1"/>
  <c r="AN257" i="1" s="1"/>
  <c r="AF257" i="1"/>
  <c r="AM257" i="1" s="1"/>
  <c r="AE257" i="1"/>
  <c r="AL257" i="1" s="1"/>
  <c r="AD257" i="1"/>
  <c r="AK257" i="1" s="1"/>
  <c r="AC257" i="1"/>
  <c r="AJ257" i="1" s="1"/>
  <c r="AP256" i="1"/>
  <c r="AO256" i="1"/>
  <c r="AG256" i="1"/>
  <c r="AN256" i="1" s="1"/>
  <c r="AF256" i="1"/>
  <c r="AM256" i="1" s="1"/>
  <c r="AE256" i="1"/>
  <c r="AL256" i="1" s="1"/>
  <c r="AD256" i="1"/>
  <c r="AK256" i="1" s="1"/>
  <c r="AC256" i="1"/>
  <c r="AJ256" i="1" s="1"/>
  <c r="AP242" i="1"/>
  <c r="AO242" i="1"/>
  <c r="AG242" i="1"/>
  <c r="AN242" i="1" s="1"/>
  <c r="AF242" i="1"/>
  <c r="AM242" i="1" s="1"/>
  <c r="AE242" i="1"/>
  <c r="AL242" i="1" s="1"/>
  <c r="AD242" i="1"/>
  <c r="AK242" i="1" s="1"/>
  <c r="AC242" i="1"/>
  <c r="AJ242" i="1" s="1"/>
  <c r="AP238" i="1"/>
  <c r="AO238" i="1"/>
  <c r="AG238" i="1"/>
  <c r="AN238" i="1" s="1"/>
  <c r="AF238" i="1"/>
  <c r="AM238" i="1" s="1"/>
  <c r="AE238" i="1"/>
  <c r="AL238" i="1" s="1"/>
  <c r="AD238" i="1"/>
  <c r="AK238" i="1" s="1"/>
  <c r="AC238" i="1"/>
  <c r="AJ238" i="1" s="1"/>
  <c r="AP237" i="1"/>
  <c r="AO237" i="1"/>
  <c r="AG237" i="1"/>
  <c r="AN237" i="1" s="1"/>
  <c r="AF237" i="1"/>
  <c r="AM237" i="1" s="1"/>
  <c r="AE237" i="1"/>
  <c r="AL237" i="1" s="1"/>
  <c r="AD237" i="1"/>
  <c r="AK237" i="1" s="1"/>
  <c r="AC237" i="1"/>
  <c r="AJ237" i="1" s="1"/>
  <c r="AP235" i="1"/>
  <c r="AO235" i="1"/>
  <c r="AG235" i="1"/>
  <c r="AN235" i="1" s="1"/>
  <c r="AF235" i="1"/>
  <c r="AM235" i="1" s="1"/>
  <c r="AE235" i="1"/>
  <c r="AL235" i="1" s="1"/>
  <c r="AD235" i="1"/>
  <c r="AK235" i="1" s="1"/>
  <c r="AC235" i="1"/>
  <c r="AJ235" i="1" s="1"/>
  <c r="AP234" i="1"/>
  <c r="AO234" i="1"/>
  <c r="AG234" i="1"/>
  <c r="AN234" i="1" s="1"/>
  <c r="AF234" i="1"/>
  <c r="AM234" i="1" s="1"/>
  <c r="AE234" i="1"/>
  <c r="AL234" i="1" s="1"/>
  <c r="AD234" i="1"/>
  <c r="AK234" i="1" s="1"/>
  <c r="AC234" i="1"/>
  <c r="AJ234" i="1" s="1"/>
  <c r="AP232" i="1"/>
  <c r="AO232" i="1"/>
  <c r="AG232" i="1"/>
  <c r="AN232" i="1" s="1"/>
  <c r="AF232" i="1"/>
  <c r="AM232" i="1" s="1"/>
  <c r="AE232" i="1"/>
  <c r="AL232" i="1" s="1"/>
  <c r="AD232" i="1"/>
  <c r="AK232" i="1" s="1"/>
  <c r="AC232" i="1"/>
  <c r="AJ232" i="1" s="1"/>
  <c r="AP243" i="1"/>
  <c r="AO243" i="1"/>
  <c r="AG243" i="1"/>
  <c r="AN243" i="1" s="1"/>
  <c r="AF243" i="1"/>
  <c r="AM243" i="1" s="1"/>
  <c r="AE243" i="1"/>
  <c r="AL243" i="1" s="1"/>
  <c r="AD243" i="1"/>
  <c r="AK243" i="1" s="1"/>
  <c r="AC243" i="1"/>
  <c r="AJ243" i="1" s="1"/>
  <c r="AP252" i="1"/>
  <c r="AO252" i="1"/>
  <c r="AG252" i="1"/>
  <c r="AN252" i="1" s="1"/>
  <c r="AF252" i="1"/>
  <c r="AM252" i="1" s="1"/>
  <c r="AE252" i="1"/>
  <c r="AL252" i="1" s="1"/>
  <c r="AD252" i="1"/>
  <c r="AK252" i="1" s="1"/>
  <c r="AC252" i="1"/>
  <c r="AJ252" i="1" s="1"/>
  <c r="AP282" i="1"/>
  <c r="AO282" i="1"/>
  <c r="AG282" i="1"/>
  <c r="AN282" i="1" s="1"/>
  <c r="AF282" i="1"/>
  <c r="AM282" i="1" s="1"/>
  <c r="AE282" i="1"/>
  <c r="AL282" i="1" s="1"/>
  <c r="AD282" i="1"/>
  <c r="AK282" i="1" s="1"/>
  <c r="AC282" i="1"/>
  <c r="AJ282" i="1" s="1"/>
  <c r="AP253" i="1"/>
  <c r="AO253" i="1"/>
  <c r="AG253" i="1"/>
  <c r="AN253" i="1" s="1"/>
  <c r="AF253" i="1"/>
  <c r="AM253" i="1" s="1"/>
  <c r="AE253" i="1"/>
  <c r="AL253" i="1" s="1"/>
  <c r="AD253" i="1"/>
  <c r="AK253" i="1" s="1"/>
  <c r="AC253" i="1"/>
  <c r="AJ253" i="1" s="1"/>
  <c r="AP454" i="1"/>
  <c r="AO454" i="1"/>
  <c r="AJ454" i="1"/>
  <c r="AG454" i="1"/>
  <c r="AN454" i="1" s="1"/>
  <c r="AF454" i="1"/>
  <c r="AM454" i="1" s="1"/>
  <c r="AE454" i="1"/>
  <c r="AL454" i="1" s="1"/>
  <c r="AD454" i="1"/>
  <c r="AK454" i="1" s="1"/>
  <c r="AP461" i="1"/>
  <c r="AO461" i="1"/>
  <c r="AG461" i="1"/>
  <c r="AN461" i="1" s="1"/>
  <c r="AF461" i="1"/>
  <c r="AM461" i="1" s="1"/>
  <c r="AE461" i="1"/>
  <c r="AL461" i="1" s="1"/>
  <c r="AD461" i="1"/>
  <c r="AK461" i="1" s="1"/>
  <c r="AC461" i="1"/>
  <c r="AJ461" i="1" s="1"/>
  <c r="AP241" i="1"/>
  <c r="AO241" i="1"/>
  <c r="AG241" i="1"/>
  <c r="AN241" i="1" s="1"/>
  <c r="AF241" i="1"/>
  <c r="AM241" i="1" s="1"/>
  <c r="AE241" i="1"/>
  <c r="AL241" i="1" s="1"/>
  <c r="AD241" i="1"/>
  <c r="AK241" i="1" s="1"/>
  <c r="AC241" i="1"/>
  <c r="AJ241" i="1" s="1"/>
  <c r="AP240" i="1"/>
  <c r="AO240" i="1"/>
  <c r="AG240" i="1"/>
  <c r="AN240" i="1" s="1"/>
  <c r="AF240" i="1"/>
  <c r="AM240" i="1" s="1"/>
  <c r="AE240" i="1"/>
  <c r="AL240" i="1" s="1"/>
  <c r="AD240" i="1"/>
  <c r="AK240" i="1" s="1"/>
  <c r="AC240" i="1"/>
  <c r="AJ240" i="1" s="1"/>
  <c r="AP236" i="1"/>
  <c r="AO236" i="1"/>
  <c r="AG236" i="1"/>
  <c r="AN236" i="1" s="1"/>
  <c r="AF236" i="1"/>
  <c r="AM236" i="1" s="1"/>
  <c r="AE236" i="1"/>
  <c r="AL236" i="1" s="1"/>
  <c r="AD236" i="1"/>
  <c r="AK236" i="1" s="1"/>
  <c r="AC236" i="1"/>
  <c r="AJ236" i="1" s="1"/>
  <c r="AP290" i="1"/>
  <c r="AO290" i="1"/>
  <c r="AJ290" i="1"/>
  <c r="AG290" i="1"/>
  <c r="AN290" i="1" s="1"/>
  <c r="AF290" i="1"/>
  <c r="AM290" i="1" s="1"/>
  <c r="AE290" i="1"/>
  <c r="AL290" i="1" s="1"/>
  <c r="AD290" i="1"/>
  <c r="AK290" i="1" s="1"/>
  <c r="AP322" i="1"/>
  <c r="AO322" i="1"/>
  <c r="AJ322" i="1"/>
  <c r="AG322" i="1"/>
  <c r="AN322" i="1" s="1"/>
  <c r="AF322" i="1"/>
  <c r="AM322" i="1" s="1"/>
  <c r="AE322" i="1"/>
  <c r="AL322" i="1" s="1"/>
  <c r="AD322" i="1"/>
  <c r="AK322" i="1" s="1"/>
  <c r="AP283" i="1"/>
  <c r="AO283" i="1"/>
  <c r="AG283" i="1"/>
  <c r="AN283" i="1" s="1"/>
  <c r="AF283" i="1"/>
  <c r="AM283" i="1" s="1"/>
  <c r="AE283" i="1"/>
  <c r="AL283" i="1" s="1"/>
  <c r="AD283" i="1"/>
  <c r="AK283" i="1" s="1"/>
  <c r="AC283" i="1"/>
  <c r="AJ283" i="1" s="1"/>
  <c r="AP415" i="1"/>
  <c r="AO415" i="1"/>
  <c r="AG415" i="1"/>
  <c r="AN415" i="1" s="1"/>
  <c r="AF415" i="1"/>
  <c r="AM415" i="1" s="1"/>
  <c r="AE415" i="1"/>
  <c r="AL415" i="1" s="1"/>
  <c r="AD415" i="1"/>
  <c r="AK415" i="1" s="1"/>
  <c r="AC415" i="1"/>
  <c r="AJ415" i="1" s="1"/>
  <c r="AP404" i="1"/>
  <c r="AO404" i="1"/>
  <c r="AJ404" i="1"/>
  <c r="AG404" i="1"/>
  <c r="AN404" i="1" s="1"/>
  <c r="AF404" i="1"/>
  <c r="AM404" i="1" s="1"/>
  <c r="AE404" i="1"/>
  <c r="AL404" i="1" s="1"/>
  <c r="AD404" i="1"/>
  <c r="AK404" i="1" s="1"/>
  <c r="AP310" i="1"/>
  <c r="AO310" i="1"/>
  <c r="AJ310" i="1"/>
  <c r="AG310" i="1"/>
  <c r="AN310" i="1" s="1"/>
  <c r="AF310" i="1"/>
  <c r="AM310" i="1" s="1"/>
  <c r="AE310" i="1"/>
  <c r="AL310" i="1" s="1"/>
  <c r="AD310" i="1"/>
  <c r="AK310" i="1" s="1"/>
  <c r="AP388" i="1"/>
  <c r="AO388" i="1"/>
  <c r="AJ388" i="1"/>
  <c r="AG388" i="1"/>
  <c r="AN388" i="1" s="1"/>
  <c r="AF388" i="1"/>
  <c r="AM388" i="1" s="1"/>
  <c r="AE388" i="1"/>
  <c r="AL388" i="1" s="1"/>
  <c r="AD388" i="1"/>
  <c r="AK388" i="1" s="1"/>
  <c r="AP409" i="1"/>
  <c r="AO409" i="1"/>
  <c r="AG409" i="1"/>
  <c r="AN409" i="1" s="1"/>
  <c r="AF409" i="1"/>
  <c r="AM409" i="1" s="1"/>
  <c r="AE409" i="1"/>
  <c r="AL409" i="1" s="1"/>
  <c r="AD409" i="1"/>
  <c r="AK409" i="1" s="1"/>
  <c r="AC409" i="1"/>
  <c r="AJ409" i="1" s="1"/>
  <c r="AP1129" i="1"/>
  <c r="AO1129" i="1"/>
  <c r="AJ1129" i="1"/>
  <c r="AG1129" i="1"/>
  <c r="AN1129" i="1" s="1"/>
  <c r="AF1129" i="1"/>
  <c r="AM1129" i="1" s="1"/>
  <c r="AE1129" i="1"/>
  <c r="AL1129" i="1" s="1"/>
  <c r="AD1129" i="1"/>
  <c r="AK1129" i="1" s="1"/>
  <c r="AP438" i="1"/>
  <c r="AO438" i="1"/>
  <c r="AG438" i="1"/>
  <c r="AN438" i="1" s="1"/>
  <c r="AF438" i="1"/>
  <c r="AM438" i="1" s="1"/>
  <c r="AE438" i="1"/>
  <c r="AL438" i="1" s="1"/>
  <c r="AD438" i="1"/>
  <c r="AK438" i="1" s="1"/>
  <c r="AC438" i="1"/>
  <c r="AJ438" i="1" s="1"/>
  <c r="AP419" i="1"/>
  <c r="AO419" i="1"/>
  <c r="AG419" i="1"/>
  <c r="AN419" i="1" s="1"/>
  <c r="AF419" i="1"/>
  <c r="AM419" i="1" s="1"/>
  <c r="AE419" i="1"/>
  <c r="AL419" i="1" s="1"/>
  <c r="AD419" i="1"/>
  <c r="AK419" i="1" s="1"/>
  <c r="AC419" i="1"/>
  <c r="AJ419" i="1" s="1"/>
  <c r="AP406" i="1"/>
  <c r="AO406" i="1"/>
  <c r="AG406" i="1"/>
  <c r="AN406" i="1" s="1"/>
  <c r="AF406" i="1"/>
  <c r="AM406" i="1" s="1"/>
  <c r="AE406" i="1"/>
  <c r="AL406" i="1" s="1"/>
  <c r="AD406" i="1"/>
  <c r="AK406" i="1" s="1"/>
  <c r="AC406" i="1"/>
  <c r="AJ406" i="1" s="1"/>
  <c r="AP344" i="1"/>
  <c r="AO344" i="1"/>
  <c r="AG344" i="1"/>
  <c r="AN344" i="1" s="1"/>
  <c r="AF344" i="1"/>
  <c r="AM344" i="1" s="1"/>
  <c r="AE344" i="1"/>
  <c r="AL344" i="1" s="1"/>
  <c r="AD344" i="1"/>
  <c r="AK344" i="1" s="1"/>
  <c r="AC344" i="1"/>
  <c r="AJ344" i="1" s="1"/>
  <c r="AP1097" i="1"/>
  <c r="AO1097" i="1"/>
  <c r="AG1097" i="1"/>
  <c r="AN1097" i="1" s="1"/>
  <c r="AF1097" i="1"/>
  <c r="AM1097" i="1" s="1"/>
  <c r="AE1097" i="1"/>
  <c r="AL1097" i="1" s="1"/>
  <c r="AD1097" i="1"/>
  <c r="AK1097" i="1" s="1"/>
  <c r="AC1097" i="1"/>
  <c r="AJ1097" i="1" s="1"/>
  <c r="AP277" i="1"/>
  <c r="AO277" i="1"/>
  <c r="AG277" i="1"/>
  <c r="AN277" i="1" s="1"/>
  <c r="AF277" i="1"/>
  <c r="AM277" i="1" s="1"/>
  <c r="AE277" i="1"/>
  <c r="AL277" i="1" s="1"/>
  <c r="AD277" i="1"/>
  <c r="AK277" i="1" s="1"/>
  <c r="AC277" i="1"/>
  <c r="AJ277" i="1" s="1"/>
  <c r="AP271" i="1"/>
  <c r="AO271" i="1"/>
  <c r="AG271" i="1"/>
  <c r="AN271" i="1" s="1"/>
  <c r="AF271" i="1"/>
  <c r="AM271" i="1" s="1"/>
  <c r="AE271" i="1"/>
  <c r="AL271" i="1" s="1"/>
  <c r="AD271" i="1"/>
  <c r="AK271" i="1" s="1"/>
  <c r="AC271" i="1"/>
  <c r="AJ271" i="1" s="1"/>
  <c r="AP452" i="1"/>
  <c r="AO452" i="1"/>
  <c r="AG452" i="1"/>
  <c r="AN452" i="1" s="1"/>
  <c r="AF452" i="1"/>
  <c r="AM452" i="1" s="1"/>
  <c r="AE452" i="1"/>
  <c r="AL452" i="1" s="1"/>
  <c r="AD452" i="1"/>
  <c r="AK452" i="1" s="1"/>
  <c r="AC452" i="1"/>
  <c r="AJ452" i="1" s="1"/>
  <c r="AP285" i="1"/>
  <c r="AO285" i="1"/>
  <c r="AG285" i="1"/>
  <c r="AN285" i="1" s="1"/>
  <c r="AF285" i="1"/>
  <c r="AM285" i="1" s="1"/>
  <c r="AE285" i="1"/>
  <c r="AL285" i="1" s="1"/>
  <c r="AD285" i="1"/>
  <c r="AK285" i="1" s="1"/>
  <c r="AC285" i="1"/>
  <c r="AJ285" i="1" s="1"/>
  <c r="AP323" i="1"/>
  <c r="AO323" i="1"/>
  <c r="AG323" i="1"/>
  <c r="AN323" i="1" s="1"/>
  <c r="AF323" i="1"/>
  <c r="AM323" i="1" s="1"/>
  <c r="AE323" i="1"/>
  <c r="AL323" i="1" s="1"/>
  <c r="AD323" i="1"/>
  <c r="AK323" i="1" s="1"/>
  <c r="AC323" i="1"/>
  <c r="AJ323" i="1" s="1"/>
  <c r="AP233" i="1"/>
  <c r="AO233" i="1"/>
  <c r="AG233" i="1"/>
  <c r="AN233" i="1" s="1"/>
  <c r="AF233" i="1"/>
  <c r="AM233" i="1" s="1"/>
  <c r="AE233" i="1"/>
  <c r="AL233" i="1" s="1"/>
  <c r="AD233" i="1"/>
  <c r="AK233" i="1" s="1"/>
  <c r="AC233" i="1"/>
  <c r="AJ233" i="1" s="1"/>
  <c r="AP376" i="1"/>
  <c r="AO376" i="1"/>
  <c r="AG376" i="1"/>
  <c r="AN376" i="1" s="1"/>
  <c r="AF376" i="1"/>
  <c r="AM376" i="1" s="1"/>
  <c r="AE376" i="1"/>
  <c r="AL376" i="1" s="1"/>
  <c r="AD376" i="1"/>
  <c r="AK376" i="1" s="1"/>
  <c r="AC376" i="1"/>
  <c r="AJ376" i="1" s="1"/>
  <c r="X1696" i="1"/>
  <c r="X6" i="1"/>
  <c r="X184" i="1"/>
  <c r="X625" i="1"/>
  <c r="X439" i="1"/>
  <c r="X40" i="1"/>
  <c r="X30" i="1"/>
  <c r="X691" i="1"/>
  <c r="X195" i="1"/>
  <c r="X331" i="1"/>
  <c r="X1489" i="1"/>
  <c r="X194" i="1"/>
  <c r="X158" i="1"/>
  <c r="X1099" i="1"/>
  <c r="X939" i="1"/>
  <c r="X739" i="1"/>
  <c r="X503" i="1"/>
  <c r="X263" i="1"/>
  <c r="X175" i="1"/>
  <c r="X171" i="1"/>
  <c r="X170" i="1"/>
  <c r="X159" i="1"/>
  <c r="X132" i="1"/>
  <c r="X68" i="1"/>
  <c r="X4" i="1"/>
  <c r="X495" i="1"/>
  <c r="X1289" i="1"/>
  <c r="X1134" i="1"/>
  <c r="X167" i="1"/>
  <c r="X1205" i="1"/>
  <c r="X606" i="1"/>
  <c r="X216" i="1"/>
  <c r="X841" i="1"/>
  <c r="X223" i="1"/>
  <c r="X41" i="1"/>
  <c r="X168" i="1"/>
  <c r="X150" i="1"/>
  <c r="X126" i="1"/>
  <c r="X947" i="1"/>
  <c r="X197" i="1"/>
  <c r="X522" i="1"/>
  <c r="X530" i="1"/>
  <c r="X1726" i="1"/>
  <c r="X2533" i="1"/>
  <c r="X173" i="1"/>
  <c r="X125" i="1"/>
  <c r="X212" i="1"/>
  <c r="X1346" i="1"/>
  <c r="X55" i="1"/>
  <c r="X215" i="1"/>
  <c r="X214" i="1"/>
  <c r="X136" i="1"/>
  <c r="X117" i="1"/>
  <c r="X118" i="1"/>
  <c r="X747" i="1"/>
  <c r="X546" i="1"/>
  <c r="X1538" i="1"/>
  <c r="X160" i="1"/>
  <c r="X198" i="1"/>
  <c r="X157" i="1"/>
  <c r="X69" i="1"/>
  <c r="X38" i="1"/>
  <c r="X803" i="1"/>
  <c r="X176" i="1"/>
  <c r="X707" i="1"/>
  <c r="X421" i="1"/>
  <c r="X162" i="1"/>
  <c r="X54" i="1"/>
  <c r="X1452" i="1"/>
  <c r="X1753" i="1"/>
  <c r="X2559" i="1"/>
  <c r="X1508" i="1"/>
  <c r="X199" i="1"/>
  <c r="X538" i="1"/>
  <c r="X134" i="1"/>
  <c r="X811" i="1"/>
  <c r="X779" i="1"/>
  <c r="X203" i="1"/>
  <c r="X42" i="1"/>
  <c r="X999" i="1"/>
  <c r="X174" i="1"/>
  <c r="X224" i="1"/>
  <c r="X2632" i="1"/>
  <c r="X2096" i="1"/>
  <c r="X1620" i="1"/>
  <c r="X1471" i="1"/>
  <c r="X1175" i="1"/>
  <c r="X487" i="1"/>
  <c r="X166" i="1"/>
  <c r="X155" i="1"/>
  <c r="X154" i="1"/>
  <c r="X151" i="1"/>
  <c r="X3" i="1"/>
  <c r="X131" i="1"/>
  <c r="X127" i="1"/>
  <c r="X124" i="1"/>
  <c r="X86" i="1"/>
  <c r="X39" i="1"/>
  <c r="X33" i="1"/>
  <c r="X787" i="1"/>
  <c r="X479" i="1"/>
  <c r="X2104" i="1"/>
  <c r="X2036" i="1"/>
  <c r="X1822" i="1"/>
  <c r="X19" i="1"/>
  <c r="X217" i="1"/>
  <c r="X201" i="1"/>
  <c r="X192" i="1"/>
  <c r="X180" i="1"/>
  <c r="X172" i="1"/>
  <c r="X152" i="1"/>
  <c r="X111" i="1"/>
  <c r="X70" i="1"/>
  <c r="X36" i="1"/>
  <c r="X34" i="1"/>
  <c r="X24" i="1"/>
  <c r="X18" i="1"/>
  <c r="X17" i="1"/>
  <c r="X15" i="1"/>
  <c r="X13" i="1"/>
  <c r="X9" i="1"/>
  <c r="X25" i="1"/>
  <c r="X27" i="1"/>
  <c r="X72" i="1"/>
  <c r="X29" i="1"/>
  <c r="X1988" i="1"/>
  <c r="X2524" i="1"/>
  <c r="X23" i="1"/>
  <c r="X21" i="1"/>
  <c r="X114" i="1"/>
  <c r="X144" i="1"/>
  <c r="X74" i="1"/>
  <c r="X881" i="1"/>
  <c r="X699" i="1"/>
  <c r="X119" i="1"/>
  <c r="X293" i="1"/>
  <c r="X755" i="1"/>
  <c r="X1984" i="1"/>
  <c r="X1526" i="1"/>
  <c r="X43" i="1"/>
  <c r="X1792" i="1"/>
  <c r="X84" i="1"/>
  <c r="X147" i="1"/>
  <c r="X11" i="1"/>
  <c r="X211" i="1"/>
  <c r="X1680" i="1"/>
  <c r="X1768" i="1"/>
  <c r="X1774" i="1"/>
  <c r="X1575" i="1"/>
  <c r="X1577" i="1"/>
  <c r="X1635" i="1"/>
  <c r="X1604" i="1"/>
  <c r="X1650" i="1"/>
  <c r="X1603" i="1"/>
  <c r="X1599" i="1"/>
  <c r="X1574" i="1"/>
  <c r="X1701" i="1"/>
  <c r="X1571" i="1"/>
  <c r="X1600" i="1"/>
  <c r="X1656" i="1"/>
  <c r="X1773" i="1"/>
  <c r="X1704" i="1"/>
  <c r="X1652" i="1"/>
  <c r="X1708" i="1"/>
  <c r="X1570" i="1"/>
  <c r="X1636" i="1"/>
  <c r="X1716" i="1"/>
  <c r="X1653" i="1"/>
  <c r="X1762" i="1"/>
  <c r="X1699" i="1"/>
  <c r="X1765" i="1"/>
  <c r="X1657" i="1"/>
  <c r="X1748" i="1"/>
  <c r="X1742" i="1"/>
  <c r="X1723" i="1"/>
  <c r="X1695" i="1"/>
  <c r="X1693" i="1"/>
  <c r="X1666" i="1"/>
  <c r="X1663" i="1"/>
  <c r="X1675" i="1"/>
  <c r="X1651" i="1"/>
  <c r="X1669" i="1"/>
  <c r="X1671" i="1"/>
  <c r="X1710" i="1"/>
  <c r="X1619" i="1"/>
  <c r="X1746" i="1"/>
  <c r="X1616" i="1"/>
  <c r="X1593" i="1"/>
  <c r="X1594" i="1"/>
  <c r="X1688" i="1"/>
  <c r="X1613" i="1"/>
  <c r="X1590" i="1"/>
  <c r="X1637" i="1"/>
  <c r="X1672" i="1"/>
  <c r="X1718" i="1"/>
  <c r="X1655" i="1"/>
  <c r="X1720" i="1"/>
  <c r="X1601" i="1"/>
  <c r="X1698" i="1"/>
  <c r="X1714" i="1"/>
  <c r="X1684" i="1"/>
  <c r="X1659" i="1"/>
  <c r="X1724" i="1"/>
  <c r="X1612" i="1"/>
  <c r="X1648" i="1"/>
  <c r="X1687" i="1"/>
  <c r="X1661" i="1"/>
  <c r="X1633" i="1"/>
  <c r="X1700" i="1"/>
  <c r="X1717" i="1"/>
  <c r="X1763" i="1"/>
  <c r="X1692" i="1"/>
  <c r="X1609" i="1"/>
  <c r="X1668" i="1"/>
  <c r="X1750" i="1"/>
  <c r="X1691" i="1"/>
  <c r="X1595" i="1"/>
  <c r="X1670" i="1"/>
  <c r="X1678" i="1"/>
  <c r="X1679" i="1"/>
  <c r="X1642" i="1"/>
  <c r="X1641" i="1"/>
  <c r="X1660" i="1"/>
  <c r="X1677" i="1"/>
  <c r="X1743" i="1"/>
  <c r="X1711" i="1"/>
  <c r="X1610" i="1"/>
  <c r="X1703" i="1"/>
  <c r="X1747" i="1"/>
  <c r="X1676" i="1"/>
  <c r="X1579" i="1"/>
  <c r="X1582" i="1"/>
  <c r="X1685" i="1"/>
  <c r="X1694" i="1"/>
  <c r="X1705" i="1"/>
  <c r="X1667" i="1"/>
  <c r="X1646" i="1"/>
  <c r="X1615" i="1"/>
  <c r="X1572" i="1"/>
  <c r="X1664" i="1"/>
  <c r="X1706" i="1"/>
  <c r="X1674" i="1"/>
  <c r="X1580" i="1"/>
  <c r="X1719" i="1"/>
  <c r="X1596" i="1"/>
  <c r="X1581" i="1"/>
  <c r="X1721" i="1"/>
  <c r="X1573" i="1"/>
  <c r="X1584" i="1"/>
  <c r="X1767" i="1"/>
  <c r="X1586" i="1"/>
  <c r="X1592" i="1"/>
  <c r="X1588" i="1"/>
  <c r="X1591" i="1"/>
  <c r="X1689" i="1"/>
  <c r="X1713" i="1"/>
  <c r="X1725" i="1"/>
  <c r="X1745" i="1"/>
  <c r="X1630" i="1"/>
  <c r="X1775" i="1"/>
  <c r="X1608" i="1"/>
  <c r="X1614" i="1"/>
  <c r="X1690" i="1"/>
  <c r="X1744" i="1"/>
  <c r="X1647" i="1"/>
  <c r="X1683" i="1"/>
  <c r="X1631" i="1"/>
  <c r="X1632" i="1"/>
  <c r="X1618" i="1"/>
  <c r="X1606" i="1"/>
  <c r="X1645" i="1"/>
  <c r="X1605" i="1"/>
  <c r="X1707" i="1"/>
  <c r="X1628" i="1"/>
  <c r="X1697" i="1"/>
  <c r="X1644" i="1"/>
  <c r="X1583" i="1"/>
  <c r="X1611" i="1"/>
  <c r="X1766" i="1"/>
  <c r="X1638" i="1"/>
  <c r="X1769" i="1"/>
  <c r="X1578" i="1"/>
  <c r="X2001" i="1"/>
  <c r="X1597" i="1"/>
  <c r="X1761" i="1"/>
  <c r="X1722" i="1"/>
  <c r="X2200" i="1"/>
  <c r="X1587" i="1"/>
  <c r="X1712" i="1"/>
  <c r="X1643" i="1"/>
  <c r="X1770" i="1"/>
  <c r="AP1768" i="1"/>
  <c r="AO1768" i="1"/>
  <c r="AG1768" i="1"/>
  <c r="AN1768" i="1" s="1"/>
  <c r="AF1768" i="1"/>
  <c r="AM1768" i="1" s="1"/>
  <c r="AE1768" i="1"/>
  <c r="AL1768" i="1" s="1"/>
  <c r="AD1768" i="1"/>
  <c r="AK1768" i="1" s="1"/>
  <c r="AC1768" i="1"/>
  <c r="AJ1768" i="1" s="1"/>
  <c r="AP1774" i="1"/>
  <c r="AO1774" i="1"/>
  <c r="AG1774" i="1"/>
  <c r="AN1774" i="1" s="1"/>
  <c r="AF1774" i="1"/>
  <c r="AM1774" i="1" s="1"/>
  <c r="AE1774" i="1"/>
  <c r="AL1774" i="1" s="1"/>
  <c r="AD1774" i="1"/>
  <c r="AK1774" i="1" s="1"/>
  <c r="AC1774" i="1"/>
  <c r="AJ1774" i="1" s="1"/>
  <c r="AP1575" i="1"/>
  <c r="AO1575" i="1"/>
  <c r="AG1575" i="1"/>
  <c r="AN1575" i="1" s="1"/>
  <c r="AF1575" i="1"/>
  <c r="AM1575" i="1" s="1"/>
  <c r="AE1575" i="1"/>
  <c r="AL1575" i="1" s="1"/>
  <c r="AD1575" i="1"/>
  <c r="AK1575" i="1" s="1"/>
  <c r="AC1575" i="1"/>
  <c r="AJ1575" i="1" s="1"/>
  <c r="AP1577" i="1"/>
  <c r="AO1577" i="1"/>
  <c r="AG1577" i="1"/>
  <c r="AN1577" i="1" s="1"/>
  <c r="AF1577" i="1"/>
  <c r="AM1577" i="1" s="1"/>
  <c r="AE1577" i="1"/>
  <c r="AL1577" i="1" s="1"/>
  <c r="AD1577" i="1"/>
  <c r="AK1577" i="1" s="1"/>
  <c r="AC1577" i="1"/>
  <c r="AJ1577" i="1" s="1"/>
  <c r="AP1635" i="1"/>
  <c r="AO1635" i="1"/>
  <c r="AG1635" i="1"/>
  <c r="AN1635" i="1" s="1"/>
  <c r="AF1635" i="1"/>
  <c r="AM1635" i="1" s="1"/>
  <c r="AE1635" i="1"/>
  <c r="AL1635" i="1" s="1"/>
  <c r="AD1635" i="1"/>
  <c r="AK1635" i="1" s="1"/>
  <c r="AC1635" i="1"/>
  <c r="AJ1635" i="1" s="1"/>
  <c r="AP1604" i="1"/>
  <c r="AO1604" i="1"/>
  <c r="AG1604" i="1"/>
  <c r="AN1604" i="1" s="1"/>
  <c r="AF1604" i="1"/>
  <c r="AM1604" i="1" s="1"/>
  <c r="AE1604" i="1"/>
  <c r="AL1604" i="1" s="1"/>
  <c r="AD1604" i="1"/>
  <c r="AK1604" i="1" s="1"/>
  <c r="AC1604" i="1"/>
  <c r="AJ1604" i="1" s="1"/>
  <c r="AP1650" i="1"/>
  <c r="AO1650" i="1"/>
  <c r="AG1650" i="1"/>
  <c r="AN1650" i="1" s="1"/>
  <c r="AF1650" i="1"/>
  <c r="AM1650" i="1" s="1"/>
  <c r="AE1650" i="1"/>
  <c r="AL1650" i="1" s="1"/>
  <c r="AD1650" i="1"/>
  <c r="AK1650" i="1" s="1"/>
  <c r="AC1650" i="1"/>
  <c r="AJ1650" i="1" s="1"/>
  <c r="AP1603" i="1"/>
  <c r="AO1603" i="1"/>
  <c r="AG1603" i="1"/>
  <c r="AN1603" i="1" s="1"/>
  <c r="AF1603" i="1"/>
  <c r="AM1603" i="1" s="1"/>
  <c r="AE1603" i="1"/>
  <c r="AL1603" i="1" s="1"/>
  <c r="AD1603" i="1"/>
  <c r="AK1603" i="1" s="1"/>
  <c r="AC1603" i="1"/>
  <c r="AJ1603" i="1" s="1"/>
  <c r="AP1599" i="1"/>
  <c r="AO1599" i="1"/>
  <c r="AG1599" i="1"/>
  <c r="AN1599" i="1" s="1"/>
  <c r="AF1599" i="1"/>
  <c r="AM1599" i="1" s="1"/>
  <c r="AE1599" i="1"/>
  <c r="AL1599" i="1" s="1"/>
  <c r="AD1599" i="1"/>
  <c r="AK1599" i="1" s="1"/>
  <c r="AC1599" i="1"/>
  <c r="AJ1599" i="1" s="1"/>
  <c r="AP1574" i="1"/>
  <c r="AO1574" i="1"/>
  <c r="AG1574" i="1"/>
  <c r="AN1574" i="1" s="1"/>
  <c r="AF1574" i="1"/>
  <c r="AM1574" i="1" s="1"/>
  <c r="AE1574" i="1"/>
  <c r="AL1574" i="1" s="1"/>
  <c r="AD1574" i="1"/>
  <c r="AK1574" i="1" s="1"/>
  <c r="AC1574" i="1"/>
  <c r="AJ1574" i="1" s="1"/>
  <c r="AP1701" i="1"/>
  <c r="AO1701" i="1"/>
  <c r="AG1701" i="1"/>
  <c r="AN1701" i="1" s="1"/>
  <c r="AF1701" i="1"/>
  <c r="AM1701" i="1" s="1"/>
  <c r="AE1701" i="1"/>
  <c r="AL1701" i="1" s="1"/>
  <c r="AD1701" i="1"/>
  <c r="AK1701" i="1" s="1"/>
  <c r="AC1701" i="1"/>
  <c r="AJ1701" i="1" s="1"/>
  <c r="AP1571" i="1"/>
  <c r="AO1571" i="1"/>
  <c r="AG1571" i="1"/>
  <c r="AN1571" i="1" s="1"/>
  <c r="AF1571" i="1"/>
  <c r="AM1571" i="1" s="1"/>
  <c r="AE1571" i="1"/>
  <c r="AL1571" i="1" s="1"/>
  <c r="AD1571" i="1"/>
  <c r="AK1571" i="1" s="1"/>
  <c r="AC1571" i="1"/>
  <c r="AJ1571" i="1" s="1"/>
  <c r="AP1600" i="1"/>
  <c r="AO1600" i="1"/>
  <c r="AG1600" i="1"/>
  <c r="AN1600" i="1" s="1"/>
  <c r="AF1600" i="1"/>
  <c r="AM1600" i="1" s="1"/>
  <c r="AE1600" i="1"/>
  <c r="AL1600" i="1" s="1"/>
  <c r="AD1600" i="1"/>
  <c r="AK1600" i="1" s="1"/>
  <c r="AC1600" i="1"/>
  <c r="AJ1600" i="1" s="1"/>
  <c r="AP1656" i="1"/>
  <c r="AO1656" i="1"/>
  <c r="AG1656" i="1"/>
  <c r="AN1656" i="1" s="1"/>
  <c r="AF1656" i="1"/>
  <c r="AM1656" i="1" s="1"/>
  <c r="AE1656" i="1"/>
  <c r="AL1656" i="1" s="1"/>
  <c r="AD1656" i="1"/>
  <c r="AK1656" i="1" s="1"/>
  <c r="AC1656" i="1"/>
  <c r="AJ1656" i="1" s="1"/>
  <c r="AP1773" i="1"/>
  <c r="AO1773" i="1"/>
  <c r="AG1773" i="1"/>
  <c r="AN1773" i="1" s="1"/>
  <c r="AF1773" i="1"/>
  <c r="AM1773" i="1" s="1"/>
  <c r="AE1773" i="1"/>
  <c r="AL1773" i="1" s="1"/>
  <c r="AD1773" i="1"/>
  <c r="AK1773" i="1" s="1"/>
  <c r="AC1773" i="1"/>
  <c r="AJ1773" i="1" s="1"/>
  <c r="AP1704" i="1"/>
  <c r="AO1704" i="1"/>
  <c r="AG1704" i="1"/>
  <c r="AN1704" i="1" s="1"/>
  <c r="AF1704" i="1"/>
  <c r="AM1704" i="1" s="1"/>
  <c r="AE1704" i="1"/>
  <c r="AL1704" i="1" s="1"/>
  <c r="AD1704" i="1"/>
  <c r="AK1704" i="1" s="1"/>
  <c r="AC1704" i="1"/>
  <c r="AJ1704" i="1" s="1"/>
  <c r="AP1652" i="1"/>
  <c r="AO1652" i="1"/>
  <c r="AG1652" i="1"/>
  <c r="AN1652" i="1" s="1"/>
  <c r="AF1652" i="1"/>
  <c r="AM1652" i="1" s="1"/>
  <c r="AE1652" i="1"/>
  <c r="AL1652" i="1" s="1"/>
  <c r="AD1652" i="1"/>
  <c r="AK1652" i="1" s="1"/>
  <c r="AC1652" i="1"/>
  <c r="AJ1652" i="1" s="1"/>
  <c r="AP1708" i="1"/>
  <c r="AO1708" i="1"/>
  <c r="AG1708" i="1"/>
  <c r="AN1708" i="1" s="1"/>
  <c r="AF1708" i="1"/>
  <c r="AM1708" i="1" s="1"/>
  <c r="AE1708" i="1"/>
  <c r="AL1708" i="1" s="1"/>
  <c r="AD1708" i="1"/>
  <c r="AK1708" i="1" s="1"/>
  <c r="AC1708" i="1"/>
  <c r="AJ1708" i="1" s="1"/>
  <c r="AP1570" i="1"/>
  <c r="AO1570" i="1"/>
  <c r="AG1570" i="1"/>
  <c r="AN1570" i="1" s="1"/>
  <c r="AF1570" i="1"/>
  <c r="AM1570" i="1" s="1"/>
  <c r="AE1570" i="1"/>
  <c r="AL1570" i="1" s="1"/>
  <c r="AD1570" i="1"/>
  <c r="AK1570" i="1" s="1"/>
  <c r="AC1570" i="1"/>
  <c r="AJ1570" i="1" s="1"/>
  <c r="AP1636" i="1"/>
  <c r="AO1636" i="1"/>
  <c r="AG1636" i="1"/>
  <c r="AN1636" i="1" s="1"/>
  <c r="AF1636" i="1"/>
  <c r="AM1636" i="1" s="1"/>
  <c r="AE1636" i="1"/>
  <c r="AL1636" i="1" s="1"/>
  <c r="AD1636" i="1"/>
  <c r="AK1636" i="1" s="1"/>
  <c r="AC1636" i="1"/>
  <c r="AJ1636" i="1" s="1"/>
  <c r="AP1716" i="1"/>
  <c r="AO1716" i="1"/>
  <c r="AG1716" i="1"/>
  <c r="AN1716" i="1" s="1"/>
  <c r="AF1716" i="1"/>
  <c r="AM1716" i="1" s="1"/>
  <c r="AE1716" i="1"/>
  <c r="AL1716" i="1" s="1"/>
  <c r="AD1716" i="1"/>
  <c r="AK1716" i="1" s="1"/>
  <c r="AC1716" i="1"/>
  <c r="AJ1716" i="1" s="1"/>
  <c r="AP1653" i="1"/>
  <c r="AO1653" i="1"/>
  <c r="AG1653" i="1"/>
  <c r="AN1653" i="1" s="1"/>
  <c r="AF1653" i="1"/>
  <c r="AM1653" i="1" s="1"/>
  <c r="AE1653" i="1"/>
  <c r="AL1653" i="1" s="1"/>
  <c r="AD1653" i="1"/>
  <c r="AK1653" i="1" s="1"/>
  <c r="AC1653" i="1"/>
  <c r="AJ1653" i="1" s="1"/>
  <c r="AP1762" i="1"/>
  <c r="AO1762" i="1"/>
  <c r="AG1762" i="1"/>
  <c r="AN1762" i="1" s="1"/>
  <c r="AF1762" i="1"/>
  <c r="AM1762" i="1" s="1"/>
  <c r="AE1762" i="1"/>
  <c r="AL1762" i="1" s="1"/>
  <c r="AD1762" i="1"/>
  <c r="AK1762" i="1" s="1"/>
  <c r="AC1762" i="1"/>
  <c r="AJ1762" i="1" s="1"/>
  <c r="AP1699" i="1"/>
  <c r="AO1699" i="1"/>
  <c r="AG1699" i="1"/>
  <c r="AN1699" i="1" s="1"/>
  <c r="AF1699" i="1"/>
  <c r="AM1699" i="1" s="1"/>
  <c r="AE1699" i="1"/>
  <c r="AL1699" i="1" s="1"/>
  <c r="AD1699" i="1"/>
  <c r="AK1699" i="1" s="1"/>
  <c r="AC1699" i="1"/>
  <c r="AJ1699" i="1" s="1"/>
  <c r="AP1765" i="1"/>
  <c r="AO1765" i="1"/>
  <c r="AG1765" i="1"/>
  <c r="AN1765" i="1" s="1"/>
  <c r="AF1765" i="1"/>
  <c r="AM1765" i="1" s="1"/>
  <c r="AE1765" i="1"/>
  <c r="AL1765" i="1" s="1"/>
  <c r="AD1765" i="1"/>
  <c r="AK1765" i="1" s="1"/>
  <c r="AC1765" i="1"/>
  <c r="AJ1765" i="1" s="1"/>
  <c r="AP1657" i="1"/>
  <c r="AO1657" i="1"/>
  <c r="AG1657" i="1"/>
  <c r="AN1657" i="1" s="1"/>
  <c r="AF1657" i="1"/>
  <c r="AM1657" i="1" s="1"/>
  <c r="AE1657" i="1"/>
  <c r="AL1657" i="1" s="1"/>
  <c r="AD1657" i="1"/>
  <c r="AK1657" i="1" s="1"/>
  <c r="AC1657" i="1"/>
  <c r="AJ1657" i="1" s="1"/>
  <c r="AP1748" i="1"/>
  <c r="AO1748" i="1"/>
  <c r="AG1748" i="1"/>
  <c r="AN1748" i="1" s="1"/>
  <c r="AF1748" i="1"/>
  <c r="AM1748" i="1" s="1"/>
  <c r="AE1748" i="1"/>
  <c r="AL1748" i="1" s="1"/>
  <c r="AD1748" i="1"/>
  <c r="AK1748" i="1" s="1"/>
  <c r="AC1748" i="1"/>
  <c r="AJ1748" i="1" s="1"/>
  <c r="AP1742" i="1"/>
  <c r="AO1742" i="1"/>
  <c r="AG1742" i="1"/>
  <c r="AN1742" i="1" s="1"/>
  <c r="AF1742" i="1"/>
  <c r="AM1742" i="1" s="1"/>
  <c r="AE1742" i="1"/>
  <c r="AL1742" i="1" s="1"/>
  <c r="AD1742" i="1"/>
  <c r="AK1742" i="1" s="1"/>
  <c r="AC1742" i="1"/>
  <c r="AJ1742" i="1" s="1"/>
  <c r="AP1723" i="1"/>
  <c r="AO1723" i="1"/>
  <c r="AG1723" i="1"/>
  <c r="AN1723" i="1" s="1"/>
  <c r="AF1723" i="1"/>
  <c r="AM1723" i="1" s="1"/>
  <c r="AE1723" i="1"/>
  <c r="AL1723" i="1" s="1"/>
  <c r="AD1723" i="1"/>
  <c r="AK1723" i="1" s="1"/>
  <c r="AC1723" i="1"/>
  <c r="AJ1723" i="1" s="1"/>
  <c r="AP1695" i="1"/>
  <c r="AO1695" i="1"/>
  <c r="AG1695" i="1"/>
  <c r="AN1695" i="1" s="1"/>
  <c r="AF1695" i="1"/>
  <c r="AM1695" i="1" s="1"/>
  <c r="AE1695" i="1"/>
  <c r="AL1695" i="1" s="1"/>
  <c r="AD1695" i="1"/>
  <c r="AK1695" i="1" s="1"/>
  <c r="AC1695" i="1"/>
  <c r="AJ1695" i="1" s="1"/>
  <c r="AP1693" i="1"/>
  <c r="AO1693" i="1"/>
  <c r="AG1693" i="1"/>
  <c r="AN1693" i="1" s="1"/>
  <c r="AF1693" i="1"/>
  <c r="AM1693" i="1" s="1"/>
  <c r="AE1693" i="1"/>
  <c r="AL1693" i="1" s="1"/>
  <c r="AD1693" i="1"/>
  <c r="AK1693" i="1" s="1"/>
  <c r="AC1693" i="1"/>
  <c r="AJ1693" i="1" s="1"/>
  <c r="AP1666" i="1"/>
  <c r="AO1666" i="1"/>
  <c r="AG1666" i="1"/>
  <c r="AN1666" i="1" s="1"/>
  <c r="AF1666" i="1"/>
  <c r="AM1666" i="1" s="1"/>
  <c r="AE1666" i="1"/>
  <c r="AL1666" i="1" s="1"/>
  <c r="AD1666" i="1"/>
  <c r="AK1666" i="1" s="1"/>
  <c r="AC1666" i="1"/>
  <c r="AJ1666" i="1" s="1"/>
  <c r="AP1663" i="1"/>
  <c r="AO1663" i="1"/>
  <c r="AG1663" i="1"/>
  <c r="AN1663" i="1" s="1"/>
  <c r="AF1663" i="1"/>
  <c r="AM1663" i="1" s="1"/>
  <c r="AE1663" i="1"/>
  <c r="AL1663" i="1" s="1"/>
  <c r="AD1663" i="1"/>
  <c r="AK1663" i="1" s="1"/>
  <c r="AC1663" i="1"/>
  <c r="AJ1663" i="1" s="1"/>
  <c r="AP1675" i="1"/>
  <c r="AO1675" i="1"/>
  <c r="AG1675" i="1"/>
  <c r="AN1675" i="1" s="1"/>
  <c r="AF1675" i="1"/>
  <c r="AM1675" i="1" s="1"/>
  <c r="AE1675" i="1"/>
  <c r="AL1675" i="1" s="1"/>
  <c r="AD1675" i="1"/>
  <c r="AK1675" i="1" s="1"/>
  <c r="AC1675" i="1"/>
  <c r="AJ1675" i="1" s="1"/>
  <c r="AP1651" i="1"/>
  <c r="AO1651" i="1"/>
  <c r="AG1651" i="1"/>
  <c r="AN1651" i="1" s="1"/>
  <c r="AF1651" i="1"/>
  <c r="AM1651" i="1" s="1"/>
  <c r="AE1651" i="1"/>
  <c r="AL1651" i="1" s="1"/>
  <c r="AD1651" i="1"/>
  <c r="AK1651" i="1" s="1"/>
  <c r="AC1651" i="1"/>
  <c r="AJ1651" i="1" s="1"/>
  <c r="AP1669" i="1"/>
  <c r="AO1669" i="1"/>
  <c r="AG1669" i="1"/>
  <c r="AN1669" i="1" s="1"/>
  <c r="AF1669" i="1"/>
  <c r="AM1669" i="1" s="1"/>
  <c r="AE1669" i="1"/>
  <c r="AL1669" i="1" s="1"/>
  <c r="AD1669" i="1"/>
  <c r="AK1669" i="1" s="1"/>
  <c r="AC1669" i="1"/>
  <c r="AJ1669" i="1" s="1"/>
  <c r="AP1671" i="1"/>
  <c r="AO1671" i="1"/>
  <c r="AG1671" i="1"/>
  <c r="AN1671" i="1" s="1"/>
  <c r="AF1671" i="1"/>
  <c r="AM1671" i="1" s="1"/>
  <c r="AE1671" i="1"/>
  <c r="AL1671" i="1" s="1"/>
  <c r="AD1671" i="1"/>
  <c r="AK1671" i="1" s="1"/>
  <c r="AC1671" i="1"/>
  <c r="AJ1671" i="1" s="1"/>
  <c r="AP1710" i="1"/>
  <c r="AO1710" i="1"/>
  <c r="AJ1710" i="1"/>
  <c r="AG1710" i="1"/>
  <c r="AN1710" i="1" s="1"/>
  <c r="AF1710" i="1"/>
  <c r="AM1710" i="1" s="1"/>
  <c r="AE1710" i="1"/>
  <c r="AL1710" i="1" s="1"/>
  <c r="AD1710" i="1"/>
  <c r="AK1710" i="1" s="1"/>
  <c r="AP1619" i="1"/>
  <c r="AO1619" i="1"/>
  <c r="AG1619" i="1"/>
  <c r="AN1619" i="1" s="1"/>
  <c r="AF1619" i="1"/>
  <c r="AM1619" i="1" s="1"/>
  <c r="AE1619" i="1"/>
  <c r="AL1619" i="1" s="1"/>
  <c r="AD1619" i="1"/>
  <c r="AK1619" i="1" s="1"/>
  <c r="AC1619" i="1"/>
  <c r="AJ1619" i="1" s="1"/>
  <c r="AP1746" i="1"/>
  <c r="AO1746" i="1"/>
  <c r="AG1746" i="1"/>
  <c r="AN1746" i="1" s="1"/>
  <c r="AF1746" i="1"/>
  <c r="AM1746" i="1" s="1"/>
  <c r="AE1746" i="1"/>
  <c r="AL1746" i="1" s="1"/>
  <c r="AD1746" i="1"/>
  <c r="AK1746" i="1" s="1"/>
  <c r="AC1746" i="1"/>
  <c r="AJ1746" i="1" s="1"/>
  <c r="AP1616" i="1"/>
  <c r="AO1616" i="1"/>
  <c r="AG1616" i="1"/>
  <c r="AN1616" i="1" s="1"/>
  <c r="AF1616" i="1"/>
  <c r="AM1616" i="1" s="1"/>
  <c r="AE1616" i="1"/>
  <c r="AL1616" i="1" s="1"/>
  <c r="AD1616" i="1"/>
  <c r="AK1616" i="1" s="1"/>
  <c r="AC1616" i="1"/>
  <c r="AJ1616" i="1" s="1"/>
  <c r="AP1593" i="1"/>
  <c r="AO1593" i="1"/>
  <c r="AG1593" i="1"/>
  <c r="AN1593" i="1" s="1"/>
  <c r="AF1593" i="1"/>
  <c r="AM1593" i="1" s="1"/>
  <c r="AE1593" i="1"/>
  <c r="AL1593" i="1" s="1"/>
  <c r="AD1593" i="1"/>
  <c r="AK1593" i="1" s="1"/>
  <c r="AC1593" i="1"/>
  <c r="AJ1593" i="1" s="1"/>
  <c r="AP1594" i="1"/>
  <c r="AO1594" i="1"/>
  <c r="AG1594" i="1"/>
  <c r="AN1594" i="1" s="1"/>
  <c r="AF1594" i="1"/>
  <c r="AM1594" i="1" s="1"/>
  <c r="AE1594" i="1"/>
  <c r="AL1594" i="1" s="1"/>
  <c r="AD1594" i="1"/>
  <c r="AK1594" i="1" s="1"/>
  <c r="AC1594" i="1"/>
  <c r="AJ1594" i="1" s="1"/>
  <c r="AP1688" i="1"/>
  <c r="AO1688" i="1"/>
  <c r="AG1688" i="1"/>
  <c r="AN1688" i="1" s="1"/>
  <c r="AF1688" i="1"/>
  <c r="AM1688" i="1" s="1"/>
  <c r="AE1688" i="1"/>
  <c r="AL1688" i="1" s="1"/>
  <c r="AD1688" i="1"/>
  <c r="AK1688" i="1" s="1"/>
  <c r="AC1688" i="1"/>
  <c r="AJ1688" i="1" s="1"/>
  <c r="AP1613" i="1"/>
  <c r="AO1613" i="1"/>
  <c r="AG1613" i="1"/>
  <c r="AN1613" i="1" s="1"/>
  <c r="AF1613" i="1"/>
  <c r="AM1613" i="1" s="1"/>
  <c r="AE1613" i="1"/>
  <c r="AL1613" i="1" s="1"/>
  <c r="AD1613" i="1"/>
  <c r="AK1613" i="1" s="1"/>
  <c r="AC1613" i="1"/>
  <c r="AJ1613" i="1" s="1"/>
  <c r="AP1590" i="1"/>
  <c r="AO1590" i="1"/>
  <c r="AG1590" i="1"/>
  <c r="AN1590" i="1" s="1"/>
  <c r="AF1590" i="1"/>
  <c r="AM1590" i="1" s="1"/>
  <c r="AE1590" i="1"/>
  <c r="AL1590" i="1" s="1"/>
  <c r="AD1590" i="1"/>
  <c r="AK1590" i="1" s="1"/>
  <c r="AC1590" i="1"/>
  <c r="AJ1590" i="1" s="1"/>
  <c r="AP1637" i="1"/>
  <c r="AO1637" i="1"/>
  <c r="AG1637" i="1"/>
  <c r="AN1637" i="1" s="1"/>
  <c r="AF1637" i="1"/>
  <c r="AM1637" i="1" s="1"/>
  <c r="AE1637" i="1"/>
  <c r="AL1637" i="1" s="1"/>
  <c r="AD1637" i="1"/>
  <c r="AK1637" i="1" s="1"/>
  <c r="AC1637" i="1"/>
  <c r="AJ1637" i="1" s="1"/>
  <c r="AP1672" i="1"/>
  <c r="AO1672" i="1"/>
  <c r="AJ1672" i="1"/>
  <c r="AG1672" i="1"/>
  <c r="AN1672" i="1" s="1"/>
  <c r="AF1672" i="1"/>
  <c r="AM1672" i="1" s="1"/>
  <c r="AE1672" i="1"/>
  <c r="AL1672" i="1" s="1"/>
  <c r="AD1672" i="1"/>
  <c r="AK1672" i="1" s="1"/>
  <c r="AP1718" i="1"/>
  <c r="AO1718" i="1"/>
  <c r="AG1718" i="1"/>
  <c r="AN1718" i="1" s="1"/>
  <c r="AF1718" i="1"/>
  <c r="AM1718" i="1" s="1"/>
  <c r="AE1718" i="1"/>
  <c r="AL1718" i="1" s="1"/>
  <c r="AD1718" i="1"/>
  <c r="AK1718" i="1" s="1"/>
  <c r="AC1718" i="1"/>
  <c r="AJ1718" i="1" s="1"/>
  <c r="AP1655" i="1"/>
  <c r="AO1655" i="1"/>
  <c r="AJ1655" i="1"/>
  <c r="AG1655" i="1"/>
  <c r="AN1655" i="1" s="1"/>
  <c r="AF1655" i="1"/>
  <c r="AM1655" i="1" s="1"/>
  <c r="AE1655" i="1"/>
  <c r="AL1655" i="1" s="1"/>
  <c r="AD1655" i="1"/>
  <c r="AK1655" i="1" s="1"/>
  <c r="AP1720" i="1"/>
  <c r="AO1720" i="1"/>
  <c r="AG1720" i="1"/>
  <c r="AN1720" i="1" s="1"/>
  <c r="AF1720" i="1"/>
  <c r="AM1720" i="1" s="1"/>
  <c r="AE1720" i="1"/>
  <c r="AL1720" i="1" s="1"/>
  <c r="AD1720" i="1"/>
  <c r="AK1720" i="1" s="1"/>
  <c r="AC1720" i="1"/>
  <c r="AJ1720" i="1" s="1"/>
  <c r="AP1601" i="1"/>
  <c r="AO1601" i="1"/>
  <c r="AG1601" i="1"/>
  <c r="AN1601" i="1" s="1"/>
  <c r="AF1601" i="1"/>
  <c r="AM1601" i="1" s="1"/>
  <c r="AE1601" i="1"/>
  <c r="AL1601" i="1" s="1"/>
  <c r="AD1601" i="1"/>
  <c r="AK1601" i="1" s="1"/>
  <c r="AC1601" i="1"/>
  <c r="AJ1601" i="1" s="1"/>
  <c r="AP1698" i="1"/>
  <c r="AO1698" i="1"/>
  <c r="AG1698" i="1"/>
  <c r="AN1698" i="1" s="1"/>
  <c r="AF1698" i="1"/>
  <c r="AM1698" i="1" s="1"/>
  <c r="AE1698" i="1"/>
  <c r="AL1698" i="1" s="1"/>
  <c r="AD1698" i="1"/>
  <c r="AK1698" i="1" s="1"/>
  <c r="AC1698" i="1"/>
  <c r="AJ1698" i="1" s="1"/>
  <c r="AP1714" i="1"/>
  <c r="AO1714" i="1"/>
  <c r="AG1714" i="1"/>
  <c r="AN1714" i="1" s="1"/>
  <c r="AF1714" i="1"/>
  <c r="AM1714" i="1" s="1"/>
  <c r="AE1714" i="1"/>
  <c r="AL1714" i="1" s="1"/>
  <c r="AD1714" i="1"/>
  <c r="AK1714" i="1" s="1"/>
  <c r="AC1714" i="1"/>
  <c r="AJ1714" i="1" s="1"/>
  <c r="AP1684" i="1"/>
  <c r="AO1684" i="1"/>
  <c r="AG1684" i="1"/>
  <c r="AN1684" i="1" s="1"/>
  <c r="AF1684" i="1"/>
  <c r="AM1684" i="1" s="1"/>
  <c r="AE1684" i="1"/>
  <c r="AL1684" i="1" s="1"/>
  <c r="AD1684" i="1"/>
  <c r="AK1684" i="1" s="1"/>
  <c r="AC1684" i="1"/>
  <c r="AJ1684" i="1" s="1"/>
  <c r="AP1659" i="1"/>
  <c r="AO1659" i="1"/>
  <c r="AG1659" i="1"/>
  <c r="AN1659" i="1" s="1"/>
  <c r="AF1659" i="1"/>
  <c r="AM1659" i="1" s="1"/>
  <c r="AE1659" i="1"/>
  <c r="AL1659" i="1" s="1"/>
  <c r="AD1659" i="1"/>
  <c r="AK1659" i="1" s="1"/>
  <c r="AC1659" i="1"/>
  <c r="AJ1659" i="1" s="1"/>
  <c r="AP1724" i="1"/>
  <c r="AO1724" i="1"/>
  <c r="AG1724" i="1"/>
  <c r="AN1724" i="1" s="1"/>
  <c r="AF1724" i="1"/>
  <c r="AM1724" i="1" s="1"/>
  <c r="AE1724" i="1"/>
  <c r="AL1724" i="1" s="1"/>
  <c r="AD1724" i="1"/>
  <c r="AK1724" i="1" s="1"/>
  <c r="AC1724" i="1"/>
  <c r="AJ1724" i="1" s="1"/>
  <c r="AP1612" i="1"/>
  <c r="AO1612" i="1"/>
  <c r="AG1612" i="1"/>
  <c r="AN1612" i="1" s="1"/>
  <c r="AF1612" i="1"/>
  <c r="AM1612" i="1" s="1"/>
  <c r="AE1612" i="1"/>
  <c r="AL1612" i="1" s="1"/>
  <c r="AD1612" i="1"/>
  <c r="AK1612" i="1" s="1"/>
  <c r="AC1612" i="1"/>
  <c r="AJ1612" i="1" s="1"/>
  <c r="AP1648" i="1"/>
  <c r="AO1648" i="1"/>
  <c r="AG1648" i="1"/>
  <c r="AN1648" i="1" s="1"/>
  <c r="AF1648" i="1"/>
  <c r="AM1648" i="1" s="1"/>
  <c r="AE1648" i="1"/>
  <c r="AL1648" i="1" s="1"/>
  <c r="AD1648" i="1"/>
  <c r="AK1648" i="1" s="1"/>
  <c r="AC1648" i="1"/>
  <c r="AJ1648" i="1" s="1"/>
  <c r="AP1687" i="1"/>
  <c r="AO1687" i="1"/>
  <c r="AG1687" i="1"/>
  <c r="AN1687" i="1" s="1"/>
  <c r="AF1687" i="1"/>
  <c r="AM1687" i="1" s="1"/>
  <c r="AE1687" i="1"/>
  <c r="AL1687" i="1" s="1"/>
  <c r="AD1687" i="1"/>
  <c r="AK1687" i="1" s="1"/>
  <c r="AC1687" i="1"/>
  <c r="AJ1687" i="1" s="1"/>
  <c r="AP1661" i="1"/>
  <c r="AO1661" i="1"/>
  <c r="AG1661" i="1"/>
  <c r="AN1661" i="1" s="1"/>
  <c r="AF1661" i="1"/>
  <c r="AM1661" i="1" s="1"/>
  <c r="AE1661" i="1"/>
  <c r="AL1661" i="1" s="1"/>
  <c r="AD1661" i="1"/>
  <c r="AK1661" i="1" s="1"/>
  <c r="AC1661" i="1"/>
  <c r="AJ1661" i="1" s="1"/>
  <c r="AP1633" i="1"/>
  <c r="AO1633" i="1"/>
  <c r="AG1633" i="1"/>
  <c r="AN1633" i="1" s="1"/>
  <c r="AF1633" i="1"/>
  <c r="AM1633" i="1" s="1"/>
  <c r="AE1633" i="1"/>
  <c r="AL1633" i="1" s="1"/>
  <c r="AD1633" i="1"/>
  <c r="AK1633" i="1" s="1"/>
  <c r="AC1633" i="1"/>
  <c r="AJ1633" i="1" s="1"/>
  <c r="AP1700" i="1"/>
  <c r="AO1700" i="1"/>
  <c r="AG1700" i="1"/>
  <c r="AN1700" i="1" s="1"/>
  <c r="AF1700" i="1"/>
  <c r="AM1700" i="1" s="1"/>
  <c r="AE1700" i="1"/>
  <c r="AL1700" i="1" s="1"/>
  <c r="AD1700" i="1"/>
  <c r="AK1700" i="1" s="1"/>
  <c r="AC1700" i="1"/>
  <c r="AJ1700" i="1" s="1"/>
  <c r="AP1717" i="1"/>
  <c r="AO1717" i="1"/>
  <c r="AG1717" i="1"/>
  <c r="AN1717" i="1" s="1"/>
  <c r="AF1717" i="1"/>
  <c r="AM1717" i="1" s="1"/>
  <c r="AE1717" i="1"/>
  <c r="AL1717" i="1" s="1"/>
  <c r="AD1717" i="1"/>
  <c r="AK1717" i="1" s="1"/>
  <c r="AC1717" i="1"/>
  <c r="AJ1717" i="1" s="1"/>
  <c r="AP1763" i="1"/>
  <c r="AO1763" i="1"/>
  <c r="AG1763" i="1"/>
  <c r="AN1763" i="1" s="1"/>
  <c r="AF1763" i="1"/>
  <c r="AM1763" i="1" s="1"/>
  <c r="AE1763" i="1"/>
  <c r="AL1763" i="1" s="1"/>
  <c r="AD1763" i="1"/>
  <c r="AK1763" i="1" s="1"/>
  <c r="AC1763" i="1"/>
  <c r="AJ1763" i="1" s="1"/>
  <c r="AP1692" i="1"/>
  <c r="AO1692" i="1"/>
  <c r="AG1692" i="1"/>
  <c r="AN1692" i="1" s="1"/>
  <c r="AF1692" i="1"/>
  <c r="AM1692" i="1" s="1"/>
  <c r="AE1692" i="1"/>
  <c r="AL1692" i="1" s="1"/>
  <c r="AD1692" i="1"/>
  <c r="AK1692" i="1" s="1"/>
  <c r="AC1692" i="1"/>
  <c r="AJ1692" i="1" s="1"/>
  <c r="AP1609" i="1"/>
  <c r="AO1609" i="1"/>
  <c r="AG1609" i="1"/>
  <c r="AN1609" i="1" s="1"/>
  <c r="AF1609" i="1"/>
  <c r="AM1609" i="1" s="1"/>
  <c r="AE1609" i="1"/>
  <c r="AL1609" i="1" s="1"/>
  <c r="AD1609" i="1"/>
  <c r="AK1609" i="1" s="1"/>
  <c r="AC1609" i="1"/>
  <c r="AJ1609" i="1" s="1"/>
  <c r="AP1668" i="1"/>
  <c r="AO1668" i="1"/>
  <c r="AG1668" i="1"/>
  <c r="AN1668" i="1" s="1"/>
  <c r="AF1668" i="1"/>
  <c r="AM1668" i="1" s="1"/>
  <c r="AE1668" i="1"/>
  <c r="AL1668" i="1" s="1"/>
  <c r="AD1668" i="1"/>
  <c r="AK1668" i="1" s="1"/>
  <c r="AC1668" i="1"/>
  <c r="AJ1668" i="1" s="1"/>
  <c r="AP1750" i="1"/>
  <c r="AO1750" i="1"/>
  <c r="AG1750" i="1"/>
  <c r="AN1750" i="1" s="1"/>
  <c r="AF1750" i="1"/>
  <c r="AM1750" i="1" s="1"/>
  <c r="AE1750" i="1"/>
  <c r="AL1750" i="1" s="1"/>
  <c r="AD1750" i="1"/>
  <c r="AK1750" i="1" s="1"/>
  <c r="AC1750" i="1"/>
  <c r="AJ1750" i="1" s="1"/>
  <c r="AP1691" i="1"/>
  <c r="AO1691" i="1"/>
  <c r="AG1691" i="1"/>
  <c r="AN1691" i="1" s="1"/>
  <c r="AF1691" i="1"/>
  <c r="AM1691" i="1" s="1"/>
  <c r="AE1691" i="1"/>
  <c r="AL1691" i="1" s="1"/>
  <c r="AD1691" i="1"/>
  <c r="AK1691" i="1" s="1"/>
  <c r="AC1691" i="1"/>
  <c r="AJ1691" i="1" s="1"/>
  <c r="AP1595" i="1"/>
  <c r="AO1595" i="1"/>
  <c r="AG1595" i="1"/>
  <c r="AN1595" i="1" s="1"/>
  <c r="AF1595" i="1"/>
  <c r="AM1595" i="1" s="1"/>
  <c r="AE1595" i="1"/>
  <c r="AL1595" i="1" s="1"/>
  <c r="AD1595" i="1"/>
  <c r="AK1595" i="1" s="1"/>
  <c r="AC1595" i="1"/>
  <c r="AJ1595" i="1" s="1"/>
  <c r="AP1670" i="1"/>
  <c r="AO1670" i="1"/>
  <c r="AG1670" i="1"/>
  <c r="AN1670" i="1" s="1"/>
  <c r="AF1670" i="1"/>
  <c r="AM1670" i="1" s="1"/>
  <c r="AE1670" i="1"/>
  <c r="AL1670" i="1" s="1"/>
  <c r="AD1670" i="1"/>
  <c r="AK1670" i="1" s="1"/>
  <c r="AC1670" i="1"/>
  <c r="AJ1670" i="1" s="1"/>
  <c r="AP1678" i="1"/>
  <c r="AO1678" i="1"/>
  <c r="AJ1678" i="1"/>
  <c r="AG1678" i="1"/>
  <c r="AN1678" i="1" s="1"/>
  <c r="AF1678" i="1"/>
  <c r="AM1678" i="1" s="1"/>
  <c r="AE1678" i="1"/>
  <c r="AL1678" i="1" s="1"/>
  <c r="AD1678" i="1"/>
  <c r="AK1678" i="1" s="1"/>
  <c r="AP1679" i="1"/>
  <c r="AO1679" i="1"/>
  <c r="AG1679" i="1"/>
  <c r="AN1679" i="1" s="1"/>
  <c r="AF1679" i="1"/>
  <c r="AM1679" i="1" s="1"/>
  <c r="AE1679" i="1"/>
  <c r="AL1679" i="1" s="1"/>
  <c r="AD1679" i="1"/>
  <c r="AK1679" i="1" s="1"/>
  <c r="AC1679" i="1"/>
  <c r="AJ1679" i="1" s="1"/>
  <c r="AP1642" i="1"/>
  <c r="AO1642" i="1"/>
  <c r="AG1642" i="1"/>
  <c r="AN1642" i="1" s="1"/>
  <c r="AF1642" i="1"/>
  <c r="AM1642" i="1" s="1"/>
  <c r="AE1642" i="1"/>
  <c r="AL1642" i="1" s="1"/>
  <c r="AD1642" i="1"/>
  <c r="AK1642" i="1" s="1"/>
  <c r="AC1642" i="1"/>
  <c r="AJ1642" i="1" s="1"/>
  <c r="AP1641" i="1"/>
  <c r="AO1641" i="1"/>
  <c r="AG1641" i="1"/>
  <c r="AN1641" i="1" s="1"/>
  <c r="AF1641" i="1"/>
  <c r="AM1641" i="1" s="1"/>
  <c r="AE1641" i="1"/>
  <c r="AL1641" i="1" s="1"/>
  <c r="AD1641" i="1"/>
  <c r="AK1641" i="1" s="1"/>
  <c r="AC1641" i="1"/>
  <c r="AJ1641" i="1" s="1"/>
  <c r="AP1660" i="1"/>
  <c r="AO1660" i="1"/>
  <c r="AJ1660" i="1"/>
  <c r="AG1660" i="1"/>
  <c r="AN1660" i="1" s="1"/>
  <c r="AF1660" i="1"/>
  <c r="AM1660" i="1" s="1"/>
  <c r="AE1660" i="1"/>
  <c r="AL1660" i="1" s="1"/>
  <c r="AD1660" i="1"/>
  <c r="AK1660" i="1" s="1"/>
  <c r="AP1677" i="1"/>
  <c r="AO1677" i="1"/>
  <c r="AG1677" i="1"/>
  <c r="AN1677" i="1" s="1"/>
  <c r="AF1677" i="1"/>
  <c r="AM1677" i="1" s="1"/>
  <c r="AE1677" i="1"/>
  <c r="AL1677" i="1" s="1"/>
  <c r="AD1677" i="1"/>
  <c r="AK1677" i="1" s="1"/>
  <c r="AC1677" i="1"/>
  <c r="AJ1677" i="1" s="1"/>
  <c r="AP1743" i="1"/>
  <c r="AO1743" i="1"/>
  <c r="AJ1743" i="1"/>
  <c r="AG1743" i="1"/>
  <c r="AN1743" i="1" s="1"/>
  <c r="AF1743" i="1"/>
  <c r="AM1743" i="1" s="1"/>
  <c r="AE1743" i="1"/>
  <c r="AL1743" i="1" s="1"/>
  <c r="AD1743" i="1"/>
  <c r="AK1743" i="1" s="1"/>
  <c r="AP1711" i="1"/>
  <c r="AO1711" i="1"/>
  <c r="AG1711" i="1"/>
  <c r="AN1711" i="1" s="1"/>
  <c r="AF1711" i="1"/>
  <c r="AM1711" i="1" s="1"/>
  <c r="AE1711" i="1"/>
  <c r="AL1711" i="1" s="1"/>
  <c r="AD1711" i="1"/>
  <c r="AK1711" i="1" s="1"/>
  <c r="AC1711" i="1"/>
  <c r="AJ1711" i="1" s="1"/>
  <c r="AP1610" i="1"/>
  <c r="AO1610" i="1"/>
  <c r="AJ1610" i="1"/>
  <c r="AG1610" i="1"/>
  <c r="AN1610" i="1" s="1"/>
  <c r="AF1610" i="1"/>
  <c r="AM1610" i="1" s="1"/>
  <c r="AE1610" i="1"/>
  <c r="AL1610" i="1" s="1"/>
  <c r="AD1610" i="1"/>
  <c r="AK1610" i="1" s="1"/>
  <c r="AP1703" i="1"/>
  <c r="AO1703" i="1"/>
  <c r="AG1703" i="1"/>
  <c r="AN1703" i="1" s="1"/>
  <c r="AF1703" i="1"/>
  <c r="AM1703" i="1" s="1"/>
  <c r="AE1703" i="1"/>
  <c r="AL1703" i="1" s="1"/>
  <c r="AD1703" i="1"/>
  <c r="AK1703" i="1" s="1"/>
  <c r="AC1703" i="1"/>
  <c r="AJ1703" i="1" s="1"/>
  <c r="AP1747" i="1"/>
  <c r="AO1747" i="1"/>
  <c r="AG1747" i="1"/>
  <c r="AN1747" i="1" s="1"/>
  <c r="AF1747" i="1"/>
  <c r="AM1747" i="1" s="1"/>
  <c r="AE1747" i="1"/>
  <c r="AL1747" i="1" s="1"/>
  <c r="AD1747" i="1"/>
  <c r="AK1747" i="1" s="1"/>
  <c r="AC1747" i="1"/>
  <c r="AJ1747" i="1" s="1"/>
  <c r="AP1676" i="1"/>
  <c r="AO1676" i="1"/>
  <c r="AG1676" i="1"/>
  <c r="AN1676" i="1" s="1"/>
  <c r="AF1676" i="1"/>
  <c r="AM1676" i="1" s="1"/>
  <c r="AE1676" i="1"/>
  <c r="AL1676" i="1" s="1"/>
  <c r="AD1676" i="1"/>
  <c r="AK1676" i="1" s="1"/>
  <c r="AC1676" i="1"/>
  <c r="AJ1676" i="1" s="1"/>
  <c r="AP1579" i="1"/>
  <c r="AO1579" i="1"/>
  <c r="AJ1579" i="1"/>
  <c r="AG1579" i="1"/>
  <c r="AN1579" i="1" s="1"/>
  <c r="AF1579" i="1"/>
  <c r="AM1579" i="1" s="1"/>
  <c r="AE1579" i="1"/>
  <c r="AL1579" i="1" s="1"/>
  <c r="AD1579" i="1"/>
  <c r="AK1579" i="1" s="1"/>
  <c r="AP1582" i="1"/>
  <c r="AO1582" i="1"/>
  <c r="AG1582" i="1"/>
  <c r="AN1582" i="1" s="1"/>
  <c r="AF1582" i="1"/>
  <c r="AM1582" i="1" s="1"/>
  <c r="AE1582" i="1"/>
  <c r="AL1582" i="1" s="1"/>
  <c r="AD1582" i="1"/>
  <c r="AK1582" i="1" s="1"/>
  <c r="AC1582" i="1"/>
  <c r="AJ1582" i="1" s="1"/>
  <c r="AP1685" i="1"/>
  <c r="AO1685" i="1"/>
  <c r="AG1685" i="1"/>
  <c r="AN1685" i="1" s="1"/>
  <c r="AF1685" i="1"/>
  <c r="AM1685" i="1" s="1"/>
  <c r="AE1685" i="1"/>
  <c r="AL1685" i="1" s="1"/>
  <c r="AD1685" i="1"/>
  <c r="AK1685" i="1" s="1"/>
  <c r="AC1685" i="1"/>
  <c r="AJ1685" i="1" s="1"/>
  <c r="AP1694" i="1"/>
  <c r="AO1694" i="1"/>
  <c r="AG1694" i="1"/>
  <c r="AN1694" i="1" s="1"/>
  <c r="AF1694" i="1"/>
  <c r="AM1694" i="1" s="1"/>
  <c r="AE1694" i="1"/>
  <c r="AL1694" i="1" s="1"/>
  <c r="AD1694" i="1"/>
  <c r="AK1694" i="1" s="1"/>
  <c r="AC1694" i="1"/>
  <c r="AJ1694" i="1" s="1"/>
  <c r="AP1705" i="1"/>
  <c r="AO1705" i="1"/>
  <c r="AG1705" i="1"/>
  <c r="AN1705" i="1" s="1"/>
  <c r="AF1705" i="1"/>
  <c r="AM1705" i="1" s="1"/>
  <c r="AE1705" i="1"/>
  <c r="AL1705" i="1" s="1"/>
  <c r="AD1705" i="1"/>
  <c r="AK1705" i="1" s="1"/>
  <c r="AC1705" i="1"/>
  <c r="AJ1705" i="1" s="1"/>
  <c r="AP1667" i="1"/>
  <c r="AO1667" i="1"/>
  <c r="AG1667" i="1"/>
  <c r="AN1667" i="1" s="1"/>
  <c r="AF1667" i="1"/>
  <c r="AM1667" i="1" s="1"/>
  <c r="AE1667" i="1"/>
  <c r="AL1667" i="1" s="1"/>
  <c r="AD1667" i="1"/>
  <c r="AK1667" i="1" s="1"/>
  <c r="AC1667" i="1"/>
  <c r="AJ1667" i="1" s="1"/>
  <c r="AP1646" i="1"/>
  <c r="AO1646" i="1"/>
  <c r="AG1646" i="1"/>
  <c r="AN1646" i="1" s="1"/>
  <c r="AF1646" i="1"/>
  <c r="AM1646" i="1" s="1"/>
  <c r="AE1646" i="1"/>
  <c r="AL1646" i="1" s="1"/>
  <c r="AD1646" i="1"/>
  <c r="AK1646" i="1" s="1"/>
  <c r="AC1646" i="1"/>
  <c r="AJ1646" i="1" s="1"/>
  <c r="AP1615" i="1"/>
  <c r="AO1615" i="1"/>
  <c r="AG1615" i="1"/>
  <c r="AN1615" i="1" s="1"/>
  <c r="AF1615" i="1"/>
  <c r="AM1615" i="1" s="1"/>
  <c r="AE1615" i="1"/>
  <c r="AL1615" i="1" s="1"/>
  <c r="AD1615" i="1"/>
  <c r="AK1615" i="1" s="1"/>
  <c r="AC1615" i="1"/>
  <c r="AJ1615" i="1" s="1"/>
  <c r="AP1572" i="1"/>
  <c r="AO1572" i="1"/>
  <c r="AJ1572" i="1"/>
  <c r="AG1572" i="1"/>
  <c r="AN1572" i="1" s="1"/>
  <c r="AF1572" i="1"/>
  <c r="AM1572" i="1" s="1"/>
  <c r="AE1572" i="1"/>
  <c r="AL1572" i="1" s="1"/>
  <c r="AD1572" i="1"/>
  <c r="AK1572" i="1" s="1"/>
  <c r="AP1664" i="1"/>
  <c r="AO1664" i="1"/>
  <c r="AJ1664" i="1"/>
  <c r="AG1664" i="1"/>
  <c r="AN1664" i="1" s="1"/>
  <c r="AF1664" i="1"/>
  <c r="AM1664" i="1" s="1"/>
  <c r="AE1664" i="1"/>
  <c r="AL1664" i="1" s="1"/>
  <c r="AD1664" i="1"/>
  <c r="AK1664" i="1" s="1"/>
  <c r="AP1706" i="1"/>
  <c r="AO1706" i="1"/>
  <c r="AJ1706" i="1"/>
  <c r="AG1706" i="1"/>
  <c r="AN1706" i="1" s="1"/>
  <c r="AF1706" i="1"/>
  <c r="AM1706" i="1" s="1"/>
  <c r="AE1706" i="1"/>
  <c r="AL1706" i="1" s="1"/>
  <c r="AD1706" i="1"/>
  <c r="AK1706" i="1" s="1"/>
  <c r="AP1674" i="1"/>
  <c r="AO1674" i="1"/>
  <c r="AG1674" i="1"/>
  <c r="AN1674" i="1" s="1"/>
  <c r="AF1674" i="1"/>
  <c r="AM1674" i="1" s="1"/>
  <c r="AE1674" i="1"/>
  <c r="AL1674" i="1" s="1"/>
  <c r="AD1674" i="1"/>
  <c r="AK1674" i="1" s="1"/>
  <c r="AC1674" i="1"/>
  <c r="AJ1674" i="1" s="1"/>
  <c r="AP1580" i="1"/>
  <c r="AO1580" i="1"/>
  <c r="AG1580" i="1"/>
  <c r="AN1580" i="1" s="1"/>
  <c r="AF1580" i="1"/>
  <c r="AM1580" i="1" s="1"/>
  <c r="AE1580" i="1"/>
  <c r="AL1580" i="1" s="1"/>
  <c r="AD1580" i="1"/>
  <c r="AK1580" i="1" s="1"/>
  <c r="AC1580" i="1"/>
  <c r="AJ1580" i="1" s="1"/>
  <c r="AP1719" i="1"/>
  <c r="AO1719" i="1"/>
  <c r="AG1719" i="1"/>
  <c r="AN1719" i="1" s="1"/>
  <c r="AF1719" i="1"/>
  <c r="AM1719" i="1" s="1"/>
  <c r="AE1719" i="1"/>
  <c r="AL1719" i="1" s="1"/>
  <c r="AD1719" i="1"/>
  <c r="AK1719" i="1" s="1"/>
  <c r="AC1719" i="1"/>
  <c r="AJ1719" i="1" s="1"/>
  <c r="AP1596" i="1"/>
  <c r="AO1596" i="1"/>
  <c r="AG1596" i="1"/>
  <c r="AN1596" i="1" s="1"/>
  <c r="AF1596" i="1"/>
  <c r="AM1596" i="1" s="1"/>
  <c r="AE1596" i="1"/>
  <c r="AL1596" i="1" s="1"/>
  <c r="AD1596" i="1"/>
  <c r="AK1596" i="1" s="1"/>
  <c r="AC1596" i="1"/>
  <c r="AJ1596" i="1" s="1"/>
  <c r="AP1581" i="1"/>
  <c r="AO1581" i="1"/>
  <c r="AG1581" i="1"/>
  <c r="AN1581" i="1" s="1"/>
  <c r="AF1581" i="1"/>
  <c r="AM1581" i="1" s="1"/>
  <c r="AE1581" i="1"/>
  <c r="AL1581" i="1" s="1"/>
  <c r="AD1581" i="1"/>
  <c r="AK1581" i="1" s="1"/>
  <c r="AC1581" i="1"/>
  <c r="AJ1581" i="1" s="1"/>
  <c r="AP1721" i="1"/>
  <c r="AO1721" i="1"/>
  <c r="AG1721" i="1"/>
  <c r="AN1721" i="1" s="1"/>
  <c r="AF1721" i="1"/>
  <c r="AM1721" i="1" s="1"/>
  <c r="AE1721" i="1"/>
  <c r="AL1721" i="1" s="1"/>
  <c r="AD1721" i="1"/>
  <c r="AK1721" i="1" s="1"/>
  <c r="AC1721" i="1"/>
  <c r="AJ1721" i="1" s="1"/>
  <c r="AP1573" i="1"/>
  <c r="AO1573" i="1"/>
  <c r="AG1573" i="1"/>
  <c r="AN1573" i="1" s="1"/>
  <c r="AF1573" i="1"/>
  <c r="AM1573" i="1" s="1"/>
  <c r="AE1573" i="1"/>
  <c r="AL1573" i="1" s="1"/>
  <c r="AD1573" i="1"/>
  <c r="AK1573" i="1" s="1"/>
  <c r="AC1573" i="1"/>
  <c r="AJ1573" i="1" s="1"/>
  <c r="AP1584" i="1"/>
  <c r="AO1584" i="1"/>
  <c r="AJ1584" i="1"/>
  <c r="AG1584" i="1"/>
  <c r="AN1584" i="1" s="1"/>
  <c r="AF1584" i="1"/>
  <c r="AM1584" i="1" s="1"/>
  <c r="AE1584" i="1"/>
  <c r="AL1584" i="1" s="1"/>
  <c r="AD1584" i="1"/>
  <c r="AK1584" i="1" s="1"/>
  <c r="AP1767" i="1"/>
  <c r="AO1767" i="1"/>
  <c r="AG1767" i="1"/>
  <c r="AN1767" i="1" s="1"/>
  <c r="AF1767" i="1"/>
  <c r="AM1767" i="1" s="1"/>
  <c r="AE1767" i="1"/>
  <c r="AL1767" i="1" s="1"/>
  <c r="AD1767" i="1"/>
  <c r="AK1767" i="1" s="1"/>
  <c r="AC1767" i="1"/>
  <c r="AJ1767" i="1" s="1"/>
  <c r="AP1586" i="1"/>
  <c r="AO1586" i="1"/>
  <c r="AG1586" i="1"/>
  <c r="AN1586" i="1" s="1"/>
  <c r="AF1586" i="1"/>
  <c r="AM1586" i="1" s="1"/>
  <c r="AE1586" i="1"/>
  <c r="AL1586" i="1" s="1"/>
  <c r="AD1586" i="1"/>
  <c r="AK1586" i="1" s="1"/>
  <c r="AC1586" i="1"/>
  <c r="AJ1586" i="1" s="1"/>
  <c r="AP1592" i="1"/>
  <c r="AO1592" i="1"/>
  <c r="AG1592" i="1"/>
  <c r="AN1592" i="1" s="1"/>
  <c r="AF1592" i="1"/>
  <c r="AM1592" i="1" s="1"/>
  <c r="AE1592" i="1"/>
  <c r="AL1592" i="1" s="1"/>
  <c r="AD1592" i="1"/>
  <c r="AK1592" i="1" s="1"/>
  <c r="AC1592" i="1"/>
  <c r="AJ1592" i="1" s="1"/>
  <c r="AP1588" i="1"/>
  <c r="AO1588" i="1"/>
  <c r="AG1588" i="1"/>
  <c r="AN1588" i="1" s="1"/>
  <c r="AF1588" i="1"/>
  <c r="AM1588" i="1" s="1"/>
  <c r="AE1588" i="1"/>
  <c r="AL1588" i="1" s="1"/>
  <c r="AD1588" i="1"/>
  <c r="AK1588" i="1" s="1"/>
  <c r="AC1588" i="1"/>
  <c r="AJ1588" i="1" s="1"/>
  <c r="AP1591" i="1"/>
  <c r="AO1591" i="1"/>
  <c r="AG1591" i="1"/>
  <c r="AN1591" i="1" s="1"/>
  <c r="AF1591" i="1"/>
  <c r="AM1591" i="1" s="1"/>
  <c r="AE1591" i="1"/>
  <c r="AL1591" i="1" s="1"/>
  <c r="AD1591" i="1"/>
  <c r="AK1591" i="1" s="1"/>
  <c r="AC1591" i="1"/>
  <c r="AJ1591" i="1" s="1"/>
  <c r="AP1689" i="1"/>
  <c r="AO1689" i="1"/>
  <c r="AG1689" i="1"/>
  <c r="AN1689" i="1" s="1"/>
  <c r="AF1689" i="1"/>
  <c r="AM1689" i="1" s="1"/>
  <c r="AE1689" i="1"/>
  <c r="AL1689" i="1" s="1"/>
  <c r="AD1689" i="1"/>
  <c r="AK1689" i="1" s="1"/>
  <c r="AC1689" i="1"/>
  <c r="AJ1689" i="1" s="1"/>
  <c r="AP1713" i="1"/>
  <c r="AO1713" i="1"/>
  <c r="AG1713" i="1"/>
  <c r="AN1713" i="1" s="1"/>
  <c r="AF1713" i="1"/>
  <c r="AM1713" i="1" s="1"/>
  <c r="AE1713" i="1"/>
  <c r="AL1713" i="1" s="1"/>
  <c r="AD1713" i="1"/>
  <c r="AK1713" i="1" s="1"/>
  <c r="AC1713" i="1"/>
  <c r="AJ1713" i="1" s="1"/>
  <c r="AP1725" i="1"/>
  <c r="AO1725" i="1"/>
  <c r="AG1725" i="1"/>
  <c r="AN1725" i="1" s="1"/>
  <c r="AF1725" i="1"/>
  <c r="AM1725" i="1" s="1"/>
  <c r="AE1725" i="1"/>
  <c r="AL1725" i="1" s="1"/>
  <c r="AD1725" i="1"/>
  <c r="AK1725" i="1" s="1"/>
  <c r="AC1725" i="1"/>
  <c r="AJ1725" i="1" s="1"/>
  <c r="AP1745" i="1"/>
  <c r="AO1745" i="1"/>
  <c r="AG1745" i="1"/>
  <c r="AN1745" i="1" s="1"/>
  <c r="AF1745" i="1"/>
  <c r="AM1745" i="1" s="1"/>
  <c r="AE1745" i="1"/>
  <c r="AL1745" i="1" s="1"/>
  <c r="AD1745" i="1"/>
  <c r="AK1745" i="1" s="1"/>
  <c r="AC1745" i="1"/>
  <c r="AJ1745" i="1" s="1"/>
  <c r="AP1630" i="1"/>
  <c r="AO1630" i="1"/>
  <c r="AG1630" i="1"/>
  <c r="AN1630" i="1" s="1"/>
  <c r="AF1630" i="1"/>
  <c r="AM1630" i="1" s="1"/>
  <c r="AE1630" i="1"/>
  <c r="AL1630" i="1" s="1"/>
  <c r="AD1630" i="1"/>
  <c r="AK1630" i="1" s="1"/>
  <c r="AC1630" i="1"/>
  <c r="AJ1630" i="1" s="1"/>
  <c r="AP1775" i="1"/>
  <c r="AO1775" i="1"/>
  <c r="AG1775" i="1"/>
  <c r="AN1775" i="1" s="1"/>
  <c r="AF1775" i="1"/>
  <c r="AM1775" i="1" s="1"/>
  <c r="AE1775" i="1"/>
  <c r="AL1775" i="1" s="1"/>
  <c r="AD1775" i="1"/>
  <c r="AK1775" i="1" s="1"/>
  <c r="AC1775" i="1"/>
  <c r="AJ1775" i="1" s="1"/>
  <c r="AP1608" i="1"/>
  <c r="AO1608" i="1"/>
  <c r="AG1608" i="1"/>
  <c r="AN1608" i="1" s="1"/>
  <c r="AF1608" i="1"/>
  <c r="AM1608" i="1" s="1"/>
  <c r="AE1608" i="1"/>
  <c r="AL1608" i="1" s="1"/>
  <c r="AD1608" i="1"/>
  <c r="AK1608" i="1" s="1"/>
  <c r="AC1608" i="1"/>
  <c r="AJ1608" i="1" s="1"/>
  <c r="AP1614" i="1"/>
  <c r="AO1614" i="1"/>
  <c r="AG1614" i="1"/>
  <c r="AN1614" i="1" s="1"/>
  <c r="AF1614" i="1"/>
  <c r="AM1614" i="1" s="1"/>
  <c r="AE1614" i="1"/>
  <c r="AL1614" i="1" s="1"/>
  <c r="AD1614" i="1"/>
  <c r="AK1614" i="1" s="1"/>
  <c r="AC1614" i="1"/>
  <c r="AJ1614" i="1" s="1"/>
  <c r="AP1690" i="1"/>
  <c r="AO1690" i="1"/>
  <c r="AG1690" i="1"/>
  <c r="AN1690" i="1" s="1"/>
  <c r="AF1690" i="1"/>
  <c r="AM1690" i="1" s="1"/>
  <c r="AE1690" i="1"/>
  <c r="AL1690" i="1" s="1"/>
  <c r="AD1690" i="1"/>
  <c r="AK1690" i="1" s="1"/>
  <c r="AC1690" i="1"/>
  <c r="AJ1690" i="1" s="1"/>
  <c r="AP1744" i="1"/>
  <c r="AO1744" i="1"/>
  <c r="AG1744" i="1"/>
  <c r="AN1744" i="1" s="1"/>
  <c r="AF1744" i="1"/>
  <c r="AM1744" i="1" s="1"/>
  <c r="AE1744" i="1"/>
  <c r="AL1744" i="1" s="1"/>
  <c r="AD1744" i="1"/>
  <c r="AK1744" i="1" s="1"/>
  <c r="AC1744" i="1"/>
  <c r="AJ1744" i="1" s="1"/>
  <c r="AP1647" i="1"/>
  <c r="AO1647" i="1"/>
  <c r="AG1647" i="1"/>
  <c r="AN1647" i="1" s="1"/>
  <c r="AF1647" i="1"/>
  <c r="AM1647" i="1" s="1"/>
  <c r="AE1647" i="1"/>
  <c r="AL1647" i="1" s="1"/>
  <c r="AD1647" i="1"/>
  <c r="AK1647" i="1" s="1"/>
  <c r="AC1647" i="1"/>
  <c r="AJ1647" i="1" s="1"/>
  <c r="AP1683" i="1"/>
  <c r="AO1683" i="1"/>
  <c r="AG1683" i="1"/>
  <c r="AN1683" i="1" s="1"/>
  <c r="AF1683" i="1"/>
  <c r="AM1683" i="1" s="1"/>
  <c r="AE1683" i="1"/>
  <c r="AL1683" i="1" s="1"/>
  <c r="AD1683" i="1"/>
  <c r="AK1683" i="1" s="1"/>
  <c r="AC1683" i="1"/>
  <c r="AJ1683" i="1" s="1"/>
  <c r="AP1631" i="1"/>
  <c r="AO1631" i="1"/>
  <c r="AG1631" i="1"/>
  <c r="AN1631" i="1" s="1"/>
  <c r="AF1631" i="1"/>
  <c r="AM1631" i="1" s="1"/>
  <c r="AE1631" i="1"/>
  <c r="AL1631" i="1" s="1"/>
  <c r="AD1631" i="1"/>
  <c r="AK1631" i="1" s="1"/>
  <c r="AC1631" i="1"/>
  <c r="AJ1631" i="1" s="1"/>
  <c r="AP1632" i="1"/>
  <c r="AO1632" i="1"/>
  <c r="AG1632" i="1"/>
  <c r="AN1632" i="1" s="1"/>
  <c r="AF1632" i="1"/>
  <c r="AM1632" i="1" s="1"/>
  <c r="AE1632" i="1"/>
  <c r="AL1632" i="1" s="1"/>
  <c r="AD1632" i="1"/>
  <c r="AK1632" i="1" s="1"/>
  <c r="AC1632" i="1"/>
  <c r="AJ1632" i="1" s="1"/>
  <c r="AP1618" i="1"/>
  <c r="AO1618" i="1"/>
  <c r="AG1618" i="1"/>
  <c r="AN1618" i="1" s="1"/>
  <c r="AF1618" i="1"/>
  <c r="AM1618" i="1" s="1"/>
  <c r="AE1618" i="1"/>
  <c r="AL1618" i="1" s="1"/>
  <c r="AD1618" i="1"/>
  <c r="AK1618" i="1" s="1"/>
  <c r="AC1618" i="1"/>
  <c r="AJ1618" i="1" s="1"/>
  <c r="AP1606" i="1"/>
  <c r="AO1606" i="1"/>
  <c r="AG1606" i="1"/>
  <c r="AN1606" i="1" s="1"/>
  <c r="AF1606" i="1"/>
  <c r="AM1606" i="1" s="1"/>
  <c r="AE1606" i="1"/>
  <c r="AL1606" i="1" s="1"/>
  <c r="AD1606" i="1"/>
  <c r="AK1606" i="1" s="1"/>
  <c r="AC1606" i="1"/>
  <c r="AJ1606" i="1" s="1"/>
  <c r="AP1645" i="1"/>
  <c r="AO1645" i="1"/>
  <c r="AJ1645" i="1"/>
  <c r="AG1645" i="1"/>
  <c r="AN1645" i="1" s="1"/>
  <c r="AF1645" i="1"/>
  <c r="AM1645" i="1" s="1"/>
  <c r="AE1645" i="1"/>
  <c r="AL1645" i="1" s="1"/>
  <c r="AD1645" i="1"/>
  <c r="AK1645" i="1" s="1"/>
  <c r="AP1605" i="1"/>
  <c r="AO1605" i="1"/>
  <c r="AG1605" i="1"/>
  <c r="AN1605" i="1" s="1"/>
  <c r="AF1605" i="1"/>
  <c r="AM1605" i="1" s="1"/>
  <c r="AE1605" i="1"/>
  <c r="AL1605" i="1" s="1"/>
  <c r="AD1605" i="1"/>
  <c r="AK1605" i="1" s="1"/>
  <c r="AC1605" i="1"/>
  <c r="AJ1605" i="1" s="1"/>
  <c r="AP1707" i="1"/>
  <c r="AO1707" i="1"/>
  <c r="AG1707" i="1"/>
  <c r="AN1707" i="1" s="1"/>
  <c r="AF1707" i="1"/>
  <c r="AM1707" i="1" s="1"/>
  <c r="AE1707" i="1"/>
  <c r="AL1707" i="1" s="1"/>
  <c r="AD1707" i="1"/>
  <c r="AK1707" i="1" s="1"/>
  <c r="AC1707" i="1"/>
  <c r="AJ1707" i="1" s="1"/>
  <c r="AP1628" i="1"/>
  <c r="AO1628" i="1"/>
  <c r="AG1628" i="1"/>
  <c r="AN1628" i="1" s="1"/>
  <c r="AF1628" i="1"/>
  <c r="AM1628" i="1" s="1"/>
  <c r="AE1628" i="1"/>
  <c r="AL1628" i="1" s="1"/>
  <c r="AD1628" i="1"/>
  <c r="AK1628" i="1" s="1"/>
  <c r="AC1628" i="1"/>
  <c r="AJ1628" i="1" s="1"/>
  <c r="AP1589" i="1"/>
  <c r="AO1589" i="1"/>
  <c r="AG1589" i="1"/>
  <c r="AN1589" i="1" s="1"/>
  <c r="AF1589" i="1"/>
  <c r="AM1589" i="1" s="1"/>
  <c r="AE1589" i="1"/>
  <c r="AL1589" i="1" s="1"/>
  <c r="AD1589" i="1"/>
  <c r="AK1589" i="1" s="1"/>
  <c r="AC1589" i="1"/>
  <c r="AJ1589" i="1" s="1"/>
  <c r="AP1697" i="1"/>
  <c r="AO1697" i="1"/>
  <c r="AJ1697" i="1"/>
  <c r="AG1697" i="1"/>
  <c r="AN1697" i="1" s="1"/>
  <c r="AF1697" i="1"/>
  <c r="AM1697" i="1" s="1"/>
  <c r="AE1697" i="1"/>
  <c r="AL1697" i="1" s="1"/>
  <c r="AD1697" i="1"/>
  <c r="AK1697" i="1" s="1"/>
  <c r="AP1644" i="1"/>
  <c r="AO1644" i="1"/>
  <c r="AJ1644" i="1"/>
  <c r="AG1644" i="1"/>
  <c r="AN1644" i="1" s="1"/>
  <c r="AF1644" i="1"/>
  <c r="AM1644" i="1" s="1"/>
  <c r="AE1644" i="1"/>
  <c r="AL1644" i="1" s="1"/>
  <c r="AD1644" i="1"/>
  <c r="AK1644" i="1" s="1"/>
  <c r="AP1583" i="1"/>
  <c r="AO1583" i="1"/>
  <c r="AG1583" i="1"/>
  <c r="AN1583" i="1" s="1"/>
  <c r="AF1583" i="1"/>
  <c r="AM1583" i="1" s="1"/>
  <c r="AE1583" i="1"/>
  <c r="AL1583" i="1" s="1"/>
  <c r="AD1583" i="1"/>
  <c r="AK1583" i="1" s="1"/>
  <c r="AC1583" i="1"/>
  <c r="AJ1583" i="1" s="1"/>
  <c r="AP1611" i="1"/>
  <c r="AO1611" i="1"/>
  <c r="AG1611" i="1"/>
  <c r="AN1611" i="1" s="1"/>
  <c r="AF1611" i="1"/>
  <c r="AM1611" i="1" s="1"/>
  <c r="AE1611" i="1"/>
  <c r="AL1611" i="1" s="1"/>
  <c r="AD1611" i="1"/>
  <c r="AK1611" i="1" s="1"/>
  <c r="AC1611" i="1"/>
  <c r="AJ1611" i="1" s="1"/>
  <c r="AP1766" i="1"/>
  <c r="AO1766" i="1"/>
  <c r="AJ1766" i="1"/>
  <c r="AG1766" i="1"/>
  <c r="AN1766" i="1" s="1"/>
  <c r="AF1766" i="1"/>
  <c r="AM1766" i="1" s="1"/>
  <c r="AE1766" i="1"/>
  <c r="AL1766" i="1" s="1"/>
  <c r="AD1766" i="1"/>
  <c r="AK1766" i="1" s="1"/>
  <c r="AP1638" i="1"/>
  <c r="AO1638" i="1"/>
  <c r="AJ1638" i="1"/>
  <c r="AG1638" i="1"/>
  <c r="AN1638" i="1" s="1"/>
  <c r="AF1638" i="1"/>
  <c r="AM1638" i="1" s="1"/>
  <c r="AE1638" i="1"/>
  <c r="AL1638" i="1" s="1"/>
  <c r="AD1638" i="1"/>
  <c r="AK1638" i="1" s="1"/>
  <c r="AP1769" i="1"/>
  <c r="AO1769" i="1"/>
  <c r="AJ1769" i="1"/>
  <c r="AG1769" i="1"/>
  <c r="AN1769" i="1" s="1"/>
  <c r="AF1769" i="1"/>
  <c r="AM1769" i="1" s="1"/>
  <c r="AE1769" i="1"/>
  <c r="AL1769" i="1" s="1"/>
  <c r="AD1769" i="1"/>
  <c r="AK1769" i="1" s="1"/>
  <c r="AP1578" i="1"/>
  <c r="AO1578" i="1"/>
  <c r="AG1578" i="1"/>
  <c r="AN1578" i="1" s="1"/>
  <c r="AF1578" i="1"/>
  <c r="AM1578" i="1" s="1"/>
  <c r="AE1578" i="1"/>
  <c r="AL1578" i="1" s="1"/>
  <c r="AD1578" i="1"/>
  <c r="AK1578" i="1" s="1"/>
  <c r="AC1578" i="1"/>
  <c r="AJ1578" i="1" s="1"/>
  <c r="AP2001" i="1"/>
  <c r="AO2001" i="1"/>
  <c r="AJ2001" i="1"/>
  <c r="AG2001" i="1"/>
  <c r="AN2001" i="1" s="1"/>
  <c r="AF2001" i="1"/>
  <c r="AM2001" i="1" s="1"/>
  <c r="AE2001" i="1"/>
  <c r="AL2001" i="1" s="1"/>
  <c r="AD2001" i="1"/>
  <c r="AK2001" i="1" s="1"/>
  <c r="AP1597" i="1"/>
  <c r="AO1597" i="1"/>
  <c r="AG1597" i="1"/>
  <c r="AN1597" i="1" s="1"/>
  <c r="AF1597" i="1"/>
  <c r="AM1597" i="1" s="1"/>
  <c r="AE1597" i="1"/>
  <c r="AL1597" i="1" s="1"/>
  <c r="AD1597" i="1"/>
  <c r="AK1597" i="1" s="1"/>
  <c r="AC1597" i="1"/>
  <c r="AJ1597" i="1" s="1"/>
  <c r="AP1761" i="1"/>
  <c r="AO1761" i="1"/>
  <c r="AG1761" i="1"/>
  <c r="AN1761" i="1" s="1"/>
  <c r="AF1761" i="1"/>
  <c r="AM1761" i="1" s="1"/>
  <c r="AE1761" i="1"/>
  <c r="AL1761" i="1" s="1"/>
  <c r="AD1761" i="1"/>
  <c r="AK1761" i="1" s="1"/>
  <c r="AC1761" i="1"/>
  <c r="AJ1761" i="1" s="1"/>
  <c r="AP1722" i="1"/>
  <c r="AO1722" i="1"/>
  <c r="AG1722" i="1"/>
  <c r="AN1722" i="1" s="1"/>
  <c r="AF1722" i="1"/>
  <c r="AM1722" i="1" s="1"/>
  <c r="AE1722" i="1"/>
  <c r="AL1722" i="1" s="1"/>
  <c r="AD1722" i="1"/>
  <c r="AK1722" i="1" s="1"/>
  <c r="AC1722" i="1"/>
  <c r="AJ1722" i="1" s="1"/>
  <c r="AP2200" i="1"/>
  <c r="AO2200" i="1"/>
  <c r="AG2200" i="1"/>
  <c r="AN2200" i="1" s="1"/>
  <c r="AF2200" i="1"/>
  <c r="AM2200" i="1" s="1"/>
  <c r="AE2200" i="1"/>
  <c r="AL2200" i="1" s="1"/>
  <c r="AD2200" i="1"/>
  <c r="AK2200" i="1" s="1"/>
  <c r="AC2200" i="1"/>
  <c r="AJ2200" i="1" s="1"/>
  <c r="AP1587" i="1"/>
  <c r="AO1587" i="1"/>
  <c r="AG1587" i="1"/>
  <c r="AN1587" i="1" s="1"/>
  <c r="AF1587" i="1"/>
  <c r="AM1587" i="1" s="1"/>
  <c r="AE1587" i="1"/>
  <c r="AL1587" i="1" s="1"/>
  <c r="AD1587" i="1"/>
  <c r="AK1587" i="1" s="1"/>
  <c r="AC1587" i="1"/>
  <c r="AJ1587" i="1" s="1"/>
  <c r="AP1712" i="1"/>
  <c r="AO1712" i="1"/>
  <c r="AG1712" i="1"/>
  <c r="AN1712" i="1" s="1"/>
  <c r="AF1712" i="1"/>
  <c r="AM1712" i="1" s="1"/>
  <c r="AE1712" i="1"/>
  <c r="AL1712" i="1" s="1"/>
  <c r="AD1712" i="1"/>
  <c r="AK1712" i="1" s="1"/>
  <c r="AC1712" i="1"/>
  <c r="AJ1712" i="1" s="1"/>
  <c r="AP1643" i="1"/>
  <c r="AO1643" i="1"/>
  <c r="AG1643" i="1"/>
  <c r="AN1643" i="1" s="1"/>
  <c r="AF1643" i="1"/>
  <c r="AM1643" i="1" s="1"/>
  <c r="AE1643" i="1"/>
  <c r="AL1643" i="1" s="1"/>
  <c r="AD1643" i="1"/>
  <c r="AK1643" i="1" s="1"/>
  <c r="AC1643" i="1"/>
  <c r="AJ1643" i="1" s="1"/>
  <c r="AP1696" i="1"/>
  <c r="AO1696" i="1"/>
  <c r="AG1696" i="1"/>
  <c r="AN1696" i="1" s="1"/>
  <c r="AF1696" i="1"/>
  <c r="AM1696" i="1" s="1"/>
  <c r="AE1696" i="1"/>
  <c r="AL1696" i="1" s="1"/>
  <c r="AD1696" i="1"/>
  <c r="AK1696" i="1" s="1"/>
  <c r="AC1696" i="1"/>
  <c r="AJ1696" i="1" s="1"/>
  <c r="AP1770" i="1"/>
  <c r="AO1770" i="1"/>
  <c r="AG1770" i="1"/>
  <c r="AN1770" i="1" s="1"/>
  <c r="AF1770" i="1"/>
  <c r="AM1770" i="1" s="1"/>
  <c r="AE1770" i="1"/>
  <c r="AL1770" i="1" s="1"/>
  <c r="AD1770" i="1"/>
  <c r="AK1770" i="1" s="1"/>
  <c r="AC1770" i="1"/>
  <c r="AJ1770" i="1" s="1"/>
  <c r="AP1680" i="1"/>
  <c r="AO1680" i="1"/>
  <c r="AG1680" i="1"/>
  <c r="AN1680" i="1" s="1"/>
  <c r="AF1680" i="1"/>
  <c r="AM1680" i="1" s="1"/>
  <c r="AE1680" i="1"/>
  <c r="AL1680" i="1" s="1"/>
  <c r="AD1680" i="1"/>
  <c r="AK1680" i="1" s="1"/>
  <c r="AC1680" i="1"/>
  <c r="AJ1680" i="1" s="1"/>
  <c r="R1426" i="1" l="1"/>
  <c r="U1426" i="1" s="1"/>
  <c r="R2470" i="1"/>
  <c r="U2470" i="1" s="1"/>
  <c r="R1467" i="1"/>
  <c r="U1467" i="1" s="1"/>
  <c r="R1149" i="1"/>
  <c r="U1149" i="1" s="1"/>
  <c r="R2599" i="1"/>
  <c r="U2599" i="1" s="1"/>
  <c r="O1947" i="1"/>
  <c r="R1947" i="1" s="1"/>
  <c r="U1947" i="1" s="1"/>
  <c r="R2156" i="1"/>
  <c r="U2156" i="1" s="1"/>
  <c r="R2174" i="1"/>
  <c r="U2174" i="1" s="1"/>
  <c r="R2017" i="1"/>
  <c r="U2017" i="1" s="1"/>
  <c r="R2012" i="1"/>
  <c r="U2012" i="1" s="1"/>
  <c r="R2029" i="1"/>
  <c r="U2029" i="1" s="1"/>
  <c r="R2115" i="1"/>
  <c r="U2115" i="1" s="1"/>
  <c r="R2172" i="1"/>
  <c r="U2172" i="1" s="1"/>
  <c r="R2053" i="1"/>
  <c r="U2053" i="1" s="1"/>
  <c r="R2046" i="1"/>
  <c r="U2046" i="1" s="1"/>
  <c r="R2021" i="1"/>
  <c r="U2021" i="1" s="1"/>
  <c r="R2130" i="1"/>
  <c r="U2130" i="1" s="1"/>
  <c r="R2032" i="1"/>
  <c r="U2032" i="1" s="1"/>
  <c r="R2085" i="1"/>
  <c r="U2085" i="1" s="1"/>
  <c r="R2143" i="1"/>
  <c r="U2143" i="1" s="1"/>
  <c r="R2014" i="1"/>
  <c r="U2014" i="1" s="1"/>
  <c r="R2161" i="1"/>
  <c r="U2161" i="1" s="1"/>
  <c r="R2193" i="1"/>
  <c r="U2193" i="1" s="1"/>
  <c r="R2169" i="1"/>
  <c r="U2169" i="1" s="1"/>
  <c r="R2182" i="1"/>
  <c r="U2182" i="1" s="1"/>
  <c r="R2213" i="1"/>
  <c r="U2213" i="1" s="1"/>
  <c r="R2035" i="1"/>
  <c r="U2035" i="1" s="1"/>
  <c r="R2205" i="1"/>
  <c r="U2205" i="1" s="1"/>
  <c r="R2152" i="1"/>
  <c r="U2152" i="1" s="1"/>
  <c r="R2080" i="1"/>
  <c r="U2080" i="1" s="1"/>
  <c r="R2005" i="1"/>
  <c r="U2005" i="1" s="1"/>
  <c r="R2016" i="1"/>
  <c r="U2016" i="1" s="1"/>
  <c r="R2047" i="1"/>
  <c r="U2047" i="1" s="1"/>
  <c r="R2066" i="1"/>
  <c r="U2066" i="1" s="1"/>
  <c r="R1980" i="1"/>
  <c r="U1980" i="1" s="1"/>
  <c r="R2202" i="1"/>
  <c r="U2202" i="1" s="1"/>
  <c r="R2113" i="1"/>
  <c r="U2113" i="1" s="1"/>
  <c r="R2051" i="1"/>
  <c r="U2051" i="1" s="1"/>
  <c r="R2031" i="1"/>
  <c r="U2031" i="1" s="1"/>
  <c r="R2078" i="1"/>
  <c r="U2078" i="1" s="1"/>
  <c r="R2026" i="1"/>
  <c r="U2026" i="1" s="1"/>
  <c r="R2133" i="1"/>
  <c r="U2133" i="1" s="1"/>
  <c r="R2168" i="1"/>
  <c r="U2168" i="1" s="1"/>
  <c r="R2166" i="1"/>
  <c r="U2166" i="1" s="1"/>
  <c r="R2086" i="1"/>
  <c r="U2086" i="1" s="1"/>
  <c r="R2116" i="1"/>
  <c r="U2116" i="1" s="1"/>
  <c r="R2072" i="1"/>
  <c r="U2072" i="1" s="1"/>
  <c r="R2010" i="1"/>
  <c r="U2010" i="1" s="1"/>
  <c r="R2025" i="1"/>
  <c r="U2025" i="1" s="1"/>
  <c r="R2076" i="1"/>
  <c r="U2076" i="1" s="1"/>
  <c r="R2090" i="1"/>
  <c r="U2090" i="1" s="1"/>
  <c r="R2207" i="1"/>
  <c r="U2207" i="1" s="1"/>
  <c r="R2177" i="1"/>
  <c r="U2177" i="1" s="1"/>
  <c r="R2018" i="1"/>
  <c r="U2018" i="1" s="1"/>
  <c r="R2092" i="1"/>
  <c r="U2092" i="1" s="1"/>
  <c r="R2054" i="1"/>
  <c r="U2054" i="1" s="1"/>
  <c r="R2408" i="1"/>
  <c r="U2408" i="1" s="1"/>
  <c r="R2621" i="1"/>
  <c r="U2621" i="1" s="1"/>
  <c r="R1423" i="1"/>
  <c r="U1423" i="1" s="1"/>
  <c r="R2203" i="1"/>
  <c r="U2203" i="1" s="1"/>
  <c r="R2132" i="1"/>
  <c r="U2132" i="1" s="1"/>
  <c r="R2131" i="1"/>
  <c r="U2131" i="1" s="1"/>
  <c r="R2397" i="1"/>
  <c r="U2397" i="1" s="1"/>
  <c r="R2523" i="1"/>
  <c r="U2523" i="1" s="1"/>
  <c r="R1167" i="1"/>
  <c r="U1167" i="1" s="1"/>
  <c r="R2431" i="1"/>
  <c r="U2431" i="1" s="1"/>
  <c r="R2318" i="1"/>
  <c r="U2318" i="1" s="1"/>
  <c r="R2295" i="1"/>
  <c r="U2295" i="1" s="1"/>
  <c r="R1987" i="1"/>
  <c r="U1987" i="1" s="1"/>
  <c r="R1369" i="1"/>
  <c r="U1369" i="1" s="1"/>
  <c r="R2390" i="1"/>
  <c r="U2390" i="1" s="1"/>
  <c r="R2198" i="1"/>
  <c r="U2198" i="1" s="1"/>
  <c r="R2165" i="1"/>
  <c r="U2165" i="1" s="1"/>
  <c r="R2597" i="1"/>
  <c r="U2597" i="1" s="1"/>
  <c r="R2436" i="1"/>
  <c r="U2436" i="1" s="1"/>
  <c r="R1442" i="1"/>
  <c r="U1442" i="1" s="1"/>
  <c r="R1562" i="1"/>
  <c r="U1562" i="1" s="1"/>
  <c r="R2262" i="1"/>
  <c r="U2262" i="1" s="1"/>
  <c r="R2355" i="1"/>
  <c r="U2355" i="1" s="1"/>
  <c r="R1232" i="1"/>
  <c r="U1232" i="1" s="1"/>
  <c r="R2603" i="1"/>
  <c r="U2603" i="1" s="1"/>
  <c r="R2342" i="1"/>
  <c r="U2342" i="1" s="1"/>
  <c r="R2338" i="1"/>
  <c r="U2338" i="1" s="1"/>
  <c r="R1361" i="1"/>
  <c r="U1361" i="1" s="1"/>
  <c r="R1488" i="1"/>
  <c r="U1488" i="1" s="1"/>
  <c r="R2361" i="1"/>
  <c r="U2361" i="1" s="1"/>
  <c r="R2337" i="1"/>
  <c r="U2337" i="1" s="1"/>
  <c r="R2271" i="1"/>
  <c r="U2271" i="1" s="1"/>
  <c r="R2280" i="1"/>
  <c r="U2280" i="1" s="1"/>
  <c r="R2071" i="1"/>
  <c r="U2071" i="1" s="1"/>
  <c r="R2427" i="1"/>
  <c r="U2427" i="1" s="1"/>
  <c r="R2212" i="1"/>
  <c r="U2212" i="1" s="1"/>
  <c r="R1447" i="1"/>
  <c r="U1447" i="1" s="1"/>
  <c r="R2153" i="1"/>
  <c r="U2153" i="1" s="1"/>
  <c r="R1546" i="1"/>
  <c r="U1546" i="1" s="1"/>
  <c r="R2219" i="1"/>
  <c r="U2219" i="1" s="1"/>
  <c r="R2385" i="1"/>
  <c r="U2385" i="1" s="1"/>
  <c r="R2319" i="1"/>
  <c r="U2319" i="1" s="1"/>
  <c r="R2289" i="1"/>
  <c r="U2289" i="1" s="1"/>
  <c r="R2272" i="1"/>
  <c r="U2272" i="1" s="1"/>
  <c r="R1266" i="1"/>
  <c r="U1266" i="1" s="1"/>
  <c r="R1246" i="1"/>
  <c r="U1246" i="1" s="1"/>
  <c r="R2586" i="1"/>
  <c r="U2586" i="1" s="1"/>
  <c r="R2422" i="1"/>
  <c r="U2422" i="1" s="1"/>
  <c r="R1274" i="1"/>
  <c r="U1274" i="1" s="1"/>
  <c r="R2578" i="1"/>
  <c r="U2578" i="1" s="1"/>
  <c r="R2081" i="1"/>
  <c r="U2081" i="1" s="1"/>
  <c r="R2209" i="1"/>
  <c r="U2209" i="1" s="1"/>
  <c r="R1273" i="1"/>
  <c r="U1273" i="1" s="1"/>
  <c r="R2370" i="1"/>
  <c r="U2370" i="1" s="1"/>
  <c r="R2468" i="1"/>
  <c r="U2468" i="1" s="1"/>
  <c r="R2149" i="1"/>
  <c r="U2149" i="1" s="1"/>
  <c r="R1244" i="1"/>
  <c r="U1244" i="1" s="1"/>
  <c r="R1525" i="1"/>
  <c r="U1525" i="1" s="1"/>
  <c r="R2064" i="1"/>
  <c r="U2064" i="1" s="1"/>
  <c r="R1481" i="1"/>
  <c r="U1481" i="1" s="1"/>
  <c r="O1122" i="1"/>
  <c r="R1122" i="1" s="1"/>
  <c r="U1122" i="1" s="1"/>
  <c r="R2088" i="1"/>
  <c r="U2088" i="1" s="1"/>
  <c r="R1534" i="1"/>
  <c r="U1534" i="1" s="1"/>
  <c r="R2512" i="1"/>
  <c r="U2512" i="1" s="1"/>
  <c r="O1089" i="1"/>
  <c r="R1089" i="1" s="1"/>
  <c r="U1089" i="1" s="1"/>
  <c r="O1090" i="1"/>
  <c r="R1090" i="1" s="1"/>
  <c r="U1090" i="1" s="1"/>
  <c r="O903" i="1"/>
  <c r="R1517" i="1"/>
  <c r="U1517" i="1" s="1"/>
  <c r="R2442" i="1"/>
  <c r="U2442" i="1" s="1"/>
  <c r="R2588" i="1"/>
  <c r="U2588" i="1" s="1"/>
  <c r="O321" i="1"/>
  <c r="R321" i="1" s="1"/>
  <c r="U321" i="1" s="1"/>
  <c r="R2626" i="1"/>
  <c r="U2626" i="1" s="1"/>
  <c r="O1118" i="1"/>
  <c r="R1118" i="1" s="1"/>
  <c r="U1118" i="1" s="1"/>
  <c r="O967" i="1"/>
  <c r="R967" i="1" s="1"/>
  <c r="U967" i="1" s="1"/>
  <c r="R2316" i="1"/>
  <c r="U2316" i="1" s="1"/>
  <c r="O1975" i="1"/>
  <c r="R1975" i="1" s="1"/>
  <c r="U1975" i="1" s="1"/>
  <c r="O1790" i="1"/>
  <c r="R1790" i="1" s="1"/>
  <c r="U1790" i="1" s="1"/>
  <c r="O1839" i="1"/>
  <c r="O1009" i="1"/>
  <c r="O1043" i="1"/>
  <c r="R1043" i="1" s="1"/>
  <c r="U1043" i="1" s="1"/>
  <c r="O1937" i="1"/>
  <c r="O1083" i="1"/>
  <c r="O1056" i="1"/>
  <c r="R1446" i="1"/>
  <c r="U1446" i="1" s="1"/>
  <c r="R1311" i="1"/>
  <c r="U1311" i="1" s="1"/>
  <c r="O1922" i="1"/>
  <c r="O475" i="1"/>
  <c r="R475" i="1" s="1"/>
  <c r="U475" i="1" s="1"/>
  <c r="O968" i="1"/>
  <c r="R968" i="1" s="1"/>
  <c r="U968" i="1" s="1"/>
  <c r="O979" i="1"/>
  <c r="R979" i="1" s="1"/>
  <c r="U979" i="1" s="1"/>
  <c r="O1931" i="1"/>
  <c r="O683" i="1"/>
  <c r="R683" i="1" s="1"/>
  <c r="U683" i="1" s="1"/>
  <c r="O1095" i="1"/>
  <c r="R2374" i="1"/>
  <c r="U2374" i="1" s="1"/>
  <c r="O1045" i="1"/>
  <c r="O996" i="1"/>
  <c r="O605" i="1"/>
  <c r="R605" i="1" s="1"/>
  <c r="U605" i="1" s="1"/>
  <c r="O957" i="1"/>
  <c r="R2306" i="1"/>
  <c r="U2306" i="1" s="1"/>
  <c r="R2273" i="1"/>
  <c r="U2273" i="1" s="1"/>
  <c r="O1791" i="1"/>
  <c r="R1791" i="1" s="1"/>
  <c r="U1791" i="1" s="1"/>
  <c r="O930" i="1"/>
  <c r="R930" i="1" s="1"/>
  <c r="U930" i="1" s="1"/>
  <c r="R2067" i="1"/>
  <c r="U2067" i="1" s="1"/>
  <c r="O1088" i="1"/>
  <c r="R1088" i="1" s="1"/>
  <c r="U1088" i="1" s="1"/>
  <c r="O1041" i="1"/>
  <c r="R1041" i="1" s="1"/>
  <c r="U1041" i="1" s="1"/>
  <c r="O1086" i="1"/>
  <c r="R1086" i="1" s="1"/>
  <c r="U1086" i="1" s="1"/>
  <c r="O894" i="1"/>
  <c r="R894" i="1" s="1"/>
  <c r="U894" i="1" s="1"/>
  <c r="O1119" i="1"/>
  <c r="R1119" i="1" s="1"/>
  <c r="U1119" i="1" s="1"/>
  <c r="O1015" i="1"/>
  <c r="O1016" i="1"/>
  <c r="R1439" i="1"/>
  <c r="U1439" i="1" s="1"/>
  <c r="R2359" i="1"/>
  <c r="U2359" i="1" s="1"/>
  <c r="R2284" i="1"/>
  <c r="U2284" i="1" s="1"/>
  <c r="O918" i="1"/>
  <c r="R1464" i="1"/>
  <c r="U1464" i="1" s="1"/>
  <c r="R1344" i="1"/>
  <c r="U1344" i="1" s="1"/>
  <c r="R2254" i="1"/>
  <c r="U2254" i="1" s="1"/>
  <c r="R2246" i="1"/>
  <c r="U2246" i="1" s="1"/>
  <c r="R2270" i="1"/>
  <c r="U2270" i="1" s="1"/>
  <c r="O574" i="1"/>
  <c r="R574" i="1" s="1"/>
  <c r="U574" i="1" s="1"/>
  <c r="O902" i="1"/>
  <c r="R902" i="1" s="1"/>
  <c r="U902" i="1" s="1"/>
  <c r="O1078" i="1"/>
  <c r="O1087" i="1"/>
  <c r="R1132" i="1"/>
  <c r="U1132" i="1" s="1"/>
  <c r="R1384" i="1"/>
  <c r="U1384" i="1" s="1"/>
  <c r="O956" i="1"/>
  <c r="R956" i="1" s="1"/>
  <c r="U956" i="1" s="1"/>
  <c r="O1030" i="1"/>
  <c r="R2122" i="1"/>
  <c r="U2122" i="1" s="1"/>
  <c r="R1565" i="1"/>
  <c r="U1565" i="1" s="1"/>
  <c r="R2349" i="1"/>
  <c r="U2349" i="1" s="1"/>
  <c r="R2368" i="1"/>
  <c r="U2368" i="1" s="1"/>
  <c r="R2510" i="1"/>
  <c r="U2510" i="1" s="1"/>
  <c r="R2549" i="1"/>
  <c r="U2549" i="1" s="1"/>
  <c r="R2411" i="1"/>
  <c r="U2411" i="1" s="1"/>
  <c r="O1858" i="1"/>
  <c r="R1858" i="1" s="1"/>
  <c r="U1858" i="1" s="1"/>
  <c r="O1033" i="1"/>
  <c r="O992" i="1"/>
  <c r="R992" i="1" s="1"/>
  <c r="U992" i="1" s="1"/>
  <c r="R1159" i="1"/>
  <c r="U1159" i="1" s="1"/>
  <c r="R2256" i="1"/>
  <c r="U2256" i="1" s="1"/>
  <c r="R2605" i="1"/>
  <c r="U2605" i="1" s="1"/>
  <c r="R2554" i="1"/>
  <c r="U2554" i="1" s="1"/>
  <c r="O452" i="1"/>
  <c r="O1841" i="1"/>
  <c r="R1841" i="1" s="1"/>
  <c r="U1841" i="1" s="1"/>
  <c r="O1847" i="1"/>
  <c r="O875" i="1"/>
  <c r="R875" i="1" s="1"/>
  <c r="U875" i="1" s="1"/>
  <c r="O912" i="1"/>
  <c r="O1044" i="1"/>
  <c r="R1398" i="1"/>
  <c r="U1398" i="1" s="1"/>
  <c r="R1448" i="1"/>
  <c r="U1448" i="1" s="1"/>
  <c r="O1012" i="1"/>
  <c r="O914" i="1"/>
  <c r="R2215" i="1"/>
  <c r="U2215" i="1" s="1"/>
  <c r="O1860" i="1"/>
  <c r="O828" i="1"/>
  <c r="R828" i="1" s="1"/>
  <c r="U828" i="1" s="1"/>
  <c r="O584" i="1"/>
  <c r="R584" i="1" s="1"/>
  <c r="U584" i="1" s="1"/>
  <c r="O908" i="1"/>
  <c r="R908" i="1" s="1"/>
  <c r="U908" i="1" s="1"/>
  <c r="O901" i="1"/>
  <c r="O938" i="1"/>
  <c r="O1011" i="1"/>
  <c r="R2211" i="1"/>
  <c r="U2211" i="1" s="1"/>
  <c r="R2123" i="1"/>
  <c r="U2123" i="1" s="1"/>
  <c r="R2354" i="1"/>
  <c r="U2354" i="1" s="1"/>
  <c r="R2128" i="1"/>
  <c r="U2128" i="1" s="1"/>
  <c r="R1256" i="1"/>
  <c r="U1256" i="1" s="1"/>
  <c r="O1843" i="1"/>
  <c r="R1843" i="1" s="1"/>
  <c r="U1843" i="1" s="1"/>
  <c r="O473" i="1"/>
  <c r="R473" i="1" s="1"/>
  <c r="U473" i="1" s="1"/>
  <c r="O834" i="1"/>
  <c r="R834" i="1" s="1"/>
  <c r="U834" i="1" s="1"/>
  <c r="O1082" i="1"/>
  <c r="R1082" i="1" s="1"/>
  <c r="U1082" i="1" s="1"/>
  <c r="O958" i="1"/>
  <c r="R958" i="1" s="1"/>
  <c r="U958" i="1" s="1"/>
  <c r="O1117" i="1"/>
  <c r="R2095" i="1"/>
  <c r="U2095" i="1" s="1"/>
  <c r="R1986" i="1"/>
  <c r="U1986" i="1" s="1"/>
  <c r="O1779" i="1"/>
  <c r="O602" i="1"/>
  <c r="R602" i="1" s="1"/>
  <c r="U602" i="1" s="1"/>
  <c r="O907" i="1"/>
  <c r="R907" i="1" s="1"/>
  <c r="U907" i="1" s="1"/>
  <c r="O983" i="1"/>
  <c r="R983" i="1" s="1"/>
  <c r="U983" i="1" s="1"/>
  <c r="O1031" i="1"/>
  <c r="R1031" i="1" s="1"/>
  <c r="U1031" i="1" s="1"/>
  <c r="O985" i="1"/>
  <c r="O1061" i="1"/>
  <c r="R2274" i="1"/>
  <c r="U2274" i="1" s="1"/>
  <c r="O853" i="1"/>
  <c r="R2074" i="1"/>
  <c r="U2074" i="1" s="1"/>
  <c r="R2269" i="1"/>
  <c r="U2269" i="1" s="1"/>
  <c r="O512" i="1"/>
  <c r="O969" i="1"/>
  <c r="R969" i="1" s="1"/>
  <c r="U969" i="1" s="1"/>
  <c r="O1051" i="1"/>
  <c r="R1051" i="1" s="1"/>
  <c r="U1051" i="1" s="1"/>
  <c r="O1081" i="1"/>
  <c r="R1981" i="1"/>
  <c r="U1981" i="1" s="1"/>
  <c r="R1450" i="1"/>
  <c r="U1450" i="1" s="1"/>
  <c r="R2339" i="1"/>
  <c r="U2339" i="1" s="1"/>
  <c r="R2245" i="1"/>
  <c r="U2245" i="1" s="1"/>
  <c r="R2297" i="1"/>
  <c r="U2297" i="1" s="1"/>
  <c r="R2222" i="1"/>
  <c r="U2222" i="1" s="1"/>
  <c r="R2300" i="1"/>
  <c r="U2300" i="1" s="1"/>
  <c r="R2466" i="1"/>
  <c r="U2466" i="1" s="1"/>
  <c r="R1215" i="1"/>
  <c r="U1215" i="1" s="1"/>
  <c r="R1548" i="1"/>
  <c r="U1548" i="1" s="1"/>
  <c r="R1286" i="1"/>
  <c r="U1286" i="1" s="1"/>
  <c r="R2276" i="1"/>
  <c r="U2276" i="1" s="1"/>
  <c r="R2506" i="1"/>
  <c r="U2506" i="1" s="1"/>
  <c r="R2050" i="1"/>
  <c r="U2050" i="1" s="1"/>
  <c r="R1533" i="1"/>
  <c r="U1533" i="1" s="1"/>
  <c r="R2358" i="1"/>
  <c r="U2358" i="1" s="1"/>
  <c r="R1223" i="1"/>
  <c r="U1223" i="1" s="1"/>
  <c r="R2183" i="1"/>
  <c r="U2183" i="1" s="1"/>
  <c r="R1169" i="1"/>
  <c r="U1169" i="1" s="1"/>
  <c r="R1998" i="1"/>
  <c r="U1998" i="1" s="1"/>
  <c r="R1451" i="1"/>
  <c r="U1451" i="1" s="1"/>
  <c r="R2384" i="1"/>
  <c r="U2384" i="1" s="1"/>
  <c r="R2557" i="1"/>
  <c r="U2557" i="1" s="1"/>
  <c r="R1355" i="1"/>
  <c r="U1355" i="1" s="1"/>
  <c r="R1497" i="1"/>
  <c r="U1497" i="1" s="1"/>
  <c r="R1535" i="1"/>
  <c r="U1535" i="1" s="1"/>
  <c r="R2375" i="1"/>
  <c r="U2375" i="1" s="1"/>
  <c r="R2049" i="1"/>
  <c r="U2049" i="1" s="1"/>
  <c r="R2497" i="1"/>
  <c r="U2497" i="1" s="1"/>
  <c r="R1237" i="1"/>
  <c r="U1237" i="1" s="1"/>
  <c r="R2380" i="1"/>
  <c r="U2380" i="1" s="1"/>
  <c r="R2386" i="1"/>
  <c r="U2386" i="1" s="1"/>
  <c r="R2619" i="1"/>
  <c r="U2619" i="1" s="1"/>
  <c r="R1435" i="1"/>
  <c r="U1435" i="1" s="1"/>
  <c r="R1460" i="1"/>
  <c r="U1460" i="1" s="1"/>
  <c r="R1161" i="1"/>
  <c r="U1161" i="1" s="1"/>
  <c r="R2343" i="1"/>
  <c r="U2343" i="1" s="1"/>
  <c r="R2082" i="1"/>
  <c r="U2082" i="1" s="1"/>
  <c r="R1417" i="1"/>
  <c r="U1417" i="1" s="1"/>
  <c r="R1420" i="1"/>
  <c r="U1420" i="1" s="1"/>
  <c r="R1183" i="1"/>
  <c r="U1183" i="1" s="1"/>
  <c r="R2019" i="1"/>
  <c r="U2019" i="1" s="1"/>
  <c r="R1395" i="1"/>
  <c r="U1395" i="1" s="1"/>
  <c r="R1536" i="1"/>
  <c r="U1536" i="1" s="1"/>
  <c r="R1310" i="1"/>
  <c r="U1310" i="1" s="1"/>
  <c r="O243" i="1"/>
  <c r="O411" i="1"/>
  <c r="O316" i="1"/>
  <c r="R316" i="1" s="1"/>
  <c r="U316" i="1" s="1"/>
  <c r="O437" i="1"/>
  <c r="O342" i="1"/>
  <c r="O325" i="1"/>
  <c r="O420" i="1"/>
  <c r="O1910" i="1"/>
  <c r="R1910" i="1" s="1"/>
  <c r="U1910" i="1" s="1"/>
  <c r="O1833" i="1"/>
  <c r="O1894" i="1"/>
  <c r="O1864" i="1"/>
  <c r="R1864" i="1" s="1"/>
  <c r="U1864" i="1" s="1"/>
  <c r="O1902" i="1"/>
  <c r="R1902" i="1" s="1"/>
  <c r="U1902" i="1" s="1"/>
  <c r="O1930" i="1"/>
  <c r="O1806" i="1"/>
  <c r="R1806" i="1" s="1"/>
  <c r="U1806" i="1" s="1"/>
  <c r="O1926" i="1"/>
  <c r="O1878" i="1"/>
  <c r="O1872" i="1"/>
  <c r="O1777" i="1"/>
  <c r="R1777" i="1" s="1"/>
  <c r="U1777" i="1" s="1"/>
  <c r="O1785" i="1"/>
  <c r="R1785" i="1" s="1"/>
  <c r="U1785" i="1" s="1"/>
  <c r="O590" i="1"/>
  <c r="O593" i="1"/>
  <c r="O642" i="1"/>
  <c r="O824" i="1"/>
  <c r="O604" i="1"/>
  <c r="R604" i="1" s="1"/>
  <c r="U604" i="1" s="1"/>
  <c r="O650" i="1"/>
  <c r="R650" i="1" s="1"/>
  <c r="U650" i="1" s="1"/>
  <c r="O855" i="1"/>
  <c r="O837" i="1"/>
  <c r="O597" i="1"/>
  <c r="O1062" i="1"/>
  <c r="O964" i="1"/>
  <c r="O1647" i="1"/>
  <c r="R1647" i="1" s="1"/>
  <c r="U1647" i="1" s="1"/>
  <c r="O1615" i="1"/>
  <c r="R1615" i="1" s="1"/>
  <c r="U1615" i="1" s="1"/>
  <c r="O1710" i="1"/>
  <c r="R1710" i="1" s="1"/>
  <c r="U1710" i="1" s="1"/>
  <c r="O406" i="1"/>
  <c r="R469" i="1"/>
  <c r="U469" i="1" s="1"/>
  <c r="O639" i="1"/>
  <c r="O599" i="1"/>
  <c r="R599" i="1" s="1"/>
  <c r="U599" i="1" s="1"/>
  <c r="O589" i="1"/>
  <c r="O652" i="1"/>
  <c r="O468" i="1"/>
  <c r="O1065" i="1"/>
  <c r="R1065" i="1" s="1"/>
  <c r="U1065" i="1" s="1"/>
  <c r="O981" i="1"/>
  <c r="R981" i="1" s="1"/>
  <c r="U981" i="1" s="1"/>
  <c r="O984" i="1"/>
  <c r="O1080" i="1"/>
  <c r="O960" i="1"/>
  <c r="O955" i="1"/>
  <c r="R955" i="1" s="1"/>
  <c r="U955" i="1" s="1"/>
  <c r="O911" i="1"/>
  <c r="R911" i="1" s="1"/>
  <c r="U911" i="1" s="1"/>
  <c r="O1063" i="1"/>
  <c r="R1520" i="1"/>
  <c r="U1520" i="1" s="1"/>
  <c r="O1765" i="1"/>
  <c r="R1765" i="1" s="1"/>
  <c r="U1765" i="1" s="1"/>
  <c r="O415" i="1"/>
  <c r="R415" i="1" s="1"/>
  <c r="U415" i="1" s="1"/>
  <c r="O1838" i="1"/>
  <c r="O1916" i="1"/>
  <c r="O1842" i="1"/>
  <c r="O520" i="1"/>
  <c r="R520" i="1" s="1"/>
  <c r="U520" i="1" s="1"/>
  <c r="O558" i="1"/>
  <c r="R558" i="1" s="1"/>
  <c r="U558" i="1" s="1"/>
  <c r="O614" i="1"/>
  <c r="R614" i="1" s="1"/>
  <c r="U614" i="1" s="1"/>
  <c r="O617" i="1"/>
  <c r="O514" i="1"/>
  <c r="O521" i="1"/>
  <c r="O840" i="1"/>
  <c r="O585" i="1"/>
  <c r="O687" i="1"/>
  <c r="O580" i="1"/>
  <c r="O664" i="1"/>
  <c r="O619" i="1"/>
  <c r="O835" i="1"/>
  <c r="O519" i="1"/>
  <c r="R519" i="1" s="1"/>
  <c r="U519" i="1" s="1"/>
  <c r="O831" i="1"/>
  <c r="O641" i="1"/>
  <c r="O635" i="1"/>
  <c r="R635" i="1" s="1"/>
  <c r="U635" i="1" s="1"/>
  <c r="O467" i="1"/>
  <c r="R467" i="1" s="1"/>
  <c r="U467" i="1" s="1"/>
  <c r="O822" i="1"/>
  <c r="O474" i="1"/>
  <c r="O1050" i="1"/>
  <c r="R1561" i="1"/>
  <c r="U1561" i="1" s="1"/>
  <c r="R2611" i="1"/>
  <c r="U2611" i="1" s="1"/>
  <c r="O271" i="1"/>
  <c r="R271" i="1" s="1"/>
  <c r="U271" i="1" s="1"/>
  <c r="O326" i="1"/>
  <c r="R326" i="1" s="1"/>
  <c r="U326" i="1" s="1"/>
  <c r="O280" i="1"/>
  <c r="O408" i="1"/>
  <c r="R408" i="1" s="1"/>
  <c r="U408" i="1" s="1"/>
  <c r="O385" i="1"/>
  <c r="R385" i="1" s="1"/>
  <c r="U385" i="1" s="1"/>
  <c r="O1837" i="1"/>
  <c r="O615" i="1"/>
  <c r="R615" i="1" s="1"/>
  <c r="U615" i="1" s="1"/>
  <c r="R2114" i="1"/>
  <c r="U2114" i="1" s="1"/>
  <c r="O2200" i="1"/>
  <c r="R2200" i="1" s="1"/>
  <c r="U2200" i="1" s="1"/>
  <c r="O262" i="1"/>
  <c r="O465" i="1"/>
  <c r="R465" i="1" s="1"/>
  <c r="U465" i="1" s="1"/>
  <c r="O309" i="1"/>
  <c r="O1801" i="1"/>
  <c r="O872" i="1"/>
  <c r="O511" i="1"/>
  <c r="O856" i="1"/>
  <c r="O648" i="1"/>
  <c r="O582" i="1"/>
  <c r="R582" i="1" s="1"/>
  <c r="U582" i="1" s="1"/>
  <c r="O562" i="1"/>
  <c r="R562" i="1" s="1"/>
  <c r="U562" i="1" s="1"/>
  <c r="O681" i="1"/>
  <c r="O686" i="1"/>
  <c r="O622" i="1"/>
  <c r="O879" i="1"/>
  <c r="O1121" i="1"/>
  <c r="R1121" i="1" s="1"/>
  <c r="U1121" i="1" s="1"/>
  <c r="O1066" i="1"/>
  <c r="R1066" i="1" s="1"/>
  <c r="U1066" i="1" s="1"/>
  <c r="O905" i="1"/>
  <c r="R905" i="1" s="1"/>
  <c r="U905" i="1" s="1"/>
  <c r="O977" i="1"/>
  <c r="O900" i="1"/>
  <c r="R900" i="1" s="1"/>
  <c r="U900" i="1" s="1"/>
  <c r="O932" i="1"/>
  <c r="R2118" i="1"/>
  <c r="U2118" i="1" s="1"/>
  <c r="O1638" i="1"/>
  <c r="R1638" i="1" s="1"/>
  <c r="U1638" i="1" s="1"/>
  <c r="O1970" i="1"/>
  <c r="R1970" i="1" s="1"/>
  <c r="U1970" i="1" s="1"/>
  <c r="O859" i="1"/>
  <c r="R859" i="1" s="1"/>
  <c r="U859" i="1" s="1"/>
  <c r="O874" i="1"/>
  <c r="O904" i="1"/>
  <c r="R904" i="1" s="1"/>
  <c r="U904" i="1" s="1"/>
  <c r="R2178" i="1"/>
  <c r="U2178" i="1" s="1"/>
  <c r="R1410" i="1"/>
  <c r="U1410" i="1" s="1"/>
  <c r="R1253" i="1"/>
  <c r="U1253" i="1" s="1"/>
  <c r="O1653" i="1"/>
  <c r="R1653" i="1" s="1"/>
  <c r="U1653" i="1" s="1"/>
  <c r="O310" i="1"/>
  <c r="R310" i="1" s="1"/>
  <c r="U310" i="1" s="1"/>
  <c r="O1042" i="1"/>
  <c r="O1053" i="1"/>
  <c r="O933" i="1"/>
  <c r="R1443" i="1"/>
  <c r="U1443" i="1" s="1"/>
  <c r="R1313" i="1"/>
  <c r="U1313" i="1" s="1"/>
  <c r="R2388" i="1"/>
  <c r="U2388" i="1" s="1"/>
  <c r="R2520" i="1"/>
  <c r="U2520" i="1" s="1"/>
  <c r="O871" i="1"/>
  <c r="O594" i="1"/>
  <c r="U594" i="1" s="1"/>
  <c r="O682" i="1"/>
  <c r="O850" i="1"/>
  <c r="O836" i="1"/>
  <c r="R836" i="1" s="1"/>
  <c r="U836" i="1" s="1"/>
  <c r="O860" i="1"/>
  <c r="O603" i="1"/>
  <c r="R862" i="1"/>
  <c r="U862" i="1" s="1"/>
  <c r="O821" i="1"/>
  <c r="O839" i="1"/>
  <c r="R839" i="1" s="1"/>
  <c r="U839" i="1" s="1"/>
  <c r="O586" i="1"/>
  <c r="O621" i="1"/>
  <c r="O852" i="1"/>
  <c r="R852" i="1" s="1"/>
  <c r="U852" i="1" s="1"/>
  <c r="O623" i="1"/>
  <c r="R623" i="1" s="1"/>
  <c r="U623" i="1" s="1"/>
  <c r="O634" i="1"/>
  <c r="R634" i="1" s="1"/>
  <c r="U634" i="1" s="1"/>
  <c r="O965" i="1"/>
  <c r="O970" i="1"/>
  <c r="O929" i="1"/>
  <c r="R929" i="1" s="1"/>
  <c r="U929" i="1" s="1"/>
  <c r="R1213" i="1"/>
  <c r="U1213" i="1" s="1"/>
  <c r="R1357" i="1"/>
  <c r="U1357" i="1" s="1"/>
  <c r="R2155" i="1"/>
  <c r="U2155" i="1" s="1"/>
  <c r="R2218" i="1"/>
  <c r="U2218" i="1" s="1"/>
  <c r="R1251" i="1"/>
  <c r="U1251" i="1" s="1"/>
  <c r="R2332" i="1"/>
  <c r="U2332" i="1" s="1"/>
  <c r="R1271" i="1"/>
  <c r="U1271" i="1" s="1"/>
  <c r="R2" i="1"/>
  <c r="U2" i="1" s="1"/>
  <c r="R1391" i="1"/>
  <c r="U1391" i="1" s="1"/>
  <c r="R1532" i="1"/>
  <c r="U1532" i="1" s="1"/>
  <c r="R2387" i="1"/>
  <c r="U2387" i="1" s="1"/>
  <c r="R2400" i="1"/>
  <c r="U2400" i="1" s="1"/>
  <c r="R2120" i="1"/>
  <c r="U2120" i="1" s="1"/>
  <c r="R1978" i="1"/>
  <c r="U1978" i="1" s="1"/>
  <c r="R2028" i="1"/>
  <c r="U2028" i="1" s="1"/>
  <c r="R1276" i="1"/>
  <c r="U1276" i="1" s="1"/>
  <c r="R2008" i="1"/>
  <c r="U2008" i="1" s="1"/>
  <c r="R1320" i="1"/>
  <c r="U1320" i="1" s="1"/>
  <c r="R1982" i="1"/>
  <c r="U1982" i="1" s="1"/>
  <c r="R1431" i="1"/>
  <c r="U1431" i="1" s="1"/>
  <c r="R1421" i="1"/>
  <c r="U1421" i="1" s="1"/>
  <c r="R1236" i="1"/>
  <c r="U1236" i="1" s="1"/>
  <c r="R1559" i="1"/>
  <c r="U1559" i="1" s="1"/>
  <c r="R1434" i="1"/>
  <c r="U1434" i="1" s="1"/>
  <c r="R2369" i="1"/>
  <c r="U2369" i="1" s="1"/>
  <c r="R1487" i="1"/>
  <c r="U1487" i="1" s="1"/>
  <c r="R1501" i="1"/>
  <c r="U1501" i="1" s="1"/>
  <c r="R2296" i="1"/>
  <c r="U2296" i="1" s="1"/>
  <c r="R2465" i="1"/>
  <c r="U2465" i="1" s="1"/>
  <c r="R1521" i="1"/>
  <c r="U1521" i="1" s="1"/>
  <c r="R1201" i="1"/>
  <c r="U1201" i="1" s="1"/>
  <c r="R2164" i="1"/>
  <c r="U2164" i="1" s="1"/>
  <c r="R2159" i="1"/>
  <c r="U2159" i="1" s="1"/>
  <c r="R1160" i="1"/>
  <c r="U1160" i="1" s="1"/>
  <c r="R1314" i="1"/>
  <c r="U1314" i="1" s="1"/>
  <c r="R1217" i="1"/>
  <c r="U1217" i="1" s="1"/>
  <c r="R1267" i="1"/>
  <c r="U1267" i="1" s="1"/>
  <c r="R1284" i="1"/>
  <c r="U1284" i="1" s="1"/>
  <c r="R1428" i="1"/>
  <c r="U1428" i="1" s="1"/>
  <c r="R2320" i="1"/>
  <c r="U2320" i="1" s="1"/>
  <c r="R1484" i="1"/>
  <c r="U1484" i="1" s="1"/>
  <c r="O289" i="1"/>
  <c r="O359" i="1"/>
  <c r="O1946" i="1"/>
  <c r="O312" i="1"/>
  <c r="R312" i="1" s="1"/>
  <c r="U312" i="1" s="1"/>
  <c r="O462" i="1"/>
  <c r="O360" i="1"/>
  <c r="O450" i="1"/>
  <c r="R450" i="1" s="1"/>
  <c r="U450" i="1" s="1"/>
  <c r="O282" i="1"/>
  <c r="O401" i="1"/>
  <c r="O239" i="1"/>
  <c r="O399" i="1"/>
  <c r="O407" i="1"/>
  <c r="R407" i="1" s="1"/>
  <c r="U407" i="1" s="1"/>
  <c r="O1919" i="1"/>
  <c r="R1919" i="1" s="1"/>
  <c r="U1919" i="1" s="1"/>
  <c r="O1925" i="1"/>
  <c r="O1911" i="1"/>
  <c r="R1911" i="1" s="1"/>
  <c r="U1911" i="1" s="1"/>
  <c r="O557" i="1"/>
  <c r="O453" i="1"/>
  <c r="O391" i="1"/>
  <c r="R391" i="1" s="1"/>
  <c r="U391" i="1" s="1"/>
  <c r="O403" i="1"/>
  <c r="R403" i="1" s="1"/>
  <c r="U403" i="1" s="1"/>
  <c r="O1879" i="1"/>
  <c r="R1879" i="1" s="1"/>
  <c r="U1879" i="1" s="1"/>
  <c r="O819" i="1"/>
  <c r="O341" i="1"/>
  <c r="O291" i="1"/>
  <c r="O1968" i="1"/>
  <c r="O668" i="1"/>
  <c r="R668" i="1" s="1"/>
  <c r="U668" i="1" s="1"/>
  <c r="O564" i="1"/>
  <c r="O379" i="1"/>
  <c r="O1856" i="1"/>
  <c r="O382" i="1"/>
  <c r="O418" i="1"/>
  <c r="O1949" i="1"/>
  <c r="O649" i="1"/>
  <c r="O647" i="1"/>
  <c r="O892" i="1"/>
  <c r="O1868" i="1"/>
  <c r="R1868" i="1" s="1"/>
  <c r="U1868" i="1" s="1"/>
  <c r="O1874" i="1"/>
  <c r="O1918" i="1"/>
  <c r="O877" i="1"/>
  <c r="O1934" i="1"/>
  <c r="R1934" i="1" s="1"/>
  <c r="U1934" i="1" s="1"/>
  <c r="O685" i="1"/>
  <c r="O560" i="1"/>
  <c r="R2196" i="1"/>
  <c r="U2196" i="1" s="1"/>
  <c r="R1198" i="1"/>
  <c r="U1198" i="1" s="1"/>
  <c r="R2167" i="1"/>
  <c r="U2167" i="1" s="1"/>
  <c r="R1480" i="1"/>
  <c r="U1480" i="1" s="1"/>
  <c r="R1392" i="1"/>
  <c r="U1392" i="1" s="1"/>
  <c r="R1519" i="1"/>
  <c r="U1519" i="1" s="1"/>
  <c r="R1158" i="1"/>
  <c r="U1158" i="1" s="1"/>
  <c r="R1419" i="1"/>
  <c r="U1419" i="1" s="1"/>
  <c r="R1429" i="1"/>
  <c r="U1429" i="1" s="1"/>
  <c r="R1332" i="1"/>
  <c r="U1332" i="1" s="1"/>
  <c r="R2268" i="1"/>
  <c r="U2268" i="1" s="1"/>
  <c r="O1656" i="1"/>
  <c r="R1656" i="1" s="1"/>
  <c r="U1656" i="1" s="1"/>
  <c r="O476" i="1"/>
  <c r="O671" i="1"/>
  <c r="R671" i="1" s="1"/>
  <c r="U671" i="1" s="1"/>
  <c r="O464" i="1"/>
  <c r="O581" i="1"/>
  <c r="R581" i="1" s="1"/>
  <c r="U581" i="1" s="1"/>
  <c r="O347" i="1"/>
  <c r="O1914" i="1"/>
  <c r="R1914" i="1" s="1"/>
  <c r="U1914" i="1" s="1"/>
  <c r="O588" i="1"/>
  <c r="O662" i="1"/>
  <c r="O561" i="1"/>
  <c r="O1597" i="1"/>
  <c r="R1597" i="1" s="1"/>
  <c r="U1597" i="1" s="1"/>
  <c r="O272" i="1"/>
  <c r="O1855" i="1"/>
  <c r="O1933" i="1"/>
  <c r="O513" i="1"/>
  <c r="R513" i="1" s="1"/>
  <c r="U513" i="1" s="1"/>
  <c r="O556" i="1"/>
  <c r="O849" i="1"/>
  <c r="R849" i="1" s="1"/>
  <c r="U849" i="1" s="1"/>
  <c r="O820" i="1"/>
  <c r="O1696" i="1"/>
  <c r="R1696" i="1" s="1"/>
  <c r="U1696" i="1" s="1"/>
  <c r="O345" i="1"/>
  <c r="O292" i="1"/>
  <c r="O361" i="1"/>
  <c r="R361" i="1" s="1"/>
  <c r="U361" i="1" s="1"/>
  <c r="O1786" i="1"/>
  <c r="O1780" i="1"/>
  <c r="O1836" i="1"/>
  <c r="O1903" i="1"/>
  <c r="R1903" i="1" s="1"/>
  <c r="U1903" i="1" s="1"/>
  <c r="O555" i="1"/>
  <c r="O825" i="1"/>
  <c r="R825" i="1" s="1"/>
  <c r="U825" i="1" s="1"/>
  <c r="O1917" i="1"/>
  <c r="R1917" i="1" s="1"/>
  <c r="U1917" i="1" s="1"/>
  <c r="O830" i="1"/>
  <c r="O868" i="1"/>
  <c r="O838" i="1"/>
  <c r="O669" i="1"/>
  <c r="R669" i="1" s="1"/>
  <c r="U669" i="1" s="1"/>
  <c r="O1900" i="1"/>
  <c r="O1865" i="1"/>
  <c r="R1865" i="1" s="1"/>
  <c r="U1865" i="1" s="1"/>
  <c r="O1819" i="1"/>
  <c r="R1819" i="1" s="1"/>
  <c r="U1819" i="1" s="1"/>
  <c r="O633" i="1"/>
  <c r="O1698" i="1"/>
  <c r="R1698" i="1" s="1"/>
  <c r="U1698" i="1" s="1"/>
  <c r="O277" i="1"/>
  <c r="O1809" i="1"/>
  <c r="R1809" i="1" s="1"/>
  <c r="U1809" i="1" s="1"/>
  <c r="O1954" i="1"/>
  <c r="R1954" i="1" s="1"/>
  <c r="U1954" i="1" s="1"/>
  <c r="O327" i="1"/>
  <c r="O1781" i="1"/>
  <c r="R1781" i="1" s="1"/>
  <c r="U1781" i="1" s="1"/>
  <c r="O1882" i="1"/>
  <c r="O1875" i="1"/>
  <c r="O470" i="1"/>
  <c r="O876" i="1"/>
  <c r="O283" i="1"/>
  <c r="O1831" i="1"/>
  <c r="O1802" i="1"/>
  <c r="R1802" i="1" s="1"/>
  <c r="U1802" i="1" s="1"/>
  <c r="O1861" i="1"/>
  <c r="O1863" i="1"/>
  <c r="O1973" i="1"/>
  <c r="R1973" i="1" s="1"/>
  <c r="U1973" i="1" s="1"/>
  <c r="O1871" i="1"/>
  <c r="R1871" i="1" s="1"/>
  <c r="U1871" i="1" s="1"/>
  <c r="O638" i="1"/>
  <c r="O863" i="1"/>
  <c r="O646" i="1"/>
  <c r="R646" i="1" s="1"/>
  <c r="U646" i="1" s="1"/>
  <c r="O459" i="1"/>
  <c r="O435" i="1"/>
  <c r="O346" i="1"/>
  <c r="O1907" i="1"/>
  <c r="O1870" i="1"/>
  <c r="R1870" i="1" s="1"/>
  <c r="U1870" i="1" s="1"/>
  <c r="O1849" i="1"/>
  <c r="R1849" i="1" s="1"/>
  <c r="U1849" i="1" s="1"/>
  <c r="O1866" i="1"/>
  <c r="R1866" i="1" s="1"/>
  <c r="U1866" i="1" s="1"/>
  <c r="O826" i="1"/>
  <c r="O460" i="1"/>
  <c r="O348" i="1"/>
  <c r="R348" i="1" s="1"/>
  <c r="U348" i="1" s="1"/>
  <c r="O1944" i="1"/>
  <c r="O1924" i="1"/>
  <c r="R1924" i="1" s="1"/>
  <c r="U1924" i="1" s="1"/>
  <c r="O598" i="1"/>
  <c r="R1249" i="1"/>
  <c r="U1249" i="1" s="1"/>
  <c r="R2179" i="1"/>
  <c r="U2179" i="1" s="1"/>
  <c r="R1151" i="1"/>
  <c r="U1151" i="1" s="1"/>
  <c r="R1343" i="1"/>
  <c r="U1343" i="1" s="1"/>
  <c r="R2063" i="1"/>
  <c r="U2063" i="1" s="1"/>
  <c r="R1400" i="1"/>
  <c r="U1400" i="1" s="1"/>
  <c r="R1225" i="1"/>
  <c r="U1225" i="1" s="1"/>
  <c r="R2350" i="1"/>
  <c r="U2350" i="1" s="1"/>
  <c r="R1412" i="1"/>
  <c r="U1412" i="1" s="1"/>
  <c r="R2372" i="1"/>
  <c r="U2372" i="1" s="1"/>
  <c r="O1651" i="1"/>
  <c r="R1651" i="1" s="1"/>
  <c r="U1651" i="1" s="1"/>
  <c r="O1632" i="1"/>
  <c r="R1632" i="1" s="1"/>
  <c r="U1632" i="1" s="1"/>
  <c r="O285" i="1"/>
  <c r="O290" i="1"/>
  <c r="O242" i="1"/>
  <c r="R242" i="1" s="1"/>
  <c r="U242" i="1" s="1"/>
  <c r="O329" i="1"/>
  <c r="O320" i="1"/>
  <c r="O447" i="1"/>
  <c r="R447" i="1" s="1"/>
  <c r="U447" i="1" s="1"/>
  <c r="O417" i="1"/>
  <c r="O279" i="1"/>
  <c r="O319" i="1"/>
  <c r="O1895" i="1"/>
  <c r="O1853" i="1"/>
  <c r="O1821" i="1"/>
  <c r="O1927" i="1"/>
  <c r="O1783" i="1"/>
  <c r="R1783" i="1" s="1"/>
  <c r="U1783" i="1" s="1"/>
  <c r="O689" i="1"/>
  <c r="R689" i="1" s="1"/>
  <c r="U689" i="1" s="1"/>
  <c r="O595" i="1"/>
  <c r="O861" i="1"/>
  <c r="O2001" i="1"/>
  <c r="R2001" i="1" s="1"/>
  <c r="U2001" i="1" s="1"/>
  <c r="O688" i="1"/>
  <c r="O878" i="1"/>
  <c r="O461" i="1"/>
  <c r="O386" i="1"/>
  <c r="O343" i="1"/>
  <c r="O381" i="1"/>
  <c r="O396" i="1"/>
  <c r="O1921" i="1"/>
  <c r="O1893" i="1"/>
  <c r="R1893" i="1" s="1"/>
  <c r="U1893" i="1" s="1"/>
  <c r="O1876" i="1"/>
  <c r="R1876" i="1" s="1"/>
  <c r="U1876" i="1" s="1"/>
  <c r="O1887" i="1"/>
  <c r="O1852" i="1"/>
  <c r="R1852" i="1" s="1"/>
  <c r="U1852" i="1" s="1"/>
  <c r="O1881" i="1"/>
  <c r="R1881" i="1" s="1"/>
  <c r="U1881" i="1" s="1"/>
  <c r="O645" i="1"/>
  <c r="R645" i="1" s="1"/>
  <c r="U645" i="1" s="1"/>
  <c r="O554" i="1"/>
  <c r="O1129" i="1"/>
  <c r="O363" i="1"/>
  <c r="O255" i="1"/>
  <c r="R255" i="1" s="1"/>
  <c r="U255" i="1" s="1"/>
  <c r="O274" i="1"/>
  <c r="O684" i="1"/>
  <c r="O637" i="1"/>
  <c r="O1600" i="1"/>
  <c r="R1600" i="1" s="1"/>
  <c r="U1600" i="1" s="1"/>
  <c r="O409" i="1"/>
  <c r="R409" i="1" s="1"/>
  <c r="U409" i="1" s="1"/>
  <c r="O412" i="1"/>
  <c r="O339" i="1"/>
  <c r="O1586" i="1"/>
  <c r="R1586" i="1" s="1"/>
  <c r="U1586" i="1" s="1"/>
  <c r="O232" i="1"/>
  <c r="O372" i="1"/>
  <c r="O429" i="1"/>
  <c r="R429" i="1" s="1"/>
  <c r="U429" i="1" s="1"/>
  <c r="O369" i="1"/>
  <c r="O1928" i="1"/>
  <c r="R1928" i="1" s="1"/>
  <c r="U1928" i="1" s="1"/>
  <c r="O1859" i="1"/>
  <c r="O1913" i="1"/>
  <c r="R1913" i="1" s="1"/>
  <c r="U1913" i="1" s="1"/>
  <c r="O1788" i="1"/>
  <c r="O1832" i="1"/>
  <c r="O1957" i="1"/>
  <c r="R1957" i="1" s="1"/>
  <c r="U1957" i="1" s="1"/>
  <c r="O577" i="1"/>
  <c r="O653" i="1"/>
  <c r="O624" i="1"/>
  <c r="R624" i="1" s="1"/>
  <c r="U624" i="1" s="1"/>
  <c r="O620" i="1"/>
  <c r="O1591" i="1"/>
  <c r="R1591" i="1" s="1"/>
  <c r="U1591" i="1" s="1"/>
  <c r="O238" i="1"/>
  <c r="O317" i="1"/>
  <c r="O370" i="1"/>
  <c r="O398" i="1"/>
  <c r="R398" i="1" s="1"/>
  <c r="U398" i="1" s="1"/>
  <c r="O229" i="1"/>
  <c r="O576" i="1"/>
  <c r="O596" i="1"/>
  <c r="O867" i="1"/>
  <c r="R1516" i="1"/>
  <c r="U1516" i="1" s="1"/>
  <c r="R1202" i="1"/>
  <c r="U1202" i="1" s="1"/>
  <c r="R1338" i="1"/>
  <c r="U1338" i="1" s="1"/>
  <c r="R2258" i="1"/>
  <c r="U2258" i="1" s="1"/>
  <c r="R2414" i="1"/>
  <c r="U2414" i="1" s="1"/>
  <c r="R2299" i="1"/>
  <c r="U2299" i="1" s="1"/>
  <c r="R1219" i="1"/>
  <c r="U1219" i="1" s="1"/>
  <c r="R2083" i="1"/>
  <c r="U2083" i="1" s="1"/>
  <c r="R1518" i="1"/>
  <c r="U1518" i="1" s="1"/>
  <c r="R1234" i="1"/>
  <c r="U1234" i="1" s="1"/>
  <c r="R1372" i="1"/>
  <c r="U1372" i="1" s="1"/>
  <c r="R2483" i="1"/>
  <c r="U2483" i="1" s="1"/>
  <c r="R2627" i="1"/>
  <c r="U2627" i="1" s="1"/>
  <c r="R2444" i="1"/>
  <c r="U2444" i="1" s="1"/>
  <c r="R2490" i="1"/>
  <c r="U2490" i="1" s="1"/>
  <c r="R1200" i="1"/>
  <c r="U1200" i="1" s="1"/>
  <c r="R1330" i="1"/>
  <c r="U1330" i="1" s="1"/>
  <c r="R2267" i="1"/>
  <c r="U2267" i="1" s="1"/>
  <c r="R2439" i="1"/>
  <c r="U2439" i="1" s="1"/>
  <c r="O371" i="1"/>
  <c r="O1929" i="1"/>
  <c r="O1811" i="1"/>
  <c r="R1811" i="1" s="1"/>
  <c r="U1811" i="1" s="1"/>
  <c r="O959" i="1"/>
  <c r="O1127" i="1"/>
  <c r="O1079" i="1"/>
  <c r="R1079" i="1" s="1"/>
  <c r="U1079" i="1" s="1"/>
  <c r="O915" i="1"/>
  <c r="O1057" i="1"/>
  <c r="O993" i="1"/>
  <c r="R2303" i="1"/>
  <c r="U2303" i="1" s="1"/>
  <c r="O1768" i="1"/>
  <c r="R1768" i="1" s="1"/>
  <c r="U1768" i="1" s="1"/>
  <c r="O1716" i="1"/>
  <c r="R1716" i="1" s="1"/>
  <c r="U1716" i="1" s="1"/>
  <c r="O1642" i="1"/>
  <c r="R1642" i="1" s="1"/>
  <c r="U1642" i="1" s="1"/>
  <c r="O1646" i="1"/>
  <c r="R1646" i="1" s="1"/>
  <c r="U1646" i="1" s="1"/>
  <c r="O1689" i="1"/>
  <c r="R1689" i="1" s="1"/>
  <c r="U1689" i="1" s="1"/>
  <c r="O1707" i="1"/>
  <c r="R1707" i="1" s="1"/>
  <c r="U1707" i="1" s="1"/>
  <c r="O438" i="1"/>
  <c r="O1940" i="1"/>
  <c r="R1940" i="1" s="1"/>
  <c r="U1940" i="1" s="1"/>
  <c r="O516" i="1"/>
  <c r="O592" i="1"/>
  <c r="R1359" i="1"/>
  <c r="U1359" i="1" s="1"/>
  <c r="R2613" i="1"/>
  <c r="U2613" i="1" s="1"/>
  <c r="R2464" i="1"/>
  <c r="U2464" i="1" s="1"/>
  <c r="O1606" i="1"/>
  <c r="R1606" i="1" s="1"/>
  <c r="U1606" i="1" s="1"/>
  <c r="O1575" i="1"/>
  <c r="R1575" i="1" s="1"/>
  <c r="U1575" i="1" s="1"/>
  <c r="O1746" i="1"/>
  <c r="R1746" i="1" s="1"/>
  <c r="U1746" i="1" s="1"/>
  <c r="O1648" i="1"/>
  <c r="R1648" i="1" s="1"/>
  <c r="U1648" i="1" s="1"/>
  <c r="O1641" i="1"/>
  <c r="R1641" i="1" s="1"/>
  <c r="U1641" i="1" s="1"/>
  <c r="O1664" i="1"/>
  <c r="R1664" i="1" s="1"/>
  <c r="U1664" i="1" s="1"/>
  <c r="O1745" i="1"/>
  <c r="R1745" i="1" s="1"/>
  <c r="U1745" i="1" s="1"/>
  <c r="O1628" i="1"/>
  <c r="R1628" i="1" s="1"/>
  <c r="U1628" i="1" s="1"/>
  <c r="O1587" i="1"/>
  <c r="R1587" i="1" s="1"/>
  <c r="U1587" i="1" s="1"/>
  <c r="O1884" i="1"/>
  <c r="O1915" i="1"/>
  <c r="O961" i="1"/>
  <c r="R961" i="1" s="1"/>
  <c r="U961" i="1" s="1"/>
  <c r="O1014" i="1"/>
  <c r="O1052" i="1"/>
  <c r="O990" i="1"/>
  <c r="R2491" i="1"/>
  <c r="U2491" i="1" s="1"/>
  <c r="O1635" i="1"/>
  <c r="R1635" i="1" s="1"/>
  <c r="U1635" i="1" s="1"/>
  <c r="O1616" i="1"/>
  <c r="R1616" i="1" s="1"/>
  <c r="U1616" i="1" s="1"/>
  <c r="O1633" i="1"/>
  <c r="R1633" i="1" s="1"/>
  <c r="U1633" i="1" s="1"/>
  <c r="O1711" i="1"/>
  <c r="R1711" i="1" s="1"/>
  <c r="U1711" i="1" s="1"/>
  <c r="O1706" i="1"/>
  <c r="R1706" i="1" s="1"/>
  <c r="U1706" i="1" s="1"/>
  <c r="O1630" i="1"/>
  <c r="R1630" i="1" s="1"/>
  <c r="U1630" i="1" s="1"/>
  <c r="O1712" i="1"/>
  <c r="R1712" i="1" s="1"/>
  <c r="U1712" i="1" s="1"/>
  <c r="O1912" i="1"/>
  <c r="R1912" i="1" s="1"/>
  <c r="U1912" i="1" s="1"/>
  <c r="O1818" i="1"/>
  <c r="O988" i="1"/>
  <c r="O1039" i="1"/>
  <c r="O1084" i="1"/>
  <c r="O1604" i="1"/>
  <c r="R1604" i="1" s="1"/>
  <c r="U1604" i="1" s="1"/>
  <c r="O1742" i="1"/>
  <c r="R1742" i="1" s="1"/>
  <c r="U1742" i="1" s="1"/>
  <c r="O1613" i="1"/>
  <c r="R1613" i="1" s="1"/>
  <c r="U1613" i="1" s="1"/>
  <c r="O1700" i="1"/>
  <c r="R1700" i="1" s="1"/>
  <c r="U1700" i="1" s="1"/>
  <c r="O1703" i="1"/>
  <c r="R1703" i="1" s="1"/>
  <c r="U1703" i="1" s="1"/>
  <c r="O1580" i="1"/>
  <c r="R1580" i="1" s="1"/>
  <c r="U1580" i="1" s="1"/>
  <c r="O1775" i="1"/>
  <c r="R1775" i="1" s="1"/>
  <c r="U1775" i="1" s="1"/>
  <c r="O387" i="1"/>
  <c r="O1834" i="1"/>
  <c r="R1834" i="1" s="1"/>
  <c r="U1834" i="1" s="1"/>
  <c r="O1800" i="1"/>
  <c r="O1892" i="1"/>
  <c r="O1955" i="1"/>
  <c r="R1955" i="1" s="1"/>
  <c r="U1955" i="1" s="1"/>
  <c r="O1810" i="1"/>
  <c r="R1810" i="1" s="1"/>
  <c r="U1810" i="1" s="1"/>
  <c r="O1092" i="1"/>
  <c r="R1092" i="1" s="1"/>
  <c r="U1092" i="1" s="1"/>
  <c r="R2160" i="1"/>
  <c r="U2160" i="1" s="1"/>
  <c r="O1708" i="1"/>
  <c r="R1708" i="1" s="1"/>
  <c r="U1708" i="1" s="1"/>
  <c r="O1574" i="1"/>
  <c r="R1574" i="1" s="1"/>
  <c r="U1574" i="1" s="1"/>
  <c r="O1723" i="1"/>
  <c r="R1723" i="1" s="1"/>
  <c r="U1723" i="1" s="1"/>
  <c r="O1672" i="1"/>
  <c r="R1672" i="1" s="1"/>
  <c r="U1672" i="1" s="1"/>
  <c r="O1609" i="1"/>
  <c r="R1609" i="1" s="1"/>
  <c r="U1609" i="1" s="1"/>
  <c r="O1747" i="1"/>
  <c r="R1747" i="1" s="1"/>
  <c r="U1747" i="1" s="1"/>
  <c r="O1581" i="1"/>
  <c r="R1581" i="1" s="1"/>
  <c r="U1581" i="1" s="1"/>
  <c r="O1744" i="1"/>
  <c r="R1744" i="1" s="1"/>
  <c r="U1744" i="1" s="1"/>
  <c r="O1644" i="1"/>
  <c r="R1644" i="1" s="1"/>
  <c r="U1644" i="1" s="1"/>
  <c r="O1680" i="1"/>
  <c r="R1680" i="1" s="1"/>
  <c r="U1680" i="1" s="1"/>
  <c r="O1936" i="1"/>
  <c r="R2443" i="1"/>
  <c r="U2443" i="1" s="1"/>
  <c r="O1678" i="1"/>
  <c r="R1678" i="1" s="1"/>
  <c r="U1678" i="1" s="1"/>
  <c r="O1666" i="1"/>
  <c r="R1666" i="1" s="1"/>
  <c r="U1666" i="1" s="1"/>
  <c r="O1718" i="1"/>
  <c r="R1718" i="1" s="1"/>
  <c r="U1718" i="1" s="1"/>
  <c r="O1750" i="1"/>
  <c r="R1750" i="1" s="1"/>
  <c r="U1750" i="1" s="1"/>
  <c r="O1685" i="1"/>
  <c r="R1685" i="1" s="1"/>
  <c r="U1685" i="1" s="1"/>
  <c r="O1721" i="1"/>
  <c r="R1721" i="1" s="1"/>
  <c r="U1721" i="1" s="1"/>
  <c r="O1631" i="1"/>
  <c r="R1631" i="1" s="1"/>
  <c r="U1631" i="1" s="1"/>
  <c r="O237" i="1"/>
  <c r="O1787" i="1"/>
  <c r="O1901" i="1"/>
  <c r="O1920" i="1"/>
  <c r="O672" i="1"/>
  <c r="R672" i="1" s="1"/>
  <c r="U672" i="1" s="1"/>
  <c r="R2498" i="1"/>
  <c r="U2498" i="1" s="1"/>
  <c r="R2570" i="1"/>
  <c r="U2570" i="1" s="1"/>
  <c r="R2504" i="1"/>
  <c r="U2504" i="1" s="1"/>
  <c r="R2607" i="1"/>
  <c r="U2607" i="1" s="1"/>
  <c r="R2410" i="1"/>
  <c r="U2410" i="1" s="1"/>
  <c r="R2412" i="1"/>
  <c r="U2412" i="1" s="1"/>
  <c r="R2580" i="1"/>
  <c r="U2580" i="1" s="1"/>
  <c r="R2430" i="1"/>
  <c r="U2430" i="1" s="1"/>
  <c r="R2553" i="1"/>
  <c r="U2553" i="1" s="1"/>
  <c r="R2596" i="1"/>
  <c r="U2596" i="1" s="1"/>
  <c r="R2583" i="1"/>
  <c r="U2583" i="1" s="1"/>
  <c r="R2630" i="1"/>
  <c r="U2630" i="1" s="1"/>
  <c r="R2625" i="1"/>
  <c r="U2625" i="1" s="1"/>
  <c r="R2426" i="1"/>
  <c r="U2426" i="1" s="1"/>
  <c r="R2453" i="1"/>
  <c r="U2453" i="1" s="1"/>
  <c r="R2425" i="1"/>
  <c r="U2425" i="1" s="1"/>
  <c r="R2415" i="1"/>
  <c r="U2415" i="1" s="1"/>
  <c r="R2601" i="1"/>
  <c r="U2601" i="1" s="1"/>
  <c r="R2522" i="1"/>
  <c r="U2522" i="1" s="1"/>
  <c r="R2518" i="1"/>
  <c r="U2518" i="1" s="1"/>
  <c r="R2516" i="1"/>
  <c r="U2516" i="1" s="1"/>
  <c r="R2440" i="1"/>
  <c r="U2440" i="1" s="1"/>
  <c r="U2624" i="1"/>
  <c r="R2521" i="1"/>
  <c r="U2521" i="1" s="1"/>
  <c r="R2448" i="1"/>
  <c r="U2448" i="1" s="1"/>
  <c r="R2620" i="1"/>
  <c r="U2620" i="1" s="1"/>
  <c r="R2438" i="1"/>
  <c r="U2438" i="1" s="1"/>
  <c r="R2569" i="1"/>
  <c r="U2569" i="1" s="1"/>
  <c r="R2428" i="1"/>
  <c r="U2428" i="1" s="1"/>
  <c r="R2614" i="1"/>
  <c r="U2614" i="1" s="1"/>
  <c r="R2514" i="1"/>
  <c r="U2514" i="1" s="1"/>
  <c r="R2591" i="1"/>
  <c r="U2591" i="1" s="1"/>
  <c r="R2449" i="1"/>
  <c r="U2449" i="1" s="1"/>
  <c r="R2507" i="1"/>
  <c r="U2507" i="1" s="1"/>
  <c r="R2595" i="1"/>
  <c r="U2595" i="1" s="1"/>
  <c r="R2487" i="1"/>
  <c r="U2487" i="1" s="1"/>
  <c r="R2424" i="1"/>
  <c r="U2424" i="1" s="1"/>
  <c r="R2572" i="1"/>
  <c r="U2572" i="1" s="1"/>
  <c r="R2447" i="1"/>
  <c r="U2447" i="1" s="1"/>
  <c r="R897" i="1"/>
  <c r="U897" i="1" s="1"/>
  <c r="R2432" i="1"/>
  <c r="U2432" i="1" s="1"/>
  <c r="R2571" i="1"/>
  <c r="U2571" i="1" s="1"/>
  <c r="R2616" i="1"/>
  <c r="U2616" i="1" s="1"/>
  <c r="R2629" i="1"/>
  <c r="U2629" i="1" s="1"/>
  <c r="R2532" i="1"/>
  <c r="U2532" i="1" s="1"/>
  <c r="R1394" i="1"/>
  <c r="U1394" i="1" s="1"/>
  <c r="R2250" i="1"/>
  <c r="U2250" i="1" s="1"/>
  <c r="R2229" i="1"/>
  <c r="U2229" i="1" s="1"/>
  <c r="R2249" i="1"/>
  <c r="U2249" i="1" s="1"/>
  <c r="R2327" i="1"/>
  <c r="U2327" i="1" s="1"/>
  <c r="R2328" i="1"/>
  <c r="U2328" i="1" s="1"/>
  <c r="R2379" i="1"/>
  <c r="U2379" i="1" s="1"/>
  <c r="R2356" i="1"/>
  <c r="U2356" i="1" s="1"/>
  <c r="R2225" i="1"/>
  <c r="U2225" i="1" s="1"/>
  <c r="R2360" i="1"/>
  <c r="U2360" i="1" s="1"/>
  <c r="R2321" i="1"/>
  <c r="U2321" i="1" s="1"/>
  <c r="R2233" i="1"/>
  <c r="U2233" i="1" s="1"/>
  <c r="R2223" i="1"/>
  <c r="U2223" i="1" s="1"/>
  <c r="R2261" i="1"/>
  <c r="U2261" i="1" s="1"/>
  <c r="R2329" i="1"/>
  <c r="U2329" i="1" s="1"/>
  <c r="R2373" i="1"/>
  <c r="U2373" i="1" s="1"/>
  <c r="R2377" i="1"/>
  <c r="U2377" i="1" s="1"/>
  <c r="R2253" i="1"/>
  <c r="U2253" i="1" s="1"/>
  <c r="R2228" i="1"/>
  <c r="U2228" i="1" s="1"/>
  <c r="R2323" i="1"/>
  <c r="U2323" i="1" s="1"/>
  <c r="R2406" i="1"/>
  <c r="U2406" i="1" s="1"/>
  <c r="R2346" i="1"/>
  <c r="U2346" i="1" s="1"/>
  <c r="R2344" i="1"/>
  <c r="U2344" i="1" s="1"/>
  <c r="R2351" i="1"/>
  <c r="U2351" i="1" s="1"/>
  <c r="R2362" i="1"/>
  <c r="U2362" i="1" s="1"/>
  <c r="R2220" i="1"/>
  <c r="U2220" i="1" s="1"/>
  <c r="R2371" i="1"/>
  <c r="U2371" i="1" s="1"/>
  <c r="R2407" i="1"/>
  <c r="U2407" i="1" s="1"/>
  <c r="R2391" i="1"/>
  <c r="U2391" i="1" s="1"/>
  <c r="R2281" i="1"/>
  <c r="U2281" i="1" s="1"/>
  <c r="R2347" i="1"/>
  <c r="U2347" i="1" s="1"/>
  <c r="R2326" i="1"/>
  <c r="U2326" i="1" s="1"/>
  <c r="R2348" i="1"/>
  <c r="U2348" i="1" s="1"/>
  <c r="R2336" i="1"/>
  <c r="U2336" i="1" s="1"/>
  <c r="R2283" i="1"/>
  <c r="U2283" i="1" s="1"/>
  <c r="R2389" i="1"/>
  <c r="U2389" i="1" s="1"/>
  <c r="R2307" i="1"/>
  <c r="U2307" i="1" s="1"/>
  <c r="R2279" i="1"/>
  <c r="U2279" i="1" s="1"/>
  <c r="R2366" i="1"/>
  <c r="U2366" i="1" s="1"/>
  <c r="R2294" i="1"/>
  <c r="U2294" i="1" s="1"/>
  <c r="R2383" i="1"/>
  <c r="U2383" i="1" s="1"/>
  <c r="R2257" i="1"/>
  <c r="U2257" i="1" s="1"/>
  <c r="R2324" i="1"/>
  <c r="U2324" i="1" s="1"/>
  <c r="R2333" i="1"/>
  <c r="U2333" i="1" s="1"/>
  <c r="R2352" i="1"/>
  <c r="U2352" i="1" s="1"/>
  <c r="R2393" i="1"/>
  <c r="U2393" i="1" s="1"/>
  <c r="R2367" i="1"/>
  <c r="U2367" i="1" s="1"/>
  <c r="R2286" i="1"/>
  <c r="U2286" i="1" s="1"/>
  <c r="R2224" i="1"/>
  <c r="U2224" i="1" s="1"/>
  <c r="R1142" i="1"/>
  <c r="U1142" i="1" s="1"/>
  <c r="R1422" i="1"/>
  <c r="U1422" i="1" s="1"/>
  <c r="R1368" i="1"/>
  <c r="U1368" i="1" s="1"/>
  <c r="R1402" i="1"/>
  <c r="U1402" i="1" s="1"/>
  <c r="R1466" i="1"/>
  <c r="U1466" i="1" s="1"/>
  <c r="R1564" i="1"/>
  <c r="U1564" i="1" s="1"/>
  <c r="R1148" i="1"/>
  <c r="U1148" i="1" s="1"/>
  <c r="R1199" i="1"/>
  <c r="U1199" i="1" s="1"/>
  <c r="R1408" i="1"/>
  <c r="U1408" i="1" s="1"/>
  <c r="R1362" i="1"/>
  <c r="U1362" i="1" s="1"/>
  <c r="R1370" i="1"/>
  <c r="U1370" i="1" s="1"/>
  <c r="R1245" i="1"/>
  <c r="U1245" i="1" s="1"/>
  <c r="R1342" i="1"/>
  <c r="U1342" i="1" s="1"/>
  <c r="R1309" i="1"/>
  <c r="U1309" i="1" s="1"/>
  <c r="R1430" i="1"/>
  <c r="U1430" i="1" s="1"/>
  <c r="R1269" i="1"/>
  <c r="U1269" i="1" s="1"/>
  <c r="R1259" i="1"/>
  <c r="U1259" i="1" s="1"/>
  <c r="R1239" i="1"/>
  <c r="U1239" i="1" s="1"/>
  <c r="R1150" i="1"/>
  <c r="U1150" i="1" s="1"/>
  <c r="R1462" i="1"/>
  <c r="U1462" i="1" s="1"/>
  <c r="R1195" i="1"/>
  <c r="U1195" i="1" s="1"/>
  <c r="R1507" i="1"/>
  <c r="U1507" i="1" s="1"/>
  <c r="R1241" i="1"/>
  <c r="U1241" i="1" s="1"/>
  <c r="R1279" i="1"/>
  <c r="U1279" i="1" s="1"/>
  <c r="R1414" i="1"/>
  <c r="U1414" i="1" s="1"/>
  <c r="R1436" i="1"/>
  <c r="U1436" i="1" s="1"/>
  <c r="R1226" i="1"/>
  <c r="U1226" i="1" s="1"/>
  <c r="R1566" i="1"/>
  <c r="U1566" i="1" s="1"/>
  <c r="R1553" i="1"/>
  <c r="U1553" i="1" s="1"/>
  <c r="R1482" i="1"/>
  <c r="U1482" i="1" s="1"/>
  <c r="R1337" i="1"/>
  <c r="U1337" i="1" s="1"/>
  <c r="R1438" i="1"/>
  <c r="U1438" i="1" s="1"/>
  <c r="R1444" i="1"/>
  <c r="U1444" i="1" s="1"/>
  <c r="R1187" i="1"/>
  <c r="U1187" i="1" s="1"/>
  <c r="R1366" i="1"/>
  <c r="U1366" i="1" s="1"/>
  <c r="R1144" i="1"/>
  <c r="U1144" i="1" s="1"/>
  <c r="R1228" i="1"/>
  <c r="U1228" i="1" s="1"/>
  <c r="R1527" i="1"/>
  <c r="U1527" i="1" s="1"/>
  <c r="R1358" i="1"/>
  <c r="U1358" i="1" s="1"/>
  <c r="R1334" i="1"/>
  <c r="U1334" i="1" s="1"/>
  <c r="R1499" i="1"/>
  <c r="U1499" i="1" s="1"/>
  <c r="R1287" i="1"/>
  <c r="U1287" i="1" s="1"/>
  <c r="R1432" i="1"/>
  <c r="U1432" i="1" s="1"/>
  <c r="R1275" i="1"/>
  <c r="U1275" i="1" s="1"/>
  <c r="R1503" i="1"/>
  <c r="U1503" i="1" s="1"/>
  <c r="R1404" i="1"/>
  <c r="U1404" i="1" s="1"/>
  <c r="R1380" i="1"/>
  <c r="U1380" i="1" s="1"/>
  <c r="R1154" i="1"/>
  <c r="U1154" i="1" s="1"/>
  <c r="R1409" i="1"/>
  <c r="U1409" i="1" s="1"/>
  <c r="R1248" i="1"/>
  <c r="U1248" i="1" s="1"/>
  <c r="R1218" i="1"/>
  <c r="U1218" i="1" s="1"/>
  <c r="R1563" i="1"/>
  <c r="U1563" i="1" s="1"/>
  <c r="R1254" i="1"/>
  <c r="U1254" i="1" s="1"/>
  <c r="R1133" i="1"/>
  <c r="U1133" i="1" s="1"/>
  <c r="R1407" i="1"/>
  <c r="U1407" i="1" s="1"/>
  <c r="R1331" i="1"/>
  <c r="U1331" i="1" s="1"/>
  <c r="R1560" i="1"/>
  <c r="U1560" i="1" s="1"/>
  <c r="R1322" i="1"/>
  <c r="U1322" i="1" s="1"/>
  <c r="R1397" i="1"/>
  <c r="U1397" i="1" s="1"/>
  <c r="R1316" i="1"/>
  <c r="U1316" i="1" s="1"/>
  <c r="R1242" i="1"/>
  <c r="U1242" i="1" s="1"/>
  <c r="R1365" i="1"/>
  <c r="U1365" i="1" s="1"/>
  <c r="R1411" i="1"/>
  <c r="U1411" i="1" s="1"/>
  <c r="R1240" i="1"/>
  <c r="U1240" i="1" s="1"/>
  <c r="R1233" i="1"/>
  <c r="U1233" i="1" s="1"/>
  <c r="R1415" i="1"/>
  <c r="U1415" i="1" s="1"/>
  <c r="R1437" i="1"/>
  <c r="U1437" i="1" s="1"/>
  <c r="R1550" i="1"/>
  <c r="U1550" i="1" s="1"/>
  <c r="R1336" i="1"/>
  <c r="U1336" i="1" s="1"/>
  <c r="R1229" i="1"/>
  <c r="U1229" i="1" s="1"/>
  <c r="R1156" i="1"/>
  <c r="U1156" i="1" s="1"/>
  <c r="R1449" i="1"/>
  <c r="U1449" i="1" s="1"/>
  <c r="R1530" i="1"/>
  <c r="U1530" i="1" s="1"/>
  <c r="R1479" i="1"/>
  <c r="U1479" i="1" s="1"/>
  <c r="R1270" i="1"/>
  <c r="U1270" i="1" s="1"/>
  <c r="R1413" i="1"/>
  <c r="U1413" i="1" s="1"/>
  <c r="R1363" i="1"/>
  <c r="U1363" i="1" s="1"/>
  <c r="R1162" i="1"/>
  <c r="U1162" i="1" s="1"/>
  <c r="R1403" i="1"/>
  <c r="U1403" i="1" s="1"/>
  <c r="R1399" i="1"/>
  <c r="U1399" i="1" s="1"/>
  <c r="R1318" i="1"/>
  <c r="U1318" i="1" s="1"/>
  <c r="R1214" i="1"/>
  <c r="U1214" i="1" s="1"/>
  <c r="R1168" i="1"/>
  <c r="U1168" i="1" s="1"/>
  <c r="R1312" i="1"/>
  <c r="U1312" i="1" s="1"/>
  <c r="R1278" i="1"/>
  <c r="U1278" i="1" s="1"/>
  <c r="R2009" i="1"/>
  <c r="U2009" i="1" s="1"/>
  <c r="R2175" i="1"/>
  <c r="U2175" i="1" s="1"/>
  <c r="R1985" i="1"/>
  <c r="U1985" i="1" s="1"/>
  <c r="R2024" i="1"/>
  <c r="U2024" i="1" s="1"/>
  <c r="R2094" i="1"/>
  <c r="U2094" i="1" s="1"/>
  <c r="R2027" i="1"/>
  <c r="U2027" i="1" s="1"/>
  <c r="R2170" i="1"/>
  <c r="U2170" i="1" s="1"/>
  <c r="R2006" i="1"/>
  <c r="U2006" i="1" s="1"/>
  <c r="R2195" i="1"/>
  <c r="U2195" i="1" s="1"/>
  <c r="R2194" i="1"/>
  <c r="U2194" i="1" s="1"/>
  <c r="R2119" i="1"/>
  <c r="U2119" i="1" s="1"/>
  <c r="R2180" i="1"/>
  <c r="U2180" i="1" s="1"/>
  <c r="R2150" i="1"/>
  <c r="U2150" i="1" s="1"/>
  <c r="R2015" i="1"/>
  <c r="U2015" i="1" s="1"/>
  <c r="R2162" i="1"/>
  <c r="U2162" i="1" s="1"/>
  <c r="R2210" i="1"/>
  <c r="U2210" i="1" s="1"/>
  <c r="R2173" i="1"/>
  <c r="U2173" i="1" s="1"/>
  <c r="R2145" i="1"/>
  <c r="U2145" i="1" s="1"/>
  <c r="R2069" i="1"/>
  <c r="U2069" i="1" s="1"/>
  <c r="R2023" i="1"/>
  <c r="U2023" i="1" s="1"/>
  <c r="R2176" i="1"/>
  <c r="U2176" i="1" s="1"/>
  <c r="R2147" i="1"/>
  <c r="U2147" i="1" s="1"/>
  <c r="R2034" i="1"/>
  <c r="U2034" i="1" s="1"/>
  <c r="R2011" i="1"/>
  <c r="U2011" i="1" s="1"/>
  <c r="R2157" i="1"/>
  <c r="U2157" i="1" s="1"/>
  <c r="R2148" i="1"/>
  <c r="U2148" i="1" s="1"/>
  <c r="R2013" i="1"/>
  <c r="U2013" i="1" s="1"/>
  <c r="R2206" i="1"/>
  <c r="U2206" i="1" s="1"/>
  <c r="R2208" i="1"/>
  <c r="U2208" i="1" s="1"/>
  <c r="R2124" i="1"/>
  <c r="U2124" i="1" s="1"/>
  <c r="R1983" i="1"/>
  <c r="U1983" i="1" s="1"/>
  <c r="R2073" i="1"/>
  <c r="U2073" i="1" s="1"/>
  <c r="R1977" i="1"/>
  <c r="U1977" i="1" s="1"/>
  <c r="R2044" i="1"/>
  <c r="U2044" i="1" s="1"/>
  <c r="R2117" i="1"/>
  <c r="U2117" i="1" s="1"/>
  <c r="R2151" i="1"/>
  <c r="U2151" i="1" s="1"/>
  <c r="R2125" i="1"/>
  <c r="U2125" i="1" s="1"/>
  <c r="R2087" i="1"/>
  <c r="U2087" i="1" s="1"/>
  <c r="R2084" i="1"/>
  <c r="U2084" i="1" s="1"/>
  <c r="R2079" i="1"/>
  <c r="U2079" i="1" s="1"/>
  <c r="R2142" i="1"/>
  <c r="U2142" i="1" s="1"/>
  <c r="R2214" i="1"/>
  <c r="U2214" i="1" s="1"/>
  <c r="R2127" i="1"/>
  <c r="U2127" i="1" s="1"/>
  <c r="R2065" i="1"/>
  <c r="U2065" i="1" s="1"/>
  <c r="O1974" i="1"/>
  <c r="O434" i="1"/>
  <c r="R434" i="1" s="1"/>
  <c r="U434" i="1" s="1"/>
  <c r="O1650" i="1"/>
  <c r="R1650" i="1" s="1"/>
  <c r="U1650" i="1" s="1"/>
  <c r="O1773" i="1"/>
  <c r="R1773" i="1" s="1"/>
  <c r="U1773" i="1" s="1"/>
  <c r="O1762" i="1"/>
  <c r="R1762" i="1" s="1"/>
  <c r="U1762" i="1" s="1"/>
  <c r="O1695" i="1"/>
  <c r="R1695" i="1" s="1"/>
  <c r="U1695" i="1" s="1"/>
  <c r="O1593" i="1"/>
  <c r="R1593" i="1" s="1"/>
  <c r="U1593" i="1" s="1"/>
  <c r="O1655" i="1"/>
  <c r="R1655" i="1" s="1"/>
  <c r="U1655" i="1" s="1"/>
  <c r="O1659" i="1"/>
  <c r="R1659" i="1" s="1"/>
  <c r="U1659" i="1" s="1"/>
  <c r="O1717" i="1"/>
  <c r="R1717" i="1" s="1"/>
  <c r="U1717" i="1" s="1"/>
  <c r="O1691" i="1"/>
  <c r="R1691" i="1" s="1"/>
  <c r="U1691" i="1" s="1"/>
  <c r="O1660" i="1"/>
  <c r="R1660" i="1" s="1"/>
  <c r="U1660" i="1" s="1"/>
  <c r="O1676" i="1"/>
  <c r="R1676" i="1" s="1"/>
  <c r="U1676" i="1" s="1"/>
  <c r="O1667" i="1"/>
  <c r="R1667" i="1" s="1"/>
  <c r="U1667" i="1" s="1"/>
  <c r="O1573" i="1"/>
  <c r="R1573" i="1" s="1"/>
  <c r="U1573" i="1" s="1"/>
  <c r="O1608" i="1"/>
  <c r="R1608" i="1" s="1"/>
  <c r="U1608" i="1" s="1"/>
  <c r="O1618" i="1"/>
  <c r="R1618" i="1" s="1"/>
  <c r="U1618" i="1" s="1"/>
  <c r="R1589" i="1"/>
  <c r="U1589" i="1" s="1"/>
  <c r="O1583" i="1"/>
  <c r="R1583" i="1" s="1"/>
  <c r="U1583" i="1" s="1"/>
  <c r="O1643" i="1"/>
  <c r="R1643" i="1" s="1"/>
  <c r="U1643" i="1" s="1"/>
  <c r="O358" i="1"/>
  <c r="O287" i="1"/>
  <c r="O430" i="1"/>
  <c r="O273" i="1"/>
  <c r="O390" i="1"/>
  <c r="O377" i="1"/>
  <c r="R377" i="1" s="1"/>
  <c r="U377" i="1" s="1"/>
  <c r="O395" i="1"/>
  <c r="R395" i="1" s="1"/>
  <c r="U395" i="1" s="1"/>
  <c r="O402" i="1"/>
  <c r="O1959" i="1"/>
  <c r="R1959" i="1" s="1"/>
  <c r="U1959" i="1" s="1"/>
  <c r="O1789" i="1"/>
  <c r="O1812" i="1"/>
  <c r="O899" i="1"/>
  <c r="O1036" i="1"/>
  <c r="O1013" i="1"/>
  <c r="O1028" i="1"/>
  <c r="O973" i="1"/>
  <c r="O253" i="1"/>
  <c r="R253" i="1" s="1"/>
  <c r="U253" i="1" s="1"/>
  <c r="O286" i="1"/>
  <c r="R286" i="1" s="1"/>
  <c r="U286" i="1" s="1"/>
  <c r="O1782" i="1"/>
  <c r="O1897" i="1"/>
  <c r="O1817" i="1"/>
  <c r="R1817" i="1" s="1"/>
  <c r="U1817" i="1" s="1"/>
  <c r="O827" i="1"/>
  <c r="O573" i="1"/>
  <c r="R573" i="1" s="1"/>
  <c r="U573" i="1" s="1"/>
  <c r="O1603" i="1"/>
  <c r="R1603" i="1" s="1"/>
  <c r="U1603" i="1" s="1"/>
  <c r="O1704" i="1"/>
  <c r="R1704" i="1" s="1"/>
  <c r="U1704" i="1" s="1"/>
  <c r="O1699" i="1"/>
  <c r="R1699" i="1" s="1"/>
  <c r="U1699" i="1" s="1"/>
  <c r="O1669" i="1"/>
  <c r="R1669" i="1" s="1"/>
  <c r="U1669" i="1" s="1"/>
  <c r="O1594" i="1"/>
  <c r="R1594" i="1" s="1"/>
  <c r="U1594" i="1" s="1"/>
  <c r="O1720" i="1"/>
  <c r="R1720" i="1" s="1"/>
  <c r="U1720" i="1" s="1"/>
  <c r="O1724" i="1"/>
  <c r="R1724" i="1" s="1"/>
  <c r="U1724" i="1" s="1"/>
  <c r="O1763" i="1"/>
  <c r="R1763" i="1" s="1"/>
  <c r="U1763" i="1" s="1"/>
  <c r="O1595" i="1"/>
  <c r="R1595" i="1" s="1"/>
  <c r="U1595" i="1" s="1"/>
  <c r="O1677" i="1"/>
  <c r="R1677" i="1" s="1"/>
  <c r="U1677" i="1" s="1"/>
  <c r="O1579" i="1"/>
  <c r="R1579" i="1" s="1"/>
  <c r="U1579" i="1" s="1"/>
  <c r="O1674" i="1"/>
  <c r="R1674" i="1" s="1"/>
  <c r="U1674" i="1" s="1"/>
  <c r="O1584" i="1"/>
  <c r="R1584" i="1" s="1"/>
  <c r="U1584" i="1" s="1"/>
  <c r="O1713" i="1"/>
  <c r="R1713" i="1" s="1"/>
  <c r="U1713" i="1" s="1"/>
  <c r="O1614" i="1"/>
  <c r="R1614" i="1" s="1"/>
  <c r="U1614" i="1" s="1"/>
  <c r="O1611" i="1"/>
  <c r="R1611" i="1" s="1"/>
  <c r="U1611" i="1" s="1"/>
  <c r="O1761" i="1"/>
  <c r="R1761" i="1" s="1"/>
  <c r="U1761" i="1" s="1"/>
  <c r="O257" i="1"/>
  <c r="O458" i="1"/>
  <c r="R458" i="1" s="1"/>
  <c r="U458" i="1" s="1"/>
  <c r="O410" i="1"/>
  <c r="R410" i="1" s="1"/>
  <c r="U410" i="1" s="1"/>
  <c r="O313" i="1"/>
  <c r="O463" i="1"/>
  <c r="O366" i="1"/>
  <c r="O1923" i="1"/>
  <c r="O1820" i="1"/>
  <c r="O1846" i="1"/>
  <c r="R1846" i="1" s="1"/>
  <c r="U1846" i="1" s="1"/>
  <c r="O1898" i="1"/>
  <c r="O1906" i="1"/>
  <c r="O1845" i="1"/>
  <c r="R1845" i="1" s="1"/>
  <c r="U1845" i="1" s="1"/>
  <c r="O1941" i="1"/>
  <c r="O1807" i="1"/>
  <c r="R1807" i="1" s="1"/>
  <c r="U1807" i="1" s="1"/>
  <c r="O1867" i="1"/>
  <c r="O1816" i="1"/>
  <c r="O1778" i="1"/>
  <c r="O1815" i="1"/>
  <c r="O1850" i="1"/>
  <c r="R1850" i="1" s="1"/>
  <c r="U1850" i="1" s="1"/>
  <c r="O1971" i="1"/>
  <c r="O583" i="1"/>
  <c r="O1671" i="1"/>
  <c r="R1671" i="1" s="1"/>
  <c r="U1671" i="1" s="1"/>
  <c r="O1582" i="1"/>
  <c r="R1582" i="1" s="1"/>
  <c r="U1582" i="1" s="1"/>
  <c r="O367" i="1"/>
  <c r="R367" i="1" s="1"/>
  <c r="U367" i="1" s="1"/>
  <c r="O314" i="1"/>
  <c r="O431" i="1"/>
  <c r="O254" i="1"/>
  <c r="O1932" i="1"/>
  <c r="R1932" i="1" s="1"/>
  <c r="U1932" i="1" s="1"/>
  <c r="O880" i="1"/>
  <c r="O858" i="1"/>
  <c r="O829" i="1"/>
  <c r="R829" i="1" s="1"/>
  <c r="U829" i="1" s="1"/>
  <c r="O376" i="1"/>
  <c r="R376" i="1" s="1"/>
  <c r="U376" i="1" s="1"/>
  <c r="O252" i="1"/>
  <c r="O281" i="1"/>
  <c r="O374" i="1"/>
  <c r="R374" i="1" s="1"/>
  <c r="U374" i="1" s="1"/>
  <c r="O414" i="1"/>
  <c r="R414" i="1" s="1"/>
  <c r="U414" i="1" s="1"/>
  <c r="O436" i="1"/>
  <c r="R436" i="1" s="1"/>
  <c r="U436" i="1" s="1"/>
  <c r="O362" i="1"/>
  <c r="O380" i="1"/>
  <c r="O340" i="1"/>
  <c r="O260" i="1"/>
  <c r="O2003" i="1"/>
  <c r="O1908" i="1"/>
  <c r="O1848" i="1"/>
  <c r="R1848" i="1" s="1"/>
  <c r="U1848" i="1" s="1"/>
  <c r="O1899" i="1"/>
  <c r="R1899" i="1" s="1"/>
  <c r="U1899" i="1" s="1"/>
  <c r="O1890" i="1"/>
  <c r="R1890" i="1" s="1"/>
  <c r="U1890" i="1" s="1"/>
  <c r="O1948" i="1"/>
  <c r="R1948" i="1" s="1"/>
  <c r="U1948" i="1" s="1"/>
  <c r="O1851" i="1"/>
  <c r="O665" i="1"/>
  <c r="R665" i="1" s="1"/>
  <c r="U665" i="1" s="1"/>
  <c r="O833" i="1"/>
  <c r="R833" i="1" s="1"/>
  <c r="U833" i="1" s="1"/>
  <c r="O1599" i="1"/>
  <c r="R1599" i="1" s="1"/>
  <c r="U1599" i="1" s="1"/>
  <c r="O1688" i="1"/>
  <c r="R1688" i="1" s="1"/>
  <c r="U1688" i="1" s="1"/>
  <c r="O1612" i="1"/>
  <c r="R1612" i="1" s="1"/>
  <c r="U1612" i="1" s="1"/>
  <c r="O1670" i="1"/>
  <c r="R1670" i="1" s="1"/>
  <c r="U1670" i="1" s="1"/>
  <c r="O1767" i="1"/>
  <c r="R1767" i="1" s="1"/>
  <c r="U1767" i="1" s="1"/>
  <c r="O1690" i="1"/>
  <c r="R1690" i="1" s="1"/>
  <c r="U1690" i="1" s="1"/>
  <c r="O1766" i="1"/>
  <c r="R1766" i="1" s="1"/>
  <c r="U1766" i="1" s="1"/>
  <c r="O1770" i="1"/>
  <c r="R1770" i="1" s="1"/>
  <c r="U1770" i="1" s="1"/>
  <c r="O344" i="1"/>
  <c r="R344" i="1" s="1"/>
  <c r="U344" i="1" s="1"/>
  <c r="O404" i="1"/>
  <c r="R404" i="1" s="1"/>
  <c r="U404" i="1" s="1"/>
  <c r="O227" i="1"/>
  <c r="O1958" i="1"/>
  <c r="O1942" i="1"/>
  <c r="O857" i="1"/>
  <c r="R857" i="1" s="1"/>
  <c r="U857" i="1" s="1"/>
  <c r="O515" i="1"/>
  <c r="O670" i="1"/>
  <c r="R670" i="1" s="1"/>
  <c r="U670" i="1" s="1"/>
  <c r="O832" i="1"/>
  <c r="R832" i="1" s="1"/>
  <c r="U832" i="1" s="1"/>
  <c r="O663" i="1"/>
  <c r="O618" i="1"/>
  <c r="O472" i="1"/>
  <c r="R472" i="1" s="1"/>
  <c r="U472" i="1" s="1"/>
  <c r="O1577" i="1"/>
  <c r="R1577" i="1" s="1"/>
  <c r="U1577" i="1" s="1"/>
  <c r="O1701" i="1"/>
  <c r="R1701" i="1" s="1"/>
  <c r="U1701" i="1" s="1"/>
  <c r="O1570" i="1"/>
  <c r="R1570" i="1" s="1"/>
  <c r="U1570" i="1" s="1"/>
  <c r="O1657" i="1"/>
  <c r="R1657" i="1" s="1"/>
  <c r="U1657" i="1" s="1"/>
  <c r="O1663" i="1"/>
  <c r="R1663" i="1" s="1"/>
  <c r="U1663" i="1" s="1"/>
  <c r="O1590" i="1"/>
  <c r="R1590" i="1" s="1"/>
  <c r="U1590" i="1" s="1"/>
  <c r="O1714" i="1"/>
  <c r="R1714" i="1" s="1"/>
  <c r="U1714" i="1" s="1"/>
  <c r="O1687" i="1"/>
  <c r="R1687" i="1" s="1"/>
  <c r="U1687" i="1" s="1"/>
  <c r="O1679" i="1"/>
  <c r="R1679" i="1" s="1"/>
  <c r="U1679" i="1" s="1"/>
  <c r="O1610" i="1"/>
  <c r="R1610" i="1" s="1"/>
  <c r="U1610" i="1" s="1"/>
  <c r="O1694" i="1"/>
  <c r="R1694" i="1" s="1"/>
  <c r="U1694" i="1" s="1"/>
  <c r="O1719" i="1"/>
  <c r="R1719" i="1" s="1"/>
  <c r="U1719" i="1" s="1"/>
  <c r="O1592" i="1"/>
  <c r="R1592" i="1" s="1"/>
  <c r="U1592" i="1" s="1"/>
  <c r="O1645" i="1"/>
  <c r="R1645" i="1" s="1"/>
  <c r="U1645" i="1" s="1"/>
  <c r="O1769" i="1"/>
  <c r="R1769" i="1" s="1"/>
  <c r="U1769" i="1" s="1"/>
  <c r="O233" i="1"/>
  <c r="O240" i="1"/>
  <c r="O284" i="1"/>
  <c r="O318" i="1"/>
  <c r="O389" i="1"/>
  <c r="R389" i="1" s="1"/>
  <c r="U389" i="1" s="1"/>
  <c r="O1803" i="1"/>
  <c r="O1885" i="1"/>
  <c r="O1950" i="1"/>
  <c r="O1883" i="1"/>
  <c r="R1883" i="1" s="1"/>
  <c r="U1883" i="1" s="1"/>
  <c r="O616" i="1"/>
  <c r="O579" i="1"/>
  <c r="O1886" i="1"/>
  <c r="O1909" i="1"/>
  <c r="O1972" i="1"/>
  <c r="O917" i="1"/>
  <c r="O893" i="1"/>
  <c r="R893" i="1" s="1"/>
  <c r="U893" i="1" s="1"/>
  <c r="O1058" i="1"/>
  <c r="R1058" i="1" s="1"/>
  <c r="U1058" i="1" s="1"/>
  <c r="O936" i="1"/>
  <c r="O998" i="1"/>
  <c r="O974" i="1"/>
  <c r="O1093" i="1"/>
  <c r="O1123" i="1"/>
  <c r="R1123" i="1" s="1"/>
  <c r="U1123" i="1" s="1"/>
  <c r="O1774" i="1"/>
  <c r="R1774" i="1" s="1"/>
  <c r="U1774" i="1" s="1"/>
  <c r="O1652" i="1"/>
  <c r="R1652" i="1" s="1"/>
  <c r="U1652" i="1" s="1"/>
  <c r="O1693" i="1"/>
  <c r="R1693" i="1" s="1"/>
  <c r="U1693" i="1" s="1"/>
  <c r="O1601" i="1"/>
  <c r="R1601" i="1" s="1"/>
  <c r="U1601" i="1" s="1"/>
  <c r="O1692" i="1"/>
  <c r="R1692" i="1" s="1"/>
  <c r="U1692" i="1" s="1"/>
  <c r="O1743" i="1"/>
  <c r="R1743" i="1" s="1"/>
  <c r="U1743" i="1" s="1"/>
  <c r="O1725" i="1"/>
  <c r="R1725" i="1" s="1"/>
  <c r="U1725" i="1" s="1"/>
  <c r="O1722" i="1"/>
  <c r="R1722" i="1" s="1"/>
  <c r="U1722" i="1" s="1"/>
  <c r="O457" i="1"/>
  <c r="R457" i="1" s="1"/>
  <c r="U457" i="1" s="1"/>
  <c r="O413" i="1"/>
  <c r="O256" i="1"/>
  <c r="O315" i="1"/>
  <c r="O394" i="1"/>
  <c r="O405" i="1"/>
  <c r="O378" i="1"/>
  <c r="O449" i="1"/>
  <c r="O416" i="1"/>
  <c r="O230" i="1"/>
  <c r="O1835" i="1"/>
  <c r="O1888" i="1"/>
  <c r="O1869" i="1"/>
  <c r="R1869" i="1" s="1"/>
  <c r="U1869" i="1" s="1"/>
  <c r="O600" i="1"/>
  <c r="R600" i="1" s="1"/>
  <c r="U600" i="1" s="1"/>
  <c r="O575" i="1"/>
  <c r="O644" i="1"/>
  <c r="O471" i="1"/>
  <c r="R471" i="1" s="1"/>
  <c r="U471" i="1" s="1"/>
  <c r="O934" i="1"/>
  <c r="O1571" i="1"/>
  <c r="R1571" i="1" s="1"/>
  <c r="U1571" i="1" s="1"/>
  <c r="O1636" i="1"/>
  <c r="R1636" i="1" s="1"/>
  <c r="U1636" i="1" s="1"/>
  <c r="O1748" i="1"/>
  <c r="R1748" i="1" s="1"/>
  <c r="U1748" i="1" s="1"/>
  <c r="O1675" i="1"/>
  <c r="R1675" i="1" s="1"/>
  <c r="U1675" i="1" s="1"/>
  <c r="O1619" i="1"/>
  <c r="R1619" i="1" s="1"/>
  <c r="U1619" i="1" s="1"/>
  <c r="O1637" i="1"/>
  <c r="R1637" i="1" s="1"/>
  <c r="U1637" i="1" s="1"/>
  <c r="O1684" i="1"/>
  <c r="R1684" i="1" s="1"/>
  <c r="U1684" i="1" s="1"/>
  <c r="O1661" i="1"/>
  <c r="R1661" i="1" s="1"/>
  <c r="U1661" i="1" s="1"/>
  <c r="O1668" i="1"/>
  <c r="R1668" i="1" s="1"/>
  <c r="U1668" i="1" s="1"/>
  <c r="O1705" i="1"/>
  <c r="R1705" i="1" s="1"/>
  <c r="U1705" i="1" s="1"/>
  <c r="O1572" i="1"/>
  <c r="R1572" i="1" s="1"/>
  <c r="U1572" i="1" s="1"/>
  <c r="O1596" i="1"/>
  <c r="R1596" i="1" s="1"/>
  <c r="U1596" i="1" s="1"/>
  <c r="O1588" i="1"/>
  <c r="R1588" i="1" s="1"/>
  <c r="U1588" i="1" s="1"/>
  <c r="O1683" i="1"/>
  <c r="R1683" i="1" s="1"/>
  <c r="U1683" i="1" s="1"/>
  <c r="O1605" i="1"/>
  <c r="R1605" i="1" s="1"/>
  <c r="U1605" i="1" s="1"/>
  <c r="O1697" i="1"/>
  <c r="R1697" i="1" s="1"/>
  <c r="U1697" i="1" s="1"/>
  <c r="O1578" i="1"/>
  <c r="R1578" i="1" s="1"/>
  <c r="U1578" i="1" s="1"/>
  <c r="O323" i="1"/>
  <c r="O419" i="1"/>
  <c r="R419" i="1" s="1"/>
  <c r="U419" i="1" s="1"/>
  <c r="O322" i="1"/>
  <c r="O241" i="1"/>
  <c r="O235" i="1"/>
  <c r="O288" i="1"/>
  <c r="O393" i="1"/>
  <c r="O328" i="1"/>
  <c r="O373" i="1"/>
  <c r="O330" i="1"/>
  <c r="O383" i="1"/>
  <c r="R383" i="1" s="1"/>
  <c r="U383" i="1" s="1"/>
  <c r="O1097" i="1"/>
  <c r="O388" i="1"/>
  <c r="O454" i="1"/>
  <c r="R454" i="1" s="1"/>
  <c r="U454" i="1" s="1"/>
  <c r="O234" i="1"/>
  <c r="O278" i="1"/>
  <c r="O364" i="1"/>
  <c r="R364" i="1" s="1"/>
  <c r="U364" i="1" s="1"/>
  <c r="O455" i="1"/>
  <c r="O259" i="1"/>
  <c r="O228" i="1"/>
  <c r="O448" i="1"/>
  <c r="O375" i="1"/>
  <c r="O451" i="1"/>
  <c r="O258" i="1"/>
  <c r="R258" i="1" s="1"/>
  <c r="U258" i="1" s="1"/>
  <c r="O400" i="1"/>
  <c r="O433" i="1"/>
  <c r="R433" i="1" s="1"/>
  <c r="U433" i="1" s="1"/>
  <c r="O397" i="1"/>
  <c r="O261" i="1"/>
  <c r="O432" i="1"/>
  <c r="O357" i="1"/>
  <c r="O368" i="1"/>
  <c r="O392" i="1"/>
  <c r="O1943" i="1"/>
  <c r="O1857" i="1"/>
  <c r="O1830" i="1"/>
  <c r="O1969" i="1"/>
  <c r="O1862" i="1"/>
  <c r="O1808" i="1"/>
  <c r="O1935" i="1"/>
  <c r="O1017" i="1"/>
  <c r="R1017" i="1" s="1"/>
  <c r="U1017" i="1" s="1"/>
  <c r="O1091" i="1"/>
  <c r="R1091" i="1" s="1"/>
  <c r="U1091" i="1" s="1"/>
  <c r="O1077" i="1"/>
  <c r="R1077" i="1" s="1"/>
  <c r="U1077" i="1" s="1"/>
  <c r="O972" i="1"/>
  <c r="R972" i="1" s="1"/>
  <c r="U972" i="1" s="1"/>
  <c r="O982" i="1"/>
  <c r="R982" i="1" s="1"/>
  <c r="U982" i="1" s="1"/>
  <c r="O1067" i="1"/>
  <c r="R1067" i="1" s="1"/>
  <c r="U1067" i="1" s="1"/>
  <c r="O913" i="1"/>
  <c r="R896" i="1"/>
  <c r="U896" i="1" s="1"/>
  <c r="R1049" i="1"/>
  <c r="U1049" i="1" s="1"/>
  <c r="O975" i="1"/>
  <c r="O1576" i="1"/>
  <c r="R910" i="1"/>
  <c r="U910" i="1" s="1"/>
  <c r="O1060" i="1"/>
  <c r="O937" i="1"/>
  <c r="R980" i="1"/>
  <c r="U980" i="1" s="1"/>
  <c r="O963" i="1"/>
  <c r="O909" i="1"/>
  <c r="O1059" i="1"/>
  <c r="O1115" i="1"/>
  <c r="O1046" i="1"/>
  <c r="O987" i="1"/>
  <c r="O1047" i="1"/>
  <c r="O1038" i="1"/>
  <c r="O1029" i="1"/>
  <c r="O997" i="1"/>
  <c r="O1032" i="1"/>
  <c r="O916" i="1"/>
  <c r="O1040" i="1"/>
  <c r="O1037" i="1"/>
  <c r="O1064" i="1"/>
  <c r="O978" i="1"/>
  <c r="O986" i="1"/>
  <c r="O1085" i="1"/>
  <c r="O1048" i="1"/>
  <c r="O1126" i="1"/>
  <c r="O1124" i="1"/>
  <c r="R895" i="1"/>
  <c r="U895" i="1" s="1"/>
  <c r="O1120" i="1"/>
  <c r="O1114" i="1"/>
  <c r="O989" i="1"/>
  <c r="O971" i="1"/>
  <c r="O1125" i="1"/>
  <c r="O920" i="1"/>
  <c r="O1008" i="1"/>
  <c r="O994" i="1"/>
  <c r="O891" i="1"/>
  <c r="O1054" i="1"/>
  <c r="O898" i="1"/>
  <c r="R870" i="1"/>
  <c r="U870" i="1" s="1"/>
  <c r="R1813" i="1"/>
  <c r="U1813" i="1" s="1"/>
  <c r="R1805" i="1"/>
  <c r="U1805" i="1" s="1"/>
  <c r="R1891" i="1"/>
  <c r="U1891" i="1" s="1"/>
  <c r="R236" i="1"/>
  <c r="U236" i="1" s="1"/>
  <c r="R1878" i="1" l="1"/>
  <c r="U1878" i="1" s="1"/>
  <c r="R589" i="1"/>
  <c r="U589" i="1" s="1"/>
  <c r="R1011" i="1"/>
  <c r="U1011" i="1" s="1"/>
  <c r="R309" i="1"/>
  <c r="U309" i="1" s="1"/>
  <c r="R837" i="1"/>
  <c r="U837" i="1" s="1"/>
  <c r="R474" i="1"/>
  <c r="U474" i="1" s="1"/>
  <c r="R280" i="1"/>
  <c r="U280" i="1" s="1"/>
  <c r="R681" i="1"/>
  <c r="U681" i="1" s="1"/>
  <c r="R664" i="1"/>
  <c r="U664" i="1" s="1"/>
  <c r="R1009" i="1"/>
  <c r="U1009" i="1" s="1"/>
  <c r="R1900" i="1"/>
  <c r="U1900" i="1" s="1"/>
  <c r="R399" i="1"/>
  <c r="U399" i="1" s="1"/>
  <c r="R1872" i="1"/>
  <c r="U1872" i="1" s="1"/>
  <c r="R649" i="1"/>
  <c r="U649" i="1" s="1"/>
  <c r="R1044" i="1"/>
  <c r="U1044" i="1" s="1"/>
  <c r="R1926" i="1"/>
  <c r="U1926" i="1" s="1"/>
  <c r="R871" i="1"/>
  <c r="U871" i="1" s="1"/>
  <c r="R580" i="1"/>
  <c r="U580" i="1" s="1"/>
  <c r="R1839" i="1"/>
  <c r="U1839" i="1" s="1"/>
  <c r="R1015" i="1"/>
  <c r="U1015" i="1" s="1"/>
  <c r="R872" i="1"/>
  <c r="U872" i="1" s="1"/>
  <c r="R512" i="1"/>
  <c r="U512" i="1" s="1"/>
  <c r="R379" i="1"/>
  <c r="U379" i="1" s="1"/>
  <c r="R686" i="1"/>
  <c r="U686" i="1" s="1"/>
  <c r="R452" i="1"/>
  <c r="U452" i="1" s="1"/>
  <c r="R682" i="1"/>
  <c r="U682" i="1" s="1"/>
  <c r="R903" i="1"/>
  <c r="U903" i="1" s="1"/>
  <c r="R243" i="1"/>
  <c r="U243" i="1" s="1"/>
  <c r="R1925" i="1"/>
  <c r="U1925" i="1" s="1"/>
  <c r="R619" i="1"/>
  <c r="U619" i="1" s="1"/>
  <c r="R932" i="1"/>
  <c r="U932" i="1" s="1"/>
  <c r="R1095" i="1"/>
  <c r="U1095" i="1" s="1"/>
  <c r="R1833" i="1"/>
  <c r="U1833" i="1" s="1"/>
  <c r="R1922" i="1"/>
  <c r="U1922" i="1" s="1"/>
  <c r="R819" i="1"/>
  <c r="U819" i="1" s="1"/>
  <c r="R617" i="1"/>
  <c r="U617" i="1" s="1"/>
  <c r="R652" i="1"/>
  <c r="U652" i="1" s="1"/>
  <c r="R360" i="1"/>
  <c r="U360" i="1" s="1"/>
  <c r="R1053" i="1"/>
  <c r="U1053" i="1" s="1"/>
  <c r="R1080" i="1"/>
  <c r="U1080" i="1" s="1"/>
  <c r="R853" i="1"/>
  <c r="U853" i="1" s="1"/>
  <c r="R824" i="1"/>
  <c r="U824" i="1" s="1"/>
  <c r="R977" i="1"/>
  <c r="U977" i="1" s="1"/>
  <c r="R577" i="1"/>
  <c r="U577" i="1" s="1"/>
  <c r="R1016" i="1"/>
  <c r="U1016" i="1" s="1"/>
  <c r="R648" i="1"/>
  <c r="U648" i="1" s="1"/>
  <c r="R641" i="1"/>
  <c r="U641" i="1" s="1"/>
  <c r="R938" i="1"/>
  <c r="U938" i="1" s="1"/>
  <c r="R1842" i="1"/>
  <c r="U1842" i="1" s="1"/>
  <c r="R1083" i="1"/>
  <c r="U1083" i="1" s="1"/>
  <c r="R1062" i="1"/>
  <c r="U1062" i="1" s="1"/>
  <c r="R918" i="1"/>
  <c r="U918" i="1" s="1"/>
  <c r="R996" i="1"/>
  <c r="U996" i="1" s="1"/>
  <c r="R277" i="1"/>
  <c r="U277" i="1" s="1"/>
  <c r="R901" i="1"/>
  <c r="U901" i="1" s="1"/>
  <c r="R437" i="1"/>
  <c r="U437" i="1" s="1"/>
  <c r="R1061" i="1"/>
  <c r="U1061" i="1" s="1"/>
  <c r="R289" i="1"/>
  <c r="U289" i="1" s="1"/>
  <c r="R914" i="1"/>
  <c r="U914" i="1" s="1"/>
  <c r="R855" i="1"/>
  <c r="U855" i="1" s="1"/>
  <c r="R838" i="1"/>
  <c r="U838" i="1" s="1"/>
  <c r="R1078" i="1"/>
  <c r="U1078" i="1" s="1"/>
  <c r="R1856" i="1"/>
  <c r="U1856" i="1" s="1"/>
  <c r="R514" i="1"/>
  <c r="U514" i="1" s="1"/>
  <c r="R835" i="1"/>
  <c r="U835" i="1" s="1"/>
  <c r="R850" i="1"/>
  <c r="U850" i="1" s="1"/>
  <c r="R586" i="1"/>
  <c r="U586" i="1" s="1"/>
  <c r="R411" i="1"/>
  <c r="U411" i="1" s="1"/>
  <c r="R1832" i="1"/>
  <c r="U1832" i="1" s="1"/>
  <c r="R468" i="1"/>
  <c r="U468" i="1" s="1"/>
  <c r="R622" i="1"/>
  <c r="U622" i="1" s="1"/>
  <c r="R874" i="1"/>
  <c r="U874" i="1" s="1"/>
  <c r="R1894" i="1"/>
  <c r="U1894" i="1" s="1"/>
  <c r="R1050" i="1"/>
  <c r="U1050" i="1" s="1"/>
  <c r="R1875" i="1"/>
  <c r="U1875" i="1" s="1"/>
  <c r="R521" i="1"/>
  <c r="U521" i="1" s="1"/>
  <c r="R511" i="1"/>
  <c r="U511" i="1" s="1"/>
  <c r="R1861" i="1"/>
  <c r="U1861" i="1" s="1"/>
  <c r="R879" i="1"/>
  <c r="U879" i="1" s="1"/>
  <c r="R262" i="1"/>
  <c r="U262" i="1" s="1"/>
  <c r="R435" i="1"/>
  <c r="U435" i="1" s="1"/>
  <c r="R1931" i="1"/>
  <c r="U1931" i="1" s="1"/>
  <c r="R1838" i="1"/>
  <c r="U1838" i="1" s="1"/>
  <c r="R1837" i="1"/>
  <c r="U1837" i="1" s="1"/>
  <c r="R576" i="1"/>
  <c r="U576" i="1" s="1"/>
  <c r="R985" i="1"/>
  <c r="U985" i="1" s="1"/>
  <c r="R685" i="1"/>
  <c r="U685" i="1" s="1"/>
  <c r="R556" i="1"/>
  <c r="U556" i="1" s="1"/>
  <c r="R1030" i="1"/>
  <c r="U1030" i="1" s="1"/>
  <c r="R1045" i="1"/>
  <c r="U1045" i="1" s="1"/>
  <c r="R965" i="1"/>
  <c r="U965" i="1" s="1"/>
  <c r="R1860" i="1"/>
  <c r="U1860" i="1" s="1"/>
  <c r="R821" i="1"/>
  <c r="U821" i="1" s="1"/>
  <c r="R876" i="1"/>
  <c r="U876" i="1" s="1"/>
  <c r="R1056" i="1"/>
  <c r="U1056" i="1" s="1"/>
  <c r="R960" i="1"/>
  <c r="U960" i="1" s="1"/>
  <c r="R1087" i="1"/>
  <c r="U1087" i="1" s="1"/>
  <c r="R347" i="1"/>
  <c r="U347" i="1" s="1"/>
  <c r="R877" i="1"/>
  <c r="U877" i="1" s="1"/>
  <c r="R274" i="1"/>
  <c r="U274" i="1" s="1"/>
  <c r="R1847" i="1"/>
  <c r="U1847" i="1" s="1"/>
  <c r="R822" i="1"/>
  <c r="U822" i="1" s="1"/>
  <c r="R1937" i="1"/>
  <c r="U1937" i="1" s="1"/>
  <c r="R878" i="1"/>
  <c r="U878" i="1" s="1"/>
  <c r="R564" i="1"/>
  <c r="U564" i="1" s="1"/>
  <c r="R1042" i="1"/>
  <c r="U1042" i="1" s="1"/>
  <c r="R346" i="1"/>
  <c r="U346" i="1" s="1"/>
  <c r="R856" i="1"/>
  <c r="U856" i="1" s="1"/>
  <c r="R292" i="1"/>
  <c r="U292" i="1" s="1"/>
  <c r="R412" i="1"/>
  <c r="U412" i="1" s="1"/>
  <c r="R1874" i="1"/>
  <c r="U1874" i="1" s="1"/>
  <c r="R1863" i="1"/>
  <c r="U1863" i="1" s="1"/>
  <c r="R1033" i="1"/>
  <c r="U1033" i="1" s="1"/>
  <c r="R470" i="1"/>
  <c r="U470" i="1" s="1"/>
  <c r="R1012" i="1"/>
  <c r="U1012" i="1" s="1"/>
  <c r="R460" i="1"/>
  <c r="U460" i="1" s="1"/>
  <c r="R957" i="1"/>
  <c r="U957" i="1" s="1"/>
  <c r="R1063" i="1"/>
  <c r="U1063" i="1" s="1"/>
  <c r="R420" i="1"/>
  <c r="U420" i="1" s="1"/>
  <c r="R417" i="1"/>
  <c r="U417" i="1" s="1"/>
  <c r="R462" i="1"/>
  <c r="U462" i="1" s="1"/>
  <c r="R1968" i="1"/>
  <c r="U1968" i="1" s="1"/>
  <c r="R912" i="1"/>
  <c r="U912" i="1" s="1"/>
  <c r="R868" i="1"/>
  <c r="U868" i="1" s="1"/>
  <c r="R317" i="1"/>
  <c r="U317" i="1" s="1"/>
  <c r="R345" i="1"/>
  <c r="U345" i="1" s="1"/>
  <c r="R642" i="1"/>
  <c r="U642" i="1" s="1"/>
  <c r="R1815" i="1"/>
  <c r="U1815" i="1" s="1"/>
  <c r="R1787" i="1"/>
  <c r="U1787" i="1" s="1"/>
  <c r="R592" i="1"/>
  <c r="U592" i="1" s="1"/>
  <c r="R1855" i="1"/>
  <c r="U1855" i="1" s="1"/>
  <c r="R555" i="1"/>
  <c r="U555" i="1" s="1"/>
  <c r="R554" i="1"/>
  <c r="U554" i="1" s="1"/>
  <c r="R840" i="1"/>
  <c r="U840" i="1" s="1"/>
  <c r="R382" i="1"/>
  <c r="U382" i="1" s="1"/>
  <c r="R831" i="1"/>
  <c r="U831" i="1" s="1"/>
  <c r="R1779" i="1"/>
  <c r="U1779" i="1" s="1"/>
  <c r="R1916" i="1"/>
  <c r="U1916" i="1" s="1"/>
  <c r="R590" i="1"/>
  <c r="U590" i="1" s="1"/>
  <c r="R597" i="1"/>
  <c r="U597" i="1" s="1"/>
  <c r="R406" i="1"/>
  <c r="U406" i="1" s="1"/>
  <c r="R557" i="1"/>
  <c r="U557" i="1" s="1"/>
  <c r="R359" i="1"/>
  <c r="U359" i="1" s="1"/>
  <c r="R341" i="1"/>
  <c r="U341" i="1" s="1"/>
  <c r="R688" i="1"/>
  <c r="U688" i="1" s="1"/>
  <c r="R621" i="1"/>
  <c r="U621" i="1" s="1"/>
  <c r="R1081" i="1"/>
  <c r="U1081" i="1" s="1"/>
  <c r="R282" i="1"/>
  <c r="U282" i="1" s="1"/>
  <c r="R933" i="1"/>
  <c r="U933" i="1" s="1"/>
  <c r="R638" i="1"/>
  <c r="U638" i="1" s="1"/>
  <c r="R272" i="1"/>
  <c r="U272" i="1" s="1"/>
  <c r="R239" i="1"/>
  <c r="U239" i="1" s="1"/>
  <c r="R1801" i="1"/>
  <c r="U1801" i="1" s="1"/>
  <c r="R830" i="1"/>
  <c r="U830" i="1" s="1"/>
  <c r="R639" i="1"/>
  <c r="U639" i="1" s="1"/>
  <c r="R283" i="1"/>
  <c r="U283" i="1" s="1"/>
  <c r="R964" i="1"/>
  <c r="U964" i="1" s="1"/>
  <c r="R325" i="1"/>
  <c r="U325" i="1" s="1"/>
  <c r="R603" i="1"/>
  <c r="U603" i="1" s="1"/>
  <c r="R1906" i="1"/>
  <c r="U1906" i="1" s="1"/>
  <c r="R687" i="1"/>
  <c r="U687" i="1" s="1"/>
  <c r="R1117" i="1"/>
  <c r="U1117" i="1" s="1"/>
  <c r="R598" i="1"/>
  <c r="U598" i="1" s="1"/>
  <c r="R616" i="1"/>
  <c r="U616" i="1" s="1"/>
  <c r="R342" i="1"/>
  <c r="U342" i="1" s="1"/>
  <c r="R235" i="1"/>
  <c r="U235" i="1" s="1"/>
  <c r="R1915" i="1"/>
  <c r="U1915" i="1" s="1"/>
  <c r="R1930" i="1"/>
  <c r="U1930" i="1" s="1"/>
  <c r="R860" i="1"/>
  <c r="U860" i="1" s="1"/>
  <c r="R339" i="1"/>
  <c r="U339" i="1" s="1"/>
  <c r="R285" i="1"/>
  <c r="U285" i="1" s="1"/>
  <c r="R984" i="1"/>
  <c r="U984" i="1" s="1"/>
  <c r="R820" i="1"/>
  <c r="U820" i="1" s="1"/>
  <c r="R585" i="1"/>
  <c r="U585" i="1" s="1"/>
  <c r="R561" i="1"/>
  <c r="U561" i="1" s="1"/>
  <c r="R593" i="1"/>
  <c r="U593" i="1" s="1"/>
  <c r="R892" i="1"/>
  <c r="U892" i="1" s="1"/>
  <c r="R970" i="1"/>
  <c r="U970" i="1" s="1"/>
  <c r="R291" i="1"/>
  <c r="U291" i="1" s="1"/>
  <c r="R464" i="1"/>
  <c r="U464" i="1" s="1"/>
  <c r="R1944" i="1"/>
  <c r="U1944" i="1" s="1"/>
  <c r="R1836" i="1"/>
  <c r="U1836" i="1" s="1"/>
  <c r="R1946" i="1"/>
  <c r="U1946" i="1" s="1"/>
  <c r="R279" i="1"/>
  <c r="U279" i="1" s="1"/>
  <c r="R644" i="1"/>
  <c r="U644" i="1" s="1"/>
  <c r="R418" i="1"/>
  <c r="U418" i="1" s="1"/>
  <c r="R453" i="1"/>
  <c r="U453" i="1" s="1"/>
  <c r="R1907" i="1"/>
  <c r="U1907" i="1" s="1"/>
  <c r="R394" i="1"/>
  <c r="U394" i="1" s="1"/>
  <c r="R232" i="1"/>
  <c r="U232" i="1" s="1"/>
  <c r="R401" i="1"/>
  <c r="U401" i="1" s="1"/>
  <c r="R322" i="1"/>
  <c r="U322" i="1" s="1"/>
  <c r="R476" i="1"/>
  <c r="U476" i="1" s="1"/>
  <c r="R372" i="1"/>
  <c r="U372" i="1" s="1"/>
  <c r="R596" i="1"/>
  <c r="U596" i="1" s="1"/>
  <c r="R647" i="1"/>
  <c r="U647" i="1" s="1"/>
  <c r="R327" i="1"/>
  <c r="U327" i="1" s="1"/>
  <c r="R1933" i="1"/>
  <c r="U1933" i="1" s="1"/>
  <c r="R238" i="1"/>
  <c r="U238" i="1" s="1"/>
  <c r="R1918" i="1"/>
  <c r="U1918" i="1" s="1"/>
  <c r="R254" i="1"/>
  <c r="U254" i="1" s="1"/>
  <c r="R1867" i="1"/>
  <c r="U1867" i="1" s="1"/>
  <c r="R826" i="1"/>
  <c r="U826" i="1" s="1"/>
  <c r="R281" i="1"/>
  <c r="U281" i="1" s="1"/>
  <c r="R1909" i="1"/>
  <c r="U1909" i="1" s="1"/>
  <c r="R1949" i="1"/>
  <c r="U1949" i="1" s="1"/>
  <c r="R343" i="1"/>
  <c r="U343" i="1" s="1"/>
  <c r="R1780" i="1"/>
  <c r="U1780" i="1" s="1"/>
  <c r="R560" i="1"/>
  <c r="U560" i="1" s="1"/>
  <c r="R662" i="1"/>
  <c r="U662" i="1" s="1"/>
  <c r="R1887" i="1"/>
  <c r="U1887" i="1" s="1"/>
  <c r="R633" i="1"/>
  <c r="U633" i="1" s="1"/>
  <c r="R595" i="1"/>
  <c r="U595" i="1" s="1"/>
  <c r="R1821" i="1"/>
  <c r="U1821" i="1" s="1"/>
  <c r="R1831" i="1"/>
  <c r="U1831" i="1" s="1"/>
  <c r="R620" i="1"/>
  <c r="U620" i="1" s="1"/>
  <c r="R1129" i="1"/>
  <c r="U1129" i="1" s="1"/>
  <c r="R863" i="1"/>
  <c r="U863" i="1" s="1"/>
  <c r="R390" i="1"/>
  <c r="U390" i="1" s="1"/>
  <c r="R1859" i="1"/>
  <c r="U1859" i="1" s="1"/>
  <c r="R588" i="1"/>
  <c r="U588" i="1" s="1"/>
  <c r="R988" i="1"/>
  <c r="U988" i="1" s="1"/>
  <c r="R637" i="1"/>
  <c r="U637" i="1" s="1"/>
  <c r="R1786" i="1"/>
  <c r="U1786" i="1" s="1"/>
  <c r="R386" i="1"/>
  <c r="U386" i="1" s="1"/>
  <c r="R229" i="1"/>
  <c r="U229" i="1" s="1"/>
  <c r="R329" i="1"/>
  <c r="U329" i="1" s="1"/>
  <c r="R959" i="1"/>
  <c r="U959" i="1" s="1"/>
  <c r="R381" i="1"/>
  <c r="U381" i="1" s="1"/>
  <c r="R1830" i="1"/>
  <c r="U1830" i="1" s="1"/>
  <c r="R459" i="1"/>
  <c r="U459" i="1" s="1"/>
  <c r="R861" i="1"/>
  <c r="U861" i="1" s="1"/>
  <c r="R1882" i="1"/>
  <c r="U1882" i="1" s="1"/>
  <c r="R1039" i="1"/>
  <c r="U1039" i="1" s="1"/>
  <c r="R319" i="1"/>
  <c r="U319" i="1" s="1"/>
  <c r="R1853" i="1"/>
  <c r="U1853" i="1" s="1"/>
  <c r="R684" i="1"/>
  <c r="U684" i="1" s="1"/>
  <c r="R461" i="1"/>
  <c r="U461" i="1" s="1"/>
  <c r="R1895" i="1"/>
  <c r="U1895" i="1" s="1"/>
  <c r="R867" i="1"/>
  <c r="U867" i="1" s="1"/>
  <c r="R290" i="1"/>
  <c r="U290" i="1" s="1"/>
  <c r="R1920" i="1"/>
  <c r="U1920" i="1" s="1"/>
  <c r="R1921" i="1"/>
  <c r="U1921" i="1" s="1"/>
  <c r="R1892" i="1"/>
  <c r="U1892" i="1" s="1"/>
  <c r="R653" i="1"/>
  <c r="U653" i="1" s="1"/>
  <c r="R370" i="1"/>
  <c r="U370" i="1" s="1"/>
  <c r="R369" i="1"/>
  <c r="U369" i="1" s="1"/>
  <c r="R1057" i="1"/>
  <c r="U1057" i="1" s="1"/>
  <c r="R396" i="1"/>
  <c r="U396" i="1" s="1"/>
  <c r="R320" i="1"/>
  <c r="U320" i="1" s="1"/>
  <c r="R256" i="1"/>
  <c r="U256" i="1" s="1"/>
  <c r="R363" i="1"/>
  <c r="U363" i="1" s="1"/>
  <c r="R1927" i="1"/>
  <c r="U1927" i="1" s="1"/>
  <c r="R1788" i="1"/>
  <c r="U1788" i="1" s="1"/>
  <c r="R1127" i="1"/>
  <c r="U1127" i="1" s="1"/>
  <c r="R438" i="1"/>
  <c r="U438" i="1" s="1"/>
  <c r="R1886" i="1"/>
  <c r="U1886" i="1" s="1"/>
  <c r="R455" i="1"/>
  <c r="U455" i="1" s="1"/>
  <c r="R357" i="1"/>
  <c r="U357" i="1" s="1"/>
  <c r="R330" i="1"/>
  <c r="U330" i="1" s="1"/>
  <c r="R375" i="1"/>
  <c r="U375" i="1" s="1"/>
  <c r="R1800" i="1"/>
  <c r="U1800" i="1" s="1"/>
  <c r="R380" i="1"/>
  <c r="U380" i="1" s="1"/>
  <c r="R1901" i="1"/>
  <c r="U1901" i="1" s="1"/>
  <c r="R1936" i="1"/>
  <c r="U1936" i="1" s="1"/>
  <c r="R993" i="1"/>
  <c r="U993" i="1" s="1"/>
  <c r="R400" i="1"/>
  <c r="U400" i="1" s="1"/>
  <c r="R827" i="1"/>
  <c r="U827" i="1" s="1"/>
  <c r="R516" i="1"/>
  <c r="U516" i="1" s="1"/>
  <c r="R1052" i="1"/>
  <c r="U1052" i="1" s="1"/>
  <c r="R1789" i="1"/>
  <c r="U1789" i="1" s="1"/>
  <c r="R371" i="1"/>
  <c r="U371" i="1" s="1"/>
  <c r="R1974" i="1"/>
  <c r="U1974" i="1" s="1"/>
  <c r="R287" i="1"/>
  <c r="U287" i="1" s="1"/>
  <c r="R1884" i="1"/>
  <c r="U1884" i="1" s="1"/>
  <c r="R1782" i="1"/>
  <c r="U1782" i="1" s="1"/>
  <c r="R1013" i="1"/>
  <c r="U1013" i="1" s="1"/>
  <c r="R1969" i="1"/>
  <c r="U1969" i="1" s="1"/>
  <c r="R2003" i="1"/>
  <c r="U2003" i="1" s="1"/>
  <c r="R314" i="1"/>
  <c r="U314" i="1" s="1"/>
  <c r="R973" i="1"/>
  <c r="U973" i="1" s="1"/>
  <c r="R1818" i="1"/>
  <c r="U1818" i="1" s="1"/>
  <c r="R515" i="1"/>
  <c r="U515" i="1" s="1"/>
  <c r="R1084" i="1"/>
  <c r="U1084" i="1" s="1"/>
  <c r="R1014" i="1"/>
  <c r="U1014" i="1" s="1"/>
  <c r="R915" i="1"/>
  <c r="U915" i="1" s="1"/>
  <c r="R1950" i="1"/>
  <c r="U1950" i="1" s="1"/>
  <c r="R237" i="1"/>
  <c r="U237" i="1" s="1"/>
  <c r="R387" i="1"/>
  <c r="U387" i="1" s="1"/>
  <c r="R402" i="1"/>
  <c r="U402" i="1" s="1"/>
  <c r="R1929" i="1"/>
  <c r="U1929" i="1" s="1"/>
  <c r="R990" i="1"/>
  <c r="U990" i="1" s="1"/>
  <c r="R1972" i="1"/>
  <c r="U1972" i="1" s="1"/>
  <c r="R405" i="1"/>
  <c r="U405" i="1" s="1"/>
  <c r="R366" i="1"/>
  <c r="U366" i="1" s="1"/>
  <c r="R1935" i="1"/>
  <c r="U1935" i="1" s="1"/>
  <c r="R230" i="1"/>
  <c r="U230" i="1" s="1"/>
  <c r="R362" i="1"/>
  <c r="U362" i="1" s="1"/>
  <c r="R1093" i="1"/>
  <c r="U1093" i="1" s="1"/>
  <c r="R284" i="1"/>
  <c r="U284" i="1" s="1"/>
  <c r="R328" i="1"/>
  <c r="U328" i="1" s="1"/>
  <c r="R448" i="1"/>
  <c r="U448" i="1" s="1"/>
  <c r="R1943" i="1"/>
  <c r="U1943" i="1" s="1"/>
  <c r="R618" i="1"/>
  <c r="U618" i="1" s="1"/>
  <c r="R257" i="1"/>
  <c r="U257" i="1" s="1"/>
  <c r="R431" i="1"/>
  <c r="U431" i="1" s="1"/>
  <c r="R1851" i="1"/>
  <c r="U1851" i="1" s="1"/>
  <c r="R575" i="1"/>
  <c r="U575" i="1" s="1"/>
  <c r="R252" i="1"/>
  <c r="U252" i="1" s="1"/>
  <c r="R432" i="1"/>
  <c r="U432" i="1" s="1"/>
  <c r="R1923" i="1"/>
  <c r="U1923" i="1" s="1"/>
  <c r="R583" i="1"/>
  <c r="U583" i="1" s="1"/>
  <c r="R1036" i="1"/>
  <c r="U1036" i="1" s="1"/>
  <c r="R913" i="1"/>
  <c r="U913" i="1" s="1"/>
  <c r="R463" i="1"/>
  <c r="U463" i="1" s="1"/>
  <c r="R241" i="1"/>
  <c r="U241" i="1" s="1"/>
  <c r="R1028" i="1"/>
  <c r="U1028" i="1" s="1"/>
  <c r="R1803" i="1"/>
  <c r="U1803" i="1" s="1"/>
  <c r="R1958" i="1"/>
  <c r="U1958" i="1" s="1"/>
  <c r="R378" i="1"/>
  <c r="U378" i="1" s="1"/>
  <c r="R1835" i="1"/>
  <c r="U1835" i="1" s="1"/>
  <c r="R858" i="1"/>
  <c r="U858" i="1" s="1"/>
  <c r="R240" i="1"/>
  <c r="U240" i="1" s="1"/>
  <c r="R1908" i="1"/>
  <c r="U1908" i="1" s="1"/>
  <c r="R899" i="1"/>
  <c r="U899" i="1" s="1"/>
  <c r="R663" i="1"/>
  <c r="U663" i="1" s="1"/>
  <c r="R393" i="1"/>
  <c r="U393" i="1" s="1"/>
  <c r="R1971" i="1"/>
  <c r="U1971" i="1" s="1"/>
  <c r="R936" i="1"/>
  <c r="U936" i="1" s="1"/>
  <c r="R1941" i="1"/>
  <c r="U1941" i="1" s="1"/>
  <c r="R1820" i="1"/>
  <c r="U1820" i="1" s="1"/>
  <c r="R373" i="1"/>
  <c r="U373" i="1" s="1"/>
  <c r="R358" i="1"/>
  <c r="U358" i="1" s="1"/>
  <c r="R318" i="1"/>
  <c r="U318" i="1" s="1"/>
  <c r="R1942" i="1"/>
  <c r="U1942" i="1" s="1"/>
  <c r="R323" i="1"/>
  <c r="U323" i="1" s="1"/>
  <c r="R1888" i="1"/>
  <c r="U1888" i="1" s="1"/>
  <c r="R315" i="1"/>
  <c r="U315" i="1" s="1"/>
  <c r="R449" i="1"/>
  <c r="U449" i="1" s="1"/>
  <c r="R340" i="1"/>
  <c r="U340" i="1" s="1"/>
  <c r="R1857" i="1"/>
  <c r="U1857" i="1" s="1"/>
  <c r="R260" i="1"/>
  <c r="U260" i="1" s="1"/>
  <c r="R313" i="1"/>
  <c r="U313" i="1" s="1"/>
  <c r="R1812" i="1"/>
  <c r="U1812" i="1" s="1"/>
  <c r="R579" i="1"/>
  <c r="U579" i="1" s="1"/>
  <c r="R430" i="1"/>
  <c r="U430" i="1" s="1"/>
  <c r="R416" i="1"/>
  <c r="U416" i="1" s="1"/>
  <c r="R1816" i="1"/>
  <c r="U1816" i="1" s="1"/>
  <c r="R1897" i="1"/>
  <c r="U1897" i="1" s="1"/>
  <c r="R1808" i="1"/>
  <c r="U1808" i="1" s="1"/>
  <c r="R1862" i="1"/>
  <c r="U1862" i="1" s="1"/>
  <c r="R998" i="1"/>
  <c r="U998" i="1" s="1"/>
  <c r="R934" i="1"/>
  <c r="U934" i="1" s="1"/>
  <c r="R917" i="1"/>
  <c r="U917" i="1" s="1"/>
  <c r="R1778" i="1"/>
  <c r="U1778" i="1" s="1"/>
  <c r="R273" i="1"/>
  <c r="U273" i="1" s="1"/>
  <c r="R368" i="1"/>
  <c r="U368" i="1" s="1"/>
  <c r="R397" i="1"/>
  <c r="U397" i="1" s="1"/>
  <c r="R451" i="1"/>
  <c r="U451" i="1" s="1"/>
  <c r="R259" i="1"/>
  <c r="U259" i="1" s="1"/>
  <c r="R234" i="1"/>
  <c r="U234" i="1" s="1"/>
  <c r="R1097" i="1"/>
  <c r="U1097" i="1" s="1"/>
  <c r="R1898" i="1"/>
  <c r="U1898" i="1" s="1"/>
  <c r="R974" i="1"/>
  <c r="U974" i="1" s="1"/>
  <c r="R413" i="1"/>
  <c r="U413" i="1" s="1"/>
  <c r="R227" i="1"/>
  <c r="U227" i="1" s="1"/>
  <c r="R233" i="1"/>
  <c r="U233" i="1" s="1"/>
  <c r="R880" i="1"/>
  <c r="U880" i="1" s="1"/>
  <c r="R288" i="1"/>
  <c r="U288" i="1" s="1"/>
  <c r="R392" i="1"/>
  <c r="U392" i="1" s="1"/>
  <c r="R261" i="1"/>
  <c r="U261" i="1" s="1"/>
  <c r="R228" i="1"/>
  <c r="U228" i="1" s="1"/>
  <c r="R278" i="1"/>
  <c r="U278" i="1" s="1"/>
  <c r="R388" i="1"/>
  <c r="U388" i="1" s="1"/>
  <c r="R1885" i="1"/>
  <c r="U1885" i="1" s="1"/>
  <c r="R1064" i="1"/>
  <c r="U1064" i="1" s="1"/>
  <c r="R997" i="1"/>
  <c r="U997" i="1" s="1"/>
  <c r="R1059" i="1"/>
  <c r="U1059" i="1" s="1"/>
  <c r="R975" i="1"/>
  <c r="U975" i="1" s="1"/>
  <c r="R898" i="1"/>
  <c r="U898" i="1" s="1"/>
  <c r="R971" i="1"/>
  <c r="U971" i="1" s="1"/>
  <c r="R1124" i="1"/>
  <c r="U1124" i="1" s="1"/>
  <c r="R1040" i="1"/>
  <c r="U1040" i="1" s="1"/>
  <c r="R1029" i="1"/>
  <c r="U1029" i="1" s="1"/>
  <c r="R1054" i="1"/>
  <c r="U1054" i="1" s="1"/>
  <c r="R916" i="1"/>
  <c r="U916" i="1" s="1"/>
  <c r="R1038" i="1"/>
  <c r="U1038" i="1" s="1"/>
  <c r="R891" i="1"/>
  <c r="U891" i="1" s="1"/>
  <c r="R920" i="1"/>
  <c r="U920" i="1" s="1"/>
  <c r="R1120" i="1"/>
  <c r="U1120" i="1" s="1"/>
  <c r="R1048" i="1"/>
  <c r="U1048" i="1" s="1"/>
  <c r="R1047" i="1"/>
  <c r="U1047" i="1" s="1"/>
  <c r="R909" i="1"/>
  <c r="U909" i="1" s="1"/>
  <c r="R937" i="1"/>
  <c r="U937" i="1" s="1"/>
  <c r="R1576" i="1"/>
  <c r="U1576" i="1" s="1"/>
  <c r="R994" i="1"/>
  <c r="U994" i="1" s="1"/>
  <c r="R1125" i="1"/>
  <c r="U1125" i="1" s="1"/>
  <c r="R989" i="1"/>
  <c r="U989" i="1" s="1"/>
  <c r="R1126" i="1"/>
  <c r="U1126" i="1" s="1"/>
  <c r="R1032" i="1"/>
  <c r="U1032" i="1" s="1"/>
  <c r="R1008" i="1"/>
  <c r="U1008" i="1" s="1"/>
  <c r="R1114" i="1"/>
  <c r="U1114" i="1" s="1"/>
  <c r="R1085" i="1"/>
  <c r="U1085" i="1" s="1"/>
  <c r="R986" i="1"/>
  <c r="U986" i="1" s="1"/>
  <c r="R1037" i="1"/>
  <c r="U1037" i="1" s="1"/>
  <c r="R1115" i="1"/>
  <c r="U1115" i="1" s="1"/>
  <c r="R978" i="1"/>
  <c r="U978" i="1" s="1"/>
  <c r="R987" i="1"/>
  <c r="U987" i="1" s="1"/>
  <c r="R1046" i="1"/>
  <c r="U1046" i="1" s="1"/>
  <c r="R963" i="1"/>
  <c r="U963" i="1" s="1"/>
  <c r="R1060" i="1"/>
  <c r="U1060" i="1" s="1"/>
  <c r="O201" i="1"/>
  <c r="R201" i="1" s="1"/>
  <c r="U201" i="1" s="1"/>
  <c r="O1822" i="1"/>
  <c r="S1822" i="1" s="1"/>
  <c r="V1822" i="1" s="1"/>
  <c r="O2632" i="1"/>
  <c r="R2632" i="1" s="1"/>
  <c r="U2632" i="1" s="1"/>
  <c r="O174" i="1"/>
  <c r="R174" i="1" s="1"/>
  <c r="U174" i="1" s="1"/>
  <c r="O157" i="1"/>
  <c r="R157" i="1" s="1"/>
  <c r="U157" i="1" s="1"/>
  <c r="O160" i="1"/>
  <c r="R160" i="1" s="1"/>
  <c r="U160" i="1" s="1"/>
  <c r="O1538" i="1"/>
  <c r="R1538" i="1" s="1"/>
  <c r="U1538" i="1" s="1"/>
  <c r="O197" i="1"/>
  <c r="R197" i="1" s="1"/>
  <c r="U197" i="1" s="1"/>
  <c r="O68" i="1"/>
  <c r="S68" i="1" s="1"/>
  <c r="V68" i="1" s="1"/>
  <c r="O170" i="1"/>
  <c r="S170" i="1" s="1"/>
  <c r="V170" i="1" s="1"/>
  <c r="O263" i="1"/>
  <c r="R263" i="1" s="1"/>
  <c r="U263" i="1" s="1"/>
  <c r="O184" i="1"/>
  <c r="R184" i="1" s="1"/>
  <c r="U184" i="1" s="1"/>
  <c r="O152" i="1"/>
  <c r="R152" i="1" s="1"/>
  <c r="U152" i="1" s="1"/>
  <c r="O111" i="1"/>
  <c r="R111" i="1" s="1"/>
  <c r="U111" i="1" s="1"/>
  <c r="O70" i="1"/>
  <c r="O36" i="1"/>
  <c r="R36" i="1" s="1"/>
  <c r="U36" i="1" s="1"/>
  <c r="O34" i="1"/>
  <c r="R34" i="1" s="1"/>
  <c r="U34" i="1" s="1"/>
  <c r="O24" i="1"/>
  <c r="R24" i="1" s="1"/>
  <c r="U24" i="1" s="1"/>
  <c r="O18" i="1"/>
  <c r="R18" i="1" s="1"/>
  <c r="U18" i="1" s="1"/>
  <c r="O17" i="1"/>
  <c r="R17" i="1" s="1"/>
  <c r="U17" i="1" s="1"/>
  <c r="O15" i="1"/>
  <c r="O13" i="1"/>
  <c r="R13" i="1" s="1"/>
  <c r="U13" i="1" s="1"/>
  <c r="O9" i="1"/>
  <c r="S9" i="1" s="1"/>
  <c r="V9" i="1" s="1"/>
  <c r="O25" i="1"/>
  <c r="R25" i="1" s="1"/>
  <c r="U25" i="1" s="1"/>
  <c r="O27" i="1"/>
  <c r="R27" i="1" s="1"/>
  <c r="U27" i="1" s="1"/>
  <c r="O72" i="1"/>
  <c r="S72" i="1" s="1"/>
  <c r="V72" i="1" s="1"/>
  <c r="O29" i="1"/>
  <c r="O1988" i="1"/>
  <c r="R1988" i="1" s="1"/>
  <c r="U1988" i="1" s="1"/>
  <c r="O2524" i="1"/>
  <c r="R2524" i="1" s="1"/>
  <c r="U2524" i="1" s="1"/>
  <c r="O23" i="1"/>
  <c r="R23" i="1" s="1"/>
  <c r="U23" i="1" s="1"/>
  <c r="O21" i="1"/>
  <c r="R21" i="1" s="1"/>
  <c r="U21" i="1" s="1"/>
  <c r="O114" i="1"/>
  <c r="R114" i="1" s="1"/>
  <c r="U114" i="1" s="1"/>
  <c r="O144" i="1"/>
  <c r="R144" i="1" s="1"/>
  <c r="U144" i="1" s="1"/>
  <c r="O74" i="1"/>
  <c r="S74" i="1" s="1"/>
  <c r="V74" i="1" s="1"/>
  <c r="O881" i="1"/>
  <c r="R881" i="1" s="1"/>
  <c r="U881" i="1" s="1"/>
  <c r="O699" i="1"/>
  <c r="R699" i="1" s="1"/>
  <c r="U699" i="1" s="1"/>
  <c r="O119" i="1"/>
  <c r="O293" i="1"/>
  <c r="R293" i="1" s="1"/>
  <c r="U293" i="1" s="1"/>
  <c r="O755" i="1"/>
  <c r="R755" i="1" s="1"/>
  <c r="U755" i="1" s="1"/>
  <c r="O1984" i="1"/>
  <c r="R1984" i="1" s="1"/>
  <c r="U1984" i="1" s="1"/>
  <c r="O1526" i="1"/>
  <c r="R1526" i="1" s="1"/>
  <c r="U1526" i="1" s="1"/>
  <c r="O43" i="1"/>
  <c r="R43" i="1" s="1"/>
  <c r="U43" i="1" s="1"/>
  <c r="O1792" i="1"/>
  <c r="R1792" i="1" s="1"/>
  <c r="U1792" i="1" s="1"/>
  <c r="O84" i="1"/>
  <c r="S84" i="1" s="1"/>
  <c r="V84" i="1" s="1"/>
  <c r="O147" i="1"/>
  <c r="R147" i="1" s="1"/>
  <c r="U147" i="1" s="1"/>
  <c r="O11" i="1"/>
  <c r="R11" i="1" s="1"/>
  <c r="U11" i="1" s="1"/>
  <c r="O211" i="1"/>
  <c r="R211" i="1" s="1"/>
  <c r="U211" i="1" s="1"/>
  <c r="O6" i="1"/>
  <c r="R6" i="1" s="1"/>
  <c r="U6" i="1" s="1"/>
  <c r="O625" i="1"/>
  <c r="R625" i="1" s="1"/>
  <c r="U625" i="1" s="1"/>
  <c r="O439" i="1"/>
  <c r="O40" i="1"/>
  <c r="R40" i="1" s="1"/>
  <c r="U40" i="1" s="1"/>
  <c r="O30" i="1"/>
  <c r="R30" i="1" s="1"/>
  <c r="U30" i="1" s="1"/>
  <c r="O691" i="1"/>
  <c r="O195" i="1"/>
  <c r="R195" i="1" s="1"/>
  <c r="U195" i="1" s="1"/>
  <c r="O331" i="1"/>
  <c r="O1489" i="1"/>
  <c r="R1489" i="1" s="1"/>
  <c r="U1489" i="1" s="1"/>
  <c r="O194" i="1"/>
  <c r="O158" i="1"/>
  <c r="O1099" i="1"/>
  <c r="R1099" i="1" s="1"/>
  <c r="U1099" i="1" s="1"/>
  <c r="O939" i="1"/>
  <c r="R939" i="1" s="1"/>
  <c r="U939" i="1" s="1"/>
  <c r="O739" i="1"/>
  <c r="O503" i="1"/>
  <c r="R503" i="1" s="1"/>
  <c r="U503" i="1" s="1"/>
  <c r="O175" i="1"/>
  <c r="R175" i="1" s="1"/>
  <c r="U175" i="1" s="1"/>
  <c r="O171" i="1"/>
  <c r="R171" i="1" s="1"/>
  <c r="U171" i="1" s="1"/>
  <c r="O159" i="1"/>
  <c r="R159" i="1" s="1"/>
  <c r="U159" i="1" s="1"/>
  <c r="O132" i="1"/>
  <c r="R132" i="1" s="1"/>
  <c r="U132" i="1" s="1"/>
  <c r="O4" i="1"/>
  <c r="R4" i="1" s="1"/>
  <c r="U4" i="1" s="1"/>
  <c r="O495" i="1"/>
  <c r="R495" i="1" s="1"/>
  <c r="U495" i="1" s="1"/>
  <c r="O1289" i="1"/>
  <c r="O1134" i="1"/>
  <c r="O167" i="1"/>
  <c r="R167" i="1" s="1"/>
  <c r="U167" i="1" s="1"/>
  <c r="O1205" i="1"/>
  <c r="R1205" i="1" s="1"/>
  <c r="U1205" i="1" s="1"/>
  <c r="O606" i="1"/>
  <c r="O216" i="1"/>
  <c r="R216" i="1" s="1"/>
  <c r="U216" i="1" s="1"/>
  <c r="O841" i="1"/>
  <c r="O223" i="1"/>
  <c r="R223" i="1" s="1"/>
  <c r="U223" i="1" s="1"/>
  <c r="O41" i="1"/>
  <c r="R41" i="1" s="1"/>
  <c r="U41" i="1" s="1"/>
  <c r="O168" i="1"/>
  <c r="O150" i="1"/>
  <c r="R150" i="1" s="1"/>
  <c r="U150" i="1" s="1"/>
  <c r="O126" i="1"/>
  <c r="R126" i="1" s="1"/>
  <c r="U126" i="1" s="1"/>
  <c r="O947" i="1"/>
  <c r="R947" i="1" s="1"/>
  <c r="U947" i="1" s="1"/>
  <c r="O522" i="1"/>
  <c r="R522" i="1" s="1"/>
  <c r="U522" i="1" s="1"/>
  <c r="O530" i="1"/>
  <c r="O1726" i="1"/>
  <c r="R1726" i="1" s="1"/>
  <c r="U1726" i="1" s="1"/>
  <c r="O2533" i="1"/>
  <c r="O173" i="1"/>
  <c r="R173" i="1" s="1"/>
  <c r="U173" i="1" s="1"/>
  <c r="O125" i="1"/>
  <c r="O212" i="1"/>
  <c r="R212" i="1" s="1"/>
  <c r="U212" i="1" s="1"/>
  <c r="O1346" i="1"/>
  <c r="R1346" i="1" s="1"/>
  <c r="U1346" i="1" s="1"/>
  <c r="O55" i="1"/>
  <c r="O215" i="1"/>
  <c r="R215" i="1" s="1"/>
  <c r="U215" i="1" s="1"/>
  <c r="O214" i="1"/>
  <c r="R214" i="1" s="1"/>
  <c r="U214" i="1" s="1"/>
  <c r="O136" i="1"/>
  <c r="O117" i="1"/>
  <c r="R117" i="1" s="1"/>
  <c r="U117" i="1" s="1"/>
  <c r="O118" i="1"/>
  <c r="O747" i="1"/>
  <c r="R747" i="1" s="1"/>
  <c r="U747" i="1" s="1"/>
  <c r="O546" i="1"/>
  <c r="S546" i="1" s="1"/>
  <c r="V546" i="1" s="1"/>
  <c r="O198" i="1"/>
  <c r="R198" i="1" s="1"/>
  <c r="U198" i="1" s="1"/>
  <c r="O69" i="1"/>
  <c r="R69" i="1" s="1"/>
  <c r="U69" i="1" s="1"/>
  <c r="O38" i="1"/>
  <c r="O803" i="1"/>
  <c r="O176" i="1"/>
  <c r="R176" i="1" s="1"/>
  <c r="U176" i="1" s="1"/>
  <c r="O707" i="1"/>
  <c r="R707" i="1" s="1"/>
  <c r="U707" i="1" s="1"/>
  <c r="O421" i="1"/>
  <c r="R421" i="1" s="1"/>
  <c r="U421" i="1" s="1"/>
  <c r="O162" i="1"/>
  <c r="R162" i="1" s="1"/>
  <c r="U162" i="1" s="1"/>
  <c r="O54" i="1"/>
  <c r="O1452" i="1"/>
  <c r="R1452" i="1" s="1"/>
  <c r="U1452" i="1" s="1"/>
  <c r="O1753" i="1"/>
  <c r="R1753" i="1" s="1"/>
  <c r="U1753" i="1" s="1"/>
  <c r="O2559" i="1"/>
  <c r="O1508" i="1"/>
  <c r="R1508" i="1" s="1"/>
  <c r="U1508" i="1" s="1"/>
  <c r="O199" i="1"/>
  <c r="R199" i="1" s="1"/>
  <c r="U199" i="1" s="1"/>
  <c r="O538" i="1"/>
  <c r="O134" i="1"/>
  <c r="R134" i="1" s="1"/>
  <c r="U134" i="1" s="1"/>
  <c r="O811" i="1"/>
  <c r="O779" i="1"/>
  <c r="R779" i="1" s="1"/>
  <c r="U779" i="1" s="1"/>
  <c r="O203" i="1"/>
  <c r="O42" i="1"/>
  <c r="R42" i="1" s="1"/>
  <c r="U42" i="1" s="1"/>
  <c r="O999" i="1"/>
  <c r="R999" i="1" s="1"/>
  <c r="U999" i="1" s="1"/>
  <c r="O224" i="1"/>
  <c r="R224" i="1" s="1"/>
  <c r="U224" i="1" s="1"/>
  <c r="O2096" i="1"/>
  <c r="R2096" i="1" s="1"/>
  <c r="U2096" i="1" s="1"/>
  <c r="O1620" i="1"/>
  <c r="S1620" i="1" s="1"/>
  <c r="V1620" i="1" s="1"/>
  <c r="O1471" i="1"/>
  <c r="O1175" i="1"/>
  <c r="R1175" i="1" s="1"/>
  <c r="U1175" i="1" s="1"/>
  <c r="O487" i="1"/>
  <c r="R487" i="1" s="1"/>
  <c r="U487" i="1" s="1"/>
  <c r="O166" i="1"/>
  <c r="R166" i="1" s="1"/>
  <c r="U166" i="1" s="1"/>
  <c r="O155" i="1"/>
  <c r="R155" i="1" s="1"/>
  <c r="U155" i="1" s="1"/>
  <c r="O154" i="1"/>
  <c r="O151" i="1"/>
  <c r="R151" i="1" s="1"/>
  <c r="U151" i="1" s="1"/>
  <c r="O3" i="1"/>
  <c r="S3" i="1" s="1"/>
  <c r="V3" i="1" s="1"/>
  <c r="O131" i="1"/>
  <c r="O127" i="1"/>
  <c r="R127" i="1" s="1"/>
  <c r="U127" i="1" s="1"/>
  <c r="O124" i="1"/>
  <c r="O86" i="1"/>
  <c r="R86" i="1" s="1"/>
  <c r="U86" i="1" s="1"/>
  <c r="O39" i="1"/>
  <c r="S39" i="1" s="1"/>
  <c r="V39" i="1" s="1"/>
  <c r="O33" i="1"/>
  <c r="O787" i="1"/>
  <c r="R787" i="1" s="1"/>
  <c r="U787" i="1" s="1"/>
  <c r="O479" i="1"/>
  <c r="R479" i="1" s="1"/>
  <c r="U479" i="1" s="1"/>
  <c r="O2104" i="1"/>
  <c r="R2104" i="1" s="1"/>
  <c r="U2104" i="1" s="1"/>
  <c r="O2036" i="1"/>
  <c r="S2036" i="1" s="1"/>
  <c r="V2036" i="1" s="1"/>
  <c r="O19" i="1"/>
  <c r="S19" i="1" s="1"/>
  <c r="V19" i="1" s="1"/>
  <c r="O217" i="1"/>
  <c r="R217" i="1" s="1"/>
  <c r="U217" i="1" s="1"/>
  <c r="O192" i="1"/>
  <c r="R192" i="1" s="1"/>
  <c r="U192" i="1" s="1"/>
  <c r="O180" i="1"/>
  <c r="S180" i="1" s="1"/>
  <c r="V180" i="1" s="1"/>
  <c r="O172" i="1"/>
  <c r="R172" i="1" s="1"/>
  <c r="U172" i="1" s="1"/>
  <c r="S947" i="1" l="1"/>
  <c r="V947" i="1" s="1"/>
  <c r="S147" i="1"/>
  <c r="V147" i="1" s="1"/>
  <c r="R72" i="1"/>
  <c r="U72" i="1" s="1"/>
  <c r="R38" i="1"/>
  <c r="U38" i="1" s="1"/>
  <c r="S421" i="1"/>
  <c r="V421" i="1" s="1"/>
  <c r="R203" i="1"/>
  <c r="U203" i="1" s="1"/>
  <c r="R84" i="1"/>
  <c r="U84" i="1" s="1"/>
  <c r="S41" i="1"/>
  <c r="V41" i="1" s="1"/>
  <c r="S224" i="1"/>
  <c r="V224" i="1" s="1"/>
  <c r="R124" i="1"/>
  <c r="U124" i="1" s="1"/>
  <c r="R194" i="1"/>
  <c r="U194" i="1" s="1"/>
  <c r="R180" i="1"/>
  <c r="U180" i="1" s="1"/>
  <c r="R1289" i="1"/>
  <c r="U1289" i="1" s="1"/>
  <c r="R546" i="1"/>
  <c r="U546" i="1" s="1"/>
  <c r="R538" i="1"/>
  <c r="U538" i="1" s="1"/>
  <c r="R3" i="1"/>
  <c r="U3" i="1" s="1"/>
  <c r="R19" i="1"/>
  <c r="U19" i="1" s="1"/>
  <c r="S18" i="1"/>
  <c r="V18" i="1" s="1"/>
  <c r="S211" i="1"/>
  <c r="V211" i="1" s="1"/>
  <c r="S522" i="1"/>
  <c r="V522" i="1" s="1"/>
  <c r="R439" i="1"/>
  <c r="U439" i="1" s="1"/>
  <c r="S198" i="1"/>
  <c r="V198" i="1" s="1"/>
  <c r="S217" i="1"/>
  <c r="V217" i="1" s="1"/>
  <c r="S171" i="1"/>
  <c r="V171" i="1" s="1"/>
  <c r="S503" i="1"/>
  <c r="V503" i="1" s="1"/>
  <c r="R1620" i="1"/>
  <c r="U1620" i="1" s="1"/>
  <c r="R39" i="1"/>
  <c r="U39" i="1" s="1"/>
  <c r="S1753" i="1"/>
  <c r="V1753" i="1" s="1"/>
  <c r="S173" i="1"/>
  <c r="V173" i="1" s="1"/>
  <c r="S111" i="1"/>
  <c r="V111" i="1" s="1"/>
  <c r="R68" i="1"/>
  <c r="U68" i="1" s="1"/>
  <c r="S24" i="1"/>
  <c r="V24" i="1" s="1"/>
  <c r="R74" i="1"/>
  <c r="U74" i="1" s="1"/>
  <c r="S155" i="1"/>
  <c r="V155" i="1" s="1"/>
  <c r="R2036" i="1"/>
  <c r="U2036" i="1" s="1"/>
  <c r="S881" i="1"/>
  <c r="V881" i="1" s="1"/>
  <c r="R154" i="1"/>
  <c r="U154" i="1" s="1"/>
  <c r="S154" i="1"/>
  <c r="V154" i="1" s="1"/>
  <c r="R811" i="1"/>
  <c r="U811" i="1" s="1"/>
  <c r="R54" i="1"/>
  <c r="U54" i="1" s="1"/>
  <c r="R118" i="1"/>
  <c r="U118" i="1" s="1"/>
  <c r="S118" i="1"/>
  <c r="V118" i="1" s="1"/>
  <c r="R125" i="1"/>
  <c r="U125" i="1" s="1"/>
  <c r="S125" i="1"/>
  <c r="V125" i="1" s="1"/>
  <c r="R841" i="1"/>
  <c r="U841" i="1" s="1"/>
  <c r="R331" i="1"/>
  <c r="U331" i="1" s="1"/>
  <c r="R606" i="1"/>
  <c r="U606" i="1" s="1"/>
  <c r="R739" i="1"/>
  <c r="U739" i="1" s="1"/>
  <c r="R691" i="1"/>
  <c r="U691" i="1" s="1"/>
  <c r="R136" i="1"/>
  <c r="U136" i="1" s="1"/>
  <c r="S136" i="1"/>
  <c r="V136" i="1" s="1"/>
  <c r="R33" i="1"/>
  <c r="U33" i="1" s="1"/>
  <c r="S33" i="1"/>
  <c r="V33" i="1" s="1"/>
  <c r="R1471" i="1"/>
  <c r="U1471" i="1" s="1"/>
  <c r="S2559" i="1"/>
  <c r="V2559" i="1" s="1"/>
  <c r="R2559" i="1"/>
  <c r="U2559" i="1" s="1"/>
  <c r="R803" i="1"/>
  <c r="U803" i="1" s="1"/>
  <c r="S803" i="1"/>
  <c r="V803" i="1" s="1"/>
  <c r="R530" i="1"/>
  <c r="U530" i="1" s="1"/>
  <c r="S530" i="1"/>
  <c r="V530" i="1" s="1"/>
  <c r="R168" i="1"/>
  <c r="U168" i="1" s="1"/>
  <c r="S168" i="1"/>
  <c r="V168" i="1" s="1"/>
  <c r="R1134" i="1"/>
  <c r="U1134" i="1" s="1"/>
  <c r="S1134" i="1"/>
  <c r="V1134" i="1" s="1"/>
  <c r="R158" i="1"/>
  <c r="U158" i="1" s="1"/>
  <c r="S158" i="1"/>
  <c r="V158" i="1" s="1"/>
  <c r="R2533" i="1"/>
  <c r="U2533" i="1" s="1"/>
  <c r="S2533" i="1"/>
  <c r="V2533" i="1" s="1"/>
  <c r="R131" i="1"/>
  <c r="U131" i="1" s="1"/>
  <c r="R55" i="1"/>
  <c r="U55" i="1" s="1"/>
  <c r="R119" i="1"/>
  <c r="U119" i="1" s="1"/>
  <c r="S119" i="1"/>
  <c r="V119" i="1" s="1"/>
  <c r="R29" i="1"/>
  <c r="U29" i="1" s="1"/>
  <c r="S29" i="1"/>
  <c r="V29" i="1" s="1"/>
  <c r="R15" i="1"/>
  <c r="U15" i="1" s="1"/>
  <c r="S15" i="1"/>
  <c r="V15" i="1" s="1"/>
  <c r="R70" i="1"/>
  <c r="U70" i="1" s="1"/>
  <c r="S70" i="1"/>
  <c r="V70" i="1" s="1"/>
  <c r="S2524" i="1"/>
  <c r="V2524" i="1" s="1"/>
  <c r="S114" i="1"/>
  <c r="V114" i="1" s="1"/>
  <c r="S755" i="1"/>
  <c r="V755" i="1" s="1"/>
  <c r="S6" i="1"/>
  <c r="V6" i="1" s="1"/>
  <c r="S625" i="1"/>
  <c r="V625" i="1" s="1"/>
  <c r="S1489" i="1"/>
  <c r="V1489" i="1" s="1"/>
  <c r="S175" i="1"/>
  <c r="V175" i="1" s="1"/>
  <c r="S132" i="1"/>
  <c r="V132" i="1" s="1"/>
  <c r="S495" i="1"/>
  <c r="V495" i="1" s="1"/>
  <c r="S214" i="1"/>
  <c r="V214" i="1" s="1"/>
  <c r="S707" i="1"/>
  <c r="V707" i="1" s="1"/>
  <c r="S1452" i="1"/>
  <c r="V1452" i="1" s="1"/>
  <c r="S199" i="1"/>
  <c r="V199" i="1" s="1"/>
  <c r="S2096" i="1"/>
  <c r="V2096" i="1" s="1"/>
  <c r="S487" i="1"/>
  <c r="V487" i="1" s="1"/>
  <c r="S86" i="1"/>
  <c r="V86" i="1" s="1"/>
  <c r="S479" i="1"/>
  <c r="V479" i="1" s="1"/>
  <c r="S2104" i="1"/>
  <c r="V2104" i="1" s="1"/>
  <c r="S192" i="1"/>
  <c r="V192" i="1" s="1"/>
  <c r="S152" i="1"/>
  <c r="V152" i="1" s="1"/>
  <c r="S34" i="1"/>
  <c r="V34" i="1" s="1"/>
  <c r="S27" i="1"/>
  <c r="V27" i="1" s="1"/>
  <c r="S21" i="1"/>
  <c r="V21" i="1" s="1"/>
  <c r="S144" i="1"/>
  <c r="V144" i="1" s="1"/>
  <c r="S1526" i="1"/>
  <c r="V1526" i="1" s="1"/>
  <c r="S1792" i="1"/>
  <c r="V1792" i="1" s="1"/>
  <c r="S13" i="1"/>
  <c r="V13" i="1" s="1"/>
  <c r="S1988" i="1"/>
  <c r="V1988" i="1" s="1"/>
  <c r="S293" i="1"/>
  <c r="V293" i="1" s="1"/>
  <c r="R170" i="1"/>
  <c r="U170" i="1" s="1"/>
  <c r="R1822" i="1"/>
  <c r="U1822" i="1" s="1"/>
  <c r="R9" i="1"/>
  <c r="U9" i="1" s="1"/>
  <c r="S184" i="1"/>
  <c r="V184" i="1" s="1"/>
  <c r="S40" i="1"/>
  <c r="V40" i="1" s="1"/>
  <c r="S1099" i="1"/>
  <c r="V1099" i="1" s="1"/>
  <c r="S263" i="1"/>
  <c r="V263" i="1" s="1"/>
  <c r="S159" i="1"/>
  <c r="V159" i="1" s="1"/>
  <c r="S197" i="1"/>
  <c r="V197" i="1" s="1"/>
  <c r="S215" i="1"/>
  <c r="V215" i="1" s="1"/>
  <c r="S157" i="1"/>
  <c r="V157" i="1" s="1"/>
  <c r="S1175" i="1"/>
  <c r="V1175" i="1" s="1"/>
  <c r="S201" i="1"/>
  <c r="V201" i="1" s="1"/>
  <c r="S172" i="1"/>
  <c r="V172" i="1" s="1"/>
  <c r="S36" i="1"/>
  <c r="V36" i="1" s="1"/>
  <c r="S17" i="1"/>
  <c r="V17" i="1" s="1"/>
  <c r="S25" i="1"/>
  <c r="V25" i="1" s="1"/>
  <c r="S23" i="1"/>
  <c r="V23" i="1" s="1"/>
  <c r="S699" i="1"/>
  <c r="V699" i="1" s="1"/>
  <c r="S1984" i="1"/>
  <c r="V1984" i="1" s="1"/>
  <c r="S43" i="1"/>
  <c r="V43" i="1" s="1"/>
  <c r="S11" i="1"/>
  <c r="V11" i="1" s="1"/>
  <c r="AO11" i="1" l="1"/>
  <c r="AP11" i="1"/>
  <c r="AO147" i="1"/>
  <c r="AP147" i="1"/>
  <c r="AO84" i="1"/>
  <c r="AP84" i="1"/>
  <c r="AO1792" i="1"/>
  <c r="AP1792" i="1"/>
  <c r="AO43" i="1"/>
  <c r="AP43" i="1"/>
  <c r="AO1526" i="1"/>
  <c r="AP1526" i="1"/>
  <c r="AJ1984" i="1"/>
  <c r="AO1984" i="1"/>
  <c r="AP1984" i="1"/>
  <c r="AO755" i="1"/>
  <c r="AP755" i="1"/>
  <c r="AJ293" i="1"/>
  <c r="AO293" i="1"/>
  <c r="AP293" i="1"/>
  <c r="AJ119" i="1"/>
  <c r="AO119" i="1"/>
  <c r="AP119" i="1"/>
  <c r="AJ699" i="1"/>
  <c r="AO699" i="1"/>
  <c r="AP699" i="1"/>
  <c r="AO881" i="1"/>
  <c r="AP881" i="1"/>
  <c r="AO74" i="1"/>
  <c r="AP74" i="1"/>
  <c r="AJ144" i="1"/>
  <c r="AO144" i="1"/>
  <c r="AP144" i="1"/>
  <c r="AJ114" i="1"/>
  <c r="AO114" i="1"/>
  <c r="AP114" i="1"/>
  <c r="AO21" i="1"/>
  <c r="AP21" i="1"/>
  <c r="AO23" i="1"/>
  <c r="AP23" i="1"/>
  <c r="AO2524" i="1"/>
  <c r="AP2524" i="1"/>
  <c r="AJ1988" i="1"/>
  <c r="AO1988" i="1"/>
  <c r="AP1988" i="1"/>
  <c r="AO29" i="1"/>
  <c r="AP29" i="1"/>
  <c r="AO72" i="1"/>
  <c r="AP72" i="1"/>
  <c r="AO27" i="1"/>
  <c r="AP27" i="1"/>
  <c r="AO25" i="1"/>
  <c r="AP25" i="1"/>
  <c r="AO9" i="1"/>
  <c r="AP9" i="1"/>
  <c r="AO13" i="1"/>
  <c r="AP13" i="1"/>
  <c r="AO15" i="1"/>
  <c r="AP15" i="1"/>
  <c r="AO17" i="1"/>
  <c r="AP17" i="1"/>
  <c r="AO18" i="1"/>
  <c r="AP18" i="1"/>
  <c r="AO24" i="1"/>
  <c r="AP24" i="1"/>
  <c r="AO34" i="1"/>
  <c r="AP34" i="1"/>
  <c r="AO36" i="1"/>
  <c r="AP36" i="1"/>
  <c r="AO70" i="1"/>
  <c r="AP70" i="1"/>
  <c r="AO111" i="1"/>
  <c r="AP111" i="1"/>
  <c r="AO152" i="1"/>
  <c r="AP152" i="1"/>
  <c r="AO172" i="1"/>
  <c r="AP172" i="1"/>
  <c r="AO180" i="1"/>
  <c r="AP180" i="1"/>
  <c r="AO192" i="1"/>
  <c r="AP192" i="1"/>
  <c r="AO201" i="1"/>
  <c r="AP201" i="1"/>
  <c r="AJ217" i="1"/>
  <c r="AO217" i="1"/>
  <c r="AP217" i="1"/>
  <c r="AO19" i="1"/>
  <c r="AP19" i="1"/>
  <c r="AO1822" i="1"/>
  <c r="AP1822" i="1"/>
  <c r="AO2036" i="1"/>
  <c r="AP2036" i="1"/>
  <c r="AO2104" i="1"/>
  <c r="AP2104" i="1"/>
  <c r="AP7" i="1"/>
  <c r="AJ479" i="1"/>
  <c r="AO479" i="1"/>
  <c r="AP479" i="1"/>
  <c r="AJ787" i="1"/>
  <c r="AO787" i="1"/>
  <c r="AP787" i="1"/>
  <c r="AJ33" i="1"/>
  <c r="AO33" i="1"/>
  <c r="AP33" i="1"/>
  <c r="AO39" i="1"/>
  <c r="AP39" i="1"/>
  <c r="AO86" i="1"/>
  <c r="AP86" i="1"/>
  <c r="AO124" i="1"/>
  <c r="AP124" i="1"/>
  <c r="AO127" i="1"/>
  <c r="AP127" i="1"/>
  <c r="AO131" i="1"/>
  <c r="AP131" i="1"/>
  <c r="AO3" i="1"/>
  <c r="AP3" i="1"/>
  <c r="AO151" i="1"/>
  <c r="AP151" i="1"/>
  <c r="AO154" i="1"/>
  <c r="AP154" i="1"/>
  <c r="AJ155" i="1"/>
  <c r="AO155" i="1"/>
  <c r="AP155" i="1"/>
  <c r="AO166" i="1"/>
  <c r="AP166" i="1"/>
  <c r="AO487" i="1"/>
  <c r="AP487" i="1"/>
  <c r="AO1175" i="1"/>
  <c r="AP1175" i="1"/>
  <c r="AO1471" i="1"/>
  <c r="AP1471" i="1"/>
  <c r="AJ1620" i="1"/>
  <c r="AO1620" i="1"/>
  <c r="AP1620" i="1"/>
  <c r="AO2096" i="1"/>
  <c r="AP2096" i="1"/>
  <c r="AJ2632" i="1"/>
  <c r="AO2632" i="1"/>
  <c r="AP2632" i="1"/>
  <c r="AO224" i="1"/>
  <c r="AP224" i="1"/>
  <c r="AJ174" i="1"/>
  <c r="AO174" i="1"/>
  <c r="AP174" i="1"/>
  <c r="AO999" i="1"/>
  <c r="AP999" i="1"/>
  <c r="AO42" i="1"/>
  <c r="AP42" i="1"/>
  <c r="AO203" i="1"/>
  <c r="AP203" i="1"/>
  <c r="AJ779" i="1"/>
  <c r="AO779" i="1"/>
  <c r="AP779" i="1"/>
  <c r="AO811" i="1"/>
  <c r="AP811" i="1"/>
  <c r="AO134" i="1"/>
  <c r="AP134" i="1"/>
  <c r="AO538" i="1"/>
  <c r="AP538" i="1"/>
  <c r="AO199" i="1"/>
  <c r="AP199" i="1"/>
  <c r="AO1508" i="1"/>
  <c r="AP1508" i="1"/>
  <c r="AO2559" i="1"/>
  <c r="AP2559" i="1"/>
  <c r="AO1753" i="1"/>
  <c r="AP1753" i="1"/>
  <c r="AO1452" i="1"/>
  <c r="AP1452" i="1"/>
  <c r="AO54" i="1"/>
  <c r="AP54" i="1"/>
  <c r="AO162" i="1"/>
  <c r="AP162" i="1"/>
  <c r="AO421" i="1"/>
  <c r="AP421" i="1"/>
  <c r="AO707" i="1"/>
  <c r="AP707" i="1"/>
  <c r="AO176" i="1"/>
  <c r="AP176" i="1"/>
  <c r="AO803" i="1"/>
  <c r="AP803" i="1"/>
  <c r="AO38" i="1"/>
  <c r="AP38" i="1"/>
  <c r="AO69" i="1"/>
  <c r="AP69" i="1"/>
  <c r="AO157" i="1"/>
  <c r="AP157" i="1"/>
  <c r="AO198" i="1"/>
  <c r="AP198" i="1"/>
  <c r="AO160" i="1"/>
  <c r="AP160" i="1"/>
  <c r="AO1538" i="1"/>
  <c r="AP1538" i="1"/>
  <c r="AO546" i="1"/>
  <c r="AP546" i="1"/>
  <c r="AO747" i="1"/>
  <c r="AP747" i="1"/>
  <c r="AO118" i="1"/>
  <c r="AP118" i="1"/>
  <c r="AO117" i="1"/>
  <c r="AP117" i="1"/>
  <c r="AJ136" i="1"/>
  <c r="AO136" i="1"/>
  <c r="AP136" i="1"/>
  <c r="AO214" i="1"/>
  <c r="AP214" i="1"/>
  <c r="AJ215" i="1"/>
  <c r="AO215" i="1"/>
  <c r="AP215" i="1"/>
  <c r="AO55" i="1"/>
  <c r="AP55" i="1"/>
  <c r="AO1346" i="1"/>
  <c r="AP1346" i="1"/>
  <c r="AO212" i="1"/>
  <c r="AP212" i="1"/>
  <c r="AO125" i="1"/>
  <c r="AP125" i="1"/>
  <c r="AO173" i="1"/>
  <c r="AP173" i="1"/>
  <c r="AO2533" i="1"/>
  <c r="AP2533" i="1"/>
  <c r="AO1726" i="1"/>
  <c r="AP1726" i="1"/>
  <c r="AO530" i="1"/>
  <c r="AP530" i="1"/>
  <c r="AJ522" i="1"/>
  <c r="AO522" i="1"/>
  <c r="AP522" i="1"/>
  <c r="AO197" i="1"/>
  <c r="AP197" i="1"/>
  <c r="AO947" i="1"/>
  <c r="AP947" i="1"/>
  <c r="AO126" i="1"/>
  <c r="AP126" i="1"/>
  <c r="AO150" i="1"/>
  <c r="AP150" i="1"/>
  <c r="AO168" i="1"/>
  <c r="AP168" i="1"/>
  <c r="AO41" i="1"/>
  <c r="AP41" i="1"/>
  <c r="AO223" i="1"/>
  <c r="AP223" i="1"/>
  <c r="AO841" i="1"/>
  <c r="AP841" i="1"/>
  <c r="AO216" i="1"/>
  <c r="AP216" i="1"/>
  <c r="AO606" i="1"/>
  <c r="AP606" i="1"/>
  <c r="AO1205" i="1"/>
  <c r="AP1205" i="1"/>
  <c r="AO167" i="1"/>
  <c r="AP167" i="1"/>
  <c r="AO1134" i="1"/>
  <c r="AP1134" i="1"/>
  <c r="AO1289" i="1"/>
  <c r="AP1289" i="1"/>
  <c r="AO495" i="1"/>
  <c r="AP495" i="1"/>
  <c r="AO4" i="1"/>
  <c r="AP4" i="1"/>
  <c r="AO68" i="1"/>
  <c r="AP68" i="1"/>
  <c r="AO132" i="1"/>
  <c r="AP132" i="1"/>
  <c r="AO159" i="1"/>
  <c r="AP159" i="1"/>
  <c r="AO170" i="1"/>
  <c r="AP170" i="1"/>
  <c r="AO171" i="1"/>
  <c r="AP171" i="1"/>
  <c r="AO175" i="1"/>
  <c r="AP175" i="1"/>
  <c r="AO263" i="1"/>
  <c r="AP263" i="1"/>
  <c r="AO503" i="1"/>
  <c r="AP503" i="1"/>
  <c r="AO739" i="1"/>
  <c r="AP739" i="1"/>
  <c r="AO939" i="1"/>
  <c r="AP939" i="1"/>
  <c r="AO1099" i="1"/>
  <c r="AP1099" i="1"/>
  <c r="AO158" i="1"/>
  <c r="AP158" i="1"/>
  <c r="AO194" i="1"/>
  <c r="AP194" i="1"/>
  <c r="AO1489" i="1"/>
  <c r="AP1489" i="1"/>
  <c r="AO331" i="1"/>
  <c r="AP331" i="1"/>
  <c r="AO195" i="1"/>
  <c r="AP195" i="1"/>
  <c r="AO691" i="1"/>
  <c r="AP691" i="1"/>
  <c r="AO30" i="1"/>
  <c r="AP30" i="1"/>
  <c r="AO40" i="1"/>
  <c r="AP40" i="1"/>
  <c r="AO439" i="1"/>
  <c r="AP439" i="1"/>
  <c r="AO625" i="1"/>
  <c r="AP625" i="1"/>
  <c r="AO184" i="1"/>
  <c r="AP184" i="1"/>
  <c r="AO6" i="1"/>
  <c r="AP6" i="1"/>
  <c r="AP211" i="1"/>
  <c r="AO211" i="1"/>
  <c r="AC211" i="1"/>
  <c r="AJ211" i="1" s="1"/>
  <c r="AG11" i="1"/>
  <c r="AN11" i="1" s="1"/>
  <c r="AG147" i="1"/>
  <c r="AN147" i="1" s="1"/>
  <c r="AG84" i="1"/>
  <c r="AN84" i="1" s="1"/>
  <c r="AG1792" i="1"/>
  <c r="AN1792" i="1" s="1"/>
  <c r="AG43" i="1"/>
  <c r="AN43" i="1" s="1"/>
  <c r="AG1526" i="1"/>
  <c r="AN1526" i="1" s="1"/>
  <c r="AG1984" i="1"/>
  <c r="AN1984" i="1" s="1"/>
  <c r="AG755" i="1"/>
  <c r="AN755" i="1" s="1"/>
  <c r="AG293" i="1"/>
  <c r="AN293" i="1" s="1"/>
  <c r="AG119" i="1"/>
  <c r="AN119" i="1" s="1"/>
  <c r="AG699" i="1"/>
  <c r="AN699" i="1" s="1"/>
  <c r="AG881" i="1"/>
  <c r="AN881" i="1" s="1"/>
  <c r="AG74" i="1"/>
  <c r="AN74" i="1" s="1"/>
  <c r="AG144" i="1"/>
  <c r="AN144" i="1" s="1"/>
  <c r="AG114" i="1"/>
  <c r="AN114" i="1" s="1"/>
  <c r="AG21" i="1"/>
  <c r="AN21" i="1" s="1"/>
  <c r="AG23" i="1"/>
  <c r="AN23" i="1" s="1"/>
  <c r="AG2524" i="1"/>
  <c r="AN2524" i="1" s="1"/>
  <c r="AG1988" i="1"/>
  <c r="AN1988" i="1" s="1"/>
  <c r="AG29" i="1"/>
  <c r="AN29" i="1" s="1"/>
  <c r="AG72" i="1"/>
  <c r="AN72" i="1" s="1"/>
  <c r="AG27" i="1"/>
  <c r="AN27" i="1" s="1"/>
  <c r="AG25" i="1"/>
  <c r="AN25" i="1" s="1"/>
  <c r="AG9" i="1"/>
  <c r="AN9" i="1" s="1"/>
  <c r="AG13" i="1"/>
  <c r="AN13" i="1" s="1"/>
  <c r="AG15" i="1"/>
  <c r="AN15" i="1" s="1"/>
  <c r="AG17" i="1"/>
  <c r="AN17" i="1" s="1"/>
  <c r="AG18" i="1"/>
  <c r="AN18" i="1" s="1"/>
  <c r="AG24" i="1"/>
  <c r="AN24" i="1" s="1"/>
  <c r="AG34" i="1"/>
  <c r="AN34" i="1" s="1"/>
  <c r="AG36" i="1"/>
  <c r="AN36" i="1" s="1"/>
  <c r="AG70" i="1"/>
  <c r="AN70" i="1" s="1"/>
  <c r="AG111" i="1"/>
  <c r="AN111" i="1" s="1"/>
  <c r="AG152" i="1"/>
  <c r="AN152" i="1" s="1"/>
  <c r="AG172" i="1"/>
  <c r="AN172" i="1" s="1"/>
  <c r="AG180" i="1"/>
  <c r="AN180" i="1" s="1"/>
  <c r="AG192" i="1"/>
  <c r="AN192" i="1" s="1"/>
  <c r="AG201" i="1"/>
  <c r="AN201" i="1" s="1"/>
  <c r="AG217" i="1"/>
  <c r="AN217" i="1" s="1"/>
  <c r="AG19" i="1"/>
  <c r="AN19" i="1" s="1"/>
  <c r="AG1822" i="1"/>
  <c r="AN1822" i="1" s="1"/>
  <c r="AG2036" i="1"/>
  <c r="AN2036" i="1" s="1"/>
  <c r="AG2104" i="1"/>
  <c r="AN2104" i="1" s="1"/>
  <c r="AN479" i="1"/>
  <c r="AG787" i="1"/>
  <c r="AN787" i="1" s="1"/>
  <c r="AG33" i="1"/>
  <c r="AN33" i="1" s="1"/>
  <c r="AG39" i="1"/>
  <c r="AN39" i="1" s="1"/>
  <c r="AG86" i="1"/>
  <c r="AN86" i="1" s="1"/>
  <c r="AG124" i="1"/>
  <c r="AN124" i="1" s="1"/>
  <c r="AG127" i="1"/>
  <c r="AN127" i="1" s="1"/>
  <c r="AG131" i="1"/>
  <c r="AN131" i="1" s="1"/>
  <c r="AG3" i="1"/>
  <c r="AN3" i="1" s="1"/>
  <c r="AG151" i="1"/>
  <c r="AN151" i="1" s="1"/>
  <c r="AG154" i="1"/>
  <c r="AN154" i="1" s="1"/>
  <c r="AG155" i="1"/>
  <c r="AN155" i="1" s="1"/>
  <c r="AG166" i="1"/>
  <c r="AN166" i="1" s="1"/>
  <c r="AG487" i="1"/>
  <c r="AN487" i="1" s="1"/>
  <c r="AG1175" i="1"/>
  <c r="AN1175" i="1" s="1"/>
  <c r="AG1471" i="1"/>
  <c r="AN1471" i="1" s="1"/>
  <c r="AG1620" i="1"/>
  <c r="AN1620" i="1" s="1"/>
  <c r="AG2096" i="1"/>
  <c r="AN2096" i="1" s="1"/>
  <c r="AG2632" i="1"/>
  <c r="AN2632" i="1" s="1"/>
  <c r="AG224" i="1"/>
  <c r="AN224" i="1" s="1"/>
  <c r="AG174" i="1"/>
  <c r="AN174" i="1" s="1"/>
  <c r="AG999" i="1"/>
  <c r="AN999" i="1" s="1"/>
  <c r="AG42" i="1"/>
  <c r="AN42" i="1" s="1"/>
  <c r="AG203" i="1"/>
  <c r="AN203" i="1" s="1"/>
  <c r="AG779" i="1"/>
  <c r="AN779" i="1" s="1"/>
  <c r="AG811" i="1"/>
  <c r="AN811" i="1" s="1"/>
  <c r="AG134" i="1"/>
  <c r="AN134" i="1" s="1"/>
  <c r="AG538" i="1"/>
  <c r="AN538" i="1" s="1"/>
  <c r="AG199" i="1"/>
  <c r="AN199" i="1" s="1"/>
  <c r="AG1508" i="1"/>
  <c r="AN1508" i="1" s="1"/>
  <c r="AG2559" i="1"/>
  <c r="AN2559" i="1" s="1"/>
  <c r="AG1753" i="1"/>
  <c r="AN1753" i="1" s="1"/>
  <c r="AG1452" i="1"/>
  <c r="AN1452" i="1" s="1"/>
  <c r="AG54" i="1"/>
  <c r="AN54" i="1" s="1"/>
  <c r="AG162" i="1"/>
  <c r="AN162" i="1" s="1"/>
  <c r="AG421" i="1"/>
  <c r="AN421" i="1" s="1"/>
  <c r="AG707" i="1"/>
  <c r="AN707" i="1" s="1"/>
  <c r="AG176" i="1"/>
  <c r="AN176" i="1" s="1"/>
  <c r="AG803" i="1"/>
  <c r="AN803" i="1" s="1"/>
  <c r="AG38" i="1"/>
  <c r="AN38" i="1" s="1"/>
  <c r="AG69" i="1"/>
  <c r="AN69" i="1" s="1"/>
  <c r="AG157" i="1"/>
  <c r="AN157" i="1" s="1"/>
  <c r="AG198" i="1"/>
  <c r="AN198" i="1" s="1"/>
  <c r="AG160" i="1"/>
  <c r="AN160" i="1" s="1"/>
  <c r="AG1538" i="1"/>
  <c r="AN1538" i="1" s="1"/>
  <c r="AG546" i="1"/>
  <c r="AN546" i="1" s="1"/>
  <c r="AG747" i="1"/>
  <c r="AN747" i="1" s="1"/>
  <c r="AG118" i="1"/>
  <c r="AN118" i="1" s="1"/>
  <c r="AG117" i="1"/>
  <c r="AN117" i="1" s="1"/>
  <c r="AG136" i="1"/>
  <c r="AN136" i="1" s="1"/>
  <c r="AG214" i="1"/>
  <c r="AN214" i="1" s="1"/>
  <c r="AG215" i="1"/>
  <c r="AN215" i="1" s="1"/>
  <c r="AG55" i="1"/>
  <c r="AN55" i="1" s="1"/>
  <c r="AG1346" i="1"/>
  <c r="AN1346" i="1" s="1"/>
  <c r="AG212" i="1"/>
  <c r="AN212" i="1" s="1"/>
  <c r="AG125" i="1"/>
  <c r="AN125" i="1" s="1"/>
  <c r="AG173" i="1"/>
  <c r="AN173" i="1" s="1"/>
  <c r="AG2533" i="1"/>
  <c r="AN2533" i="1" s="1"/>
  <c r="AG1726" i="1"/>
  <c r="AN1726" i="1" s="1"/>
  <c r="AG530" i="1"/>
  <c r="AN530" i="1" s="1"/>
  <c r="AG522" i="1"/>
  <c r="AN522" i="1" s="1"/>
  <c r="AG197" i="1"/>
  <c r="AN197" i="1" s="1"/>
  <c r="AG947" i="1"/>
  <c r="AN947" i="1" s="1"/>
  <c r="AG126" i="1"/>
  <c r="AN126" i="1" s="1"/>
  <c r="AG150" i="1"/>
  <c r="AN150" i="1" s="1"/>
  <c r="AG168" i="1"/>
  <c r="AN168" i="1" s="1"/>
  <c r="AG41" i="1"/>
  <c r="AN41" i="1" s="1"/>
  <c r="AG223" i="1"/>
  <c r="AN223" i="1" s="1"/>
  <c r="AG841" i="1"/>
  <c r="AN841" i="1" s="1"/>
  <c r="AG216" i="1"/>
  <c r="AN216" i="1" s="1"/>
  <c r="AG606" i="1"/>
  <c r="AN606" i="1" s="1"/>
  <c r="AG1205" i="1"/>
  <c r="AN1205" i="1" s="1"/>
  <c r="AG167" i="1"/>
  <c r="AN167" i="1" s="1"/>
  <c r="AG1134" i="1"/>
  <c r="AN1134" i="1" s="1"/>
  <c r="AG1289" i="1"/>
  <c r="AN1289" i="1" s="1"/>
  <c r="AG495" i="1"/>
  <c r="AN495" i="1" s="1"/>
  <c r="AG4" i="1"/>
  <c r="AN4" i="1" s="1"/>
  <c r="AG68" i="1"/>
  <c r="AN68" i="1" s="1"/>
  <c r="AG132" i="1"/>
  <c r="AN132" i="1" s="1"/>
  <c r="AG159" i="1"/>
  <c r="AN159" i="1" s="1"/>
  <c r="AG170" i="1"/>
  <c r="AN170" i="1" s="1"/>
  <c r="AG171" i="1"/>
  <c r="AN171" i="1" s="1"/>
  <c r="AG175" i="1"/>
  <c r="AN175" i="1" s="1"/>
  <c r="AG263" i="1"/>
  <c r="AN263" i="1" s="1"/>
  <c r="AG503" i="1"/>
  <c r="AN503" i="1" s="1"/>
  <c r="AG739" i="1"/>
  <c r="AN739" i="1" s="1"/>
  <c r="AG939" i="1"/>
  <c r="AN939" i="1" s="1"/>
  <c r="AG1099" i="1"/>
  <c r="AN1099" i="1" s="1"/>
  <c r="AG158" i="1"/>
  <c r="AN158" i="1" s="1"/>
  <c r="AG194" i="1"/>
  <c r="AN194" i="1" s="1"/>
  <c r="AG1489" i="1"/>
  <c r="AN1489" i="1" s="1"/>
  <c r="AG331" i="1"/>
  <c r="AN331" i="1" s="1"/>
  <c r="AG195" i="1"/>
  <c r="AN195" i="1" s="1"/>
  <c r="AG691" i="1"/>
  <c r="AN691" i="1" s="1"/>
  <c r="AG30" i="1"/>
  <c r="AN30" i="1" s="1"/>
  <c r="AG40" i="1"/>
  <c r="AN40" i="1" s="1"/>
  <c r="AG439" i="1"/>
  <c r="AN439" i="1" s="1"/>
  <c r="AG625" i="1"/>
  <c r="AN625" i="1" s="1"/>
  <c r="AG184" i="1"/>
  <c r="AN184" i="1" s="1"/>
  <c r="AG6" i="1"/>
  <c r="AN6" i="1" s="1"/>
  <c r="AF11" i="1"/>
  <c r="AM11" i="1" s="1"/>
  <c r="AF147" i="1"/>
  <c r="AM147" i="1" s="1"/>
  <c r="AF84" i="1"/>
  <c r="AM84" i="1" s="1"/>
  <c r="AF1792" i="1"/>
  <c r="AM1792" i="1" s="1"/>
  <c r="AF43" i="1"/>
  <c r="AM43" i="1" s="1"/>
  <c r="AF1526" i="1"/>
  <c r="AM1526" i="1" s="1"/>
  <c r="AF1984" i="1"/>
  <c r="AM1984" i="1" s="1"/>
  <c r="AF755" i="1"/>
  <c r="AM755" i="1" s="1"/>
  <c r="AF293" i="1"/>
  <c r="AM293" i="1" s="1"/>
  <c r="AF119" i="1"/>
  <c r="AM119" i="1" s="1"/>
  <c r="AF699" i="1"/>
  <c r="AM699" i="1" s="1"/>
  <c r="AF881" i="1"/>
  <c r="AM881" i="1" s="1"/>
  <c r="AF74" i="1"/>
  <c r="AM74" i="1" s="1"/>
  <c r="AF144" i="1"/>
  <c r="AM144" i="1" s="1"/>
  <c r="AF114" i="1"/>
  <c r="AM114" i="1" s="1"/>
  <c r="AF21" i="1"/>
  <c r="AM21" i="1" s="1"/>
  <c r="AF23" i="1"/>
  <c r="AM23" i="1" s="1"/>
  <c r="AF2524" i="1"/>
  <c r="AM2524" i="1" s="1"/>
  <c r="AF1988" i="1"/>
  <c r="AM1988" i="1" s="1"/>
  <c r="AF29" i="1"/>
  <c r="AM29" i="1" s="1"/>
  <c r="AF72" i="1"/>
  <c r="AM72" i="1" s="1"/>
  <c r="AF27" i="1"/>
  <c r="AM27" i="1" s="1"/>
  <c r="AF25" i="1"/>
  <c r="AM25" i="1" s="1"/>
  <c r="AF9" i="1"/>
  <c r="AM9" i="1" s="1"/>
  <c r="AF13" i="1"/>
  <c r="AM13" i="1" s="1"/>
  <c r="AF15" i="1"/>
  <c r="AM15" i="1" s="1"/>
  <c r="AF17" i="1"/>
  <c r="AM17" i="1" s="1"/>
  <c r="AF18" i="1"/>
  <c r="AM18" i="1" s="1"/>
  <c r="AF24" i="1"/>
  <c r="AM24" i="1" s="1"/>
  <c r="AF34" i="1"/>
  <c r="AM34" i="1" s="1"/>
  <c r="AF36" i="1"/>
  <c r="AM36" i="1" s="1"/>
  <c r="AF70" i="1"/>
  <c r="AM70" i="1" s="1"/>
  <c r="AF111" i="1"/>
  <c r="AM111" i="1" s="1"/>
  <c r="AF152" i="1"/>
  <c r="AM152" i="1" s="1"/>
  <c r="AF172" i="1"/>
  <c r="AM172" i="1" s="1"/>
  <c r="AF180" i="1"/>
  <c r="AM180" i="1" s="1"/>
  <c r="AF192" i="1"/>
  <c r="AM192" i="1" s="1"/>
  <c r="AF201" i="1"/>
  <c r="AM201" i="1" s="1"/>
  <c r="AF217" i="1"/>
  <c r="AM217" i="1" s="1"/>
  <c r="AF19" i="1"/>
  <c r="AM19" i="1" s="1"/>
  <c r="AF1822" i="1"/>
  <c r="AM1822" i="1" s="1"/>
  <c r="AF2036" i="1"/>
  <c r="AM2036" i="1" s="1"/>
  <c r="AF2104" i="1"/>
  <c r="AM2104" i="1" s="1"/>
  <c r="AF479" i="1"/>
  <c r="AM479" i="1" s="1"/>
  <c r="AF787" i="1"/>
  <c r="AM787" i="1" s="1"/>
  <c r="AF33" i="1"/>
  <c r="AM33" i="1" s="1"/>
  <c r="AF39" i="1"/>
  <c r="AM39" i="1" s="1"/>
  <c r="AF86" i="1"/>
  <c r="AM86" i="1" s="1"/>
  <c r="AF124" i="1"/>
  <c r="AM124" i="1" s="1"/>
  <c r="AF127" i="1"/>
  <c r="AM127" i="1" s="1"/>
  <c r="AF131" i="1"/>
  <c r="AM131" i="1" s="1"/>
  <c r="AF3" i="1"/>
  <c r="AM3" i="1" s="1"/>
  <c r="AF151" i="1"/>
  <c r="AM151" i="1" s="1"/>
  <c r="AF154" i="1"/>
  <c r="AM154" i="1" s="1"/>
  <c r="AF155" i="1"/>
  <c r="AM155" i="1" s="1"/>
  <c r="AF166" i="1"/>
  <c r="AM166" i="1" s="1"/>
  <c r="AF487" i="1"/>
  <c r="AM487" i="1" s="1"/>
  <c r="AF1175" i="1"/>
  <c r="AM1175" i="1" s="1"/>
  <c r="AF1471" i="1"/>
  <c r="AM1471" i="1" s="1"/>
  <c r="AF1620" i="1"/>
  <c r="AM1620" i="1" s="1"/>
  <c r="AF2096" i="1"/>
  <c r="AM2096" i="1" s="1"/>
  <c r="AF2632" i="1"/>
  <c r="AM2632" i="1" s="1"/>
  <c r="AF224" i="1"/>
  <c r="AM224" i="1" s="1"/>
  <c r="AF174" i="1"/>
  <c r="AM174" i="1" s="1"/>
  <c r="AF999" i="1"/>
  <c r="AM999" i="1" s="1"/>
  <c r="AF42" i="1"/>
  <c r="AM42" i="1" s="1"/>
  <c r="AF203" i="1"/>
  <c r="AM203" i="1" s="1"/>
  <c r="AF779" i="1"/>
  <c r="AM779" i="1" s="1"/>
  <c r="AF811" i="1"/>
  <c r="AM811" i="1" s="1"/>
  <c r="AF134" i="1"/>
  <c r="AM134" i="1" s="1"/>
  <c r="AF538" i="1"/>
  <c r="AM538" i="1" s="1"/>
  <c r="AF199" i="1"/>
  <c r="AM199" i="1" s="1"/>
  <c r="AF1508" i="1"/>
  <c r="AM1508" i="1" s="1"/>
  <c r="AF2559" i="1"/>
  <c r="AM2559" i="1" s="1"/>
  <c r="AF1753" i="1"/>
  <c r="AM1753" i="1" s="1"/>
  <c r="AF1452" i="1"/>
  <c r="AM1452" i="1" s="1"/>
  <c r="AF54" i="1"/>
  <c r="AM54" i="1" s="1"/>
  <c r="AF162" i="1"/>
  <c r="AM162" i="1" s="1"/>
  <c r="AF421" i="1"/>
  <c r="AM421" i="1" s="1"/>
  <c r="AF707" i="1"/>
  <c r="AM707" i="1" s="1"/>
  <c r="AF176" i="1"/>
  <c r="AM176" i="1" s="1"/>
  <c r="AF803" i="1"/>
  <c r="AM803" i="1" s="1"/>
  <c r="AF38" i="1"/>
  <c r="AM38" i="1" s="1"/>
  <c r="AF69" i="1"/>
  <c r="AM69" i="1" s="1"/>
  <c r="AF157" i="1"/>
  <c r="AM157" i="1" s="1"/>
  <c r="AF198" i="1"/>
  <c r="AM198" i="1" s="1"/>
  <c r="AF160" i="1"/>
  <c r="AM160" i="1" s="1"/>
  <c r="AF1538" i="1"/>
  <c r="AM1538" i="1" s="1"/>
  <c r="AF546" i="1"/>
  <c r="AM546" i="1" s="1"/>
  <c r="AF747" i="1"/>
  <c r="AM747" i="1" s="1"/>
  <c r="AF118" i="1"/>
  <c r="AM118" i="1" s="1"/>
  <c r="AF117" i="1"/>
  <c r="AM117" i="1" s="1"/>
  <c r="AF136" i="1"/>
  <c r="AM136" i="1" s="1"/>
  <c r="AF214" i="1"/>
  <c r="AM214" i="1" s="1"/>
  <c r="AF215" i="1"/>
  <c r="AM215" i="1" s="1"/>
  <c r="AF55" i="1"/>
  <c r="AM55" i="1" s="1"/>
  <c r="AF1346" i="1"/>
  <c r="AM1346" i="1" s="1"/>
  <c r="AF212" i="1"/>
  <c r="AM212" i="1" s="1"/>
  <c r="AF125" i="1"/>
  <c r="AM125" i="1" s="1"/>
  <c r="AF173" i="1"/>
  <c r="AM173" i="1" s="1"/>
  <c r="AF2533" i="1"/>
  <c r="AM2533" i="1" s="1"/>
  <c r="AF1726" i="1"/>
  <c r="AM1726" i="1" s="1"/>
  <c r="AF530" i="1"/>
  <c r="AM530" i="1" s="1"/>
  <c r="AF522" i="1"/>
  <c r="AM522" i="1" s="1"/>
  <c r="AF197" i="1"/>
  <c r="AM197" i="1" s="1"/>
  <c r="AF947" i="1"/>
  <c r="AM947" i="1" s="1"/>
  <c r="AF126" i="1"/>
  <c r="AM126" i="1" s="1"/>
  <c r="AF150" i="1"/>
  <c r="AM150" i="1" s="1"/>
  <c r="AF168" i="1"/>
  <c r="AM168" i="1" s="1"/>
  <c r="AF41" i="1"/>
  <c r="AM41" i="1" s="1"/>
  <c r="AF223" i="1"/>
  <c r="AM223" i="1" s="1"/>
  <c r="AF841" i="1"/>
  <c r="AM841" i="1" s="1"/>
  <c r="AF216" i="1"/>
  <c r="AM216" i="1" s="1"/>
  <c r="AF606" i="1"/>
  <c r="AM606" i="1" s="1"/>
  <c r="AF1205" i="1"/>
  <c r="AM1205" i="1" s="1"/>
  <c r="AF167" i="1"/>
  <c r="AM167" i="1" s="1"/>
  <c r="AF1134" i="1"/>
  <c r="AM1134" i="1" s="1"/>
  <c r="AF1289" i="1"/>
  <c r="AM1289" i="1" s="1"/>
  <c r="AF495" i="1"/>
  <c r="AM495" i="1" s="1"/>
  <c r="AF4" i="1"/>
  <c r="AM4" i="1" s="1"/>
  <c r="AF68" i="1"/>
  <c r="AM68" i="1" s="1"/>
  <c r="AF132" i="1"/>
  <c r="AM132" i="1" s="1"/>
  <c r="AF159" i="1"/>
  <c r="AM159" i="1" s="1"/>
  <c r="AF170" i="1"/>
  <c r="AM170" i="1" s="1"/>
  <c r="AF171" i="1"/>
  <c r="AM171" i="1" s="1"/>
  <c r="AF175" i="1"/>
  <c r="AM175" i="1" s="1"/>
  <c r="AF263" i="1"/>
  <c r="AM263" i="1" s="1"/>
  <c r="AF503" i="1"/>
  <c r="AM503" i="1" s="1"/>
  <c r="AF739" i="1"/>
  <c r="AM739" i="1" s="1"/>
  <c r="AF939" i="1"/>
  <c r="AM939" i="1" s="1"/>
  <c r="AF1099" i="1"/>
  <c r="AM1099" i="1" s="1"/>
  <c r="AF158" i="1"/>
  <c r="AM158" i="1" s="1"/>
  <c r="AF194" i="1"/>
  <c r="AM194" i="1" s="1"/>
  <c r="AF1489" i="1"/>
  <c r="AM1489" i="1" s="1"/>
  <c r="AF331" i="1"/>
  <c r="AM331" i="1" s="1"/>
  <c r="AF195" i="1"/>
  <c r="AM195" i="1" s="1"/>
  <c r="AF691" i="1"/>
  <c r="AM691" i="1" s="1"/>
  <c r="AF30" i="1"/>
  <c r="AM30" i="1" s="1"/>
  <c r="AF40" i="1"/>
  <c r="AM40" i="1" s="1"/>
  <c r="AF439" i="1"/>
  <c r="AM439" i="1" s="1"/>
  <c r="AF625" i="1"/>
  <c r="AM625" i="1" s="1"/>
  <c r="AF184" i="1"/>
  <c r="AM184" i="1" s="1"/>
  <c r="AF6" i="1"/>
  <c r="AM6" i="1" s="1"/>
  <c r="AE147" i="1"/>
  <c r="AL147" i="1" s="1"/>
  <c r="AE84" i="1"/>
  <c r="AL84" i="1" s="1"/>
  <c r="AE1792" i="1"/>
  <c r="AL1792" i="1" s="1"/>
  <c r="AE43" i="1"/>
  <c r="AL43" i="1" s="1"/>
  <c r="AE1526" i="1"/>
  <c r="AL1526" i="1" s="1"/>
  <c r="AE1984" i="1"/>
  <c r="AL1984" i="1" s="1"/>
  <c r="AE755" i="1"/>
  <c r="AL755" i="1" s="1"/>
  <c r="AE293" i="1"/>
  <c r="AL293" i="1" s="1"/>
  <c r="AE119" i="1"/>
  <c r="AL119" i="1" s="1"/>
  <c r="AE699" i="1"/>
  <c r="AL699" i="1" s="1"/>
  <c r="AE881" i="1"/>
  <c r="AL881" i="1" s="1"/>
  <c r="AE74" i="1"/>
  <c r="AL74" i="1" s="1"/>
  <c r="AE144" i="1"/>
  <c r="AL144" i="1" s="1"/>
  <c r="AE114" i="1"/>
  <c r="AL114" i="1" s="1"/>
  <c r="AE21" i="1"/>
  <c r="AL21" i="1" s="1"/>
  <c r="AE23" i="1"/>
  <c r="AL23" i="1" s="1"/>
  <c r="AE2524" i="1"/>
  <c r="AL2524" i="1" s="1"/>
  <c r="AE1988" i="1"/>
  <c r="AL1988" i="1" s="1"/>
  <c r="AE29" i="1"/>
  <c r="AL29" i="1" s="1"/>
  <c r="AE72" i="1"/>
  <c r="AL72" i="1" s="1"/>
  <c r="AE27" i="1"/>
  <c r="AL27" i="1" s="1"/>
  <c r="AE25" i="1"/>
  <c r="AL25" i="1" s="1"/>
  <c r="AE9" i="1"/>
  <c r="AL9" i="1" s="1"/>
  <c r="AE13" i="1"/>
  <c r="AL13" i="1" s="1"/>
  <c r="AE15" i="1"/>
  <c r="AL15" i="1" s="1"/>
  <c r="AE17" i="1"/>
  <c r="AL17" i="1" s="1"/>
  <c r="AE18" i="1"/>
  <c r="AL18" i="1" s="1"/>
  <c r="AE24" i="1"/>
  <c r="AL24" i="1" s="1"/>
  <c r="AE34" i="1"/>
  <c r="AL34" i="1" s="1"/>
  <c r="AE36" i="1"/>
  <c r="AL36" i="1" s="1"/>
  <c r="AE70" i="1"/>
  <c r="AL70" i="1" s="1"/>
  <c r="AE111" i="1"/>
  <c r="AL111" i="1" s="1"/>
  <c r="AE152" i="1"/>
  <c r="AL152" i="1" s="1"/>
  <c r="AE172" i="1"/>
  <c r="AL172" i="1" s="1"/>
  <c r="AE180" i="1"/>
  <c r="AL180" i="1" s="1"/>
  <c r="AE192" i="1"/>
  <c r="AL192" i="1" s="1"/>
  <c r="AE201" i="1"/>
  <c r="AL201" i="1" s="1"/>
  <c r="AE217" i="1"/>
  <c r="AL217" i="1" s="1"/>
  <c r="AE19" i="1"/>
  <c r="AL19" i="1" s="1"/>
  <c r="AE1822" i="1"/>
  <c r="AL1822" i="1" s="1"/>
  <c r="AE2036" i="1"/>
  <c r="AL2036" i="1" s="1"/>
  <c r="AE2104" i="1"/>
  <c r="AL2104" i="1" s="1"/>
  <c r="AE479" i="1"/>
  <c r="AL479" i="1" s="1"/>
  <c r="AE787" i="1"/>
  <c r="AL787" i="1" s="1"/>
  <c r="AE33" i="1"/>
  <c r="AL33" i="1" s="1"/>
  <c r="AE39" i="1"/>
  <c r="AL39" i="1" s="1"/>
  <c r="AE86" i="1"/>
  <c r="AL86" i="1" s="1"/>
  <c r="AE124" i="1"/>
  <c r="AL124" i="1" s="1"/>
  <c r="AE127" i="1"/>
  <c r="AL127" i="1" s="1"/>
  <c r="AE131" i="1"/>
  <c r="AL131" i="1" s="1"/>
  <c r="AE3" i="1"/>
  <c r="AL3" i="1" s="1"/>
  <c r="AE151" i="1"/>
  <c r="AL151" i="1" s="1"/>
  <c r="AE154" i="1"/>
  <c r="AL154" i="1" s="1"/>
  <c r="AE155" i="1"/>
  <c r="AL155" i="1" s="1"/>
  <c r="AE166" i="1"/>
  <c r="AL166" i="1" s="1"/>
  <c r="AE487" i="1"/>
  <c r="AL487" i="1" s="1"/>
  <c r="AE1175" i="1"/>
  <c r="AL1175" i="1" s="1"/>
  <c r="AE1471" i="1"/>
  <c r="AL1471" i="1" s="1"/>
  <c r="AE1620" i="1"/>
  <c r="AL1620" i="1" s="1"/>
  <c r="AE2096" i="1"/>
  <c r="AL2096" i="1" s="1"/>
  <c r="AE2632" i="1"/>
  <c r="AL2632" i="1" s="1"/>
  <c r="AE224" i="1"/>
  <c r="AL224" i="1" s="1"/>
  <c r="AE174" i="1"/>
  <c r="AL174" i="1" s="1"/>
  <c r="AE999" i="1"/>
  <c r="AL999" i="1" s="1"/>
  <c r="AE42" i="1"/>
  <c r="AL42" i="1" s="1"/>
  <c r="AE203" i="1"/>
  <c r="AL203" i="1" s="1"/>
  <c r="AE779" i="1"/>
  <c r="AL779" i="1" s="1"/>
  <c r="AE811" i="1"/>
  <c r="AL811" i="1" s="1"/>
  <c r="AE134" i="1"/>
  <c r="AL134" i="1" s="1"/>
  <c r="AE538" i="1"/>
  <c r="AL538" i="1" s="1"/>
  <c r="AE199" i="1"/>
  <c r="AL199" i="1" s="1"/>
  <c r="AE1508" i="1"/>
  <c r="AL1508" i="1" s="1"/>
  <c r="AE2559" i="1"/>
  <c r="AL2559" i="1" s="1"/>
  <c r="AE1753" i="1"/>
  <c r="AL1753" i="1" s="1"/>
  <c r="AE1452" i="1"/>
  <c r="AL1452" i="1" s="1"/>
  <c r="AE54" i="1"/>
  <c r="AL54" i="1" s="1"/>
  <c r="AE162" i="1"/>
  <c r="AL162" i="1" s="1"/>
  <c r="AE421" i="1"/>
  <c r="AL421" i="1" s="1"/>
  <c r="AE707" i="1"/>
  <c r="AL707" i="1" s="1"/>
  <c r="AE176" i="1"/>
  <c r="AL176" i="1" s="1"/>
  <c r="AE803" i="1"/>
  <c r="AL803" i="1" s="1"/>
  <c r="AE38" i="1"/>
  <c r="AL38" i="1" s="1"/>
  <c r="AE69" i="1"/>
  <c r="AL69" i="1" s="1"/>
  <c r="AE157" i="1"/>
  <c r="AL157" i="1" s="1"/>
  <c r="AE198" i="1"/>
  <c r="AL198" i="1" s="1"/>
  <c r="AE160" i="1"/>
  <c r="AL160" i="1" s="1"/>
  <c r="AE1538" i="1"/>
  <c r="AL1538" i="1" s="1"/>
  <c r="AE546" i="1"/>
  <c r="AL546" i="1" s="1"/>
  <c r="AE747" i="1"/>
  <c r="AL747" i="1" s="1"/>
  <c r="AE118" i="1"/>
  <c r="AL118" i="1" s="1"/>
  <c r="AE117" i="1"/>
  <c r="AL117" i="1" s="1"/>
  <c r="AE136" i="1"/>
  <c r="AL136" i="1" s="1"/>
  <c r="AE214" i="1"/>
  <c r="AL214" i="1" s="1"/>
  <c r="AE215" i="1"/>
  <c r="AL215" i="1" s="1"/>
  <c r="AE55" i="1"/>
  <c r="AL55" i="1" s="1"/>
  <c r="AE1346" i="1"/>
  <c r="AL1346" i="1" s="1"/>
  <c r="AE212" i="1"/>
  <c r="AL212" i="1" s="1"/>
  <c r="AE125" i="1"/>
  <c r="AL125" i="1" s="1"/>
  <c r="AE173" i="1"/>
  <c r="AL173" i="1" s="1"/>
  <c r="AE2533" i="1"/>
  <c r="AL2533" i="1" s="1"/>
  <c r="AE1726" i="1"/>
  <c r="AL1726" i="1" s="1"/>
  <c r="AE530" i="1"/>
  <c r="AL530" i="1" s="1"/>
  <c r="AE522" i="1"/>
  <c r="AL522" i="1" s="1"/>
  <c r="AE197" i="1"/>
  <c r="AL197" i="1" s="1"/>
  <c r="AE947" i="1"/>
  <c r="AL947" i="1" s="1"/>
  <c r="AE126" i="1"/>
  <c r="AL126" i="1" s="1"/>
  <c r="AE150" i="1"/>
  <c r="AL150" i="1" s="1"/>
  <c r="AE168" i="1"/>
  <c r="AL168" i="1" s="1"/>
  <c r="AE41" i="1"/>
  <c r="AL41" i="1" s="1"/>
  <c r="AE223" i="1"/>
  <c r="AL223" i="1" s="1"/>
  <c r="AE841" i="1"/>
  <c r="AL841" i="1" s="1"/>
  <c r="AE216" i="1"/>
  <c r="AL216" i="1" s="1"/>
  <c r="AE606" i="1"/>
  <c r="AL606" i="1" s="1"/>
  <c r="AE1205" i="1"/>
  <c r="AL1205" i="1" s="1"/>
  <c r="AE167" i="1"/>
  <c r="AL167" i="1" s="1"/>
  <c r="AE1134" i="1"/>
  <c r="AL1134" i="1" s="1"/>
  <c r="AE1289" i="1"/>
  <c r="AL1289" i="1" s="1"/>
  <c r="AE495" i="1"/>
  <c r="AL495" i="1" s="1"/>
  <c r="AE4" i="1"/>
  <c r="AL4" i="1" s="1"/>
  <c r="AE68" i="1"/>
  <c r="AL68" i="1" s="1"/>
  <c r="AE132" i="1"/>
  <c r="AL132" i="1" s="1"/>
  <c r="AE159" i="1"/>
  <c r="AL159" i="1" s="1"/>
  <c r="AE170" i="1"/>
  <c r="AL170" i="1" s="1"/>
  <c r="AE171" i="1"/>
  <c r="AL171" i="1" s="1"/>
  <c r="AE175" i="1"/>
  <c r="AL175" i="1" s="1"/>
  <c r="AE263" i="1"/>
  <c r="AL263" i="1" s="1"/>
  <c r="AE503" i="1"/>
  <c r="AL503" i="1" s="1"/>
  <c r="AE739" i="1"/>
  <c r="AL739" i="1" s="1"/>
  <c r="AE939" i="1"/>
  <c r="AL939" i="1" s="1"/>
  <c r="AE1099" i="1"/>
  <c r="AL1099" i="1" s="1"/>
  <c r="AE158" i="1"/>
  <c r="AL158" i="1" s="1"/>
  <c r="AE194" i="1"/>
  <c r="AL194" i="1" s="1"/>
  <c r="AE1489" i="1"/>
  <c r="AL1489" i="1" s="1"/>
  <c r="AE331" i="1"/>
  <c r="AL331" i="1" s="1"/>
  <c r="AE195" i="1"/>
  <c r="AL195" i="1" s="1"/>
  <c r="AE691" i="1"/>
  <c r="AL691" i="1" s="1"/>
  <c r="AE30" i="1"/>
  <c r="AL30" i="1" s="1"/>
  <c r="AE40" i="1"/>
  <c r="AL40" i="1" s="1"/>
  <c r="AE439" i="1"/>
  <c r="AL439" i="1" s="1"/>
  <c r="AE625" i="1"/>
  <c r="AL625" i="1" s="1"/>
  <c r="AE184" i="1"/>
  <c r="AL184" i="1" s="1"/>
  <c r="AE6" i="1"/>
  <c r="AL6" i="1" s="1"/>
  <c r="AD1620" i="1"/>
  <c r="AK1620" i="1" s="1"/>
  <c r="AD2096" i="1"/>
  <c r="AK2096" i="1" s="1"/>
  <c r="AD2632" i="1"/>
  <c r="AK2632" i="1" s="1"/>
  <c r="AD224" i="1"/>
  <c r="AK224" i="1" s="1"/>
  <c r="AD174" i="1"/>
  <c r="AK174" i="1" s="1"/>
  <c r="AD999" i="1"/>
  <c r="AK999" i="1" s="1"/>
  <c r="AD42" i="1"/>
  <c r="AK42" i="1" s="1"/>
  <c r="AD203" i="1"/>
  <c r="AK203" i="1" s="1"/>
  <c r="AD779" i="1"/>
  <c r="AK779" i="1" s="1"/>
  <c r="AD811" i="1"/>
  <c r="AK811" i="1" s="1"/>
  <c r="AD134" i="1"/>
  <c r="AK134" i="1" s="1"/>
  <c r="AD538" i="1"/>
  <c r="AK538" i="1" s="1"/>
  <c r="AD199" i="1"/>
  <c r="AK199" i="1" s="1"/>
  <c r="AD1508" i="1"/>
  <c r="AK1508" i="1" s="1"/>
  <c r="AD2559" i="1"/>
  <c r="AK2559" i="1" s="1"/>
  <c r="AD1753" i="1"/>
  <c r="AK1753" i="1" s="1"/>
  <c r="AD1452" i="1"/>
  <c r="AK1452" i="1" s="1"/>
  <c r="AD54" i="1"/>
  <c r="AK54" i="1" s="1"/>
  <c r="AD162" i="1"/>
  <c r="AK162" i="1" s="1"/>
  <c r="AD421" i="1"/>
  <c r="AK421" i="1" s="1"/>
  <c r="AD707" i="1"/>
  <c r="AK707" i="1" s="1"/>
  <c r="AD176" i="1"/>
  <c r="AK176" i="1" s="1"/>
  <c r="AD803" i="1"/>
  <c r="AK803" i="1" s="1"/>
  <c r="AD38" i="1"/>
  <c r="AK38" i="1" s="1"/>
  <c r="AD69" i="1"/>
  <c r="AK69" i="1" s="1"/>
  <c r="AD157" i="1"/>
  <c r="AK157" i="1" s="1"/>
  <c r="AD198" i="1"/>
  <c r="AK198" i="1" s="1"/>
  <c r="AD160" i="1"/>
  <c r="AK160" i="1" s="1"/>
  <c r="AD1538" i="1"/>
  <c r="AK1538" i="1" s="1"/>
  <c r="AD546" i="1"/>
  <c r="AK546" i="1" s="1"/>
  <c r="AD747" i="1"/>
  <c r="AK747" i="1" s="1"/>
  <c r="AD118" i="1"/>
  <c r="AK118" i="1" s="1"/>
  <c r="AD117" i="1"/>
  <c r="AK117" i="1" s="1"/>
  <c r="AD136" i="1"/>
  <c r="AK136" i="1" s="1"/>
  <c r="AD214" i="1"/>
  <c r="AK214" i="1" s="1"/>
  <c r="AD215" i="1"/>
  <c r="AK215" i="1" s="1"/>
  <c r="AD55" i="1"/>
  <c r="AK55" i="1" s="1"/>
  <c r="AD1346" i="1"/>
  <c r="AK1346" i="1" s="1"/>
  <c r="AD212" i="1"/>
  <c r="AK212" i="1" s="1"/>
  <c r="AD125" i="1"/>
  <c r="AK125" i="1" s="1"/>
  <c r="AD173" i="1"/>
  <c r="AK173" i="1" s="1"/>
  <c r="AD2533" i="1"/>
  <c r="AK2533" i="1" s="1"/>
  <c r="AD1726" i="1"/>
  <c r="AK1726" i="1" s="1"/>
  <c r="AD530" i="1"/>
  <c r="AK530" i="1" s="1"/>
  <c r="AD522" i="1"/>
  <c r="AK522" i="1" s="1"/>
  <c r="AD197" i="1"/>
  <c r="AK197" i="1" s="1"/>
  <c r="AD947" i="1"/>
  <c r="AK947" i="1" s="1"/>
  <c r="AD126" i="1"/>
  <c r="AK126" i="1" s="1"/>
  <c r="AD150" i="1"/>
  <c r="AK150" i="1" s="1"/>
  <c r="AD168" i="1"/>
  <c r="AK168" i="1" s="1"/>
  <c r="AD41" i="1"/>
  <c r="AK41" i="1" s="1"/>
  <c r="AD223" i="1"/>
  <c r="AK223" i="1" s="1"/>
  <c r="AD841" i="1"/>
  <c r="AK841" i="1" s="1"/>
  <c r="AD216" i="1"/>
  <c r="AK216" i="1" s="1"/>
  <c r="AD606" i="1"/>
  <c r="AK606" i="1" s="1"/>
  <c r="AD1205" i="1"/>
  <c r="AK1205" i="1" s="1"/>
  <c r="AD167" i="1"/>
  <c r="AK167" i="1" s="1"/>
  <c r="AD1134" i="1"/>
  <c r="AK1134" i="1" s="1"/>
  <c r="AD1289" i="1"/>
  <c r="AK1289" i="1" s="1"/>
  <c r="AD495" i="1"/>
  <c r="AK495" i="1" s="1"/>
  <c r="AD4" i="1"/>
  <c r="AK4" i="1" s="1"/>
  <c r="AD68" i="1"/>
  <c r="AK68" i="1" s="1"/>
  <c r="AD132" i="1"/>
  <c r="AK132" i="1" s="1"/>
  <c r="AD159" i="1"/>
  <c r="AK159" i="1" s="1"/>
  <c r="AD170" i="1"/>
  <c r="AK170" i="1" s="1"/>
  <c r="AD171" i="1"/>
  <c r="AK171" i="1" s="1"/>
  <c r="AD175" i="1"/>
  <c r="AK175" i="1" s="1"/>
  <c r="AD263" i="1"/>
  <c r="AK263" i="1" s="1"/>
  <c r="AD503" i="1"/>
  <c r="AK503" i="1" s="1"/>
  <c r="AD739" i="1"/>
  <c r="AK739" i="1" s="1"/>
  <c r="AD939" i="1"/>
  <c r="AK939" i="1" s="1"/>
  <c r="AD1099" i="1"/>
  <c r="AK1099" i="1" s="1"/>
  <c r="AD158" i="1"/>
  <c r="AK158" i="1" s="1"/>
  <c r="AD194" i="1"/>
  <c r="AK194" i="1" s="1"/>
  <c r="AD1489" i="1"/>
  <c r="AK1489" i="1" s="1"/>
  <c r="AD331" i="1"/>
  <c r="AK331" i="1" s="1"/>
  <c r="AD195" i="1"/>
  <c r="AK195" i="1" s="1"/>
  <c r="AD691" i="1"/>
  <c r="AK691" i="1" s="1"/>
  <c r="AD30" i="1"/>
  <c r="AK30" i="1" s="1"/>
  <c r="AD40" i="1"/>
  <c r="AK40" i="1" s="1"/>
  <c r="AD439" i="1"/>
  <c r="AK439" i="1" s="1"/>
  <c r="AD625" i="1"/>
  <c r="AK625" i="1" s="1"/>
  <c r="AD184" i="1"/>
  <c r="AK184" i="1" s="1"/>
  <c r="AD6" i="1"/>
  <c r="AK6" i="1" s="1"/>
  <c r="AD166" i="1"/>
  <c r="AK166" i="1" s="1"/>
  <c r="AD487" i="1"/>
  <c r="AK487" i="1" s="1"/>
  <c r="AD1175" i="1"/>
  <c r="AK1175" i="1" s="1"/>
  <c r="AD1471" i="1"/>
  <c r="AK1471" i="1" s="1"/>
  <c r="AD155" i="1"/>
  <c r="AK155" i="1" s="1"/>
  <c r="AD479" i="1"/>
  <c r="AK479" i="1" s="1"/>
  <c r="AD787" i="1"/>
  <c r="AK787" i="1" s="1"/>
  <c r="AD33" i="1"/>
  <c r="AK33" i="1" s="1"/>
  <c r="AD217" i="1"/>
  <c r="AK217" i="1" s="1"/>
  <c r="AD1988" i="1"/>
  <c r="AK1988" i="1" s="1"/>
  <c r="AD144" i="1"/>
  <c r="AK144" i="1" s="1"/>
  <c r="AD114" i="1"/>
  <c r="AK114" i="1" s="1"/>
  <c r="AD293" i="1"/>
  <c r="AK293" i="1" s="1"/>
  <c r="AD119" i="1"/>
  <c r="AK119" i="1" s="1"/>
  <c r="AD699" i="1"/>
  <c r="AK699" i="1" s="1"/>
  <c r="AD1984" i="1"/>
  <c r="AK1984" i="1" s="1"/>
  <c r="AE11" i="1"/>
  <c r="AL11" i="1" s="1"/>
  <c r="AE211" i="1"/>
  <c r="AL211" i="1" s="1"/>
  <c r="AG211" i="1"/>
  <c r="AN211" i="1" s="1"/>
  <c r="AF211" i="1"/>
  <c r="AM211" i="1" s="1"/>
  <c r="AD211" i="1"/>
  <c r="AK211" i="1" s="1"/>
  <c r="AD154" i="1"/>
  <c r="AK154" i="1" s="1"/>
  <c r="AD151" i="1"/>
  <c r="AK151" i="1" s="1"/>
  <c r="AD3" i="1"/>
  <c r="AK3" i="1" s="1"/>
  <c r="AD131" i="1"/>
  <c r="AK131" i="1" s="1"/>
  <c r="AD127" i="1"/>
  <c r="AK127" i="1" s="1"/>
  <c r="AD124" i="1"/>
  <c r="AK124" i="1" s="1"/>
  <c r="AD86" i="1"/>
  <c r="AK86" i="1" s="1"/>
  <c r="AD39" i="1"/>
  <c r="AK39" i="1" s="1"/>
  <c r="AD2104" i="1"/>
  <c r="AK2104" i="1" s="1"/>
  <c r="AD2036" i="1"/>
  <c r="AK2036" i="1" s="1"/>
  <c r="AD1822" i="1"/>
  <c r="AK1822" i="1" s="1"/>
  <c r="AD19" i="1"/>
  <c r="AK19" i="1" s="1"/>
  <c r="AD201" i="1"/>
  <c r="AK201" i="1" s="1"/>
  <c r="AD192" i="1"/>
  <c r="AK192" i="1" s="1"/>
  <c r="AD180" i="1"/>
  <c r="AK180" i="1" s="1"/>
  <c r="AD172" i="1"/>
  <c r="AK172" i="1" s="1"/>
  <c r="AD152" i="1"/>
  <c r="AK152" i="1" s="1"/>
  <c r="AD111" i="1"/>
  <c r="AK111" i="1" s="1"/>
  <c r="AD70" i="1"/>
  <c r="AK70" i="1" s="1"/>
  <c r="AD36" i="1"/>
  <c r="AK36" i="1" s="1"/>
  <c r="AD34" i="1"/>
  <c r="AK34" i="1" s="1"/>
  <c r="AD24" i="1"/>
  <c r="AK24" i="1" s="1"/>
  <c r="AD18" i="1"/>
  <c r="AK18" i="1" s="1"/>
  <c r="AD17" i="1"/>
  <c r="AK17" i="1" s="1"/>
  <c r="AD15" i="1"/>
  <c r="AK15" i="1" s="1"/>
  <c r="AD13" i="1"/>
  <c r="AK13" i="1" s="1"/>
  <c r="AD9" i="1"/>
  <c r="AK9" i="1" s="1"/>
  <c r="AD25" i="1"/>
  <c r="AK25" i="1" s="1"/>
  <c r="AD27" i="1"/>
  <c r="AK27" i="1" s="1"/>
  <c r="AD72" i="1"/>
  <c r="AK72" i="1" s="1"/>
  <c r="AD29" i="1"/>
  <c r="AK29" i="1" s="1"/>
  <c r="AD2524" i="1"/>
  <c r="AK2524" i="1" s="1"/>
  <c r="AD23" i="1"/>
  <c r="AK23" i="1" s="1"/>
  <c r="AD21" i="1"/>
  <c r="AK21" i="1" s="1"/>
  <c r="AD74" i="1"/>
  <c r="AK74" i="1" s="1"/>
  <c r="AD881" i="1"/>
  <c r="AK881" i="1" s="1"/>
  <c r="AD755" i="1"/>
  <c r="AK755" i="1" s="1"/>
  <c r="AD1526" i="1"/>
  <c r="AK1526" i="1" s="1"/>
  <c r="AD43" i="1"/>
  <c r="AK43" i="1" s="1"/>
  <c r="AD1792" i="1"/>
  <c r="AK1792" i="1" s="1"/>
  <c r="AD84" i="1"/>
  <c r="AK84" i="1" s="1"/>
  <c r="AD147" i="1"/>
  <c r="AK147" i="1" s="1"/>
  <c r="AD11" i="1"/>
  <c r="AK11" i="1" s="1"/>
  <c r="AC6" i="1"/>
  <c r="AJ6" i="1" s="1"/>
  <c r="AC184" i="1"/>
  <c r="AJ184" i="1" s="1"/>
  <c r="AC625" i="1"/>
  <c r="AJ625" i="1" s="1"/>
  <c r="AC439" i="1"/>
  <c r="AJ439" i="1" s="1"/>
  <c r="AC40" i="1"/>
  <c r="AJ40" i="1" s="1"/>
  <c r="AC30" i="1"/>
  <c r="AJ30" i="1" s="1"/>
  <c r="AC691" i="1"/>
  <c r="AJ691" i="1" s="1"/>
  <c r="AC195" i="1"/>
  <c r="AJ195" i="1" s="1"/>
  <c r="AC331" i="1"/>
  <c r="AJ331" i="1" s="1"/>
  <c r="AC1489" i="1"/>
  <c r="AJ1489" i="1" s="1"/>
  <c r="AC194" i="1"/>
  <c r="AJ194" i="1" s="1"/>
  <c r="AC158" i="1"/>
  <c r="AJ158" i="1" s="1"/>
  <c r="AC1099" i="1"/>
  <c r="AJ1099" i="1" s="1"/>
  <c r="AC939" i="1"/>
  <c r="AJ939" i="1" s="1"/>
  <c r="AC739" i="1"/>
  <c r="AJ739" i="1" s="1"/>
  <c r="AC503" i="1"/>
  <c r="AJ503" i="1" s="1"/>
  <c r="AC263" i="1"/>
  <c r="AJ263" i="1" s="1"/>
  <c r="AC175" i="1"/>
  <c r="AJ175" i="1" s="1"/>
  <c r="AC171" i="1"/>
  <c r="AJ171" i="1" s="1"/>
  <c r="AC170" i="1"/>
  <c r="AJ170" i="1" s="1"/>
  <c r="AC159" i="1"/>
  <c r="AJ159" i="1" s="1"/>
  <c r="AC132" i="1"/>
  <c r="AJ132" i="1" s="1"/>
  <c r="AC68" i="1"/>
  <c r="AJ68" i="1" s="1"/>
  <c r="AC4" i="1"/>
  <c r="AJ4" i="1" s="1"/>
  <c r="AC495" i="1"/>
  <c r="AJ495" i="1" s="1"/>
  <c r="AC1289" i="1"/>
  <c r="AJ1289" i="1" s="1"/>
  <c r="AC1134" i="1"/>
  <c r="AJ1134" i="1" s="1"/>
  <c r="AC167" i="1"/>
  <c r="AJ167" i="1" s="1"/>
  <c r="AC1205" i="1"/>
  <c r="AJ1205" i="1" s="1"/>
  <c r="AC606" i="1"/>
  <c r="AJ606" i="1" s="1"/>
  <c r="AC216" i="1"/>
  <c r="AJ216" i="1" s="1"/>
  <c r="AC841" i="1"/>
  <c r="AJ841" i="1" s="1"/>
  <c r="AC223" i="1"/>
  <c r="AJ223" i="1" s="1"/>
  <c r="AC41" i="1"/>
  <c r="AJ41" i="1" s="1"/>
  <c r="AC168" i="1"/>
  <c r="AJ168" i="1" s="1"/>
  <c r="AC150" i="1"/>
  <c r="AJ150" i="1" s="1"/>
  <c r="AC126" i="1"/>
  <c r="AJ126" i="1" s="1"/>
  <c r="AC947" i="1"/>
  <c r="AJ947" i="1" s="1"/>
  <c r="AC197" i="1"/>
  <c r="AJ197" i="1" s="1"/>
  <c r="AC530" i="1"/>
  <c r="AJ530" i="1" s="1"/>
  <c r="AC1726" i="1"/>
  <c r="AJ1726" i="1" s="1"/>
  <c r="AC2533" i="1"/>
  <c r="AJ2533" i="1" s="1"/>
  <c r="AC173" i="1"/>
  <c r="AJ173" i="1" s="1"/>
  <c r="AC125" i="1"/>
  <c r="AJ125" i="1" s="1"/>
  <c r="AC212" i="1"/>
  <c r="AJ212" i="1" s="1"/>
  <c r="AC1346" i="1"/>
  <c r="AJ1346" i="1" s="1"/>
  <c r="AC55" i="1"/>
  <c r="AJ55" i="1" s="1"/>
  <c r="AC214" i="1"/>
  <c r="AJ214" i="1" s="1"/>
  <c r="AC117" i="1"/>
  <c r="AJ117" i="1" s="1"/>
  <c r="AC118" i="1"/>
  <c r="AJ118" i="1" s="1"/>
  <c r="AC747" i="1"/>
  <c r="AJ747" i="1" s="1"/>
  <c r="AC546" i="1"/>
  <c r="AJ546" i="1" s="1"/>
  <c r="AC1538" i="1"/>
  <c r="AJ1538" i="1" s="1"/>
  <c r="AC160" i="1"/>
  <c r="AJ160" i="1" s="1"/>
  <c r="AC198" i="1"/>
  <c r="AJ198" i="1" s="1"/>
  <c r="AC157" i="1"/>
  <c r="AJ157" i="1" s="1"/>
  <c r="AC69" i="1"/>
  <c r="AJ69" i="1" s="1"/>
  <c r="AC38" i="1"/>
  <c r="AJ38" i="1" s="1"/>
  <c r="AC803" i="1"/>
  <c r="AJ803" i="1" s="1"/>
  <c r="AC176" i="1"/>
  <c r="AJ176" i="1" s="1"/>
  <c r="AC707" i="1"/>
  <c r="AJ707" i="1" s="1"/>
  <c r="AC421" i="1"/>
  <c r="AJ421" i="1" s="1"/>
  <c r="AC162" i="1"/>
  <c r="AJ162" i="1" s="1"/>
  <c r="AC54" i="1"/>
  <c r="AJ54" i="1" s="1"/>
  <c r="AC1452" i="1"/>
  <c r="AJ1452" i="1" s="1"/>
  <c r="AC1753" i="1"/>
  <c r="AJ1753" i="1" s="1"/>
  <c r="AC2559" i="1"/>
  <c r="AJ2559" i="1" s="1"/>
  <c r="AC1508" i="1"/>
  <c r="AJ1508" i="1" s="1"/>
  <c r="AC199" i="1"/>
  <c r="AJ199" i="1" s="1"/>
  <c r="AC538" i="1"/>
  <c r="AJ538" i="1" s="1"/>
  <c r="AC134" i="1"/>
  <c r="AJ134" i="1" s="1"/>
  <c r="AC811" i="1"/>
  <c r="AJ811" i="1" s="1"/>
  <c r="AC203" i="1"/>
  <c r="AJ203" i="1" s="1"/>
  <c r="AC42" i="1"/>
  <c r="AJ42" i="1" s="1"/>
  <c r="AC999" i="1"/>
  <c r="AJ999" i="1" s="1"/>
  <c r="AC224" i="1"/>
  <c r="AJ224" i="1" s="1"/>
  <c r="AC2096" i="1"/>
  <c r="AJ2096" i="1" s="1"/>
  <c r="AC1471" i="1"/>
  <c r="AJ1471" i="1" s="1"/>
  <c r="AC1175" i="1"/>
  <c r="AJ1175" i="1" s="1"/>
  <c r="AC487" i="1"/>
  <c r="AJ487" i="1" s="1"/>
  <c r="AC166" i="1"/>
  <c r="AJ166" i="1" s="1"/>
  <c r="AC154" i="1"/>
  <c r="AJ154" i="1" s="1"/>
  <c r="AC151" i="1"/>
  <c r="AJ151" i="1" s="1"/>
  <c r="AC3" i="1"/>
  <c r="AJ3" i="1" s="1"/>
  <c r="AC131" i="1"/>
  <c r="AJ131" i="1" s="1"/>
  <c r="AC127" i="1"/>
  <c r="AJ127" i="1" s="1"/>
  <c r="AC124" i="1"/>
  <c r="AJ124" i="1" s="1"/>
  <c r="AC86" i="1"/>
  <c r="AJ86" i="1" s="1"/>
  <c r="AC39" i="1"/>
  <c r="AJ39" i="1" s="1"/>
  <c r="AC2104" i="1"/>
  <c r="AJ2104" i="1" s="1"/>
  <c r="AC2036" i="1"/>
  <c r="AJ2036" i="1" s="1"/>
  <c r="AC1822" i="1"/>
  <c r="AJ1822" i="1" s="1"/>
  <c r="AC19" i="1"/>
  <c r="AJ19" i="1" s="1"/>
  <c r="AC201" i="1"/>
  <c r="AJ201" i="1" s="1"/>
  <c r="AC192" i="1"/>
  <c r="AJ192" i="1" s="1"/>
  <c r="AC180" i="1"/>
  <c r="AJ180" i="1" s="1"/>
  <c r="AC172" i="1"/>
  <c r="AJ172" i="1" s="1"/>
  <c r="AC152" i="1"/>
  <c r="AJ152" i="1" s="1"/>
  <c r="AC111" i="1"/>
  <c r="AJ111" i="1" s="1"/>
  <c r="AC70" i="1"/>
  <c r="AJ70" i="1" s="1"/>
  <c r="AC36" i="1"/>
  <c r="AJ36" i="1" s="1"/>
  <c r="AC34" i="1"/>
  <c r="AJ34" i="1" s="1"/>
  <c r="AC24" i="1"/>
  <c r="AJ24" i="1" s="1"/>
  <c r="AC18" i="1"/>
  <c r="AJ18" i="1" s="1"/>
  <c r="AC17" i="1"/>
  <c r="AJ17" i="1" s="1"/>
  <c r="AC15" i="1"/>
  <c r="AJ15" i="1" s="1"/>
  <c r="AC13" i="1"/>
  <c r="AJ13" i="1" s="1"/>
  <c r="AC9" i="1"/>
  <c r="AJ9" i="1" s="1"/>
  <c r="AC25" i="1"/>
  <c r="AJ25" i="1" s="1"/>
  <c r="AC27" i="1"/>
  <c r="AJ27" i="1" s="1"/>
  <c r="AC72" i="1"/>
  <c r="AJ72" i="1" s="1"/>
  <c r="AC29" i="1"/>
  <c r="AJ29" i="1" s="1"/>
  <c r="AC2524" i="1"/>
  <c r="AJ2524" i="1" s="1"/>
  <c r="AC23" i="1"/>
  <c r="AJ23" i="1" s="1"/>
  <c r="AC21" i="1"/>
  <c r="AJ21" i="1" s="1"/>
  <c r="AC74" i="1"/>
  <c r="AJ74" i="1" s="1"/>
  <c r="AC881" i="1"/>
  <c r="AJ881" i="1" s="1"/>
  <c r="AC755" i="1"/>
  <c r="AJ755" i="1" s="1"/>
  <c r="AC1526" i="1"/>
  <c r="AJ1526" i="1" s="1"/>
  <c r="AC43" i="1"/>
  <c r="AJ43" i="1" s="1"/>
  <c r="AC1792" i="1"/>
  <c r="AJ1792" i="1" s="1"/>
  <c r="AC84" i="1"/>
  <c r="AJ84" i="1" s="1"/>
  <c r="AC147" i="1"/>
  <c r="AJ147" i="1" s="1"/>
  <c r="AC11" i="1"/>
  <c r="AJ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tc={CFFBC92B-220C-405B-84B8-1F45CFD633AE}</author>
    <author>tc={F8B6069B-CDC9-4417-A31F-BE3405D6AEC9}</author>
    <author>tc={C6D1DB3E-822D-45F2-B4D8-8F9D71001940}</author>
    <author>tc={E5DB2AC2-AE48-4FFD-9DA8-9B651BE8D46A}</author>
    <author>tc={57C5B7D7-8616-4694-A89F-70776F488CAC}</author>
    <author>tc={300F0607-2AC9-4F85-828F-FB236B843CA1}</author>
    <author>tc={F6F61A0C-FC67-46A4-B16C-7A0729E9D22C}</author>
    <author>tc={54278779-726D-4408-9C8A-EFEB89BD49A9}</author>
    <author>tc={405E30AF-0F23-4016-80E5-408B4A774149}</author>
    <author>tc={E0DCFD6C-DF94-4F1D-987A-3112693408B8}</author>
    <author>tc={0A54C119-68AC-48B1-8B2E-76FF533FB456}</author>
    <author>tc={926F944C-D113-4829-BE46-CC5F9F34D72A}</author>
    <author>tc={D95B5071-3361-41C9-9DC0-F9301E5FF8FA}</author>
    <author>tc={460219D7-1894-4BCF-8DA3-5650EA6DB619}</author>
    <author>tc={06E67AC8-45C1-4004-A636-FEFCB5D34BB3}</author>
    <author>tc={A264371E-BCCE-4D18-AEA9-864A9585BFE8}</author>
    <author>tc={0ADCB8D4-45DF-46C9-9865-3C6397F89769}</author>
    <author>tc={CDAF01E8-E28E-4E70-9596-A7143EB7BBBE}</author>
    <author>tc={DE004B5B-25BE-4C04-BE3A-50EDDB59875E}</author>
    <author>tc={B501385D-07B9-4800-B846-94F87930945F}</author>
    <author>tc={2ADAF6DB-82DD-41D1-9849-BF2FB8A39AA8}</author>
    <author>tc={E6EF67F3-B001-4021-AD96-EE1C236A9F9A}</author>
    <author>tc={82993201-94AF-48A9-BE14-AADDEDF96836}</author>
    <author>tc={CB2B5058-C1C5-4FE9-8847-AA64915265C0}</author>
    <author>tc={E2A56301-C5AF-484A-B753-DFA616AC836D}</author>
    <author>tc={0ECEC1F1-85CD-451A-BF4A-5B52C02E4B4B}</author>
    <author>tc={C6ABCD81-8E15-414E-8C3F-3034B4E0469F}</author>
    <author>tc={AD9759D6-6CAD-4901-96AD-B684C992A45C}</author>
    <author>tc={890F7807-1DB9-48D7-8702-52C8C5D7895F}</author>
    <author>tc={26CA9773-BA5D-4647-98FB-0A8B8EBE9C5B}</author>
    <author>tc={2508750F-2F7A-4FEA-A2B8-1C0550210268}</author>
    <author>tc={70B73362-617F-450B-8674-E931F9A487C1}</author>
    <author>tc={9F35D956-ACA3-40CB-B057-74300FC52A17}</author>
    <author>tc={F80A8D54-1CC8-40C2-B3FA-180850426FD8}</author>
    <author>tc={6FF7D433-4D9A-4293-A1D7-EEBB62B10201}</author>
    <author>tc={28318890-B630-4A52-8B6D-F522DC9E57C3}</author>
    <author>tc={5B03A94A-EAD3-4AAF-BF23-0707DDFA9028}</author>
    <author>tc={3210980A-A41B-4AE7-96B5-F5AF2DAD754E}</author>
    <author>tc={C5D12188-B092-4528-89DF-D74764474DC6}</author>
    <author>tc={715B7CE0-F59C-4DC9-AA4B-FD18B4DBC68B}</author>
    <author>tc={B6605CC7-B201-4D52-986B-382F2A65F6BC}</author>
    <author>tc={0DD47F4A-D1C3-4CB3-BA9A-D7AB444A7984}</author>
    <author>tc={CF19E8E9-6886-4EE2-96A2-02C774200A02}</author>
    <author>tc={32846F67-351C-43C4-99BC-4164D2F24C0B}</author>
    <author>tc={9AF3C5E8-1495-4BF2-89CC-A61CE6A580F7}</author>
    <author>tc={841B623C-3A0F-4DA4-92B1-315417D799EE}</author>
    <author>tc={C4F5A166-579B-4418-98A9-035CFBAB07A5}</author>
    <author>tc={F3D8B6F2-B7A4-4296-886F-60D0E60F9B5F}</author>
    <author>tc={41971665-8F07-463D-B636-6A0A05C759B6}</author>
    <author>tc={A9EF1BC1-9A18-4950-AE31-4B85AA7A64A0}</author>
    <author>tc={F14C4695-B086-4A44-873B-2BB5BD5117B1}</author>
    <author>tc={21663DB6-5072-4164-BB46-EF14351FF503}</author>
    <author>tc={7B658820-EA33-467E-BA71-5957A9AC0D1E}</author>
    <author>tc={421A77D0-B9BE-4F8C-88C9-D28BC82418DC}</author>
    <author>tc={C098365B-0F51-48F1-B25E-A724AF406FD4}</author>
    <author>tc={A6DA2622-0E46-4EDD-BE2C-0F6BE105A5F1}</author>
    <author>tc={763A644B-16CF-4915-9157-676F125CB062}</author>
    <author>tc={8F22C263-D9F9-41B2-9251-8E6893D49E5A}</author>
    <author>tc={966B5B09-BAD7-4D77-81A8-BCECCC8CE5AB}</author>
    <author>tc={47BDD8C0-BFA4-4C70-B077-DD3470ECE14E}</author>
    <author>tc={13B1C4C2-766A-45A7-A609-F68372C197DD}</author>
    <author>tc={B63278FA-86D9-4D99-9F30-FDB76527A55C}</author>
    <author>tc={253900F8-77C3-429D-AFB6-97FF5240C67F}</author>
    <author>tc={EB2535DB-B443-48DA-96A7-CA80799B775A}</author>
    <author>tc={6BAA5ACA-8D40-4027-83D2-91A547181E44}</author>
    <author>tc={9119DA0D-8CCC-4C89-AB02-5AB17E4C11F3}</author>
    <author>tc={CD792196-741B-4601-85B4-8E22A2945952}</author>
    <author>tc={E5D9554C-BE32-4094-AF3A-9FA81AA4D656}</author>
    <author>tc={B4D64691-FE36-4E7A-AFF8-0152D43A8BCF}</author>
    <author>tc={08D7DA48-7820-4EB6-B0B5-D64DC48D0AD0}</author>
    <author>tc={13E3EAAC-C75F-4539-93B8-C89416627EEC}</author>
    <author>tc={75D26795-72B8-440C-AFFE-4A90A9E6BC2D}</author>
    <author>tc={4807E439-75EB-49BC-A88E-EB4761EA20AF}</author>
    <author>tc={1F8A9B74-DB93-4CBD-BD65-3B06667F3D8E}</author>
    <author>tc={3CDAA107-7F93-442F-A7AA-28E083CA35DB}</author>
    <author>tc={B2A33768-92DC-40BD-83EA-472132ACC048}</author>
    <author>tc={C963A9B9-ECEA-440E-B96D-68B1304DE04A}</author>
    <author>tc={81A3B232-FDDD-4BC6-AE2E-5EED9B2DED93}</author>
    <author>tc={C0156C0A-BA09-41A3-984A-3DEF3396A8B4}</author>
    <author>tc={98C0A02E-C46D-4EB1-A54B-9E4B9B058856}</author>
    <author>tc={703AC766-FBB0-4F49-93E5-785FB36ADE94}</author>
    <author>tc={FC38834B-7CCF-4470-BCAF-2C7C2464AFC6}</author>
    <author>tc={D2F1C9B5-E499-49FC-8389-0EF32A932487}</author>
    <author>tc={D0E13833-E102-435B-8FC1-DC940D3D0DBA}</author>
    <author>tc={378E3E02-20D7-4AF3-ACB9-D957A90CFCF7}</author>
    <author>tc={D17122A1-91FA-46A4-935D-890688BC8950}</author>
    <author>tc={2F4BAB10-FA86-4362-87AB-8AD56B0683A4}</author>
    <author>tc={65660095-63D1-4227-9DD3-680273917A46}</author>
    <author>tc={005862EA-33F2-40EB-B706-62FE08155E23}</author>
    <author>tc={24A6868B-FD3A-42ED-B92E-DEE08C90D53C}</author>
    <author>tc={8D21FC70-F3A9-48F5-A9B9-5A6276BE79F3}</author>
    <author>tc={A4FF0E37-43EC-4A8F-8069-698B9BA6A76A}</author>
    <author>tc={643DAEEB-8EBB-4088-B8FE-7033411939FC}</author>
    <author>tc={1AB1F8AF-66DF-4DD9-98A7-A3D071DB160D}</author>
    <author>tc={4F228B33-0294-4FA4-B5B2-4D05AE98069F}</author>
    <author>tc={2CAF4188-73B7-4874-BE25-6C36634D9054}</author>
    <author>tc={CB7765CA-6A9E-45A0-88F2-E16DB723FC1A}</author>
    <author>tc={B335BAE2-DB9A-495E-B5C6-DC025EACDE2E}</author>
    <author>tc={0F314A00-FC8C-468E-B4D1-D2C19332078A}</author>
    <author>tc={046511EC-F2DE-4112-96ED-5E762BC6BE4A}</author>
    <author>tc={11A446D9-9F90-4A49-AC90-D63F65C5C077}</author>
    <author>tc={36580CB3-FE84-4500-B1F8-3ACF6717EBEB}</author>
    <author>tc={7D109315-3085-46B4-8477-67B032A43C2B}</author>
    <author>tc={8DC5FC6C-0F23-43D8-B243-9CD0882AF5FA}</author>
    <author>tc={FBE484F4-2AB5-4652-A941-DBF211240C5E}</author>
    <author>tc={B665C98D-7F2A-4B00-8045-E7216E53A7A0}</author>
    <author>tc={4B742071-F01C-45FF-9CA4-544F545EA287}</author>
    <author>tc={5413EC87-EB7F-490C-8B06-931270BC986A}</author>
    <author>tc={D2424429-6417-4F6D-9291-B43C842510B6}</author>
    <author>tc={C615BE50-8BF1-4924-8E73-624A80575E9B}</author>
    <author>tc={6EFA8A4F-7B0B-414B-938E-EA780F2F6C76}</author>
    <author>tc={7CEC50E1-76A2-40BF-B4BA-2F9805632B56}</author>
    <author>tc={636355F5-3BA6-4A38-8A41-A3FB72E16F78}</author>
    <author>tc={6C2614B5-FB4A-4073-B20E-9E13D05E5FFB}</author>
    <author>tc={AA44848A-E38C-4F50-B17B-1F5F51DF2DD7}</author>
    <author>tc={3588874E-1543-437A-BE00-2C591B5BB810}</author>
    <author>tc={148E182C-8357-48F8-A096-DAF325377873}</author>
    <author>tc={866B6F97-99AD-4BF7-8272-7CA295F74F52}</author>
    <author>tc={52026B09-8A38-42D7-847F-2512C491A7B2}</author>
    <author>tc={F06CE33C-338C-40E9-A610-7F925B674A5D}</author>
    <author>tc={17B3695F-0B87-4700-9DBB-412F27ACD364}</author>
    <author>tc={414A2505-D3E0-471A-98A1-FFE88C7B2F84}</author>
    <author>tc={DE06F6B4-E892-4DD3-9560-5A4FE7587503}</author>
    <author>tc={A9D477EC-A63E-4D68-8FAF-8B04B7A5FD72}</author>
    <author>tc={05B62ACE-D212-440D-99D3-21432BA664C4}</author>
    <author>tc={A10D18F2-41F9-4F2E-BFE8-B87509BAC84A}</author>
    <author>tc={E1136C8E-E167-430C-AC01-BD84ECCB8742}</author>
    <author>tc={FD0C9823-A91B-413B-8DBD-E9F5C84C6EAC}</author>
    <author>tc={73996952-0AFD-46C3-99B3-8E2AE1615260}</author>
    <author>tc={4EDAC848-34EA-42E0-B396-ACA66F523153}</author>
    <author>tc={BB712C34-76F8-408D-9D11-12AF53AA1209}</author>
    <author>tc={4B9151C3-56FB-4292-AD36-A86B33332B4B}</author>
    <author>tc={5EF3E5AF-A633-47CD-A51D-080ADC83040F}</author>
    <author>tc={A3DD4DC2-980F-4DF2-84DA-38B8EF7B1C5A}</author>
    <author>tc={B5D51B1A-3D4E-49C9-A905-31030F7ACF37}</author>
    <author>tc={8A10C869-D949-4B45-9E56-9735E64017D4}</author>
    <author>tc={5AA59C63-33E1-4DD1-BC19-F12009D7D81C}</author>
    <author>tc={99F3965C-0205-4A24-B4AF-53D625FCA425}</author>
    <author>tc={32A2FEC5-B3A7-4CC7-99B1-BAC9EA54BCAA}</author>
    <author>tc={EB03EF98-8886-4EF3-BACC-9B9B3276E8AE}</author>
    <author>tc={558E60C4-978A-4A70-A3DC-C57623CFABB1}</author>
    <author>tc={B6093D83-22EE-46A0-B5BD-9B9D7BF7D143}</author>
    <author>tc={B54B2EBB-29A1-42E3-9AEB-A095D2B42763}</author>
    <author>tc={BCC77B76-CD27-400D-AED4-890E23AB14EF}</author>
    <author>tc={73E8DCA7-5A98-4890-9F79-A4BA3CCE8296}</author>
    <author>tc={B6885265-EB4E-4AD8-987F-4B8A54F9DBED}</author>
    <author>tc={7840A605-FA24-41C3-A6BA-8B733D94F2D3}</author>
    <author>tc={86B62537-6BF3-4076-BB94-8AF7E765FCB4}</author>
    <author>tc={E2298350-5E88-47CB-85CE-1A12587F44B3}</author>
    <author>tc={46300C54-BCEE-446C-85A7-26402244398F}</author>
    <author>tc={0EBE3CB0-CB74-4047-BCFB-3612AD19A068}</author>
    <author>tc={C8BE06F2-D394-4A42-8465-FD300ABC2584}</author>
    <author>tc={71D98E0B-31FD-4B30-A9E0-36B35B9D15FB}</author>
    <author>tc={EC2BF5F9-D270-4DC5-96C7-3906DA3E290F}</author>
    <author>tc={A5566DDB-A324-42A0-BBC0-FC05A84CD11A}</author>
    <author>tc={935727F5-C859-43D9-A563-7CA418ED3902}</author>
    <author>tc={48EE5106-61A9-4B03-9873-DB52B5983C70}</author>
    <author>tc={8B56C641-0234-4216-BBAF-0E077A54ED72}</author>
    <author>tc={1E4DA794-602D-4055-9A5F-0420ADAF7BFC}</author>
    <author>tc={2B90C973-16ED-443C-80FF-852A12CA6638}</author>
    <author>tc={82C458AA-301D-47DE-8502-C074911E25E4}</author>
    <author>tc={857135A4-FCCA-4233-8A91-4F114E193051}</author>
    <author>tc={D839AEB3-328D-45B7-B13F-9891C0CC4C1E}</author>
    <author>tc={21333471-4E08-4BDF-A6E7-F7B391AD8162}</author>
    <author>tc={74F0FA6B-012A-491C-B309-B050F2F60793}</author>
    <author>tc={1383B15E-85DE-4B47-B692-E5BBA79FF303}</author>
    <author>tc={ED68C952-08E7-48B0-90EC-396868B496BB}</author>
    <author>tc={1781B9EB-AC83-428D-943D-B37BA12A4F64}</author>
    <author>tc={65FB0C81-D774-4137-964F-8CEFA50026A6}</author>
    <author>tc={017C3093-F7AD-4F38-A44A-54B328C11475}</author>
    <author>tc={B54F7CD4-3C1D-4CA7-BB5A-2D421E0A1B4D}</author>
    <author>tc={6864F808-B801-4577-B2BE-661075DAACD9}</author>
    <author>tc={3AA2D6DC-970B-4DE5-9D33-49FA5A8A6F29}</author>
    <author>tc={2E807269-8748-4A91-A9D9-C799312ED159}</author>
    <author>tc={A6F232AD-0DF0-4557-8FC8-1DCFEA102F53}</author>
    <author>tc={1D6AF7E9-B8CA-4A6B-B759-C10425E741FE}</author>
    <author>tc={8060CCCC-D434-46C8-8DD0-E4ED762EC3F1}</author>
    <author>tc={7FB1F65D-8B4A-4683-BB77-35474E9037E3}</author>
    <author>tc={9342CDBC-B693-4B8B-AABD-8F9A45ED4647}</author>
    <author>tc={9C1D5C84-D3BB-4B85-AA8C-D3B4B0800779}</author>
    <author>tc={BD7110E2-62AD-4C3D-96D8-9E232AB5C4DD}</author>
    <author>tc={3CCA8C94-9E45-4F85-8868-D2027E07A613}</author>
    <author>tc={AF2E0684-6DA0-47A7-87DE-AB6B808D11AC}</author>
    <author>tc={7BC86E5E-08E6-4DDE-BA2A-72024B7E3563}</author>
    <author>tc={0945A485-D349-4E7E-BC07-A9FF93EECBE1}</author>
    <author>tc={58808108-4AF8-4910-862D-67D9C308A5E3}</author>
    <author>tc={5B500B21-C589-4780-94AE-CBF85288C642}</author>
    <author>tc={021C3292-BA37-435F-B27C-5682223A70D6}</author>
    <author>tc={53872AE3-B116-4899-8D5F-162CC0311108}</author>
    <author>tc={15133B45-D1CB-495D-8345-1062B7A8013E}</author>
    <author>tc={C04F6BF0-584F-4221-9225-0C6F3317BB09}</author>
    <author>tc={9180C0CE-CF27-446E-9176-6D88F00004BA}</author>
    <author>tc={7025E3D0-555A-4ADB-9BF3-B964344BD367}</author>
    <author>tc={699106F4-7B09-42D7-A506-F6CDE203A21E}</author>
    <author>tc={3831290F-0B35-42A7-8F5A-E075E9D3F1EA}</author>
    <author>tc={604FD02E-07B8-41A6-92D2-828FF03439DD}</author>
    <author>tc={0654D2CC-E20F-4A1E-A247-2F5D24AD4DCA}</author>
    <author>tc={0603892F-F31B-41B4-8D14-FAC864FF0242}</author>
    <author>tc={6115FA45-BBAE-492D-A20F-6CAFAC6FC16B}</author>
    <author>tc={29482C36-25A8-4305-987E-3A5819D97A41}</author>
    <author>tc={58981C10-B871-4A53-A6FF-9D97476BE27F}</author>
    <author>tc={70316FD2-B464-4C65-BA25-906266284DCF}</author>
    <author>tc={25510304-D433-4DFD-AAF9-C4FA282BB136}</author>
    <author>tc={DB4B9C04-7218-41F2-AE8A-A90089BBF6E3}</author>
    <author>tc={D96FF4B8-9034-45EC-9499-C117E1D1005E}</author>
    <author>tc={DE8F792F-C932-4986-BB78-E127E2C6B89F}</author>
    <author>tc={A9A40640-1408-4B38-9F6D-A86FF77053DE}</author>
    <author>tc={24E3347C-968D-491F-AF32-E6455714C929}</author>
    <author>tc={53524428-196D-41B8-B247-F749528F578F}</author>
    <author>tc={41D202CF-0FDE-4B8E-9E84-7C4996BAEB37}</author>
    <author>tc={5465A7AB-91D0-4406-AB93-CB5AB4C75660}</author>
    <author>tc={8C1886EA-69E1-4654-BC76-B3C9F7D4FDA9}</author>
    <author>tc={B479F9EB-6932-49B0-8409-E134C9039F1A}</author>
    <author>tc={7A33EC7D-1F08-437A-81E4-01BEDD707D0B}</author>
    <author>tc={C0E4C730-3386-40C2-A322-37F894177A33}</author>
    <author>tc={FF8F6E80-C283-48F3-9BEA-262CF46743DF}</author>
    <author>tc={D2381B4C-07A8-4A8D-A69B-148A3D7D9E91}</author>
    <author>tc={C6A14D42-9277-40F6-A9BA-6A7F12A5501C}</author>
    <author>tc={F02258F3-2E20-42A3-9497-128E5CD77AD2}</author>
    <author>tc={9FD3DA65-5EA3-47B1-8E65-ACFD01D6AF29}</author>
    <author>tc={88E3CFF3-ACCC-4024-8972-17C3E510322D}</author>
    <author>tc={3DFE646B-0722-4159-ADF2-BB44F155C658}</author>
    <author>tc={6D5EA8DA-60C9-443F-80F2-BF15DC074F8C}</author>
    <author>tc={BCFC9665-21AF-41AC-ABE3-5569BCFCF7BC}</author>
    <author>tc={5BFA274C-9CB6-4F17-A303-7306EE3F0A12}</author>
    <author>tc={E3990D38-2FF2-42DA-A152-32946AF8DB0B}</author>
    <author>tc={12DFB539-7B4E-4553-AA5B-6E2C7AF5AC03}</author>
    <author>tc={E811C74B-EC27-4EA9-A4EF-2A98E66F7E7C}</author>
    <author>tc={085E1680-933E-4533-8069-401688457501}</author>
    <author>tc={0BEDDC0A-766F-466F-A357-F41091AC386F}</author>
    <author>tc={751E9FF1-FCDD-4C50-8829-F4FB59E6671D}</author>
    <author>tc={26AD63D5-1133-4359-9DD6-4ED49771DFB5}</author>
    <author>tc={D3BF57A4-4A1F-46F9-9669-2B4DE14247EE}</author>
    <author>tc={2DFE4F5C-C296-4A63-BD52-E16F2A657851}</author>
    <author>tc={960616A7-0457-42CD-8D6E-E4E01714E4ED}</author>
    <author>tc={3052B93B-FC8A-4C28-BF4E-E9E4E949AE74}</author>
    <author>tc={8A77F657-43E0-487A-A27C-D508F2981762}</author>
    <author>tc={FB3CB110-19A2-4F52-8009-86A1E3AE4A45}</author>
    <author>tc={4EA302A7-EC0B-4E05-A6E4-ECF7DE89412A}</author>
    <author>tc={7B8B193B-E8E7-4862-83C8-7A4B64F48CBA}</author>
    <author>tc={14BDF731-1DC5-4F81-AA8A-A525C2982BBD}</author>
    <author>tc={7E57D5C3-749C-42A6-B653-278BA495CA54}</author>
    <author>tc={88B3C0CE-E0C9-469A-8077-62802F69F5CC}</author>
    <author>tc={B42FCB18-8C7B-4281-9F21-11B9A9C3EF82}</author>
    <author>tc={6BCB7700-3103-4976-B615-7E75414B6466}</author>
    <author>tc={DC9EB647-36DD-4FBE-93EF-4DCC9D579F26}</author>
    <author>tc={DB38CFF2-60B1-42D1-8AF3-C6C58AB924CB}</author>
    <author>tc={106743FE-7D1E-4EE4-95FA-CC0E25BBB895}</author>
    <author>tc={3A793A8B-05B9-476E-88A0-44FB572BA673}</author>
    <author>tc={266FAF7F-34F0-47E4-BB12-F6FAF5B2ED42}</author>
    <author>tc={572CEDC1-9384-4A9A-A89E-B1408E601AC4}</author>
    <author>tc={DC273498-2D81-4768-9293-2C7B84F7A3A3}</author>
    <author>tc={5DCC5117-FE09-48A6-BE33-BD3B3A1FE590}</author>
    <author>tc={1D783179-59A4-40A1-BF96-246B45219051}</author>
    <author>tc={055A5B24-B795-421A-90DC-142240771886}</author>
    <author>tc={4D2CAFCE-AC17-4BC1-B3D9-5FC1ECB02734}</author>
    <author>tc={ABF80141-C9C8-4922-853E-0851040D571F}</author>
  </authors>
  <commentList>
    <comment ref="AB1" authorId="0" shapeId="0" xr:uid="{CFFBC92B-220C-405B-84B8-1F45CFD633AE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defined on PubChem</t>
      </text>
    </comment>
    <comment ref="AB4" authorId="1" shapeId="0" xr:uid="{F8B6069B-CDC9-4417-A31F-BE3405D6AEC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2" authorId="2" shapeId="0" xr:uid="{C6D1DB3E-822D-45F2-B4D8-8F9D7100194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Q16" authorId="3" shapeId="0" xr:uid="{E5DB2AC2-AE48-4FFD-9DA8-9B651BE8D46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measured - applies to all site samples except MED, UWM and MIM-BK</t>
      </text>
    </comment>
    <comment ref="H19" authorId="4" shapeId="0" xr:uid="{57C5B7D7-8616-4694-A89F-70776F488CAC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AB23" authorId="5" shapeId="0" xr:uid="{300F0607-2AC9-4F85-828F-FB236B843CA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AB30" authorId="6" shapeId="0" xr:uid="{F6F61A0C-FC67-46A4-B16C-7A0729E9D22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36" authorId="7" shapeId="0" xr:uid="{54278779-726D-4408-9C8A-EFEB89BD49A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AB72" authorId="8" shapeId="0" xr:uid="{405E30AF-0F23-4016-80E5-408B4A77414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Q127" authorId="9" shapeId="0" xr:uid="{E0DCFD6C-DF94-4F1D-987A-3112693408B8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data</t>
      </text>
    </comment>
    <comment ref="H132" authorId="10" shapeId="0" xr:uid="{0A54C119-68AC-48B1-8B2E-76FF533FB456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Q149" authorId="11" shapeId="0" xr:uid="{926F944C-D113-4829-BE46-CC5F9F34D72A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blank-corrected</t>
      </text>
    </comment>
    <comment ref="AB159" authorId="12" shapeId="0" xr:uid="{D95B5071-3361-41C9-9DC0-F9301E5FF8F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167" authorId="13" shapeId="0" xr:uid="{460219D7-1894-4BCF-8DA3-5650EA6DB61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AB195" authorId="14" shapeId="0" xr:uid="{06E67AC8-45C1-4004-A636-FEFCB5D34BB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Q200" authorId="15" shapeId="0" xr:uid="{A264371E-BCCE-4D18-AEA9-864A9585BFE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blank-corrected</t>
      </text>
    </comment>
    <comment ref="AB218" authorId="16" shapeId="0" xr:uid="{0ADCB8D4-45DF-46C9-9865-3C6397F8976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Q225" authorId="17" shapeId="0" xr:uid="{CDAF01E8-E28E-4E70-9596-A7143EB7BBBE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227" authorId="18" shapeId="0" xr:uid="{DE004B5B-25BE-4C04-BE3A-50EDDB59875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AB229" authorId="19" shapeId="0" xr:uid="{B501385D-07B9-4800-B846-94F8793094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239" authorId="20" shapeId="0" xr:uid="{2ADAF6DB-82DD-41D1-9849-BF2FB8A39AA8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AB241" authorId="21" shapeId="0" xr:uid="{E6EF67F3-B001-4021-AD96-EE1C236A9F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AB254" authorId="22" shapeId="0" xr:uid="{82993201-94AF-48A9-BE14-AADDEDF9683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57" authorId="23" shapeId="0" xr:uid="{CB2B5058-C1C5-4FE9-8847-AA64915265C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G275" authorId="24" shapeId="0" xr:uid="{E2A56301-C5AF-484A-B753-DFA616AC836D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- don't count (because is counted above in ug/L)</t>
      </text>
    </comment>
    <comment ref="Q276" authorId="25" shapeId="0" xr:uid="{0ECEC1F1-85CD-451A-BF4A-5B52C02E4B4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282" authorId="26" shapeId="0" xr:uid="{C6ABCD81-8E15-414E-8C3F-3034B4E0469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Q315" authorId="27" shapeId="0" xr:uid="{AD9759D6-6CAD-4901-96AD-B684C992A45C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H318" authorId="28" shapeId="0" xr:uid="{890F7807-1DB9-48D7-8702-52C8C5D7895F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AB340" authorId="29" shapeId="0" xr:uid="{26CA9773-BA5D-4647-98FB-0A8B8EBE9C5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346" authorId="30" shapeId="0" xr:uid="{2508750F-2F7A-4FEA-A2B8-1C055021026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AB369" authorId="31" shapeId="0" xr:uid="{70B73362-617F-450B-8674-E931F9A487C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383" authorId="32" shapeId="0" xr:uid="{9F35D956-ACA3-40CB-B057-74300FC52A17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AB391" authorId="33" shapeId="0" xr:uid="{F80A8D54-1CC8-40C2-B3FA-180850426F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AB395" authorId="34" shapeId="0" xr:uid="{6FF7D433-4D9A-4293-A1D7-EEBB62B1020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396" authorId="35" shapeId="0" xr:uid="{28318890-B630-4A52-8B6D-F522DC9E57C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H405" authorId="36" shapeId="0" xr:uid="{5B03A94A-EAD3-4AAF-BF23-0707DDFA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408" authorId="37" shapeId="0" xr:uid="{3210980A-A41B-4AE7-96B5-F5AF2DAD75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418" authorId="38" shapeId="0" xr:uid="{C5D12188-B092-4528-89DF-D74764474DC6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AB421" authorId="39" shapeId="0" xr:uid="{715B7CE0-F59C-4DC9-AA4B-FD18B4DBC68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AB430" authorId="40" shapeId="0" xr:uid="{B6605CC7-B201-4D52-986B-382F2A65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Q466" authorId="41" shapeId="0" xr:uid="{0DD47F4A-D1C3-4CB3-BA9A-D7AB444A7984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Averaged with detect in one replicate &amp; 1/4 of reporting limit for non-detect (because was reported detect (E = 0.01) in one sample and non-detect in another.</t>
      </text>
    </comment>
    <comment ref="H470" authorId="42" shapeId="0" xr:uid="{CF19E8E9-6886-4EE2-96A2-02C774200A02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AB478" authorId="43" shapeId="0" xr:uid="{32846F67-351C-43C4-99BC-4164D2F24C0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AB495" authorId="44" shapeId="0" xr:uid="{9AF3C5E8-1495-4BF2-89CC-A61CE6A580F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503" authorId="45" shapeId="0" xr:uid="{841B623C-3A0F-4DA4-92B1-315417D799E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G559" authorId="46" shapeId="0" xr:uid="{C4F5A166-579B-4418-98A9-035CFBAB07A5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- don't count (because is counted above in ug/L)</t>
      </text>
    </comment>
    <comment ref="AB564" authorId="47" shapeId="0" xr:uid="{F3D8B6F2-B7A4-4296-886F-60D0E60F9B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573" authorId="48" shapeId="0" xr:uid="{41971665-8F07-463D-B636-6A0A05C759B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588" authorId="49" shapeId="0" xr:uid="{A9EF1BC1-9A18-4950-AE31-4B85AA7A64A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AB592" authorId="50" shapeId="0" xr:uid="{F14C4695-B086-4A44-873B-2BB5BD5117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H603" authorId="51" shapeId="0" xr:uid="{21663DB6-5072-4164-BB46-EF14351FF503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H623" authorId="52" shapeId="0" xr:uid="{7B658820-EA33-467E-BA71-5957A9AC0D1E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H707" authorId="53" shapeId="0" xr:uid="{421A77D0-B9BE-4F8C-88C9-D28BC82418DC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747" authorId="54" shapeId="0" xr:uid="{C098365B-0F51-48F1-B25E-A724AF406FD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819" authorId="55" shapeId="0" xr:uid="{A6DA2622-0E46-4EDD-BE2C-0F6BE105A5F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820" authorId="56" shapeId="0" xr:uid="{763A644B-16CF-4915-9157-676F125CB06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821" authorId="57" shapeId="0" xr:uid="{8F22C263-D9F9-41B2-9251-8E6893D49E5A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823" authorId="58" shapeId="0" xr:uid="{966B5B09-BAD7-4D77-81A8-BCECCC8C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AB824" authorId="59" shapeId="0" xr:uid="{47BDD8C0-BFA4-4C70-B077-DD3470ECE14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AB825" authorId="60" shapeId="0" xr:uid="{13B1C4C2-766A-45A7-A609-F68372C197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AB828" authorId="61" shapeId="0" xr:uid="{B63278FA-86D9-4D99-9F30-FDB76527A55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Q836" authorId="62" shapeId="0" xr:uid="{253900F8-77C3-429D-AFB6-97FF5240C67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AB837" authorId="63" shapeId="0" xr:uid="{EB2535DB-B443-48DA-96A7-CA80799B775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838" authorId="64" shapeId="0" xr:uid="{6BAA5ACA-8D40-4027-83D2-91A547181E4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Q854" authorId="65" shapeId="0" xr:uid="{9119DA0D-8CCC-4C89-AB02-5AB17E4C11F3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Blank-corrected</t>
      </text>
    </comment>
    <comment ref="AB855" authorId="66" shapeId="0" xr:uid="{CD792196-741B-4601-85B4-8E22A294595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Q865" authorId="67" shapeId="0" xr:uid="{E5D9554C-BE32-4094-AF3A-9FA81AA4D656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blank-corrected</t>
      </text>
    </comment>
    <comment ref="AB870" authorId="68" shapeId="0" xr:uid="{B4D64691-FE36-4E7A-AFF8-0152D43A8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890" authorId="69" shapeId="0" xr:uid="{08D7DA48-7820-4EB6-B0B5-D64DC48D0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H894" authorId="70" shapeId="0" xr:uid="{13E3EAAC-C75F-4539-93B8-C89416627EEC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Q906" authorId="71" shapeId="0" xr:uid="{75D26795-72B8-440C-AFFE-4A90A9E6BC2D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932" authorId="72" shapeId="0" xr:uid="{4807E439-75EB-49BC-A88E-EB4761EA20A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933" authorId="73" shapeId="0" xr:uid="{1F8A9B74-DB93-4CBD-BD65-3B06667F3D8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G935" authorId="74" shapeId="0" xr:uid="{3CDAA107-7F93-442F-A7AA-28E083CA35DB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- don't count (because is counted above in ug/L)</t>
      </text>
    </comment>
    <comment ref="AB963" authorId="75" shapeId="0" xr:uid="{B2A33768-92DC-40BD-83EA-472132ACC04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AB967" authorId="76" shapeId="0" xr:uid="{C963A9B9-ECEA-440E-B96D-68B1304DE04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H978" authorId="77" shapeId="0" xr:uid="{81A3B232-FDDD-4BC6-AE2E-5EED9B2DED93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H990" authorId="78" shapeId="0" xr:uid="{C0156C0A-BA09-41A3-984A-3DEF3396A8B4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Q991" authorId="79" shapeId="0" xr:uid="{98C0A02E-C46D-4EB1-A54B-9E4B9B058856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to &lt; RL based on updated data from USGS</t>
      </text>
    </comment>
    <comment ref="H999" authorId="80" shapeId="0" xr:uid="{703AC766-FBB0-4F49-93E5-785FB36ADE94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AB1034" authorId="81" shapeId="0" xr:uid="{FC38834B-7CCF-4470-BCAF-2C7C2464AFC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AB1051" authorId="82" shapeId="0" xr:uid="{D2F1C9B5-E499-49FC-8389-0EF32A93248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052" authorId="83" shapeId="0" xr:uid="{D0E13833-E102-435B-8FC1-DC940D3D0DB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1053" authorId="84" shapeId="0" xr:uid="{378E3E02-20D7-4AF3-ACB9-D957A90CFCF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Q1055" authorId="85" shapeId="0" xr:uid="{D17122A1-91FA-46A4-935D-890688BC8950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1056" authorId="86" shapeId="0" xr:uid="{2F4BAB10-FA86-4362-87AB-8AD56B0683A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AB1057" authorId="87" shapeId="0" xr:uid="{65660095-63D1-4227-9DD3-680273917A4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AB1060" authorId="88" shapeId="0" xr:uid="{005862EA-33F2-40EB-B706-62FE08155E2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Q1068" authorId="89" shapeId="0" xr:uid="{24A6868B-FD3A-42ED-B92E-DEE08C90D53C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AB1077" authorId="90" shapeId="0" xr:uid="{8D21FC70-F3A9-48F5-A9B9-5A6276BE79F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1078" authorId="91" shapeId="0" xr:uid="{A4FF0E37-43EC-4A8F-8069-698B9BA6A76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AB1087" authorId="92" shapeId="0" xr:uid="{643DAEEB-8EBB-4088-B8FE-7033411939F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Q1094" authorId="93" shapeId="0" xr:uid="{1AB1F8AF-66DF-4DD9-98A7-A3D071DB160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modified due to updated analysis by USGS</t>
      </text>
    </comment>
    <comment ref="AB1117" authorId="94" shapeId="0" xr:uid="{4F228B33-0294-4FA4-B5B2-4D05AE98069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130" authorId="95" shapeId="0" xr:uid="{2CAF4188-73B7-4874-BE25-6C36634D905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AB1132" authorId="96" shapeId="0" xr:uid="{CB7765CA-6A9E-45A0-88F2-E16DB723FC1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AB1142" authorId="97" shapeId="0" xr:uid="{B335BAE2-DB9A-495E-B5C6-DC025EACDE2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1147" authorId="98" shapeId="0" xr:uid="{0F314A00-FC8C-468E-B4D1-D2C19332078A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H1163" authorId="99" shapeId="0" xr:uid="{046511EC-F2DE-4112-96ED-5E762BC6BE4A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AB1167" authorId="100" shapeId="0" xr:uid="{11A446D9-9F90-4A49-AC90-D63F65C5C07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AB1175" authorId="101" shapeId="0" xr:uid="{36580CB3-FE84-4500-B1F8-3ACF6717EBE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AB1185" authorId="102" shapeId="0" xr:uid="{7D109315-3085-46B4-8477-67B032A43C2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191" authorId="103" shapeId="0" xr:uid="{8DC5FC6C-0F23-43D8-B243-9CD0882AF5F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G1219" authorId="104" shapeId="0" xr:uid="{FBE484F4-2AB5-4652-A941-DBF211240C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- don't count (because is counted above in ug/L)</t>
      </text>
    </comment>
    <comment ref="G1222" authorId="105" shapeId="0" xr:uid="{B665C98D-7F2A-4B00-8045-E7216E53A7A0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- don't count (because is counted above in ug/L)</t>
      </text>
    </comment>
    <comment ref="AB1223" authorId="106" shapeId="0" xr:uid="{4B742071-F01C-45FF-9CA4-544F545EA28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225" authorId="107" shapeId="0" xr:uid="{5413EC87-EB7F-490C-8B06-931270BC986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232" authorId="108" shapeId="0" xr:uid="{D2424429-6417-4F6D-9291-B43C842510B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AB1254" authorId="109" shapeId="0" xr:uid="{C615BE50-8BF1-4924-8E73-624A80575E9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AB1262" authorId="110" shapeId="0" xr:uid="{6EFA8A4F-7B0B-414B-938E-EA780F2F6C7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Q1265" authorId="111" shapeId="0" xr:uid="{7CEC50E1-76A2-40BF-B4BA-2F9805632B56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H1271" authorId="112" shapeId="0" xr:uid="{636355F5-3BA6-4A38-8A41-A3FB72E16F78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Q1283" authorId="113" shapeId="0" xr:uid="{6C2614B5-FB4A-4073-B20E-9E13D05E5FF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blank-corrected</t>
      </text>
    </comment>
    <comment ref="H1284" authorId="114" shapeId="0" xr:uid="{AA44848A-E38C-4F50-B17B-1F5F51DF2DD7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AB1315" authorId="115" shapeId="0" xr:uid="{3588874E-1543-437A-BE00-2C591B5BB81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H1324" authorId="116" shapeId="0" xr:uid="{148E182C-8357-48F8-A096-DAF3253778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Q1326" authorId="117" shapeId="0" xr:uid="{866B6F97-99AD-4BF7-8272-7CA295F74F52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changed to &lt; RL due to updated data from USGS</t>
      </text>
    </comment>
    <comment ref="AB1327" authorId="118" shapeId="0" xr:uid="{52026B09-8A38-42D7-847F-2512C491A7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AB1368" authorId="119" shapeId="0" xr:uid="{F06CE33C-338C-40E9-A610-7F925B674A5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396" authorId="120" shapeId="0" xr:uid="{17B3695F-0B87-4700-9DBB-412F27ACD36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AB1412" authorId="121" shapeId="0" xr:uid="{414A2505-D3E0-471A-98A1-FFE88C7B2F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AB1419" authorId="122" shapeId="0" xr:uid="{DE06F6B4-E892-4DD3-9560-5A4FE758750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420" authorId="123" shapeId="0" xr:uid="{A9D477EC-A63E-4D68-8FAF-8B04B7A5FD7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421" authorId="124" shapeId="0" xr:uid="{05B62ACE-D212-440D-99D3-21432BA664C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422" authorId="125" shapeId="0" xr:uid="{A10D18F2-41F9-4F2E-BFE8-B87509BAC84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H1423" authorId="126" shapeId="0" xr:uid="{E1136C8E-E167-430C-AC01-BD84ECCB874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1427" authorId="127" shapeId="0" xr:uid="{FD0C9823-A91B-413B-8DBD-E9F5C84C6EA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AB1429" authorId="128" shapeId="0" xr:uid="{73996952-0AFD-46C3-99B3-8E2AE16152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AB1431" authorId="129" shapeId="0" xr:uid="{4EDAC848-34EA-42E0-B396-ACA66F52315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AB1437" authorId="130" shapeId="0" xr:uid="{BB712C34-76F8-408D-9D11-12AF53AA12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H1440" authorId="131" shapeId="0" xr:uid="{4B9151C3-56FB-4292-AD36-A86B33332B4B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1446" authorId="132" shapeId="0" xr:uid="{5EF3E5AF-A633-47CD-A51D-080ADC83040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Q1461" authorId="133" shapeId="0" xr:uid="{A3DD4DC2-980F-4DF2-84DA-38B8EF7B1C5A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AB1463" authorId="134" shapeId="0" xr:uid="{B5D51B1A-3D4E-49C9-A905-31030F7ACF3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1465" authorId="135" shapeId="0" xr:uid="{8A10C869-D949-4B45-9E56-9735E64017D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H1482" authorId="136" shapeId="0" xr:uid="{5AA59C63-33E1-4DD1-BC19-F12009D7D81C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AB1498" authorId="137" shapeId="0" xr:uid="{99F3965C-0205-4A24-B4AF-53D625FCA42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AB1499" authorId="138" shapeId="0" xr:uid="{32A2FEC5-B3A7-4CC7-99B1-BAC9EA54BCAA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Q1506" authorId="139" shapeId="0" xr:uid="{EB03EF98-8886-4EF3-BACC-9B9B3276E8AE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1536" authorId="140" shapeId="0" xr:uid="{558E60C4-978A-4A70-A3DC-C57623CFAB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Q1555" authorId="141" shapeId="0" xr:uid="{B6093D83-22EE-46A0-B5BD-9B9D7BF7D143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</t>
      </text>
    </comment>
    <comment ref="AB1569" authorId="142" shapeId="0" xr:uid="{B54B2EBB-29A1-42E3-9AEB-A095D2B427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H1573" authorId="143" shapeId="0" xr:uid="{BCC77B76-CD27-400D-AED4-890E23AB14EF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Q1585" authorId="144" shapeId="0" xr:uid="{73E8DCA7-5A98-4890-9F79-A4BA3CCE8296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blank-corrected</t>
      </text>
    </comment>
    <comment ref="G1602" authorId="145" shapeId="0" xr:uid="{B6885265-EB4E-4AD8-987F-4B8A54F9DBED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- don't count (because is counted above in ug/L)</t>
      </text>
    </comment>
    <comment ref="AB1603" authorId="146" shapeId="0" xr:uid="{7840A605-FA24-41C3-A6BA-8B733D94F2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604" authorId="147" shapeId="0" xr:uid="{86B62537-6BF3-4076-BB94-8AF7E765FCB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618" authorId="148" shapeId="0" xr:uid="{E2298350-5E88-47CB-85CE-1A12587F44B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AB1630" authorId="149" shapeId="0" xr:uid="{46300C54-BCEE-446C-85A7-26402244398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H1641" authorId="150" shapeId="0" xr:uid="{0EBE3CB0-CB74-4047-BCFB-3612AD19A068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H1653" authorId="151" shapeId="0" xr:uid="{C8BE06F2-D394-4A42-8465-FD300ABC2584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Q1654" authorId="152" shapeId="0" xr:uid="{71D98E0B-31FD-4B30-A9E0-36B35B9D15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changed to &lt; RL based on data provided by USGS</t>
      </text>
    </comment>
    <comment ref="AB1681" authorId="153" shapeId="0" xr:uid="{EC2BF5F9-D270-4DC5-96C7-3906DA3E290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Q1686" authorId="154" shapeId="0" xr:uid="{A5566DDB-A324-42A0-BBC0-FC05A84CD11A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1698" authorId="155" shapeId="0" xr:uid="{935727F5-C859-43D9-A563-7CA418ED390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699" authorId="156" shapeId="0" xr:uid="{48EE5106-61A9-4B03-9873-DB52B5983C7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1700" authorId="157" shapeId="0" xr:uid="{8B56C641-0234-4216-BBAF-0E077A54ED72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1703" authorId="158" shapeId="0" xr:uid="{1E4DA794-602D-4055-9A5F-0420ADAF7BF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AB1704" authorId="159" shapeId="0" xr:uid="{2B90C973-16ED-443C-80FF-852A12CA663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AB1707" authorId="160" shapeId="0" xr:uid="{82C458AA-301D-47DE-8502-C074911E25E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Q1715" authorId="161" shapeId="0" xr:uid="{857135A4-FCCA-4233-8A91-4F114E193051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AB1716" authorId="162" shapeId="0" xr:uid="{D839AEB3-328D-45B7-B13F-9891C0CC4C1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1717" authorId="163" shapeId="0" xr:uid="{21333471-4E08-4BDF-A6E7-F7B391AD816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AB1742" authorId="164" shapeId="0" xr:uid="{74F0FA6B-012A-491C-B309-B050F2F6079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Q1749" authorId="165" shapeId="0" xr:uid="{1383B15E-85DE-4B47-B692-E5BBA79FF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modified due to updated analysis by USGS</t>
      </text>
    </comment>
    <comment ref="Q1752" authorId="166" shapeId="0" xr:uid="{ED68C952-08E7-48B0-90EC-396868B496B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blank-corrected</t>
      </text>
    </comment>
    <comment ref="AB1765" authorId="167" shapeId="0" xr:uid="{1781B9EB-AC83-428D-943D-B37BA12A4F6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1780" authorId="168" shapeId="0" xr:uid="{65FB0C81-D774-4137-964F-8CEFA50026A6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AB1782" authorId="169" shapeId="0" xr:uid="{017C3093-F7AD-4F38-A44A-54B328C1147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AB1818" authorId="170" shapeId="0" xr:uid="{B54F7CD4-3C1D-4CA7-BB5A-2D421E0A1B4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819" authorId="171" shapeId="0" xr:uid="{6864F808-B801-4577-B2BE-661075DAACD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841" authorId="172" shapeId="0" xr:uid="{3AA2D6DC-970B-4DE5-9D33-49FA5A8A6F2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AB1845" authorId="173" shapeId="0" xr:uid="{2E807269-8748-4A91-A9D9-C799312ED1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H1856" authorId="174" shapeId="0" xr:uid="{A6F232AD-0DF0-4557-8FC8-1DCFEA102F53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H1868" authorId="175" shapeId="0" xr:uid="{1D6AF7E9-B8CA-4A6B-B759-C10425E741FE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AB1914" authorId="176" shapeId="0" xr:uid="{8060CCCC-D434-46C8-8DD0-E4ED762EC3F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1915" authorId="177" shapeId="0" xr:uid="{7FB1F65D-8B4A-4683-BB77-35474E9037E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1916" authorId="178" shapeId="0" xr:uid="{9342CDBC-B693-4B8B-AABD-8F9A45ED4647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1919" authorId="179" shapeId="0" xr:uid="{9C1D5C84-D3BB-4B85-AA8C-D3B4B080077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AB1920" authorId="180" shapeId="0" xr:uid="{BD7110E2-62AD-4C3D-96D8-9E232AB5C4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AB1923" authorId="181" shapeId="0" xr:uid="{3CCA8C94-9E45-4F85-8868-D2027E07A61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Q1931" authorId="182" shapeId="0" xr:uid="{AF2E0684-6DA0-47A7-87DE-AB6B808D11AC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AB1932" authorId="183" shapeId="0" xr:uid="{7BC86E5E-08E6-4DDE-BA2A-72024B7E35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1933" authorId="184" shapeId="0" xr:uid="{0945A485-D349-4E7E-BC07-A9FF93EECBE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AB1938" authorId="185" shapeId="0" xr:uid="{58808108-4AF8-4910-862D-67D9C308A5E3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AB1942" authorId="186" shapeId="0" xr:uid="{5B500B21-C589-4780-94AE-CBF85288C64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Q1951" authorId="187" shapeId="0" xr:uid="{021C3292-BA37-435F-B27C-5682223A70D6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1957" authorId="188" shapeId="0" xr:uid="{53872AE3-B116-4899-8D5F-162CC031110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1980" authorId="189" shapeId="0" xr:uid="{15133B45-D1CB-495D-8345-1062B7A8013E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AB1983" authorId="190" shapeId="0" xr:uid="{C04F6BF0-584F-4221-9225-0C6F3317BB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G2022" authorId="191" shapeId="0" xr:uid="{9180C0CE-CF27-446E-9176-6D88F00004BA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- don't count (because is counted above in ug/L)</t>
      </text>
    </comment>
    <comment ref="AB2026" authorId="192" shapeId="0" xr:uid="{7025E3D0-555A-4ADB-9BF3-B964344BD36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027" authorId="193" shapeId="0" xr:uid="{699106F4-7B09-42D7-A506-F6CDE203A21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049" authorId="194" shapeId="0" xr:uid="{3831290F-0B35-42A7-8F5A-E075E9D3F1E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AB2053" authorId="195" shapeId="0" xr:uid="{604FD02E-07B8-41A6-92D2-828FF03439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H2072" authorId="196" shapeId="0" xr:uid="{0654D2CC-E20F-4A1E-A247-2F5D24AD4DCA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H2084" authorId="197" shapeId="0" xr:uid="{0603892F-F31B-41B4-8D14-FAC864FF0242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AB2146" authorId="198" shapeId="0" xr:uid="{6115FA45-BBAE-492D-A20F-6CAFAC6FC16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AB2154" authorId="199" shapeId="0" xr:uid="{29482C36-25A8-4305-987E-3A5819D97A4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155" authorId="200" shapeId="0" xr:uid="{58981C10-B871-4A53-A6FF-9D97476BE27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2156" authorId="201" shapeId="0" xr:uid="{70316FD2-B464-4C65-BA25-906266284DCF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2159" authorId="202" shapeId="0" xr:uid="{25510304-D433-4DFD-AAF9-C4FA282BB13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AB2160" authorId="203" shapeId="0" xr:uid="{DB4B9C04-7218-41F2-AE8A-A90089BBF6E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AB2163" authorId="204" shapeId="0" xr:uid="{D96FF4B8-9034-45EC-9499-C117E1D1005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Q2171" authorId="205" shapeId="0" xr:uid="{DE8F792F-C932-4986-BB78-E127E2C6B89F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AB2172" authorId="206" shapeId="0" xr:uid="{A9A40640-1408-4B38-9F6D-A86FF77053D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2173" authorId="207" shapeId="0" xr:uid="{24E3347C-968D-491F-AF32-E6455714C92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Q2181" authorId="208" shapeId="0" xr:uid="{53524428-196D-41B8-B247-F749528F578F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2182" authorId="209" shapeId="0" xr:uid="{41D202CF-0FDE-4B8E-9E84-7C4996BAEB3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Q2197" authorId="210" shapeId="0" xr:uid="{5465A7AB-91D0-4406-AB93-CB5AB4C75660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modified due to updated analysis by USGS</t>
      </text>
    </comment>
    <comment ref="AB2205" authorId="211" shapeId="0" xr:uid="{8C1886EA-69E1-4654-BC76-B3C9F7D4FDA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219" authorId="212" shapeId="0" xr:uid="{B479F9EB-6932-49B0-8409-E134C9039F1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224" authorId="213" shapeId="0" xr:uid="{7A33EC7D-1F08-437A-81E4-01BEDD707D0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H2230" authorId="214" shapeId="0" xr:uid="{C0E4C730-3386-40C2-A322-37F894177A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AB2232" authorId="215" shapeId="0" xr:uid="{FF8F6E80-C283-48F3-9BEA-262CF46743D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AB2245" authorId="216" shapeId="0" xr:uid="{D2381B4C-07A8-4A8D-A69B-148A3D7D9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248" authorId="217" shapeId="0" xr:uid="{C6A14D42-9277-40F6-A9BA-6A7F12A5501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G2258" authorId="218" shapeId="0" xr:uid="{F02258F3-2E20-42A3-9497-128E5CD77AD2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- don't count (because is counted above in ug/L)</t>
      </text>
    </comment>
    <comment ref="AB2264" authorId="219" shapeId="0" xr:uid="{9FD3DA65-5EA3-47B1-8E65-ACFD01D6AF2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Q2281" authorId="220" shapeId="0" xr:uid="{88E3CFF3-ACCC-4024-8972-17C3E510322D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H2284" authorId="221" shapeId="0" xr:uid="{3DFE646B-0722-4159-ADF2-BB44F155C6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Q2290" authorId="222" shapeId="0" xr:uid="{6D5EA8DA-60C9-443F-80F2-BF15DC074F8C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blank-corrected</t>
      </text>
    </comment>
    <comment ref="AB2298" authorId="223" shapeId="0" xr:uid="{BCFC9665-21AF-41AC-ABE3-5569BCFCF7B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2304" authorId="224" shapeId="0" xr:uid="{5BFA274C-9CB6-4F17-A303-7306EE3F0A1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AB2327" authorId="225" shapeId="0" xr:uid="{E3990D38-2FF2-42DA-A152-32946AF8DB0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341" authorId="226" shapeId="0" xr:uid="{12DFB539-7B4E-4553-AA5B-6E2C7AF5AC03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Q2345" authorId="227" shapeId="0" xr:uid="{E811C74B-EC27-4EA9-A4EF-2A98E66F7E7C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2350" authorId="228" shapeId="0" xr:uid="{085E1680-933E-4533-8069-40168845750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AB2354" authorId="229" shapeId="0" xr:uid="{0BEDDC0A-766F-466F-A357-F41091AC386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355" authorId="230" shapeId="0" xr:uid="{751E9FF1-FCDD-4C50-8829-F4FB59E6671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H2364" authorId="231" shapeId="0" xr:uid="{26AD63D5-1133-4359-9DD6-4ED49771DFB5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2367" authorId="232" shapeId="0" xr:uid="{D3BF57A4-4A1F-46F9-9669-2B4DE14247E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2377" authorId="233" shapeId="0" xr:uid="{2DFE4F5C-C296-4A63-BD52-E16F2A65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AB2381" authorId="234" shapeId="0" xr:uid="{960616A7-0457-42CD-8D6E-E4E01714E4E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  <comment ref="AB2411" authorId="235" shapeId="0" xr:uid="{3052B93B-FC8A-4C28-BF4E-E9E4E949AE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416" authorId="236" shapeId="0" xr:uid="{8A77F657-43E0-487A-A27C-D508F298176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use section in PubChem</t>
      </text>
    </comment>
    <comment ref="H2422" authorId="237" shapeId="0" xr:uid="{FB3CB110-19A2-4F52-8009-86A1E3AE4A45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CAS = 68081-68-7</t>
      </text>
    </comment>
    <comment ref="AB2424" authorId="238" shapeId="0" xr:uid="{4EA302A7-EC0B-4E05-A6E4-ECF7DE89412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 data</t>
      </text>
    </comment>
    <comment ref="AB2429" authorId="239" shapeId="0" xr:uid="{7B8B193B-E8E7-4862-83C8-7A4B64F48CB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432" authorId="240" shapeId="0" xr:uid="{14BDF731-1DC5-4F81-AA8A-A525C2982BB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categorization on PubChem</t>
      </text>
    </comment>
    <comment ref="G2442" authorId="241" shapeId="0" xr:uid="{7E57D5C3-749C-42A6-B653-278BA495CA54}">
      <text>
        <t>[Threaded comment]
Your version of Excel allows you to read this threaded comment; however, any edits to it will get removed if the file is opened in a newer version of Excel. Learn more: https://go.microsoft.com/fwlink/?linkid=870924
Comment:
    Duplicate - don't count (because is counted above in ug/L)</t>
      </text>
    </comment>
    <comment ref="AB2448" authorId="242" shapeId="0" xr:uid="{88B3C0CE-E0C9-469A-8077-62802F69F5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available</t>
      </text>
    </comment>
    <comment ref="Q2473" authorId="243" shapeId="0" xr:uid="{B42FCB18-8C7B-4281-9F21-11B9A9C3EF82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values based on USGS updated data</t>
      </text>
    </comment>
    <comment ref="H2484" authorId="244" shapeId="0" xr:uid="{6BCB7700-3103-4976-B615-7E75414B6466}">
      <text>
        <t>[Threaded comment]
Your version of Excel allows you to read this threaded comment; however, any edits to it will get removed if the file is opened in a newer version of Excel. Learn more: https://go.microsoft.com/fwlink/?linkid=870924
Comment:
    Populated from PubChem</t>
      </text>
    </comment>
    <comment ref="AB2498" authorId="245" shapeId="0" xr:uid="{DC9EB647-36DD-4FBE-93EF-4DCC9D579F2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usage notes on PubChem</t>
      </text>
    </comment>
    <comment ref="AB2504" authorId="246" shapeId="0" xr:uid="{DB38CFF2-60B1-42D1-8AF3-C6C58AB924C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classification on PubChem</t>
      </text>
    </comment>
    <comment ref="AB2519" authorId="247" shapeId="0" xr:uid="{106743FE-7D1E-4EE4-95FA-CC0E25BBB89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556" authorId="248" shapeId="0" xr:uid="{3A793A8B-05B9-476E-88A0-44FB572BA673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not listed on Pubchem</t>
      </text>
    </comment>
    <comment ref="Q2568" authorId="249" shapeId="0" xr:uid="{266FAF7F-34F0-47E4-BB12-F6FAF5B2ED42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corrected</t>
      </text>
    </comment>
    <comment ref="AB2573" authorId="250" shapeId="0" xr:uid="{572CEDC1-9384-4A9A-A89E-B1408E601AC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use listed</t>
      </text>
    </comment>
    <comment ref="AB2577" authorId="251" shapeId="0" xr:uid="{DC273498-2D81-4768-9293-2C7B84F7A3A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AB2578" authorId="252" shapeId="0" xr:uid="{5DCC5117-FE09-48A6-BE33-BD3B3A1FE590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info on PubChem</t>
      </text>
    </comment>
    <comment ref="H2587" authorId="253" shapeId="0" xr:uid="{1D783179-59A4-40A1-BF96-246B452190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Replaced CAS number because it was not coming up in PubChem</t>
      </text>
    </comment>
    <comment ref="AB2590" authorId="254" shapeId="0" xr:uid="{055A5B24-B795-421A-90DC-1422407718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Pubchem classification</t>
      </text>
    </comment>
    <comment ref="H2600" authorId="255" shapeId="0" xr:uid="{4D2CAFCE-AC17-4BC1-B3D9-5FC1ECB02734}">
      <text>
        <t>[Threaded comment]
Your version of Excel allows you to read this threaded comment; however, any edits to it will get removed if the file is opened in a newer version of Excel. Learn more: https://go.microsoft.com/fwlink/?linkid=870924
Comment:
    CAS = for Ephedrine</t>
      </text>
    </comment>
    <comment ref="AB2604" authorId="256" shapeId="0" xr:uid="{ABF80141-C9C8-4922-853E-0851040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info not available on Pubchem</t>
      </text>
    </comment>
  </commentList>
</comments>
</file>

<file path=xl/sharedStrings.xml><?xml version="1.0" encoding="utf-8"?>
<sst xmlns="http://schemas.openxmlformats.org/spreadsheetml/2006/main" count="63758" uniqueCount="928">
  <si>
    <t>CAS</t>
  </si>
  <si>
    <t xml:space="preserve">Chemical </t>
  </si>
  <si>
    <t>Units</t>
  </si>
  <si>
    <t>Milwaukee at Estabrook</t>
  </si>
  <si>
    <t>MIE</t>
  </si>
  <si>
    <t>Notes</t>
  </si>
  <si>
    <t>57837-19-1</t>
  </si>
  <si>
    <t>ug/l</t>
  </si>
  <si>
    <t>91-57-6</t>
  </si>
  <si>
    <t>62-73-7</t>
  </si>
  <si>
    <t>314-40-9</t>
  </si>
  <si>
    <t>75-25-2</t>
  </si>
  <si>
    <t>120-12-7</t>
  </si>
  <si>
    <t>50-32-8</t>
  </si>
  <si>
    <t>84-66-2</t>
  </si>
  <si>
    <t>206-44-0</t>
  </si>
  <si>
    <t>78-59-1</t>
  </si>
  <si>
    <t>85-01-8</t>
  </si>
  <si>
    <t>129-00-0</t>
  </si>
  <si>
    <t>127-18-4</t>
  </si>
  <si>
    <t>106-46-7</t>
  </si>
  <si>
    <t>108-95-2</t>
  </si>
  <si>
    <t>91-20-3</t>
  </si>
  <si>
    <t>2921-88-2</t>
  </si>
  <si>
    <t>87-86-5</t>
  </si>
  <si>
    <t>1610-18-0</t>
  </si>
  <si>
    <t>117-81-7</t>
  </si>
  <si>
    <t>333-41-5</t>
  </si>
  <si>
    <t>1912-24-9</t>
  </si>
  <si>
    <t>63-25-2</t>
  </si>
  <si>
    <t>ng/l</t>
  </si>
  <si>
    <t>121-00-6</t>
  </si>
  <si>
    <t>20427-84-3</t>
  </si>
  <si>
    <t>104-35-8</t>
  </si>
  <si>
    <t>13674-87-8</t>
  </si>
  <si>
    <t>3380-34-5</t>
  </si>
  <si>
    <t>136-85-6</t>
  </si>
  <si>
    <t>486-56-6</t>
  </si>
  <si>
    <t>134-62-3</t>
  </si>
  <si>
    <t>19466-47-8</t>
  </si>
  <si>
    <t>2315-67-5</t>
  </si>
  <si>
    <t>2315-61-9</t>
  </si>
  <si>
    <t>581-42-0</t>
  </si>
  <si>
    <t>360-68-9</t>
  </si>
  <si>
    <t>83-34-1</t>
  </si>
  <si>
    <t>599-64-4</t>
  </si>
  <si>
    <t>1806-26-4</t>
  </si>
  <si>
    <t>140-66-9</t>
  </si>
  <si>
    <t>98-86-2</t>
  </si>
  <si>
    <t>21145-77-7</t>
  </si>
  <si>
    <t>84-65-1</t>
  </si>
  <si>
    <t>119-61-9</t>
  </si>
  <si>
    <t>83-46-5</t>
  </si>
  <si>
    <t>80-05-7</t>
  </si>
  <si>
    <t>76-22-2</t>
  </si>
  <si>
    <t>57-88-5</t>
  </si>
  <si>
    <t>5989-27-5</t>
  </si>
  <si>
    <t>1222-05-5</t>
  </si>
  <si>
    <t>120-72-9</t>
  </si>
  <si>
    <t>124-76-5</t>
  </si>
  <si>
    <t>119-65-3</t>
  </si>
  <si>
    <t>89-78-1</t>
  </si>
  <si>
    <t>119-36-8</t>
  </si>
  <si>
    <t>78-51-3</t>
  </si>
  <si>
    <t>115-96-8</t>
  </si>
  <si>
    <t>126-73-8</t>
  </si>
  <si>
    <t>77-93-0</t>
  </si>
  <si>
    <t>115-86-6</t>
  </si>
  <si>
    <t>102-36-3</t>
  </si>
  <si>
    <t>5436-43-1</t>
  </si>
  <si>
    <t>68-22-4</t>
  </si>
  <si>
    <t>51-03-6</t>
  </si>
  <si>
    <t>103-90-2</t>
  </si>
  <si>
    <t>18559-94-9</t>
  </si>
  <si>
    <t>34911-55-2</t>
  </si>
  <si>
    <t>58-08-2</t>
  </si>
  <si>
    <t>298-46-4</t>
  </si>
  <si>
    <t>51481-61-9</t>
  </si>
  <si>
    <t>76-57-3</t>
  </si>
  <si>
    <t>67035-22-7</t>
  </si>
  <si>
    <t>611-59-6</t>
  </si>
  <si>
    <t>58-73-1</t>
  </si>
  <si>
    <t>116539-59-4</t>
  </si>
  <si>
    <t>114-07-8</t>
  </si>
  <si>
    <t>54910-89-3</t>
  </si>
  <si>
    <t>83891-03-6</t>
  </si>
  <si>
    <t>66357-35-5</t>
  </si>
  <si>
    <t>723-46-6</t>
  </si>
  <si>
    <t>148-79-8</t>
  </si>
  <si>
    <t>738-70-5</t>
  </si>
  <si>
    <t>81-81-2</t>
  </si>
  <si>
    <t>57-27-2</t>
  </si>
  <si>
    <t>50-23-7</t>
  </si>
  <si>
    <t>300-62-9</t>
  </si>
  <si>
    <t>137-58-6</t>
  </si>
  <si>
    <t>57-53-4</t>
  </si>
  <si>
    <t>57-41-0</t>
  </si>
  <si>
    <t>53-03-2</t>
  </si>
  <si>
    <t>125-71-3</t>
  </si>
  <si>
    <t>604-75-1</t>
  </si>
  <si>
    <t>846-49-1</t>
  </si>
  <si>
    <t>846-50-4</t>
  </si>
  <si>
    <t>52-53-9</t>
  </si>
  <si>
    <t>396-01-0</t>
  </si>
  <si>
    <t>144-82-1</t>
  </si>
  <si>
    <t>60-80-0</t>
  </si>
  <si>
    <t>86386-73-4</t>
  </si>
  <si>
    <t>76963-41-2</t>
  </si>
  <si>
    <t>256-96-2</t>
  </si>
  <si>
    <t>50-24-8</t>
  </si>
  <si>
    <t>59277-89-3</t>
  </si>
  <si>
    <t>378-44-9</t>
  </si>
  <si>
    <t>163222-33-1</t>
  </si>
  <si>
    <t>79794-75-5</t>
  </si>
  <si>
    <t>49562-28-9</t>
  </si>
  <si>
    <t>657-24-9</t>
  </si>
  <si>
    <t>54-11-5</t>
  </si>
  <si>
    <t>58-55-9</t>
  </si>
  <si>
    <t>76-42-6</t>
  </si>
  <si>
    <t>634-03-7</t>
  </si>
  <si>
    <t>132-22-9</t>
  </si>
  <si>
    <t>78-44-4</t>
  </si>
  <si>
    <t>439-14-5</t>
  </si>
  <si>
    <t>76-99-3</t>
  </si>
  <si>
    <t>532-03-6</t>
  </si>
  <si>
    <t>29122-68-7</t>
  </si>
  <si>
    <t>122-11-2</t>
  </si>
  <si>
    <t>1665-48-1</t>
  </si>
  <si>
    <t>59729-33-8</t>
  </si>
  <si>
    <t>125-29-1</t>
  </si>
  <si>
    <t>124832-26-4</t>
  </si>
  <si>
    <t>186691-13-4</t>
  </si>
  <si>
    <t>83799-24-0</t>
  </si>
  <si>
    <t>196618-13-0</t>
  </si>
  <si>
    <t>29385-43-1</t>
  </si>
  <si>
    <t>525-66-6</t>
  </si>
  <si>
    <t>27203-92-5</t>
  </si>
  <si>
    <t>4205-90-7</t>
  </si>
  <si>
    <t>42399-41-7</t>
  </si>
  <si>
    <t>54739-18-3</t>
  </si>
  <si>
    <t>50-48-6</t>
  </si>
  <si>
    <t>51384-51-1</t>
  </si>
  <si>
    <t>60-87-7</t>
  </si>
  <si>
    <t>59-05-2</t>
  </si>
  <si>
    <t>61869-08-7</t>
  </si>
  <si>
    <t>79617-96-2</t>
  </si>
  <si>
    <t>80474-14-2</t>
  </si>
  <si>
    <t>84449-90-1</t>
  </si>
  <si>
    <t>486460-32-6</t>
  </si>
  <si>
    <t>87857-41-8</t>
  </si>
  <si>
    <t>93413-69-5</t>
  </si>
  <si>
    <t>86-13-5</t>
  </si>
  <si>
    <t>76824-35-6</t>
  </si>
  <si>
    <t>29094-61-9</t>
  </si>
  <si>
    <t>10238-21-8</t>
  </si>
  <si>
    <t>68-88-2</t>
  </si>
  <si>
    <t>42200-33-9</t>
  </si>
  <si>
    <t>67018-85-3</t>
  </si>
  <si>
    <t>94-78-0</t>
  </si>
  <si>
    <t>469-62-5</t>
  </si>
  <si>
    <t>130-95-0</t>
  </si>
  <si>
    <t>102676-47-1</t>
  </si>
  <si>
    <t>65277-42-1</t>
  </si>
  <si>
    <t>10540-29-1</t>
  </si>
  <si>
    <t>129618-40-2</t>
  </si>
  <si>
    <t>134678-17-4</t>
  </si>
  <si>
    <t>39809-25-1</t>
  </si>
  <si>
    <t>136470-78-5</t>
  </si>
  <si>
    <t>28981-97-7</t>
  </si>
  <si>
    <t>93413-62-8</t>
  </si>
  <si>
    <t>1088-11-5</t>
  </si>
  <si>
    <t>106-44-5</t>
  </si>
  <si>
    <t>98-82-8</t>
  </si>
  <si>
    <t>86-74-8</t>
  </si>
  <si>
    <t>90-12-0</t>
  </si>
  <si>
    <t>51218-45-2</t>
  </si>
  <si>
    <t>Metalaxyl</t>
  </si>
  <si>
    <t>Water, unfiltered, recoverable</t>
  </si>
  <si>
    <t>2-Methylnaphthalene</t>
  </si>
  <si>
    <t>Dichlorvos</t>
  </si>
  <si>
    <t>Bromacil</t>
  </si>
  <si>
    <t>Tribromomethane</t>
  </si>
  <si>
    <t>Anthracene</t>
  </si>
  <si>
    <t>Benzo[a]pyrene</t>
  </si>
  <si>
    <t>Diethyl phthalate</t>
  </si>
  <si>
    <t>Fluoranthene</t>
  </si>
  <si>
    <t>Isophorone</t>
  </si>
  <si>
    <t>Phenanthrene</t>
  </si>
  <si>
    <t>Pyrene</t>
  </si>
  <si>
    <t>1,4-Dichlorobenzene</t>
  </si>
  <si>
    <t>Phenol</t>
  </si>
  <si>
    <t>Naphthalene</t>
  </si>
  <si>
    <t>Chlorpyrifos</t>
  </si>
  <si>
    <t>Pentachlorophenol</t>
  </si>
  <si>
    <t>Prometon</t>
  </si>
  <si>
    <t>Diazinon</t>
  </si>
  <si>
    <t>Atrazine</t>
  </si>
  <si>
    <t>Carbaryl</t>
  </si>
  <si>
    <t>3-tert-Butyl-4-hydroxyanisole</t>
  </si>
  <si>
    <t>Water, unfiltered, recoverable, sum of all isomers</t>
  </si>
  <si>
    <t xml:space="preserve">4-Nonylphenol diethoxylate </t>
  </si>
  <si>
    <t xml:space="preserve">4-Nonylphenol monoethoxylate </t>
  </si>
  <si>
    <t>Triclosan</t>
  </si>
  <si>
    <t>5-Methyl-1H-benzotriazole</t>
  </si>
  <si>
    <t>Cotinine</t>
  </si>
  <si>
    <t>beta-Stigmastanol</t>
  </si>
  <si>
    <t>4-tert-Octylphenol monoethoxylate</t>
  </si>
  <si>
    <t>4-tert-Octylphenol diethoxylate</t>
  </si>
  <si>
    <t>2,6-Dimethylnaphthalene</t>
  </si>
  <si>
    <t>3-beta-Coprostanol</t>
  </si>
  <si>
    <t>4-Cumylphenol</t>
  </si>
  <si>
    <t>4-n-Octylphenol</t>
  </si>
  <si>
    <t>4-tert-Octylphenol</t>
  </si>
  <si>
    <t>Acetophenone</t>
  </si>
  <si>
    <t>Benzophenone</t>
  </si>
  <si>
    <t>beta-Sitosterol</t>
  </si>
  <si>
    <t>Bisphenol A</t>
  </si>
  <si>
    <t>Camphor</t>
  </si>
  <si>
    <t>Cholesterol</t>
  </si>
  <si>
    <t>D-Limonene</t>
  </si>
  <si>
    <t>Indole</t>
  </si>
  <si>
    <t>Isoborneol</t>
  </si>
  <si>
    <t>Isoquinoline</t>
  </si>
  <si>
    <t>Menthol</t>
  </si>
  <si>
    <t>Methyl salicylate</t>
  </si>
  <si>
    <t>4-Nonylphenol</t>
  </si>
  <si>
    <t>Tributyl phosphate</t>
  </si>
  <si>
    <t>Triethyl citrate</t>
  </si>
  <si>
    <t>Triphenyl phosphate</t>
  </si>
  <si>
    <t>3,4-Dichlorophenyl isocyanate</t>
  </si>
  <si>
    <t>Water, filtered (0.2 micron filter), recoverable, nanograms per liter</t>
  </si>
  <si>
    <t>Water, filtered (0.2 micron filter), recoverable</t>
  </si>
  <si>
    <t>Norethindrone</t>
  </si>
  <si>
    <t>Piperonyl butoxide</t>
  </si>
  <si>
    <t>Acetaminophen</t>
  </si>
  <si>
    <t>Albuterol</t>
  </si>
  <si>
    <t>Bupropion</t>
  </si>
  <si>
    <t>Caffeine</t>
  </si>
  <si>
    <t>Carbamazepine</t>
  </si>
  <si>
    <t>Cimetidine</t>
  </si>
  <si>
    <t>Codeine</t>
  </si>
  <si>
    <t>Dehydronifedipine</t>
  </si>
  <si>
    <t>1,7-Dimethylxanthine</t>
  </si>
  <si>
    <t>Diphenhydramine</t>
  </si>
  <si>
    <t>Duloxetine</t>
  </si>
  <si>
    <t>Erythromycin</t>
  </si>
  <si>
    <t>Fluoxetine</t>
  </si>
  <si>
    <t>Norfluoxetine</t>
  </si>
  <si>
    <t>Ranitidine</t>
  </si>
  <si>
    <t>Sulfamethoxazole</t>
  </si>
  <si>
    <t>Thiabendazole</t>
  </si>
  <si>
    <t>Trimethoprim</t>
  </si>
  <si>
    <t>Warfarin</t>
  </si>
  <si>
    <t>Morphine</t>
  </si>
  <si>
    <t>Hydrocortisone</t>
  </si>
  <si>
    <t>Pseudoephedrine + Ephedrine</t>
  </si>
  <si>
    <t>Amphetamine</t>
  </si>
  <si>
    <t>Lidocaine</t>
  </si>
  <si>
    <t>Meprobamate</t>
  </si>
  <si>
    <t>Phenytoin</t>
  </si>
  <si>
    <t>Prednisone</t>
  </si>
  <si>
    <t>Dextromethorphan</t>
  </si>
  <si>
    <t>Oxazepam</t>
  </si>
  <si>
    <t>Lorazepam</t>
  </si>
  <si>
    <t>Temazepam</t>
  </si>
  <si>
    <t>Verapamil</t>
  </si>
  <si>
    <t>Triamterene</t>
  </si>
  <si>
    <t>Sulfamethizole</t>
  </si>
  <si>
    <t>Antipyrine</t>
  </si>
  <si>
    <t>Fluconazole</t>
  </si>
  <si>
    <t>Nizatidine</t>
  </si>
  <si>
    <t>Pentoxifylline</t>
  </si>
  <si>
    <t>Iminostilbene</t>
  </si>
  <si>
    <t>Prednisolone</t>
  </si>
  <si>
    <t>Acyclovir</t>
  </si>
  <si>
    <t>Betamethasone</t>
  </si>
  <si>
    <t>Ezetimibe</t>
  </si>
  <si>
    <t>Loratadine</t>
  </si>
  <si>
    <t>Fenofibrate</t>
  </si>
  <si>
    <t>Metformin</t>
  </si>
  <si>
    <t>Nicotine</t>
  </si>
  <si>
    <t>Theophylline</t>
  </si>
  <si>
    <t>Oxycodone</t>
  </si>
  <si>
    <t>Phendimetrazine</t>
  </si>
  <si>
    <t>Chlorpheniramine</t>
  </si>
  <si>
    <t>Carisoprodol</t>
  </si>
  <si>
    <t>Diazepam</t>
  </si>
  <si>
    <t>Methadone</t>
  </si>
  <si>
    <t>Methocarbamol</t>
  </si>
  <si>
    <t>Atenolol</t>
  </si>
  <si>
    <t>Sulfadimethoxine</t>
  </si>
  <si>
    <t>Metaxalone</t>
  </si>
  <si>
    <t>Citalopram</t>
  </si>
  <si>
    <t>Hydrocodone</t>
  </si>
  <si>
    <t>Valacyclovir</t>
  </si>
  <si>
    <t>Tiotropium</t>
  </si>
  <si>
    <t>Fexofenadine</t>
  </si>
  <si>
    <t>Oseltamivir</t>
  </si>
  <si>
    <t>Omeprazole + Esomeprazole</t>
  </si>
  <si>
    <t>Methyl-1H-benzotriazole</t>
  </si>
  <si>
    <t>Loperamide</t>
  </si>
  <si>
    <t>Propranolol</t>
  </si>
  <si>
    <t>Tramadol</t>
  </si>
  <si>
    <t>Clonidine</t>
  </si>
  <si>
    <t>Diltiazem</t>
  </si>
  <si>
    <t>Fluvoxamine</t>
  </si>
  <si>
    <t>Amitriptyline</t>
  </si>
  <si>
    <t>Metoprolol</t>
  </si>
  <si>
    <t>Promethazine</t>
  </si>
  <si>
    <t>Methotrexate</t>
  </si>
  <si>
    <t>Paroxetine</t>
  </si>
  <si>
    <t>Sertraline</t>
  </si>
  <si>
    <t>Fluticasone propionate</t>
  </si>
  <si>
    <t>Raloxifene</t>
  </si>
  <si>
    <t>Sitagliptin</t>
  </si>
  <si>
    <t>Norsertraline</t>
  </si>
  <si>
    <t>Venlafaxine</t>
  </si>
  <si>
    <t>10-Hydroxy-amitriptyline</t>
  </si>
  <si>
    <t>Water, filtered, recoverable</t>
  </si>
  <si>
    <t>Benztropine</t>
  </si>
  <si>
    <t>Desmethyldiltiazem</t>
  </si>
  <si>
    <t>Famotidine</t>
  </si>
  <si>
    <t>Glipizide</t>
  </si>
  <si>
    <t>Glyburide</t>
  </si>
  <si>
    <t>Hydroxyzine</t>
  </si>
  <si>
    <t>Nadolol</t>
  </si>
  <si>
    <t>Norverapamil</t>
  </si>
  <si>
    <t>Phenazopyridine</t>
  </si>
  <si>
    <t>Propoxyphene</t>
  </si>
  <si>
    <t>Quinine</t>
  </si>
  <si>
    <t>Fadrozole</t>
  </si>
  <si>
    <t>Ketoconazole</t>
  </si>
  <si>
    <t>Tamoxifen</t>
  </si>
  <si>
    <t>Nevirapine</t>
  </si>
  <si>
    <t>Lamivudine</t>
  </si>
  <si>
    <t>Penciclovir</t>
  </si>
  <si>
    <t>Abacavir</t>
  </si>
  <si>
    <t>Alprazolam</t>
  </si>
  <si>
    <t>Desvenlafaxine</t>
  </si>
  <si>
    <t>Nordiazepam</t>
  </si>
  <si>
    <t>p-Cresol</t>
  </si>
  <si>
    <t>Carbazole</t>
  </si>
  <si>
    <t>1-Methylnaphthalene</t>
  </si>
  <si>
    <t>Metolachlor</t>
  </si>
  <si>
    <t>Trihalomethanes</t>
  </si>
  <si>
    <t>Pharmaceutical</t>
  </si>
  <si>
    <t>Water, unfiltered, recoverable; aka diethyl phthalate</t>
  </si>
  <si>
    <t>Agrochemical, crop; Agrochemical, crop, flowers; Agrochemical, crop, fruit; Drinking_water_contaminant, pesticide, detected; Food_residue; Food_residue, dairy, pesticide, detected; Pesticide; Pesticide, active_ingredient; Pesticide, food_additive; Pesticide, ground_water_contaminant; Pesticide, pesticide_conventional</t>
  </si>
  <si>
    <t>No</t>
  </si>
  <si>
    <t>Yes</t>
  </si>
  <si>
    <t>Agricultural; Agricultural, animal; Agricultural, crop; Chemical, laboratory; Consumer_use; Decor, candle, detected; Fertilizer; Fluid_property_modulator; Food_additive, flavor; Fragrance; Fragrance, consumer_use; Fuel; Hunting; Industrial_manufacturing; Manufacturing, chemical; Manufacturing, oil; Pesticide</t>
  </si>
  <si>
    <t>Drinking_water_contaminant, pesticide, detected; Drug; Extermination, consumer_use; Food_residue; Food_residue; Food_residue, dairy, pesticide, detected; Industrial_manufacturing; Personal_care; Pesticide; Pesticide; Pesticide, active_ingredient; Pesticide, biocide, active_ingredient; Pesticide, consumer_use; Pesticide, food_additive; Pesticide, pesticide_conventional</t>
  </si>
  <si>
    <t>Agrochemical, crop; Agrochemical, crop, fruit; Drinking_water_contaminant, pesticide, detected; Food_residue; Herbicide; Pesticide; Pesticide, active_ingredient; Pesticide, food_additive; Pesticide, ground_water_contaminant; Pesticide, herbicide</t>
  </si>
  <si>
    <t>Colorant; Drug; Resource_extraction, gas</t>
  </si>
  <si>
    <t>Automotive; Consumer_use; Decor, candle, detected; Fragrance; Industrial_manufacturing; Personal_care, cosmetics, prohibited_ASEAN; Pesticide; Polyaromatic_hydrocarbon_pah; Surface_treatment</t>
  </si>
  <si>
    <t>Adhesive; Agricultural; Automotive; Binding; Building_construction; Building_construction, boats; Building_material; Chemical, laboratory; Cigarettes; Conductive; Construction; Consumer_use; Drug; Feed, animal; Fertilizer; Filler; Food_additive, flavor; Fragrance; Fuel; Hardener; Industrial_manufacturing; Lubricant; Lubricant, automotive_care; Manufacturing, building_material, wood; Manufacturing, chemical; Manufacturing, export; Manufacturing, machines; Manufacturing, metals; Manufacturing, plastics; Manufacturing, raw_material; Manufacturing, rubber; Metals, cooling_agent; Paint; Personal_care, cosmetics, prohibited_ASEAN; Pesticide; Pesticide, preservatives; Polyaromatic_hydrocarbon_pah; Process_regulator; Surface_treatment</t>
  </si>
  <si>
    <t xml:space="preserve">Surface_treatment; Polyaromatic_hydrocarbon_pah; Pesticide; Industrial_manufacturing; Consumer_use; </t>
  </si>
  <si>
    <t xml:space="preserve">Toys, detected; Toys, child_use, detected; Toys, child_use; Toys; Solvent, consumer_use; Solvent; Propellant, spray; Process_regulator; Printing, ink; Printing, colorant; Printing; Photographic; Pesticide, inert_ingredient; Pesticide, food_additive; Pesticide; Personal_care, cosmetics, prohibited_ASEAN; Paint; Manufacturing, raw_material; Manufacturing, pesticide; Manufacturing, paint; Manufacturing, minerals; Manufacturing, metals; Manufacturing, leather, impregnation; Manufacturing, ink; Manufacturing, fertilizer; Manufacturing, electrical; Manufacturing, child_use, detected; Manufacturing, chemical; Manufacturing, agrochemical; Inert; Industrial_manufacturing; Food_contact; Food_additive, flavor; Food_additive; Fixative; Consumer_use; Colorant; Child_use, detected; Chemical, laboratory; Building_material; Automotive; Agricultural; Adhesive; </t>
  </si>
  <si>
    <t xml:space="preserve">Surface_treatment; Polyaromatic_hydrocarbon_pah; Pesticide; Manufacturing, chemical; Industrial_manufacturing; Fuel; Fragrance; Fertilizer; Decor, candle, detected; Consumer_use; Chemical, laboratory; </t>
  </si>
  <si>
    <t xml:space="preserve">Water_treatment; Surface_treatment; Polyaromatic_hydrocarbon_pah; Pesticide; Personal_care; Manufacturing, colorant; Industrial_manufacturing; Industrial, colorant; Consumer_use; Colorant; Cleaning_washing, laundry; Cleaning_washing, dishwashing; Automotive_care; </t>
  </si>
  <si>
    <t xml:space="preserve">Toys, child_use, detected; Textile, consumer_use, detected; Textile; Surface_treatment, consumer_use; Surface_treatment; Solvent; Soap; Resource_extraction, gas; Propellant, spray; Process_regulator; Printing; Pesticide, inert_ingredient; Pesticide; Personal_care, cosmetics, prohibited_ASEAN; Metals; Manufacturing, rubber; Manufacturing, raw_material; Manufacturing, radio; Manufacturing, plastics; Manufacturing, pesticide; Manufacturing, paint; Manufacturing, oil; Manufacturing, metals; Manufacturing, machines; Manufacturing, gas; Manufacturing, fertilizer; Manufacturing, export; Manufacturing, electronics, computer; Manufacturing, electrical; Manufacturing, coal; Manufacturing, chemical; Manufacturing, agrochemical; Manufacturing, adhesive; Manufacturing, TV; Manufacturing; Lubricant, automotive_care; Lubricant; Industrial_manufacturing; Industrial_fluid; Industrial, adhesive; Impregnation, wood; Impregnation, textile; Impregnation, paper; Impregnation, leather; Food_contact; Fluid_property_modulator; Flame_retardant; Feed, animal; Facility, laundry, drycleaning; Facility, laundry; Facility, drycleaning, laundry; Electronics, detected; Drug, inactive_ingredient; Drug, dea_abuse_concern; Drug; Drinking_water_contaminant, pesticide, detected; Detergent; Consumer_use, detected; Consumer_use; Cleaning_washing, textile; Cleaning_washing, fur; Cleaning_washing, drycleaning, laundry; Cleaning_washing, drycleaning; Cleaning_washing, consumer_use; Cleaning_washing; Child_use; Chemical, laboratory; Bleaching; Binding; Automotive_care, consumer_use; Automotive_care; Automotive; Auto products: degreaser; spray; Arts_crafts, paper; Apparel; Adhesive, electronics; Adhesive; </t>
  </si>
  <si>
    <t xml:space="preserve">Textile, colorant, consumer_use, detected; Stabilizer; Solvent, consumer_use; Solvent; Propellant, spray; Process_regulator, oxidant; Pesticide, preservatives; Pesticide, pesticide_conventional; Pesticide, inert_ingredient; Pesticide, consumer_use; Pesticide, biocide, active_ingredient; Pesticide, antimicrobial, active_ingredient; Pesticide, active_ingredient; Pesticide; Personal_care, cosmetics, prohibited_ASEAN; Personal_care, cosmetics, deodorant; Manufacturing, textile; Manufacturing, raw_material; Manufacturing, plastics; Manufacturing, chemical; Industrial_manufacturing; Fragrance, consumer_use; Fragrance; Food_residue, drug, veterinary; Food_contact, plastics; Food_contact; Food_additive, flavor; Fluid_property_modulator; Feed, animal; Extermination, consumer_use; Decor; Consumer_use; Colorant; Cleaning_washing, bathroom, consumer_use; Cleaning_washing; Child_use, detected; Chemical, laboratory; Antimicrobial; Air_treatment; Air_fresheners, fragrance, consumer_use; Adhesive; </t>
  </si>
  <si>
    <t xml:space="preserve">Water_treatment; Tools, personal_care, dental, toothbrush, detected; Tools, consumer_use; Textile, consumer_use, detected; Surface_treatment, metals; Surface_treatment; Stabilizer; Sports_equipment; Solvent; Resource_extraction, oil; Resource_extraction, gas; Raw_material; Propellant, spray; Process_regulator; Printing; Polyaromatic_hydrocarbon_pah; Photographic; Pesticide, preservatives; Pesticide, pesticide_conventional; Pesticide, inert_ingredient; Pesticide, consumer_use; Pesticide, biocide, non_agricultural; Pesticide, biocide, active_ingredient; Pesticide, antimicrobial, active_ingredient; Pesticide, active_ingredient; Pesticide; Personal_care, cosmetics, prohibited_ASEAN; Paint, volatile_organic; Paint, pesticide, impregnation; Paint, hardener; Paint, consumer_use; Paint, automotive_care; Paint; Mining; Manufacturing, textile; Manufacturing, soap; Manufacturing, rubber; Manufacturing, raw_material; Manufacturing, radio; Manufacturing, plastics; Manufacturing, paint; Manufacturing, oil; Manufacturing, minerals; Manufacturing, metals; Manufacturing, machines; Manufacturing, leather; Manufacturing, furniture; Manufacturing, export; Manufacturing, electronics, computer; Manufacturing, chemical; Manufacturing, building_material, wood; Manufacturing, automotive; Manufacturing, apparel; Manufacturing, TV; Manufacturing; Lubricant, automotive_care, consumer_use; Lubricant, automotive_care; Lubricant; Inhibitor; Inert; Industrial_manufacturing; Industrial_fluid; Impregnation, wood; Impregnation, textile; Impregnation, paper; Impregnation, leather; Hunting; Fuel, heating; Fuel, automotive; Fuel; Fragrance, consumer_use; Fragrance; Forestry; Food_residue, drug, veterinary; Food_additive, flavor; Fluid_property_modulator; Fishing; Filler; Fertilizer; Feed, animal; Facility, fuel, automotive; Extermination, consumer_use; Drinking_water_contaminant, pesticide, detected; Decor, candle, detected; Consumer_use; Construction; Colorant; Cleaning_washing, tools, consumer_use; Cleaning_washing; Chemical, laboratory; Catalyst; Building_material; Building_construction, boats; Building_construction; Binding, paint; Automotive_component; Automotive_care; Automotive; Arts_crafts, paper; Appliance, lawn_garden; Antistatic; Antimicrobial; Antifreezing; Agricultural, crop; Agricultural, animal; Agricultural; Adhesive; Abrasive; </t>
  </si>
  <si>
    <t xml:space="preserve">Pesticide, restricted_US; Pesticide, preservatives; Pesticide, pesticide_conventional; Pesticide, insecticide; Pesticide, ground_water_contaminant; Pesticide, food_additive; Pesticide, feed, animal; Pesticide, consumer_use; Pesticide, biocide, active_ingredient; Pesticide, antimicrobial, active_ingredient; Pesticide, active_ingredient; Pesticide; Industrial_manufacturing; Food_residue, drug, veterinary; Food_residue, dairy, pesticide, detected; Food_residue; Food_additive, flavor; Flame_retardant; Feed, animal; Extermination, consumer_use; Drinking_water_contaminant, pesticide, detected; Antimicrobial; Agrochemical, restricted_Australia; Agrochemical, crop, wheat; Agrochemical, crop, nut; Agrochemical, crop, fruit; Agrochemical, crop, flowers; Agrochemical, crop; </t>
  </si>
  <si>
    <t xml:space="preserve">Pesticide, restricted_US; Pesticide, biocide, active_ingredient; Pesticide, antimicrobial, active_ingredient; Pesticide, antimicrobial; Pesticide, active_ingredient; Pesticide; Personal_care, cosmetics, prohibited_ASEAN; Personal_care; Manufacturing, pesticide; Manufacturing, fertilizer; Manufacturing, agrochemical; Industrial_manufacturing; Food_residue; Food_contact; Electronics, detected; Drinking_water_contaminant, pesticide, detected; Consumer_use; Colorant; Automotive; Antimicrobial; </t>
  </si>
  <si>
    <t xml:space="preserve">Pesticide, pesticide_conventional; Pesticide, herbicide; Pesticide, ground_water_contaminant; Pesticide, antimicrobial, active_ingredient; Pesticide, active_ingredient; Pesticide; Herbicide; Food_residue; Drinking_water_contaminant, pesticide, detected; Antimicrobial; </t>
  </si>
  <si>
    <t xml:space="preserve">Water_treatment; Toys, lawn_garden; Toys, fragrance, child_use, detected; Toys, detected; Toys, child_use, detected; Toys, child_use; Toys; Textile, consumer_use, detected; Textile, consumer_use; Surface_treatment, metals; Stabilizer; Sports_equipment, child_use; Solvent; Softener; Seal_material; Rubber; Resource_extraction, gas; Raw_material, rubber; Raw_material, plastics; Propellant, spray; Process_regulator; Printing, ink; Printing; Plastics, softener; Plastics; Phthalates; Photographic; Pesticide, preservatives; Pesticide, inert_ingredient; Pesticide; Personal_care, sexual_wellness, toys, detected; Personal_care, cosmetics, prohibited_ASEAN; Personal_care, cosmetics, hair_dye, colorant; Paint, volatile_organic; Paint, furniture; Paint, automotive_care; Paint; Manufacturing, textile; Manufacturing, rubber; Manufacturing, raw_material; Manufacturing, plastics, child_use; Manufacturing, plastics; Manufacturing, paint; Manufacturing, office, plastics; Manufacturing, minerals; Manufacturing, metals; Manufacturing, machines, electrical; Manufacturing, machines; Manufacturing, leather, apparel, bags; Manufacturing, furniture, chairs, textile; Manufacturing, furniture, chairs; Manufacturing, furniture; Manufacturing, export; Manufacturing, electronics, computer; Manufacturing, electrical; Manufacturing, child_use, detected; Manufacturing, chemical; Manufacturing, building_material, wood; Manufacturing, automotive; Manufacturing, adhesive; Manufacturing; Leather, consumer_use; Lawn_garden, consumer_use; Inert; Industrial_manufacturing; Industrial_fluid; Industrial, adhesive, water_based; Industrial, adhesive; Heat_transferring; Hardener; Furniture; Fragrance, consumer_use; Fragrance; Food_contact, plastics; Food_contact; Fluid_property_modulator; Flame_retardant; Fixative; Filler; Electronics, detected; Electronics; Drug, inactive_ingredient; Drinking_water_contaminant, drug, detected; Drinking_water, food_contact, plastics; Decor, walls, detected; Decor, liquid, detected; Decor, bathroom, detected; Consumer_use, detected; Consumer_use; Construction; Colorant; Cleaning_washing; Child_use, phthalates, detected; Child_use, detected; Chemical_warfare; Casting_agent; Building_material, walls; Building_material, phthalates, detected; Building_material, insulation; Building_material, flooring, detected; Building_material, flooring; Building_material, filler, hardener; Building_material, filler; Building_material, carpet, detected; Building_material; Building_construction, plumbing; Building_construction, brick; Building_construction, boats; Building_construction; Binding, paint; Binding; Baby_use, detected; Automotive_care, interior, detected; Automotive_care; Automotive; Arts_crafts, clay, detected; Arts_crafts; Apparel, footwear, phthalates, detected; Apparel, footwear, baby_use; Apparel, clothing, handwear, phthalates, detected; Apparel, bags, phthalates, detected; Apparel, bags, metals, detected; Agricultural; Adhesive, consumer_use, detected; Adhesive; </t>
  </si>
  <si>
    <t xml:space="preserve">Pesticide, restricted_US; Pesticide, pesticide_conventional; Pesticide, ground_water_contaminant; Pesticide, food_additive; Pesticide, consumer_use; Pesticide, biocide, active_ingredient; Pesticide, active_ingredient; Pesticide; Personal_care; Food_residue; Drug; Drinking_water_contaminant, pesticide, detected; Consumer_use; Agrochemical, crop, nut; Agrochemical, crop, fruit; Agrochemical, crop, flowers; Agrochemical, crop; </t>
  </si>
  <si>
    <t xml:space="preserve">Pesticide, restricted_US; Pesticide, pesticide_conventional; Pesticide, herbicide; Pesticide, ground_water_contaminant; Pesticide, food_additive; Pesticide, consumer_use; Pesticide, active_ingredient; Pesticide; Personal_care; Herbicide; Fungicide, consumer_use; Food_residue, dairy, pesticide, detected; Food_residue; Fertilizer, consumer_use; Extermination, consumer_use; Drinking_water_contaminant, pesticide, detected; Agrochemical, crop, wheat; Agrochemical, crop, fruit; Agrochemical, crop, flowers; Agrochemical, crop; </t>
  </si>
  <si>
    <t xml:space="preserve">Sports_equipment; Pesticide, veterinary, pet; Pesticide, pesticide_conventional; Pesticide, ground_water_contaminant; Pesticide, food_additive; Pesticide, consumer_use; Pesticide, biocide, active_ingredient; Pesticide, active_ingredient; Pesticide; Personal_care, cosmetics, prohibited_ASEAN; Personal_care; Fungicide, consumer_use; Food_residue, dairy, pesticide, detected; Food_residue; Flame_retardant; Extermination, consumer_use; Drug; Drinking_water_contaminant, pesticide, detected; Consumer_use; Agrochemical, crop, nut; Agrochemical, crop, fruit; Agrochemical, crop, flowers; Agrochemical, crop; </t>
  </si>
  <si>
    <t>Drug;</t>
  </si>
  <si>
    <t>Fragrance, consumer_use; Pesticide, preservatives</t>
  </si>
  <si>
    <t>Consumer_use; Textile, consumer_use, detected</t>
  </si>
  <si>
    <t>Fungicide; Cosmetics; Cleansing; Emulsifying; Surfactant</t>
  </si>
  <si>
    <t xml:space="preserve">Textile, consumer_use; Rubber; Plastics; Manufacturing, furniture; Leather, consumer_use; Industrial_manufacturing; Furniture, bedding; Flame_retardant; Consumer_use; Construction; Building_material; </t>
  </si>
  <si>
    <t xml:space="preserve">Water_treatment; Toys, child_use; Surface_treatment; Stabilizer; Softener; Resource_extraction, gas; Plastics; Pesticide, preservatives; Pesticide, inert_ingredient; Pesticide, biocide, non_agricultural; Pesticide, biocide, active_ingredient; Pesticide, apparel, antimicrobial, detected; Pesticide, antimicrobial, active_ingredient; Pesticide, antimicrobial; Pesticide, active_ingredient; Pesticide; Personal_care, wash, hand; Personal_care, wash, body; Personal_care, wash, body; Personal_care, soap, hand; Personal_care, soap, hand; Personal_care, soap; Personal_care, shower, gel; Personal_care, sanitizer, hand; Personal_care, sanitizer, hand; Personal_care, foot; Personal_care, first_aid; Personal_care, dental; Personal_care, cosmetics, soap, detected; Personal_care, cosmetics, skin; Personal_care, cosmetics, shampoo, hair; Personal_care, cosmetics, preservatives; Personal_care, cosmetics, hair_removal, cream; Personal_care, cosmetics, hair; Personal_care, cosmetics, fragrance; Personal_care, cosmetics, face; Personal_care, cosmetics, face; Personal_care, cosmetics, deodorant; Personal_care, cosmetics, body, powder; Personal_care, cosmetics, bath, baby_use; Personal_care, cosmetics; Personal_care; Personal care: dry shampoo; spray; Manufacturing, textile; Manufacturing, rubber; Manufacturing, plastics; Manufacturing, leather; Manufacturing, chemical; Industrial_manufacturing; Impregnation, wood; Impregnation, textile; Impregnation, paper; Impregnation, leather; Fragrance, consumer_use; Fragrance; Food_service; Food_residue; Food_contact, plastics; Food; Fluid_property_modulator; Fixative; Drug, discontinued; Drug; Drug; Drinking_water_contaminant, drug, detected; Detergent; Consumer_use; Colorant; Cleaning_washing, kitchen, consumer_use; Cleaning_washing, disinfectant; Cleaning_washing; Chemical, laboratory; Beverage, food_service; Apparel_care, footwear, detected; Antimicrobial; </t>
  </si>
  <si>
    <t xml:space="preserve">Photographic; Pesticide, biocide, active_ingredient; Manufacturing, machines; Industrial_manufacturing; Industrial_fluid; Facility, photographic; </t>
  </si>
  <si>
    <t>Drinking_water_contaminant, drug, detected; Drug; Human_metabolite</t>
  </si>
  <si>
    <t xml:space="preserve">Repellent; Pesticide, preservatives; Pesticide, pesticide_conventional; Pesticide, insecticide; Pesticide, inert_ingredient; Pesticide, consumer_use; Pesticide, biocide, non_agricultural; Pesticide, biocide, active_ingredient; Pesticide, biocide; Pesticide, active_ingredient; Pesticide; Personal_care, cosmetics; Manufacturing, chemical; Inert; Industrial_manufacturing; Furniture, bedding; Food_additive, flavor; Food; Feed, animal; Extermination, consumer_use; Electronics, handheld; Drug; Drinking_water_contaminant, drug, detected; Cleaning_washing, consumer_use; Adhesive; </t>
  </si>
  <si>
    <t xml:space="preserve">Resource_extraction, gas; Polymer; Pesticide, inert_ingredient; Pesticide; Personal_care, cosmetics, hair, detected; Personal_care; Personal care: hair color; temporary; Paint; Manufacturing, metals; Manufacturing, machines; Manufacturing, export; Manufacturing, building_material, wood; Inert; Industrial_manufacturing; Fragrance, consumer_use; Food_contact; Food_contact; Food_additive; Food_additive; Food; Fluid_property_modulator; Filler; Electronics, writing; Electronics, detected; Drug, inactive_ingredient; Drug, inactive_ingredient; Drug, discontinued; Drug; Drug; Consumer_use, detected; Consumer_use; Consumer_use; Construction; Cleaning_washing; Chemical, laboratory; Arts_crafts, paint; Arts_crafts, drawing; Air_fresheners, fragrance, consumer_use; Adhesive; </t>
  </si>
  <si>
    <t>Consumer_use;</t>
  </si>
  <si>
    <t>Décor, candle, detected; food_additive; food_additive, flavor; Fragrance</t>
  </si>
  <si>
    <t>Consumer_use; Drinking_water_contaminant, drug, detected; Human_metabolite</t>
  </si>
  <si>
    <t xml:space="preserve">Pesticide, inert_ingredient; Inert; Human_metabolite; Fragrance, consumer_use; Food_contact; Food_additive, flavor; Food_additive; Consumer_use; Cigarettes; </t>
  </si>
  <si>
    <t xml:space="preserve">Pesticide; Manufacturing, raw_material; Manufacturing, plastics; Manufacturing, oil; Food_contact, plastics; Food_contact; </t>
  </si>
  <si>
    <t xml:space="preserve">Pesticide, inert_ingredient; Food_contact; Consumer_use, detected; Child_use; </t>
  </si>
  <si>
    <t xml:space="preserve">Toys; Textile, colorant, consumer_use, detected; Surface_treatment; Raw_material, rubber; Process_regulator; Pesticide, inert_ingredient; Paint; Manufacturing, soap; Manufacturing, rubber; Manufacturing, raw_material; Manufacturing, plastics; Manufacturing, ink; Manufacturing, export; Manufacturing, electrical; Manufacturing, chemical; Inert; Industrial_manufacturing; Food_contact; Food_additive; Consumer_use; Colorant; Child_use; Antioxidant; Alkylphenol; </t>
  </si>
  <si>
    <t xml:space="preserve">Toys, decor, detected; Toys, child_use, detected; Toys, arts_crafts, drawing; Toys; Textile; Surface_treatment, metals; Surface_treatment; Resource_extraction, gas; Pesticide, inert_ingredient; Pesticide, food_additive; Pesticide; Personal_care, feminine_care, sanitary_napkins, detected; Personal_care, cosmetics, fragrance; Personal_care; Paint; Manufacturing, raw_material; Manufacturing, pesticide; Manufacturing, oil; Manufacturing, metals; Manufacturing, fertilizer; Manufacturing, drug; Manufacturing, chemical; Manufacturing, agrochemical; Lubricant; Inert; Industrial_manufacturing; Fuel, heating; Fuel, automotive; Fuel; Fragrance, consumer_use; Food_contact; Food_additive, flavor; Food_additive; Fluid_property_modulator; Electronics, detected; Drug, inactive_ingredient; Drug; Consumer_use; Cleaning_washing, consumer_use; Cleaning_washing; Cigarettes; Building_material; Baby_use, detected; Arts_crafts, child_use, detected; Apparel; Agricultural, consumer_use; Agricultural; Adhesive; </t>
  </si>
  <si>
    <t>Fragrance, consumer_use;</t>
  </si>
  <si>
    <t xml:space="preserve">Surface_treatment; Process_regulator; Pesticide, biocide, active_ingredient; Pesticide, biocide; Pesticide, biochemical; Pesticide, active_ingredient; Pesticide; Personal_care, paper, detected; Paper; Manufacturing, raw_material; Manufacturing, paper; Manufacturing, chemical; Industrial_manufacturing; Industrial, colorant; Food_residue; Food_contact; Fixative; Consumer_use; Colorant; Building_material, glass, colorant, detected; </t>
  </si>
  <si>
    <t xml:space="preserve">Toys; Textile, furniture, chairs; Textile, colorant, consumer_use, detected; Surface_treatment, paper; Surface_treatment, metals; Surface_treatment; Stabilizer; Solvent; Process_regulator; Printing, ink; Printing, colorant; Printing; Polish; Photographic; Pesticide, inert_ingredient; Pesticide; Personal_care, sunscreen; Personal_care, sexual_wellness, toys, detected; Personal_care, sexual_wellness, gel, detected; Personal_care, cosmetics, nails, detected; Personal_care, cosmetics, nails; Personal_care, cosmetics, lotion; Personal_care, cosmetics, hand, cream; Personal_care, cosmetics, cream, colorant, detected; Personal_care, cosmetics, body; Personal_care, cosmetics, bath, baby_use; Personal_care, cosmetics; Personal_care, bath; Personal_care; Paper; Paint, water_based; Paint, volatile_organic; Paint, hardener; Paint, furniture; Paint; Manufacturing, rubber; Manufacturing, raw_material; Manufacturing, plastics; Manufacturing, photographic; Manufacturing, paper; Manufacturing, paint; Manufacturing, metals; Manufacturing, machines; Manufacturing, ink; Manufacturing, furniture, kitchen; Manufacturing, furniture; Manufacturing, food; Manufacturing, export; Manufacturing, electronics, computer; Manufacturing, electrical; Manufacturing, chemical; Manufacturing, building_material, wood; Manufacturing, building_material; Manufacturing, adhesive; Manufacturing; Ink, colorant; Inert; Industrial_manufacturing; Industrial, fragrance; Industrial, cleaning_washing; Hardener; Furniture; Fragrance, consumer_use; Fragrance; Food_service; Food_contact, plastics; Food_contact; Food_additive, flavor; Food_additive; Fluid_property_modulator; Filler; Facility, salon, detected; Facility, food_service; Facility, food_production; Electronics; Drug, photosensitizing; Drug, dietary_supplement; Drug; Decor, candle, detected; Consumer_use; Construction; Colorant; Cleaning_washing, flooring; Cleaning_washing; Cigarettes; Catalyst; Building_material, wood; Building_construction; Beverage, food_service; Automotive_care; Adhesive; </t>
  </si>
  <si>
    <t xml:space="preserve">Personal_care, paper, detected; Human_metabolite; Drug; Consumer_use; Consumer_use; Cleaning_washing, stain_remover, detected; </t>
  </si>
  <si>
    <t xml:space="preserve">Water_treatment; Transferring_medium; Toys, child_use; Toys; Surface_treatment, paper; Surface_treatment, metals; Surface_treatment; Stabilizer; Sports_equipment, child_use; Softener; Rubber; Resource_extraction, oil; Resource_extraction, gas; Raw_material, plastics; Process_regulator; Printing, ink; Power_generation; Plastics, softener; Plastics, hardener; Plastics; Photographic; Pesticide, preservatives; Pesticide, inert_ingredient; Pesticide, biocide, non_agricultural; Personal_care, sexual_wellness, toys, detected; Personal_care, cosmetics, prohibited_ASEAN; Personal_care; Paper; Paint, volatile_organic; Paint, hardener; Paint, flooring; Paint, automotive_care; Paint, antifouling; Paint; Mining; Manufacturing, TV; Manufacturing, rubber; Manufacturing, raw_material; Manufacturing, radio; Manufacturing, plastics; Manufacturing, paper; Manufacturing, paint; Manufacturing, packing, plastics; Manufacturing, minerals; Manufacturing, metals, steel; Manufacturing, metals, iron; Manufacturing, metals; Manufacturing, machines, electrical; Manufacturing, machines; Manufacturing, furniture; Manufacturing, food; Manufacturing, export; Manufacturing, equipment; Manufacturing, electronics, computer; Manufacturing, electronics; Manufacturing, electrical; Manufacturing, container, metals; Manufacturing, container; Manufacturing, chemical; Manufacturing, building_material, wood; Manufacturing, building_material, roofing; Manufacturing, building_material, paving; Manufacturing, building_material, insulation; Manufacturing, automotive; Manufacturing, appliance, heating; Manufacturing, adhesive; Manufacturing; Lubricant, automotive_care; Lubricant; Ink, colorant; Industrial_manufacturing; Industrial_fluid; Industrial, adhesive; Industrial; Hardener; Food_contact, plastics; Food_contact; Fluid_property_modulator; Flame_retardant; Filler; Electronics, detected; Electronics; Electrical, insulation; Drug; Drinking_water, food_contact, plastics; Drinking_water_contaminant, drug, detected; Consumer_use, detected; Consumer_use; Construction; Cleaning_washing, detergent; Cleaning_washing; Child_use, detected; Child_use; Chemical, laboratory; Catalyst; Casting_agent; Building_material, walls; Building_material, plastics; Building_material, insulation; Building_material, flooring; Building_material, filler, hardener; Building_material, filler; Building_material; Building_construction, electrical; Building_construction, brick; Building_construction, boats; Building_construction; Binding, paint; Binding; Automotive_care; Antistatic; Antioxidant; Agricultural; Adhesive, hardener; Adhesive; </t>
  </si>
  <si>
    <t xml:space="preserve">Toxic; Surface_treatment, metals; Sports_equipment; Raw_material, personal_care, cosmetics; Propellant, spray; Polish, automotive_care; Polish; Polish; Pesticide, preservatives; Pesticide, inert_ingredient; Pesticide, food_additive; Pesticide, biocide, active_ingredient; Pesticide; Personal_care, wash, face; Personal_care, tools; Personal_care, sexual_wellness, gel, detected; Personal_care, health; Personal_care, foot; Personal_care, first_aid; Personal_care, cosmetics, perfume; Personal_care, cosmetics, nails; Personal_care, cosmetics, lotion; Personal_care, cosmetics, fragrance; Personal_care, cosmetics, face; Personal_care, cosmetics, body; Personal_care, bath; Personal_care; Paint; Manufacturing, personal_care, cosmetics, perfume; Manufacturing, personal_care; Manufacturing, minerals; Manufacturing, metals; Manufacturing, machines; Manufacturing, export; Manufacturing, drug; Manufacturing, chemical; Manufacturing, chemical; Manufacturing, automotive; Lubricant; Inside the home: air freshener; Inert; Industrial_manufacturing; Industrial_manufacturing; Industrial, fragrance; Industrial, cleaning_washing; Industrial, cleaning_washing; Hunting; Fragrance, consumer_use; Fragrance, consumer_use; Fragrance; Fragrance; Food_service; Food_residue; Food_contact, plastics; Food_contact; Food_additive, flavor; Food_additive; Fluid_property_modulator; Fluid_property_modulator; Facility, laundry; Facility, drycleaning, laundry; Explosives; Drug, veterinary; Drug, detected; Drug, detected; Drug, antiinflammatory; Drug, antibiotic; Drug; Drug; Disinfectant; Consumer_use; Consumer_use; Construction; Colorant; Cleaning_washing, stain_remover; Cleaning_washing, laundry, fragrance, consumer_use; Cleaning_washing, fragrance, consumer_use; Cleaning_washing, flooring; Cleaning_washing, flooring; Cleaning_washing, disinfectant; Cleaning_washing, carpet; Cleaning_washing; Cleaning_washing; Child_use, detected; Chemical, laboratory; Chemical, laboratory; Beverage, food_service; Antifreezing; Air_treatment; Air_fresheners, fragrance, consumer_use; Agricultural, crop; Agricultural, animal; Agricultural; Adsorbent; Absorbent; </t>
  </si>
  <si>
    <t xml:space="preserve">Raw_material, personal_care, cosmetics; Pesticide, inert_ingredient; Personal_care, wash, body; Personal_care, cosmetics, shampoo, hair; Personal_care, cosmetics, lotion, detected; Personal_care, cosmetics, lotion; Personal_care, cosmetics, hand, cream; Personal_care, cosmetics, hair, detected; Personal_care, cosmetics, hair; Personal_care, cosmetics, detected; Personal_care, cosmetics, conditioner, hair; Personal_care, cosmetics, body; Personal_care; Personal care: deodorant; Inert; Human_metabolite; Fragrance, consumer_use; Food; Food; Drug, inactive_ingredient; Drug; Drug; Consumer_use; </t>
  </si>
  <si>
    <t xml:space="preserve">Welding_soldering; Water_treatment; Toys, detected; Toys, child_use, detected; Tools, paint, consumer_use; Surface_treatment, metals; Surface_treatment; Solvent, paint_remover; Solvent, consumer_use; Solvent; Sewage_treatment; Resource_extraction, oil; Resource_extraction, gas; Raw_material, personal_care, cosmetics; Propellant, spray; Process_regulator; Printing, handheld; Printing; Polish, plastics; Polish, metals; Polish, flooring; Polish, automotive_care; Polish; Pet care: pesticide; pet; Pesticide, veterinary, pet; Pesticide, preservatives; Pesticide, insecticide; Pesticide, inert_ingredient; Pesticide, food_additive; Pesticide, consumer_use; Pesticide, biocide, non_agricultural; Pesticide, biocide, active_ingredient; Pesticide, animal, inert_ingredient; Pesticide; Personal_care, wash; Personal_care, sunscreen, detected; Personal_care, soap, hand; Personal_care, sexual_wellness, gel, detected; Personal_care, sanitizer, hand; Personal_care, cosmetics, shampoo, hair; Personal_care, cosmetics, restricted_UK; Personal_care, cosmetics, restricted_Europe; Personal_care, cosmetics, perfume; Personal_care, cosmetics, nails, detected; Personal_care, cosmetics, nails; Personal_care, cosmetics, lotion, detected; Personal_care, cosmetics, lips, detected; Personal_care, cosmetics, hair; Personal_care, cosmetics, fragrance, detected; Personal_care, cosmetics, fragrance; Personal_care, cosmetics, exfoliator; Personal_care, cosmetics, detected; Personal_care, cosmetics, detected; Personal_care, cosmetics, deodorant; Personal_care, cosmetics, conditioner, hair; Personal_care, cosmetics; Personal_care; Personal_care; Paint, automotive_care; Paint; Mining; Manufacturing, textile; Manufacturing, soap; Manufacturing, rubber; Manufacturing, plastics; Manufacturing, personal_care, cosmetics, perfume; Manufacturing, personal_care; Manufacturing, paper; Manufacturing, minerals; Manufacturing, metals; Manufacturing, machines, food; Manufacturing, machines, electrical; Manufacturing, machines, cigarettes; Manufacturing, machines, beverage; Manufacturing, machines; Manufacturing, furniture; Manufacturing, food, dairy; Manufacturing, food; Manufacturing, export; Manufacturing, electronics, computer; Manufacturing, electronics; Manufacturing, electrical; Manufacturing, drug; Manufacturing, detergent; Manufacturing, cleaning_washing, polish; Manufacturing, cigarettes; Manufacturing, child_use, detected; Manufacturing, chemical; Manufacturing, building_material, wood; Manufacturing, beverage; Manufacturing, automotive; Manufacturing; Lubricant, automotive_care; Lubricant; Ink_remover; Inert; Industrial_manufacturing; Industrial, fragrance; Industrial, cleaning_washing; Hunting; Human_metabolite; Hardener; Fragrance, consumer_use, detected; Fragrance, consumer_use; Fragrance; Food_service; Food_contact; Food_additive, flavor; Food_additive; Fluid_property_modulator; Filler; Feed, animal; Facility, fuel, automotive; Facility, food_service; Facility, food_production; Extermination, consumer_use; Electronics; Dustbinding; Drug, veterinary, pet; Drug, detected; Drug; Disinfectant; Decor, candle, detected; Decor, candle; Consumer_use, detected; Consumer_use; Construction; Colorant; Cleaning_washing, window; Cleaning_washing, tools, consumer_use; Cleaning_washing, toilets; Cleaning_washing, textile, detergent; Cleaning_washing, textile; Cleaning_washing, stain_remover, detected; Cleaning_washing, stain_remover; Cleaning_washing, pet; Cleaning_washing, machines, dishwashing; Cleaning_washing, laundry; Cleaning_washing, glass; Cleaning_washing, furniture; Cleaning_washing, fur; Cleaning_washing, flooring, consumer_use; Cleaning_washing, flooring; Cleaning_washing, enclosed; Cleaning_washing, drycleaning; Cleaning_washing, disinfectant; Cleaning_washing, dishwashing; Cleaning_washing, carpet, consumer_use; Cleaning_washing, automotive_care, window; Cleaning_washing; Casting_agent; Building_material, walls; Building_material, insulation; Building_material, flooring; Building_material, filler, hardener; Building_material, filler; Building_material; Building_construction, brick; Building_construction; Beverage, food_service; Automotive_component, tires; Automotive_care, interior, detected; Automotive_care, detected; Automotive_care; Arts_crafts, child_use, detected; Apparel_care, footwear, detected; Antifreezing; Air_treatment; Air_fresheners, fragrance, consumer_use; Air_fresheners, consumer_use, detected; Agricultural, crop; Agricultural, animal; Agricultural; Adsorbent; Adhesive, electronics; Adhesive; Absorbent; </t>
  </si>
  <si>
    <t xml:space="preserve">Water_treatment; Soap, fragrance; Soap; Repellent; Raw_material, personal_care, cosmetics; Propellant, spray; Polish; Plastics; Pesticide, preservatives; Pesticide, inert_ingredient; Pesticide, biocide, non_agricultural; Personal_care, wash, hand; Personal_care, soap; Personal_care, shower, gel; Personal_care, cosmetics, perfume; Personal_care, cosmetics, fragrance; Personal_care, cosmetics; Personal_care; Paint, automotive_care; Nitro_polycyclic_musk; Manufacturing, soap; Manufacturing, plastics; Manufacturing, personal_care, cosmetics, perfume; Manufacturing, personal_care; Manufacturing, machines; Manufacturing, food; Manufacturing, export; Manufacturing, drug; Manufacturing, chemical; Manufacturing, automotive; Inert; Industrial_manufacturing; Industrial, fragrance; Industrial, cleaning_washing, laundry; Industrial, cleaning_washing; Fragrance, consumer_use; Fragrance; Food_service; Fluid_property_modulator; Facility, food_service; Facility, food_production; Drug; Detergent, fragrance; Detergent; Decor, candle, detected; Consumer_use, detected; Consumer_use; Construction; Cleaning_washing, toilets; Cleaning_washing, textile, detergent; Cleaning_washing, laundry; Cleaning_washing, furniture; Cleaning_washing, flooring; Cleaning_washing, drycleaning, laundry; Cleaning_washing, disinfectant; Cleaning_washing, dishwashing; Cleaning_washing, automotive_care, window; Cleaning_washing; Beverage, food_service; Automotive_care; Air_treatment; Air_fresheners, fragrance, consumer_use; Adsorbent; Absorbent; </t>
  </si>
  <si>
    <t xml:space="preserve">Toys, fragrance, child_use, detected; Raw_material, personal_care, cosmetics; Polish; Pesticide, inert_ingredient; Pesticide, biocide, active_ingredient; Pesticide, biocide; Pesticide, biochemical; Pesticide; Personal_care, cosmetics; Paint, automotive_care; Paint; Manufacturing, machines; Manufacturing, chemical; Inert; Industrial_manufacturing; Industrial, cleaning_washing; Human_metabolite; Fragrance, consumer_use; Fragrance; Food_contact; Food_additive, flavor; Food_additive; Fluid_property_modulator; Drug; Consumer_use; Cleaning_washing, textile, detergent; Cleaning_washing, flooring; Cleaning_washing; Adsorbent; Absorbent; </t>
  </si>
  <si>
    <t xml:space="preserve">Pesticide, inert_ingredient; Pesticide, biocide, active_ingredient; Pesticide; Manufacturing, chemical; Inert; Industrial_manufacturing; Fragrance, consumer_use; Fragrance; Food_contact; Food_additive, flavor; Food_additive; Decor, candle, detected; Cleaning_washing, textile, detergent; Cleaning_washing; Adsorbent; Absorbent; </t>
  </si>
  <si>
    <t xml:space="preserve">Resource_extraction, oil; Resource_extraction, gas; Manufacturing, raw_material; Manufacturing, plastics; Manufacturing, oil; Food_contact; Food_additive, flavor; Food_additive; Fluid_property_modulator; Drug; Consumer_use; Adhesive; </t>
  </si>
  <si>
    <t>Cleaning_washing; Drug; Fragrance, consumer_use; Personal care: mouthwash; spray</t>
  </si>
  <si>
    <t xml:space="preserve">Water_treatment; Surface_treatment, metals; Surface_treatment; Solvent; Resource_extraction, gas; Raw_material, personal_care, cosmetics; Polish, automotive_care; Polish; Pesticide, preservatives; Pesticide, inert_ingredient; Pesticide, food_additive; Pesticide, biocide, non_agricultural; Pesticide, biocide, active_ingredient; Pesticide, biocide; Pesticide, biochemical; Pesticide, antimicrobial, active_ingredient; Pesticide, active_ingredient; Pesticide; Personal_care, mouthwash; Personal_care, first_aid; Personal_care, dental; Personal_care, cosmetics, perfume; Personal_care, cosmetics; Personal_care, bath; Personal_care; Paint, automotive_care; Paint; Manufacturing, soap; Manufacturing, personal_care, cosmetics, perfume; Manufacturing, personal_care; Manufacturing, metals; Manufacturing, machines; Manufacturing, export; Manufacturing, drug; Manufacturing, chemical; Manufacturing, automotive; Lubricant; Inert; Industrial_manufacturing; Industrial, cleaning_washing; Hunting; Fragrance, consumer_use; Fragrance; Food_contact, plastics; Food_contact; Food_additive, flavor; Food_additive; Food, cooking_oils; Fluid_property_modulator; Facility, food_service; Facility, food_production; Drug, veterinary; Drug, inactive_ingredient; Drug, discontinued; Drug, detected; Drug, antiinflammatory; Drug; Disinfectant; Consumer_use; Construction; Colorant; Cleaning_washing, toilets; Cleaning_washing, textile, detergent; Cleaning_washing, flooring; Cleaning_washing, enclosed; Cleaning_washing, disinfectant; Cleaning_washing; Cigarettes; Chemical_warfare; Chemical, laboratory; Automotive_care; Antimicrobial; Air_treatment; Agricultural, crop; Agricultural, animal; Agricultural; Adsorbent; Absorbent; </t>
  </si>
  <si>
    <t>104-40-5</t>
  </si>
  <si>
    <t xml:space="preserve">Toys, child_use; Toys; Pesticide; Manufacturing, chemical; Industrial_manufacturing; Food_contact; Electronics, detected; Consumer_use; Child_use; Baby_use, detected; </t>
  </si>
  <si>
    <t xml:space="preserve">Water_treatment; Surface_treatment, paper; Surface_treatment, metals; Surface_treatment, consumer_use; Surface_treatment; Solvent; Softener; Sewage_treatment; Printing; Polish, flooring; Polish; Plastics; Pesticide, inert_ingredient; Pesticide; Paper; Paint, water_based; Paint, furniture; Paint, flooring; Paint; Manufacturing, textile; Manufacturing, soap; Manufacturing, rubber; Manufacturing, plastics; Manufacturing, paper; Manufacturing, paint; Manufacturing, minerals; Manufacturing, metals; Manufacturing, leather, apparel, footwear; Manufacturing, leather, apparel, bags; Manufacturing, leather; Manufacturing, furniture, kitchen; Manufacturing, furniture; Manufacturing, export; Manufacturing, detergent; Manufacturing, cleaning_washing, polish; Manufacturing, chemical; Manufacturing, building_material, wood; Manufacturing, building_material; Lubricant; Inert; Industrial_manufacturing; Industrial, cleaning_washing; Industrial; Food_residue; Food_contact; Fluid_property_modulator; Flame_retardant, softener; Flame_retardant; Consumer_use; Construction; Colorant; Cleaning_washing, flooring, consumer_use; Cleaning_washing, flooring; Cleaning_washing, detergent; Cleaning_washing, consumer_use; Cleaning_washing, carpet, consumer_use; Cleaning_washing; Child_use, detected; Building_material, walls; Building_material, flooring; Building_material; Building_construction; Apparel_care, footwear, detected; Adhesive; </t>
  </si>
  <si>
    <t xml:space="preserve">Toys, fragrance, child_use, detected; Toys; Textile; Sewage_treatment; Raw_material, plastics; Pesticide; Personal_care, cosmetics, prohibited_ASEAN; Paint; Manufacturing, rubber; Manufacturing, plastics; Manufacturing, paint; Manufacturing, machines; Manufacturing, furniture; Manufacturing, electrical; Manufacturing, chemical; Manufacturing, automotive; Manufacturing; Industrial_manufacturing; Fragrance; Food_contact, plastics; Flame_retardant; Electrical, insulation; Drinking_water_contaminant, drug, detected; Consumer_use; Construction; Child_use; Building_material, insulation; Building_material; Automotive; Adhesive; </t>
  </si>
  <si>
    <t xml:space="preserve">Water_treatment; Transferring_medium; Toys, lawn_garden, child_use; Textile, colorant, consumer_use, detected; Surface_treatment; Solvent; Softener; Resource_extraction, oil; Resource_extraction, gas; Process_regulator; Printing; Plastics, softener; Plastics; Photographic; Pesticide, inert_ingredient; Personal_care, cosmetics, prohibited_ASEAN; Paint; Manufacturing, textile; Manufacturing, rubber; Manufacturing, radio; Manufacturing, plastics; Manufacturing, paint; Manufacturing, oil; Manufacturing, minerals; Manufacturing, metals; Manufacturing, machines; Manufacturing, ink; Manufacturing, export; Manufacturing, electronics, computer; Manufacturing, chemical; Manufacturing, building_material, paving; Manufacturing, automotive; Manufacturing, adhesive; Manufacturing, TV; Lubricant; Ink, colorant; Inert; Industrial_manufacturing; Industrial_fluid; Industrial, adhesive, water_based; Food_contact; Fluid_property_modulator; Flame_retardant; Filler; Facility, electronics; Disinfectant; Consumer_use; Construction; Colorant; Cleaning_washing, detergent; Cleaning_washing; Building_material, paving; Building_material, insulation; Building_material, filler; Building_material; Building_construction, brick; Building_construction; Baby_use, detected; Automotive; Adhesive; </t>
  </si>
  <si>
    <t xml:space="preserve">Resource_extraction, gas; Raw_material, personal_care, cosmetics; Raw_material, drug; Process_regulator; Polish; Plastics; Pesticide, preservatives; Pesticide, inert_ingredient; Pesticide, food_additive; Pesticide, biocide, non_agricultural; Personal_care, cosmetics, perfume; Personal_care, cosmetics, hair, detected; Personal_care, cosmetics, fragrance; Personal_care, cosmetics, detected; Personal_care; Personal care: sunscreen; spray; Paint; Manufacturing, soap; Manufacturing, raw_material; Manufacturing, plastics; Manufacturing, personal_care, cosmetics, perfume; Manufacturing, personal_care; Manufacturing, paint; Manufacturing, machines, food; Manufacturing, machines, cigarettes; Manufacturing, machines, beverage; Manufacturing, ink; Manufacturing, drug; Manufacturing, chemical; Lubricant; Inert; Industrial_manufacturing; Industrial, fragrance; Industrial, cleaning_washing; Fragrance, consumer_use; Fragrance; Food_contact; Food_additive, meat; Food_additive, flavor; Food_additive; Fluid_property_modulator; Drug, inactive_ingredient; Drug, dietary_supplement; Drinking_water_contaminant, drug, detected; Consumer_use; Cleaning_washing, textile, detergent; Cleaning_washing, machines, dishwashing; Cleaning_washing, laundry; Cleaning_washing, dishwashing; Cleaning_washing; Cigarettes; Air_treatment; Adsorbent; Absorbent; </t>
  </si>
  <si>
    <t xml:space="preserve">Water_treatment; Toys, child_use; Toys; Surface_treatment, metals; Stabilizer; Solvent; Softener; Rubber; Raw_material, plastics; Printing; Plastics, softener; Plastics; Photographic; Pesticide, preservatives; Pesticide, inert_ingredient; Pesticide, biocide, non_agricultural; Pesticide; Personal_care, cosmetics, nails; Personal_care, cosmetics, lips; Paint, volatile_organic; Paint, antifouling; Paint; Metals, cooling_agent; Manufacturing, rubber; Manufacturing, raw_material; Manufacturing, plastics; Manufacturing, photographic; Manufacturing, paper; Manufacturing, oil; Manufacturing, minerals; Manufacturing, metals; Manufacturing, machines; Manufacturing, furniture; Manufacturing, export; Manufacturing, electrical; Manufacturing, chemical; Manufacturing, building_material, wood; Manufacturing, automotive; Manufacturing; Lubricant; Inert; Industrial_manufacturing; Industrial_fluid; Furniture, bedding; Furniture; Food_residue; Food_contact; Fluid_property_modulator; Flame_retardant; Electronics; Electrical, insulation; Consumer_use; Construction; Child_use, detected; Building_material, walls; Building_material, plastics; Building_material, insulation; Building_material, flooring; Building_material; Building_construction, boats; Baby_use, detected; Automotive_care; Automotive; Arts_crafts; Antioxidant; Antifouling; Adhesive; </t>
  </si>
  <si>
    <t xml:space="preserve">Industrial synthesis </t>
  </si>
  <si>
    <t>Consumer_use; Flame_retardant</t>
  </si>
  <si>
    <t>Drinking_water_contaminant, drug, detected; Drug; Drug, contraceptive; Drug, progestin; Food</t>
  </si>
  <si>
    <t xml:space="preserve">Tools, lawn_garden; Surface_treatment; Sewage_treatment; Pet; Pesticide, veterinary, pet; Pesticide, restricted_US; Pesticide, preservatives; Pesticide, pesticide_conventional; Pesticide, paraciticide; Pesticide, insecticide; Pesticide, inert_ingredient; Pesticide, food_additive; Pesticide, consumer_use; Pesticide, biocide, non_agricultural; Pesticide, biocide, active_ingredient; Pesticide, antimicrobial, active_ingredient; Pesticide, active_ingredient; Pesticide; Personal_care, first_aid; Personal_care, cosmetics, shampoo, hair; Personal_care; Manufacturing, raw_material; Manufacturing, pesticide; Manufacturing, fertilizer; Manufacturing, export; Manufacturing, chemical; Manufacturing, building_material, wood; Manufacturing, agrochemical; Industrial_manufacturing; Hunting; Fungicide, consumer_use; Food_residue; Food_additive, flavor; Feed, animal; Extermination, consumer_use; Drug, veterinary, pet; Drug; Drinking_water_contaminant, pesticide, detected; Consumer_use; Cleaning_washing; Antimicrobial; Agrochemical, crop, fruit; Agrochemical, crop, flowers; Agrochemical, crop; Agricultural, crop; Agricultural, animal; Agricultural; </t>
  </si>
  <si>
    <t xml:space="preserve">Raw_material, drug; Pesticide, pesticide_conventional; Pesticide, active_ingredient; Pesticide; Personal_care, health; Personal_care; Manufacturing, drug; Manufacturing, chemical; Industrial_manufacturing; Human_metabolite; Food_contact, plastics; Drug, pediatric; Drug, intermediate; Drug, discontinued; Drug, dea_abuse_concern; Drug, antipyretic; Drug, analgesic; Drug; Drinking_water_contaminant, drug, detected; Consumer_use; </t>
  </si>
  <si>
    <t xml:space="preserve">Manufacturing, drug; Manufacturing, chemical; Industrial_manufacturing; Food; Drug, tocolytic; Drug, pediatric; Drug, orphan; Drug, discontinued; Drug, bronchodilator; Drug, beta_adrenergic_agonist; Drug; Drinking_water_contaminant, drug, detected; </t>
  </si>
  <si>
    <t xml:space="preserve">Human_metabolite; Drug, dopamine_uptake_inhibitor; Drug, antidepressant; Drug; Drug; </t>
  </si>
  <si>
    <t xml:space="preserve">Raw_material, drug; Pesticide, inert_ingredient; Pesticide, biocide, active_ingredient; Pesticide, active_ingredient; Pesticide; Personal_care, health; Personal_care, cosmetics, lotion; Personal_care, cosmetics, face; Personal_care, cosmetics, eye; Personal_care, cosmetics, exfoliator; Manufacturing, machines, food; Manufacturing, machines, cigarettes; Manufacturing, machines, beverage; Manufacturing, food; Manufacturing, drug; Manufacturing, chemical; Manufacturing, beverage; Inert; Industrial_manufacturing; Human_metabolite; Food_contact; Food_additive, flavor; Food_additive; Feed, animal; Drug, phosphodiesterase_inhibitor; Drug, orphan; Drug, intermediate; Drug, inactive_ingredient; Drug, discontinued; Drug, dietary_supplement; Drug, dea_abuse_concern; Drug, central_nervous_system, stimulant; Drug, anorexigenic; Drug; Drinking_water_contaminant, pesticide, detected; Drinking_water_contaminant, drug, detected; Consumer_use; Cigarettes; Chemical, laboratory; </t>
  </si>
  <si>
    <t xml:space="preserve">Manufacturing, drug; Manufacturing, drug; Manufacturing, chemical; Manufacturing, chemical; Industrial_manufacturing; Industrial_manufacturing; Food; Drug, discontinued; Drug, biomarker; Drug, antimanic; Drug, anticonvulsant; Drug, analgesic; Drug; Drug; Drinking_water_contaminant, drug, detected; Consumer_use; </t>
  </si>
  <si>
    <t xml:space="preserve">Manufacturing, drug; Manufacturing, chemical; Industrial_manufacturing; Drug, histamine_h2_antagonist; Drug, histamine_antagonist; Drug, enzyme_inhibitor; Drug, discontinued; Drug, antiulcer; Drug, analgesic; Drug, adjuvant; Drug; Drinking_water_contaminant, drug, detected; </t>
  </si>
  <si>
    <t xml:space="preserve">Human_metabolite; Food; Drug, opiate_agonist; Drug, narcotic; Drug, dea_abuse_concern; Drug, biomarker; Drug, antitussive; Drug, analgesic; Drug; Drinking_water_contaminant, drug, detected; </t>
  </si>
  <si>
    <t>Drinking_water_contaminant, drug, detected; Drug</t>
  </si>
  <si>
    <t xml:space="preserve">Personal_care, cosmetics, prohibited_ASEAN; Drug, sedative; Drug, histamine_, h1_antagonist; Drug, ethanolamine, derivative; Drug, discontinued; Drug, antitussive; Drug, antipruritic; Drug, antiparkinson; Drug, antiemetic; Drug, antidyskinetic; Drug, antiallergic; Drug, anesthetic; Drug; Drinking_water_contaminant, drug, detected; </t>
  </si>
  <si>
    <t xml:space="preserve">Food; Drug, serotonin_uptake_inhibitor; Drug, dopamine_uptake_inhibitor; Drug, antidepressant; Drug, adrenergic_uptake_inhibitor; Drug; Drug; </t>
  </si>
  <si>
    <t xml:space="preserve">Pesticide, active_ingredient; Drug, macrolide; Drug, discontinued; Drug, antibiotic; Drug; Drinking_water_contaminant, drug, detected; </t>
  </si>
  <si>
    <t xml:space="preserve">Manufacturing, raw_material; Manufacturing, chemical; Industrial_manufacturing; Food; Food; Drug, serotonin_uptake_inhibitor; Drug, selective_serotonin_reuptake_inhibitor; Drug, biomarker; Drug, antidepressant; Drug; Drug; Drinking_water_contaminant, drug, detected; </t>
  </si>
  <si>
    <t xml:space="preserve">Manufacturing, chemical; Industrial_manufacturing; Drug, sulfonamide; Drug, discontinued; Drug, antiinfective; Drug, antibiotic; Drug; Drinking_water_contaminant, drug, detected; </t>
  </si>
  <si>
    <t xml:space="preserve">Surface_treatment, consumer_use; Pesticide, pesticide_conventional; Pesticide, food_additive; Pesticide, biocide, active_ingredient; Pesticide, biocide; Pesticide, antimicrobial, active_ingredient; Pesticide, active_ingredient; Pesticide; Personal_care, cosmetics; Personal_care; Paint; Food_residue, dairy, pesticide, detected; Food_residue; Flame_retardant; Drug, discontinued; Drug, antinematodal; Drug, anthelmintic; Drug; Drinking_water_contaminant, drug, detected; Antimicrobial; Agrochemical, crop; </t>
  </si>
  <si>
    <t xml:space="preserve">Manufacturing, drug; Manufacturing, chemical; Industrial_manufacturing; Food; Fixative; Drug, folic_acid_antagonist; Drug, discontinued; Drug, antimalarial; Drug, antiinfective; Drug, antibiotic; Drug; Drinking_water_contaminant, drug, detected; Chemical, laboratory; </t>
  </si>
  <si>
    <t xml:space="preserve">Pesticide, rodenticide; Pesticide, preservatives; Pesticide, pesticide_conventional; Pesticide, biocide, active_ingredient; Pesticide, biocide; Pesticide, active_ingredient; Pesticide; Personal_care, cosmetics, prohibited_ASEAN; Human_metabolite; Food; Drug, coumarin_indandione_derivative; Drug, biomarker; Drug, anticoagulant; Drug; Drinking_water_contaminant, drug, detected; Consumer_use, detected; Agrochemical, crop; </t>
  </si>
  <si>
    <t xml:space="preserve">Manufacturing, drug; Manufacturing, chemical; Industrial_manufacturing; Food; Drug, opioid; Drug, opiate_agonist; Drug, narcotic; Drug, dea_abuse_concern; Drug, anitequidae, veterinary; Drug, analgesic; Drug; </t>
  </si>
  <si>
    <t xml:space="preserve">Pet; Pesticide, active_ingredient; Pesticide; Personal_care, first_aid; Personal_care, cosmetics, shampoo, hair; Personal_care, cosmetics, hair; Manufacturing, drug; Manufacturing, chemical; Industrial_manufacturing; Human_metabolite; Drug, veterinary, pet; Drug, orphan; Drug, inactive_ingredient; Drug, discontinued; Drug, antiinflammatory; Drug; Drinking_water_contaminant, drug, detected; </t>
  </si>
  <si>
    <t xml:space="preserve">Personal_care, health; Personal_care, cosmetics, prohibited_ASEAN; Food; Drug, vasoconstrictor; Drug, sympathomimetic; Drug, dea_abuse_concern; Drug, central_nervous_system, stimulant; Drug, anitequidae, veterinary; Drug, adrenergic; Drug; </t>
  </si>
  <si>
    <t xml:space="preserve">Personal_care, cosmetics, prohibited_ASEAN; Drug, sympathomimetic; Drug, dopamine_uptake_inhibitor; Drug, dopamine; Drug, dea_abuse_concern; Drug, dea_abuse_concern; Drug, central_nervous_system, stimulant; Drug, amphetamine; Drug, adrenergic_uptake_inhibitor; Drug, adrenergic; Drug; Drug; Drug; Drinking_water_contaminant, drug, detected; </t>
  </si>
  <si>
    <t xml:space="preserve">Raw_material, drug; Pesticide, active_ingredient; Personal_care, sexual_wellness, gel, detected; Personal_care, cosmetics, prohibited_ASEAN; Personal_care; Manufacturing, drug; Industrial_manufacturing; Drug, orphan; Drug, discontinued; Drug, antiinflammatory; Drug, antiarrhythmia; Drug, anesthetic; Drug; </t>
  </si>
  <si>
    <t xml:space="preserve">Personal_care, cosmetics, prohibited_ASEAN; Manufacturing, drug; Manufacturing, chemical; Industrial_manufacturing; Drug, sedative; Drug, muscle_relaxant; Drug, discontinued; Drug, dea_abuse_concern; Drug, anticonvulsant; Drug, antianxiety; Drug; </t>
  </si>
  <si>
    <t xml:space="preserve">Pesticide, active_ingredient; Manufacturing, drug; Manufacturing, chemical; Industrial_manufacturing; Food; Drug, discontinued; Drug, anticonvulsant; Drug, anitequidae, veterinary; Drug; </t>
  </si>
  <si>
    <t xml:space="preserve">Manufacturing, drug; Manufacturing, chemical; Industrial_manufacturing; Drug, glucocorticoid; Drug, discontinued; Drug, antiinflammatory; Drug, anticancer; Drug, adrenergic; Drug; Drinking_water_contaminant, drug, detected; </t>
  </si>
  <si>
    <t xml:space="preserve">Personal_care, cosmetics, prohibited_ASEAN; Food; Drug, excitatory, amino_acid_antagonist; Drug, discontinued; Drug, dea_abuse_concern; Drug, antitussive; Drug, analgesic; Drug; </t>
  </si>
  <si>
    <t xml:space="preserve">Manufacturing, drug; Manufacturing, chemical; Industrial_manufacturing; Food; Drug, sedative; Drug, gaba_modulator; Drug, discontinued; Drug, dea_abuse_concern; Drug, antianxiety; Drug; Drug; </t>
  </si>
  <si>
    <t xml:space="preserve">Food; Drug, sedative; Drug, gaba_modulator; Drug, discontinued; Drug, dea_abuse_concern; Drug, benzodiazepine; Drug, antiemetic; Drug, anticonvulsant; Drug, antianxiety; Drug; Drinking_water_contaminant, drug, detected; </t>
  </si>
  <si>
    <t xml:space="preserve">Manufacturing, drug; Manufacturing, chemical; Industrial_manufacturing; Food; Food; Drug, sedative; Drug, gaba_modulator; Drug, dea_abuse_concern; Drug, benzodiazepine; Drug, antianxiety; Drug, adjuvant; Drug; Drug; Drinking_water_contaminant, drug, detected; </t>
  </si>
  <si>
    <t>Drug; Drug, antiarrhythmia; Drug, calcium, channel_blocker; Drug, discontinued; Drug, vasodilator</t>
  </si>
  <si>
    <t xml:space="preserve">Personal_care, cosmetics, prohibited_ASEAN; Manufacturing, drug; Manufacturing, chemical; Industrial_manufacturing; Human_metabolite; Drug, potassium, sparing, diuretic; Drug, diuretic; Drug, dea_abuse_concern; Drug; Drinking_water_contaminant, drug, detected; </t>
  </si>
  <si>
    <t>Drug; Drug, antibiotic; Drug, antiinfective; Drug, discontinued</t>
  </si>
  <si>
    <t xml:space="preserve">Manufacturing, drug; Manufacturing, chemical; Industrial_manufacturing; Drug, intermediate; Drug, inactive_ingredient; Drug; </t>
  </si>
  <si>
    <t xml:space="preserve">Drug; </t>
  </si>
  <si>
    <t xml:space="preserve">Food; Drug, discontinued; Drug, antihiv; Drug, antifungal; Drug; Drug; Drinking_water_contaminant, drug, detected; </t>
  </si>
  <si>
    <t xml:space="preserve">Manufacturing, chemical; Industrial_manufacturing; Food; Drug, vasodilator; Drug, radiation_protective; Drug, platelet, aggregation_inhibitor; Drug, phosphodiesterase_inhibitor; Drug, hemorrheologic; Drug, hematologic; Drug, free_radical_scavenger; Drug, discontinued; Drug; </t>
  </si>
  <si>
    <t>Drug</t>
  </si>
  <si>
    <t xml:space="preserve">Manufacturing, drug; Manufacturing, chemical; Industrial_manufacturing; Drug, glucocorticoid; Drug, discontinued; Drug, antiinflammatory; Drug, anticancer; Drug, adrenergic; Drug; </t>
  </si>
  <si>
    <t xml:space="preserve">Food; Drug, nucleotide; Drug, nucleoside; Drug, discontinued; Drug, antiviral; Drug, antihiv; Drug, anitequidae, veterinary; Drug; Drinking_water_contaminant, drug, detected; </t>
  </si>
  <si>
    <t>active_ingredient, Australia; pharmaceutical</t>
  </si>
  <si>
    <t>Drug; Drug, anticholestermic; Drug, cholesterol_absorption_inhibitor; Drug, pediatric</t>
  </si>
  <si>
    <t xml:space="preserve">Human_metabolite; Food; Drug, histamine_, h1_antagonist; Drug, discontinued; Drug, antipruritic; Drug, antihistamine; Drug, antiallergic; Drug; Drinking_water_contaminant, drug, detected; </t>
  </si>
  <si>
    <t xml:space="preserve">Food; Drug, fibric_acid, derivative; Drug, discontinued; Drug, antilipemic; Drug; Drinking_water_contaminant, drug, detected; </t>
  </si>
  <si>
    <t xml:space="preserve">Personal_care, cosmetics, prohibited_ASEAN; Manufacturing, chemical; Industrial_manufacturing; Drug, antidiabetic; Drug; Drinking_water_contaminant, drug, detected; </t>
  </si>
  <si>
    <t xml:space="preserve">Pesticide, restricted_US; Pesticide, prohibited_Canada; Pesticide, antimicrobial, active_ingredient; Pesticide, active_ingredient; Pesticide; Personal_care, cosmetics, prohibited_ASEAN; Industrial_manufacturing; Hunting; Human_metabolite; Food_residue; Food_additive, flavor; Food; Feed, animal; Drug, nicotinic_agonist; Drug, ganglionic_stimulant; Drug, discontinued; Drug, discontinued; Drug, dea_abuse_concern; Drug, central_nervous_system; Drug, autonomic; Drug, anticraving; Drug; Drug; Drinking_water_contaminant, drug, detected; Consumer_use; Cigarettes; Cigarettes; Antimicrobial; Agricultural, crop; Agricultural, animal; Agricultural; </t>
  </si>
  <si>
    <t xml:space="preserve">Personal_care, cosmetics, prohibited_ASEAN; Manufacturing, food; Manufacturing, drug; Manufacturing, chemical; Industrial_manufacturing; Human_metabolite; Food_additive, flavor; Feed, animal; Drug, vasodilator; Drug, respiratory_smooth_muscle_relaxant; Drug, phosphodiesterase_inhibitor; Drug, discontinued; Drug, bronchodilator; Drug; Drinking_water_contaminant, drug, detected; </t>
  </si>
  <si>
    <t xml:space="preserve">Human_metabolite; Food; Drug, opioid; Drug, opiate_agonist; Drug, narcotic; Drug, dea_abuse_concern; Drug, antitussive; Drug, analgesic; Drug; </t>
  </si>
  <si>
    <t xml:space="preserve">Food; Drug, histamine_, h1_antagonist; Drug, antipruritic; Drug, antihistamine; Drug, antiallergic; Drug; Drug; </t>
  </si>
  <si>
    <t xml:space="preserve">Personal_care, cosmetics, prohibited_ASEAN; Food; Drug, skeletal_muscle_relaxant; Drug, muscle_relaxant; Drug, discontinued; Drug, dea_abuse_concern; Drug, biomarker; Drug; Drinking_water_contaminant, drug, detected; </t>
  </si>
  <si>
    <t xml:space="preserve">Pesticide, active_ingredient; Pesticide; Manufacturing, drug; Manufacturing, chemical; Industrial_manufacturing; Drug, sedative; Drug, orphan; Drug, muscle_relaxant; Drug, gaba_modulator; Drug, discontinued; Drug, dea_abuse_concern; Drug, biomarker; Drug, antiemetic; Drug, anticonvulsant; Drug, antianxiety; Drug, anitequidae, veterinary; Drug, anesthetic; Drug, adjuvant; Drug; Drinking_water_contaminant, drug, detected; </t>
  </si>
  <si>
    <t xml:space="preserve">Drug, opioid; Drug, opiate_agonist; Drug, narcotic; Drug, discontinued; Drug, dea_abuse_concern; Drug, antitussive; Drug, analgesic; Drug; </t>
  </si>
  <si>
    <t xml:space="preserve">Pesticide, active_ingredient; Personal_care, cosmetics, prohibited_ASEAN; Drug, muscle_relaxant; Drug, discontinued; Drug; Drinking_water_contaminant, drug, detected; </t>
  </si>
  <si>
    <t xml:space="preserve">Human_metabolite; Food; Food; Drug, sympatholytic; Drug, discontinued; Drug, dea_abuse_concern; Drug, beta_adrenergic_antagonist; Drug, antihypertensive; Drug, antiarrhythmia; Drug, adrenergic; Drug; Drug; Drinking_water_contaminant, drug, detected; </t>
  </si>
  <si>
    <t>Drinking_water_contaminant, drug, detected; Drug; Food</t>
  </si>
  <si>
    <t xml:space="preserve">Drinking_water_contaminant, drug, detected; Drug; Drug, analgesic; Drug, discontinued; Drug, muscle_relaxant </t>
  </si>
  <si>
    <t xml:space="preserve">Human_metabolite; Food; Drug, serotonin_uptake_inhibitor; Drug, selective_serotonin_reuptake_inhibitor; Drug, biomarker; Drug, antidepressant; Drug; Drinking_water_contaminant, drug, detected; </t>
  </si>
  <si>
    <t xml:space="preserve">Drug, narcotic; Drug, discontinued; Drug, dea_abuse_concern; Drug, antitussive; Drug, analgesic; Drug; Drinking_water_contaminant, drug, detected; </t>
  </si>
  <si>
    <t xml:space="preserve">Food; Drug, pediatric; Drug; </t>
  </si>
  <si>
    <t xml:space="preserve">Drug, parasympatholytic; Drug, orphan; Drug, muscarinic_antagonist; Drug, cholinergic_antagonist; Drug, bronchodilator; Drug, biomarker; Drug, anticholinergic; Drug; Drug; </t>
  </si>
  <si>
    <t xml:space="preserve">Human_metabolite; Food; Drug, histamine_, h1_antagonist; Drug, antihistamine; Drug, antiallergic; Drug; Drug; Drinking_water_contaminant, drug, detected; </t>
  </si>
  <si>
    <t xml:space="preserve">Manufacturing, drug; Manufacturing, chemical; Industrial_manufacturing; Food; Drug, enzyme_inhibitor; Drug, antiviral; Drug; Drug; </t>
  </si>
  <si>
    <t>73590-58-6/ 119141-88-7</t>
  </si>
  <si>
    <t xml:space="preserve">Pesticide, active_ingredient; Human_metabolite; Food; Drug, proton_pump_inhibitor; Drug, enzyme_inhibitor; Drug, antiulcer; Drug; Drinking_water_contaminant, drug, detected; Human_metabolite; Food; Drug, proton_pump_inhibitor; Drug, pediatric; Drug, pediatric; Drug, enzyme_inhibitor; Drug, biomarker; Drug, antiulcer; Drug, antihistamine; Drug; Drug; </t>
  </si>
  <si>
    <t>Corrosion inhbitor; Transformation product</t>
  </si>
  <si>
    <t>Drug; Drug, antidiarrheal; Drug, discontinued; Human_metabolite</t>
  </si>
  <si>
    <t xml:space="preserve">Human_metabolite; Drug, vasodilator; Drug, orphan; Drug, dea_abuse_concern; Drug, beta_adrenergic_antagonist; Drug, antihypertensive; Drug, antiarrhythmia; Drug, antianxiety; Drug, anitequidae, veterinary; Drug, adrenergic; Drug; Drinking_water_contaminant, drug, detected; </t>
  </si>
  <si>
    <t>Drug; Drug, analgesic; Drug, dea_abuse_concern; Drug, narcotic</t>
  </si>
  <si>
    <t xml:space="preserve">Manufacturing, drug; Manufacturing, chemical; Industrial_manufacturing; Drug, sympatholytic; Drug, orphan; Drug, discontinued; Drug, dea_abuse_concern; Drug, central_alpha_agonist; Drug, antihypertensive; Drug, analgesic; Drug, alpha_adrenergic_agonist; Drug; </t>
  </si>
  <si>
    <t xml:space="preserve">Drug, vasodilator; Drug, cardial; Drug, calcium, channel_blocker; Drug, antihypertensive; Drug; Drinking_water_contaminant, drug, detected; </t>
  </si>
  <si>
    <t xml:space="preserve">Drug, serotonin_uptake_inhibitor; Drug, selective_serotonin_reuptake_inhibitor; Drug, biomarker; Drug, antidepressant; Drug, antianxiety; Drug; </t>
  </si>
  <si>
    <t xml:space="preserve">Manufacturing, drug; Industrial_manufacturing; Human_metabolite; Drug, sympatholytic; Drug, dea_abuse_concern; Drug, biomarker; Drug, beta_adrenergic_antagonist; Drug, antihypertensive; Drug, antiarrhythmia; Drug, adrenergic; Drug; Drug; </t>
  </si>
  <si>
    <t xml:space="preserve">Food; Food; Drug, phenothiazine_derivative; Drug, histamine_, h1_antagonist; Drug, discontinued; Drug, antipruritic; Drug, antiallergic; Drug; Drug; </t>
  </si>
  <si>
    <t>Personal_care, cosmetics, prohibited_ASEAN;Manufacturing, drug;Manufacturing, chemical;Industrial_manufacturing;Food;Drug, orphan;Drug, nucleic_acid_synthesis_inhibitor;Drug, immunosuppressive;Drug, folic_acid_antagonist;Drug, enzyme_inhibitor;Drug, discontinued;Drug, dermatologic;Drug, antirheumatic;Drug, antimetabolite;Drug, anticancer;Drug, abortifacient, nonsteroidal;Drug, abortifacient;Drug;Drinking_water_contaminant, drug, detected;</t>
  </si>
  <si>
    <t>Human_metabolite;Food;Drug, serotonin_uptake_inhibitor;Drug, selective_serotonin_reuptake_inhibitor;Drug, antidepressant;Drug;Drinking_water_contaminant, drug, detected;</t>
  </si>
  <si>
    <t>Food; Drug, serotonin_uptake_inhibitor; Drug, selective_serotonin_reuptake_inhibitor; Drug, antidepressant; Drug; Drug; Drinking_water_contaminant, drug, detected;</t>
  </si>
  <si>
    <t>Food; Drug, selective_estrogen_receptor; Drug, osteoporosis_prophylactic; Drug, orphan; Drug, modulator; Drug, estrogen_antagonist; Drug, dea_abuse_concern; Drug, bone_density_conservation; Drug, antihypocalcemic; Drug;</t>
  </si>
  <si>
    <t>Drug; Drug, dipeptidyl_peptidase, iv_inhibitor; Drug, hypoglycemic</t>
  </si>
  <si>
    <t xml:space="preserve">Human_metabolite; Food; Food; Drug, serotonin_uptake_inhibitor; Drug, biomarker; Drug, antidepressant; Drug, analgesic; Drug; Drug; Drinking_water_contaminant, drug, detected; </t>
  </si>
  <si>
    <t xml:space="preserve">Personal_care, cosmetics, prohibited_ASEAN; Drug, parasympatholytic; Drug, muscarinic_antagonist; Drug, antiparkinson; Drug, antidyskinetic; Drug; </t>
  </si>
  <si>
    <t>Human_metabolite</t>
  </si>
  <si>
    <t>42399-40-6</t>
  </si>
  <si>
    <t xml:space="preserve">Manufacturing, chemical; Industrial_manufacturing; Drug, hypoglycemic; Drug, discontinued; Drug; Drinking_water_contaminant, drug, detected; </t>
  </si>
  <si>
    <t xml:space="preserve">Food; Drug, sulfonylurea; Drug, hypoglycemic; Drug, discontinued; Drug, antiarrhythmia; Drug; Drinking_water_contaminant, drug, detected; </t>
  </si>
  <si>
    <t xml:space="preserve">Personal_care, cosmetics, prohibited_ASEAN; Drug, histamine_, h1_antagonist; Drug, discontinued; Drug, anxiolytic, sedative, hypnotic; Drug, antipruritic; Drug; </t>
  </si>
  <si>
    <t xml:space="preserve">Food; Food; Drug, sympatholytic; Drug, discontinued; Drug, dea_abuse_concern; Drug, beta_adrenergic_antagonist; Drug, antihypertensive; Drug, antiarrhythmia; Drug; Drug; </t>
  </si>
  <si>
    <t>Drug; Drug, anesthetic</t>
  </si>
  <si>
    <t xml:space="preserve">Personal_care, cosmetics, prohibited_ASEAN; Drug, narcotic; Drug, discontinued; Drug, dea_abuse_concern; Drug, antitussive; Drug, analgesic; Drug; Drinking_water_contaminant, drug, detected; </t>
  </si>
  <si>
    <t xml:space="preserve">Personal_care, cosmetics, restricted_Europe; Personal_care, cosmetics, restricted_ASEAN; Personal_care, cosmetics; Personal_care; Food; Drug, muscle_relaxant; Drug, antimalarial; Drug, antimalarial; Drug, analgesic; Drug; </t>
  </si>
  <si>
    <t xml:space="preserve">Personal_care, cosmetics, shampoo, detected; Personal_care; Manufacturing, drug; Manufacturing, chemical; Industrial_manufacturing; Food; Drug, orphan; Drug, discontinued; Drug, antifungal; Drug, anitequidae, veterinary; Drug; Drug; Drinking_water_contaminant, drug, detected; </t>
  </si>
  <si>
    <t xml:space="preserve">Manufacturing, drug; Manufacturing, chemical; Industrial_manufacturing; Food; Drug, selective_estrogen_receptor; Drug, modulator; Drug, estrogen_antagonist; Drug, dea_abuse_concern; Drug, bone_density_conservation; Drug, biomarker; Drug, anticancer; Drug; Drinking_water_contaminant, drug, detected; </t>
  </si>
  <si>
    <t xml:space="preserve">Food; Drug, reverse_transcriptase_inhibitor; Drug, pediatric; Drug, nonnucleoside_reverse_transcriptase_inhibitor; Drug, antihiv; Drug; </t>
  </si>
  <si>
    <t>Drug; Drug, antiviral</t>
  </si>
  <si>
    <t xml:space="preserve">Manufacturing, drug; Manufacturing, chemical; Industrial_manufacturing; Food; Drug, sedative; Drug, gaba_modulator; Drug, discontinued; Drug, dea_abuse_concern; Drug, benzodiazepine; Drug, antianxiety; Drug; Drinking_water_contaminant, drug, detected; </t>
  </si>
  <si>
    <t>Drug; Drug, antidepressant; Drug, serotonin_norepinephrine_reuptake_inhibitor</t>
  </si>
  <si>
    <t>Drug; Drug, dea_abuse_concern</t>
  </si>
  <si>
    <t>PAH</t>
  </si>
  <si>
    <t>detect.concentration</t>
  </si>
  <si>
    <t>Site</t>
  </si>
  <si>
    <t>Site.Name</t>
  </si>
  <si>
    <t xml:space="preserve">Textile, consumer_use; Surface_treatment; Solvent; Plastics; Pesticide, inert_ingredient; Paint; Manufacturing, textile; Manufacturing, soap; Manufacturing, raw_material; Manufacturing, plastics; Manufacturing, paint; Manufacturing, metals; Manufacturing, leather; Manufacturing, chemical; Manufacturing, apparel; Leather, consumer_use; Industrial_manufacturing; Industrial, colorant; Human_metabolite; Fragrance, consumer_use; Fragrance; Food_contact; Food_additive, flavor; Food_additive; Electronics; Drug; Decor, candle, detected; Consumer_use; Colorant; Cleaning_washing, furniture; Cleaning_washing; Chemical, laboratory; Adhesive; </t>
  </si>
  <si>
    <t xml:space="preserve">Water_treatment; Toys, decor, detected; Toxic; Textile, furniture, chairs; Surface_treatment, metals; Surface_treatment; Solvent; Resource_extraction, oil; Resource_extraction, gas; Propellant, spray; Process_regulator; Printing, ink; Printing, colorant; Printing; Polish, automotive_care; Polish; Plastics, hardener; Plastics; Photographic, preservatives; Photographic; Petrochemical; Pesticide, preservatives; Pesticide, inert_ingredient; Pesticide, food_additive; Pesticide, biocide, non_agricultural; Personal_care, cosmetics, conditioner, hair; Paper; Paint, water_based; Paint, volatile_organic; Paint, hardener; Paint, furniture; Paint, automotive_care; Paint; Manufacturing, textile; Manufacturing, rubber; Manufacturing, raw_material; Manufacturing, plastics; Manufacturing, paint; Manufacturing, oil; Manufacturing, minerals; Manufacturing, metals; Manufacturing, machines; Manufacturing, furniture; Manufacturing, export; Manufacturing, electronics, computer; Manufacturing, electrical; Manufacturing, container, metals; Manufacturing, chemical; Manufacturing, building_material, wood; Manufacturing, building_material; Manufacturing, automotive; Manufacturing; Lubricant, automotive_care, consumer_use; Lubricant, automotive_care; Lubricant; Inert; Industrial_manufacturing; Industrial_fluid; Industrial, adhesive; Hardener; Fuel; Fragrance; Fluid_property_modulator; Fixative; Filler; Facility, electronics, computer; Facility, apparel_care; Electrical, insulation; Drug; Consumer_use; Construction; Colorant; Cleaning_washing, fragrance, consumer_use; Cleaning_washing; Catalyst; Building_material, walls; Building_material, insulation; Building_material, flooring; Building_material; Building_construction, brick; Building_construction, boats; Building_construction; Binding, paint; Binding; Automotive_care, consumer_use; Automotive_care; Appliance, lawn_garden; Apparel_care; Antifouling; Adhesive; </t>
  </si>
  <si>
    <t>Colorant;</t>
  </si>
  <si>
    <t xml:space="preserve">Pesticide; Manufacturing, oil; Industrial_manufacturing; Hunting; Fragrance, consumer_use; Food_additive, flavor; Food_additive; Fluid_property_modulator; Consumer_use; Colorant; Child_use, detected; Agricultural, crop; Agricultural, animal; Agricultural; </t>
  </si>
  <si>
    <t>Disinfection byproduct</t>
  </si>
  <si>
    <t>6493-05-6</t>
  </si>
  <si>
    <t>53179-11-6</t>
  </si>
  <si>
    <t xml:space="preserve"> Agricultural, animal</t>
  </si>
  <si>
    <t xml:space="preserve"> Agricultural, crop</t>
  </si>
  <si>
    <t xml:space="preserve"> Agricultural</t>
  </si>
  <si>
    <t xml:space="preserve"> </t>
  </si>
  <si>
    <t xml:space="preserve"> Adhesive</t>
  </si>
  <si>
    <t xml:space="preserve"> Adhesive, electronics</t>
  </si>
  <si>
    <t xml:space="preserve"> Air_treatment</t>
  </si>
  <si>
    <t xml:space="preserve"> Air_fresheners, fragrance, consumer_use</t>
  </si>
  <si>
    <t xml:space="preserve"> Antifreezing</t>
  </si>
  <si>
    <t>Welding_soldering</t>
  </si>
  <si>
    <t xml:space="preserve"> Adsorbent</t>
  </si>
  <si>
    <t xml:space="preserve"> Absorbent</t>
  </si>
  <si>
    <t>Pesticide</t>
  </si>
  <si>
    <t xml:space="preserve"> Air_fresheners, consumer_use, detected</t>
  </si>
  <si>
    <t>Other</t>
  </si>
  <si>
    <t>Personal.Care.Product</t>
  </si>
  <si>
    <t>Consumer.Product.(Other)</t>
  </si>
  <si>
    <t>Industrial.Chemical</t>
  </si>
  <si>
    <t>Phytosterol</t>
  </si>
  <si>
    <t>Pesticide.string</t>
  </si>
  <si>
    <t>PCP.string</t>
  </si>
  <si>
    <t>Consumer.string</t>
  </si>
  <si>
    <t>Industrial.string</t>
  </si>
  <si>
    <t>Pharmaceutical.string</t>
  </si>
  <si>
    <t>PAH.string</t>
  </si>
  <si>
    <t>Consumer; Industrial; PAH</t>
  </si>
  <si>
    <t>Pesticide; PCP; Consumer; Industrial; Pharmaceutical</t>
  </si>
  <si>
    <t>PCP; Consumer; Industrial; Pharmaceutical; PAH</t>
  </si>
  <si>
    <t>PCP; Consumer; Industrial; PAH</t>
  </si>
  <si>
    <t>PCP; Consumer; Industrial</t>
  </si>
  <si>
    <t>PCP; Consumer; Industrial; Pharmaceutical</t>
  </si>
  <si>
    <t>Pesticide; PCP; Consumer; Industrial</t>
  </si>
  <si>
    <t>Pesticide; PCP; Consumer; Pharmaceutical</t>
  </si>
  <si>
    <t>Pesticide; PCP; Consumer; Industrial; Pharmaceutical; PAH</t>
  </si>
  <si>
    <t>Pesticide; Consumer; Industrial; Pharmaceutical</t>
  </si>
  <si>
    <t xml:space="preserve">Pesticide; PCP; Consumer; </t>
  </si>
  <si>
    <t>Consumer</t>
  </si>
  <si>
    <t>Consumer; Industrial</t>
  </si>
  <si>
    <t>Industrial</t>
  </si>
  <si>
    <t>Consumer; Pharmaceutical</t>
  </si>
  <si>
    <t>PCP; Consumer; Pharmaceutical</t>
  </si>
  <si>
    <t>PCP; Consumer; Pharmaceutical; Industrial</t>
  </si>
  <si>
    <t>Pesticide; Pharmaceutical</t>
  </si>
  <si>
    <t>Industrial; Pharmaceutical</t>
  </si>
  <si>
    <t>Consumer; Industrial; Pharmaceutical</t>
  </si>
  <si>
    <t>PCP; Pharmaceutical</t>
  </si>
  <si>
    <t xml:space="preserve">Pesticide; Pharmaceutical </t>
  </si>
  <si>
    <t>Pesticide; PCP; Industrial; Pharmaceutical</t>
  </si>
  <si>
    <t>PCP; Industrial; Pharmaceutical</t>
  </si>
  <si>
    <t>Pesticide; Industrial; Pharmaceutical</t>
  </si>
  <si>
    <t>Pessticide; PCP; Pharmaceutical</t>
  </si>
  <si>
    <t>Water, unfiltered, recoverable; Estimated</t>
  </si>
  <si>
    <t>Detect.code</t>
  </si>
  <si>
    <t>Detect</t>
  </si>
  <si>
    <t>detect.concentration.code</t>
  </si>
  <si>
    <t>Milwaukee River at Walnut Street</t>
  </si>
  <si>
    <t>MIP</t>
  </si>
  <si>
    <t>Menomonee River at Freistadt Road</t>
  </si>
  <si>
    <t>MEF</t>
  </si>
  <si>
    <t>Underwood Creek at Juneau Blvd</t>
  </si>
  <si>
    <t>UCJ</t>
  </si>
  <si>
    <t>Menomonee near Church St. at Wauwatosa</t>
  </si>
  <si>
    <t>MEC</t>
  </si>
  <si>
    <t>Estimated?</t>
  </si>
  <si>
    <t>Menomonee at 25th Street</t>
  </si>
  <si>
    <t>MET</t>
  </si>
  <si>
    <t xml:space="preserve">Kinnickinnic River at Lincoln </t>
  </si>
  <si>
    <t>KKL</t>
  </si>
  <si>
    <t>Milwaukee at Mouth</t>
  </si>
  <si>
    <t>MIM</t>
  </si>
  <si>
    <t>MIM-BK</t>
  </si>
  <si>
    <t>University of Wisconsin Milwaukee Control Site</t>
  </si>
  <si>
    <t>UWM</t>
  </si>
  <si>
    <t>MED Duluth EPA Control Site</t>
  </si>
  <si>
    <t>MED</t>
  </si>
  <si>
    <t>detect.con.ppb</t>
  </si>
  <si>
    <t>Schedule</t>
  </si>
  <si>
    <t>64520-05-4</t>
  </si>
  <si>
    <t>GCM99</t>
  </si>
  <si>
    <t>LCM56</t>
  </si>
  <si>
    <t>p.code</t>
  </si>
  <si>
    <t>Tetrachloroethylene</t>
  </si>
  <si>
    <t>Tris(dichloroisopropyl)phosphate</t>
  </si>
  <si>
    <t>Anthraquinone</t>
  </si>
  <si>
    <t>Hexahydrohexamethylcyclopentabenzopyran (HHCB)</t>
  </si>
  <si>
    <t>Tris(2-butoxyethyl)phosphate</t>
  </si>
  <si>
    <t>Tris(2-chloroethyl)phosphate</t>
  </si>
  <si>
    <t>2,2',4,4'-Tetrabromodiphenylether  (PBDE 47)</t>
  </si>
  <si>
    <t>&lt;</t>
  </si>
  <si>
    <t>E</t>
  </si>
  <si>
    <t>Site.code</t>
  </si>
  <si>
    <t>3-Methyl-1(H)-indole</t>
  </si>
  <si>
    <t>Pesticide; PCP; Pharmaceutical</t>
  </si>
  <si>
    <t>Schedule.cat</t>
  </si>
  <si>
    <t>Water, unfiltered, recoverable; Not available in EAR database</t>
  </si>
  <si>
    <t>Method.code</t>
  </si>
  <si>
    <t>Wastewater Indicator</t>
  </si>
  <si>
    <t>RL</t>
  </si>
  <si>
    <t>RL.ppb</t>
  </si>
  <si>
    <t>Year</t>
  </si>
  <si>
    <t>Water</t>
  </si>
  <si>
    <t>Media</t>
  </si>
  <si>
    <t>Sediment</t>
  </si>
  <si>
    <t>GM071</t>
  </si>
  <si>
    <t>ug/kg</t>
  </si>
  <si>
    <t>Fluorene</t>
  </si>
  <si>
    <t>Acenaphthene</t>
  </si>
  <si>
    <t>Acenaphthylene</t>
  </si>
  <si>
    <t>Benz[a]anthracene</t>
  </si>
  <si>
    <t>Benzo(b)fluoranthene</t>
  </si>
  <si>
    <t>86-73-7</t>
  </si>
  <si>
    <t>83-32-9</t>
  </si>
  <si>
    <t>208-96-8</t>
  </si>
  <si>
    <t>56-55-3</t>
  </si>
  <si>
    <t>205-99-2</t>
  </si>
  <si>
    <t>Benzo[e]pyrene</t>
  </si>
  <si>
    <t>Benzo[ghi]perylene</t>
  </si>
  <si>
    <t>Benzo[k]fluoranthene</t>
  </si>
  <si>
    <t>Chrysene</t>
  </si>
  <si>
    <t>Dibenz[a,h]anthracene</t>
  </si>
  <si>
    <t>Indeno[1,2,3-cd]pyrene</t>
  </si>
  <si>
    <t>Perylene</t>
  </si>
  <si>
    <t>192-97-2</t>
  </si>
  <si>
    <t>191-24-2</t>
  </si>
  <si>
    <t>207-08-9</t>
  </si>
  <si>
    <t>218-01-9</t>
  </si>
  <si>
    <t>53-70-3</t>
  </si>
  <si>
    <t>193-39-5</t>
  </si>
  <si>
    <t>198-55-0</t>
  </si>
  <si>
    <t>C1-alkylated naphthalene isomers</t>
  </si>
  <si>
    <t>Bed sediment, recoverable, dry weight, micrograms per kilogram</t>
  </si>
  <si>
    <t>C1-Phenanthrenes/anthracenes</t>
  </si>
  <si>
    <t>C1-Fluoranthenes/pyrenes</t>
  </si>
  <si>
    <t>C2-Naphthalenes</t>
  </si>
  <si>
    <t>C2-Phenanthrenes/anthracenes</t>
  </si>
  <si>
    <t>C2-Fluoranthenes/pyrenes</t>
  </si>
  <si>
    <t>C3-Naphthalenes</t>
  </si>
  <si>
    <t>C3-Phenanthrenes/anthracenes</t>
  </si>
  <si>
    <t>C3-Fluoranthenes/pyrenes</t>
  </si>
  <si>
    <t>C4-Naphthalenes</t>
  </si>
  <si>
    <t>C4-Phenanthrenes/anthracenes</t>
  </si>
  <si>
    <t>p-Octylphenol</t>
  </si>
  <si>
    <t>1321-94-4</t>
  </si>
  <si>
    <t>Di(2-ethylhexyl) phthalate</t>
  </si>
  <si>
    <t>Cumene</t>
  </si>
  <si>
    <t>Ethanol, 2-(4-nonylphenoxy)-</t>
  </si>
  <si>
    <t>Biphenyl</t>
  </si>
  <si>
    <t>Methylchrysene</t>
  </si>
  <si>
    <t>Methylfluorene</t>
  </si>
  <si>
    <t>C2-Chrysenes</t>
  </si>
  <si>
    <t>C2-Fluorenes</t>
  </si>
  <si>
    <t>C3-Chrysenes</t>
  </si>
  <si>
    <t>C3-Fluorenes</t>
  </si>
  <si>
    <t>C4-Chrysenes</t>
  </si>
  <si>
    <t>92-52-4</t>
  </si>
  <si>
    <t>41637-90-5</t>
  </si>
  <si>
    <t>26914-17-0</t>
  </si>
  <si>
    <t>Pesticide; PAH</t>
  </si>
  <si>
    <t>Pesticide; Polyaromatic_hydrocarbon_pah</t>
  </si>
  <si>
    <t>Drinking_water_contaminant, pesticide, detected; Pesticide; Polyaromatic_hydrocarbon_pah</t>
  </si>
  <si>
    <t>Décor, candle, detected; Fragrance; Polyaromatic_hydrocarbon_pah</t>
  </si>
  <si>
    <t xml:space="preserve">Surface_treatment; Polyaromatic_hydrocarbon_pah; Pesticide, preservatives; Pesticide; Personal_care, cosmetics, prohibited_ASEAN; Paint, pesticide, impregnation; Paint; Manufacturing, metals; Manufacturing, machines; Manufacturing, building_material, wood; Lubricant, automotive_care; Lubricant; Industrial_manufacturing; Impregnation, wood; Impregnation, textile; Impregnation, paper; Impregnation, leather; Fragrance; Consumer_use; Construction; Cigarettes; Building_construction, boats; Automotive; Agricultural; Adhesive; </t>
  </si>
  <si>
    <t>PCP; Consumer; Industrial; PAH; Pharmaceutical</t>
  </si>
  <si>
    <t xml:space="preserve">Polyaromatic_hydrocarbon_pah; Personal_care, cosmetics, prohibited_ASEAN; Paint, pesticide, impregnation; Paint; Manufacturing, metals; Manufacturing, machines; Industrial_manufacturing; Impregnation, wood; Impregnation, textile; Impregnation, paper; Impregnation, leather; Automotive; </t>
  </si>
  <si>
    <t>PCP; Industrial; PAH</t>
  </si>
  <si>
    <t>Industrial_manufacturing; Pesticide; Polyaromatic_hydrocarbon_pah; Surface_treatment</t>
  </si>
  <si>
    <t>Industrial; PAH</t>
  </si>
  <si>
    <t xml:space="preserve">Surface_treatment; Polyaromatic_hydrocarbon_pah; Pesticide; Personal_care, cosmetics, prohibited_ASEAN; Paint; Manufacturing, metals; Manufacturing, machines; Lubricant, automotive_care; Industrial_manufacturing; Fragrance; Consumer_use; Construction; Cigarettes; Building_construction, boats; Automotive; Agricultural; Adhesive; </t>
  </si>
  <si>
    <t>PCP; Industrial; Consumer; PAH</t>
  </si>
  <si>
    <t xml:space="preserve">Surface_treatment; Polyaromatic_hydrocarbon_pah; Pesticide; Personal_care, cosmetics, prohibited_ASEAN; Personal_care, cosmetics, eye; Paint; Lubricant, automotive_care; Industrial_manufacturing; Consumer_use; Cigarettes; Automotive; </t>
  </si>
  <si>
    <t xml:space="preserve">Polyaromatic_hydrocarbon_pah; Pesticide; Personal_care, cosmetics, prohibited_ASEAN; Paint, pesticide, impregnation; Paint; Manufacturing, metals; Manufacturing, machines; Lubricant, automotive_care; Industrial_manufacturing; Impregnation, wood; Impregnation, textile; Impregnation, paper; Impregnation, leather; Consumer_use; Construction; Cigarettes; Automotive; </t>
  </si>
  <si>
    <t>Consumer_use; Industrial_manufacturing; Pesticide; Polyaromatic_hydrocarbon_pah; Surface_treatment</t>
  </si>
  <si>
    <t xml:space="preserve">Polyaromatic_hydrocarbon_pah; Pesticide; Paint; Lubricant, automotive_care; Industrial_manufacturing; Drinking_water_contaminant, drug, detected; Consumer_use; Cigarettes; </t>
  </si>
  <si>
    <t>Industrial_manufacturing; Manufacturing, metals; Pesticide; Polyaromatic_hydrocarbon_pah; Surface_treatment</t>
  </si>
  <si>
    <t>Polyaromatic_hydrocarbon_pah</t>
  </si>
  <si>
    <t>GM008</t>
  </si>
  <si>
    <t xml:space="preserve">Pesticide; Manufacturing, oil; Manufacturing, chemical; Industrial_manufacturing; Hunting; Fuel; Fragrance, consumer_use; Fragrance; Food_additive, flavor; Fluid_property_modulator; Fertilizer; Decor, candle, detected; Consumer_use; Chemical, laboratory; Agricultural, crop; Agricultural, animal; Agricultural; </t>
  </si>
  <si>
    <t>Child_use; Consumer_use, detected; Food_contact; Pesticide, inert_ingredient</t>
  </si>
  <si>
    <t xml:space="preserve">Repellent; Raw_material, personal_care, cosmetics; Polish; Polish; Pesticide, preservatives; Pesticide, inert_ingredient; Pesticide, biocide, non_agricultural; Personal_care, cosmetics, restricted_Europe; Personal_care, cosmetics, restricted_Europe; Personal_care, cosmetics, perfume; Personal_care, cosmetics, perfume; Personal_care, cosmetics, fragrance; Personal_care, cosmetics; Personal_care, cosmetics; Personal_care; Personal_care; Nitro_polycyclic_musk; Nitro_polycyclic_musk; Manufacturing, soap; Manufacturing, personal_care, cosmetics, perfume; Manufacturing, personal_care, cosmetics, perfume; Manufacturing, personal_care; Manufacturing, personal_care; Manufacturing, export; Manufacturing, drug; Manufacturing, detergent; Manufacturing, cleaning_washing, polish; Manufacturing, chemical; Manufacturing, chemical; Inert; Industrial_manufacturing; Industrial_manufacturing; Industrial, cleaning_washing; Industrial, cleaning_washing; Fragrance, consumer_use; Fragrance, consumer_use; Fragrance; Fragrance; Fluid_property_modulator; Fluid_property_modulator; Facility, fuel, automotive; Consumer_use, detected; Consumer_use; Cleaning_washing, textile, detergent; Cleaning_washing, flooring; Cleaning_washing, drycleaning, laundry; Cleaning_washing, disinfectant; Cleaning_washing; Cleaning_washing; Automotive_care; Automotive_care; Adsorbent; Adsorbent; Absorbent; Absorbent; </t>
  </si>
  <si>
    <t xml:space="preserve">Water_treatment; Toys, lawn_garden; Toys, fragrance, child_use, detected; Toys, detected; Toys, child_use, detected; Toys, child_use; Toys; Textile, consumer_use, detected; Textile, consumer_use; Surface_treatment, metals; Stabilizer; Sports_equipment, child_use; Solvent; Softener; Seal_material; Rubber; Resource_extraction, gas; Raw_material, rubber; Raw_material, plastics; Propellant, spray; Process_regulator; Printing, ink; Printing; Plastics, softener; Plastics; Phthalates; Photographic; Pesticide, preservatives; Pesticide, inert_ingredient; Pesticide; Personal_care, sexual_wellness, toys, detected; Personal_care, cosmetics, prohibited_ASEAN; Personal_care, cosmetics, hair_dye, colorant; Paint, volatile_organic; Paint, furniture; Paint, automotive_care; Paint; Manufacturing, textile; Manufacturing, rubber; Manufacturing, raw_material; Manufacturing, plastics, child_use; Manufacturing, plastics; Manufacturing, paint; Manufacturing, office, plastics; Manufacturing, minerals; Manufacturing, metals; Manufacturing, machines, electrical; Manufacturing, machines; Manufacturing, leather, apparel, bags; Manufacturing, furniture, chairs, textile; Manufacturing, furniture, chairs; Manufacturing, furniture; Manufacturing, export; Manufacturing, electronics, computer; Manufacturing, electrical; Manufacturing, child_use, detected; Manufacturing, chemical; Manufacturing, building_material, wood; Manufacturing, automotive; Manufacturing, adhesive; Manufacturing; Leather, consumer_use; Lawn_garden, consumer_use; Inert; Industrial_manufacturing; Industrial_fluid; Industrial, adhesive, water_based; Industrial, adhesive; Heat_transferring; Hardener; Furniture; Fragrance, consumer_use; Fragrance; Food_contact, plastics; Food_contact; Fluid_property_modulator; Flame_retardant; Fixative; Filler; Electronics, detected; Electronics; Drug, inactive_ingredient; Drinking_water, food_contact, plastics; Drinking_water_contaminant, drug, detected; Decor, walls, detected; Decor, liquid, detected; Decor, bathroom, detected; Consumer_use, detected; Consumer_use; Construction; Colorant; Cleaning_washing; Child_use, phthalates, detected; Child_use, detected; Chemical_warfare; Casting_agent; Building_material, walls; Building_material, phthalates, detected; Building_material, insulation; Building_material, flooring, detected; Building_material, flooring; Building_material, filler, hardener; Building_material, filler; Building_material, carpet, detected; Building_material; Building_construction, plumbing; Building_construction, brick; Building_construction, boats; Building_construction; Binding, paint; Binding; Baby_use, detected; Automotive_care, interior, detected; Automotive_care; Automotive; Arts_crafts, clay, detected; Arts_crafts; Apparel, footwear, phthalates, detected; Apparel, footwear, baby_use; Apparel, clothing, handwear, phthalates, detected; Apparel, bags, phthalates, detected; Apparel, bags, metals, detected; Agricultural; Adhesive, consumer_use, detected; Adhesive; </t>
  </si>
  <si>
    <t xml:space="preserve">Water_treatment; Transferring_medium; Toys, child_use; Toys; Surface_treatment, paper; Surface_treatment, metals; Surface_treatment; Stabilizer; Sports_equipment, child_use; Softener; Rubber; Resource_extraction, oil; Resource_extraction, gas; Raw_material, plastics; Process_regulator; Printing, ink; Power_generation; Plastics, softener; Plastics, hardener; Plastics; Photographic; Pesticide, preservatives; Pesticide, inert_ingredient; Pesticide, biocide, non_agricultural; Personal_care, sexual_wellness, toys, detected; Personal_care, cosmetics, prohibited_ASEAN; Personal_care; Paper; Paint, volatile_organic; Paint, hardener; Paint, flooring; Paint, automotive_care; Paint, antifouling; Paint; Mining; Manufacturing, rubber; Manufacturing, raw_material; Manufacturing, radio; Manufacturing, plastics; Manufacturing, paper; Manufacturing, paint; Manufacturing, packing, plastics; Manufacturing, minerals; Manufacturing, metals, steel; Manufacturing, metals, iron; Manufacturing, metals; Manufacturing, machines, electrical; Manufacturing, machines; Manufacturing, furniture; Manufacturing, food; Manufacturing, export; Manufacturing, equipment; Manufacturing, electronics, computer; Manufacturing, electronics; Manufacturing, electrical; Manufacturing, container, metals; Manufacturing, container; Manufacturing, chemical; Manufacturing, building_material, wood; Manufacturing, building_material, roofing; Manufacturing, building_material, paving; Manufacturing, building_material, insulation; Manufacturing, automotive; Manufacturing, appliance, heating; Manufacturing, adhesive; Manufacturing, TV; Manufacturing; Lubricant, automotive_care; Lubricant; Ink, colorant; Industrial_manufacturing; Industrial_fluid; Industrial, adhesive; Industrial; Hardener; Food_contact, plastics; Food_contact; Fluid_property_modulator; Flame_retardant; Filler; Electronics, detected; Electronics; Electrical, insulation; Drug; Drinking_water_contaminant, drug, detected; Drinking_water, food_contact, plastics; Consumer_use, detected; Consumer_use; Construction; Cleaning_washing, detergent; Cleaning_washing; Child_use, detected; Child_use; Chemical, laboratory; Catalyst; Casting_agent; Building_material, walls; Building_material, plastics; Building_material, insulation; Building_material, flooring; Building_material, filler, hardener; Building_material, filler; Building_material; Building_construction, electrical; Building_construction, brick; Building_construction, boats; Building_construction; Binding, paint; Binding; Automotive_care; Antistatic; Antioxidant; Agricultural; Adhesive, hardener; Adhesive; </t>
  </si>
  <si>
    <t xml:space="preserve">Pesticide, herbicide; Pesticide, ground_water_contaminant; Pesticide, food_additive; Pesticide, active_ingredient; Pesticide; Herbicide; Food_residue; Drinking_water_contaminant, pesticide, detected; Agrochemical, crop, fruit; Agrochemical, crop; </t>
  </si>
  <si>
    <t>Colorant</t>
  </si>
  <si>
    <t>Consumer_use</t>
  </si>
  <si>
    <t xml:space="preserve">Welding_soldering; Water_treatment; Toys, fragrance, child_use, detected; Toys, detected; Toys, child_use, detected; Toys; Tools, personal_care, dental, toothbrush, detected; Surface_treatment; Solvent; Softener; Soap; Rubber_processing; Rubber; Repellent; Raw_material, personal_care, cosmetics; Printing; Polish, plastics; Polish, automotive_care; Polish; Plastics; Phthalates; Pesticide, preservatives; Pesticide, inert_ingredient; Pesticide, food_additive; Pesticide, biocide, non_agricultural; Pesticide, animal, inert_ingredient; Pesticide; Personal_care, wash, hand; Personal_care, wash; Personal_care, soap; Personal_care, shower, gel; Personal_care, sexual_wellness, gel, detected; Personal_care, cosmetics, perfume; Personal_care, cosmetics, nails, detected; Personal_care, cosmetics, nails; Personal_care, cosmetics, lotion; Personal_care, cosmetics, hand, cream; Personal_care, cosmetics, hair; Personal_care, cosmetics, fragrance, detected; Personal_care, cosmetics, fragrance; Personal_care, cosmetics; Personal_care; Paint, automotive_care; Paint; Manufacturing, soap; Manufacturing, plastics; Manufacturing, personal_care, toothpaste; Manufacturing, personal_care, cosmetics, shampoo, hair; Manufacturing, personal_care, cosmetics, perfume; Manufacturing, personal_care; Manufacturing, metals; Manufacturing, machines; Manufacturing, food; Manufacturing, export; Manufacturing, drug; Manufacturing, chemical; Manufacturing, automotive; Manufacturing, adhesive; Manufacturing; Ink, colorant; Inert; Industrial_manufacturing; Industrial, fragrance; Industrial, cleaning_washing, laundry; Industrial, cleaning_washing; Impregnation, wood; Impregnation, textile; Impregnation, paper; Impregnation, leather; Impregnation; Fragrance, consumer_use; Fragrance; Food_service; Food_contact; Fluid_property_modulator; Facility, fuel, automotive; Facility, food_service; Facility, food_production; Drug, inactive_ingredient; Drug; Disinfectant; Detergent; Decor, candle, detected; Consumer_use, detected; Consumer_use; Construction; Colorant; Cleaning_washing, window; Cleaning_washing, toilets; Cleaning_washing, textile, detergent; Cleaning_washing, laundry, consumer_use; Cleaning_washing, laundry; Cleaning_washing, glass; Cleaning_washing, furniture; Cleaning_washing, flooring; Cleaning_washing, enclosed; Cleaning_washing, disinfectant; Cleaning_washing, dishwashing; Cleaning_washing; Child_use, detected; Chemical_warfare; Beverage, food_service; Baby_use, detected; Automotive_care; Air_treatment; Air_fresheners, fragrance, consumer_use; Adsorbent; Adhesive; Absorbent; </t>
  </si>
  <si>
    <t xml:space="preserve">Water_treatment; Toys, fragrance, child_use, detected; Toys, child_use, detected; Toys, child_use, detected; Repellent; Raw_material, personal_care, cosmetics; Raw_material, drug; Polish; Pesticide, preservatives; Pesticide, inert_ingredient; Pesticide, inert_ingredient; Pesticide, food_additive; Pesticide, biocide, active_ingredient; Pesticide, biochemical; Pesticide, antimicrobial, active_ingredient; Pesticide, active_ingredient; Pesticide; Pesticide; Personal_care, wash, face; Personal_care, wash, face; Personal care: toothpaste; gel; Personal_care, sexual_wellness, gel, detected; Personal_care, paper, detected; Personal_care, mouthwash; Personal_care, health; Personal_care, health; Personal care: hand/body lotion; spray; Personal_care, foot; Personal_care, foot; Personal_care, first_aid; Personal_care, first_aid; Personal_care, eye; Personal_care, dental; Personal_care, cosmetics, skin; Personal_care, cosmetics, shampoo, hair; Personal_care, cosmetics, shampoo, hair; Personal_care, cosmetics, shampoo, hair; Personal_care, cosmetics, perfume; Personal_care, cosmetics, lotion; Personal_care, cosmetics, lotion; Personal_care, cosmetics, lotion; Personal_care, cosmetics, hand, cream; Personal_care, cosmetics, hand, cream; Personal_care, cosmetics, hair_removal, cream; Personal_care, cosmetics, hair_removal, cream; Personal_care, cosmetics, hair_removal, cream; Personal_care, cosmetics, hair_removal; Personal_care, cosmetics, hair; Personal_care, cosmetics, hair; Personal_care, cosmetics, fragrance; Personal_care, cosmetics, face; Personal_care, cosmetics, face; Personal_care, cosmetics, eye; Personal_care, cosmetics, exfoliator; Personal_care, cosmetics, conditioner, hair; Personal_care, cosmetics, body; Personal_care, cosmetics, body; Personal_care, cosmetics; Personal_care, cosmetics; Personal_care, bath; Personal_care; Personal_care; Paint; Manufacturing, soap; Manufacturing, personal_care, cosmetics, perfume; Manufacturing, personal_care; Manufacturing, machines, food; Manufacturing, machines, cigarettes; Manufacturing, machines, beverage; Manufacturing, food; Manufacturing, drug; Manufacturing, chemical; Manufacturing, chemical; Manufacturing; Inert; Industrial_manufacturing; Industrial_manufacturing; Industrial_manufacturing; Industrial, cleaning_washing; Industrial, cleaning_washing; Hunting; Hunting; Human_metabolite; Fragrance, consumer_use; Fragrance, consumer_use; Fragrance, consumer_use; Fragrance; Fragrance; Fragrance; Food_contact; Food_contact; Food_additive, flavor; Food_additive, flavor; Food_additive, flavor; Food_additive; Food_additive; Food; Fluid_property_modulator; Flavor; Feed, animal; Drug, veterinary; Drug, veterinary; Drug, veterinary; Drug, inactive_ingredient; Drug, inactive_ingredient; Drug, detected; Drug, antipruritic; Drug, antiinflammatory; Drug, antiinflammatory; Drug, antiinflammatory; Drug, allergy, asthma; Drug; Drug; Drug; Consumer_use; Consumer_use; Consumer_use; Cleaning_washing, laundry; Cleaning_washing, furniture; Cleaning_washing, disinfectant; Cleaning_washing, dishwashing; Cleaning_washing; Cleaning_washing; Cleaning_washing; Cigarettes; Arts_crafts, child_use, detected; Arts_crafts, child_use, detected; Antimicrobial; Air_fresheners, fragrance, consumer_use; Agricultural, crop; Agricultural, crop; Agricultural, animal; Agricultural, animal; Agricultural; Agricultural; Adsorbent; Absorbent; </t>
  </si>
  <si>
    <t xml:space="preserve">Pesticide, pesticide_conventional; Pesticide, herbicide; Pesticide, ground_water_contaminant; Pesticide, food_additive; Pesticide, active_ingredient; Pesticide; Herbicide; Food_residue, dairy, pesticide, detected; Food_residue; Drinking_water_contaminant, pesticide, detected; Agrochemical, crop, fruit; Agrochemical, crop, flowers; Agrochemical, crop; </t>
  </si>
  <si>
    <t>Pesticide, active_ingredient; Cosmetics</t>
  </si>
  <si>
    <t xml:space="preserve">Water_treatment; Toys, detected; Toys, decor, detected; Toys, child_use, detected; Toys, child_use; Toys; Tools, consumer_use; Textile, furniture, chairs; Surface_treatment, paper; Surface_treatment, metals; Surface_treatment; Stabilizer; Sports_equipment, child_use; Solvent, paint_remover; Solvent; Seal_material; Rubber_processing; Resource_extraction, oil; Resource_extraction, gas; Raw_material, rubber; Raw_material, plastics; Raw_material; Process_regulator; Printing, ink; Printing, handheld; Printing, colorant; Printing; Polish; Plastics, hardener; Plastics; Photographic; Petrochemical; Pesticide, preservatives; Pesticide, inert_ingredient; Pesticide, food_additive; Pesticide, biocide, non_agricultural; Pesticide, biocide, active_ingredient; Pesticide, antimicrobial, active_ingredient; Pesticide, antimicrobial; Pesticide, animal, inert_ingredient; Pesticide, active_ingredient; Pesticide; Personal_care, wash, face; Personal_care, sexual_wellness, toys, detected; Personal_care, sexual_wellness, gel, detected; Personal_care, first_aid; Personal_care, cosmetics, prohibited_ASEAN; Personal_care; Paint, volatile_organic; Paint, pesticide, impregnation; Paint, hardener; Paint, furniture; Paint, flooring; Paint, automotive_care; Paint; Manufacturing, TV; Manufacturing, textile; Manufacturing, soap; Manufacturing, rubber; Manufacturing, raw_material; Manufacturing, radio; Manufacturing, plastics; Manufacturing, paper; Manufacturing, paint; Manufacturing, oil; Manufacturing, minerals; Manufacturing, metals, steel; Manufacturing, metals, iron; Manufacturing, metals; Manufacturing, machines, medical; Manufacturing, machines, electrical; Manufacturing, machines; Manufacturing, leather, impregnation; Manufacturing, leather, apparel, bags; Manufacturing, leather; Manufacturing, furniture; Manufacturing, food; Manufacturing, export; Manufacturing, electronics, computer; Manufacturing, electronics; Manufacturing, electrical; Manufacturing, drug, solvent; Manufacturing, container, metals; Manufacturing, container; Manufacturing, coal; Manufacturing, child_use, detected; Manufacturing, chemical; Manufacturing, casting_agent, metals, steel; Manufacturing, casting_agent, metals, iron; Manufacturing, building_material, wood; Manufacturing, building_material, roofing; Manufacturing, building_material, paving; Manufacturing, building_material; Manufacturing, automotive_component; Manufacturing, automotive; Manufacturing, appliance, heating; Manufacturing, adhesive; Manufacturing; Lubricant, automotive_care; Lubricant; Inert; Industrial_manufacturing; Industrial_fluid; Industrial, cleaning_washing; Industrial, adhesive, water_based; Industrial, adhesive; Industrial; Impregnation, wood; Impregnation, textile; Impregnation, paper; Impregnation, leather; Impregnation; Human_metabolite; Heat_transferring; Hardener; Furniture, bedding; Fuel; Fragrance, consumer_use; Fragrance; Food_contact; Food_additive, flavor; Food_additive; Fluid_property_modulator; Flame_retardant; Fixative; Filler; Fertilizer; Feed, animal; Facility, fuel, automotive; Facility, electronics, computer; Facility, electronics; Facility, apparel_care; Electronics, detected; Electrical, insulation; Drug, sclerosing; Drug, inactive_ingredient; Drug, disinfectant; Drug, detected; Drug, antibiotic; Drug; Drinking_water_contaminant, drug, detected; Decor, candle, detected; Consumer_use, detected; Consumer_use; Construction; Colorant; Cleaning_washing, furniture; Cleaning_washing, flooring; Cleaning_washing, detergent; Cleaning_washing; Cigarettes; Child_use, detected; Child_use; Chemical, laboratory; Ceramic; Catalyst; Casting_agent; Building_material, wood; Building_material, walls; Building_material, viscous_liquid; Building_material, plastics; Building_material, insulation; Building_material, flooring; Building_material, filler, hardener; Building_material, filler; Building_material; Building_construction, plumbing; Building_construction, insulation; Building_construction, heating; Building_construction, brick; Building_construction, boats; Building_construction; Binding, paint; Binding; Baby_use, detected; Automotive_care, consumer_use; Automotive_care; Automotive; Arts_crafts, paint; Arts_crafts, drawing; Arts_crafts, child_use, detected; Apparel_care; Antisetoff; Antimicrobial; Antiadhesive; Agricultural; Adsorbent; Adhesive, hardener; Adhesive, consumer_use; Adhesive; Absorbent; Abrasive; </t>
  </si>
  <si>
    <t xml:space="preserve">Surface_treatment; Solvent; Rubber_processing; Plastics; Pesticide, preservatives; Pesticide, feed, animal; Pesticide; Personal_care, cosmetics, nails, detected; Personal_care; Paper; Paint; Manufacturing, rubber; Manufacturing, plastics; Manufacturing, oil; Manufacturing, metals; Manufacturing, chemical; Manufacturing, building_material, wood; Manufacturing, building_material; Lubricant; Industrial_manufacturing; Heat_transferring; Fuel; Fragrance, consumer_use; Fragrance; Food_residue; Food_contact; Food_additive, flavor; Food_additive; Fluid_property_modulator; Feed, animal; Decor, candle, detected; Consumer_use; </t>
  </si>
  <si>
    <t>Pesticide; PCP; Consumer; Industrial; PAH</t>
  </si>
  <si>
    <t>Acetyl hexamethyl tetrahydronaphthalene</t>
  </si>
  <si>
    <t>spec.use</t>
  </si>
  <si>
    <t>specific.use.classification</t>
  </si>
  <si>
    <t>categorization</t>
  </si>
  <si>
    <t xml:space="preserve">Industrial </t>
  </si>
  <si>
    <t>Metabolite</t>
  </si>
  <si>
    <t>Sterol</t>
  </si>
  <si>
    <t>68412-54-4</t>
  </si>
  <si>
    <t>N,N-diethyl-meta-toluamide</t>
  </si>
  <si>
    <t>90-82-4/299-42-3</t>
  </si>
  <si>
    <t>Blank - Corrected</t>
  </si>
  <si>
    <t>Concentration detected in GCM assay - but not in the LC assay which was chosen to represent the entire dataset</t>
  </si>
  <si>
    <t>Quantifiable</t>
  </si>
  <si>
    <t>NA</t>
  </si>
  <si>
    <t>Chemical</t>
  </si>
  <si>
    <t>NOTE</t>
  </si>
  <si>
    <t>04086540</t>
  </si>
  <si>
    <t>CCM</t>
  </si>
  <si>
    <t>Cedar Creek at Green Bay Rd at Cedarburg</t>
  </si>
  <si>
    <t>2018</t>
  </si>
  <si>
    <t>4433</t>
  </si>
  <si>
    <t>34571</t>
  </si>
  <si>
    <t>2440</t>
  </si>
  <si>
    <t>67446</t>
  </si>
  <si>
    <t>67995</t>
  </si>
  <si>
    <t>1159-82-6</t>
  </si>
  <si>
    <t>81696</t>
  </si>
  <si>
    <t>averaged across sample replicates</t>
  </si>
  <si>
    <t>62805</t>
  </si>
  <si>
    <t>30194</t>
  </si>
  <si>
    <t>62806</t>
  </si>
  <si>
    <t>62807</t>
  </si>
  <si>
    <t>61702</t>
  </si>
  <si>
    <t>62808</t>
  </si>
  <si>
    <t>62829</t>
  </si>
  <si>
    <t>62810</t>
  </si>
  <si>
    <t>61944</t>
  </si>
  <si>
    <t>68022</t>
  </si>
  <si>
    <t>67436</t>
  </si>
  <si>
    <t>62811</t>
  </si>
  <si>
    <t>62812</t>
  </si>
  <si>
    <t>67484</t>
  </si>
  <si>
    <t>67437</t>
  </si>
  <si>
    <t>68250</t>
  </si>
  <si>
    <t>67522</t>
  </si>
  <si>
    <t>67461</t>
  </si>
  <si>
    <t>34220</t>
  </si>
  <si>
    <t>62813</t>
  </si>
  <si>
    <t>67477</t>
  </si>
  <si>
    <t>67502</t>
  </si>
  <si>
    <t>65065</t>
  </si>
  <si>
    <t>63147</t>
  </si>
  <si>
    <t>BDE-47 Congener</t>
  </si>
  <si>
    <t>34247</t>
  </si>
  <si>
    <t>62814</t>
  </si>
  <si>
    <t>67997</t>
  </si>
  <si>
    <t>67485</t>
  </si>
  <si>
    <t>62815</t>
  </si>
  <si>
    <t>61948</t>
  </si>
  <si>
    <t>39100</t>
  </si>
  <si>
    <t>30234</t>
  </si>
  <si>
    <t>67439</t>
  </si>
  <si>
    <t>67440</t>
  </si>
  <si>
    <t>62817</t>
  </si>
  <si>
    <t>67441</t>
  </si>
  <si>
    <t>39750</t>
  </si>
  <si>
    <t>77571</t>
  </si>
  <si>
    <t>67498</t>
  </si>
  <si>
    <t>67497</t>
  </si>
  <si>
    <t>38932</t>
  </si>
  <si>
    <t>62818</t>
  </si>
  <si>
    <t>67442</t>
  </si>
  <si>
    <t>67505</t>
  </si>
  <si>
    <t>67518</t>
  </si>
  <si>
    <t>67443</t>
  </si>
  <si>
    <t>67444</t>
  </si>
  <si>
    <t>77223</t>
  </si>
  <si>
    <t>67445</t>
  </si>
  <si>
    <t>67999</t>
  </si>
  <si>
    <t>68251</t>
  </si>
  <si>
    <t>67468</t>
  </si>
  <si>
    <t>67499</t>
  </si>
  <si>
    <t>39570</t>
  </si>
  <si>
    <t>30218</t>
  </si>
  <si>
    <t>34336</t>
  </si>
  <si>
    <t>67519</t>
  </si>
  <si>
    <t>67447</t>
  </si>
  <si>
    <t>62819</t>
  </si>
  <si>
    <t>67448</t>
  </si>
  <si>
    <t>67449</t>
  </si>
  <si>
    <t>67487</t>
  </si>
  <si>
    <t>68012</t>
  </si>
  <si>
    <t>68000</t>
  </si>
  <si>
    <t>67489</t>
  </si>
  <si>
    <t>67510</t>
  </si>
  <si>
    <t>67478</t>
  </si>
  <si>
    <t>34376</t>
  </si>
  <si>
    <t>67450</t>
  </si>
  <si>
    <t>67529</t>
  </si>
  <si>
    <t>67521</t>
  </si>
  <si>
    <t>62823</t>
  </si>
  <si>
    <t>68001</t>
  </si>
  <si>
    <t>68002</t>
  </si>
  <si>
    <t>67506</t>
  </si>
  <si>
    <t>67459</t>
  </si>
  <si>
    <t>68005</t>
  </si>
  <si>
    <t>67481</t>
  </si>
  <si>
    <t>62824</t>
  </si>
  <si>
    <t>62825</t>
  </si>
  <si>
    <t>34408</t>
  </si>
  <si>
    <t>62826</t>
  </si>
  <si>
    <t>68014</t>
  </si>
  <si>
    <t>68018</t>
  </si>
  <si>
    <t>67462</t>
  </si>
  <si>
    <t>67515</t>
  </si>
  <si>
    <t>67488</t>
  </si>
  <si>
    <t>67470</t>
  </si>
  <si>
    <t>62827</t>
  </si>
  <si>
    <t>67464</t>
  </si>
  <si>
    <t>04254</t>
  </si>
  <si>
    <t>67504</t>
  </si>
  <si>
    <t>67492</t>
  </si>
  <si>
    <t>67500</t>
  </si>
  <si>
    <t>67501</t>
  </si>
  <si>
    <t>67525</t>
  </si>
  <si>
    <t>62828</t>
  </si>
  <si>
    <t>67514</t>
  </si>
  <si>
    <t>82612</t>
  </si>
  <si>
    <t>67523</t>
  </si>
  <si>
    <t>67458</t>
  </si>
  <si>
    <t>61947</t>
  </si>
  <si>
    <t>68006</t>
  </si>
  <si>
    <t>34696</t>
  </si>
  <si>
    <t>68017</t>
  </si>
  <si>
    <t>67493</t>
  </si>
  <si>
    <t>67479</t>
  </si>
  <si>
    <t>68252</t>
  </si>
  <si>
    <t>67434</t>
  </si>
  <si>
    <t>67451</t>
  </si>
  <si>
    <t>67532</t>
  </si>
  <si>
    <t>68007</t>
  </si>
  <si>
    <t>67512</t>
  </si>
  <si>
    <t>67511</t>
  </si>
  <si>
    <t>67469</t>
  </si>
  <si>
    <t>67495</t>
  </si>
  <si>
    <t>67527</t>
  </si>
  <si>
    <t>77146</t>
  </si>
  <si>
    <t>68021</t>
  </si>
  <si>
    <t>39032</t>
  </si>
  <si>
    <t>67480</t>
  </si>
  <si>
    <t>34461</t>
  </si>
  <si>
    <t>68008</t>
  </si>
  <si>
    <t>67496</t>
  </si>
  <si>
    <t>34694</t>
  </si>
  <si>
    <t>67466</t>
  </si>
  <si>
    <t>67435</t>
  </si>
  <si>
    <t>67483</t>
  </si>
  <si>
    <t>67467</t>
  </si>
  <si>
    <t>67524</t>
  </si>
  <si>
    <t>39056</t>
  </si>
  <si>
    <t>68009</t>
  </si>
  <si>
    <t>67516</t>
  </si>
  <si>
    <t>67460</t>
  </si>
  <si>
    <t>34469</t>
  </si>
  <si>
    <t>68011</t>
  </si>
  <si>
    <t>67530</t>
  </si>
  <si>
    <t>67452</t>
  </si>
  <si>
    <t>67528</t>
  </si>
  <si>
    <t>67531</t>
  </si>
  <si>
    <t>67503</t>
  </si>
  <si>
    <t>67476</t>
  </si>
  <si>
    <t>67454</t>
  </si>
  <si>
    <t>68015</t>
  </si>
  <si>
    <t>67471</t>
  </si>
  <si>
    <t>34475</t>
  </si>
  <si>
    <t>67494</t>
  </si>
  <si>
    <t>67455</t>
  </si>
  <si>
    <t>67508</t>
  </si>
  <si>
    <t>67517</t>
  </si>
  <si>
    <t>67475</t>
  </si>
  <si>
    <t>32104</t>
  </si>
  <si>
    <t>62832</t>
  </si>
  <si>
    <t>61708</t>
  </si>
  <si>
    <t>62833</t>
  </si>
  <si>
    <t>67456</t>
  </si>
  <si>
    <t>62834</t>
  </si>
  <si>
    <t>61707</t>
  </si>
  <si>
    <t>62830</t>
  </si>
  <si>
    <t>62831</t>
  </si>
  <si>
    <t>67507</t>
  </si>
  <si>
    <t>67534</t>
  </si>
  <si>
    <t>67472</t>
  </si>
  <si>
    <t>67457</t>
  </si>
  <si>
    <t>430128087533602</t>
  </si>
  <si>
    <t>JIP</t>
  </si>
  <si>
    <t>Milwaukee Outer Harbor - Jones Island Plume</t>
  </si>
  <si>
    <t>M</t>
  </si>
  <si>
    <t>040871607</t>
  </si>
  <si>
    <t>Kinnickinnic River at Lincoln</t>
  </si>
  <si>
    <t>04087098</t>
  </si>
  <si>
    <t>Menomonee near Church St at Wauwatosa</t>
  </si>
  <si>
    <t>465019092001201</t>
  </si>
  <si>
    <t>USEPA-MED</t>
  </si>
  <si>
    <t>63145</t>
  </si>
  <si>
    <t>62809</t>
  </si>
  <si>
    <t>62486</t>
  </si>
  <si>
    <t>62485</t>
  </si>
  <si>
    <t>62816</t>
  </si>
  <si>
    <t>04087014</t>
  </si>
  <si>
    <t>04087141</t>
  </si>
  <si>
    <t>Menomonee River near 25th Street</t>
  </si>
  <si>
    <t>04087000</t>
  </si>
  <si>
    <t>04087170</t>
  </si>
  <si>
    <t>04086265</t>
  </si>
  <si>
    <t>MIN</t>
  </si>
  <si>
    <t>Milwaukee River at County Hwy M near Newburg</t>
  </si>
  <si>
    <t>040870112</t>
  </si>
  <si>
    <t>040870855</t>
  </si>
  <si>
    <t>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</si>
</sst>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Border="1"/>
    <xf numFmtId="164" fontId="0" fillId="0" borderId="0" xfId="0" applyNumberFormat="1" applyFill="1"/>
    <xf numFmtId="0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  <xf numFmtId="0" fontId="0" fillId="0" borderId="0" xfId="0" applyFill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4" borderId="0" xfId="0" applyFont="1" applyFill="1" applyAlignment="1">
      <alignment horizontal="right"/>
    </xf>
    <xf numFmtId="0" fontId="1" fillId="4" borderId="0" xfId="0" applyFont="1" applyFill="1"/>
    <xf numFmtId="49" fontId="1" fillId="4" borderId="0" xfId="0" applyNumberFormat="1" applyFont="1" applyFill="1"/>
    <xf numFmtId="0" fontId="0" fillId="4" borderId="0" xfId="0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188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colors>
    <mruColors>
      <color rgb="FFFF99CC"/>
      <color rgb="FFFF99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M" id="{48159940-A32D-4778-BC65-C5B6C38D0C0E}" userId="EM" providerId="None"/>
  <person displayName="Erin Maloney" id="{D337BB86-F429-4463-8DD6-7E94A971A462}" userId="078fa6186156b96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B1" dT="2020-07-28T21:30:19.52" personId="{D337BB86-F429-4463-8DD6-7E94A971A462}" id="{CFFBC92B-220C-405B-84B8-1F45CFD633AE}">
    <text>As defined on PubChem</text>
  </threadedComment>
  <threadedComment ref="AB4" dT="2020-08-10T15:50:29.90" personId="{D337BB86-F429-4463-8DD6-7E94A971A462}" id="{F8B6069B-CDC9-4417-A31F-BE3405D6AEC9}">
    <text>No PubChem classification</text>
  </threadedComment>
  <threadedComment ref="AB12" dT="2020-08-07T21:38:06.05" personId="{D337BB86-F429-4463-8DD6-7E94A971A462}" id="{C6D1DB3E-822D-45F2-B4D8-8F9D71001940}">
    <text>No use section in PubChem</text>
  </threadedComment>
  <threadedComment ref="Q16" dT="2021-11-17T15:08:10.85" personId="{48159940-A32D-4778-BC65-C5B6C38D0C0E}" id="{E5DB2AC2-AE48-4FFD-9DA8-9B651BE8D46A}">
    <text>Not measured - applies to all site samples except MED, UWM and MIM-BK</text>
  </threadedComment>
  <threadedComment ref="H19" dT="2020-08-07T20:02:42.10" personId="{D337BB86-F429-4463-8DD6-7E94A971A462}" id="{57C5B7D7-8616-4694-A89F-70776F488CAC}">
    <text>Alternative CAS = 68081-68-7</text>
  </threadedComment>
  <threadedComment ref="AB23" dT="2020-08-07T19:04:44.47" personId="{D337BB86-F429-4463-8DD6-7E94A971A462}" id="{300F0607-2AC9-4F85-828F-FB236B843CA1}">
    <text>No Pubchem classification data</text>
  </threadedComment>
  <threadedComment ref="AB30" dT="2020-08-10T16:26:25.36" personId="{D337BB86-F429-4463-8DD6-7E94A971A462}" id="{F6F61A0C-FC67-46A4-B16C-7A0729E9D22C}">
    <text>No PubChem classification</text>
  </threadedComment>
  <threadedComment ref="AB36" dT="2020-08-07T19:30:05.18" personId="{D337BB86-F429-4463-8DD6-7E94A971A462}" id="{54278779-726D-4408-9C8A-EFEB89BD49A9}">
    <text>No categorization on PubChem</text>
  </threadedComment>
  <threadedComment ref="AB72" dT="2020-08-07T19:15:33.15" personId="{D337BB86-F429-4463-8DD6-7E94A971A462}" id="{405E30AF-0F23-4016-80E5-408B4A774149}">
    <text>No classification available</text>
  </threadedComment>
  <threadedComment ref="Q127" dT="2021-11-17T16:25:53.51" personId="{48159940-A32D-4778-BC65-C5B6C38D0C0E}" id="{E0DCFD6C-DF94-4F1D-987A-3112693408B8}">
    <text>New values based on USGS data</text>
  </threadedComment>
  <threadedComment ref="H132" dT="2020-08-10T15:52:36.12" personId="{D337BB86-F429-4463-8DD6-7E94A971A462}" id="{0A54C119-68AC-48B1-8B2E-76FF533FB456}">
    <text>Populated from PubChem</text>
  </threadedComment>
  <threadedComment ref="Q149" dT="2021-11-17T16:49:21.47" personId="{48159940-A32D-4778-BC65-C5B6C38D0C0E}" id="{926F944C-D113-4829-BE46-CC5F9F34D72A}">
    <text>blank-corrected</text>
  </threadedComment>
  <threadedComment ref="AB159" dT="2020-08-10T15:53:42.40" personId="{D337BB86-F429-4463-8DD6-7E94A971A462}" id="{D95B5071-3361-41C9-9DC0-F9301E5FF8FA}">
    <text>No usage notes on PubChem</text>
  </threadedComment>
  <threadedComment ref="AB167" dT="2020-08-10T15:43:59.93" personId="{D337BB86-F429-4463-8DD6-7E94A971A462}" id="{460219D7-1894-4BCF-8DA3-5650EA6DB619}">
    <text>no classification on PubChem</text>
  </threadedComment>
  <threadedComment ref="AB195" dT="2020-08-10T16:25:09.65" personId="{D337BB86-F429-4463-8DD6-7E94A971A462}" id="{06E67AC8-45C1-4004-A636-FEFCB5D34BB3}">
    <text>No PubChem Classification</text>
  </threadedComment>
  <threadedComment ref="Q200" dT="2021-11-17T16:50:01.34" personId="{48159940-A32D-4778-BC65-C5B6C38D0C0E}" id="{A264371E-BCCE-4D18-AEA9-864A9585BFE8}">
    <text>blank-corrected</text>
  </threadedComment>
  <threadedComment ref="AB218" dT="2020-08-10T14:37:15.29" personId="{D337BB86-F429-4463-8DD6-7E94A971A462}" id="{0ADCB8D4-45DF-46C9-9865-3C6397F89769}">
    <text>Use not listed on Pubchem</text>
  </threadedComment>
  <threadedComment ref="Q225" dT="2021-11-17T15:17:00.07" personId="{48159940-A32D-4778-BC65-C5B6C38D0C0E}" id="{CDAF01E8-E28E-4E70-9596-A7143EB7BBBE}">
    <text>blank corrected</text>
  </threadedComment>
  <threadedComment ref="AB227" dT="2020-08-07T21:38:06.05" personId="{D337BB86-F429-4463-8DD6-7E94A971A462}" id="{DE004B5B-25BE-4C04-BE3A-50EDDB59875E}">
    <text>No use section in PubChem</text>
  </threadedComment>
  <threadedComment ref="AB229" dT="2020-08-10T15:50:29.90" personId="{D337BB86-F429-4463-8DD6-7E94A971A462}" id="{B501385D-07B9-4800-B846-94F87930945F}">
    <text>No PubChem classification</text>
  </threadedComment>
  <threadedComment ref="H239" dT="2020-08-07T20:02:42.10" personId="{D337BB86-F429-4463-8DD6-7E94A971A462}" id="{2ADAF6DB-82DD-41D1-9849-BF2FB8A39AA8}">
    <text>Alternative CAS = 68081-68-7</text>
  </threadedComment>
  <threadedComment ref="AB241" dT="2020-08-07T19:04:44.47" personId="{D337BB86-F429-4463-8DD6-7E94A971A462}" id="{E6EF67F3-B001-4021-AD96-EE1C236A9F9A}">
    <text>No Pubchem classification data</text>
  </threadedComment>
  <threadedComment ref="AB254" dT="2020-08-10T16:26:25.36" personId="{D337BB86-F429-4463-8DD6-7E94A971A462}" id="{82993201-94AF-48A9-BE14-AADDEDF96836}">
    <text>No PubChem classification</text>
  </threadedComment>
  <threadedComment ref="AB257" dT="2020-08-07T19:30:05.18" personId="{D337BB86-F429-4463-8DD6-7E94A971A462}" id="{CB2B5058-C1C5-4FE9-8847-AA64915265C0}">
    <text>No categorization on PubChem</text>
  </threadedComment>
  <threadedComment ref="G275" dT="2020-08-11T14:20:41.10" personId="{D337BB86-F429-4463-8DD6-7E94A971A462}" id="{E2A56301-C5AF-484A-B753-DFA616AC836D}">
    <text>Duplicate - don't count (because is counted above in ug/L)</text>
  </threadedComment>
  <threadedComment ref="Q276" dT="2021-11-17T15:17:09.09" personId="{48159940-A32D-4778-BC65-C5B6C38D0C0E}" id="{0ECEC1F1-85CD-451A-BF4A-5B52C02E4B4B}">
    <text>blank corrected</text>
  </threadedComment>
  <threadedComment ref="AB282" dT="2020-08-07T19:15:33.15" personId="{D337BB86-F429-4463-8DD6-7E94A971A462}" id="{C6ABCD81-8E15-414E-8C3F-3034B4E0469F}">
    <text>No classification available</text>
  </threadedComment>
  <threadedComment ref="Q315" dT="2021-11-17T16:26:07.35" personId="{48159940-A32D-4778-BC65-C5B6C38D0C0E}" id="{AD9759D6-6CAD-4901-96AD-B684C992A45C}">
    <text>New values based on USGS updated data</text>
  </threadedComment>
  <threadedComment ref="H318" dT="2020-08-10T15:52:36.12" personId="{D337BB86-F429-4463-8DD6-7E94A971A462}" id="{890F7807-1DB9-48D7-8702-52C8C5D7895F}">
    <text>Populated from PubChem</text>
  </threadedComment>
  <threadedComment ref="AB340" dT="2020-08-10T15:53:42.40" personId="{D337BB86-F429-4463-8DD6-7E94A971A462}" id="{26CA9773-BA5D-4647-98FB-0A8B8EBE9C5B}">
    <text>No usage notes on PubChem</text>
  </threadedComment>
  <threadedComment ref="AB346" dT="2020-08-10T15:43:59.93" personId="{D337BB86-F429-4463-8DD6-7E94A971A462}" id="{2508750F-2F7A-4FEA-A2B8-1C0550210268}">
    <text>no classification on PubChem</text>
  </threadedComment>
  <threadedComment ref="AB369" dT="2020-08-10T16:25:09.65" personId="{D337BB86-F429-4463-8DD6-7E94A971A462}" id="{70B73362-617F-450B-8674-E931F9A487C1}">
    <text>No PubChem Classification</text>
  </threadedComment>
  <threadedComment ref="AB383" dT="2020-08-10T14:37:15.29" personId="{D337BB86-F429-4463-8DD6-7E94A971A462}" id="{9F35D956-ACA3-40CB-B057-74300FC52A17}">
    <text>Use not listed on Pubchem</text>
  </threadedComment>
  <threadedComment ref="AB391" dT="2020-08-10T13:11:12.37" personId="{D337BB86-F429-4463-8DD6-7E94A971A462}" id="{F80A8D54-1CC8-40C2-B3FA-180850426FD8}">
    <text>No Pubchem use listed</text>
  </threadedComment>
  <threadedComment ref="AB395" dT="2020-08-10T15:47:54.38" personId="{D337BB86-F429-4463-8DD6-7E94A971A462}" id="{6FF7D433-4D9A-4293-A1D7-EEBB62B10201}">
    <text>No PubChem classification</text>
  </threadedComment>
  <threadedComment ref="AB396" dT="2020-08-10T15:58:51.13" personId="{D337BB86-F429-4463-8DD6-7E94A971A462}" id="{28318890-B630-4A52-8B6D-F522DC9E57C3}">
    <text>No info on PubChem</text>
  </threadedComment>
  <threadedComment ref="H405" dT="2020-08-10T13:41:02.17" personId="{D337BB86-F429-4463-8DD6-7E94A971A462}" id="{5B03A94A-EAD3-4AAF-BF23-0707DDFA9028}">
    <text>Replaced CAS number because it was not coming up in PubChem</text>
  </threadedComment>
  <threadedComment ref="AB408" dT="2020-08-10T13:41:41.19" personId="{D337BB86-F429-4463-8DD6-7E94A971A462}" id="{3210980A-A41B-4AE7-96B5-F5AF2DAD754E}">
    <text>No Pubchem classification</text>
  </threadedComment>
  <threadedComment ref="H418" dT="2020-08-07T22:19:36.19" personId="{D337BB86-F429-4463-8DD6-7E94A971A462}" id="{C5D12188-B092-4528-89DF-D74764474DC6}">
    <text>CAS = for Ephedrine</text>
  </threadedComment>
  <threadedComment ref="AB421" dT="2020-08-10T13:11:12.37" personId="{D337BB86-F429-4463-8DD6-7E94A971A462}" id="{715B7CE0-F59C-4DC9-AA4B-FD18B4DBC68B}">
    <text>No Pubchem use listed</text>
  </threadedComment>
  <threadedComment ref="AB430" dT="2020-08-07T22:09:46.06" personId="{D337BB86-F429-4463-8DD6-7E94A971A462}" id="{B6605CC7-B201-4D52-986B-382F2A65F6BC}">
    <text>Use info not available on Pubchem</text>
  </threadedComment>
  <threadedComment ref="Q466" dT="2022-03-10T14:03:19.97" personId="{48159940-A32D-4778-BC65-C5B6C38D0C0E}" id="{0DD47F4A-D1C3-4CB3-BA9A-D7AB444A7984}">
    <text>Averaged with detect in one replicate &amp; 1/4 of reporting limit for non-detect (because was reported detect (E = 0.01) in one sample and non-detect in another.</text>
  </threadedComment>
  <threadedComment ref="H470" dT="2020-08-07T20:02:42.10" personId="{D337BB86-F429-4463-8DD6-7E94A971A462}" id="{CF19E8E9-6886-4EE2-96A2-02C774200A02}">
    <text>Alternative CAS = 68081-68-7</text>
  </threadedComment>
  <threadedComment ref="AB478" dT="2020-08-07T21:38:06.05" personId="{D337BB86-F429-4463-8DD6-7E94A971A462}" id="{32846F67-351C-43C4-99BC-4164D2F24C0B}">
    <text>No use section in PubChem</text>
  </threadedComment>
  <threadedComment ref="AB495" dT="2020-08-10T15:47:54.38" personId="{D337BB86-F429-4463-8DD6-7E94A971A462}" id="{9AF3C5E8-1495-4BF2-89CC-A61CE6A580F7}">
    <text>No PubChem classification</text>
  </threadedComment>
  <threadedComment ref="AB503" dT="2020-08-10T15:58:51.13" personId="{D337BB86-F429-4463-8DD6-7E94A971A462}" id="{841B623C-3A0F-4DA4-92B1-315417D799EE}">
    <text>No info on PubChem</text>
  </threadedComment>
  <threadedComment ref="G559" dT="2020-08-11T14:20:41.10" personId="{D337BB86-F429-4463-8DD6-7E94A971A462}" id="{C4F5A166-579B-4418-98A9-035CFBAB07A5}">
    <text>Duplicate - don't count (because is counted above in ug/L)</text>
  </threadedComment>
  <threadedComment ref="AB564" dT="2020-08-10T16:25:09.65" personId="{D337BB86-F429-4463-8DD6-7E94A971A462}" id="{F3D8B6F2-B7A4-4296-886F-60D0E60F9B5F}">
    <text>No PubChem Classification</text>
  </threadedComment>
  <threadedComment ref="AB573" dT="2020-08-10T16:26:25.36" personId="{D337BB86-F429-4463-8DD6-7E94A971A462}" id="{41971665-8F07-463D-B636-6A0A05C759B6}">
    <text>No PubChem classification</text>
  </threadedComment>
  <threadedComment ref="AB588" dT="2020-08-07T19:15:33.15" personId="{D337BB86-F429-4463-8DD6-7E94A971A462}" id="{A9EF1BC1-9A18-4950-AE31-4B85AA7A64A0}">
    <text>No classification available</text>
  </threadedComment>
  <threadedComment ref="AB592" dT="2020-08-07T19:30:05.18" personId="{D337BB86-F429-4463-8DD6-7E94A971A462}" id="{F14C4695-B086-4A44-873B-2BB5BD5117B1}">
    <text>No categorization on PubChem</text>
  </threadedComment>
  <threadedComment ref="H603" dT="2020-08-07T22:19:36.19" personId="{D337BB86-F429-4463-8DD6-7E94A971A462}" id="{21663DB6-5072-4164-BB46-EF14351FF503}">
    <text>CAS = for Ephedrine</text>
  </threadedComment>
  <threadedComment ref="H623" dT="2020-08-10T15:52:36.12" personId="{D337BB86-F429-4463-8DD6-7E94A971A462}" id="{7B658820-EA33-467E-BA71-5957A9AC0D1E}">
    <text>Populated from PubChem</text>
  </threadedComment>
  <threadedComment ref="H707" dT="2020-08-10T13:41:02.17" personId="{D337BB86-F429-4463-8DD6-7E94A971A462}" id="{421A77D0-B9BE-4F8C-88C9-D28BC82418DC}">
    <text>Replaced CAS number because it was not coming up in PubChem</text>
  </threadedComment>
  <threadedComment ref="AB747" dT="2020-08-10T13:41:41.19" personId="{D337BB86-F429-4463-8DD6-7E94A971A462}" id="{C098365B-0F51-48F1-B25E-A724AF406FD4}">
    <text>No Pubchem classification</text>
  </threadedComment>
  <threadedComment ref="AB819" dT="2020-08-10T13:41:41.19" personId="{D337BB86-F429-4463-8DD6-7E94A971A462}" id="{A6DA2622-0E46-4EDD-BE2C-0F6BE105A5F1}">
    <text>No Pubchem classification</text>
  </threadedComment>
  <threadedComment ref="AB820" dT="2020-08-10T15:50:29.90" personId="{D337BB86-F429-4463-8DD6-7E94A971A462}" id="{763A644B-16CF-4915-9157-676F125CB062}">
    <text>No PubChem classification</text>
  </threadedComment>
  <threadedComment ref="H821" dT="2020-08-10T13:41:02.17" personId="{D337BB86-F429-4463-8DD6-7E94A971A462}" id="{8F22C263-D9F9-41B2-9251-8E6893D49E5A}">
    <text>Replaced CAS number because it was not coming up in PubChem</text>
  </threadedComment>
  <threadedComment ref="AB823" dT="2020-08-10T14:37:15.29" personId="{D337BB86-F429-4463-8DD6-7E94A971A462}" id="{966B5B09-BAD7-4D77-81A8-BCECCC8CE5AB}">
    <text>Use not listed on Pubchem</text>
  </threadedComment>
  <threadedComment ref="AB824" dT="2020-08-07T22:09:46.06" personId="{D337BB86-F429-4463-8DD6-7E94A971A462}" id="{47BDD8C0-BFA4-4C70-B077-DD3470ECE14E}">
    <text>Use info not available on Pubchem</text>
  </threadedComment>
  <threadedComment ref="AB825" dT="2020-08-10T15:58:51.13" personId="{D337BB86-F429-4463-8DD6-7E94A971A462}" id="{13B1C4C2-766A-45A7-A609-F68372C197DD}">
    <text>No info on PubChem</text>
  </threadedComment>
  <threadedComment ref="AB828" dT="2020-08-07T19:04:44.47" personId="{D337BB86-F429-4463-8DD6-7E94A971A462}" id="{B63278FA-86D9-4D99-9F30-FDB76527A55C}">
    <text>No Pubchem classification data</text>
  </threadedComment>
  <threadedComment ref="Q836" dT="2021-11-17T16:26:10.85" personId="{48159940-A32D-4778-BC65-C5B6C38D0C0E}" id="{253900F8-77C3-429D-AFB6-97FF5240C67F}">
    <text>New values based on USGS updated data</text>
  </threadedComment>
  <threadedComment ref="AB837" dT="2020-08-10T15:53:42.40" personId="{D337BB86-F429-4463-8DD6-7E94A971A462}" id="{EB2535DB-B443-48DA-96A7-CA80799B775A}">
    <text>No usage notes on PubChem</text>
  </threadedComment>
  <threadedComment ref="AB838" dT="2020-08-10T13:11:12.37" personId="{D337BB86-F429-4463-8DD6-7E94A971A462}" id="{6BAA5ACA-8D40-4027-83D2-91A547181E44}">
    <text>No Pubchem use listed</text>
  </threadedComment>
  <threadedComment ref="Q854" dT="2021-03-26T17:07:12.25" personId="{48159940-A32D-4778-BC65-C5B6C38D0C0E}" id="{9119DA0D-8CCC-4C89-AB02-5AB17E4C11F3}">
    <text>Blank-corrected</text>
  </threadedComment>
  <threadedComment ref="AB855" dT="2020-08-10T15:43:59.93" personId="{D337BB86-F429-4463-8DD6-7E94A971A462}" id="{CD792196-741B-4601-85B4-8E22A2945952}">
    <text>no classification on PubChem</text>
  </threadedComment>
  <threadedComment ref="Q865" dT="2021-11-17T16:50:05.16" personId="{48159940-A32D-4778-BC65-C5B6C38D0C0E}" id="{E5D9554C-BE32-4094-AF3A-9FA81AA4D656}">
    <text>blank-corrected</text>
  </threadedComment>
  <threadedComment ref="AB870" dT="2020-08-10T15:47:54.38" personId="{D337BB86-F429-4463-8DD6-7E94A971A462}" id="{B4D64691-FE36-4E7A-AFF8-0152D43A8BCF}">
    <text>No PubChem classification</text>
  </threadedComment>
  <threadedComment ref="AB890" dT="2020-08-07T21:38:06.05" personId="{D337BB86-F429-4463-8DD6-7E94A971A462}" id="{08D7DA48-7820-4EB6-B0B5-D64DC48D0AD0}">
    <text>No use section in PubChem</text>
  </threadedComment>
  <threadedComment ref="H894" dT="2020-08-07T20:02:42.10" personId="{D337BB86-F429-4463-8DD6-7E94A971A462}" id="{13E3EAAC-C75F-4539-93B8-C89416627EEC}">
    <text>Alternative CAS = 68081-68-7</text>
  </threadedComment>
  <threadedComment ref="Q906" dT="2021-03-26T18:20:54.65" personId="{48159940-A32D-4778-BC65-C5B6C38D0C0E}" id="{75D26795-72B8-440C-AFFE-4A90A9E6BC2D}">
    <text>blank corrected</text>
  </threadedComment>
  <threadedComment ref="AB932" dT="2020-08-10T16:25:09.65" personId="{D337BB86-F429-4463-8DD6-7E94A971A462}" id="{4807E439-75EB-49BC-A88E-EB4761EA20AF}">
    <text>No PubChem Classification</text>
  </threadedComment>
  <threadedComment ref="AB933" dT="2020-08-10T16:26:25.36" personId="{D337BB86-F429-4463-8DD6-7E94A971A462}" id="{1F8A9B74-DB93-4CBD-BD65-3B06667F3D8E}">
    <text>No PubChem classification</text>
  </threadedComment>
  <threadedComment ref="G935" dT="2020-08-11T14:20:41.10" personId="{D337BB86-F429-4463-8DD6-7E94A971A462}" id="{3CDAA107-7F93-442F-A7AA-28E083CA35DB}">
    <text>Duplicate - don't count (because is counted above in ug/L)</text>
  </threadedComment>
  <threadedComment ref="AB963" dT="2020-08-07T19:15:33.15" personId="{D337BB86-F429-4463-8DD6-7E94A971A462}" id="{B2A33768-92DC-40BD-83EA-472132ACC048}">
    <text>No classification available</text>
  </threadedComment>
  <threadedComment ref="AB967" dT="2020-08-07T19:30:05.18" personId="{D337BB86-F429-4463-8DD6-7E94A971A462}" id="{C963A9B9-ECEA-440E-B96D-68B1304DE04A}">
    <text>No categorization on PubChem</text>
  </threadedComment>
  <threadedComment ref="H978" dT="2020-08-07T22:19:36.19" personId="{D337BB86-F429-4463-8DD6-7E94A971A462}" id="{81A3B232-FDDD-4BC6-AE2E-5EED9B2DED93}">
    <text>CAS = for Ephedrine</text>
  </threadedComment>
  <threadedComment ref="H990" dT="2020-08-10T15:52:36.12" personId="{D337BB86-F429-4463-8DD6-7E94A971A462}" id="{C0156C0A-BA09-41A3-984A-3DEF3396A8B4}">
    <text>Populated from PubChem</text>
  </threadedComment>
  <threadedComment ref="Q991" dT="2021-11-17T15:50:56.02" personId="{48159940-A32D-4778-BC65-C5B6C38D0C0E}" id="{98C0A02E-C46D-4EB1-A54B-9E4B9B058856}">
    <text>Modified to &lt; RL based on updated data from USGS</text>
  </threadedComment>
  <threadedComment ref="H999" dT="2020-08-07T22:19:36.19" personId="{D337BB86-F429-4463-8DD6-7E94A971A462}" id="{703AC766-FBB0-4F49-93E5-785FB36ADE94}">
    <text>CAS = for Ephedrine</text>
  </threadedComment>
  <threadedComment ref="AB1034" dT="2020-08-10T14:37:15.29" personId="{D337BB86-F429-4463-8DD6-7E94A971A462}" id="{FC38834B-7CCF-4470-BCAF-2C7C2464AFC6}">
    <text>Use not listed on Pubchem</text>
  </threadedComment>
  <threadedComment ref="AB1051" dT="2020-08-10T13:41:41.19" personId="{D337BB86-F429-4463-8DD6-7E94A971A462}" id="{D2F1C9B5-E499-49FC-8389-0EF32A932487}">
    <text>No Pubchem classification</text>
  </threadedComment>
  <threadedComment ref="AB1052" dT="2020-08-10T15:50:29.90" personId="{D337BB86-F429-4463-8DD6-7E94A971A462}" id="{D0E13833-E102-435B-8FC1-DC940D3D0DBA}">
    <text>No PubChem classification</text>
  </threadedComment>
  <threadedComment ref="H1053" dT="2020-08-10T13:41:02.17" personId="{D337BB86-F429-4463-8DD6-7E94A971A462}" id="{378E3E02-20D7-4AF3-ACB9-D957A90CFCF7}">
    <text>Replaced CAS number because it was not coming up in PubChem</text>
  </threadedComment>
  <threadedComment ref="Q1055" dT="2021-11-17T15:17:17.84" personId="{48159940-A32D-4778-BC65-C5B6C38D0C0E}" id="{D17122A1-91FA-46A4-935D-890688BC8950}">
    <text>blank corrected</text>
  </threadedComment>
  <threadedComment ref="AB1056" dT="2020-08-07T22:09:46.06" personId="{D337BB86-F429-4463-8DD6-7E94A971A462}" id="{2F4BAB10-FA86-4362-87AB-8AD56B0683A4}">
    <text>Use info not available on Pubchem</text>
  </threadedComment>
  <threadedComment ref="AB1057" dT="2020-08-10T15:58:51.13" personId="{D337BB86-F429-4463-8DD6-7E94A971A462}" id="{65660095-63D1-4227-9DD3-680273917A46}">
    <text>No info on PubChem</text>
  </threadedComment>
  <threadedComment ref="AB1060" dT="2020-08-07T19:04:44.47" personId="{D337BB86-F429-4463-8DD6-7E94A971A462}" id="{005862EA-33F2-40EB-B706-62FE08155E23}">
    <text>No Pubchem classification data</text>
  </threadedComment>
  <threadedComment ref="Q1068" dT="2021-11-17T16:26:14.20" personId="{48159940-A32D-4778-BC65-C5B6C38D0C0E}" id="{24A6868B-FD3A-42ED-B92E-DEE08C90D53C}">
    <text>New values based on USGS updated data</text>
  </threadedComment>
  <threadedComment ref="AB1077" dT="2020-08-10T15:53:42.40" personId="{D337BB86-F429-4463-8DD6-7E94A971A462}" id="{8D21FC70-F3A9-48F5-A9B9-5A6276BE79F3}">
    <text>No usage notes on PubChem</text>
  </threadedComment>
  <threadedComment ref="AB1078" dT="2020-08-10T13:11:12.37" personId="{D337BB86-F429-4463-8DD6-7E94A971A462}" id="{A4FF0E37-43EC-4A8F-8069-698B9BA6A76A}">
    <text>No Pubchem use listed</text>
  </threadedComment>
  <threadedComment ref="AB1087" dT="2020-08-10T15:43:59.93" personId="{D337BB86-F429-4463-8DD6-7E94A971A462}" id="{643DAEEB-8EBB-4088-B8FE-7033411939FC}">
    <text>no classification on PubChem</text>
  </threadedComment>
  <threadedComment ref="Q1094" dT="2021-11-17T16:42:27.97" personId="{48159940-A32D-4778-BC65-C5B6C38D0C0E}" id="{1AB1F8AF-66DF-4DD9-98A7-A3D071DB160D}">
    <text>data modified due to updated analysis by USGS</text>
  </threadedComment>
  <threadedComment ref="AB1117" dT="2020-08-10T15:47:54.38" personId="{D337BB86-F429-4463-8DD6-7E94A971A462}" id="{4F228B33-0294-4FA4-B5B2-4D05AE98069F}">
    <text>No PubChem classification</text>
  </threadedComment>
  <threadedComment ref="AB1130" dT="2020-08-07T21:38:06.05" personId="{D337BB86-F429-4463-8DD6-7E94A971A462}" id="{2CAF4188-73B7-4874-BE25-6C36634D9054}">
    <text>No use section in PubChem</text>
  </threadedComment>
  <threadedComment ref="AB1132" dT="2020-08-07T21:38:06.05" personId="{D337BB86-F429-4463-8DD6-7E94A971A462}" id="{CB7765CA-6A9E-45A0-88F2-E16DB723FC1A}">
    <text>No use section in PubChem</text>
  </threadedComment>
  <threadedComment ref="AB1142" dT="2020-08-10T15:50:29.90" personId="{D337BB86-F429-4463-8DD6-7E94A971A462}" id="{B335BAE2-DB9A-495E-B5C6-DC025EACDE2E}">
    <text>No PubChem classification</text>
  </threadedComment>
  <threadedComment ref="H1147" dT="2020-08-07T20:02:42.10" personId="{D337BB86-F429-4463-8DD6-7E94A971A462}" id="{0F314A00-FC8C-468E-B4D1-D2C19332078A}">
    <text>Alternative CAS = 68081-68-7</text>
  </threadedComment>
  <threadedComment ref="H1163" dT="2020-08-07T20:02:42.10" personId="{D337BB86-F429-4463-8DD6-7E94A971A462}" id="{046511EC-F2DE-4112-96ED-5E762BC6BE4A}">
    <text>Alternative CAS = 68081-68-7</text>
  </threadedComment>
  <threadedComment ref="AB1167" dT="2020-08-07T19:04:44.47" personId="{D337BB86-F429-4463-8DD6-7E94A971A462}" id="{11A446D9-9F90-4A49-AC90-D63F65C5C077}">
    <text>No Pubchem classification data</text>
  </threadedComment>
  <threadedComment ref="AB1175" dT="2020-08-07T22:09:46.06" personId="{D337BB86-F429-4463-8DD6-7E94A971A462}" id="{36580CB3-FE84-4500-B1F8-3ACF6717EBEB}">
    <text>Use info not available on Pubchem</text>
  </threadedComment>
  <threadedComment ref="AB1185" dT="2020-08-10T16:26:25.36" personId="{D337BB86-F429-4463-8DD6-7E94A971A462}" id="{7D109315-3085-46B4-8477-67B032A43C2B}">
    <text>No PubChem classification</text>
  </threadedComment>
  <threadedComment ref="AB1191" dT="2020-08-07T19:30:05.18" personId="{D337BB86-F429-4463-8DD6-7E94A971A462}" id="{8DC5FC6C-0F23-43D8-B243-9CD0882AF5FA}">
    <text>No categorization on PubChem</text>
  </threadedComment>
  <threadedComment ref="G1219" dT="2020-08-11T14:20:41.10" personId="{D337BB86-F429-4463-8DD6-7E94A971A462}" id="{FBE484F4-2AB5-4652-A941-DBF211240C5E}">
    <text>Duplicate - don't count (because is counted above in ug/L)</text>
  </threadedComment>
  <threadedComment ref="G1222" dT="2020-08-11T14:20:41.10" personId="{D337BB86-F429-4463-8DD6-7E94A971A462}" id="{B665C98D-7F2A-4B00-8045-E7216E53A7A0}">
    <text>Duplicate - don't count (because is counted above in ug/L)</text>
  </threadedComment>
  <threadedComment ref="AB1223" dT="2020-08-10T16:25:09.65" personId="{D337BB86-F429-4463-8DD6-7E94A971A462}" id="{4B742071-F01C-45FF-9CA4-544F545EA287}">
    <text>No PubChem Classification</text>
  </threadedComment>
  <threadedComment ref="AB1225" dT="2020-08-10T16:26:25.36" personId="{D337BB86-F429-4463-8DD6-7E94A971A462}" id="{5413EC87-EB7F-490C-8B06-931270BC986A}">
    <text>No PubChem classification</text>
  </threadedComment>
  <threadedComment ref="AB1232" dT="2020-08-07T19:15:33.15" personId="{D337BB86-F429-4463-8DD6-7E94A971A462}" id="{D2424429-6417-4F6D-9291-B43C842510B6}">
    <text>No classification available</text>
  </threadedComment>
  <threadedComment ref="AB1254" dT="2020-08-07T19:15:33.15" personId="{D337BB86-F429-4463-8DD6-7E94A971A462}" id="{C615BE50-8BF1-4924-8E73-624A80575E9B}">
    <text>No classification available</text>
  </threadedComment>
  <threadedComment ref="AB1262" dT="2020-08-07T19:30:05.18" personId="{D337BB86-F429-4463-8DD6-7E94A971A462}" id="{6EFA8A4F-7B0B-414B-938E-EA780F2F6C76}">
    <text>No categorization on PubChem</text>
  </threadedComment>
  <threadedComment ref="Q1265" dT="2021-11-17T16:26:17.26" personId="{48159940-A32D-4778-BC65-C5B6C38D0C0E}" id="{7CEC50E1-76A2-40BF-B4BA-2F9805632B56}">
    <text>New values based on USGS updated data</text>
  </threadedComment>
  <threadedComment ref="H1271" dT="2020-08-10T15:52:36.12" personId="{D337BB86-F429-4463-8DD6-7E94A971A462}" id="{636355F5-3BA6-4A38-8A41-A3FB72E16F78}">
    <text>Populated from PubChem</text>
  </threadedComment>
  <threadedComment ref="Q1283" dT="2021-11-17T16:49:48.66" personId="{48159940-A32D-4778-BC65-C5B6C38D0C0E}" id="{6C2614B5-FB4A-4073-B20E-9E13D05E5FFB}">
    <text>blank-corrected</text>
  </threadedComment>
  <threadedComment ref="H1284" dT="2020-08-07T22:19:36.19" personId="{D337BB86-F429-4463-8DD6-7E94A971A462}" id="{AA44848A-E38C-4F50-B17B-1F5F51DF2DD7}">
    <text>CAS = for Ephedrine</text>
  </threadedComment>
  <threadedComment ref="AB1315" dT="2020-08-10T15:53:42.40" personId="{D337BB86-F429-4463-8DD6-7E94A971A462}" id="{3588874E-1543-437A-BE00-2C591B5BB810}">
    <text>No usage notes on PubChem</text>
  </threadedComment>
  <threadedComment ref="H1324" dT="2020-08-10T15:52:36.12" personId="{D337BB86-F429-4463-8DD6-7E94A971A462}" id="{148E182C-8357-48F8-A096-DAF325377873}">
    <text>Populated from PubChem</text>
  </threadedComment>
  <threadedComment ref="Q1326" dT="2021-11-17T15:52:06.60" personId="{48159940-A32D-4778-BC65-C5B6C38D0C0E}" id="{866B6F97-99AD-4BF7-8272-7CA295F74F52}">
    <text>Value changed to &lt; RL due to updated data from USGS</text>
  </threadedComment>
  <threadedComment ref="AB1327" dT="2020-08-10T15:43:59.93" personId="{D337BB86-F429-4463-8DD6-7E94A971A462}" id="{52026B09-8A38-42D7-847F-2512C491A7B2}">
    <text>no classification on PubChem</text>
  </threadedComment>
  <threadedComment ref="AB1368" dT="2020-08-10T16:25:09.65" personId="{D337BB86-F429-4463-8DD6-7E94A971A462}" id="{F06CE33C-338C-40E9-A610-7F925B674A5D}">
    <text>No PubChem Classification</text>
  </threadedComment>
  <threadedComment ref="AB1396" dT="2020-08-10T14:37:15.29" personId="{D337BB86-F429-4463-8DD6-7E94A971A462}" id="{17B3695F-0B87-4700-9DBB-412F27ACD364}">
    <text>Use not listed on Pubchem</text>
  </threadedComment>
  <threadedComment ref="AB1412" dT="2020-08-10T13:11:12.37" personId="{D337BB86-F429-4463-8DD6-7E94A971A462}" id="{414A2505-D3E0-471A-98A1-FFE88C7B2F84}">
    <text>No Pubchem use listed</text>
  </threadedComment>
  <threadedComment ref="AB1419" dT="2020-08-10T13:41:41.19" personId="{D337BB86-F429-4463-8DD6-7E94A971A462}" id="{DE06F6B4-E892-4DD3-9560-5A4FE7587503}">
    <text>No Pubchem classification</text>
  </threadedComment>
  <threadedComment ref="AB1420" dT="2020-08-10T15:47:54.38" personId="{D337BB86-F429-4463-8DD6-7E94A971A462}" id="{A9D477EC-A63E-4D68-8FAF-8B04B7A5FD72}">
    <text>No PubChem classification</text>
  </threadedComment>
  <threadedComment ref="AB1421" dT="2020-08-10T15:50:29.90" personId="{D337BB86-F429-4463-8DD6-7E94A971A462}" id="{05B62ACE-D212-440D-99D3-21432BA664C4}">
    <text>No PubChem classification</text>
  </threadedComment>
  <threadedComment ref="AB1422" dT="2020-08-10T15:58:51.13" personId="{D337BB86-F429-4463-8DD6-7E94A971A462}" id="{A10D18F2-41F9-4F2E-BFE8-B87509BAC84A}">
    <text>No info on PubChem</text>
  </threadedComment>
  <threadedComment ref="H1423" dT="2020-08-10T13:41:02.17" personId="{D337BB86-F429-4463-8DD6-7E94A971A462}" id="{E1136C8E-E167-430C-AC01-BD84ECCB8742}">
    <text>Replaced CAS number because it was not coming up in PubChem</text>
  </threadedComment>
  <threadedComment ref="AB1427" dT="2020-08-10T14:37:15.29" personId="{D337BB86-F429-4463-8DD6-7E94A971A462}" id="{FD0C9823-A91B-413B-8DBD-E9F5C84C6EAC}">
    <text>Use not listed on Pubchem</text>
  </threadedComment>
  <threadedComment ref="AB1429" dT="2020-08-07T22:09:46.06" personId="{D337BB86-F429-4463-8DD6-7E94A971A462}" id="{73996952-0AFD-46C3-99B3-8E2AE1615260}">
    <text>Use info not available on Pubchem</text>
  </threadedComment>
  <threadedComment ref="AB1431" dT="2020-08-10T15:58:51.13" personId="{D337BB86-F429-4463-8DD6-7E94A971A462}" id="{4EDAC848-34EA-42E0-B396-ACA66F523153}">
    <text>No info on PubChem</text>
  </threadedComment>
  <threadedComment ref="AB1437" dT="2020-08-07T19:04:44.47" personId="{D337BB86-F429-4463-8DD6-7E94A971A462}" id="{BB712C34-76F8-408D-9D11-12AF53AA1209}">
    <text>No Pubchem classification data</text>
  </threadedComment>
  <threadedComment ref="H1440" dT="2020-08-10T13:41:02.17" personId="{D337BB86-F429-4463-8DD6-7E94A971A462}" id="{4B9151C3-56FB-4292-AD36-A86B33332B4B}">
    <text>Replaced CAS number because it was not coming up in PubChem</text>
  </threadedComment>
  <threadedComment ref="AB1446" dT="2020-08-10T13:41:41.19" personId="{D337BB86-F429-4463-8DD6-7E94A971A462}" id="{5EF3E5AF-A633-47CD-A51D-080ADC83040F}">
    <text>No Pubchem classification</text>
  </threadedComment>
  <threadedComment ref="Q1461" dT="2021-11-17T16:26:20.02" personId="{48159940-A32D-4778-BC65-C5B6C38D0C0E}" id="{A3DD4DC2-980F-4DF2-84DA-38B8EF7B1C5A}">
    <text>New values based on USGS updated data</text>
  </threadedComment>
  <threadedComment ref="AB1463" dT="2020-08-10T15:53:42.40" personId="{D337BB86-F429-4463-8DD6-7E94A971A462}" id="{B5D51B1A-3D4E-49C9-A905-31030F7ACF37}">
    <text>No usage notes on PubChem</text>
  </threadedComment>
  <threadedComment ref="AB1465" dT="2020-08-10T13:11:12.37" personId="{D337BB86-F429-4463-8DD6-7E94A971A462}" id="{8A10C869-D949-4B45-9E56-9735E64017D4}">
    <text>No Pubchem use listed</text>
  </threadedComment>
  <threadedComment ref="H1482" dT="2020-08-07T22:19:36.19" personId="{D337BB86-F429-4463-8DD6-7E94A971A462}" id="{5AA59C63-33E1-4DD1-BC19-F12009D7D81C}">
    <text>CAS = for Ephedrine</text>
  </threadedComment>
  <threadedComment ref="AB1498" dT="2020-08-10T15:43:59.93" personId="{D337BB86-F429-4463-8DD6-7E94A971A462}" id="{99F3965C-0205-4A24-B4AF-53D625FCA425}">
    <text>no classification on PubChem</text>
  </threadedComment>
  <threadedComment ref="AB1499" dT="2020-08-07T22:09:46.06" personId="{D337BB86-F429-4463-8DD6-7E94A971A462}" id="{32A2FEC5-B3A7-4CC7-99B1-BAC9EA54BCAA}">
    <text>Use info not available on Pubchem</text>
  </threadedComment>
  <threadedComment ref="Q1506" dT="2021-11-17T15:17:55.92" personId="{48159940-A32D-4778-BC65-C5B6C38D0C0E}" id="{EB03EF98-8886-4EF3-BACC-9B9B3276E8AE}">
    <text>blank corrected</text>
  </threadedComment>
  <threadedComment ref="AB1536" dT="2020-08-10T15:47:54.38" personId="{D337BB86-F429-4463-8DD6-7E94A971A462}" id="{558E60C4-978A-4A70-A3DC-C57623CFABB1}">
    <text>No PubChem classification</text>
  </threadedComment>
  <threadedComment ref="Q1555" dT="2021-11-17T15:17:24.44" personId="{48159940-A32D-4778-BC65-C5B6C38D0C0E}" id="{B6093D83-22EE-46A0-B5BD-9B9D7BF7D143}">
    <text>blank</text>
  </threadedComment>
  <threadedComment ref="AB1569" dT="2020-08-07T21:38:06.05" personId="{D337BB86-F429-4463-8DD6-7E94A971A462}" id="{B54B2EBB-29A1-42E3-9AEB-A095D2B42763}">
    <text>No use section in PubChem</text>
  </threadedComment>
  <threadedComment ref="H1573" dT="2020-08-07T20:02:42.10" personId="{D337BB86-F429-4463-8DD6-7E94A971A462}" id="{BCC77B76-CD27-400D-AED4-890E23AB14EF}">
    <text>Alternative CAS = 68081-68-7</text>
  </threadedComment>
  <threadedComment ref="Q1585" dT="2021-11-17T15:08:03.44" personId="{48159940-A32D-4778-BC65-C5B6C38D0C0E}" id="{73E8DCA7-5A98-4890-9F79-A4BA3CCE8296}">
    <text>blank-corrected</text>
  </threadedComment>
  <threadedComment ref="G1602" dT="2020-08-11T14:20:41.10" personId="{D337BB86-F429-4463-8DD6-7E94A971A462}" id="{B6885265-EB4E-4AD8-987F-4B8A54F9DBED}">
    <text>Duplicate - don't count (because is counted above in ug/L)</text>
  </threadedComment>
  <threadedComment ref="AB1603" dT="2020-08-10T16:25:09.65" personId="{D337BB86-F429-4463-8DD6-7E94A971A462}" id="{7840A605-FA24-41C3-A6BA-8B733D94F2D3}">
    <text>No PubChem Classification</text>
  </threadedComment>
  <threadedComment ref="AB1604" dT="2020-08-10T16:26:25.36" personId="{D337BB86-F429-4463-8DD6-7E94A971A462}" id="{86B62537-6BF3-4076-BB94-8AF7E765FCB4}">
    <text>No PubChem classification</text>
  </threadedComment>
  <threadedComment ref="AB1618" dT="2020-08-07T19:15:33.15" personId="{D337BB86-F429-4463-8DD6-7E94A971A462}" id="{E2298350-5E88-47CB-85CE-1A12587F44B3}">
    <text>No classification available</text>
  </threadedComment>
  <threadedComment ref="AB1630" dT="2020-08-07T19:30:05.18" personId="{D337BB86-F429-4463-8DD6-7E94A971A462}" id="{46300C54-BCEE-446C-85A7-26402244398F}">
    <text>No categorization on PubChem</text>
  </threadedComment>
  <threadedComment ref="H1641" dT="2020-08-07T22:19:36.19" personId="{D337BB86-F429-4463-8DD6-7E94A971A462}" id="{0EBE3CB0-CB74-4047-BCFB-3612AD19A068}">
    <text>CAS = for Ephedrine</text>
  </threadedComment>
  <threadedComment ref="H1653" dT="2020-08-10T15:52:36.12" personId="{D337BB86-F429-4463-8DD6-7E94A971A462}" id="{C8BE06F2-D394-4A42-8465-FD300ABC2584}">
    <text>Populated from PubChem</text>
  </threadedComment>
  <threadedComment ref="Q1654" dT="2021-11-17T15:52:20.17" personId="{48159940-A32D-4778-BC65-C5B6C38D0C0E}" id="{71D98E0B-31FD-4B30-A9E0-36B35B9D15FB}">
    <text>Value changed to &lt; RL based on data provided by USGS</text>
  </threadedComment>
  <threadedComment ref="AB1681" dT="2020-08-10T14:37:15.29" personId="{D337BB86-F429-4463-8DD6-7E94A971A462}" id="{EC2BF5F9-D270-4DC5-96C7-3906DA3E290F}">
    <text>Use not listed on Pubchem</text>
  </threadedComment>
  <threadedComment ref="Q1686" dT="2021-11-17T15:17:32.90" personId="{48159940-A32D-4778-BC65-C5B6C38D0C0E}" id="{A5566DDB-A324-42A0-BBC0-FC05A84CD11A}">
    <text>blank corrected</text>
  </threadedComment>
  <threadedComment ref="AB1698" dT="2020-08-10T13:41:41.19" personId="{D337BB86-F429-4463-8DD6-7E94A971A462}" id="{935727F5-C859-43D9-A563-7CA418ED3902}">
    <text>No Pubchem classification</text>
  </threadedComment>
  <threadedComment ref="AB1699" dT="2020-08-10T15:50:29.90" personId="{D337BB86-F429-4463-8DD6-7E94A971A462}" id="{48EE5106-61A9-4B03-9873-DB52B5983C70}">
    <text>No PubChem classification</text>
  </threadedComment>
  <threadedComment ref="H1700" dT="2020-08-10T13:41:02.17" personId="{D337BB86-F429-4463-8DD6-7E94A971A462}" id="{8B56C641-0234-4216-BBAF-0E077A54ED72}">
    <text>Replaced CAS number because it was not coming up in PubChem</text>
  </threadedComment>
  <threadedComment ref="AB1703" dT="2020-08-07T22:09:46.06" personId="{D337BB86-F429-4463-8DD6-7E94A971A462}" id="{1E4DA794-602D-4055-9A5F-0420ADAF7BFC}">
    <text>Use info not available on Pubchem</text>
  </threadedComment>
  <threadedComment ref="AB1704" dT="2020-08-10T15:58:51.13" personId="{D337BB86-F429-4463-8DD6-7E94A971A462}" id="{2B90C973-16ED-443C-80FF-852A12CA6638}">
    <text>No info on PubChem</text>
  </threadedComment>
  <threadedComment ref="AB1707" dT="2020-08-07T19:04:44.47" personId="{D337BB86-F429-4463-8DD6-7E94A971A462}" id="{82C458AA-301D-47DE-8502-C074911E25E4}">
    <text>No Pubchem classification data</text>
  </threadedComment>
  <threadedComment ref="Q1715" dT="2021-11-17T16:26:22.66" personId="{48159940-A32D-4778-BC65-C5B6C38D0C0E}" id="{857135A4-FCCA-4233-8A91-4F114E193051}">
    <text>New values based on USGS updated data</text>
  </threadedComment>
  <threadedComment ref="AB1716" dT="2020-08-10T15:53:42.40" personId="{D337BB86-F429-4463-8DD6-7E94A971A462}" id="{D839AEB3-328D-45B7-B13F-9891C0CC4C1E}">
    <text>No usage notes on PubChem</text>
  </threadedComment>
  <threadedComment ref="AB1717" dT="2020-08-10T13:11:12.37" personId="{D337BB86-F429-4463-8DD6-7E94A971A462}" id="{21333471-4E08-4BDF-A6E7-F7B391AD8162}">
    <text>No Pubchem use listed</text>
  </threadedComment>
  <threadedComment ref="AB1742" dT="2020-08-10T15:43:59.93" personId="{D337BB86-F429-4463-8DD6-7E94A971A462}" id="{74F0FA6B-012A-491C-B309-B050F2F60793}">
    <text>no classification on PubChem</text>
  </threadedComment>
  <threadedComment ref="Q1749" dT="2021-11-17T16:42:31.07" personId="{48159940-A32D-4778-BC65-C5B6C38D0C0E}" id="{1383B15E-85DE-4B47-B692-E5BBA79FF303}">
    <text>data modified due to updated analysis by USGS</text>
  </threadedComment>
  <threadedComment ref="Q1752" dT="2021-11-17T16:49:55.53" personId="{48159940-A32D-4778-BC65-C5B6C38D0C0E}" id="{ED68C952-08E7-48B0-90EC-396868B496BB}">
    <text>blank-corrected</text>
  </threadedComment>
  <threadedComment ref="AB1765" dT="2020-08-10T15:47:54.38" personId="{D337BB86-F429-4463-8DD6-7E94A971A462}" id="{1781B9EB-AC83-428D-943D-B37BA12A4F64}">
    <text>No PubChem classification</text>
  </threadedComment>
  <threadedComment ref="H1780" dT="2020-08-07T20:02:42.10" personId="{D337BB86-F429-4463-8DD6-7E94A971A462}" id="{65FB0C81-D774-4137-964F-8CEFA50026A6}">
    <text>Alternative CAS = 68081-68-7</text>
  </threadedComment>
  <threadedComment ref="AB1782" dT="2020-08-07T21:38:06.05" personId="{D337BB86-F429-4463-8DD6-7E94A971A462}" id="{017C3093-F7AD-4F38-A44A-54B328C11475}">
    <text>No use section in PubChem</text>
  </threadedComment>
  <threadedComment ref="AB1818" dT="2020-08-10T16:25:09.65" personId="{D337BB86-F429-4463-8DD6-7E94A971A462}" id="{B54F7CD4-3C1D-4CA7-BB5A-2D421E0A1B4D}">
    <text>No PubChem Classification</text>
  </threadedComment>
  <threadedComment ref="AB1819" dT="2020-08-10T16:26:25.36" personId="{D337BB86-F429-4463-8DD6-7E94A971A462}" id="{6864F808-B801-4577-B2BE-661075DAACD9}">
    <text>No PubChem classification</text>
  </threadedComment>
  <threadedComment ref="AB1841" dT="2020-08-07T19:15:33.15" personId="{D337BB86-F429-4463-8DD6-7E94A971A462}" id="{3AA2D6DC-970B-4DE5-9D33-49FA5A8A6F29}">
    <text>No classification available</text>
  </threadedComment>
  <threadedComment ref="AB1845" dT="2020-08-07T19:30:05.18" personId="{D337BB86-F429-4463-8DD6-7E94A971A462}" id="{2E807269-8748-4A91-A9D9-C799312ED159}">
    <text>No categorization on PubChem</text>
  </threadedComment>
  <threadedComment ref="H1856" dT="2020-08-07T22:19:36.19" personId="{D337BB86-F429-4463-8DD6-7E94A971A462}" id="{A6F232AD-0DF0-4557-8FC8-1DCFEA102F53}">
    <text>CAS = for Ephedrine</text>
  </threadedComment>
  <threadedComment ref="H1868" dT="2020-08-10T15:52:36.12" personId="{D337BB86-F429-4463-8DD6-7E94A971A462}" id="{1D6AF7E9-B8CA-4A6B-B759-C10425E741FE}">
    <text>Populated from PubChem</text>
  </threadedComment>
  <threadedComment ref="AB1914" dT="2020-08-10T13:41:41.19" personId="{D337BB86-F429-4463-8DD6-7E94A971A462}" id="{8060CCCC-D434-46C8-8DD0-E4ED762EC3F1}">
    <text>No Pubchem classification</text>
  </threadedComment>
  <threadedComment ref="AB1915" dT="2020-08-10T15:50:29.90" personId="{D337BB86-F429-4463-8DD6-7E94A971A462}" id="{7FB1F65D-8B4A-4683-BB77-35474E9037E3}">
    <text>No PubChem classification</text>
  </threadedComment>
  <threadedComment ref="H1916" dT="2020-08-10T13:41:02.17" personId="{D337BB86-F429-4463-8DD6-7E94A971A462}" id="{9342CDBC-B693-4B8B-AABD-8F9A45ED4647}">
    <text>Replaced CAS number because it was not coming up in PubChem</text>
  </threadedComment>
  <threadedComment ref="AB1919" dT="2020-08-07T22:09:46.06" personId="{D337BB86-F429-4463-8DD6-7E94A971A462}" id="{9C1D5C84-D3BB-4B85-AA8C-D3B4B0800779}">
    <text>Use info not available on Pubchem</text>
  </threadedComment>
  <threadedComment ref="AB1920" dT="2020-08-10T15:58:51.13" personId="{D337BB86-F429-4463-8DD6-7E94A971A462}" id="{BD7110E2-62AD-4C3D-96D8-9E232AB5C4DD}">
    <text>No info on PubChem</text>
  </threadedComment>
  <threadedComment ref="AB1923" dT="2020-08-07T19:04:44.47" personId="{D337BB86-F429-4463-8DD6-7E94A971A462}" id="{3CCA8C94-9E45-4F85-8868-D2027E07A613}">
    <text>No Pubchem classification data</text>
  </threadedComment>
  <threadedComment ref="Q1931" dT="2021-11-17T16:26:25.68" personId="{48159940-A32D-4778-BC65-C5B6C38D0C0E}" id="{AF2E0684-6DA0-47A7-87DE-AB6B808D11AC}">
    <text>New values based on USGS updated data</text>
  </threadedComment>
  <threadedComment ref="AB1932" dT="2020-08-10T15:53:42.40" personId="{D337BB86-F429-4463-8DD6-7E94A971A462}" id="{7BC86E5E-08E6-4DDE-BA2A-72024B7E3563}">
    <text>No usage notes on PubChem</text>
  </threadedComment>
  <threadedComment ref="AB1933" dT="2020-08-10T13:11:12.37" personId="{D337BB86-F429-4463-8DD6-7E94A971A462}" id="{0945A485-D349-4E7E-BC07-A9FF93EECBE1}">
    <text>No Pubchem use listed</text>
  </threadedComment>
  <threadedComment ref="AB1938" dT="2020-08-10T14:37:15.29" personId="{D337BB86-F429-4463-8DD6-7E94A971A462}" id="{58808108-4AF8-4910-862D-67D9C308A5E3}">
    <text>Use not listed on Pubchem</text>
  </threadedComment>
  <threadedComment ref="AB1942" dT="2020-08-10T15:43:59.93" personId="{D337BB86-F429-4463-8DD6-7E94A971A462}" id="{5B500B21-C589-4780-94AE-CBF85288C642}">
    <text>no classification on PubChem</text>
  </threadedComment>
  <threadedComment ref="Q1951" dT="2021-11-17T15:18:02.49" personId="{48159940-A32D-4778-BC65-C5B6C38D0C0E}" id="{021C3292-BA37-435F-B27C-5682223A70D6}">
    <text>blank corrected</text>
  </threadedComment>
  <threadedComment ref="AB1957" dT="2020-08-10T15:47:54.38" personId="{D337BB86-F429-4463-8DD6-7E94A971A462}" id="{53872AE3-B116-4899-8D5F-162CC0311108}">
    <text>No PubChem classification</text>
  </threadedComment>
  <threadedComment ref="H1980" dT="2020-08-07T20:02:42.10" personId="{D337BB86-F429-4463-8DD6-7E94A971A462}" id="{15133B45-D1CB-495D-8345-1062B7A8013E}">
    <text>Alternative CAS = 68081-68-7</text>
  </threadedComment>
  <threadedComment ref="AB1983" dT="2020-08-07T21:38:06.05" personId="{D337BB86-F429-4463-8DD6-7E94A971A462}" id="{C04F6BF0-584F-4221-9225-0C6F3317BB09}">
    <text>No use section in PubChem</text>
  </threadedComment>
  <threadedComment ref="G2022" dT="2020-08-11T14:20:41.10" personId="{D337BB86-F429-4463-8DD6-7E94A971A462}" id="{9180C0CE-CF27-446E-9176-6D88F00004BA}">
    <text>Duplicate - don't count (because is counted above in ug/L)</text>
  </threadedComment>
  <threadedComment ref="AB2026" dT="2020-08-10T16:25:09.65" personId="{D337BB86-F429-4463-8DD6-7E94A971A462}" id="{7025E3D0-555A-4ADB-9BF3-B964344BD367}">
    <text>No PubChem Classification</text>
  </threadedComment>
  <threadedComment ref="AB2027" dT="2020-08-10T16:26:25.36" personId="{D337BB86-F429-4463-8DD6-7E94A971A462}" id="{699106F4-7B09-42D7-A506-F6CDE203A21E}">
    <text>No PubChem classification</text>
  </threadedComment>
  <threadedComment ref="AB2049" dT="2020-08-07T19:15:33.15" personId="{D337BB86-F429-4463-8DD6-7E94A971A462}" id="{3831290F-0B35-42A7-8F5A-E075E9D3F1EA}">
    <text>No classification available</text>
  </threadedComment>
  <threadedComment ref="AB2053" dT="2020-08-07T19:30:05.18" personId="{D337BB86-F429-4463-8DD6-7E94A971A462}" id="{604FD02E-07B8-41A6-92D2-828FF03439DD}">
    <text>No categorization on PubChem</text>
  </threadedComment>
  <threadedComment ref="H2072" dT="2020-08-07T22:19:36.19" personId="{D337BB86-F429-4463-8DD6-7E94A971A462}" id="{0654D2CC-E20F-4A1E-A247-2F5D24AD4DCA}">
    <text>CAS = for Ephedrine</text>
  </threadedComment>
  <threadedComment ref="H2084" dT="2020-08-10T15:52:36.12" personId="{D337BB86-F429-4463-8DD6-7E94A971A462}" id="{0603892F-F31B-41B4-8D14-FAC864FF0242}">
    <text>Populated from PubChem</text>
  </threadedComment>
  <threadedComment ref="AB2146" dT="2020-08-10T14:37:15.29" personId="{D337BB86-F429-4463-8DD6-7E94A971A462}" id="{6115FA45-BBAE-492D-A20F-6CAFAC6FC16B}">
    <text>Use not listed on Pubchem</text>
  </threadedComment>
  <threadedComment ref="AB2154" dT="2020-08-10T13:41:41.19" personId="{D337BB86-F429-4463-8DD6-7E94A971A462}" id="{29482C36-25A8-4305-987E-3A5819D97A41}">
    <text>No Pubchem classification</text>
  </threadedComment>
  <threadedComment ref="AB2155" dT="2020-08-10T15:50:29.90" personId="{D337BB86-F429-4463-8DD6-7E94A971A462}" id="{58981C10-B871-4A53-A6FF-9D97476BE27F}">
    <text>No PubChem classification</text>
  </threadedComment>
  <threadedComment ref="H2156" dT="2020-08-10T13:41:02.17" personId="{D337BB86-F429-4463-8DD6-7E94A971A462}" id="{70316FD2-B464-4C65-BA25-906266284DCF}">
    <text>Replaced CAS number because it was not coming up in PubChem</text>
  </threadedComment>
  <threadedComment ref="AB2159" dT="2020-08-07T22:09:46.06" personId="{D337BB86-F429-4463-8DD6-7E94A971A462}" id="{25510304-D433-4DFD-AAF9-C4FA282BB136}">
    <text>Use info not available on Pubchem</text>
  </threadedComment>
  <threadedComment ref="AB2160" dT="2020-08-10T15:58:51.13" personId="{D337BB86-F429-4463-8DD6-7E94A971A462}" id="{DB4B9C04-7218-41F2-AE8A-A90089BBF6E3}">
    <text>No info on PubChem</text>
  </threadedComment>
  <threadedComment ref="AB2163" dT="2020-08-07T19:04:44.47" personId="{D337BB86-F429-4463-8DD6-7E94A971A462}" id="{D96FF4B8-9034-45EC-9499-C117E1D1005E}">
    <text>No Pubchem classification data</text>
  </threadedComment>
  <threadedComment ref="Q2171" dT="2021-11-17T16:26:28.52" personId="{48159940-A32D-4778-BC65-C5B6C38D0C0E}" id="{DE8F792F-C932-4986-BB78-E127E2C6B89F}">
    <text>New values based on USGS updated data</text>
  </threadedComment>
  <threadedComment ref="AB2172" dT="2020-08-10T15:53:42.40" personId="{D337BB86-F429-4463-8DD6-7E94A971A462}" id="{A9A40640-1408-4B38-9F6D-A86FF77053DE}">
    <text>No usage notes on PubChem</text>
  </threadedComment>
  <threadedComment ref="AB2173" dT="2020-08-10T13:11:12.37" personId="{D337BB86-F429-4463-8DD6-7E94A971A462}" id="{24E3347C-968D-491F-AF32-E6455714C929}">
    <text>No Pubchem use listed</text>
  </threadedComment>
  <threadedComment ref="Q2181" dT="2021-11-17T15:18:08.52" personId="{48159940-A32D-4778-BC65-C5B6C38D0C0E}" id="{53524428-196D-41B8-B247-F749528F578F}">
    <text>blank corrected</text>
  </threadedComment>
  <threadedComment ref="AB2182" dT="2020-08-10T15:43:59.93" personId="{D337BB86-F429-4463-8DD6-7E94A971A462}" id="{41D202CF-0FDE-4B8E-9E84-7C4996BAEB37}">
    <text>no classification on PubChem</text>
  </threadedComment>
  <threadedComment ref="Q2197" dT="2021-11-17T16:42:34.01" personId="{48159940-A32D-4778-BC65-C5B6C38D0C0E}" id="{5465A7AB-91D0-4406-AB93-CB5AB4C75660}">
    <text>data modified due to updated analysis by USGS</text>
  </threadedComment>
  <threadedComment ref="AB2205" dT="2020-08-10T15:47:54.38" personId="{D337BB86-F429-4463-8DD6-7E94A971A462}" id="{8C1886EA-69E1-4654-BC76-B3C9F7D4FDA9}">
    <text>No PubChem classification</text>
  </threadedComment>
  <threadedComment ref="AB2219" dT="2020-08-10T15:50:29.90" personId="{D337BB86-F429-4463-8DD6-7E94A971A462}" id="{B479F9EB-6932-49B0-8409-E134C9039F1A}">
    <text>No PubChem classification</text>
  </threadedComment>
  <threadedComment ref="AB2224" dT="2020-08-07T21:38:06.05" personId="{D337BB86-F429-4463-8DD6-7E94A971A462}" id="{7A33EC7D-1F08-437A-81E4-01BEDD707D0B}">
    <text>No use section in PubChem</text>
  </threadedComment>
  <threadedComment ref="H2230" dT="2020-08-07T20:02:42.10" personId="{D337BB86-F429-4463-8DD6-7E94A971A462}" id="{C0E4C730-3386-40C2-A322-37F894177A33}">
    <text>Alternative CAS = 68081-68-7</text>
  </threadedComment>
  <threadedComment ref="AB2232" dT="2020-08-07T19:04:44.47" personId="{D337BB86-F429-4463-8DD6-7E94A971A462}" id="{FF8F6E80-C283-48F3-9BEA-262CF46743DF}">
    <text>No Pubchem classification data</text>
  </threadedComment>
  <threadedComment ref="AB2245" dT="2020-08-10T16:26:25.36" personId="{D337BB86-F429-4463-8DD6-7E94A971A462}" id="{D2381B4C-07A8-4A8D-A69B-148A3D7D9E91}">
    <text>No PubChem classification</text>
  </threadedComment>
  <threadedComment ref="AB2248" dT="2020-08-07T19:30:05.18" personId="{D337BB86-F429-4463-8DD6-7E94A971A462}" id="{C6A14D42-9277-40F6-A9BA-6A7F12A5501C}">
    <text>No categorization on PubChem</text>
  </threadedComment>
  <threadedComment ref="G2258" dT="2020-08-11T14:20:41.10" personId="{D337BB86-F429-4463-8DD6-7E94A971A462}" id="{F02258F3-2E20-42A3-9497-128E5CD77AD2}">
    <text>Duplicate - don't count (because is counted above in ug/L)</text>
  </threadedComment>
  <threadedComment ref="AB2264" dT="2020-08-07T19:15:33.15" personId="{D337BB86-F429-4463-8DD6-7E94A971A462}" id="{9FD3DA65-5EA3-47B1-8E65-ACFD01D6AF29}">
    <text>No classification available</text>
  </threadedComment>
  <threadedComment ref="Q2281" dT="2021-11-17T16:26:31.92" personId="{48159940-A32D-4778-BC65-C5B6C38D0C0E}" id="{88E3CFF3-ACCC-4024-8972-17C3E510322D}">
    <text>New values based on USGS updated data</text>
  </threadedComment>
  <threadedComment ref="H2284" dT="2020-08-10T15:52:36.12" personId="{D337BB86-F429-4463-8DD6-7E94A971A462}" id="{3DFE646B-0722-4159-ADF2-BB44F155C658}">
    <text>Populated from PubChem</text>
  </threadedComment>
  <threadedComment ref="Q2290" dT="2021-11-17T16:49:59.15" personId="{48159940-A32D-4778-BC65-C5B6C38D0C0E}" id="{6D5EA8DA-60C9-443F-80F2-BF15DC074F8C}">
    <text>blank-corrected</text>
  </threadedComment>
  <threadedComment ref="AB2298" dT="2020-08-10T15:53:42.40" personId="{D337BB86-F429-4463-8DD6-7E94A971A462}" id="{BCFC9665-21AF-41AC-ABE3-5569BCFCF7BC}">
    <text>No usage notes on PubChem</text>
  </threadedComment>
  <threadedComment ref="AB2304" dT="2020-08-10T15:43:59.93" personId="{D337BB86-F429-4463-8DD6-7E94A971A462}" id="{5BFA274C-9CB6-4F17-A303-7306EE3F0A12}">
    <text>no classification on PubChem</text>
  </threadedComment>
  <threadedComment ref="AB2327" dT="2020-08-10T16:25:09.65" personId="{D337BB86-F429-4463-8DD6-7E94A971A462}" id="{E3990D38-2FF2-42DA-A152-32946AF8DB0B}">
    <text>No PubChem Classification</text>
  </threadedComment>
  <threadedComment ref="AB2341" dT="2020-08-10T14:37:15.29" personId="{D337BB86-F429-4463-8DD6-7E94A971A462}" id="{12DFB539-7B4E-4553-AA5B-6E2C7AF5AC03}">
    <text>Use not listed on Pubchem</text>
  </threadedComment>
  <threadedComment ref="Q2345" dT="2021-11-17T15:18:14.23" personId="{48159940-A32D-4778-BC65-C5B6C38D0C0E}" id="{E811C74B-EC27-4EA9-A4EF-2A98E66F7E7C}">
    <text>blank corrected</text>
  </threadedComment>
  <threadedComment ref="AB2350" dT="2020-08-10T13:11:12.37" personId="{D337BB86-F429-4463-8DD6-7E94A971A462}" id="{085E1680-933E-4533-8069-401688457501}">
    <text>No Pubchem use listed</text>
  </threadedComment>
  <threadedComment ref="AB2354" dT="2020-08-10T15:47:54.38" personId="{D337BB86-F429-4463-8DD6-7E94A971A462}" id="{0BEDDC0A-766F-466F-A357-F41091AC386F}">
    <text>No PubChem classification</text>
  </threadedComment>
  <threadedComment ref="AB2355" dT="2020-08-10T15:58:51.13" personId="{D337BB86-F429-4463-8DD6-7E94A971A462}" id="{751E9FF1-FCDD-4C50-8829-F4FB59E6671D}">
    <text>No info on PubChem</text>
  </threadedComment>
  <threadedComment ref="H2364" dT="2020-08-10T13:41:02.17" personId="{D337BB86-F429-4463-8DD6-7E94A971A462}" id="{26AD63D5-1133-4359-9DD6-4ED49771DFB5}">
    <text>Replaced CAS number because it was not coming up in PubChem</text>
  </threadedComment>
  <threadedComment ref="AB2367" dT="2020-08-10T13:41:41.19" personId="{D337BB86-F429-4463-8DD6-7E94A971A462}" id="{D3BF57A4-4A1F-46F9-9669-2B4DE14247EE}">
    <text>No Pubchem classification</text>
  </threadedComment>
  <threadedComment ref="H2377" dT="2020-08-07T22:19:36.19" personId="{D337BB86-F429-4463-8DD6-7E94A971A462}" id="{2DFE4F5C-C296-4A63-BD52-E16F2A657851}">
    <text>CAS = for Ephedrine</text>
  </threadedComment>
  <threadedComment ref="AB2381" dT="2020-08-07T22:09:46.06" personId="{D337BB86-F429-4463-8DD6-7E94A971A462}" id="{960616A7-0457-42CD-8D6E-E4E01714E4ED}">
    <text>Use info not available on Pubchem</text>
  </threadedComment>
  <threadedComment ref="AB2411" dT="2020-08-10T15:50:29.90" personId="{D337BB86-F429-4463-8DD6-7E94A971A462}" id="{3052B93B-FC8A-4C28-BF4E-E9E4E949AE74}">
    <text>No PubChem classification</text>
  </threadedComment>
  <threadedComment ref="AB2416" dT="2020-08-07T21:38:06.05" personId="{D337BB86-F429-4463-8DD6-7E94A971A462}" id="{8A77F657-43E0-487A-A27C-D508F2981762}">
    <text>No use section in PubChem</text>
  </threadedComment>
  <threadedComment ref="H2422" dT="2020-08-07T20:02:42.10" personId="{D337BB86-F429-4463-8DD6-7E94A971A462}" id="{FB3CB110-19A2-4F52-8009-86A1E3AE4A45}">
    <text>Alternative CAS = 68081-68-7</text>
  </threadedComment>
  <threadedComment ref="AB2424" dT="2020-08-07T19:04:44.47" personId="{D337BB86-F429-4463-8DD6-7E94A971A462}" id="{4EA302A7-EC0B-4E05-A6E4-ECF7DE89412A}">
    <text>No Pubchem classification data</text>
  </threadedComment>
  <threadedComment ref="AB2429" dT="2020-08-10T16:26:25.36" personId="{D337BB86-F429-4463-8DD6-7E94A971A462}" id="{7B8B193B-E8E7-4862-83C8-7A4B64F48CBA}">
    <text>No PubChem classification</text>
  </threadedComment>
  <threadedComment ref="AB2432" dT="2020-08-07T19:30:05.18" personId="{D337BB86-F429-4463-8DD6-7E94A971A462}" id="{14BDF731-1DC5-4F81-AA8A-A525C2982BBD}">
    <text>No categorization on PubChem</text>
  </threadedComment>
  <threadedComment ref="G2442" dT="2020-08-11T14:20:41.10" personId="{D337BB86-F429-4463-8DD6-7E94A971A462}" id="{7E57D5C3-749C-42A6-B653-278BA495CA54}">
    <text>Duplicate - don't count (because is counted above in ug/L)</text>
  </threadedComment>
  <threadedComment ref="AB2448" dT="2020-08-07T19:15:33.15" personId="{D337BB86-F429-4463-8DD6-7E94A971A462}" id="{88B3C0CE-E0C9-469A-8077-62802F69F5CC}">
    <text>No classification available</text>
  </threadedComment>
  <threadedComment ref="Q2473" dT="2021-11-17T16:26:34.67" personId="{48159940-A32D-4778-BC65-C5B6C38D0C0E}" id="{B42FCB18-8C7B-4281-9F21-11B9A9C3EF82}">
    <text>New values based on USGS updated data</text>
  </threadedComment>
  <threadedComment ref="H2484" dT="2020-08-10T15:52:36.12" personId="{D337BB86-F429-4463-8DD6-7E94A971A462}" id="{6BCB7700-3103-4976-B615-7E75414B6466}">
    <text>Populated from PubChem</text>
  </threadedComment>
  <threadedComment ref="AB2498" dT="2020-08-10T15:53:42.40" personId="{D337BB86-F429-4463-8DD6-7E94A971A462}" id="{DC9EB647-36DD-4FBE-93EF-4DCC9D579F26}">
    <text>No usage notes on PubChem</text>
  </threadedComment>
  <threadedComment ref="AB2504" dT="2020-08-10T15:43:59.93" personId="{D337BB86-F429-4463-8DD6-7E94A971A462}" id="{DB38CFF2-60B1-42D1-8AF3-C6C58AB924CB}">
    <text>no classification on PubChem</text>
  </threadedComment>
  <threadedComment ref="AB2519" dT="2020-08-10T16:25:09.65" personId="{D337BB86-F429-4463-8DD6-7E94A971A462}" id="{106743FE-7D1E-4EE4-95FA-CC0E25BBB895}">
    <text>No PubChem Classification</text>
  </threadedComment>
  <threadedComment ref="AB2556" dT="2020-08-10T14:37:15.29" personId="{D337BB86-F429-4463-8DD6-7E94A971A462}" id="{3A793A8B-05B9-476E-88A0-44FB572BA673}">
    <text>Use not listed on Pubchem</text>
  </threadedComment>
  <threadedComment ref="Q2568" dT="2021-11-17T15:18:21.71" personId="{48159940-A32D-4778-BC65-C5B6C38D0C0E}" id="{266FAF7F-34F0-47E4-BB12-F6FAF5B2ED42}">
    <text>blank corrected</text>
  </threadedComment>
  <threadedComment ref="AB2573" dT="2020-08-10T13:11:12.37" personId="{D337BB86-F429-4463-8DD6-7E94A971A462}" id="{572CEDC1-9384-4A9A-A89E-B1408E601AC4}">
    <text>No Pubchem use listed</text>
  </threadedComment>
  <threadedComment ref="AB2577" dT="2020-08-10T15:47:54.38" personId="{D337BB86-F429-4463-8DD6-7E94A971A462}" id="{DC273498-2D81-4768-9293-2C7B84F7A3A3}">
    <text>No PubChem classification</text>
  </threadedComment>
  <threadedComment ref="AB2578" dT="2020-08-10T15:58:51.13" personId="{D337BB86-F429-4463-8DD6-7E94A971A462}" id="{5DCC5117-FE09-48A6-BE33-BD3B3A1FE590}">
    <text>No info on PubChem</text>
  </threadedComment>
  <threadedComment ref="H2587" dT="2020-08-10T13:41:02.17" personId="{D337BB86-F429-4463-8DD6-7E94A971A462}" id="{1D783179-59A4-40A1-BF96-246B45219051}">
    <text>Replaced CAS number because it was not coming up in PubChem</text>
  </threadedComment>
  <threadedComment ref="AB2590" dT="2020-08-10T13:41:41.19" personId="{D337BB86-F429-4463-8DD6-7E94A971A462}" id="{055A5B24-B795-421A-90DC-142240771886}">
    <text>No Pubchem classification</text>
  </threadedComment>
  <threadedComment ref="H2600" dT="2020-08-07T22:19:36.19" personId="{D337BB86-F429-4463-8DD6-7E94A971A462}" id="{4D2CAFCE-AC17-4BC1-B3D9-5FC1ECB02734}">
    <text>CAS = for Ephedrine</text>
  </threadedComment>
  <threadedComment ref="AB2604" dT="2020-08-07T22:09:46.06" personId="{D337BB86-F429-4463-8DD6-7E94A971A462}" id="{ABF80141-C9C8-4922-853E-0851040D571F}">
    <text>Use info not available on Pubchem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3F2C-CC5B-48AE-B5D5-BA794314CF13}">
  <sheetPr filterMode="1"/>
  <dimension ref="A1:BB2632"/>
  <sheetViews>
    <sheetView zoomScale="95" zoomScaleNormal="95" workbookViewId="0">
      <pane ySplit="1" topLeftCell="A2" activePane="bottomLeft" state="frozen"/>
      <selection activeCell="C1" sqref="C1"/>
      <selection pane="bottomLeft" activeCell="G1" sqref="G1"/>
    </sheetView>
  </sheetViews>
  <sheetFormatPr defaultRowHeight="14.5" x14ac:dyDescent="0.35"/>
  <cols>
    <col min="1" max="1" width="22.7265625" style="6" customWidth="1"/>
    <col min="2" max="2" width="22.1796875" customWidth="1"/>
    <col min="3" max="6" width="13.453125" customWidth="1"/>
    <col min="7" max="7" width="28" customWidth="1"/>
    <col min="8" max="8" width="12.1796875" style="8" customWidth="1"/>
    <col min="9" max="11" width="12.1796875" customWidth="1"/>
    <col min="12" max="13" width="48.453125" customWidth="1"/>
    <col min="14" max="14" width="13.54296875" style="1" customWidth="1"/>
    <col min="15" max="16" width="8.81640625" style="1" customWidth="1"/>
    <col min="17" max="17" width="15.81640625" style="1" customWidth="1"/>
    <col min="18" max="18" width="15.1796875" customWidth="1"/>
    <col min="19" max="20" width="8.81640625" customWidth="1"/>
    <col min="21" max="21" width="13.81640625" customWidth="1"/>
    <col min="22" max="22" width="16.81640625" customWidth="1"/>
    <col min="23" max="27" width="8.81640625" customWidth="1"/>
    <col min="28" max="28" width="70.81640625" customWidth="1"/>
    <col min="29" max="35" width="31.81640625" customWidth="1"/>
    <col min="36" max="42" width="8.81640625" customWidth="1"/>
  </cols>
  <sheetData>
    <row r="1" spans="1:54" s="19" customFormat="1" x14ac:dyDescent="0.35">
      <c r="A1" s="16" t="s">
        <v>608</v>
      </c>
      <c r="B1" s="17" t="s">
        <v>510</v>
      </c>
      <c r="C1" s="17" t="s">
        <v>509</v>
      </c>
      <c r="D1" s="17" t="s">
        <v>617</v>
      </c>
      <c r="E1" s="17" t="s">
        <v>619</v>
      </c>
      <c r="F1" s="17" t="s">
        <v>598</v>
      </c>
      <c r="G1" s="17" t="s">
        <v>1</v>
      </c>
      <c r="H1" s="18" t="s">
        <v>0</v>
      </c>
      <c r="I1" s="17" t="s">
        <v>613</v>
      </c>
      <c r="J1" s="17" t="s">
        <v>594</v>
      </c>
      <c r="K1" s="17" t="s">
        <v>611</v>
      </c>
      <c r="L1" s="17" t="s">
        <v>710</v>
      </c>
      <c r="M1" s="17" t="s">
        <v>712</v>
      </c>
      <c r="N1" s="17" t="s">
        <v>570</v>
      </c>
      <c r="O1" s="17" t="s">
        <v>571</v>
      </c>
      <c r="P1" s="17" t="s">
        <v>721</v>
      </c>
      <c r="Q1" s="17" t="s">
        <v>572</v>
      </c>
      <c r="R1" s="17" t="s">
        <v>508</v>
      </c>
      <c r="S1" s="17" t="s">
        <v>615</v>
      </c>
      <c r="T1" s="17" t="s">
        <v>2</v>
      </c>
      <c r="U1" s="17" t="s">
        <v>593</v>
      </c>
      <c r="V1" s="17" t="s">
        <v>616</v>
      </c>
      <c r="W1" s="17" t="s">
        <v>5</v>
      </c>
      <c r="X1" s="17" t="s">
        <v>581</v>
      </c>
      <c r="AB1" s="17" t="s">
        <v>711</v>
      </c>
      <c r="AC1" s="17" t="s">
        <v>530</v>
      </c>
      <c r="AD1" s="17" t="s">
        <v>533</v>
      </c>
      <c r="AE1" s="17" t="s">
        <v>534</v>
      </c>
      <c r="AF1" s="17" t="s">
        <v>535</v>
      </c>
      <c r="AG1" s="17" t="s">
        <v>345</v>
      </c>
      <c r="AH1" s="17" t="s">
        <v>507</v>
      </c>
      <c r="AI1" s="17" t="s">
        <v>532</v>
      </c>
      <c r="AJ1" s="17" t="s">
        <v>537</v>
      </c>
      <c r="AK1" s="17" t="s">
        <v>538</v>
      </c>
      <c r="AL1" s="17" t="s">
        <v>539</v>
      </c>
      <c r="AM1" s="17" t="s">
        <v>540</v>
      </c>
      <c r="AN1" s="17" t="s">
        <v>541</v>
      </c>
      <c r="AO1" s="17" t="s">
        <v>542</v>
      </c>
      <c r="AP1" s="17" t="s">
        <v>532</v>
      </c>
      <c r="AQ1" s="19" t="s">
        <v>5</v>
      </c>
    </row>
    <row r="2" spans="1:54" ht="15" hidden="1" customHeight="1" x14ac:dyDescent="0.35">
      <c r="A2" s="1">
        <v>40871607</v>
      </c>
      <c r="B2" s="1" t="s">
        <v>584</v>
      </c>
      <c r="C2" s="1" t="s">
        <v>585</v>
      </c>
      <c r="D2" s="1">
        <v>2017</v>
      </c>
      <c r="E2" s="1" t="s">
        <v>618</v>
      </c>
      <c r="F2" s="1">
        <v>34571</v>
      </c>
      <c r="G2" s="1" t="s">
        <v>189</v>
      </c>
      <c r="H2" s="1" t="s">
        <v>20</v>
      </c>
      <c r="I2" s="1" t="s">
        <v>596</v>
      </c>
      <c r="J2" s="1">
        <v>4433</v>
      </c>
      <c r="K2" s="1" t="s">
        <v>614</v>
      </c>
      <c r="L2" s="1" t="s">
        <v>544</v>
      </c>
      <c r="M2" s="1"/>
      <c r="N2" s="1" t="s">
        <v>606</v>
      </c>
      <c r="O2" s="1" t="str">
        <f t="shared" ref="O2:O15" si="0">IF(N2="&lt;", "No", "Yes")</f>
        <v>No</v>
      </c>
      <c r="P2" s="1" t="s">
        <v>722</v>
      </c>
      <c r="Q2" s="1">
        <v>0.08</v>
      </c>
      <c r="R2" s="1">
        <f t="shared" ref="R2:R65" si="1">IF(O2="No", 0, Q2)</f>
        <v>0</v>
      </c>
      <c r="S2" s="1">
        <v>0.08</v>
      </c>
      <c r="T2" s="1" t="s">
        <v>7</v>
      </c>
      <c r="U2" s="1">
        <f>R2/1</f>
        <v>0</v>
      </c>
      <c r="V2" s="1">
        <f>S2</f>
        <v>0.08</v>
      </c>
      <c r="W2" s="1" t="s">
        <v>177</v>
      </c>
      <c r="X2" s="1" t="str">
        <f>IF(N2="E", "Yes", "No")</f>
        <v>No</v>
      </c>
      <c r="AB2" t="s">
        <v>361</v>
      </c>
      <c r="AC2" t="s">
        <v>349</v>
      </c>
      <c r="AD2" t="str">
        <f t="shared" ref="AD2:AD45" si="2">IF(ISNUMBER(SEARCH("Personal_care", AB2)), "Yes", "No")</f>
        <v>Yes</v>
      </c>
      <c r="AE2" t="str">
        <f t="shared" ref="AE2:AE45" si="3">IF(ISNUMBER(SEARCH("Consumer_use", AB2)), "Yes", "No")</f>
        <v>Yes</v>
      </c>
      <c r="AF2" t="str">
        <f t="shared" ref="AF2:AF45" si="4">IF(ISNUMBER(SEARCH("Industrial_manufacturing", AB2)), "Yes", "No")</f>
        <v>Yes</v>
      </c>
      <c r="AG2" t="str">
        <f t="shared" ref="AG2:AG45" si="5">IF(ISNUMBER(SEARCH("Drug", AB2)), "Yes", "No")</f>
        <v>Yes</v>
      </c>
      <c r="AH2" t="s">
        <v>348</v>
      </c>
      <c r="AI2" t="s">
        <v>348</v>
      </c>
      <c r="AJ2" t="str">
        <f t="shared" ref="AJ2:AJ30" si="6">IF(AC2="Yes", "Pesticide", "")</f>
        <v>Pesticide</v>
      </c>
      <c r="AK2" t="str">
        <f t="shared" ref="AK2:AK65" si="7">IF(AD2="Yes", "PCP", "")</f>
        <v>PCP</v>
      </c>
      <c r="AL2" t="str">
        <f t="shared" ref="AL2:AL65" si="8">IF(AE2="Yes", "Consumer", "")</f>
        <v>Consumer</v>
      </c>
      <c r="AM2" t="str">
        <f t="shared" ref="AM2:AM65" si="9">IF(AF2="Yes", "Industrial", "")</f>
        <v>Industrial</v>
      </c>
      <c r="AN2" t="str">
        <f t="shared" ref="AN2:AN65" si="10">IF(AG2="Yes", "Pharmaceutical", "")</f>
        <v>Pharmaceutical</v>
      </c>
      <c r="AO2" t="str">
        <f t="shared" ref="AO2:AO65" si="11">IF(AH2="Yes", "PAH", "")</f>
        <v/>
      </c>
      <c r="AP2" t="str">
        <f t="shared" ref="AP2:AP43" si="12">IF(AI2="Yes", "Other", "")</f>
        <v/>
      </c>
    </row>
    <row r="3" spans="1:54" hidden="1" x14ac:dyDescent="0.35">
      <c r="A3" s="1">
        <v>4087000</v>
      </c>
      <c r="B3" s="1" t="s">
        <v>3</v>
      </c>
      <c r="C3" s="1" t="s">
        <v>4</v>
      </c>
      <c r="D3" s="1">
        <v>2017</v>
      </c>
      <c r="E3" s="1" t="s">
        <v>618</v>
      </c>
      <c r="F3" s="1">
        <v>67446</v>
      </c>
      <c r="G3" s="1" t="s">
        <v>242</v>
      </c>
      <c r="H3" s="1" t="s">
        <v>80</v>
      </c>
      <c r="I3" s="1" t="s">
        <v>597</v>
      </c>
      <c r="J3" s="1">
        <v>2440</v>
      </c>
      <c r="K3" s="1" t="s">
        <v>345</v>
      </c>
      <c r="L3" s="1" t="s">
        <v>345</v>
      </c>
      <c r="M3" s="1"/>
      <c r="N3" s="1" t="s">
        <v>606</v>
      </c>
      <c r="O3" s="1" t="str">
        <f t="shared" si="0"/>
        <v>No</v>
      </c>
      <c r="P3" s="1" t="s">
        <v>722</v>
      </c>
      <c r="Q3" s="1">
        <v>88</v>
      </c>
      <c r="R3" s="1">
        <f t="shared" si="1"/>
        <v>0</v>
      </c>
      <c r="S3" s="1">
        <f>IF(O3="No", Q3, " ")</f>
        <v>88</v>
      </c>
      <c r="T3" s="1" t="s">
        <v>30</v>
      </c>
      <c r="U3" s="1">
        <f>R3/1000</f>
        <v>0</v>
      </c>
      <c r="V3" s="1">
        <f>S3/1000</f>
        <v>8.7999999999999995E-2</v>
      </c>
      <c r="W3" s="1" t="s">
        <v>231</v>
      </c>
      <c r="X3" s="1" t="str">
        <f>IF(N3="E", "Yes", "No")</f>
        <v>No</v>
      </c>
      <c r="AB3" s="1" t="s">
        <v>377</v>
      </c>
      <c r="AC3" t="str">
        <f t="shared" ref="AC3:AC30" si="13">IF(ISNUMBER(SEARCH("Pesticide, active_ingredient", AB3)), "Yes", "No")</f>
        <v>No</v>
      </c>
      <c r="AD3" t="str">
        <f t="shared" si="2"/>
        <v>No</v>
      </c>
      <c r="AE3" t="str">
        <f t="shared" si="3"/>
        <v>No</v>
      </c>
      <c r="AF3" t="str">
        <f t="shared" si="4"/>
        <v>No</v>
      </c>
      <c r="AG3" t="str">
        <f t="shared" si="5"/>
        <v>Yes</v>
      </c>
      <c r="AH3" s="1" t="s">
        <v>348</v>
      </c>
      <c r="AI3" t="s">
        <v>348</v>
      </c>
      <c r="AJ3" t="str">
        <f t="shared" si="6"/>
        <v/>
      </c>
      <c r="AK3" t="str">
        <f t="shared" si="7"/>
        <v/>
      </c>
      <c r="AL3" t="str">
        <f t="shared" si="8"/>
        <v/>
      </c>
      <c r="AM3" t="str">
        <f t="shared" si="9"/>
        <v/>
      </c>
      <c r="AN3" t="str">
        <f t="shared" si="10"/>
        <v>Pharmaceutical</v>
      </c>
      <c r="AO3" t="str">
        <f t="shared" si="11"/>
        <v/>
      </c>
      <c r="AP3" t="str">
        <f t="shared" si="12"/>
        <v/>
      </c>
    </row>
    <row r="4" spans="1:54" ht="18" hidden="1" customHeight="1" x14ac:dyDescent="0.35">
      <c r="A4" s="1">
        <v>4087000</v>
      </c>
      <c r="B4" s="1" t="s">
        <v>3</v>
      </c>
      <c r="C4" s="1" t="s">
        <v>4</v>
      </c>
      <c r="D4" s="1">
        <v>2017</v>
      </c>
      <c r="E4" s="1" t="s">
        <v>618</v>
      </c>
      <c r="F4" s="1">
        <v>67995</v>
      </c>
      <c r="G4" s="1" t="s">
        <v>317</v>
      </c>
      <c r="H4" s="8" t="s">
        <v>595</v>
      </c>
      <c r="I4" s="1" t="s">
        <v>597</v>
      </c>
      <c r="J4" s="1">
        <v>2440</v>
      </c>
      <c r="K4" s="1" t="s">
        <v>345</v>
      </c>
      <c r="L4" s="1" t="s">
        <v>345</v>
      </c>
      <c r="M4" s="1"/>
      <c r="N4" s="1" t="s">
        <v>606</v>
      </c>
      <c r="O4" s="1" t="str">
        <f t="shared" si="0"/>
        <v>No</v>
      </c>
      <c r="P4" s="1" t="s">
        <v>722</v>
      </c>
      <c r="Q4" s="1">
        <v>20</v>
      </c>
      <c r="R4" s="1">
        <f t="shared" si="1"/>
        <v>0</v>
      </c>
      <c r="S4" s="1">
        <v>8.3000000000000007</v>
      </c>
      <c r="T4" s="1" t="s">
        <v>30</v>
      </c>
      <c r="U4" s="1">
        <f>R4/1000</f>
        <v>0</v>
      </c>
      <c r="V4" s="1">
        <f>S4/1000</f>
        <v>8.3000000000000001E-3</v>
      </c>
      <c r="W4" s="1" t="s">
        <v>231</v>
      </c>
      <c r="X4" s="1" t="str">
        <f>IF(N4="E", "Yes", "No")</f>
        <v>No</v>
      </c>
      <c r="AB4" s="1" t="s">
        <v>445</v>
      </c>
      <c r="AC4" t="str">
        <f t="shared" si="13"/>
        <v>No</v>
      </c>
      <c r="AD4" t="str">
        <f t="shared" si="2"/>
        <v>No</v>
      </c>
      <c r="AE4" t="str">
        <f t="shared" si="3"/>
        <v>No</v>
      </c>
      <c r="AF4" t="str">
        <f t="shared" si="4"/>
        <v>No</v>
      </c>
      <c r="AG4" t="str">
        <f t="shared" si="5"/>
        <v>Yes</v>
      </c>
      <c r="AH4" s="1" t="s">
        <v>348</v>
      </c>
      <c r="AI4" t="s">
        <v>348</v>
      </c>
      <c r="AJ4" t="str">
        <f t="shared" si="6"/>
        <v/>
      </c>
      <c r="AK4" t="str">
        <f t="shared" si="7"/>
        <v/>
      </c>
      <c r="AL4" t="str">
        <f t="shared" si="8"/>
        <v/>
      </c>
      <c r="AM4" t="str">
        <f t="shared" si="9"/>
        <v/>
      </c>
      <c r="AN4" t="str">
        <f t="shared" si="10"/>
        <v>Pharmaceutical</v>
      </c>
      <c r="AO4" t="str">
        <f t="shared" si="11"/>
        <v/>
      </c>
      <c r="AP4" t="str">
        <f t="shared" si="12"/>
        <v/>
      </c>
    </row>
    <row r="5" spans="1:54" ht="15.65" hidden="1" customHeight="1" x14ac:dyDescent="0.35">
      <c r="A5">
        <v>4087000</v>
      </c>
      <c r="B5" t="s">
        <v>3</v>
      </c>
      <c r="C5" t="s">
        <v>4</v>
      </c>
      <c r="D5">
        <v>2017</v>
      </c>
      <c r="E5" t="s">
        <v>620</v>
      </c>
      <c r="F5" s="4">
        <v>63165</v>
      </c>
      <c r="G5" t="s">
        <v>342</v>
      </c>
      <c r="H5" t="s">
        <v>174</v>
      </c>
      <c r="I5" t="s">
        <v>693</v>
      </c>
      <c r="N5" t="s">
        <v>607</v>
      </c>
      <c r="O5" s="1" t="str">
        <f t="shared" si="0"/>
        <v>Yes</v>
      </c>
      <c r="Q5" s="1">
        <v>11</v>
      </c>
      <c r="R5">
        <f t="shared" si="1"/>
        <v>11</v>
      </c>
      <c r="S5">
        <v>100</v>
      </c>
      <c r="T5" t="s">
        <v>622</v>
      </c>
      <c r="U5">
        <f t="shared" ref="U5:U29" si="14">R5/1</f>
        <v>11</v>
      </c>
      <c r="V5">
        <f>U5</f>
        <v>11</v>
      </c>
      <c r="W5" t="s">
        <v>648</v>
      </c>
      <c r="X5" t="str">
        <f>IF(S5&lt;R5, "Yes*", "No")</f>
        <v>No</v>
      </c>
      <c r="AB5" t="s">
        <v>514</v>
      </c>
      <c r="AC5" t="str">
        <f t="shared" si="13"/>
        <v>No</v>
      </c>
      <c r="AD5" t="str">
        <f t="shared" si="2"/>
        <v>No</v>
      </c>
      <c r="AE5" t="str">
        <f t="shared" si="3"/>
        <v>Yes</v>
      </c>
      <c r="AF5" t="str">
        <f t="shared" si="4"/>
        <v>Yes</v>
      </c>
      <c r="AG5" t="str">
        <f t="shared" si="5"/>
        <v>No</v>
      </c>
      <c r="AH5" t="s">
        <v>349</v>
      </c>
      <c r="AI5" t="s">
        <v>348</v>
      </c>
      <c r="AJ5" t="str">
        <f t="shared" si="6"/>
        <v/>
      </c>
      <c r="AK5" t="str">
        <f t="shared" si="7"/>
        <v/>
      </c>
      <c r="AL5" t="str">
        <f t="shared" si="8"/>
        <v>Consumer</v>
      </c>
      <c r="AM5" t="str">
        <f t="shared" si="9"/>
        <v>Industrial</v>
      </c>
      <c r="AN5" t="str">
        <f t="shared" si="10"/>
        <v/>
      </c>
      <c r="AO5" t="str">
        <f t="shared" si="11"/>
        <v>PAH</v>
      </c>
      <c r="AP5" t="str">
        <f t="shared" si="12"/>
        <v/>
      </c>
    </row>
    <row r="6" spans="1:54" hidden="1" x14ac:dyDescent="0.35">
      <c r="A6" s="1">
        <v>4087000</v>
      </c>
      <c r="B6" s="1" t="s">
        <v>3</v>
      </c>
      <c r="C6" s="1" t="s">
        <v>4</v>
      </c>
      <c r="D6" s="1">
        <v>2017</v>
      </c>
      <c r="E6" s="1" t="s">
        <v>618</v>
      </c>
      <c r="F6" s="1">
        <v>81696</v>
      </c>
      <c r="G6" s="1" t="s">
        <v>342</v>
      </c>
      <c r="H6" s="1" t="s">
        <v>174</v>
      </c>
      <c r="I6" s="1" t="s">
        <v>596</v>
      </c>
      <c r="J6" s="1">
        <v>4433</v>
      </c>
      <c r="K6" s="1" t="s">
        <v>614</v>
      </c>
      <c r="L6" s="1" t="s">
        <v>543</v>
      </c>
      <c r="M6" s="1"/>
      <c r="N6" s="1" t="s">
        <v>606</v>
      </c>
      <c r="O6" s="1" t="str">
        <f t="shared" si="0"/>
        <v>No</v>
      </c>
      <c r="P6" s="1" t="s">
        <v>722</v>
      </c>
      <c r="Q6" s="1">
        <v>0.04</v>
      </c>
      <c r="R6" s="1">
        <f t="shared" si="1"/>
        <v>0</v>
      </c>
      <c r="S6" s="1">
        <f>IF(O6="No", Q6, " ")</f>
        <v>0.04</v>
      </c>
      <c r="T6" s="1" t="s">
        <v>7</v>
      </c>
      <c r="U6" s="1">
        <f t="shared" si="14"/>
        <v>0</v>
      </c>
      <c r="V6" s="1">
        <f>S6</f>
        <v>0.04</v>
      </c>
      <c r="W6" s="1" t="s">
        <v>177</v>
      </c>
      <c r="X6" s="1" t="str">
        <f>IF(N6="E", "Yes", "No")</f>
        <v>No</v>
      </c>
      <c r="AB6" t="s">
        <v>514</v>
      </c>
      <c r="AC6" t="str">
        <f t="shared" si="13"/>
        <v>No</v>
      </c>
      <c r="AD6" t="str">
        <f t="shared" si="2"/>
        <v>No</v>
      </c>
      <c r="AE6" t="str">
        <f t="shared" si="3"/>
        <v>Yes</v>
      </c>
      <c r="AF6" t="str">
        <f t="shared" si="4"/>
        <v>Yes</v>
      </c>
      <c r="AG6" t="str">
        <f t="shared" si="5"/>
        <v>No</v>
      </c>
      <c r="AH6" s="1" t="s">
        <v>349</v>
      </c>
      <c r="AI6" t="s">
        <v>348</v>
      </c>
      <c r="AJ6" t="str">
        <f t="shared" si="6"/>
        <v/>
      </c>
      <c r="AK6" t="str">
        <f t="shared" si="7"/>
        <v/>
      </c>
      <c r="AL6" t="str">
        <f t="shared" si="8"/>
        <v>Consumer</v>
      </c>
      <c r="AM6" t="str">
        <f t="shared" si="9"/>
        <v>Industrial</v>
      </c>
      <c r="AN6" t="str">
        <f t="shared" si="10"/>
        <v/>
      </c>
      <c r="AO6" t="str">
        <f t="shared" si="11"/>
        <v>PAH</v>
      </c>
      <c r="AP6" t="str">
        <f t="shared" si="12"/>
        <v/>
      </c>
    </row>
    <row r="7" spans="1:54" hidden="1" x14ac:dyDescent="0.35">
      <c r="A7" s="1">
        <v>4087000</v>
      </c>
      <c r="B7" s="1" t="s">
        <v>3</v>
      </c>
      <c r="C7" s="1" t="s">
        <v>4</v>
      </c>
      <c r="D7" s="1">
        <v>2017</v>
      </c>
      <c r="E7" s="1" t="s">
        <v>618</v>
      </c>
      <c r="F7" s="1">
        <v>63147</v>
      </c>
      <c r="G7" s="1" t="s">
        <v>605</v>
      </c>
      <c r="H7" s="1" t="s">
        <v>69</v>
      </c>
      <c r="I7" s="1" t="s">
        <v>596</v>
      </c>
      <c r="J7" s="1">
        <v>4433</v>
      </c>
      <c r="K7" s="1" t="s">
        <v>614</v>
      </c>
      <c r="L7" s="1" t="s">
        <v>554</v>
      </c>
      <c r="M7" s="1"/>
      <c r="N7" s="1" t="s">
        <v>606</v>
      </c>
      <c r="O7" s="1" t="str">
        <f t="shared" si="0"/>
        <v>No</v>
      </c>
      <c r="P7" s="1" t="s">
        <v>722</v>
      </c>
      <c r="Q7" s="1">
        <v>0.04</v>
      </c>
      <c r="R7" s="1">
        <f t="shared" si="1"/>
        <v>0</v>
      </c>
      <c r="S7" s="1">
        <f>IF(O7="No", Q7, " ")</f>
        <v>0.04</v>
      </c>
      <c r="T7" s="1" t="s">
        <v>7</v>
      </c>
      <c r="U7" s="1">
        <f t="shared" si="14"/>
        <v>0</v>
      </c>
      <c r="V7" s="1">
        <f>S7</f>
        <v>0.04</v>
      </c>
      <c r="W7" s="1" t="s">
        <v>177</v>
      </c>
      <c r="X7" s="1" t="str">
        <f>IF(N7="E", "Yes", "No")</f>
        <v>No</v>
      </c>
      <c r="AB7" s="1" t="s">
        <v>410</v>
      </c>
      <c r="AC7" t="str">
        <f t="shared" si="13"/>
        <v>No</v>
      </c>
      <c r="AD7" t="str">
        <f t="shared" si="2"/>
        <v>No</v>
      </c>
      <c r="AE7" t="str">
        <f t="shared" si="3"/>
        <v>Yes</v>
      </c>
      <c r="AF7" t="str">
        <f t="shared" si="4"/>
        <v>No</v>
      </c>
      <c r="AG7" t="str">
        <f t="shared" si="5"/>
        <v>No</v>
      </c>
      <c r="AH7" s="1" t="s">
        <v>348</v>
      </c>
      <c r="AI7" t="s">
        <v>348</v>
      </c>
      <c r="AJ7" t="str">
        <f t="shared" si="6"/>
        <v/>
      </c>
      <c r="AK7" t="str">
        <f t="shared" si="7"/>
        <v/>
      </c>
      <c r="AL7" t="str">
        <f t="shared" si="8"/>
        <v>Consumer</v>
      </c>
      <c r="AM7" t="str">
        <f t="shared" si="9"/>
        <v/>
      </c>
      <c r="AN7" t="str">
        <f t="shared" si="10"/>
        <v/>
      </c>
      <c r="AO7" t="str">
        <f t="shared" si="11"/>
        <v/>
      </c>
      <c r="AP7" t="str">
        <f t="shared" si="12"/>
        <v/>
      </c>
    </row>
    <row r="8" spans="1:54" hidden="1" x14ac:dyDescent="0.35">
      <c r="A8">
        <v>4087000</v>
      </c>
      <c r="B8" t="s">
        <v>3</v>
      </c>
      <c r="C8" t="s">
        <v>4</v>
      </c>
      <c r="D8">
        <v>2017</v>
      </c>
      <c r="E8" t="s">
        <v>620</v>
      </c>
      <c r="F8" s="4">
        <v>63167</v>
      </c>
      <c r="G8" t="s">
        <v>208</v>
      </c>
      <c r="H8" t="s">
        <v>42</v>
      </c>
      <c r="I8" t="s">
        <v>693</v>
      </c>
      <c r="N8" t="s">
        <v>607</v>
      </c>
      <c r="O8" s="1" t="str">
        <f t="shared" si="0"/>
        <v>Yes</v>
      </c>
      <c r="Q8" s="1">
        <v>14</v>
      </c>
      <c r="R8">
        <f t="shared" si="1"/>
        <v>14</v>
      </c>
      <c r="S8">
        <v>100</v>
      </c>
      <c r="T8" t="s">
        <v>622</v>
      </c>
      <c r="U8">
        <f t="shared" si="14"/>
        <v>14</v>
      </c>
      <c r="V8">
        <f>U8</f>
        <v>14</v>
      </c>
      <c r="W8" t="s">
        <v>648</v>
      </c>
      <c r="X8" t="str">
        <f>IF(S8&lt;R8, "Yes*", "No")</f>
        <v>No</v>
      </c>
      <c r="AB8" t="s">
        <v>381</v>
      </c>
      <c r="AC8" t="str">
        <f t="shared" si="13"/>
        <v>No</v>
      </c>
      <c r="AD8" t="str">
        <f t="shared" si="2"/>
        <v>No</v>
      </c>
      <c r="AE8" t="str">
        <f t="shared" si="3"/>
        <v>No</v>
      </c>
      <c r="AF8" t="str">
        <f t="shared" si="4"/>
        <v>No</v>
      </c>
      <c r="AG8" t="str">
        <f t="shared" si="5"/>
        <v>No</v>
      </c>
      <c r="AH8" t="s">
        <v>349</v>
      </c>
      <c r="AI8" t="s">
        <v>348</v>
      </c>
      <c r="AJ8" t="str">
        <f t="shared" si="6"/>
        <v/>
      </c>
      <c r="AK8" t="str">
        <f t="shared" si="7"/>
        <v/>
      </c>
      <c r="AL8" t="str">
        <f t="shared" si="8"/>
        <v/>
      </c>
      <c r="AM8" t="str">
        <f t="shared" si="9"/>
        <v/>
      </c>
      <c r="AN8" t="str">
        <f t="shared" si="10"/>
        <v/>
      </c>
      <c r="AO8" t="str">
        <f t="shared" si="11"/>
        <v>PAH</v>
      </c>
      <c r="AP8" t="str">
        <f t="shared" si="12"/>
        <v/>
      </c>
    </row>
    <row r="9" spans="1:54" hidden="1" x14ac:dyDescent="0.35">
      <c r="A9" s="1">
        <v>4087000</v>
      </c>
      <c r="B9" s="1" t="s">
        <v>3</v>
      </c>
      <c r="C9" s="1" t="s">
        <v>4</v>
      </c>
      <c r="D9" s="1">
        <v>2017</v>
      </c>
      <c r="E9" s="1" t="s">
        <v>618</v>
      </c>
      <c r="F9" s="1">
        <v>62805</v>
      </c>
      <c r="G9" s="1" t="s">
        <v>208</v>
      </c>
      <c r="H9" s="1" t="s">
        <v>42</v>
      </c>
      <c r="I9" s="1" t="s">
        <v>596</v>
      </c>
      <c r="J9" s="1">
        <v>4433</v>
      </c>
      <c r="K9" s="1" t="s">
        <v>614</v>
      </c>
      <c r="L9" s="1" t="s">
        <v>507</v>
      </c>
      <c r="M9" s="1"/>
      <c r="N9" s="1" t="s">
        <v>606</v>
      </c>
      <c r="O9" s="1" t="str">
        <f t="shared" si="0"/>
        <v>No</v>
      </c>
      <c r="P9" s="1" t="s">
        <v>722</v>
      </c>
      <c r="Q9" s="1">
        <v>0.04</v>
      </c>
      <c r="R9" s="1">
        <f t="shared" si="1"/>
        <v>0</v>
      </c>
      <c r="S9" s="1">
        <f>IF(O9="No", Q9, " ")</f>
        <v>0.04</v>
      </c>
      <c r="T9" s="1" t="s">
        <v>7</v>
      </c>
      <c r="U9" s="1">
        <f t="shared" si="14"/>
        <v>0</v>
      </c>
      <c r="V9" s="1">
        <f>S9</f>
        <v>0.04</v>
      </c>
      <c r="W9" s="1" t="s">
        <v>177</v>
      </c>
      <c r="X9" s="1" t="str">
        <f>IF(N9="E", "Yes", "No")</f>
        <v>No</v>
      </c>
      <c r="AB9" s="1" t="s">
        <v>381</v>
      </c>
      <c r="AC9" t="str">
        <f t="shared" si="13"/>
        <v>No</v>
      </c>
      <c r="AD9" t="str">
        <f t="shared" si="2"/>
        <v>No</v>
      </c>
      <c r="AE9" t="str">
        <f t="shared" si="3"/>
        <v>No</v>
      </c>
      <c r="AF9" t="str">
        <f t="shared" si="4"/>
        <v>No</v>
      </c>
      <c r="AG9" t="str">
        <f t="shared" si="5"/>
        <v>No</v>
      </c>
      <c r="AH9" s="1" t="s">
        <v>349</v>
      </c>
      <c r="AI9" t="s">
        <v>348</v>
      </c>
      <c r="AJ9" t="str">
        <f t="shared" si="6"/>
        <v/>
      </c>
      <c r="AK9" t="str">
        <f t="shared" si="7"/>
        <v/>
      </c>
      <c r="AL9" t="str">
        <f t="shared" si="8"/>
        <v/>
      </c>
      <c r="AM9" t="str">
        <f t="shared" si="9"/>
        <v/>
      </c>
      <c r="AN9" t="str">
        <f t="shared" si="10"/>
        <v/>
      </c>
      <c r="AO9" t="str">
        <f t="shared" si="11"/>
        <v>PAH</v>
      </c>
      <c r="AP9" t="str">
        <f t="shared" si="12"/>
        <v/>
      </c>
    </row>
    <row r="10" spans="1:54" hidden="1" x14ac:dyDescent="0.35">
      <c r="A10">
        <v>4087000</v>
      </c>
      <c r="B10" t="s">
        <v>3</v>
      </c>
      <c r="C10" t="s">
        <v>4</v>
      </c>
      <c r="D10">
        <v>2017</v>
      </c>
      <c r="E10" t="s">
        <v>620</v>
      </c>
      <c r="F10" s="4">
        <v>63168</v>
      </c>
      <c r="G10" t="s">
        <v>178</v>
      </c>
      <c r="H10" t="s">
        <v>8</v>
      </c>
      <c r="I10" t="s">
        <v>693</v>
      </c>
      <c r="N10" t="s">
        <v>607</v>
      </c>
      <c r="O10" s="1" t="str">
        <f t="shared" si="0"/>
        <v>Yes</v>
      </c>
      <c r="Q10" s="1">
        <v>14</v>
      </c>
      <c r="R10">
        <f t="shared" si="1"/>
        <v>14</v>
      </c>
      <c r="S10">
        <v>100</v>
      </c>
      <c r="T10" t="s">
        <v>622</v>
      </c>
      <c r="U10">
        <f t="shared" si="14"/>
        <v>14</v>
      </c>
      <c r="V10">
        <f>U10</f>
        <v>14</v>
      </c>
      <c r="W10" t="s">
        <v>648</v>
      </c>
      <c r="X10" t="str">
        <f>IF(S10&lt;R10, "Yes*", "No")</f>
        <v>No</v>
      </c>
      <c r="AB10" t="s">
        <v>694</v>
      </c>
      <c r="AC10" t="str">
        <f t="shared" si="13"/>
        <v>No</v>
      </c>
      <c r="AD10" t="str">
        <f t="shared" si="2"/>
        <v>No</v>
      </c>
      <c r="AE10" t="str">
        <f t="shared" si="3"/>
        <v>Yes</v>
      </c>
      <c r="AF10" t="str">
        <f t="shared" si="4"/>
        <v>Yes</v>
      </c>
      <c r="AG10" t="str">
        <f t="shared" si="5"/>
        <v>No</v>
      </c>
      <c r="AH10" t="s">
        <v>349</v>
      </c>
      <c r="AI10" t="s">
        <v>348</v>
      </c>
      <c r="AJ10" t="str">
        <f t="shared" si="6"/>
        <v/>
      </c>
      <c r="AK10" t="str">
        <f t="shared" si="7"/>
        <v/>
      </c>
      <c r="AL10" t="str">
        <f t="shared" si="8"/>
        <v>Consumer</v>
      </c>
      <c r="AM10" t="str">
        <f t="shared" si="9"/>
        <v>Industrial</v>
      </c>
      <c r="AN10" t="str">
        <f t="shared" si="10"/>
        <v/>
      </c>
      <c r="AO10" t="str">
        <f t="shared" si="11"/>
        <v>PAH</v>
      </c>
      <c r="AP10" t="str">
        <f t="shared" si="12"/>
        <v/>
      </c>
    </row>
    <row r="11" spans="1:54" hidden="1" x14ac:dyDescent="0.35">
      <c r="A11" s="1">
        <v>4087000</v>
      </c>
      <c r="B11" s="1" t="s">
        <v>3</v>
      </c>
      <c r="C11" s="1" t="s">
        <v>4</v>
      </c>
      <c r="D11" s="1">
        <v>2017</v>
      </c>
      <c r="E11" s="1" t="s">
        <v>618</v>
      </c>
      <c r="F11" s="1">
        <v>30194</v>
      </c>
      <c r="G11" s="1" t="s">
        <v>178</v>
      </c>
      <c r="H11" s="1" t="s">
        <v>8</v>
      </c>
      <c r="I11" s="1" t="s">
        <v>596</v>
      </c>
      <c r="J11" s="1">
        <v>4433</v>
      </c>
      <c r="K11" s="1" t="s">
        <v>614</v>
      </c>
      <c r="L11" s="1" t="s">
        <v>543</v>
      </c>
      <c r="M11" s="1"/>
      <c r="N11" s="1" t="s">
        <v>606</v>
      </c>
      <c r="O11" s="1" t="str">
        <f t="shared" si="0"/>
        <v>No</v>
      </c>
      <c r="P11" s="1" t="s">
        <v>722</v>
      </c>
      <c r="Q11" s="1">
        <v>0.04</v>
      </c>
      <c r="R11" s="1">
        <f t="shared" si="1"/>
        <v>0</v>
      </c>
      <c r="S11" s="1">
        <f>IF(O11="No", Q11, " ")</f>
        <v>0.04</v>
      </c>
      <c r="T11" s="1" t="s">
        <v>7</v>
      </c>
      <c r="U11" s="1">
        <f t="shared" si="14"/>
        <v>0</v>
      </c>
      <c r="V11" s="1">
        <f>S11</f>
        <v>0.04</v>
      </c>
      <c r="W11" s="1" t="s">
        <v>177</v>
      </c>
      <c r="X11" s="1" t="str">
        <f>IF(N11="E", "Yes", "No")</f>
        <v>No</v>
      </c>
      <c r="AB11" t="s">
        <v>350</v>
      </c>
      <c r="AC11" t="str">
        <f t="shared" si="13"/>
        <v>No</v>
      </c>
      <c r="AD11" t="str">
        <f t="shared" si="2"/>
        <v>No</v>
      </c>
      <c r="AE11" t="str">
        <f t="shared" si="3"/>
        <v>Yes</v>
      </c>
      <c r="AF11" t="str">
        <f t="shared" si="4"/>
        <v>Yes</v>
      </c>
      <c r="AG11" t="str">
        <f t="shared" si="5"/>
        <v>No</v>
      </c>
      <c r="AH11" t="s">
        <v>349</v>
      </c>
      <c r="AI11" t="s">
        <v>348</v>
      </c>
      <c r="AJ11" t="str">
        <f t="shared" si="6"/>
        <v/>
      </c>
      <c r="AK11" t="str">
        <f t="shared" si="7"/>
        <v/>
      </c>
      <c r="AL11" t="str">
        <f t="shared" si="8"/>
        <v>Consumer</v>
      </c>
      <c r="AM11" t="str">
        <f t="shared" si="9"/>
        <v>Industrial</v>
      </c>
      <c r="AN11" t="str">
        <f t="shared" si="10"/>
        <v/>
      </c>
      <c r="AO11" t="str">
        <f t="shared" si="11"/>
        <v>PAH</v>
      </c>
      <c r="AP11" t="str">
        <f t="shared" si="12"/>
        <v/>
      </c>
    </row>
    <row r="12" spans="1:54" hidden="1" x14ac:dyDescent="0.35">
      <c r="A12" s="1">
        <v>4087000</v>
      </c>
      <c r="B12" s="1" t="s">
        <v>3</v>
      </c>
      <c r="C12" s="1" t="s">
        <v>4</v>
      </c>
      <c r="D12" s="1">
        <v>2017</v>
      </c>
      <c r="E12" s="1" t="s">
        <v>618</v>
      </c>
      <c r="F12" s="1">
        <v>63145</v>
      </c>
      <c r="G12" s="1" t="s">
        <v>229</v>
      </c>
      <c r="H12" s="1" t="s">
        <v>68</v>
      </c>
      <c r="I12" s="1" t="s">
        <v>596</v>
      </c>
      <c r="J12" s="1">
        <v>4433</v>
      </c>
      <c r="K12" s="1" t="s">
        <v>614</v>
      </c>
      <c r="L12" s="1" t="s">
        <v>532</v>
      </c>
      <c r="M12" s="1" t="s">
        <v>556</v>
      </c>
      <c r="N12" s="1" t="s">
        <v>607</v>
      </c>
      <c r="O12" s="1" t="str">
        <f t="shared" si="0"/>
        <v>Yes</v>
      </c>
      <c r="P12" s="1" t="s">
        <v>349</v>
      </c>
      <c r="Q12" s="1">
        <v>0.12</v>
      </c>
      <c r="R12" s="1">
        <f t="shared" si="1"/>
        <v>0.12</v>
      </c>
      <c r="S12" s="1">
        <v>0.32</v>
      </c>
      <c r="T12" s="1" t="s">
        <v>7</v>
      </c>
      <c r="U12" s="1">
        <f t="shared" si="14"/>
        <v>0.12</v>
      </c>
      <c r="V12" s="1">
        <f>S12</f>
        <v>0.32</v>
      </c>
      <c r="W12" s="1" t="s">
        <v>177</v>
      </c>
      <c r="X12" s="1" t="str">
        <f>IF(N12="E", "Yes", "No")</f>
        <v>Yes</v>
      </c>
      <c r="AB12" s="1" t="s">
        <v>409</v>
      </c>
      <c r="AC12" t="str">
        <f t="shared" si="13"/>
        <v>No</v>
      </c>
      <c r="AD12" t="str">
        <f t="shared" si="2"/>
        <v>No</v>
      </c>
      <c r="AE12" t="str">
        <f t="shared" si="3"/>
        <v>No</v>
      </c>
      <c r="AF12" t="str">
        <f t="shared" si="4"/>
        <v>No</v>
      </c>
      <c r="AG12" t="str">
        <f t="shared" si="5"/>
        <v>No</v>
      </c>
      <c r="AH12" s="1" t="s">
        <v>348</v>
      </c>
      <c r="AI12" t="s">
        <v>349</v>
      </c>
      <c r="AJ12" t="str">
        <f t="shared" si="6"/>
        <v/>
      </c>
      <c r="AK12" t="str">
        <f t="shared" si="7"/>
        <v/>
      </c>
      <c r="AL12" t="str">
        <f t="shared" si="8"/>
        <v/>
      </c>
      <c r="AM12" t="str">
        <f t="shared" si="9"/>
        <v/>
      </c>
      <c r="AN12" t="str">
        <f t="shared" si="10"/>
        <v/>
      </c>
      <c r="AO12" t="str">
        <f t="shared" si="11"/>
        <v/>
      </c>
      <c r="AP12" t="str">
        <f t="shared" si="12"/>
        <v>Other</v>
      </c>
    </row>
    <row r="13" spans="1:54" hidden="1" x14ac:dyDescent="0.35">
      <c r="A13" s="1">
        <v>4087000</v>
      </c>
      <c r="B13" s="1" t="s">
        <v>3</v>
      </c>
      <c r="C13" s="1" t="s">
        <v>4</v>
      </c>
      <c r="D13" s="1">
        <v>2017</v>
      </c>
      <c r="E13" s="1" t="s">
        <v>618</v>
      </c>
      <c r="F13" s="1">
        <v>62806</v>
      </c>
      <c r="G13" s="1" t="s">
        <v>209</v>
      </c>
      <c r="H13" s="1" t="s">
        <v>43</v>
      </c>
      <c r="I13" s="1" t="s">
        <v>596</v>
      </c>
      <c r="J13" s="1">
        <v>4433</v>
      </c>
      <c r="K13" s="1" t="s">
        <v>614</v>
      </c>
      <c r="L13" s="1" t="s">
        <v>557</v>
      </c>
      <c r="M13" s="1"/>
      <c r="N13" s="1" t="s">
        <v>606</v>
      </c>
      <c r="O13" s="1" t="str">
        <f t="shared" si="0"/>
        <v>No</v>
      </c>
      <c r="P13" s="1" t="s">
        <v>722</v>
      </c>
      <c r="Q13" s="1">
        <v>1.6</v>
      </c>
      <c r="R13" s="1">
        <f t="shared" si="1"/>
        <v>0</v>
      </c>
      <c r="S13" s="1">
        <f>IF(O13="No", Q13, " ")</f>
        <v>1.6</v>
      </c>
      <c r="T13" s="1" t="s">
        <v>7</v>
      </c>
      <c r="U13" s="1">
        <f t="shared" si="14"/>
        <v>0</v>
      </c>
      <c r="V13" s="1">
        <f>S13</f>
        <v>1.6</v>
      </c>
      <c r="W13" s="1" t="s">
        <v>177</v>
      </c>
      <c r="X13" s="1" t="str">
        <f>IF(N13="E", "Yes", "No")</f>
        <v>No</v>
      </c>
      <c r="AB13" s="1" t="s">
        <v>382</v>
      </c>
      <c r="AC13" t="str">
        <f t="shared" si="13"/>
        <v>No</v>
      </c>
      <c r="AD13" t="str">
        <f t="shared" si="2"/>
        <v>No</v>
      </c>
      <c r="AE13" t="str">
        <f t="shared" si="3"/>
        <v>Yes</v>
      </c>
      <c r="AF13" t="str">
        <f t="shared" si="4"/>
        <v>No</v>
      </c>
      <c r="AG13" t="str">
        <f t="shared" si="5"/>
        <v>Yes</v>
      </c>
      <c r="AH13" s="1" t="s">
        <v>348</v>
      </c>
      <c r="AI13" t="s">
        <v>348</v>
      </c>
      <c r="AJ13" t="str">
        <f t="shared" si="6"/>
        <v/>
      </c>
      <c r="AK13" t="str">
        <f t="shared" si="7"/>
        <v/>
      </c>
      <c r="AL13" t="str">
        <f t="shared" si="8"/>
        <v>Consumer</v>
      </c>
      <c r="AM13" t="str">
        <f t="shared" si="9"/>
        <v/>
      </c>
      <c r="AN13" t="str">
        <f t="shared" si="10"/>
        <v>Pharmaceutical</v>
      </c>
      <c r="AO13" t="str">
        <f t="shared" si="11"/>
        <v/>
      </c>
      <c r="AP13" t="str">
        <f t="shared" si="12"/>
        <v/>
      </c>
    </row>
    <row r="14" spans="1:54" hidden="1" x14ac:dyDescent="0.35">
      <c r="A14">
        <v>4087000</v>
      </c>
      <c r="B14" t="s">
        <v>3</v>
      </c>
      <c r="C14" t="s">
        <v>4</v>
      </c>
      <c r="D14">
        <v>2017</v>
      </c>
      <c r="E14" t="s">
        <v>620</v>
      </c>
      <c r="F14" s="4">
        <v>63171</v>
      </c>
      <c r="G14" t="s">
        <v>609</v>
      </c>
      <c r="H14" t="s">
        <v>44</v>
      </c>
      <c r="I14" t="s">
        <v>693</v>
      </c>
      <c r="N14" t="s">
        <v>606</v>
      </c>
      <c r="O14" s="1" t="str">
        <f t="shared" si="0"/>
        <v>No</v>
      </c>
      <c r="Q14" s="1">
        <v>100</v>
      </c>
      <c r="R14">
        <f t="shared" si="1"/>
        <v>0</v>
      </c>
      <c r="S14">
        <v>100</v>
      </c>
      <c r="T14" t="s">
        <v>622</v>
      </c>
      <c r="U14">
        <f t="shared" si="14"/>
        <v>0</v>
      </c>
      <c r="V14">
        <f>U14</f>
        <v>0</v>
      </c>
      <c r="W14" t="s">
        <v>648</v>
      </c>
      <c r="X14" t="str">
        <f>IF(S14&lt;R14, "Yes*", "No")</f>
        <v>No</v>
      </c>
      <c r="AB14" t="s">
        <v>383</v>
      </c>
      <c r="AC14" t="str">
        <f t="shared" si="13"/>
        <v>No</v>
      </c>
      <c r="AD14" t="str">
        <f t="shared" si="2"/>
        <v>No</v>
      </c>
      <c r="AE14" t="str">
        <f t="shared" si="3"/>
        <v>Yes</v>
      </c>
      <c r="AF14" t="str">
        <f t="shared" si="4"/>
        <v>No</v>
      </c>
      <c r="AG14" t="str">
        <f t="shared" si="5"/>
        <v>No</v>
      </c>
      <c r="AH14" t="s">
        <v>349</v>
      </c>
      <c r="AI14" t="s">
        <v>348</v>
      </c>
      <c r="AJ14" t="str">
        <f t="shared" si="6"/>
        <v/>
      </c>
      <c r="AK14" t="str">
        <f t="shared" si="7"/>
        <v/>
      </c>
      <c r="AL14" t="str">
        <f t="shared" si="8"/>
        <v>Consumer</v>
      </c>
      <c r="AM14" t="str">
        <f t="shared" si="9"/>
        <v/>
      </c>
      <c r="AN14" t="str">
        <f t="shared" si="10"/>
        <v/>
      </c>
      <c r="AO14" t="str">
        <f t="shared" si="11"/>
        <v>PAH</v>
      </c>
      <c r="AP14" t="str">
        <f t="shared" si="12"/>
        <v/>
      </c>
    </row>
    <row r="15" spans="1:54" hidden="1" x14ac:dyDescent="0.35">
      <c r="A15" s="1">
        <v>4087000</v>
      </c>
      <c r="B15" s="1" t="s">
        <v>3</v>
      </c>
      <c r="C15" s="1" t="s">
        <v>4</v>
      </c>
      <c r="D15" s="1">
        <v>2017</v>
      </c>
      <c r="E15" s="1" t="s">
        <v>618</v>
      </c>
      <c r="F15" s="1">
        <v>62807</v>
      </c>
      <c r="G15" s="1" t="s">
        <v>609</v>
      </c>
      <c r="H15" s="1" t="s">
        <v>44</v>
      </c>
      <c r="I15" s="1" t="s">
        <v>596</v>
      </c>
      <c r="J15" s="1">
        <v>4433</v>
      </c>
      <c r="K15" s="1" t="s">
        <v>614</v>
      </c>
      <c r="L15" s="1" t="s">
        <v>554</v>
      </c>
      <c r="M15" s="1"/>
      <c r="N15" s="1" t="s">
        <v>606</v>
      </c>
      <c r="O15" s="1" t="str">
        <f t="shared" si="0"/>
        <v>No</v>
      </c>
      <c r="P15" s="1" t="s">
        <v>722</v>
      </c>
      <c r="Q15" s="1">
        <v>0.04</v>
      </c>
      <c r="R15" s="1">
        <f t="shared" si="1"/>
        <v>0</v>
      </c>
      <c r="S15" s="1">
        <f>IF(O15="No", Q15, " ")</f>
        <v>0.04</v>
      </c>
      <c r="T15" s="1" t="s">
        <v>7</v>
      </c>
      <c r="U15" s="1">
        <f t="shared" si="14"/>
        <v>0</v>
      </c>
      <c r="V15" s="1">
        <f>S15</f>
        <v>0.04</v>
      </c>
      <c r="W15" s="1" t="s">
        <v>177</v>
      </c>
      <c r="X15" s="1" t="str">
        <f>IF(N15="E", "Yes", "No")</f>
        <v>No</v>
      </c>
      <c r="AB15" s="1" t="s">
        <v>383</v>
      </c>
      <c r="AC15" t="str">
        <f t="shared" si="13"/>
        <v>No</v>
      </c>
      <c r="AD15" t="str">
        <f t="shared" si="2"/>
        <v>No</v>
      </c>
      <c r="AE15" t="str">
        <f t="shared" si="3"/>
        <v>Yes</v>
      </c>
      <c r="AF15" t="str">
        <f t="shared" si="4"/>
        <v>No</v>
      </c>
      <c r="AG15" t="str">
        <f t="shared" si="5"/>
        <v>No</v>
      </c>
      <c r="AH15" s="1" t="s">
        <v>348</v>
      </c>
      <c r="AI15" t="s">
        <v>348</v>
      </c>
      <c r="AJ15" t="str">
        <f t="shared" si="6"/>
        <v/>
      </c>
      <c r="AK15" t="str">
        <f t="shared" si="7"/>
        <v/>
      </c>
      <c r="AL15" t="str">
        <f t="shared" si="8"/>
        <v>Consumer</v>
      </c>
      <c r="AM15" t="str">
        <f t="shared" si="9"/>
        <v/>
      </c>
      <c r="AN15" t="str">
        <f t="shared" si="10"/>
        <v/>
      </c>
      <c r="AO15" t="str">
        <f t="shared" si="11"/>
        <v/>
      </c>
      <c r="AP15" t="str">
        <f t="shared" si="12"/>
        <v/>
      </c>
    </row>
    <row r="16" spans="1:54" hidden="1" x14ac:dyDescent="0.35">
      <c r="A16" s="1">
        <v>4087000</v>
      </c>
      <c r="B16" s="1" t="s">
        <v>3</v>
      </c>
      <c r="C16" s="1" t="s">
        <v>4</v>
      </c>
      <c r="D16" s="1">
        <v>2017</v>
      </c>
      <c r="E16" s="1" t="s">
        <v>618</v>
      </c>
      <c r="F16" s="1">
        <v>61702</v>
      </c>
      <c r="G16" s="1" t="s">
        <v>198</v>
      </c>
      <c r="H16" s="1" t="s">
        <v>31</v>
      </c>
      <c r="I16" s="1" t="s">
        <v>596</v>
      </c>
      <c r="J16" s="1">
        <v>4433</v>
      </c>
      <c r="K16" s="1" t="s">
        <v>614</v>
      </c>
      <c r="L16" s="1" t="s">
        <v>554</v>
      </c>
      <c r="M16" s="1"/>
      <c r="N16" s="1" t="s">
        <v>606</v>
      </c>
      <c r="O16" s="1" t="s">
        <v>348</v>
      </c>
      <c r="P16" s="1" t="s">
        <v>722</v>
      </c>
      <c r="Q16" s="3">
        <v>0</v>
      </c>
      <c r="R16" s="1">
        <f t="shared" si="1"/>
        <v>0</v>
      </c>
      <c r="S16" s="1">
        <v>0.16</v>
      </c>
      <c r="T16" s="1" t="s">
        <v>7</v>
      </c>
      <c r="U16" s="1">
        <f t="shared" si="14"/>
        <v>0</v>
      </c>
      <c r="V16" s="1">
        <f>S16</f>
        <v>0.16</v>
      </c>
      <c r="W16" s="1" t="s">
        <v>612</v>
      </c>
      <c r="X16" s="1" t="str">
        <f>IF(N16="E", "Yes", "No")</f>
        <v>No</v>
      </c>
      <c r="Y16" s="1"/>
      <c r="Z16" s="1"/>
      <c r="AA16" s="1"/>
      <c r="AB16" s="1" t="s">
        <v>371</v>
      </c>
      <c r="AC16" s="1" t="str">
        <f t="shared" si="13"/>
        <v>No</v>
      </c>
      <c r="AD16" s="1" t="str">
        <f t="shared" si="2"/>
        <v>No</v>
      </c>
      <c r="AE16" s="1" t="str">
        <f t="shared" si="3"/>
        <v>Yes</v>
      </c>
      <c r="AF16" s="1" t="str">
        <f t="shared" si="4"/>
        <v>No</v>
      </c>
      <c r="AG16" s="1" t="str">
        <f t="shared" si="5"/>
        <v>No</v>
      </c>
      <c r="AH16" s="1" t="s">
        <v>348</v>
      </c>
      <c r="AI16" s="1" t="s">
        <v>348</v>
      </c>
      <c r="AJ16" s="1" t="str">
        <f t="shared" si="6"/>
        <v/>
      </c>
      <c r="AK16" s="1" t="str">
        <f t="shared" si="7"/>
        <v/>
      </c>
      <c r="AL16" s="1" t="str">
        <f t="shared" si="8"/>
        <v>Consumer</v>
      </c>
      <c r="AM16" s="1" t="str">
        <f t="shared" si="9"/>
        <v/>
      </c>
      <c r="AN16" s="1" t="str">
        <f t="shared" si="10"/>
        <v/>
      </c>
      <c r="AO16" s="1" t="str">
        <f t="shared" si="11"/>
        <v/>
      </c>
      <c r="AP16" s="1" t="str">
        <f t="shared" si="12"/>
        <v/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hidden="1" x14ac:dyDescent="0.35">
      <c r="A17" s="1">
        <v>4087000</v>
      </c>
      <c r="B17" s="1" t="s">
        <v>3</v>
      </c>
      <c r="C17" s="1" t="s">
        <v>4</v>
      </c>
      <c r="D17" s="1">
        <v>2017</v>
      </c>
      <c r="E17" s="1" t="s">
        <v>618</v>
      </c>
      <c r="F17" s="1">
        <v>62808</v>
      </c>
      <c r="G17" s="1" t="s">
        <v>210</v>
      </c>
      <c r="H17" s="1" t="s">
        <v>45</v>
      </c>
      <c r="I17" s="1" t="s">
        <v>596</v>
      </c>
      <c r="J17" s="1">
        <v>4433</v>
      </c>
      <c r="K17" s="1" t="s">
        <v>614</v>
      </c>
      <c r="L17" s="1" t="s">
        <v>532</v>
      </c>
      <c r="M17" s="1"/>
      <c r="N17" s="1" t="s">
        <v>606</v>
      </c>
      <c r="O17" s="1" t="str">
        <f t="shared" ref="O17:O48" si="15">IF(N17="&lt;", "No", "Yes")</f>
        <v>No</v>
      </c>
      <c r="P17" s="1" t="s">
        <v>722</v>
      </c>
      <c r="Q17" s="1">
        <v>0.04</v>
      </c>
      <c r="R17" s="1">
        <f t="shared" si="1"/>
        <v>0</v>
      </c>
      <c r="S17" s="1">
        <f>IF(O17="No", Q17, " ")</f>
        <v>0.04</v>
      </c>
      <c r="T17" s="1" t="s">
        <v>7</v>
      </c>
      <c r="U17" s="1">
        <f t="shared" si="14"/>
        <v>0</v>
      </c>
      <c r="V17" s="1">
        <f>S17</f>
        <v>0.04</v>
      </c>
      <c r="W17" s="1" t="s">
        <v>177</v>
      </c>
      <c r="X17" s="1" t="str">
        <f>IF(N17="E", "Yes", "No")</f>
        <v>No</v>
      </c>
      <c r="AB17" t="s">
        <v>384</v>
      </c>
      <c r="AC17" t="str">
        <f t="shared" si="13"/>
        <v>No</v>
      </c>
      <c r="AD17" t="str">
        <f t="shared" si="2"/>
        <v>No</v>
      </c>
      <c r="AE17" t="str">
        <f t="shared" si="3"/>
        <v>No</v>
      </c>
      <c r="AF17" t="str">
        <f t="shared" si="4"/>
        <v>No</v>
      </c>
      <c r="AG17" t="str">
        <f t="shared" si="5"/>
        <v>No</v>
      </c>
      <c r="AH17" s="1" t="s">
        <v>348</v>
      </c>
      <c r="AI17" t="s">
        <v>349</v>
      </c>
      <c r="AJ17" t="str">
        <f t="shared" si="6"/>
        <v/>
      </c>
      <c r="AK17" t="str">
        <f t="shared" si="7"/>
        <v/>
      </c>
      <c r="AL17" t="str">
        <f t="shared" si="8"/>
        <v/>
      </c>
      <c r="AM17" t="str">
        <f t="shared" si="9"/>
        <v/>
      </c>
      <c r="AN17" t="str">
        <f t="shared" si="10"/>
        <v/>
      </c>
      <c r="AO17" t="str">
        <f t="shared" si="11"/>
        <v/>
      </c>
      <c r="AP17" t="str">
        <f t="shared" si="12"/>
        <v>Other</v>
      </c>
    </row>
    <row r="18" spans="1:54" hidden="1" x14ac:dyDescent="0.35">
      <c r="A18" s="1">
        <v>4087000</v>
      </c>
      <c r="B18" s="1" t="s">
        <v>3</v>
      </c>
      <c r="C18" s="1" t="s">
        <v>4</v>
      </c>
      <c r="D18" s="1">
        <v>2017</v>
      </c>
      <c r="E18" s="1" t="s">
        <v>618</v>
      </c>
      <c r="F18" s="1">
        <v>62809</v>
      </c>
      <c r="G18" s="1" t="s">
        <v>211</v>
      </c>
      <c r="H18" s="1" t="s">
        <v>46</v>
      </c>
      <c r="I18" s="1" t="s">
        <v>596</v>
      </c>
      <c r="J18" s="1">
        <v>4433</v>
      </c>
      <c r="K18" s="1" t="s">
        <v>614</v>
      </c>
      <c r="L18" s="1" t="s">
        <v>554</v>
      </c>
      <c r="M18" s="1"/>
      <c r="N18" s="1" t="s">
        <v>606</v>
      </c>
      <c r="O18" s="1" t="str">
        <f t="shared" si="15"/>
        <v>No</v>
      </c>
      <c r="P18" s="1" t="s">
        <v>722</v>
      </c>
      <c r="Q18" s="1">
        <v>0.02</v>
      </c>
      <c r="R18" s="1">
        <f t="shared" si="1"/>
        <v>0</v>
      </c>
      <c r="S18" s="1">
        <f>IF(O18="No", Q18, " ")</f>
        <v>0.02</v>
      </c>
      <c r="T18" s="1" t="s">
        <v>7</v>
      </c>
      <c r="U18" s="1">
        <f t="shared" si="14"/>
        <v>0</v>
      </c>
      <c r="V18" s="1">
        <f>S18</f>
        <v>0.02</v>
      </c>
      <c r="W18" s="1" t="s">
        <v>177</v>
      </c>
      <c r="X18" s="1" t="str">
        <f>IF(N18="E", "Yes", "No")</f>
        <v>No</v>
      </c>
      <c r="AB18" t="s">
        <v>385</v>
      </c>
      <c r="AC18" t="str">
        <f t="shared" si="13"/>
        <v>No</v>
      </c>
      <c r="AD18" t="str">
        <f t="shared" si="2"/>
        <v>No</v>
      </c>
      <c r="AE18" t="str">
        <f t="shared" si="3"/>
        <v>Yes</v>
      </c>
      <c r="AF18" t="str">
        <f t="shared" si="4"/>
        <v>No</v>
      </c>
      <c r="AG18" t="str">
        <f t="shared" si="5"/>
        <v>No</v>
      </c>
      <c r="AH18" s="1" t="s">
        <v>348</v>
      </c>
      <c r="AI18" t="s">
        <v>348</v>
      </c>
      <c r="AJ18" t="str">
        <f t="shared" si="6"/>
        <v/>
      </c>
      <c r="AK18" t="str">
        <f t="shared" si="7"/>
        <v/>
      </c>
      <c r="AL18" t="str">
        <f t="shared" si="8"/>
        <v>Consumer</v>
      </c>
      <c r="AM18" t="str">
        <f t="shared" si="9"/>
        <v/>
      </c>
      <c r="AN18" t="str">
        <f t="shared" si="10"/>
        <v/>
      </c>
      <c r="AO18" t="str">
        <f t="shared" si="11"/>
        <v/>
      </c>
      <c r="AP18" t="str">
        <f t="shared" si="12"/>
        <v/>
      </c>
    </row>
    <row r="19" spans="1:54" hidden="1" x14ac:dyDescent="0.35">
      <c r="A19" s="1">
        <v>4087000</v>
      </c>
      <c r="B19" s="1" t="s">
        <v>3</v>
      </c>
      <c r="C19" s="1" t="s">
        <v>4</v>
      </c>
      <c r="D19" s="1">
        <v>2017</v>
      </c>
      <c r="E19" s="1" t="s">
        <v>618</v>
      </c>
      <c r="F19" s="1">
        <v>62829</v>
      </c>
      <c r="G19" s="1" t="s">
        <v>225</v>
      </c>
      <c r="H19" s="1" t="s">
        <v>402</v>
      </c>
      <c r="I19" s="1" t="s">
        <v>596</v>
      </c>
      <c r="J19" s="1">
        <v>4433</v>
      </c>
      <c r="K19" s="1" t="s">
        <v>614</v>
      </c>
      <c r="L19" s="1" t="s">
        <v>555</v>
      </c>
      <c r="M19" s="1"/>
      <c r="N19" s="1" t="s">
        <v>606</v>
      </c>
      <c r="O19" s="1" t="str">
        <f t="shared" si="15"/>
        <v>No</v>
      </c>
      <c r="P19" s="1" t="s">
        <v>722</v>
      </c>
      <c r="Q19" s="1">
        <v>1.6</v>
      </c>
      <c r="R19" s="1">
        <f t="shared" si="1"/>
        <v>0</v>
      </c>
      <c r="S19" s="1">
        <f>IF(O19="No", Q19, " ")</f>
        <v>1.6</v>
      </c>
      <c r="T19" s="1" t="s">
        <v>7</v>
      </c>
      <c r="U19" s="1">
        <f t="shared" si="14"/>
        <v>0</v>
      </c>
      <c r="V19" s="1">
        <f>S19</f>
        <v>1.6</v>
      </c>
      <c r="W19" s="1" t="s">
        <v>199</v>
      </c>
      <c r="X19" s="1" t="str">
        <f>IF(N19="E", "Yes", "No")</f>
        <v>No</v>
      </c>
      <c r="AB19" t="s">
        <v>403</v>
      </c>
      <c r="AC19" t="str">
        <f t="shared" si="13"/>
        <v>No</v>
      </c>
      <c r="AD19" t="str">
        <f t="shared" si="2"/>
        <v>No</v>
      </c>
      <c r="AE19" t="str">
        <f t="shared" si="3"/>
        <v>Yes</v>
      </c>
      <c r="AF19" t="str">
        <f t="shared" si="4"/>
        <v>Yes</v>
      </c>
      <c r="AG19" t="str">
        <f t="shared" si="5"/>
        <v>No</v>
      </c>
      <c r="AH19" s="1" t="s">
        <v>348</v>
      </c>
      <c r="AI19" t="s">
        <v>348</v>
      </c>
      <c r="AJ19" t="str">
        <f t="shared" si="6"/>
        <v/>
      </c>
      <c r="AK19" t="str">
        <f t="shared" si="7"/>
        <v/>
      </c>
      <c r="AL19" t="str">
        <f t="shared" si="8"/>
        <v>Consumer</v>
      </c>
      <c r="AM19" t="str">
        <f t="shared" si="9"/>
        <v>Industrial</v>
      </c>
      <c r="AN19" t="str">
        <f t="shared" si="10"/>
        <v/>
      </c>
      <c r="AO19" t="str">
        <f t="shared" si="11"/>
        <v/>
      </c>
      <c r="AP19" t="str">
        <f t="shared" si="12"/>
        <v/>
      </c>
    </row>
    <row r="20" spans="1:54" hidden="1" x14ac:dyDescent="0.35">
      <c r="A20">
        <v>4087000</v>
      </c>
      <c r="B20" t="s">
        <v>3</v>
      </c>
      <c r="C20" t="s">
        <v>4</v>
      </c>
      <c r="D20">
        <v>2017</v>
      </c>
      <c r="E20" t="s">
        <v>620</v>
      </c>
      <c r="F20" s="4">
        <v>63175</v>
      </c>
      <c r="G20" s="1" t="s">
        <v>225</v>
      </c>
      <c r="H20" t="s">
        <v>402</v>
      </c>
      <c r="I20" t="s">
        <v>693</v>
      </c>
      <c r="N20" t="s">
        <v>607</v>
      </c>
      <c r="O20" s="1" t="str">
        <f t="shared" si="15"/>
        <v>Yes</v>
      </c>
      <c r="Q20" s="1">
        <v>800</v>
      </c>
      <c r="R20">
        <f t="shared" si="1"/>
        <v>800</v>
      </c>
      <c r="S20">
        <v>1500</v>
      </c>
      <c r="T20" t="s">
        <v>622</v>
      </c>
      <c r="U20">
        <f t="shared" si="14"/>
        <v>800</v>
      </c>
      <c r="V20">
        <f>U20</f>
        <v>800</v>
      </c>
      <c r="W20" t="s">
        <v>648</v>
      </c>
      <c r="X20" t="str">
        <f>IF(S20&lt;R20, "Yes*", "No")</f>
        <v>No</v>
      </c>
      <c r="AB20" t="s">
        <v>403</v>
      </c>
      <c r="AC20" t="str">
        <f t="shared" si="13"/>
        <v>No</v>
      </c>
      <c r="AD20" t="str">
        <f t="shared" si="2"/>
        <v>No</v>
      </c>
      <c r="AE20" t="str">
        <f t="shared" si="3"/>
        <v>Yes</v>
      </c>
      <c r="AF20" t="str">
        <f t="shared" si="4"/>
        <v>Yes</v>
      </c>
      <c r="AG20" t="str">
        <f t="shared" si="5"/>
        <v>No</v>
      </c>
      <c r="AH20" t="s">
        <v>349</v>
      </c>
      <c r="AI20" t="s">
        <v>348</v>
      </c>
      <c r="AJ20" t="str">
        <f t="shared" si="6"/>
        <v/>
      </c>
      <c r="AK20" t="str">
        <f t="shared" si="7"/>
        <v/>
      </c>
      <c r="AL20" t="str">
        <f t="shared" si="8"/>
        <v>Consumer</v>
      </c>
      <c r="AM20" t="str">
        <f t="shared" si="9"/>
        <v>Industrial</v>
      </c>
      <c r="AN20" t="str">
        <f t="shared" si="10"/>
        <v/>
      </c>
      <c r="AO20" t="str">
        <f t="shared" si="11"/>
        <v>PAH</v>
      </c>
      <c r="AP20" t="str">
        <f t="shared" si="12"/>
        <v/>
      </c>
    </row>
    <row r="21" spans="1:54" s="1" customFormat="1" hidden="1" x14ac:dyDescent="0.35">
      <c r="A21" s="1">
        <v>4087000</v>
      </c>
      <c r="B21" s="1" t="s">
        <v>3</v>
      </c>
      <c r="C21" s="1" t="s">
        <v>4</v>
      </c>
      <c r="D21" s="1">
        <v>2017</v>
      </c>
      <c r="E21" s="1" t="s">
        <v>618</v>
      </c>
      <c r="F21" s="1">
        <v>61703</v>
      </c>
      <c r="G21" s="1" t="s">
        <v>200</v>
      </c>
      <c r="H21" s="1" t="s">
        <v>32</v>
      </c>
      <c r="I21" s="1" t="s">
        <v>596</v>
      </c>
      <c r="J21" s="1">
        <v>4433</v>
      </c>
      <c r="K21" s="1" t="s">
        <v>614</v>
      </c>
      <c r="L21" s="1" t="s">
        <v>554</v>
      </c>
      <c r="N21" s="1" t="s">
        <v>606</v>
      </c>
      <c r="O21" s="1" t="str">
        <f t="shared" si="15"/>
        <v>No</v>
      </c>
      <c r="P21" s="1" t="s">
        <v>722</v>
      </c>
      <c r="Q21" s="1">
        <v>1.6</v>
      </c>
      <c r="R21" s="1">
        <f t="shared" si="1"/>
        <v>0</v>
      </c>
      <c r="S21" s="1">
        <f>IF(O21="No", Q21, " ")</f>
        <v>1.6</v>
      </c>
      <c r="T21" s="1" t="s">
        <v>7</v>
      </c>
      <c r="U21" s="1">
        <f t="shared" si="14"/>
        <v>0</v>
      </c>
      <c r="V21" s="1">
        <f>S21</f>
        <v>1.6</v>
      </c>
      <c r="W21" s="1" t="s">
        <v>199</v>
      </c>
      <c r="X21" s="1" t="str">
        <f>IF(N21="E", "Yes", "No")</f>
        <v>No</v>
      </c>
      <c r="Y21"/>
      <c r="Z21"/>
      <c r="AA21"/>
      <c r="AB21" s="1" t="s">
        <v>372</v>
      </c>
      <c r="AC21" t="str">
        <f t="shared" si="13"/>
        <v>No</v>
      </c>
      <c r="AD21" t="str">
        <f t="shared" si="2"/>
        <v>No</v>
      </c>
      <c r="AE21" t="str">
        <f t="shared" si="3"/>
        <v>Yes</v>
      </c>
      <c r="AF21" t="str">
        <f t="shared" si="4"/>
        <v>No</v>
      </c>
      <c r="AG21" t="str">
        <f t="shared" si="5"/>
        <v>No</v>
      </c>
      <c r="AH21" s="1" t="s">
        <v>348</v>
      </c>
      <c r="AI21" t="s">
        <v>348</v>
      </c>
      <c r="AJ21" t="str">
        <f t="shared" si="6"/>
        <v/>
      </c>
      <c r="AK21" t="str">
        <f t="shared" si="7"/>
        <v/>
      </c>
      <c r="AL21" t="str">
        <f t="shared" si="8"/>
        <v>Consumer</v>
      </c>
      <c r="AM21" t="str">
        <f t="shared" si="9"/>
        <v/>
      </c>
      <c r="AN21" t="str">
        <f t="shared" si="10"/>
        <v/>
      </c>
      <c r="AO21" t="str">
        <f t="shared" si="11"/>
        <v/>
      </c>
      <c r="AP21" t="str">
        <f t="shared" si="12"/>
        <v/>
      </c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hidden="1" x14ac:dyDescent="0.35">
      <c r="A22">
        <v>4087000</v>
      </c>
      <c r="B22" t="s">
        <v>3</v>
      </c>
      <c r="C22" t="s">
        <v>4</v>
      </c>
      <c r="D22">
        <v>2017</v>
      </c>
      <c r="E22" t="s">
        <v>620</v>
      </c>
      <c r="F22" s="4">
        <v>63200</v>
      </c>
      <c r="G22" s="1" t="s">
        <v>200</v>
      </c>
      <c r="H22" t="s">
        <v>32</v>
      </c>
      <c r="I22" t="s">
        <v>693</v>
      </c>
      <c r="N22" s="1" t="s">
        <v>606</v>
      </c>
      <c r="O22" s="1" t="str">
        <f t="shared" si="15"/>
        <v>No</v>
      </c>
      <c r="Q22">
        <v>2000</v>
      </c>
      <c r="R22">
        <f t="shared" si="1"/>
        <v>0</v>
      </c>
      <c r="S22">
        <v>2000</v>
      </c>
      <c r="T22" t="s">
        <v>622</v>
      </c>
      <c r="U22">
        <f t="shared" si="14"/>
        <v>0</v>
      </c>
      <c r="V22">
        <f>U22</f>
        <v>0</v>
      </c>
      <c r="W22" t="s">
        <v>648</v>
      </c>
      <c r="X22" t="str">
        <f>IF(S22&lt;R22, "Yes*", "No")</f>
        <v>No</v>
      </c>
      <c r="AB22" t="s">
        <v>372</v>
      </c>
      <c r="AC22" t="str">
        <f t="shared" si="13"/>
        <v>No</v>
      </c>
      <c r="AD22" t="str">
        <f t="shared" si="2"/>
        <v>No</v>
      </c>
      <c r="AE22" t="str">
        <f t="shared" si="3"/>
        <v>Yes</v>
      </c>
      <c r="AF22" t="str">
        <f t="shared" si="4"/>
        <v>No</v>
      </c>
      <c r="AG22" t="str">
        <f t="shared" si="5"/>
        <v>No</v>
      </c>
      <c r="AH22" t="s">
        <v>349</v>
      </c>
      <c r="AI22" t="s">
        <v>348</v>
      </c>
      <c r="AJ22" t="str">
        <f t="shared" si="6"/>
        <v/>
      </c>
      <c r="AK22" t="str">
        <f t="shared" si="7"/>
        <v/>
      </c>
      <c r="AL22" t="str">
        <f t="shared" si="8"/>
        <v>Consumer</v>
      </c>
      <c r="AM22" t="str">
        <f t="shared" si="9"/>
        <v/>
      </c>
      <c r="AN22" t="str">
        <f t="shared" si="10"/>
        <v/>
      </c>
      <c r="AO22" t="str">
        <f t="shared" si="11"/>
        <v>PAH</v>
      </c>
      <c r="AP22" t="str">
        <f t="shared" si="12"/>
        <v/>
      </c>
    </row>
    <row r="23" spans="1:54" hidden="1" x14ac:dyDescent="0.35">
      <c r="A23" s="1">
        <v>4087000</v>
      </c>
      <c r="B23" s="1" t="s">
        <v>3</v>
      </c>
      <c r="C23" s="1" t="s">
        <v>4</v>
      </c>
      <c r="D23" s="1">
        <v>2017</v>
      </c>
      <c r="E23" s="1" t="s">
        <v>618</v>
      </c>
      <c r="F23" s="1">
        <v>61704</v>
      </c>
      <c r="G23" s="1" t="s">
        <v>201</v>
      </c>
      <c r="H23" s="8" t="s">
        <v>716</v>
      </c>
      <c r="I23" s="1" t="s">
        <v>596</v>
      </c>
      <c r="J23" s="1">
        <v>4433</v>
      </c>
      <c r="K23" s="1" t="s">
        <v>614</v>
      </c>
      <c r="L23" s="1" t="s">
        <v>532</v>
      </c>
      <c r="M23" s="1"/>
      <c r="N23" s="1" t="s">
        <v>606</v>
      </c>
      <c r="O23" s="1" t="str">
        <f t="shared" si="15"/>
        <v>No</v>
      </c>
      <c r="P23" s="1" t="s">
        <v>722</v>
      </c>
      <c r="Q23" s="1">
        <v>1.6</v>
      </c>
      <c r="R23" s="1">
        <f t="shared" si="1"/>
        <v>0</v>
      </c>
      <c r="S23" s="1">
        <f>IF(O23="No", Q23, " ")</f>
        <v>1.6</v>
      </c>
      <c r="T23" s="1" t="s">
        <v>7</v>
      </c>
      <c r="U23" s="1">
        <f t="shared" si="14"/>
        <v>0</v>
      </c>
      <c r="V23" s="1">
        <f>S23</f>
        <v>1.6</v>
      </c>
      <c r="W23" s="1" t="s">
        <v>199</v>
      </c>
      <c r="X23" s="1" t="str">
        <f>IF(N23="E", "Yes", "No")</f>
        <v>No</v>
      </c>
      <c r="AB23" s="1" t="s">
        <v>373</v>
      </c>
      <c r="AC23" t="str">
        <f t="shared" si="13"/>
        <v>No</v>
      </c>
      <c r="AD23" t="str">
        <f t="shared" si="2"/>
        <v>No</v>
      </c>
      <c r="AE23" t="str">
        <f t="shared" si="3"/>
        <v>No</v>
      </c>
      <c r="AF23" t="str">
        <f t="shared" si="4"/>
        <v>No</v>
      </c>
      <c r="AG23" t="str">
        <f t="shared" si="5"/>
        <v>No</v>
      </c>
      <c r="AH23" s="1" t="s">
        <v>348</v>
      </c>
      <c r="AI23" t="s">
        <v>349</v>
      </c>
      <c r="AJ23" t="str">
        <f t="shared" si="6"/>
        <v/>
      </c>
      <c r="AK23" t="str">
        <f t="shared" si="7"/>
        <v/>
      </c>
      <c r="AL23" t="str">
        <f t="shared" si="8"/>
        <v/>
      </c>
      <c r="AM23" t="str">
        <f t="shared" si="9"/>
        <v/>
      </c>
      <c r="AN23" t="str">
        <f t="shared" si="10"/>
        <v/>
      </c>
      <c r="AO23" t="str">
        <f t="shared" si="11"/>
        <v/>
      </c>
      <c r="AP23" t="str">
        <f t="shared" si="12"/>
        <v>Other</v>
      </c>
    </row>
    <row r="24" spans="1:54" hidden="1" x14ac:dyDescent="0.35">
      <c r="A24" s="1">
        <v>4087000</v>
      </c>
      <c r="B24" s="1" t="s">
        <v>3</v>
      </c>
      <c r="C24" s="1" t="s">
        <v>4</v>
      </c>
      <c r="D24" s="1">
        <v>2017</v>
      </c>
      <c r="E24" s="1" t="s">
        <v>618</v>
      </c>
      <c r="F24" s="1">
        <v>62810</v>
      </c>
      <c r="G24" s="1" t="s">
        <v>212</v>
      </c>
      <c r="H24" s="1" t="s">
        <v>47</v>
      </c>
      <c r="I24" s="1" t="s">
        <v>596</v>
      </c>
      <c r="J24" s="1">
        <v>4433</v>
      </c>
      <c r="K24" s="1" t="s">
        <v>614</v>
      </c>
      <c r="L24" s="1" t="s">
        <v>555</v>
      </c>
      <c r="M24" s="1"/>
      <c r="N24" s="1" t="s">
        <v>606</v>
      </c>
      <c r="O24" s="1" t="str">
        <f t="shared" si="15"/>
        <v>No</v>
      </c>
      <c r="P24" s="1" t="s">
        <v>722</v>
      </c>
      <c r="Q24" s="1">
        <v>0.4</v>
      </c>
      <c r="R24" s="1">
        <f t="shared" si="1"/>
        <v>0</v>
      </c>
      <c r="S24" s="1">
        <f>IF(O24="No", Q24, " ")</f>
        <v>0.4</v>
      </c>
      <c r="T24" s="1" t="s">
        <v>7</v>
      </c>
      <c r="U24" s="1">
        <f t="shared" si="14"/>
        <v>0</v>
      </c>
      <c r="V24" s="1">
        <f>S24</f>
        <v>0.4</v>
      </c>
      <c r="W24" s="1" t="s">
        <v>177</v>
      </c>
      <c r="X24" s="1" t="str">
        <f>IF(N24="E", "Yes", "No")</f>
        <v>No</v>
      </c>
      <c r="AB24" t="s">
        <v>386</v>
      </c>
      <c r="AC24" t="str">
        <f t="shared" si="13"/>
        <v>No</v>
      </c>
      <c r="AD24" t="str">
        <f t="shared" si="2"/>
        <v>No</v>
      </c>
      <c r="AE24" t="str">
        <f t="shared" si="3"/>
        <v>Yes</v>
      </c>
      <c r="AF24" t="str">
        <f t="shared" si="4"/>
        <v>Yes</v>
      </c>
      <c r="AG24" t="str">
        <f t="shared" si="5"/>
        <v>No</v>
      </c>
      <c r="AH24" s="1" t="s">
        <v>348</v>
      </c>
      <c r="AI24" t="s">
        <v>348</v>
      </c>
      <c r="AJ24" t="str">
        <f t="shared" si="6"/>
        <v/>
      </c>
      <c r="AK24" t="str">
        <f t="shared" si="7"/>
        <v/>
      </c>
      <c r="AL24" t="str">
        <f t="shared" si="8"/>
        <v>Consumer</v>
      </c>
      <c r="AM24" t="str">
        <f t="shared" si="9"/>
        <v>Industrial</v>
      </c>
      <c r="AN24" t="str">
        <f t="shared" si="10"/>
        <v/>
      </c>
      <c r="AO24" t="str">
        <f t="shared" si="11"/>
        <v/>
      </c>
      <c r="AP24" t="str">
        <f t="shared" si="12"/>
        <v/>
      </c>
    </row>
    <row r="25" spans="1:54" hidden="1" x14ac:dyDescent="0.35">
      <c r="A25" s="1">
        <v>4087000</v>
      </c>
      <c r="B25" s="1" t="s">
        <v>3</v>
      </c>
      <c r="C25" s="1" t="s">
        <v>4</v>
      </c>
      <c r="D25" s="1">
        <v>2017</v>
      </c>
      <c r="E25" s="1" t="s">
        <v>618</v>
      </c>
      <c r="F25" s="1">
        <v>62486</v>
      </c>
      <c r="G25" s="1" t="s">
        <v>207</v>
      </c>
      <c r="H25" s="1" t="s">
        <v>41</v>
      </c>
      <c r="I25" s="1" t="s">
        <v>596</v>
      </c>
      <c r="J25" s="1">
        <v>4433</v>
      </c>
      <c r="K25" s="1" t="s">
        <v>614</v>
      </c>
      <c r="L25" s="1" t="s">
        <v>554</v>
      </c>
      <c r="M25" s="1"/>
      <c r="N25" s="1" t="s">
        <v>606</v>
      </c>
      <c r="O25" s="1" t="str">
        <f t="shared" si="15"/>
        <v>No</v>
      </c>
      <c r="P25" s="1" t="s">
        <v>722</v>
      </c>
      <c r="Q25" s="1">
        <v>0.2</v>
      </c>
      <c r="R25" s="1">
        <f t="shared" si="1"/>
        <v>0</v>
      </c>
      <c r="S25" s="1">
        <f>IF(O25="No", Q25, " ")</f>
        <v>0.2</v>
      </c>
      <c r="T25" s="1" t="s">
        <v>7</v>
      </c>
      <c r="U25" s="1">
        <f t="shared" si="14"/>
        <v>0</v>
      </c>
      <c r="V25" s="1">
        <f>S25</f>
        <v>0.2</v>
      </c>
      <c r="W25" s="1" t="s">
        <v>177</v>
      </c>
      <c r="X25" s="1" t="str">
        <f>IF(N25="E", "Yes", "No")</f>
        <v>No</v>
      </c>
      <c r="AB25" s="1" t="s">
        <v>380</v>
      </c>
      <c r="AC25" t="str">
        <f t="shared" si="13"/>
        <v>No</v>
      </c>
      <c r="AD25" t="str">
        <f t="shared" si="2"/>
        <v>No</v>
      </c>
      <c r="AE25" t="str">
        <f t="shared" si="3"/>
        <v>Yes</v>
      </c>
      <c r="AF25" t="str">
        <f t="shared" si="4"/>
        <v>No</v>
      </c>
      <c r="AG25" t="str">
        <f t="shared" si="5"/>
        <v>No</v>
      </c>
      <c r="AH25" s="1" t="s">
        <v>348</v>
      </c>
      <c r="AI25" t="s">
        <v>348</v>
      </c>
      <c r="AJ25" t="str">
        <f t="shared" si="6"/>
        <v/>
      </c>
      <c r="AK25" t="str">
        <f t="shared" si="7"/>
        <v/>
      </c>
      <c r="AL25" t="str">
        <f t="shared" si="8"/>
        <v>Consumer</v>
      </c>
      <c r="AM25" t="str">
        <f t="shared" si="9"/>
        <v/>
      </c>
      <c r="AN25" t="str">
        <f t="shared" si="10"/>
        <v/>
      </c>
      <c r="AO25" t="str">
        <f t="shared" si="11"/>
        <v/>
      </c>
      <c r="AP25" t="str">
        <f t="shared" si="12"/>
        <v/>
      </c>
    </row>
    <row r="26" spans="1:54" hidden="1" x14ac:dyDescent="0.35">
      <c r="A26">
        <v>4087000</v>
      </c>
      <c r="B26" t="s">
        <v>3</v>
      </c>
      <c r="C26" t="s">
        <v>4</v>
      </c>
      <c r="D26">
        <v>2017</v>
      </c>
      <c r="E26" t="s">
        <v>620</v>
      </c>
      <c r="F26" s="4">
        <v>63201</v>
      </c>
      <c r="G26" t="s">
        <v>207</v>
      </c>
      <c r="H26" t="s">
        <v>41</v>
      </c>
      <c r="I26" t="s">
        <v>693</v>
      </c>
      <c r="N26" s="1" t="s">
        <v>606</v>
      </c>
      <c r="O26" s="1" t="str">
        <f t="shared" si="15"/>
        <v>No</v>
      </c>
      <c r="Q26">
        <v>100</v>
      </c>
      <c r="R26">
        <f t="shared" si="1"/>
        <v>0</v>
      </c>
      <c r="S26">
        <v>100</v>
      </c>
      <c r="T26" t="s">
        <v>622</v>
      </c>
      <c r="U26">
        <f t="shared" si="14"/>
        <v>0</v>
      </c>
      <c r="V26">
        <f>U26</f>
        <v>0</v>
      </c>
      <c r="W26" t="s">
        <v>648</v>
      </c>
      <c r="X26" t="str">
        <f>IF(S26&lt;R26, "Yes*", "No")</f>
        <v>No</v>
      </c>
      <c r="AB26" t="s">
        <v>701</v>
      </c>
      <c r="AC26" t="str">
        <f t="shared" si="13"/>
        <v>No</v>
      </c>
      <c r="AD26" t="str">
        <f t="shared" si="2"/>
        <v>No</v>
      </c>
      <c r="AE26" t="str">
        <f t="shared" si="3"/>
        <v>Yes</v>
      </c>
      <c r="AF26" t="str">
        <f t="shared" si="4"/>
        <v>No</v>
      </c>
      <c r="AG26" t="str">
        <f t="shared" si="5"/>
        <v>No</v>
      </c>
      <c r="AH26" t="s">
        <v>349</v>
      </c>
      <c r="AI26" t="s">
        <v>348</v>
      </c>
      <c r="AJ26" t="str">
        <f t="shared" si="6"/>
        <v/>
      </c>
      <c r="AK26" t="str">
        <f t="shared" si="7"/>
        <v/>
      </c>
      <c r="AL26" t="str">
        <f t="shared" si="8"/>
        <v>Consumer</v>
      </c>
      <c r="AM26" t="str">
        <f t="shared" si="9"/>
        <v/>
      </c>
      <c r="AN26" t="str">
        <f t="shared" si="10"/>
        <v/>
      </c>
      <c r="AO26" t="str">
        <f t="shared" si="11"/>
        <v>PAH</v>
      </c>
      <c r="AP26" t="str">
        <f t="shared" si="12"/>
        <v/>
      </c>
    </row>
    <row r="27" spans="1:54" hidden="1" x14ac:dyDescent="0.35">
      <c r="A27" s="1">
        <v>4087000</v>
      </c>
      <c r="B27" s="1" t="s">
        <v>3</v>
      </c>
      <c r="C27" s="1" t="s">
        <v>4</v>
      </c>
      <c r="D27" s="1">
        <v>2017</v>
      </c>
      <c r="E27" s="1" t="s">
        <v>618</v>
      </c>
      <c r="F27" s="1">
        <v>62485</v>
      </c>
      <c r="G27" s="1" t="s">
        <v>206</v>
      </c>
      <c r="H27" s="1" t="s">
        <v>40</v>
      </c>
      <c r="I27" s="1" t="s">
        <v>596</v>
      </c>
      <c r="J27" s="1">
        <v>4433</v>
      </c>
      <c r="K27" s="1" t="s">
        <v>614</v>
      </c>
      <c r="L27" s="1" t="s">
        <v>548</v>
      </c>
      <c r="M27" s="1"/>
      <c r="N27" s="1" t="s">
        <v>606</v>
      </c>
      <c r="O27" s="1" t="str">
        <f t="shared" si="15"/>
        <v>No</v>
      </c>
      <c r="P27" s="1" t="s">
        <v>722</v>
      </c>
      <c r="Q27" s="1">
        <v>0.6</v>
      </c>
      <c r="R27" s="1">
        <f t="shared" si="1"/>
        <v>0</v>
      </c>
      <c r="S27" s="1">
        <f>IF(O27="No", Q27, " ")</f>
        <v>0.6</v>
      </c>
      <c r="T27" s="1" t="s">
        <v>7</v>
      </c>
      <c r="U27" s="1">
        <f t="shared" si="14"/>
        <v>0</v>
      </c>
      <c r="V27" s="1">
        <f>S27</f>
        <v>0.6</v>
      </c>
      <c r="W27" s="1" t="s">
        <v>177</v>
      </c>
      <c r="X27" s="1" t="str">
        <f>IF(N27="E", "Yes", "No")</f>
        <v>No</v>
      </c>
      <c r="AB27" s="1" t="s">
        <v>379</v>
      </c>
      <c r="AC27" t="str">
        <f t="shared" si="13"/>
        <v>No</v>
      </c>
      <c r="AD27" t="str">
        <f t="shared" si="2"/>
        <v>Yes</v>
      </c>
      <c r="AE27" t="str">
        <f t="shared" si="3"/>
        <v>Yes</v>
      </c>
      <c r="AF27" t="str">
        <f t="shared" si="4"/>
        <v>Yes</v>
      </c>
      <c r="AG27" t="str">
        <f t="shared" si="5"/>
        <v>Yes</v>
      </c>
      <c r="AH27" s="1" t="s">
        <v>348</v>
      </c>
      <c r="AI27" t="s">
        <v>348</v>
      </c>
      <c r="AJ27" t="str">
        <f t="shared" si="6"/>
        <v/>
      </c>
      <c r="AK27" t="str">
        <f t="shared" si="7"/>
        <v>PCP</v>
      </c>
      <c r="AL27" t="str">
        <f t="shared" si="8"/>
        <v>Consumer</v>
      </c>
      <c r="AM27" t="str">
        <f t="shared" si="9"/>
        <v>Industrial</v>
      </c>
      <c r="AN27" t="str">
        <f t="shared" si="10"/>
        <v>Pharmaceutical</v>
      </c>
      <c r="AO27" t="str">
        <f t="shared" si="11"/>
        <v/>
      </c>
      <c r="AP27" t="str">
        <f t="shared" si="12"/>
        <v/>
      </c>
    </row>
    <row r="28" spans="1:54" s="1" customFormat="1" hidden="1" x14ac:dyDescent="0.35">
      <c r="A28">
        <v>4087000</v>
      </c>
      <c r="B28" t="s">
        <v>3</v>
      </c>
      <c r="C28" t="s">
        <v>4</v>
      </c>
      <c r="D28">
        <v>2017</v>
      </c>
      <c r="E28" t="s">
        <v>620</v>
      </c>
      <c r="F28" s="4">
        <v>63206</v>
      </c>
      <c r="G28" t="s">
        <v>206</v>
      </c>
      <c r="H28" t="s">
        <v>40</v>
      </c>
      <c r="I28" t="s">
        <v>693</v>
      </c>
      <c r="J28"/>
      <c r="K28"/>
      <c r="L28"/>
      <c r="M28"/>
      <c r="N28" s="1" t="s">
        <v>606</v>
      </c>
      <c r="O28" s="1" t="str">
        <f t="shared" si="15"/>
        <v>No</v>
      </c>
      <c r="Q28">
        <v>500</v>
      </c>
      <c r="R28">
        <f t="shared" si="1"/>
        <v>0</v>
      </c>
      <c r="S28">
        <v>500</v>
      </c>
      <c r="T28" t="s">
        <v>622</v>
      </c>
      <c r="U28">
        <f t="shared" si="14"/>
        <v>0</v>
      </c>
      <c r="V28">
        <f>U28</f>
        <v>0</v>
      </c>
      <c r="W28" t="s">
        <v>648</v>
      </c>
      <c r="X28" t="str">
        <f>IF(S28&lt;R28, "Yes*", "No")</f>
        <v>No</v>
      </c>
      <c r="Y28"/>
      <c r="Z28"/>
      <c r="AA28"/>
      <c r="AB28" t="s">
        <v>379</v>
      </c>
      <c r="AC28" t="str">
        <f t="shared" si="13"/>
        <v>No</v>
      </c>
      <c r="AD28" t="str">
        <f t="shared" si="2"/>
        <v>Yes</v>
      </c>
      <c r="AE28" t="str">
        <f t="shared" si="3"/>
        <v>Yes</v>
      </c>
      <c r="AF28" t="str">
        <f t="shared" si="4"/>
        <v>Yes</v>
      </c>
      <c r="AG28" t="str">
        <f t="shared" si="5"/>
        <v>Yes</v>
      </c>
      <c r="AH28" t="s">
        <v>349</v>
      </c>
      <c r="AI28" t="s">
        <v>348</v>
      </c>
      <c r="AJ28" t="str">
        <f t="shared" si="6"/>
        <v/>
      </c>
      <c r="AK28" t="str">
        <f t="shared" si="7"/>
        <v>PCP</v>
      </c>
      <c r="AL28" t="str">
        <f t="shared" si="8"/>
        <v>Consumer</v>
      </c>
      <c r="AM28" t="str">
        <f t="shared" si="9"/>
        <v>Industrial</v>
      </c>
      <c r="AN28" t="str">
        <f t="shared" si="10"/>
        <v>Pharmaceutical</v>
      </c>
      <c r="AO28" t="str">
        <f t="shared" si="11"/>
        <v>PAH</v>
      </c>
      <c r="AP28" t="str">
        <f t="shared" si="12"/>
        <v/>
      </c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hidden="1" x14ac:dyDescent="0.35">
      <c r="A29" s="1">
        <v>4087000</v>
      </c>
      <c r="B29" s="1" t="s">
        <v>3</v>
      </c>
      <c r="C29" s="1" t="s">
        <v>4</v>
      </c>
      <c r="D29" s="1">
        <v>2017</v>
      </c>
      <c r="E29" s="1" t="s">
        <v>618</v>
      </c>
      <c r="F29" s="1">
        <v>61944</v>
      </c>
      <c r="G29" s="1" t="s">
        <v>203</v>
      </c>
      <c r="H29" s="1" t="s">
        <v>36</v>
      </c>
      <c r="I29" s="1" t="s">
        <v>596</v>
      </c>
      <c r="J29" s="1">
        <v>4433</v>
      </c>
      <c r="K29" s="1" t="s">
        <v>614</v>
      </c>
      <c r="L29" s="1" t="s">
        <v>556</v>
      </c>
      <c r="M29" s="1"/>
      <c r="N29" s="1" t="s">
        <v>606</v>
      </c>
      <c r="O29" s="1" t="str">
        <f t="shared" si="15"/>
        <v>No</v>
      </c>
      <c r="P29" s="1" t="s">
        <v>722</v>
      </c>
      <c r="Q29" s="1">
        <v>0.32</v>
      </c>
      <c r="R29" s="1">
        <f t="shared" si="1"/>
        <v>0</v>
      </c>
      <c r="S29" s="1">
        <f>IF(O29="No", Q29, " ")</f>
        <v>0.32</v>
      </c>
      <c r="T29" s="1" t="s">
        <v>7</v>
      </c>
      <c r="U29" s="1">
        <f t="shared" si="14"/>
        <v>0</v>
      </c>
      <c r="V29" s="1">
        <f>S29</f>
        <v>0.32</v>
      </c>
      <c r="W29" s="1" t="s">
        <v>177</v>
      </c>
      <c r="X29" s="1" t="str">
        <f>IF(N29="E", "Yes", "No")</f>
        <v>No</v>
      </c>
      <c r="AB29" s="1" t="s">
        <v>376</v>
      </c>
      <c r="AC29" t="str">
        <f t="shared" si="13"/>
        <v>No</v>
      </c>
      <c r="AD29" t="str">
        <f t="shared" si="2"/>
        <v>No</v>
      </c>
      <c r="AE29" t="str">
        <f t="shared" si="3"/>
        <v>No</v>
      </c>
      <c r="AF29" t="str">
        <f t="shared" si="4"/>
        <v>Yes</v>
      </c>
      <c r="AG29" t="str">
        <f t="shared" si="5"/>
        <v>No</v>
      </c>
      <c r="AH29" s="1" t="s">
        <v>348</v>
      </c>
      <c r="AI29" t="s">
        <v>348</v>
      </c>
      <c r="AJ29" t="str">
        <f t="shared" si="6"/>
        <v/>
      </c>
      <c r="AK29" t="str">
        <f t="shared" si="7"/>
        <v/>
      </c>
      <c r="AL29" t="str">
        <f t="shared" si="8"/>
        <v/>
      </c>
      <c r="AM29" t="str">
        <f t="shared" si="9"/>
        <v>Industrial</v>
      </c>
      <c r="AN29" t="str">
        <f t="shared" si="10"/>
        <v/>
      </c>
      <c r="AO29" t="str">
        <f t="shared" si="11"/>
        <v/>
      </c>
      <c r="AP29" t="str">
        <f t="shared" si="12"/>
        <v/>
      </c>
    </row>
    <row r="30" spans="1:54" hidden="1" x14ac:dyDescent="0.35">
      <c r="A30" s="1">
        <v>4087000</v>
      </c>
      <c r="B30" s="1" t="s">
        <v>3</v>
      </c>
      <c r="C30" s="1" t="s">
        <v>4</v>
      </c>
      <c r="D30" s="1">
        <v>2017</v>
      </c>
      <c r="E30" s="1" t="s">
        <v>618</v>
      </c>
      <c r="F30" s="1">
        <v>68022</v>
      </c>
      <c r="G30" s="1" t="s">
        <v>336</v>
      </c>
      <c r="H30" s="1" t="s">
        <v>167</v>
      </c>
      <c r="I30" s="1" t="s">
        <v>597</v>
      </c>
      <c r="J30" s="1">
        <v>2440</v>
      </c>
      <c r="K30" s="1" t="s">
        <v>345</v>
      </c>
      <c r="L30" s="1" t="s">
        <v>345</v>
      </c>
      <c r="M30" s="1"/>
      <c r="N30" s="1" t="s">
        <v>606</v>
      </c>
      <c r="O30" s="1" t="str">
        <f t="shared" si="15"/>
        <v>No</v>
      </c>
      <c r="P30" s="1" t="s">
        <v>722</v>
      </c>
      <c r="Q30" s="1">
        <v>8.1999999999999993</v>
      </c>
      <c r="R30" s="1">
        <f t="shared" si="1"/>
        <v>0</v>
      </c>
      <c r="S30" s="1">
        <v>2</v>
      </c>
      <c r="T30" s="1" t="s">
        <v>30</v>
      </c>
      <c r="U30" s="1">
        <f>R30/1000</f>
        <v>0</v>
      </c>
      <c r="V30" s="1">
        <f>S30/1000</f>
        <v>2E-3</v>
      </c>
      <c r="W30" s="1" t="s">
        <v>318</v>
      </c>
      <c r="X30" s="1" t="str">
        <f>IF(N30="E", "Yes", "No")</f>
        <v>No</v>
      </c>
      <c r="AB30" s="1" t="s">
        <v>445</v>
      </c>
      <c r="AC30" t="str">
        <f t="shared" si="13"/>
        <v>No</v>
      </c>
      <c r="AD30" t="str">
        <f t="shared" si="2"/>
        <v>No</v>
      </c>
      <c r="AE30" t="str">
        <f t="shared" si="3"/>
        <v>No</v>
      </c>
      <c r="AF30" t="str">
        <f t="shared" si="4"/>
        <v>No</v>
      </c>
      <c r="AG30" t="str">
        <f t="shared" si="5"/>
        <v>Yes</v>
      </c>
      <c r="AH30" s="1" t="s">
        <v>348</v>
      </c>
      <c r="AI30" t="s">
        <v>348</v>
      </c>
      <c r="AJ30" t="str">
        <f t="shared" si="6"/>
        <v/>
      </c>
      <c r="AK30" t="str">
        <f t="shared" si="7"/>
        <v/>
      </c>
      <c r="AL30" t="str">
        <f t="shared" si="8"/>
        <v/>
      </c>
      <c r="AM30" t="str">
        <f t="shared" si="9"/>
        <v/>
      </c>
      <c r="AN30" t="str">
        <f t="shared" si="10"/>
        <v>Pharmaceutical</v>
      </c>
      <c r="AO30" t="str">
        <f t="shared" si="11"/>
        <v/>
      </c>
      <c r="AP30" t="str">
        <f t="shared" si="12"/>
        <v/>
      </c>
    </row>
    <row r="31" spans="1:54" hidden="1" x14ac:dyDescent="0.35">
      <c r="A31">
        <v>4087000</v>
      </c>
      <c r="B31" t="s">
        <v>3</v>
      </c>
      <c r="C31" t="s">
        <v>4</v>
      </c>
      <c r="D31">
        <v>2017</v>
      </c>
      <c r="E31" t="s">
        <v>620</v>
      </c>
      <c r="F31" s="4">
        <v>62549</v>
      </c>
      <c r="G31" t="s">
        <v>624</v>
      </c>
      <c r="H31" t="s">
        <v>629</v>
      </c>
      <c r="I31" t="s">
        <v>621</v>
      </c>
      <c r="K31" t="s">
        <v>530</v>
      </c>
      <c r="L31" t="s">
        <v>675</v>
      </c>
      <c r="O31" s="1" t="str">
        <f t="shared" si="15"/>
        <v>Yes</v>
      </c>
      <c r="Q31" s="1">
        <v>118</v>
      </c>
      <c r="R31">
        <f t="shared" si="1"/>
        <v>118</v>
      </c>
      <c r="S31">
        <v>0.2</v>
      </c>
      <c r="T31" t="s">
        <v>622</v>
      </c>
      <c r="U31">
        <f>R31/1</f>
        <v>118</v>
      </c>
      <c r="V31">
        <f>U31</f>
        <v>118</v>
      </c>
      <c r="W31" t="s">
        <v>648</v>
      </c>
      <c r="X31" t="str">
        <f>IF(S31&lt;R31, "Yes*", "No")</f>
        <v>Yes*</v>
      </c>
      <c r="AB31" t="s">
        <v>677</v>
      </c>
      <c r="AC31" t="s">
        <v>349</v>
      </c>
      <c r="AD31" t="str">
        <f t="shared" si="2"/>
        <v>No</v>
      </c>
      <c r="AE31" t="str">
        <f t="shared" si="3"/>
        <v>No</v>
      </c>
      <c r="AF31" t="str">
        <f t="shared" si="4"/>
        <v>No</v>
      </c>
      <c r="AG31" t="str">
        <f t="shared" si="5"/>
        <v>No</v>
      </c>
      <c r="AH31" t="s">
        <v>349</v>
      </c>
      <c r="AI31" t="s">
        <v>348</v>
      </c>
      <c r="AJ31" t="s">
        <v>530</v>
      </c>
      <c r="AK31" t="str">
        <f t="shared" si="7"/>
        <v/>
      </c>
      <c r="AL31" t="str">
        <f t="shared" si="8"/>
        <v/>
      </c>
      <c r="AM31" t="str">
        <f t="shared" si="9"/>
        <v/>
      </c>
      <c r="AN31" t="str">
        <f t="shared" si="10"/>
        <v/>
      </c>
      <c r="AO31" t="str">
        <f t="shared" si="11"/>
        <v>PAH</v>
      </c>
      <c r="AP31" t="str">
        <f t="shared" si="12"/>
        <v/>
      </c>
    </row>
    <row r="32" spans="1:54" hidden="1" x14ac:dyDescent="0.35">
      <c r="A32">
        <v>4087000</v>
      </c>
      <c r="B32" t="s">
        <v>3</v>
      </c>
      <c r="C32" t="s">
        <v>4</v>
      </c>
      <c r="D32">
        <v>2017</v>
      </c>
      <c r="E32" t="s">
        <v>620</v>
      </c>
      <c r="F32" s="4">
        <v>62550</v>
      </c>
      <c r="G32" t="s">
        <v>625</v>
      </c>
      <c r="H32" t="s">
        <v>630</v>
      </c>
      <c r="I32" t="s">
        <v>621</v>
      </c>
      <c r="K32" t="s">
        <v>530</v>
      </c>
      <c r="L32" t="s">
        <v>507</v>
      </c>
      <c r="O32" s="1" t="str">
        <f t="shared" si="15"/>
        <v>Yes</v>
      </c>
      <c r="Q32" s="1">
        <v>11.9</v>
      </c>
      <c r="R32">
        <f t="shared" si="1"/>
        <v>11.9</v>
      </c>
      <c r="S32">
        <v>0.41</v>
      </c>
      <c r="T32" t="s">
        <v>622</v>
      </c>
      <c r="U32">
        <f>R32/1</f>
        <v>11.9</v>
      </c>
      <c r="V32">
        <f>U32</f>
        <v>11.9</v>
      </c>
      <c r="W32" t="s">
        <v>648</v>
      </c>
      <c r="X32" t="str">
        <f>IF(S32&lt;R32, "Yes*", "No")</f>
        <v>Yes*</v>
      </c>
      <c r="AB32" t="s">
        <v>678</v>
      </c>
      <c r="AC32" t="s">
        <v>348</v>
      </c>
      <c r="AD32" t="str">
        <f t="shared" si="2"/>
        <v>No</v>
      </c>
      <c r="AE32" t="str">
        <f t="shared" si="3"/>
        <v>No</v>
      </c>
      <c r="AF32" t="str">
        <f t="shared" si="4"/>
        <v>No</v>
      </c>
      <c r="AG32" t="str">
        <f t="shared" si="5"/>
        <v>No</v>
      </c>
      <c r="AH32" t="s">
        <v>349</v>
      </c>
      <c r="AI32" t="s">
        <v>348</v>
      </c>
      <c r="AK32" t="str">
        <f t="shared" si="7"/>
        <v/>
      </c>
      <c r="AL32" t="str">
        <f t="shared" si="8"/>
        <v/>
      </c>
      <c r="AM32" t="str">
        <f t="shared" si="9"/>
        <v/>
      </c>
      <c r="AN32" t="str">
        <f t="shared" si="10"/>
        <v/>
      </c>
      <c r="AO32" t="str">
        <f t="shared" si="11"/>
        <v>PAH</v>
      </c>
      <c r="AP32" t="str">
        <f t="shared" si="12"/>
        <v/>
      </c>
    </row>
    <row r="33" spans="1:54" hidden="1" x14ac:dyDescent="0.35">
      <c r="A33" s="1">
        <v>4087000</v>
      </c>
      <c r="B33" s="1" t="s">
        <v>3</v>
      </c>
      <c r="C33" s="1" t="s">
        <v>4</v>
      </c>
      <c r="D33" s="1">
        <v>2017</v>
      </c>
      <c r="E33" s="1" t="s">
        <v>618</v>
      </c>
      <c r="F33" s="1">
        <v>67436</v>
      </c>
      <c r="G33" s="1" t="s">
        <v>234</v>
      </c>
      <c r="H33" s="1" t="s">
        <v>72</v>
      </c>
      <c r="I33" s="1" t="s">
        <v>597</v>
      </c>
      <c r="J33" s="1">
        <v>2440</v>
      </c>
      <c r="K33" s="1" t="s">
        <v>345</v>
      </c>
      <c r="L33" s="1" t="s">
        <v>544</v>
      </c>
      <c r="M33" s="1"/>
      <c r="N33" s="1" t="s">
        <v>606</v>
      </c>
      <c r="O33" s="1" t="str">
        <f t="shared" si="15"/>
        <v>No</v>
      </c>
      <c r="P33" s="1" t="s">
        <v>722</v>
      </c>
      <c r="Q33" s="1">
        <v>20</v>
      </c>
      <c r="R33" s="1">
        <f t="shared" si="1"/>
        <v>0</v>
      </c>
      <c r="S33" s="1">
        <f>IF(O33="No", Q33, " ")</f>
        <v>20</v>
      </c>
      <c r="T33" s="1" t="s">
        <v>30</v>
      </c>
      <c r="U33" s="1">
        <f>R33/1000</f>
        <v>0</v>
      </c>
      <c r="V33" s="1">
        <f>S33/1000</f>
        <v>0.02</v>
      </c>
      <c r="W33" s="1" t="s">
        <v>231</v>
      </c>
      <c r="X33" s="1" t="str">
        <f>IF(N33="E", "Yes", "No")</f>
        <v>No</v>
      </c>
      <c r="AB33" t="s">
        <v>413</v>
      </c>
      <c r="AC33" s="1" t="s">
        <v>349</v>
      </c>
      <c r="AD33" t="str">
        <f t="shared" si="2"/>
        <v>Yes</v>
      </c>
      <c r="AE33" t="str">
        <f t="shared" si="3"/>
        <v>Yes</v>
      </c>
      <c r="AF33" t="str">
        <f t="shared" si="4"/>
        <v>Yes</v>
      </c>
      <c r="AG33" t="str">
        <f t="shared" si="5"/>
        <v>Yes</v>
      </c>
      <c r="AH33" s="1" t="s">
        <v>348</v>
      </c>
      <c r="AI33" t="s">
        <v>348</v>
      </c>
      <c r="AJ33" t="str">
        <f t="shared" ref="AJ33:AJ96" si="16">IF(AC33="Yes", "Pesticide", "")</f>
        <v>Pesticide</v>
      </c>
      <c r="AK33" t="str">
        <f t="shared" si="7"/>
        <v>PCP</v>
      </c>
      <c r="AL33" t="str">
        <f t="shared" si="8"/>
        <v>Consumer</v>
      </c>
      <c r="AM33" t="str">
        <f t="shared" si="9"/>
        <v>Industrial</v>
      </c>
      <c r="AN33" t="str">
        <f t="shared" si="10"/>
        <v>Pharmaceutical</v>
      </c>
      <c r="AO33" t="str">
        <f t="shared" si="11"/>
        <v/>
      </c>
      <c r="AP33" t="str">
        <f t="shared" si="12"/>
        <v/>
      </c>
    </row>
    <row r="34" spans="1:54" hidden="1" x14ac:dyDescent="0.35">
      <c r="A34" s="1">
        <v>4087000</v>
      </c>
      <c r="B34" s="1" t="s">
        <v>3</v>
      </c>
      <c r="C34" s="1" t="s">
        <v>4</v>
      </c>
      <c r="D34" s="1">
        <v>2017</v>
      </c>
      <c r="E34" s="1" t="s">
        <v>618</v>
      </c>
      <c r="F34" s="1">
        <v>62811</v>
      </c>
      <c r="G34" s="1" t="s">
        <v>213</v>
      </c>
      <c r="H34" s="1" t="s">
        <v>48</v>
      </c>
      <c r="I34" s="1" t="s">
        <v>596</v>
      </c>
      <c r="J34" s="1">
        <v>4433</v>
      </c>
      <c r="K34" s="1" t="s">
        <v>614</v>
      </c>
      <c r="L34" s="1" t="s">
        <v>548</v>
      </c>
      <c r="M34" s="1"/>
      <c r="N34" s="1" t="s">
        <v>606</v>
      </c>
      <c r="O34" s="1" t="str">
        <f t="shared" si="15"/>
        <v>No</v>
      </c>
      <c r="P34" s="1" t="s">
        <v>722</v>
      </c>
      <c r="Q34" s="1">
        <v>0.4</v>
      </c>
      <c r="R34" s="1">
        <f t="shared" si="1"/>
        <v>0</v>
      </c>
      <c r="S34" s="1">
        <f>IF(O34="No", Q34, " ")</f>
        <v>0.4</v>
      </c>
      <c r="T34" s="1" t="s">
        <v>7</v>
      </c>
      <c r="U34" s="1">
        <f>R34/1</f>
        <v>0</v>
      </c>
      <c r="V34" s="1">
        <f>S34</f>
        <v>0.4</v>
      </c>
      <c r="W34" s="1" t="s">
        <v>177</v>
      </c>
      <c r="X34" s="1" t="str">
        <f>IF(N34="E", "Yes", "No")</f>
        <v>No</v>
      </c>
      <c r="AB34" t="s">
        <v>387</v>
      </c>
      <c r="AC34" t="str">
        <f t="shared" ref="AC34:AC44" si="17">IF(ISNUMBER(SEARCH("Pesticide, active_ingredient", AB34)), "Yes", "No")</f>
        <v>No</v>
      </c>
      <c r="AD34" t="str">
        <f t="shared" si="2"/>
        <v>Yes</v>
      </c>
      <c r="AE34" t="str">
        <f t="shared" si="3"/>
        <v>Yes</v>
      </c>
      <c r="AF34" t="str">
        <f t="shared" si="4"/>
        <v>Yes</v>
      </c>
      <c r="AG34" t="str">
        <f t="shared" si="5"/>
        <v>Yes</v>
      </c>
      <c r="AH34" s="1" t="s">
        <v>348</v>
      </c>
      <c r="AI34" t="s">
        <v>348</v>
      </c>
      <c r="AJ34" t="str">
        <f t="shared" si="16"/>
        <v/>
      </c>
      <c r="AK34" t="str">
        <f t="shared" si="7"/>
        <v>PCP</v>
      </c>
      <c r="AL34" t="str">
        <f t="shared" si="8"/>
        <v>Consumer</v>
      </c>
      <c r="AM34" t="str">
        <f t="shared" si="9"/>
        <v>Industrial</v>
      </c>
      <c r="AN34" t="str">
        <f t="shared" si="10"/>
        <v>Pharmaceutical</v>
      </c>
      <c r="AO34" t="str">
        <f t="shared" si="11"/>
        <v/>
      </c>
      <c r="AP34" t="str">
        <f t="shared" si="12"/>
        <v/>
      </c>
    </row>
    <row r="35" spans="1:54" hidden="1" x14ac:dyDescent="0.35">
      <c r="A35">
        <v>4087000</v>
      </c>
      <c r="B35" t="s">
        <v>3</v>
      </c>
      <c r="C35" t="s">
        <v>4</v>
      </c>
      <c r="D35">
        <v>2017</v>
      </c>
      <c r="E35" t="s">
        <v>620</v>
      </c>
      <c r="F35" s="4">
        <v>63178</v>
      </c>
      <c r="G35" t="s">
        <v>213</v>
      </c>
      <c r="H35" t="s">
        <v>48</v>
      </c>
      <c r="I35" t="s">
        <v>693</v>
      </c>
      <c r="N35" t="s">
        <v>606</v>
      </c>
      <c r="O35" s="1" t="str">
        <f t="shared" si="15"/>
        <v>No</v>
      </c>
      <c r="Q35" s="1">
        <v>300</v>
      </c>
      <c r="R35">
        <f t="shared" si="1"/>
        <v>0</v>
      </c>
      <c r="S35">
        <v>300</v>
      </c>
      <c r="T35" t="s">
        <v>622</v>
      </c>
      <c r="U35">
        <f>R35/1</f>
        <v>0</v>
      </c>
      <c r="V35">
        <f>U35</f>
        <v>0</v>
      </c>
      <c r="W35" t="s">
        <v>648</v>
      </c>
      <c r="X35" t="str">
        <f>IF(S35&lt;R35, "Yes*", "No")</f>
        <v>No</v>
      </c>
      <c r="AB35" t="s">
        <v>387</v>
      </c>
      <c r="AC35" t="str">
        <f t="shared" si="17"/>
        <v>No</v>
      </c>
      <c r="AD35" t="str">
        <f t="shared" si="2"/>
        <v>Yes</v>
      </c>
      <c r="AE35" t="str">
        <f t="shared" si="3"/>
        <v>Yes</v>
      </c>
      <c r="AF35" t="str">
        <f t="shared" si="4"/>
        <v>Yes</v>
      </c>
      <c r="AG35" t="str">
        <f t="shared" si="5"/>
        <v>Yes</v>
      </c>
      <c r="AH35" t="s">
        <v>349</v>
      </c>
      <c r="AI35" t="s">
        <v>348</v>
      </c>
      <c r="AJ35" t="str">
        <f t="shared" si="16"/>
        <v/>
      </c>
      <c r="AK35" t="str">
        <f t="shared" si="7"/>
        <v>PCP</v>
      </c>
      <c r="AL35" t="str">
        <f t="shared" si="8"/>
        <v>Consumer</v>
      </c>
      <c r="AM35" t="str">
        <f t="shared" si="9"/>
        <v>Industrial</v>
      </c>
      <c r="AN35" t="str">
        <f t="shared" si="10"/>
        <v>Pharmaceutical</v>
      </c>
      <c r="AO35" t="str">
        <f t="shared" si="11"/>
        <v>PAH</v>
      </c>
      <c r="AP35" t="str">
        <f t="shared" si="12"/>
        <v/>
      </c>
    </row>
    <row r="36" spans="1:54" s="1" customFormat="1" hidden="1" x14ac:dyDescent="0.35">
      <c r="A36" s="1">
        <v>4087000</v>
      </c>
      <c r="B36" s="1" t="s">
        <v>3</v>
      </c>
      <c r="C36" s="1" t="s">
        <v>4</v>
      </c>
      <c r="D36" s="1">
        <v>2017</v>
      </c>
      <c r="E36" s="1" t="s">
        <v>618</v>
      </c>
      <c r="F36" s="1">
        <v>62812</v>
      </c>
      <c r="G36" s="1" t="s">
        <v>709</v>
      </c>
      <c r="H36" s="1" t="s">
        <v>49</v>
      </c>
      <c r="I36" s="1" t="s">
        <v>596</v>
      </c>
      <c r="J36" s="1">
        <v>4433</v>
      </c>
      <c r="K36" s="1" t="s">
        <v>614</v>
      </c>
      <c r="L36" s="1" t="s">
        <v>554</v>
      </c>
      <c r="N36" s="1" t="s">
        <v>606</v>
      </c>
      <c r="O36" s="1" t="str">
        <f t="shared" si="15"/>
        <v>No</v>
      </c>
      <c r="P36" s="1" t="s">
        <v>722</v>
      </c>
      <c r="Q36" s="1">
        <v>0.04</v>
      </c>
      <c r="R36" s="1">
        <f t="shared" si="1"/>
        <v>0</v>
      </c>
      <c r="S36" s="1">
        <f>IF(O36="No", Q36, " ")</f>
        <v>0.04</v>
      </c>
      <c r="T36" s="1" t="s">
        <v>7</v>
      </c>
      <c r="U36" s="1">
        <f>R36/1</f>
        <v>0</v>
      </c>
      <c r="V36" s="1">
        <f>S36</f>
        <v>0.04</v>
      </c>
      <c r="W36" s="1" t="s">
        <v>177</v>
      </c>
      <c r="X36" s="1" t="str">
        <f>IF(N36="E", "Yes", "No")</f>
        <v>No</v>
      </c>
      <c r="Y36"/>
      <c r="Z36"/>
      <c r="AA36"/>
      <c r="AB36" s="1" t="s">
        <v>388</v>
      </c>
      <c r="AC36" t="str">
        <f t="shared" si="17"/>
        <v>No</v>
      </c>
      <c r="AD36" t="str">
        <f t="shared" si="2"/>
        <v>No</v>
      </c>
      <c r="AE36" t="str">
        <f t="shared" si="3"/>
        <v>Yes</v>
      </c>
      <c r="AF36" t="str">
        <f t="shared" si="4"/>
        <v>No</v>
      </c>
      <c r="AG36" t="str">
        <f t="shared" si="5"/>
        <v>No</v>
      </c>
      <c r="AH36" s="1" t="s">
        <v>348</v>
      </c>
      <c r="AI36" t="s">
        <v>348</v>
      </c>
      <c r="AJ36" t="str">
        <f t="shared" si="16"/>
        <v/>
      </c>
      <c r="AK36" t="str">
        <f t="shared" si="7"/>
        <v/>
      </c>
      <c r="AL36" t="str">
        <f t="shared" si="8"/>
        <v>Consumer</v>
      </c>
      <c r="AM36" t="str">
        <f t="shared" si="9"/>
        <v/>
      </c>
      <c r="AN36" t="str">
        <f t="shared" si="10"/>
        <v/>
      </c>
      <c r="AO36" t="str">
        <f t="shared" si="11"/>
        <v/>
      </c>
      <c r="AP36" t="str">
        <f t="shared" si="12"/>
        <v/>
      </c>
      <c r="AQ36"/>
      <c r="AR36"/>
      <c r="AS36"/>
      <c r="AT36"/>
      <c r="AU36"/>
      <c r="AV36"/>
      <c r="AW36"/>
      <c r="AX36"/>
      <c r="AY36"/>
      <c r="AZ36"/>
      <c r="BA36"/>
      <c r="BB36"/>
    </row>
    <row r="37" spans="1:54" hidden="1" x14ac:dyDescent="0.35">
      <c r="A37">
        <v>4087000</v>
      </c>
      <c r="B37" t="s">
        <v>3</v>
      </c>
      <c r="C37" t="s">
        <v>4</v>
      </c>
      <c r="D37">
        <v>2017</v>
      </c>
      <c r="E37" t="s">
        <v>620</v>
      </c>
      <c r="F37" s="4">
        <v>63179</v>
      </c>
      <c r="G37" t="s">
        <v>709</v>
      </c>
      <c r="H37" t="s">
        <v>49</v>
      </c>
      <c r="I37" t="s">
        <v>693</v>
      </c>
      <c r="N37" t="s">
        <v>606</v>
      </c>
      <c r="O37" s="1" t="str">
        <f t="shared" si="15"/>
        <v>No</v>
      </c>
      <c r="Q37" s="1">
        <v>100</v>
      </c>
      <c r="R37">
        <f t="shared" si="1"/>
        <v>0</v>
      </c>
      <c r="S37">
        <v>100</v>
      </c>
      <c r="T37" t="s">
        <v>622</v>
      </c>
      <c r="U37">
        <f>R37/1</f>
        <v>0</v>
      </c>
      <c r="V37">
        <f>U37</f>
        <v>0</v>
      </c>
      <c r="W37" t="s">
        <v>648</v>
      </c>
      <c r="X37" t="str">
        <f>IF(S37&lt;R37, "Yes*", "No")</f>
        <v>No</v>
      </c>
      <c r="AB37" t="s">
        <v>696</v>
      </c>
      <c r="AC37" t="str">
        <f t="shared" si="17"/>
        <v>No</v>
      </c>
      <c r="AD37" t="str">
        <f t="shared" si="2"/>
        <v>Yes</v>
      </c>
      <c r="AE37" t="str">
        <f t="shared" si="3"/>
        <v>Yes</v>
      </c>
      <c r="AF37" t="str">
        <f t="shared" si="4"/>
        <v>Yes</v>
      </c>
      <c r="AG37" t="str">
        <f t="shared" si="5"/>
        <v>Yes</v>
      </c>
      <c r="AH37" t="s">
        <v>349</v>
      </c>
      <c r="AI37" t="s">
        <v>348</v>
      </c>
      <c r="AJ37" t="str">
        <f t="shared" si="16"/>
        <v/>
      </c>
      <c r="AK37" t="str">
        <f t="shared" si="7"/>
        <v>PCP</v>
      </c>
      <c r="AL37" t="str">
        <f t="shared" si="8"/>
        <v>Consumer</v>
      </c>
      <c r="AM37" t="str">
        <f t="shared" si="9"/>
        <v>Industrial</v>
      </c>
      <c r="AN37" t="str">
        <f t="shared" si="10"/>
        <v>Pharmaceutical</v>
      </c>
      <c r="AO37" t="str">
        <f t="shared" si="11"/>
        <v>PAH</v>
      </c>
      <c r="AP37" t="str">
        <f t="shared" si="12"/>
        <v/>
      </c>
    </row>
    <row r="38" spans="1:54" hidden="1" x14ac:dyDescent="0.35">
      <c r="A38" s="1">
        <v>4087000</v>
      </c>
      <c r="B38" s="1" t="s">
        <v>3</v>
      </c>
      <c r="C38" s="1" t="s">
        <v>4</v>
      </c>
      <c r="D38" s="1">
        <v>2017</v>
      </c>
      <c r="E38" s="1" t="s">
        <v>618</v>
      </c>
      <c r="F38" s="1">
        <v>67484</v>
      </c>
      <c r="G38" s="1" t="s">
        <v>274</v>
      </c>
      <c r="H38" s="1" t="s">
        <v>110</v>
      </c>
      <c r="I38" s="1" t="s">
        <v>597</v>
      </c>
      <c r="J38" s="1">
        <v>2440</v>
      </c>
      <c r="K38" s="1" t="s">
        <v>345</v>
      </c>
      <c r="L38" s="1" t="s">
        <v>345</v>
      </c>
      <c r="M38" s="1"/>
      <c r="N38" s="1" t="s">
        <v>606</v>
      </c>
      <c r="O38" s="1" t="str">
        <f t="shared" si="15"/>
        <v>No</v>
      </c>
      <c r="P38" s="1" t="s">
        <v>722</v>
      </c>
      <c r="Q38" s="1">
        <v>80</v>
      </c>
      <c r="R38" s="1">
        <f t="shared" si="1"/>
        <v>0</v>
      </c>
      <c r="S38" s="1">
        <v>22</v>
      </c>
      <c r="T38" s="1" t="s">
        <v>30</v>
      </c>
      <c r="U38" s="1">
        <f t="shared" ref="U38:V42" si="18">R38/1000</f>
        <v>0</v>
      </c>
      <c r="V38" s="1">
        <f t="shared" si="18"/>
        <v>2.1999999999999999E-2</v>
      </c>
      <c r="W38" s="1" t="s">
        <v>231</v>
      </c>
      <c r="X38" s="1" t="str">
        <f t="shared" ref="X38:X43" si="19">IF(N38="E", "Yes", "No")</f>
        <v>No</v>
      </c>
      <c r="AB38" t="s">
        <v>450</v>
      </c>
      <c r="AC38" t="str">
        <f t="shared" si="17"/>
        <v>No</v>
      </c>
      <c r="AD38" t="str">
        <f t="shared" si="2"/>
        <v>No</v>
      </c>
      <c r="AE38" t="str">
        <f t="shared" si="3"/>
        <v>No</v>
      </c>
      <c r="AF38" t="str">
        <f t="shared" si="4"/>
        <v>No</v>
      </c>
      <c r="AG38" t="str">
        <f t="shared" si="5"/>
        <v>Yes</v>
      </c>
      <c r="AH38" s="1" t="s">
        <v>348</v>
      </c>
      <c r="AI38" t="s">
        <v>348</v>
      </c>
      <c r="AJ38" t="str">
        <f t="shared" si="16"/>
        <v/>
      </c>
      <c r="AK38" t="str">
        <f t="shared" si="7"/>
        <v/>
      </c>
      <c r="AL38" t="str">
        <f t="shared" si="8"/>
        <v/>
      </c>
      <c r="AM38" t="str">
        <f t="shared" si="9"/>
        <v/>
      </c>
      <c r="AN38" t="str">
        <f t="shared" si="10"/>
        <v>Pharmaceutical</v>
      </c>
      <c r="AO38" t="str">
        <f t="shared" si="11"/>
        <v/>
      </c>
      <c r="AP38" t="str">
        <f t="shared" si="12"/>
        <v/>
      </c>
    </row>
    <row r="39" spans="1:54" hidden="1" x14ac:dyDescent="0.35">
      <c r="A39" s="1">
        <v>4087000</v>
      </c>
      <c r="B39" s="1" t="s">
        <v>3</v>
      </c>
      <c r="C39" s="1" t="s">
        <v>4</v>
      </c>
      <c r="D39" s="1">
        <v>2017</v>
      </c>
      <c r="E39" s="1" t="s">
        <v>618</v>
      </c>
      <c r="F39" s="1">
        <v>67437</v>
      </c>
      <c r="G39" s="1" t="s">
        <v>235</v>
      </c>
      <c r="H39" s="1" t="s">
        <v>73</v>
      </c>
      <c r="I39" s="1" t="s">
        <v>597</v>
      </c>
      <c r="J39" s="1">
        <v>2440</v>
      </c>
      <c r="K39" s="1" t="s">
        <v>345</v>
      </c>
      <c r="L39" s="1" t="s">
        <v>561</v>
      </c>
      <c r="M39" s="1"/>
      <c r="N39" s="1" t="s">
        <v>606</v>
      </c>
      <c r="O39" s="1" t="str">
        <f t="shared" si="15"/>
        <v>No</v>
      </c>
      <c r="P39" s="1" t="s">
        <v>722</v>
      </c>
      <c r="Q39" s="1">
        <v>6.7</v>
      </c>
      <c r="R39" s="1">
        <f t="shared" si="1"/>
        <v>0</v>
      </c>
      <c r="S39" s="1">
        <f>IF(O39="No", Q39, " ")</f>
        <v>6.7</v>
      </c>
      <c r="T39" s="1" t="s">
        <v>30</v>
      </c>
      <c r="U39" s="1">
        <f t="shared" si="18"/>
        <v>0</v>
      </c>
      <c r="V39" s="1">
        <f t="shared" si="18"/>
        <v>6.7000000000000002E-3</v>
      </c>
      <c r="W39" s="1" t="s">
        <v>231</v>
      </c>
      <c r="X39" s="1" t="str">
        <f t="shared" si="19"/>
        <v>No</v>
      </c>
      <c r="AB39" t="s">
        <v>414</v>
      </c>
      <c r="AC39" t="str">
        <f t="shared" si="17"/>
        <v>No</v>
      </c>
      <c r="AD39" t="str">
        <f t="shared" si="2"/>
        <v>No</v>
      </c>
      <c r="AE39" t="str">
        <f t="shared" si="3"/>
        <v>No</v>
      </c>
      <c r="AF39" t="str">
        <f t="shared" si="4"/>
        <v>Yes</v>
      </c>
      <c r="AG39" t="str">
        <f t="shared" si="5"/>
        <v>Yes</v>
      </c>
      <c r="AH39" s="1" t="s">
        <v>348</v>
      </c>
      <c r="AI39" t="s">
        <v>348</v>
      </c>
      <c r="AJ39" t="str">
        <f t="shared" si="16"/>
        <v/>
      </c>
      <c r="AK39" t="str">
        <f t="shared" si="7"/>
        <v/>
      </c>
      <c r="AL39" t="str">
        <f t="shared" si="8"/>
        <v/>
      </c>
      <c r="AM39" t="str">
        <f t="shared" si="9"/>
        <v>Industrial</v>
      </c>
      <c r="AN39" t="str">
        <f t="shared" si="10"/>
        <v>Pharmaceutical</v>
      </c>
      <c r="AO39" t="str">
        <f t="shared" si="11"/>
        <v/>
      </c>
      <c r="AP39" t="str">
        <f t="shared" si="12"/>
        <v/>
      </c>
    </row>
    <row r="40" spans="1:54" hidden="1" x14ac:dyDescent="0.35">
      <c r="A40" s="1">
        <v>4087000</v>
      </c>
      <c r="B40" s="1" t="s">
        <v>3</v>
      </c>
      <c r="C40" s="1" t="s">
        <v>4</v>
      </c>
      <c r="D40" s="1">
        <v>2017</v>
      </c>
      <c r="E40" s="1" t="s">
        <v>618</v>
      </c>
      <c r="F40" s="1">
        <v>68250</v>
      </c>
      <c r="G40" s="1" t="s">
        <v>337</v>
      </c>
      <c r="H40" s="1" t="s">
        <v>168</v>
      </c>
      <c r="I40" s="1" t="s">
        <v>597</v>
      </c>
      <c r="J40" s="1">
        <v>2440</v>
      </c>
      <c r="K40" s="1" t="s">
        <v>345</v>
      </c>
      <c r="L40" s="1" t="s">
        <v>561</v>
      </c>
      <c r="M40" s="1"/>
      <c r="N40" s="1" t="s">
        <v>606</v>
      </c>
      <c r="O40" s="1" t="str">
        <f t="shared" si="15"/>
        <v>No</v>
      </c>
      <c r="P40" s="1" t="s">
        <v>722</v>
      </c>
      <c r="Q40" s="1">
        <v>21</v>
      </c>
      <c r="R40" s="1">
        <f t="shared" si="1"/>
        <v>0</v>
      </c>
      <c r="S40" s="1">
        <f>IF(O40="No", Q40, " ")</f>
        <v>21</v>
      </c>
      <c r="T40" s="1" t="s">
        <v>30</v>
      </c>
      <c r="U40" s="1">
        <f t="shared" si="18"/>
        <v>0</v>
      </c>
      <c r="V40" s="1">
        <f t="shared" si="18"/>
        <v>2.1000000000000001E-2</v>
      </c>
      <c r="W40" s="1" t="s">
        <v>318</v>
      </c>
      <c r="X40" s="1" t="str">
        <f t="shared" si="19"/>
        <v>No</v>
      </c>
      <c r="AB40" t="s">
        <v>504</v>
      </c>
      <c r="AC40" t="str">
        <f t="shared" si="17"/>
        <v>No</v>
      </c>
      <c r="AD40" t="str">
        <f t="shared" si="2"/>
        <v>No</v>
      </c>
      <c r="AE40" t="str">
        <f t="shared" si="3"/>
        <v>No</v>
      </c>
      <c r="AF40" t="str">
        <f t="shared" si="4"/>
        <v>Yes</v>
      </c>
      <c r="AG40" t="str">
        <f t="shared" si="5"/>
        <v>Yes</v>
      </c>
      <c r="AH40" s="1" t="s">
        <v>348</v>
      </c>
      <c r="AI40" t="s">
        <v>348</v>
      </c>
      <c r="AJ40" t="str">
        <f t="shared" si="16"/>
        <v/>
      </c>
      <c r="AK40" t="str">
        <f t="shared" si="7"/>
        <v/>
      </c>
      <c r="AL40" t="str">
        <f t="shared" si="8"/>
        <v/>
      </c>
      <c r="AM40" t="str">
        <f t="shared" si="9"/>
        <v>Industrial</v>
      </c>
      <c r="AN40" t="str">
        <f t="shared" si="10"/>
        <v>Pharmaceutical</v>
      </c>
      <c r="AO40" t="str">
        <f t="shared" si="11"/>
        <v/>
      </c>
      <c r="AP40" t="str">
        <f t="shared" si="12"/>
        <v/>
      </c>
    </row>
    <row r="41" spans="1:54" hidden="1" x14ac:dyDescent="0.35">
      <c r="A41" s="1">
        <v>4087000</v>
      </c>
      <c r="B41" s="1" t="s">
        <v>3</v>
      </c>
      <c r="C41" s="1" t="s">
        <v>4</v>
      </c>
      <c r="D41" s="1">
        <v>2017</v>
      </c>
      <c r="E41" s="1" t="s">
        <v>618</v>
      </c>
      <c r="F41" s="1">
        <v>67522</v>
      </c>
      <c r="G41" s="1" t="s">
        <v>306</v>
      </c>
      <c r="H41" s="1" t="s">
        <v>140</v>
      </c>
      <c r="I41" s="1" t="s">
        <v>597</v>
      </c>
      <c r="J41" s="1">
        <v>2440</v>
      </c>
      <c r="K41" s="1" t="s">
        <v>345</v>
      </c>
      <c r="L41" s="1" t="s">
        <v>345</v>
      </c>
      <c r="M41" s="1"/>
      <c r="N41" s="1" t="s">
        <v>606</v>
      </c>
      <c r="O41" s="1" t="str">
        <f t="shared" si="15"/>
        <v>No</v>
      </c>
      <c r="P41" s="1" t="s">
        <v>722</v>
      </c>
      <c r="Q41" s="1">
        <v>37</v>
      </c>
      <c r="R41" s="1">
        <f t="shared" si="1"/>
        <v>0</v>
      </c>
      <c r="S41" s="1">
        <f>IF(O41="No", Q41, " ")</f>
        <v>37</v>
      </c>
      <c r="T41" s="1" t="s">
        <v>30</v>
      </c>
      <c r="U41" s="1">
        <f t="shared" si="18"/>
        <v>0</v>
      </c>
      <c r="V41" s="1">
        <f t="shared" si="18"/>
        <v>3.6999999999999998E-2</v>
      </c>
      <c r="W41" s="1" t="s">
        <v>231</v>
      </c>
      <c r="X41" s="1" t="str">
        <f t="shared" si="19"/>
        <v>No</v>
      </c>
      <c r="AB41" t="s">
        <v>481</v>
      </c>
      <c r="AC41" t="str">
        <f t="shared" si="17"/>
        <v>No</v>
      </c>
      <c r="AD41" t="str">
        <f t="shared" si="2"/>
        <v>No</v>
      </c>
      <c r="AE41" t="str">
        <f t="shared" si="3"/>
        <v>No</v>
      </c>
      <c r="AF41" t="str">
        <f t="shared" si="4"/>
        <v>No</v>
      </c>
      <c r="AG41" t="str">
        <f t="shared" si="5"/>
        <v>Yes</v>
      </c>
      <c r="AH41" s="1" t="s">
        <v>348</v>
      </c>
      <c r="AI41" t="s">
        <v>348</v>
      </c>
      <c r="AJ41" t="str">
        <f t="shared" si="16"/>
        <v/>
      </c>
      <c r="AK41" t="str">
        <f t="shared" si="7"/>
        <v/>
      </c>
      <c r="AL41" t="str">
        <f t="shared" si="8"/>
        <v/>
      </c>
      <c r="AM41" t="str">
        <f t="shared" si="9"/>
        <v/>
      </c>
      <c r="AN41" t="str">
        <f t="shared" si="10"/>
        <v>Pharmaceutical</v>
      </c>
      <c r="AO41" t="str">
        <f t="shared" si="11"/>
        <v/>
      </c>
      <c r="AP41" t="str">
        <f t="shared" si="12"/>
        <v/>
      </c>
    </row>
    <row r="42" spans="1:54" hidden="1" x14ac:dyDescent="0.35">
      <c r="A42" s="1">
        <v>4087000</v>
      </c>
      <c r="B42" s="1" t="s">
        <v>3</v>
      </c>
      <c r="C42" s="1" t="s">
        <v>4</v>
      </c>
      <c r="D42" s="1">
        <v>2017</v>
      </c>
      <c r="E42" s="1" t="s">
        <v>618</v>
      </c>
      <c r="F42" s="1">
        <v>67461</v>
      </c>
      <c r="G42" s="1" t="s">
        <v>256</v>
      </c>
      <c r="H42" s="1" t="s">
        <v>93</v>
      </c>
      <c r="I42" s="1" t="s">
        <v>597</v>
      </c>
      <c r="J42" s="1">
        <v>2440</v>
      </c>
      <c r="K42" s="1" t="s">
        <v>345</v>
      </c>
      <c r="L42" s="1" t="s">
        <v>563</v>
      </c>
      <c r="M42" s="1"/>
      <c r="N42" s="1" t="s">
        <v>606</v>
      </c>
      <c r="O42" s="1" t="str">
        <f t="shared" si="15"/>
        <v>No</v>
      </c>
      <c r="P42" s="1" t="s">
        <v>722</v>
      </c>
      <c r="Q42" s="1">
        <v>8.1</v>
      </c>
      <c r="R42" s="1">
        <f t="shared" si="1"/>
        <v>0</v>
      </c>
      <c r="S42" s="1">
        <v>4.4000000000000004</v>
      </c>
      <c r="T42" s="1" t="s">
        <v>30</v>
      </c>
      <c r="U42" s="1">
        <f t="shared" si="18"/>
        <v>0</v>
      </c>
      <c r="V42" s="1">
        <f t="shared" si="18"/>
        <v>4.4000000000000003E-3</v>
      </c>
      <c r="W42" s="1" t="s">
        <v>231</v>
      </c>
      <c r="X42" s="1" t="str">
        <f t="shared" si="19"/>
        <v>No</v>
      </c>
      <c r="AB42" t="s">
        <v>432</v>
      </c>
      <c r="AC42" t="str">
        <f t="shared" si="17"/>
        <v>No</v>
      </c>
      <c r="AD42" t="str">
        <f t="shared" si="2"/>
        <v>Yes</v>
      </c>
      <c r="AE42" t="str">
        <f t="shared" si="3"/>
        <v>No</v>
      </c>
      <c r="AF42" t="str">
        <f t="shared" si="4"/>
        <v>No</v>
      </c>
      <c r="AG42" t="str">
        <f t="shared" si="5"/>
        <v>Yes</v>
      </c>
      <c r="AH42" s="1" t="s">
        <v>348</v>
      </c>
      <c r="AI42" t="s">
        <v>348</v>
      </c>
      <c r="AJ42" t="str">
        <f t="shared" si="16"/>
        <v/>
      </c>
      <c r="AK42" t="str">
        <f t="shared" si="7"/>
        <v>PCP</v>
      </c>
      <c r="AL42" t="str">
        <f t="shared" si="8"/>
        <v/>
      </c>
      <c r="AM42" t="str">
        <f t="shared" si="9"/>
        <v/>
      </c>
      <c r="AN42" t="str">
        <f t="shared" si="10"/>
        <v>Pharmaceutical</v>
      </c>
      <c r="AO42" t="str">
        <f t="shared" si="11"/>
        <v/>
      </c>
      <c r="AP42" t="str">
        <f t="shared" si="12"/>
        <v/>
      </c>
    </row>
    <row r="43" spans="1:54" hidden="1" x14ac:dyDescent="0.35">
      <c r="A43" s="1">
        <v>4087000</v>
      </c>
      <c r="B43" s="1" t="s">
        <v>3</v>
      </c>
      <c r="C43" s="1" t="s">
        <v>4</v>
      </c>
      <c r="D43" s="1">
        <v>2017</v>
      </c>
      <c r="E43" s="1" t="s">
        <v>618</v>
      </c>
      <c r="F43" s="1">
        <v>34220</v>
      </c>
      <c r="G43" s="1" t="s">
        <v>182</v>
      </c>
      <c r="H43" s="1" t="s">
        <v>12</v>
      </c>
      <c r="I43" s="1" t="s">
        <v>596</v>
      </c>
      <c r="J43" s="1">
        <v>4433</v>
      </c>
      <c r="K43" s="1" t="s">
        <v>614</v>
      </c>
      <c r="L43" s="1" t="s">
        <v>546</v>
      </c>
      <c r="M43" s="1"/>
      <c r="N43" s="1" t="s">
        <v>606</v>
      </c>
      <c r="O43" s="1" t="str">
        <f t="shared" si="15"/>
        <v>No</v>
      </c>
      <c r="P43" s="1" t="s">
        <v>722</v>
      </c>
      <c r="Q43" s="1">
        <v>0.02</v>
      </c>
      <c r="R43" s="1">
        <f t="shared" si="1"/>
        <v>0</v>
      </c>
      <c r="S43" s="1">
        <f>IF(O43="No", Q43, " ")</f>
        <v>0.02</v>
      </c>
      <c r="T43" s="1" t="s">
        <v>7</v>
      </c>
      <c r="U43" s="1">
        <f t="shared" ref="U43:U53" si="20">R43/1</f>
        <v>0</v>
      </c>
      <c r="V43" s="1">
        <f>S43</f>
        <v>0.02</v>
      </c>
      <c r="W43" s="1" t="s">
        <v>177</v>
      </c>
      <c r="X43" s="1" t="str">
        <f t="shared" si="19"/>
        <v>No</v>
      </c>
      <c r="AB43" t="s">
        <v>354</v>
      </c>
      <c r="AC43" t="str">
        <f t="shared" si="17"/>
        <v>No</v>
      </c>
      <c r="AD43" t="str">
        <f t="shared" si="2"/>
        <v>Yes</v>
      </c>
      <c r="AE43" t="str">
        <f t="shared" si="3"/>
        <v>Yes</v>
      </c>
      <c r="AF43" t="str">
        <f t="shared" si="4"/>
        <v>Yes</v>
      </c>
      <c r="AG43" t="str">
        <f t="shared" si="5"/>
        <v>No</v>
      </c>
      <c r="AH43" t="s">
        <v>349</v>
      </c>
      <c r="AI43" t="s">
        <v>348</v>
      </c>
      <c r="AJ43" t="str">
        <f t="shared" si="16"/>
        <v/>
      </c>
      <c r="AK43" t="str">
        <f t="shared" si="7"/>
        <v>PCP</v>
      </c>
      <c r="AL43" t="str">
        <f t="shared" si="8"/>
        <v>Consumer</v>
      </c>
      <c r="AM43" t="str">
        <f t="shared" si="9"/>
        <v>Industrial</v>
      </c>
      <c r="AN43" t="str">
        <f t="shared" si="10"/>
        <v/>
      </c>
      <c r="AO43" t="str">
        <f t="shared" si="11"/>
        <v>PAH</v>
      </c>
      <c r="AP43" t="str">
        <f t="shared" si="12"/>
        <v/>
      </c>
    </row>
    <row r="44" spans="1:54" hidden="1" x14ac:dyDescent="0.35">
      <c r="A44">
        <v>4087000</v>
      </c>
      <c r="B44" t="s">
        <v>3</v>
      </c>
      <c r="C44" t="s">
        <v>4</v>
      </c>
      <c r="D44">
        <v>2017</v>
      </c>
      <c r="E44" t="s">
        <v>620</v>
      </c>
      <c r="F44" s="4">
        <v>62551</v>
      </c>
      <c r="G44" t="s">
        <v>182</v>
      </c>
      <c r="H44" t="s">
        <v>12</v>
      </c>
      <c r="I44" t="s">
        <v>621</v>
      </c>
      <c r="K44" t="s">
        <v>530</v>
      </c>
      <c r="L44" t="s">
        <v>546</v>
      </c>
      <c r="O44" s="1" t="str">
        <f t="shared" si="15"/>
        <v>Yes</v>
      </c>
      <c r="Q44" s="1">
        <v>259</v>
      </c>
      <c r="R44">
        <f t="shared" si="1"/>
        <v>259</v>
      </c>
      <c r="S44">
        <v>0.28999999999999998</v>
      </c>
      <c r="T44" t="s">
        <v>622</v>
      </c>
      <c r="U44">
        <f t="shared" si="20"/>
        <v>259</v>
      </c>
      <c r="V44">
        <f>U44</f>
        <v>259</v>
      </c>
      <c r="W44" t="s">
        <v>648</v>
      </c>
      <c r="X44" t="str">
        <f>IF(S44&lt;R44, "Yes*", "No")</f>
        <v>Yes*</v>
      </c>
      <c r="AB44" t="s">
        <v>354</v>
      </c>
      <c r="AC44" t="str">
        <f t="shared" si="17"/>
        <v>No</v>
      </c>
      <c r="AD44" t="str">
        <f t="shared" si="2"/>
        <v>Yes</v>
      </c>
      <c r="AE44" t="str">
        <f t="shared" si="3"/>
        <v>Yes</v>
      </c>
      <c r="AF44" t="str">
        <f t="shared" si="4"/>
        <v>Yes</v>
      </c>
      <c r="AG44" t="str">
        <f t="shared" si="5"/>
        <v>No</v>
      </c>
      <c r="AH44" t="s">
        <v>349</v>
      </c>
      <c r="AI44" t="s">
        <v>348</v>
      </c>
      <c r="AJ44" t="str">
        <f t="shared" si="16"/>
        <v/>
      </c>
      <c r="AK44" t="str">
        <f t="shared" si="7"/>
        <v>PCP</v>
      </c>
      <c r="AL44" t="str">
        <f t="shared" si="8"/>
        <v>Consumer</v>
      </c>
      <c r="AM44" t="str">
        <f t="shared" si="9"/>
        <v>Industrial</v>
      </c>
      <c r="AN44" t="str">
        <f t="shared" si="10"/>
        <v/>
      </c>
      <c r="AO44" t="str">
        <f t="shared" si="11"/>
        <v>PAH</v>
      </c>
    </row>
    <row r="45" spans="1:54" hidden="1" x14ac:dyDescent="0.35">
      <c r="A45" s="1">
        <v>4087000</v>
      </c>
      <c r="B45" s="1" t="s">
        <v>3</v>
      </c>
      <c r="C45" s="1" t="s">
        <v>4</v>
      </c>
      <c r="D45" s="1">
        <v>2017</v>
      </c>
      <c r="E45" s="1" t="s">
        <v>618</v>
      </c>
      <c r="F45" s="1">
        <v>62813</v>
      </c>
      <c r="G45" s="1" t="s">
        <v>601</v>
      </c>
      <c r="H45" s="1" t="s">
        <v>50</v>
      </c>
      <c r="I45" s="1" t="s">
        <v>596</v>
      </c>
      <c r="J45" s="1">
        <v>4433</v>
      </c>
      <c r="K45" s="1" t="s">
        <v>614</v>
      </c>
      <c r="L45" s="1" t="s">
        <v>708</v>
      </c>
      <c r="M45" s="1" t="s">
        <v>507</v>
      </c>
      <c r="N45" s="1" t="s">
        <v>607</v>
      </c>
      <c r="O45" s="1" t="str">
        <f t="shared" si="15"/>
        <v>Yes</v>
      </c>
      <c r="P45" s="1" t="s">
        <v>349</v>
      </c>
      <c r="Q45" s="1">
        <v>7.0000000000000007E-2</v>
      </c>
      <c r="R45" s="1">
        <f t="shared" si="1"/>
        <v>7.0000000000000007E-2</v>
      </c>
      <c r="S45" s="1">
        <v>0.04</v>
      </c>
      <c r="T45" s="1" t="s">
        <v>7</v>
      </c>
      <c r="U45" s="1">
        <f t="shared" si="20"/>
        <v>7.0000000000000007E-2</v>
      </c>
      <c r="V45" s="1">
        <f>S45</f>
        <v>0.04</v>
      </c>
      <c r="W45" s="1" t="s">
        <v>177</v>
      </c>
      <c r="X45" s="1" t="str">
        <f>IF(N45="E", "Yes", "No")</f>
        <v>Yes</v>
      </c>
      <c r="AB45" t="s">
        <v>389</v>
      </c>
      <c r="AC45" s="1" t="s">
        <v>349</v>
      </c>
      <c r="AD45" t="str">
        <f t="shared" si="2"/>
        <v>Yes</v>
      </c>
      <c r="AE45" t="str">
        <f t="shared" si="3"/>
        <v>Yes</v>
      </c>
      <c r="AF45" t="str">
        <f t="shared" si="4"/>
        <v>Yes</v>
      </c>
      <c r="AG45" t="str">
        <f t="shared" si="5"/>
        <v>No</v>
      </c>
      <c r="AH45" s="1" t="s">
        <v>348</v>
      </c>
      <c r="AI45" t="s">
        <v>348</v>
      </c>
      <c r="AJ45" t="str">
        <f t="shared" si="16"/>
        <v>Pesticide</v>
      </c>
      <c r="AK45" t="str">
        <f t="shared" si="7"/>
        <v>PCP</v>
      </c>
      <c r="AL45" t="str">
        <f t="shared" si="8"/>
        <v>Consumer</v>
      </c>
      <c r="AM45" t="str">
        <f t="shared" si="9"/>
        <v>Industrial</v>
      </c>
      <c r="AN45" t="str">
        <f t="shared" si="10"/>
        <v/>
      </c>
      <c r="AO45" t="str">
        <f t="shared" si="11"/>
        <v/>
      </c>
      <c r="AP45" t="str">
        <f t="shared" ref="AP45:AP108" si="21">IF(AI45="Yes", "Other", "")</f>
        <v/>
      </c>
    </row>
    <row r="46" spans="1:54" hidden="1" x14ac:dyDescent="0.35">
      <c r="A46">
        <v>4087000</v>
      </c>
      <c r="B46" t="s">
        <v>3</v>
      </c>
      <c r="C46" t="s">
        <v>4</v>
      </c>
      <c r="D46">
        <v>2017</v>
      </c>
      <c r="E46" t="s">
        <v>620</v>
      </c>
      <c r="F46" s="4">
        <v>63181</v>
      </c>
      <c r="G46" t="s">
        <v>601</v>
      </c>
      <c r="H46" t="s">
        <v>50</v>
      </c>
      <c r="I46" t="s">
        <v>693</v>
      </c>
      <c r="N46"/>
      <c r="O46" s="1" t="str">
        <f t="shared" si="15"/>
        <v>Yes</v>
      </c>
      <c r="Q46" s="1">
        <v>192</v>
      </c>
      <c r="R46">
        <f t="shared" si="1"/>
        <v>192</v>
      </c>
      <c r="S46">
        <v>100</v>
      </c>
      <c r="T46" t="s">
        <v>622</v>
      </c>
      <c r="U46">
        <f t="shared" si="20"/>
        <v>192</v>
      </c>
      <c r="V46">
        <f t="shared" ref="V46:V53" si="22">U46</f>
        <v>192</v>
      </c>
      <c r="W46" t="s">
        <v>648</v>
      </c>
      <c r="X46" t="str">
        <f t="shared" ref="X46:X53" si="23">IF(S46&lt;R46, "Yes*", "No")</f>
        <v>Yes*</v>
      </c>
      <c r="AB46" t="s">
        <v>389</v>
      </c>
      <c r="AC46" t="str">
        <f>IF(ISNUMBER( SEARCH("Pesticide, active_ingredient",#REF!)), "Yes", "No")</f>
        <v>No</v>
      </c>
      <c r="AD46" t="str">
        <f>IF(ISNUMBER( SEARCH("Personal_care",#REF!)), "Yes", "No")</f>
        <v>No</v>
      </c>
      <c r="AE46" t="str">
        <f>IF(ISNUMBER( SEARCH("Consumer_use",#REF!)), "Yes", "No")</f>
        <v>No</v>
      </c>
      <c r="AF46" t="str">
        <f>IF(ISNUMBER( SEARCH("Industrial_manufacturing",#REF!)), "Yes", "No")</f>
        <v>No</v>
      </c>
      <c r="AG46" t="str">
        <f>IF(ISNUMBER( SEARCH("Drug",#REF!)), "Yes", "No")</f>
        <v>No</v>
      </c>
      <c r="AH46" t="s">
        <v>349</v>
      </c>
      <c r="AI46" t="s">
        <v>348</v>
      </c>
      <c r="AJ46" t="str">
        <f t="shared" si="16"/>
        <v/>
      </c>
      <c r="AK46" t="str">
        <f t="shared" si="7"/>
        <v/>
      </c>
      <c r="AL46" t="str">
        <f t="shared" si="8"/>
        <v/>
      </c>
      <c r="AM46" t="str">
        <f t="shared" si="9"/>
        <v/>
      </c>
      <c r="AN46" t="str">
        <f t="shared" si="10"/>
        <v/>
      </c>
      <c r="AO46" t="str">
        <f t="shared" si="11"/>
        <v>PAH</v>
      </c>
      <c r="AP46" t="str">
        <f t="shared" si="21"/>
        <v/>
      </c>
    </row>
    <row r="47" spans="1:54" hidden="1" x14ac:dyDescent="0.35">
      <c r="A47">
        <v>40870112</v>
      </c>
      <c r="B47" t="s">
        <v>573</v>
      </c>
      <c r="C47" t="s">
        <v>574</v>
      </c>
      <c r="D47">
        <v>2017</v>
      </c>
      <c r="E47" t="s">
        <v>620</v>
      </c>
      <c r="F47" s="4">
        <v>63165</v>
      </c>
      <c r="G47" t="s">
        <v>342</v>
      </c>
      <c r="H47" t="s">
        <v>174</v>
      </c>
      <c r="I47" t="s">
        <v>693</v>
      </c>
      <c r="N47" t="s">
        <v>607</v>
      </c>
      <c r="O47" s="1" t="str">
        <f t="shared" si="15"/>
        <v>Yes</v>
      </c>
      <c r="Q47">
        <v>32</v>
      </c>
      <c r="R47">
        <f t="shared" si="1"/>
        <v>32</v>
      </c>
      <c r="S47">
        <v>100</v>
      </c>
      <c r="T47" t="s">
        <v>622</v>
      </c>
      <c r="U47">
        <f t="shared" si="20"/>
        <v>32</v>
      </c>
      <c r="V47">
        <f t="shared" si="22"/>
        <v>32</v>
      </c>
      <c r="W47" t="s">
        <v>648</v>
      </c>
      <c r="X47" t="str">
        <f t="shared" si="23"/>
        <v>No</v>
      </c>
      <c r="AB47" t="s">
        <v>514</v>
      </c>
      <c r="AC47" t="str">
        <f t="shared" ref="AC47:AC55" si="24">IF(ISNUMBER(SEARCH("Pesticide, active_ingredient", AB47)), "Yes", "No")</f>
        <v>No</v>
      </c>
      <c r="AD47" t="str">
        <f t="shared" ref="AD47:AD110" si="25">IF(ISNUMBER(SEARCH("Personal_care", AB47)), "Yes", "No")</f>
        <v>No</v>
      </c>
      <c r="AE47" t="str">
        <f t="shared" ref="AE47:AE110" si="26">IF(ISNUMBER(SEARCH("Consumer_use", AB47)), "Yes", "No")</f>
        <v>Yes</v>
      </c>
      <c r="AF47" t="str">
        <f t="shared" ref="AF47:AF110" si="27">IF(ISNUMBER(SEARCH("Industrial_manufacturing", AB47)), "Yes", "No")</f>
        <v>Yes</v>
      </c>
      <c r="AG47" t="str">
        <f t="shared" ref="AG47:AG110" si="28">IF(ISNUMBER(SEARCH("Drug", AB47)), "Yes", "No")</f>
        <v>No</v>
      </c>
      <c r="AH47" t="s">
        <v>349</v>
      </c>
      <c r="AI47" t="s">
        <v>348</v>
      </c>
      <c r="AJ47" t="str">
        <f t="shared" si="16"/>
        <v/>
      </c>
      <c r="AK47" t="str">
        <f t="shared" si="7"/>
        <v/>
      </c>
      <c r="AL47" t="str">
        <f t="shared" si="8"/>
        <v>Consumer</v>
      </c>
      <c r="AM47" t="str">
        <f t="shared" si="9"/>
        <v>Industrial</v>
      </c>
      <c r="AN47" t="str">
        <f t="shared" si="10"/>
        <v/>
      </c>
      <c r="AO47" t="str">
        <f t="shared" si="11"/>
        <v>PAH</v>
      </c>
      <c r="AP47" t="str">
        <f t="shared" si="21"/>
        <v/>
      </c>
    </row>
    <row r="48" spans="1:54" hidden="1" x14ac:dyDescent="0.35">
      <c r="A48">
        <v>4087170</v>
      </c>
      <c r="B48" t="s">
        <v>586</v>
      </c>
      <c r="C48" t="s">
        <v>587</v>
      </c>
      <c r="D48">
        <v>2017</v>
      </c>
      <c r="E48" t="s">
        <v>620</v>
      </c>
      <c r="F48" s="4">
        <v>63165</v>
      </c>
      <c r="G48" t="s">
        <v>342</v>
      </c>
      <c r="H48" t="s">
        <v>174</v>
      </c>
      <c r="I48" t="s">
        <v>693</v>
      </c>
      <c r="N48"/>
      <c r="O48" s="1" t="str">
        <f t="shared" si="15"/>
        <v>Yes</v>
      </c>
      <c r="Q48">
        <v>142</v>
      </c>
      <c r="R48">
        <f t="shared" si="1"/>
        <v>142</v>
      </c>
      <c r="S48">
        <v>100</v>
      </c>
      <c r="T48" t="s">
        <v>622</v>
      </c>
      <c r="U48">
        <f t="shared" si="20"/>
        <v>142</v>
      </c>
      <c r="V48">
        <f t="shared" si="22"/>
        <v>142</v>
      </c>
      <c r="W48" t="s">
        <v>648</v>
      </c>
      <c r="X48" t="str">
        <f t="shared" si="23"/>
        <v>Yes*</v>
      </c>
      <c r="AB48" t="s">
        <v>514</v>
      </c>
      <c r="AC48" t="str">
        <f t="shared" si="24"/>
        <v>No</v>
      </c>
      <c r="AD48" t="str">
        <f t="shared" si="25"/>
        <v>No</v>
      </c>
      <c r="AE48" t="str">
        <f t="shared" si="26"/>
        <v>Yes</v>
      </c>
      <c r="AF48" t="str">
        <f t="shared" si="27"/>
        <v>Yes</v>
      </c>
      <c r="AG48" t="str">
        <f t="shared" si="28"/>
        <v>No</v>
      </c>
      <c r="AH48" t="s">
        <v>349</v>
      </c>
      <c r="AI48" t="s">
        <v>348</v>
      </c>
      <c r="AJ48" t="str">
        <f t="shared" si="16"/>
        <v/>
      </c>
      <c r="AK48" t="str">
        <f t="shared" si="7"/>
        <v/>
      </c>
      <c r="AL48" t="str">
        <f t="shared" si="8"/>
        <v>Consumer</v>
      </c>
      <c r="AM48" t="str">
        <f t="shared" si="9"/>
        <v>Industrial</v>
      </c>
      <c r="AN48" t="str">
        <f t="shared" si="10"/>
        <v/>
      </c>
      <c r="AO48" t="str">
        <f t="shared" si="11"/>
        <v>PAH</v>
      </c>
      <c r="AP48" t="str">
        <f t="shared" si="21"/>
        <v/>
      </c>
    </row>
    <row r="49" spans="1:42" hidden="1" x14ac:dyDescent="0.35">
      <c r="A49">
        <v>40871607</v>
      </c>
      <c r="B49" s="5" t="s">
        <v>584</v>
      </c>
      <c r="C49" t="s">
        <v>585</v>
      </c>
      <c r="D49">
        <v>2017</v>
      </c>
      <c r="E49" t="s">
        <v>620</v>
      </c>
      <c r="F49" s="4">
        <v>63165</v>
      </c>
      <c r="G49" t="s">
        <v>342</v>
      </c>
      <c r="H49" t="s">
        <v>174</v>
      </c>
      <c r="I49" t="s">
        <v>693</v>
      </c>
      <c r="N49"/>
      <c r="O49" s="1" t="str">
        <f t="shared" ref="O49:O80" si="29">IF(N49="&lt;", "No", "Yes")</f>
        <v>Yes</v>
      </c>
      <c r="Q49">
        <v>305</v>
      </c>
      <c r="R49">
        <f t="shared" si="1"/>
        <v>305</v>
      </c>
      <c r="S49">
        <v>100</v>
      </c>
      <c r="T49" t="s">
        <v>622</v>
      </c>
      <c r="U49">
        <f t="shared" si="20"/>
        <v>305</v>
      </c>
      <c r="V49">
        <f t="shared" si="22"/>
        <v>305</v>
      </c>
      <c r="W49" t="s">
        <v>648</v>
      </c>
      <c r="X49" t="str">
        <f t="shared" si="23"/>
        <v>Yes*</v>
      </c>
      <c r="AB49" t="s">
        <v>514</v>
      </c>
      <c r="AC49" t="str">
        <f t="shared" si="24"/>
        <v>No</v>
      </c>
      <c r="AD49" t="str">
        <f t="shared" si="25"/>
        <v>No</v>
      </c>
      <c r="AE49" t="str">
        <f t="shared" si="26"/>
        <v>Yes</v>
      </c>
      <c r="AF49" t="str">
        <f t="shared" si="27"/>
        <v>Yes</v>
      </c>
      <c r="AG49" t="str">
        <f t="shared" si="28"/>
        <v>No</v>
      </c>
      <c r="AH49" t="s">
        <v>349</v>
      </c>
      <c r="AI49" t="s">
        <v>348</v>
      </c>
      <c r="AJ49" t="str">
        <f t="shared" si="16"/>
        <v/>
      </c>
      <c r="AK49" t="str">
        <f t="shared" si="7"/>
        <v/>
      </c>
      <c r="AL49" t="str">
        <f t="shared" si="8"/>
        <v>Consumer</v>
      </c>
      <c r="AM49" t="str">
        <f t="shared" si="9"/>
        <v>Industrial</v>
      </c>
      <c r="AN49" t="str">
        <f t="shared" si="10"/>
        <v/>
      </c>
      <c r="AO49" t="str">
        <f t="shared" si="11"/>
        <v>PAH</v>
      </c>
      <c r="AP49" t="str">
        <f t="shared" si="21"/>
        <v/>
      </c>
    </row>
    <row r="50" spans="1:42" hidden="1" x14ac:dyDescent="0.35">
      <c r="A50">
        <v>4087141</v>
      </c>
      <c r="B50" t="s">
        <v>582</v>
      </c>
      <c r="C50" t="s">
        <v>583</v>
      </c>
      <c r="D50">
        <v>2017</v>
      </c>
      <c r="E50" t="s">
        <v>620</v>
      </c>
      <c r="F50" s="4">
        <v>63165</v>
      </c>
      <c r="G50" t="s">
        <v>342</v>
      </c>
      <c r="H50" t="s">
        <v>174</v>
      </c>
      <c r="I50" t="s">
        <v>693</v>
      </c>
      <c r="N50" t="s">
        <v>606</v>
      </c>
      <c r="O50" s="1" t="str">
        <f t="shared" si="29"/>
        <v>No</v>
      </c>
      <c r="Q50">
        <v>22</v>
      </c>
      <c r="R50">
        <f t="shared" si="1"/>
        <v>0</v>
      </c>
      <c r="S50">
        <v>100</v>
      </c>
      <c r="T50" t="s">
        <v>622</v>
      </c>
      <c r="U50">
        <f t="shared" si="20"/>
        <v>0</v>
      </c>
      <c r="V50">
        <f t="shared" si="22"/>
        <v>0</v>
      </c>
      <c r="W50" t="s">
        <v>648</v>
      </c>
      <c r="X50" t="str">
        <f t="shared" si="23"/>
        <v>No</v>
      </c>
      <c r="AB50" t="s">
        <v>514</v>
      </c>
      <c r="AC50" t="str">
        <f t="shared" si="24"/>
        <v>No</v>
      </c>
      <c r="AD50" t="str">
        <f t="shared" si="25"/>
        <v>No</v>
      </c>
      <c r="AE50" t="str">
        <f t="shared" si="26"/>
        <v>Yes</v>
      </c>
      <c r="AF50" t="str">
        <f t="shared" si="27"/>
        <v>Yes</v>
      </c>
      <c r="AG50" t="str">
        <f t="shared" si="28"/>
        <v>No</v>
      </c>
      <c r="AH50" t="s">
        <v>349</v>
      </c>
      <c r="AI50" t="s">
        <v>348</v>
      </c>
      <c r="AJ50" t="str">
        <f t="shared" si="16"/>
        <v/>
      </c>
      <c r="AK50" t="str">
        <f t="shared" si="7"/>
        <v/>
      </c>
      <c r="AL50" t="str">
        <f t="shared" si="8"/>
        <v>Consumer</v>
      </c>
      <c r="AM50" t="str">
        <f t="shared" si="9"/>
        <v>Industrial</v>
      </c>
      <c r="AN50" t="str">
        <f t="shared" si="10"/>
        <v/>
      </c>
      <c r="AO50" t="str">
        <f t="shared" si="11"/>
        <v>PAH</v>
      </c>
      <c r="AP50" t="str">
        <f t="shared" si="21"/>
        <v/>
      </c>
    </row>
    <row r="51" spans="1:42" hidden="1" x14ac:dyDescent="0.35">
      <c r="A51">
        <v>4087098</v>
      </c>
      <c r="B51" t="s">
        <v>579</v>
      </c>
      <c r="C51" t="s">
        <v>580</v>
      </c>
      <c r="D51">
        <v>2017</v>
      </c>
      <c r="E51" t="s">
        <v>620</v>
      </c>
      <c r="F51" s="4">
        <v>63165</v>
      </c>
      <c r="G51" t="s">
        <v>342</v>
      </c>
      <c r="H51" t="s">
        <v>174</v>
      </c>
      <c r="I51" t="s">
        <v>693</v>
      </c>
      <c r="N51"/>
      <c r="O51" s="1" t="str">
        <f t="shared" si="29"/>
        <v>Yes</v>
      </c>
      <c r="Q51">
        <v>28</v>
      </c>
      <c r="R51">
        <f t="shared" si="1"/>
        <v>28</v>
      </c>
      <c r="S51">
        <v>100</v>
      </c>
      <c r="T51" t="s">
        <v>622</v>
      </c>
      <c r="U51">
        <f t="shared" si="20"/>
        <v>28</v>
      </c>
      <c r="V51">
        <f t="shared" si="22"/>
        <v>28</v>
      </c>
      <c r="W51" t="s">
        <v>648</v>
      </c>
      <c r="X51" t="str">
        <f t="shared" si="23"/>
        <v>No</v>
      </c>
      <c r="AB51" t="s">
        <v>514</v>
      </c>
      <c r="AC51" t="str">
        <f t="shared" si="24"/>
        <v>No</v>
      </c>
      <c r="AD51" t="str">
        <f t="shared" si="25"/>
        <v>No</v>
      </c>
      <c r="AE51" t="str">
        <f t="shared" si="26"/>
        <v>Yes</v>
      </c>
      <c r="AF51" t="str">
        <f t="shared" si="27"/>
        <v>Yes</v>
      </c>
      <c r="AG51" t="str">
        <f t="shared" si="28"/>
        <v>No</v>
      </c>
      <c r="AH51" t="s">
        <v>349</v>
      </c>
      <c r="AI51" t="s">
        <v>348</v>
      </c>
      <c r="AJ51" t="str">
        <f t="shared" si="16"/>
        <v/>
      </c>
      <c r="AK51" t="str">
        <f t="shared" si="7"/>
        <v/>
      </c>
      <c r="AL51" t="str">
        <f t="shared" si="8"/>
        <v>Consumer</v>
      </c>
      <c r="AM51" t="str">
        <f t="shared" si="9"/>
        <v>Industrial</v>
      </c>
      <c r="AN51" t="str">
        <f t="shared" si="10"/>
        <v/>
      </c>
      <c r="AO51" t="str">
        <f t="shared" si="11"/>
        <v>PAH</v>
      </c>
      <c r="AP51" t="str">
        <f t="shared" si="21"/>
        <v/>
      </c>
    </row>
    <row r="52" spans="1:42" hidden="1" x14ac:dyDescent="0.35">
      <c r="A52">
        <v>40870855</v>
      </c>
      <c r="B52" t="s">
        <v>577</v>
      </c>
      <c r="C52" t="s">
        <v>578</v>
      </c>
      <c r="D52">
        <v>2017</v>
      </c>
      <c r="E52" t="s">
        <v>620</v>
      </c>
      <c r="F52" s="4">
        <v>63165</v>
      </c>
      <c r="G52" t="s">
        <v>342</v>
      </c>
      <c r="H52" t="s">
        <v>174</v>
      </c>
      <c r="I52" t="s">
        <v>693</v>
      </c>
      <c r="N52"/>
      <c r="O52" s="1" t="str">
        <f t="shared" si="29"/>
        <v>Yes</v>
      </c>
      <c r="Q52">
        <v>46</v>
      </c>
      <c r="R52">
        <f t="shared" si="1"/>
        <v>46</v>
      </c>
      <c r="S52">
        <v>100</v>
      </c>
      <c r="T52" t="s">
        <v>622</v>
      </c>
      <c r="U52">
        <f t="shared" si="20"/>
        <v>46</v>
      </c>
      <c r="V52">
        <f t="shared" si="22"/>
        <v>46</v>
      </c>
      <c r="W52" t="s">
        <v>648</v>
      </c>
      <c r="X52" t="str">
        <f t="shared" si="23"/>
        <v>No</v>
      </c>
      <c r="AB52" t="s">
        <v>514</v>
      </c>
      <c r="AC52" t="str">
        <f t="shared" si="24"/>
        <v>No</v>
      </c>
      <c r="AD52" t="str">
        <f t="shared" si="25"/>
        <v>No</v>
      </c>
      <c r="AE52" t="str">
        <f t="shared" si="26"/>
        <v>Yes</v>
      </c>
      <c r="AF52" t="str">
        <f t="shared" si="27"/>
        <v>Yes</v>
      </c>
      <c r="AG52" t="str">
        <f t="shared" si="28"/>
        <v>No</v>
      </c>
      <c r="AH52" t="s">
        <v>349</v>
      </c>
      <c r="AI52" t="s">
        <v>348</v>
      </c>
      <c r="AJ52" t="str">
        <f t="shared" si="16"/>
        <v/>
      </c>
      <c r="AK52" t="str">
        <f t="shared" si="7"/>
        <v/>
      </c>
      <c r="AL52" t="str">
        <f t="shared" si="8"/>
        <v>Consumer</v>
      </c>
      <c r="AM52" t="str">
        <f t="shared" si="9"/>
        <v>Industrial</v>
      </c>
      <c r="AN52" t="str">
        <f t="shared" si="10"/>
        <v/>
      </c>
      <c r="AO52" t="str">
        <f t="shared" si="11"/>
        <v>PAH</v>
      </c>
      <c r="AP52" t="str">
        <f t="shared" si="21"/>
        <v/>
      </c>
    </row>
    <row r="53" spans="1:42" hidden="1" x14ac:dyDescent="0.35">
      <c r="A53">
        <v>4087014</v>
      </c>
      <c r="B53" t="s">
        <v>575</v>
      </c>
      <c r="C53" t="s">
        <v>576</v>
      </c>
      <c r="D53">
        <v>2017</v>
      </c>
      <c r="E53" t="s">
        <v>620</v>
      </c>
      <c r="F53" s="4">
        <v>63165</v>
      </c>
      <c r="G53" t="s">
        <v>342</v>
      </c>
      <c r="H53" t="s">
        <v>174</v>
      </c>
      <c r="I53" t="s">
        <v>693</v>
      </c>
      <c r="N53" t="s">
        <v>606</v>
      </c>
      <c r="O53" s="1" t="str">
        <f t="shared" si="29"/>
        <v>No</v>
      </c>
      <c r="Q53">
        <v>100</v>
      </c>
      <c r="R53">
        <f t="shared" si="1"/>
        <v>0</v>
      </c>
      <c r="S53">
        <v>100</v>
      </c>
      <c r="T53" t="s">
        <v>622</v>
      </c>
      <c r="U53">
        <f t="shared" si="20"/>
        <v>0</v>
      </c>
      <c r="V53">
        <f t="shared" si="22"/>
        <v>0</v>
      </c>
      <c r="W53" t="s">
        <v>648</v>
      </c>
      <c r="X53" t="str">
        <f t="shared" si="23"/>
        <v>No</v>
      </c>
      <c r="AB53" t="s">
        <v>514</v>
      </c>
      <c r="AC53" t="str">
        <f t="shared" si="24"/>
        <v>No</v>
      </c>
      <c r="AD53" t="str">
        <f t="shared" si="25"/>
        <v>No</v>
      </c>
      <c r="AE53" t="str">
        <f t="shared" si="26"/>
        <v>Yes</v>
      </c>
      <c r="AF53" t="str">
        <f t="shared" si="27"/>
        <v>Yes</v>
      </c>
      <c r="AG53" t="str">
        <f t="shared" si="28"/>
        <v>No</v>
      </c>
      <c r="AH53" t="s">
        <v>349</v>
      </c>
      <c r="AI53" t="s">
        <v>348</v>
      </c>
      <c r="AJ53" t="str">
        <f t="shared" si="16"/>
        <v/>
      </c>
      <c r="AK53" t="str">
        <f t="shared" si="7"/>
        <v/>
      </c>
      <c r="AL53" t="str">
        <f t="shared" si="8"/>
        <v>Consumer</v>
      </c>
      <c r="AM53" t="str">
        <f t="shared" si="9"/>
        <v>Industrial</v>
      </c>
      <c r="AN53" t="str">
        <f t="shared" si="10"/>
        <v/>
      </c>
      <c r="AO53" t="str">
        <f t="shared" si="11"/>
        <v>PAH</v>
      </c>
      <c r="AP53" t="str">
        <f t="shared" si="21"/>
        <v/>
      </c>
    </row>
    <row r="54" spans="1:42" hidden="1" x14ac:dyDescent="0.35">
      <c r="A54" s="1">
        <v>4087000</v>
      </c>
      <c r="B54" s="1" t="s">
        <v>3</v>
      </c>
      <c r="C54" s="1" t="s">
        <v>4</v>
      </c>
      <c r="D54" s="1">
        <v>2017</v>
      </c>
      <c r="E54" s="1" t="s">
        <v>618</v>
      </c>
      <c r="F54" s="1">
        <v>67477</v>
      </c>
      <c r="G54" s="1" t="s">
        <v>268</v>
      </c>
      <c r="H54" s="1" t="s">
        <v>105</v>
      </c>
      <c r="I54" s="1" t="s">
        <v>597</v>
      </c>
      <c r="J54" s="1">
        <v>2440</v>
      </c>
      <c r="K54" s="1" t="s">
        <v>345</v>
      </c>
      <c r="L54" s="1" t="s">
        <v>561</v>
      </c>
      <c r="M54" s="1"/>
      <c r="N54" s="1" t="s">
        <v>606</v>
      </c>
      <c r="O54" s="1" t="str">
        <f t="shared" si="29"/>
        <v>No</v>
      </c>
      <c r="P54" s="1" t="s">
        <v>722</v>
      </c>
      <c r="Q54" s="1">
        <v>116</v>
      </c>
      <c r="R54" s="1">
        <f t="shared" si="1"/>
        <v>0</v>
      </c>
      <c r="S54" s="1">
        <v>50</v>
      </c>
      <c r="T54" s="1" t="s">
        <v>30</v>
      </c>
      <c r="U54" s="1">
        <f t="shared" ref="U54:V56" si="30">R54/1000</f>
        <v>0</v>
      </c>
      <c r="V54" s="1">
        <f t="shared" si="30"/>
        <v>0.05</v>
      </c>
      <c r="W54" s="1" t="s">
        <v>231</v>
      </c>
      <c r="X54" s="1" t="str">
        <f>IF(N54="E", "Yes", "No")</f>
        <v>No</v>
      </c>
      <c r="AB54" t="s">
        <v>444</v>
      </c>
      <c r="AC54" t="str">
        <f t="shared" si="24"/>
        <v>No</v>
      </c>
      <c r="AD54" t="str">
        <f t="shared" si="25"/>
        <v>No</v>
      </c>
      <c r="AE54" t="str">
        <f t="shared" si="26"/>
        <v>No</v>
      </c>
      <c r="AF54" t="str">
        <f t="shared" si="27"/>
        <v>Yes</v>
      </c>
      <c r="AG54" t="str">
        <f t="shared" si="28"/>
        <v>Yes</v>
      </c>
      <c r="AH54" s="1" t="s">
        <v>348</v>
      </c>
      <c r="AI54" t="s">
        <v>348</v>
      </c>
      <c r="AJ54" t="str">
        <f t="shared" si="16"/>
        <v/>
      </c>
      <c r="AK54" t="str">
        <f t="shared" si="7"/>
        <v/>
      </c>
      <c r="AL54" t="str">
        <f t="shared" si="8"/>
        <v/>
      </c>
      <c r="AM54" t="str">
        <f t="shared" si="9"/>
        <v>Industrial</v>
      </c>
      <c r="AN54" t="str">
        <f t="shared" si="10"/>
        <v>Pharmaceutical</v>
      </c>
      <c r="AO54" t="str">
        <f t="shared" si="11"/>
        <v/>
      </c>
      <c r="AP54" t="str">
        <f t="shared" si="21"/>
        <v/>
      </c>
    </row>
    <row r="55" spans="1:42" hidden="1" x14ac:dyDescent="0.35">
      <c r="A55" s="1">
        <v>4087000</v>
      </c>
      <c r="B55" s="1" t="s">
        <v>3</v>
      </c>
      <c r="C55" s="1" t="s">
        <v>4</v>
      </c>
      <c r="D55" s="1">
        <v>2017</v>
      </c>
      <c r="E55" s="1" t="s">
        <v>618</v>
      </c>
      <c r="F55" s="1">
        <v>67502</v>
      </c>
      <c r="G55" s="1" t="s">
        <v>289</v>
      </c>
      <c r="H55" s="1" t="s">
        <v>125</v>
      </c>
      <c r="I55" s="1" t="s">
        <v>597</v>
      </c>
      <c r="J55" s="1">
        <v>2440</v>
      </c>
      <c r="K55" s="1" t="s">
        <v>345</v>
      </c>
      <c r="L55" s="1" t="s">
        <v>345</v>
      </c>
      <c r="M55" s="1"/>
      <c r="N55" s="1" t="s">
        <v>606</v>
      </c>
      <c r="O55" s="1" t="str">
        <f t="shared" si="29"/>
        <v>No</v>
      </c>
      <c r="P55" s="1" t="s">
        <v>722</v>
      </c>
      <c r="Q55" s="1">
        <v>20</v>
      </c>
      <c r="R55" s="1">
        <f t="shared" si="1"/>
        <v>0</v>
      </c>
      <c r="S55" s="1">
        <v>13</v>
      </c>
      <c r="T55" s="1" t="s">
        <v>30</v>
      </c>
      <c r="U55" s="1">
        <f t="shared" si="30"/>
        <v>0</v>
      </c>
      <c r="V55" s="1">
        <f t="shared" si="30"/>
        <v>1.2999999999999999E-2</v>
      </c>
      <c r="W55" s="1" t="s">
        <v>231</v>
      </c>
      <c r="X55" s="1" t="str">
        <f>IF(N55="E", "Yes", "No")</f>
        <v>No</v>
      </c>
      <c r="AB55" t="s">
        <v>464</v>
      </c>
      <c r="AC55" t="str">
        <f t="shared" si="24"/>
        <v>No</v>
      </c>
      <c r="AD55" t="str">
        <f t="shared" si="25"/>
        <v>No</v>
      </c>
      <c r="AE55" t="str">
        <f t="shared" si="26"/>
        <v>No</v>
      </c>
      <c r="AF55" t="str">
        <f t="shared" si="27"/>
        <v>No</v>
      </c>
      <c r="AG55" t="str">
        <f t="shared" si="28"/>
        <v>Yes</v>
      </c>
      <c r="AH55" s="1" t="s">
        <v>348</v>
      </c>
      <c r="AI55" t="s">
        <v>348</v>
      </c>
      <c r="AJ55" t="str">
        <f t="shared" si="16"/>
        <v/>
      </c>
      <c r="AK55" t="str">
        <f t="shared" si="7"/>
        <v/>
      </c>
      <c r="AL55" t="str">
        <f t="shared" si="8"/>
        <v/>
      </c>
      <c r="AM55" t="str">
        <f t="shared" si="9"/>
        <v/>
      </c>
      <c r="AN55" t="str">
        <f t="shared" si="10"/>
        <v>Pharmaceutical</v>
      </c>
      <c r="AO55" t="str">
        <f t="shared" si="11"/>
        <v/>
      </c>
      <c r="AP55" t="str">
        <f t="shared" si="21"/>
        <v/>
      </c>
    </row>
    <row r="56" spans="1:42" hidden="1" x14ac:dyDescent="0.35">
      <c r="A56" s="1">
        <v>4087000</v>
      </c>
      <c r="B56" s="1" t="s">
        <v>3</v>
      </c>
      <c r="C56" s="1" t="s">
        <v>4</v>
      </c>
      <c r="D56" s="1">
        <v>2017</v>
      </c>
      <c r="E56" s="1" t="s">
        <v>618</v>
      </c>
      <c r="F56" s="1">
        <v>65065</v>
      </c>
      <c r="G56" s="2" t="s">
        <v>196</v>
      </c>
      <c r="H56" s="1" t="s">
        <v>28</v>
      </c>
      <c r="I56" s="1" t="s">
        <v>597</v>
      </c>
      <c r="J56" s="1">
        <v>2440</v>
      </c>
      <c r="K56" s="1" t="s">
        <v>345</v>
      </c>
      <c r="L56" s="1" t="s">
        <v>553</v>
      </c>
      <c r="M56" s="1" t="s">
        <v>530</v>
      </c>
      <c r="N56" s="1" t="s">
        <v>607</v>
      </c>
      <c r="O56" s="1" t="str">
        <f t="shared" si="29"/>
        <v>Yes</v>
      </c>
      <c r="P56" s="1" t="s">
        <v>349</v>
      </c>
      <c r="Q56" s="1">
        <v>92.6</v>
      </c>
      <c r="R56" s="1">
        <f t="shared" si="1"/>
        <v>92.6</v>
      </c>
      <c r="S56" s="1">
        <v>20</v>
      </c>
      <c r="T56" s="1" t="s">
        <v>30</v>
      </c>
      <c r="U56" s="1">
        <f t="shared" si="30"/>
        <v>9.2599999999999988E-2</v>
      </c>
      <c r="V56" s="1">
        <f t="shared" si="30"/>
        <v>0.02</v>
      </c>
      <c r="W56" s="1" t="s">
        <v>177</v>
      </c>
      <c r="X56" s="1" t="str">
        <f>IF(N56="E", "Yes", "No")</f>
        <v>Yes</v>
      </c>
      <c r="AB56" t="s">
        <v>368</v>
      </c>
      <c r="AC56" s="1" t="s">
        <v>349</v>
      </c>
      <c r="AD56" t="str">
        <f t="shared" si="25"/>
        <v>Yes</v>
      </c>
      <c r="AE56" t="str">
        <f t="shared" si="26"/>
        <v>Yes</v>
      </c>
      <c r="AF56" t="str">
        <f t="shared" si="27"/>
        <v>No</v>
      </c>
      <c r="AG56" t="str">
        <f t="shared" si="28"/>
        <v>No</v>
      </c>
      <c r="AH56" s="1" t="s">
        <v>348</v>
      </c>
      <c r="AI56" t="s">
        <v>348</v>
      </c>
      <c r="AJ56" t="str">
        <f t="shared" si="16"/>
        <v>Pesticide</v>
      </c>
      <c r="AK56" t="str">
        <f t="shared" si="7"/>
        <v>PCP</v>
      </c>
      <c r="AL56" t="str">
        <f t="shared" si="8"/>
        <v>Consumer</v>
      </c>
      <c r="AM56" t="str">
        <f t="shared" si="9"/>
        <v/>
      </c>
      <c r="AN56" t="str">
        <f t="shared" si="10"/>
        <v/>
      </c>
      <c r="AO56" t="str">
        <f t="shared" si="11"/>
        <v/>
      </c>
      <c r="AP56" t="str">
        <f t="shared" si="21"/>
        <v/>
      </c>
    </row>
    <row r="57" spans="1:42" hidden="1" x14ac:dyDescent="0.35">
      <c r="A57">
        <v>4087000</v>
      </c>
      <c r="B57" t="s">
        <v>3</v>
      </c>
      <c r="C57" t="s">
        <v>4</v>
      </c>
      <c r="D57">
        <v>2017</v>
      </c>
      <c r="E57" t="s">
        <v>620</v>
      </c>
      <c r="F57" s="4">
        <v>63182</v>
      </c>
      <c r="G57" t="s">
        <v>196</v>
      </c>
      <c r="H57" t="s">
        <v>28</v>
      </c>
      <c r="I57" t="s">
        <v>693</v>
      </c>
      <c r="N57" t="s">
        <v>606</v>
      </c>
      <c r="O57" s="1" t="str">
        <f t="shared" si="29"/>
        <v>No</v>
      </c>
      <c r="Q57" s="1">
        <v>200</v>
      </c>
      <c r="R57">
        <f t="shared" si="1"/>
        <v>0</v>
      </c>
      <c r="S57">
        <v>200</v>
      </c>
      <c r="T57" t="s">
        <v>622</v>
      </c>
      <c r="U57">
        <f t="shared" ref="U57:U67" si="31">R57/1</f>
        <v>0</v>
      </c>
      <c r="V57">
        <f>U57</f>
        <v>0</v>
      </c>
      <c r="W57" t="s">
        <v>648</v>
      </c>
      <c r="X57" t="str">
        <f>IF(S57&lt;R57, "Yes*", "No")</f>
        <v>No</v>
      </c>
      <c r="AB57" t="s">
        <v>368</v>
      </c>
      <c r="AC57" t="str">
        <f t="shared" ref="AC57:AC88" si="32">IF(ISNUMBER(SEARCH("Pesticide, active_ingredient", AB57)), "Yes", "No")</f>
        <v>Yes</v>
      </c>
      <c r="AD57" t="str">
        <f t="shared" si="25"/>
        <v>Yes</v>
      </c>
      <c r="AE57" t="str">
        <f t="shared" si="26"/>
        <v>Yes</v>
      </c>
      <c r="AF57" t="str">
        <f t="shared" si="27"/>
        <v>No</v>
      </c>
      <c r="AG57" t="str">
        <f t="shared" si="28"/>
        <v>No</v>
      </c>
      <c r="AH57" t="s">
        <v>349</v>
      </c>
      <c r="AI57" t="s">
        <v>348</v>
      </c>
      <c r="AJ57" t="str">
        <f t="shared" si="16"/>
        <v>Pesticide</v>
      </c>
      <c r="AK57" t="str">
        <f t="shared" si="7"/>
        <v>PCP</v>
      </c>
      <c r="AL57" t="str">
        <f t="shared" si="8"/>
        <v>Consumer</v>
      </c>
      <c r="AM57" t="str">
        <f t="shared" si="9"/>
        <v/>
      </c>
      <c r="AN57" t="str">
        <f t="shared" si="10"/>
        <v/>
      </c>
      <c r="AO57" t="str">
        <f t="shared" si="11"/>
        <v>PAH</v>
      </c>
      <c r="AP57" t="str">
        <f t="shared" si="21"/>
        <v/>
      </c>
    </row>
    <row r="58" spans="1:42" hidden="1" x14ac:dyDescent="0.35">
      <c r="A58">
        <v>4087000</v>
      </c>
      <c r="B58" t="s">
        <v>3</v>
      </c>
      <c r="C58" t="s">
        <v>4</v>
      </c>
      <c r="D58">
        <v>2017</v>
      </c>
      <c r="E58" t="s">
        <v>620</v>
      </c>
      <c r="F58" s="4">
        <v>62552</v>
      </c>
      <c r="G58" t="s">
        <v>626</v>
      </c>
      <c r="H58" t="s">
        <v>631</v>
      </c>
      <c r="I58" t="s">
        <v>621</v>
      </c>
      <c r="K58" t="s">
        <v>530</v>
      </c>
      <c r="L58" t="s">
        <v>547</v>
      </c>
      <c r="O58" s="1" t="str">
        <f t="shared" si="29"/>
        <v>Yes</v>
      </c>
      <c r="Q58" s="1">
        <v>1050</v>
      </c>
      <c r="R58">
        <f t="shared" si="1"/>
        <v>1050</v>
      </c>
      <c r="S58">
        <v>3.96</v>
      </c>
      <c r="T58" t="s">
        <v>622</v>
      </c>
      <c r="U58">
        <f t="shared" si="31"/>
        <v>1050</v>
      </c>
      <c r="V58">
        <f>U58</f>
        <v>1050</v>
      </c>
      <c r="W58" t="s">
        <v>648</v>
      </c>
      <c r="X58" t="str">
        <f>IF(S58&lt;R58, "Yes*", "No")</f>
        <v>Yes*</v>
      </c>
      <c r="AB58" t="s">
        <v>679</v>
      </c>
      <c r="AC58" t="str">
        <f t="shared" si="32"/>
        <v>No</v>
      </c>
      <c r="AD58" t="str">
        <f t="shared" si="25"/>
        <v>Yes</v>
      </c>
      <c r="AE58" t="str">
        <f t="shared" si="26"/>
        <v>Yes</v>
      </c>
      <c r="AF58" t="str">
        <f t="shared" si="27"/>
        <v>Yes</v>
      </c>
      <c r="AG58" t="str">
        <f t="shared" si="28"/>
        <v>No</v>
      </c>
      <c r="AH58" s="1" t="s">
        <v>348</v>
      </c>
      <c r="AI58" t="s">
        <v>348</v>
      </c>
      <c r="AJ58" t="str">
        <f t="shared" si="16"/>
        <v/>
      </c>
      <c r="AK58" t="str">
        <f t="shared" si="7"/>
        <v>PCP</v>
      </c>
      <c r="AL58" t="str">
        <f t="shared" si="8"/>
        <v>Consumer</v>
      </c>
      <c r="AM58" t="str">
        <f t="shared" si="9"/>
        <v>Industrial</v>
      </c>
      <c r="AN58" t="str">
        <f t="shared" si="10"/>
        <v/>
      </c>
      <c r="AO58" t="str">
        <f t="shared" si="11"/>
        <v/>
      </c>
      <c r="AP58" t="str">
        <f t="shared" si="21"/>
        <v/>
      </c>
    </row>
    <row r="59" spans="1:42" hidden="1" x14ac:dyDescent="0.35">
      <c r="A59">
        <v>4087000</v>
      </c>
      <c r="B59" t="s">
        <v>3</v>
      </c>
      <c r="C59" t="s">
        <v>4</v>
      </c>
      <c r="D59">
        <v>2017</v>
      </c>
      <c r="E59" t="s">
        <v>620</v>
      </c>
      <c r="F59" s="4">
        <v>63166</v>
      </c>
      <c r="G59" s="1" t="s">
        <v>605</v>
      </c>
      <c r="H59" t="s">
        <v>69</v>
      </c>
      <c r="I59" t="s">
        <v>693</v>
      </c>
      <c r="N59" t="s">
        <v>606</v>
      </c>
      <c r="O59" s="1" t="str">
        <f t="shared" si="29"/>
        <v>No</v>
      </c>
      <c r="Q59" s="1">
        <v>100</v>
      </c>
      <c r="R59">
        <f t="shared" si="1"/>
        <v>0</v>
      </c>
      <c r="S59">
        <v>100</v>
      </c>
      <c r="T59" t="s">
        <v>622</v>
      </c>
      <c r="U59">
        <f t="shared" si="31"/>
        <v>0</v>
      </c>
      <c r="V59">
        <f>U59</f>
        <v>0</v>
      </c>
      <c r="W59" t="s">
        <v>648</v>
      </c>
      <c r="X59" t="str">
        <f>IF(S59&lt;R59, "Yes*", "No")</f>
        <v>No</v>
      </c>
      <c r="AB59" t="s">
        <v>410</v>
      </c>
      <c r="AC59" t="str">
        <f t="shared" si="32"/>
        <v>No</v>
      </c>
      <c r="AD59" t="str">
        <f t="shared" si="25"/>
        <v>No</v>
      </c>
      <c r="AE59" t="str">
        <f t="shared" si="26"/>
        <v>Yes</v>
      </c>
      <c r="AF59" t="str">
        <f t="shared" si="27"/>
        <v>No</v>
      </c>
      <c r="AG59" t="str">
        <f t="shared" si="28"/>
        <v>No</v>
      </c>
      <c r="AH59" t="s">
        <v>349</v>
      </c>
      <c r="AI59" t="s">
        <v>348</v>
      </c>
      <c r="AJ59" t="str">
        <f t="shared" si="16"/>
        <v/>
      </c>
      <c r="AK59" t="str">
        <f t="shared" si="7"/>
        <v/>
      </c>
      <c r="AL59" t="str">
        <f t="shared" si="8"/>
        <v>Consumer</v>
      </c>
      <c r="AM59" t="str">
        <f t="shared" si="9"/>
        <v/>
      </c>
      <c r="AN59" t="str">
        <f t="shared" si="10"/>
        <v/>
      </c>
      <c r="AO59" t="str">
        <f t="shared" si="11"/>
        <v>PAH</v>
      </c>
      <c r="AP59" t="str">
        <f t="shared" si="21"/>
        <v/>
      </c>
    </row>
    <row r="60" spans="1:42" hidden="1" x14ac:dyDescent="0.35">
      <c r="A60">
        <v>4087000</v>
      </c>
      <c r="B60" t="s">
        <v>3</v>
      </c>
      <c r="C60" t="s">
        <v>4</v>
      </c>
      <c r="D60">
        <v>2017</v>
      </c>
      <c r="E60" t="s">
        <v>620</v>
      </c>
      <c r="F60" s="4">
        <v>62554</v>
      </c>
      <c r="G60" t="s">
        <v>627</v>
      </c>
      <c r="H60" t="s">
        <v>632</v>
      </c>
      <c r="I60" t="s">
        <v>621</v>
      </c>
      <c r="K60" t="s">
        <v>530</v>
      </c>
      <c r="L60" t="s">
        <v>680</v>
      </c>
      <c r="O60" s="1" t="str">
        <f t="shared" si="29"/>
        <v>Yes</v>
      </c>
      <c r="Q60" s="1">
        <v>988</v>
      </c>
      <c r="R60">
        <f t="shared" si="1"/>
        <v>988</v>
      </c>
      <c r="S60">
        <v>5.1100000000000003</v>
      </c>
      <c r="T60" t="s">
        <v>622</v>
      </c>
      <c r="U60">
        <f t="shared" si="31"/>
        <v>988</v>
      </c>
      <c r="V60">
        <f>U60</f>
        <v>988</v>
      </c>
      <c r="W60" t="s">
        <v>648</v>
      </c>
      <c r="X60" t="str">
        <f>IF(S60&lt;R60, "Yes*", "No")</f>
        <v>Yes*</v>
      </c>
      <c r="AB60" t="str">
        <f>_xlfn.CONCAT(W60, "; ", AB59)</f>
        <v>Bed sediment, recoverable, dry weight, micrograms per kilogram; Consumer_use; Flame_retardant</v>
      </c>
      <c r="AC60" t="str">
        <f t="shared" si="32"/>
        <v>No</v>
      </c>
      <c r="AD60" t="str">
        <f t="shared" si="25"/>
        <v>No</v>
      </c>
      <c r="AE60" t="str">
        <f t="shared" si="26"/>
        <v>Yes</v>
      </c>
      <c r="AF60" t="str">
        <f t="shared" si="27"/>
        <v>No</v>
      </c>
      <c r="AG60" t="str">
        <f t="shared" si="28"/>
        <v>No</v>
      </c>
      <c r="AH60" t="s">
        <v>349</v>
      </c>
      <c r="AI60" t="s">
        <v>348</v>
      </c>
      <c r="AJ60" t="str">
        <f t="shared" si="16"/>
        <v/>
      </c>
      <c r="AK60" t="str">
        <f t="shared" si="7"/>
        <v/>
      </c>
      <c r="AL60" t="str">
        <f t="shared" si="8"/>
        <v>Consumer</v>
      </c>
      <c r="AM60" t="str">
        <f t="shared" si="9"/>
        <v/>
      </c>
      <c r="AN60" t="str">
        <f t="shared" si="10"/>
        <v/>
      </c>
      <c r="AO60" t="str">
        <f t="shared" si="11"/>
        <v>PAH</v>
      </c>
      <c r="AP60" t="str">
        <f t="shared" si="21"/>
        <v/>
      </c>
    </row>
    <row r="61" spans="1:42" hidden="1" x14ac:dyDescent="0.35">
      <c r="A61" s="1">
        <v>4087000</v>
      </c>
      <c r="B61" s="1" t="s">
        <v>3</v>
      </c>
      <c r="C61" s="1" t="s">
        <v>4</v>
      </c>
      <c r="D61" s="1">
        <v>2017</v>
      </c>
      <c r="E61" s="1" t="s">
        <v>618</v>
      </c>
      <c r="F61" s="1">
        <v>34247</v>
      </c>
      <c r="G61" s="1" t="s">
        <v>183</v>
      </c>
      <c r="H61" s="1" t="s">
        <v>13</v>
      </c>
      <c r="I61" s="1" t="s">
        <v>596</v>
      </c>
      <c r="J61" s="1">
        <v>4433</v>
      </c>
      <c r="K61" s="1" t="s">
        <v>614</v>
      </c>
      <c r="L61" s="1" t="s">
        <v>545</v>
      </c>
      <c r="M61" s="1" t="s">
        <v>507</v>
      </c>
      <c r="O61" s="1" t="str">
        <f t="shared" si="29"/>
        <v>Yes</v>
      </c>
      <c r="P61" s="1" t="s">
        <v>349</v>
      </c>
      <c r="Q61" s="1">
        <v>0.01</v>
      </c>
      <c r="R61" s="1">
        <f t="shared" si="1"/>
        <v>0.01</v>
      </c>
      <c r="S61" s="1">
        <v>0.02</v>
      </c>
      <c r="T61" s="1" t="s">
        <v>7</v>
      </c>
      <c r="U61" s="1">
        <f t="shared" si="31"/>
        <v>0.01</v>
      </c>
      <c r="V61" s="1">
        <f>S61</f>
        <v>0.02</v>
      </c>
      <c r="W61" s="1" t="s">
        <v>177</v>
      </c>
      <c r="X61" s="1" t="str">
        <f>IF(N61="E", "Yes", "No")</f>
        <v>No</v>
      </c>
      <c r="AB61" t="s">
        <v>355</v>
      </c>
      <c r="AC61" t="str">
        <f t="shared" si="32"/>
        <v>No</v>
      </c>
      <c r="AD61" t="str">
        <f t="shared" si="25"/>
        <v>Yes</v>
      </c>
      <c r="AE61" t="str">
        <f t="shared" si="26"/>
        <v>Yes</v>
      </c>
      <c r="AF61" t="str">
        <f t="shared" si="27"/>
        <v>Yes</v>
      </c>
      <c r="AG61" t="str">
        <f t="shared" si="28"/>
        <v>Yes</v>
      </c>
      <c r="AH61" t="s">
        <v>349</v>
      </c>
      <c r="AI61" t="s">
        <v>348</v>
      </c>
      <c r="AJ61" t="str">
        <f t="shared" si="16"/>
        <v/>
      </c>
      <c r="AK61" t="str">
        <f t="shared" si="7"/>
        <v>PCP</v>
      </c>
      <c r="AL61" t="str">
        <f t="shared" si="8"/>
        <v>Consumer</v>
      </c>
      <c r="AM61" t="str">
        <f t="shared" si="9"/>
        <v>Industrial</v>
      </c>
      <c r="AN61" t="str">
        <f t="shared" si="10"/>
        <v>Pharmaceutical</v>
      </c>
      <c r="AO61" t="str">
        <f t="shared" si="11"/>
        <v>PAH</v>
      </c>
      <c r="AP61" t="str">
        <f t="shared" si="21"/>
        <v/>
      </c>
    </row>
    <row r="62" spans="1:42" hidden="1" x14ac:dyDescent="0.35">
      <c r="A62">
        <v>4087000</v>
      </c>
      <c r="B62" t="s">
        <v>3</v>
      </c>
      <c r="C62" t="s">
        <v>4</v>
      </c>
      <c r="D62">
        <v>2017</v>
      </c>
      <c r="E62" t="s">
        <v>620</v>
      </c>
      <c r="F62" s="4">
        <v>62553</v>
      </c>
      <c r="G62" t="s">
        <v>183</v>
      </c>
      <c r="H62" t="s">
        <v>13</v>
      </c>
      <c r="I62" t="s">
        <v>621</v>
      </c>
      <c r="K62" t="s">
        <v>530</v>
      </c>
      <c r="L62" t="s">
        <v>680</v>
      </c>
      <c r="O62" s="1" t="str">
        <f t="shared" si="29"/>
        <v>Yes</v>
      </c>
      <c r="Q62" s="1">
        <v>1040</v>
      </c>
      <c r="R62">
        <f t="shared" si="1"/>
        <v>1040</v>
      </c>
      <c r="S62">
        <v>10.84</v>
      </c>
      <c r="T62" t="s">
        <v>622</v>
      </c>
      <c r="U62">
        <f t="shared" si="31"/>
        <v>1040</v>
      </c>
      <c r="V62">
        <f>U62</f>
        <v>1040</v>
      </c>
      <c r="W62" t="s">
        <v>648</v>
      </c>
      <c r="X62" t="str">
        <f>IF(S62&lt;R62, "Yes*", "No")</f>
        <v>Yes*</v>
      </c>
      <c r="AB62" t="s">
        <v>355</v>
      </c>
      <c r="AC62" t="str">
        <f t="shared" si="32"/>
        <v>No</v>
      </c>
      <c r="AD62" t="str">
        <f t="shared" si="25"/>
        <v>Yes</v>
      </c>
      <c r="AE62" t="str">
        <f t="shared" si="26"/>
        <v>Yes</v>
      </c>
      <c r="AF62" t="str">
        <f t="shared" si="27"/>
        <v>Yes</v>
      </c>
      <c r="AG62" t="str">
        <f t="shared" si="28"/>
        <v>Yes</v>
      </c>
      <c r="AH62" t="s">
        <v>349</v>
      </c>
      <c r="AI62" t="s">
        <v>348</v>
      </c>
      <c r="AJ62" t="str">
        <f t="shared" si="16"/>
        <v/>
      </c>
      <c r="AK62" t="str">
        <f t="shared" si="7"/>
        <v>PCP</v>
      </c>
      <c r="AL62" t="str">
        <f t="shared" si="8"/>
        <v>Consumer</v>
      </c>
      <c r="AM62" t="str">
        <f t="shared" si="9"/>
        <v>Industrial</v>
      </c>
      <c r="AN62" t="str">
        <f t="shared" si="10"/>
        <v>Pharmaceutical</v>
      </c>
      <c r="AO62" t="str">
        <f t="shared" si="11"/>
        <v>PAH</v>
      </c>
      <c r="AP62" t="str">
        <f t="shared" si="21"/>
        <v/>
      </c>
    </row>
    <row r="63" spans="1:42" hidden="1" x14ac:dyDescent="0.35">
      <c r="A63">
        <v>4087000</v>
      </c>
      <c r="B63" t="s">
        <v>3</v>
      </c>
      <c r="C63" t="s">
        <v>4</v>
      </c>
      <c r="D63">
        <v>2017</v>
      </c>
      <c r="E63" t="s">
        <v>620</v>
      </c>
      <c r="F63" s="4">
        <v>62555</v>
      </c>
      <c r="G63" t="s">
        <v>633</v>
      </c>
      <c r="H63" t="s">
        <v>640</v>
      </c>
      <c r="I63" t="s">
        <v>621</v>
      </c>
      <c r="K63" t="s">
        <v>530</v>
      </c>
      <c r="L63" t="s">
        <v>682</v>
      </c>
      <c r="O63" s="1" t="str">
        <f t="shared" si="29"/>
        <v>Yes</v>
      </c>
      <c r="Q63" s="1">
        <v>725</v>
      </c>
      <c r="R63">
        <f t="shared" si="1"/>
        <v>725</v>
      </c>
      <c r="S63">
        <v>0.54</v>
      </c>
      <c r="T63" t="s">
        <v>622</v>
      </c>
      <c r="U63">
        <f t="shared" si="31"/>
        <v>725</v>
      </c>
      <c r="V63">
        <f>U63</f>
        <v>725</v>
      </c>
      <c r="W63" t="s">
        <v>648</v>
      </c>
      <c r="X63" t="str">
        <f>IF(S63&lt;R63, "Yes*", "No")</f>
        <v>Yes*</v>
      </c>
      <c r="AB63" t="s">
        <v>681</v>
      </c>
      <c r="AC63" t="str">
        <f t="shared" si="32"/>
        <v>No</v>
      </c>
      <c r="AD63" t="str">
        <f t="shared" si="25"/>
        <v>Yes</v>
      </c>
      <c r="AE63" t="str">
        <f t="shared" si="26"/>
        <v>No</v>
      </c>
      <c r="AF63" t="str">
        <f t="shared" si="27"/>
        <v>Yes</v>
      </c>
      <c r="AG63" t="str">
        <f t="shared" si="28"/>
        <v>No</v>
      </c>
      <c r="AH63" t="s">
        <v>349</v>
      </c>
      <c r="AI63" t="s">
        <v>348</v>
      </c>
      <c r="AJ63" t="str">
        <f t="shared" si="16"/>
        <v/>
      </c>
      <c r="AK63" t="str">
        <f t="shared" si="7"/>
        <v>PCP</v>
      </c>
      <c r="AL63" t="str">
        <f t="shared" si="8"/>
        <v/>
      </c>
      <c r="AM63" t="str">
        <f t="shared" si="9"/>
        <v>Industrial</v>
      </c>
      <c r="AN63" t="str">
        <f t="shared" si="10"/>
        <v/>
      </c>
      <c r="AO63" t="str">
        <f t="shared" si="11"/>
        <v>PAH</v>
      </c>
      <c r="AP63" t="str">
        <f t="shared" si="21"/>
        <v/>
      </c>
    </row>
    <row r="64" spans="1:42" hidden="1" x14ac:dyDescent="0.35">
      <c r="A64">
        <v>4087000</v>
      </c>
      <c r="B64" t="s">
        <v>3</v>
      </c>
      <c r="C64" t="s">
        <v>4</v>
      </c>
      <c r="D64">
        <v>2017</v>
      </c>
      <c r="E64" t="s">
        <v>620</v>
      </c>
      <c r="F64" s="4">
        <v>62556</v>
      </c>
      <c r="G64" t="s">
        <v>634</v>
      </c>
      <c r="H64" t="s">
        <v>641</v>
      </c>
      <c r="I64" t="s">
        <v>621</v>
      </c>
      <c r="K64" t="s">
        <v>530</v>
      </c>
      <c r="L64" t="s">
        <v>684</v>
      </c>
      <c r="O64" s="1" t="str">
        <f t="shared" si="29"/>
        <v>Yes</v>
      </c>
      <c r="Q64" s="1">
        <v>588</v>
      </c>
      <c r="R64">
        <f t="shared" si="1"/>
        <v>588</v>
      </c>
      <c r="S64">
        <v>0.67</v>
      </c>
      <c r="T64" t="s">
        <v>622</v>
      </c>
      <c r="U64">
        <f t="shared" si="31"/>
        <v>588</v>
      </c>
      <c r="V64">
        <f>U64</f>
        <v>588</v>
      </c>
      <c r="W64" t="s">
        <v>648</v>
      </c>
      <c r="X64" t="str">
        <f>IF(S64&lt;R64, "Yes*", "No")</f>
        <v>Yes*</v>
      </c>
      <c r="AB64" t="s">
        <v>683</v>
      </c>
      <c r="AC64" t="str">
        <f t="shared" si="32"/>
        <v>No</v>
      </c>
      <c r="AD64" t="str">
        <f t="shared" si="25"/>
        <v>No</v>
      </c>
      <c r="AE64" t="str">
        <f t="shared" si="26"/>
        <v>No</v>
      </c>
      <c r="AF64" t="str">
        <f t="shared" si="27"/>
        <v>Yes</v>
      </c>
      <c r="AG64" t="str">
        <f t="shared" si="28"/>
        <v>No</v>
      </c>
      <c r="AH64" t="s">
        <v>349</v>
      </c>
      <c r="AI64" t="s">
        <v>348</v>
      </c>
      <c r="AJ64" t="str">
        <f t="shared" si="16"/>
        <v/>
      </c>
      <c r="AK64" t="str">
        <f t="shared" si="7"/>
        <v/>
      </c>
      <c r="AL64" t="str">
        <f t="shared" si="8"/>
        <v/>
      </c>
      <c r="AM64" t="str">
        <f t="shared" si="9"/>
        <v>Industrial</v>
      </c>
      <c r="AN64" t="str">
        <f t="shared" si="10"/>
        <v/>
      </c>
      <c r="AO64" t="str">
        <f t="shared" si="11"/>
        <v>PAH</v>
      </c>
      <c r="AP64" t="str">
        <f t="shared" si="21"/>
        <v/>
      </c>
    </row>
    <row r="65" spans="1:54" hidden="1" x14ac:dyDescent="0.35">
      <c r="A65">
        <v>4087000</v>
      </c>
      <c r="B65" t="s">
        <v>3</v>
      </c>
      <c r="C65" t="s">
        <v>4</v>
      </c>
      <c r="D65">
        <v>2017</v>
      </c>
      <c r="E65" t="s">
        <v>620</v>
      </c>
      <c r="F65" s="4">
        <v>62557</v>
      </c>
      <c r="G65" t="s">
        <v>635</v>
      </c>
      <c r="H65" t="s">
        <v>642</v>
      </c>
      <c r="I65" t="s">
        <v>621</v>
      </c>
      <c r="K65" t="s">
        <v>530</v>
      </c>
      <c r="L65" t="s">
        <v>686</v>
      </c>
      <c r="O65" s="1" t="str">
        <f t="shared" si="29"/>
        <v>Yes</v>
      </c>
      <c r="Q65" s="1">
        <v>969</v>
      </c>
      <c r="R65">
        <f t="shared" si="1"/>
        <v>969</v>
      </c>
      <c r="S65">
        <v>0.69</v>
      </c>
      <c r="T65" t="s">
        <v>622</v>
      </c>
      <c r="U65">
        <f t="shared" si="31"/>
        <v>969</v>
      </c>
      <c r="V65">
        <f>U65</f>
        <v>969</v>
      </c>
      <c r="W65" t="s">
        <v>648</v>
      </c>
      <c r="X65" t="str">
        <f>IF(S65&lt;R65, "Yes*", "No")</f>
        <v>Yes*</v>
      </c>
      <c r="AB65" t="s">
        <v>685</v>
      </c>
      <c r="AC65" t="str">
        <f t="shared" si="32"/>
        <v>No</v>
      </c>
      <c r="AD65" t="str">
        <f t="shared" si="25"/>
        <v>Yes</v>
      </c>
      <c r="AE65" t="str">
        <f t="shared" si="26"/>
        <v>Yes</v>
      </c>
      <c r="AF65" t="str">
        <f t="shared" si="27"/>
        <v>Yes</v>
      </c>
      <c r="AG65" t="str">
        <f t="shared" si="28"/>
        <v>No</v>
      </c>
      <c r="AH65" t="s">
        <v>349</v>
      </c>
      <c r="AI65" t="s">
        <v>348</v>
      </c>
      <c r="AJ65" t="str">
        <f t="shared" si="16"/>
        <v/>
      </c>
      <c r="AK65" t="str">
        <f t="shared" si="7"/>
        <v>PCP</v>
      </c>
      <c r="AL65" t="str">
        <f t="shared" si="8"/>
        <v>Consumer</v>
      </c>
      <c r="AM65" t="str">
        <f t="shared" si="9"/>
        <v>Industrial</v>
      </c>
      <c r="AN65" t="str">
        <f t="shared" si="10"/>
        <v/>
      </c>
      <c r="AO65" t="str">
        <f t="shared" si="11"/>
        <v>PAH</v>
      </c>
      <c r="AP65" t="str">
        <f t="shared" si="21"/>
        <v/>
      </c>
    </row>
    <row r="66" spans="1:54" hidden="1" x14ac:dyDescent="0.35">
      <c r="A66" s="1">
        <v>4087000</v>
      </c>
      <c r="B66" s="1" t="s">
        <v>3</v>
      </c>
      <c r="C66" s="1" t="s">
        <v>4</v>
      </c>
      <c r="D66" s="1">
        <v>2017</v>
      </c>
      <c r="E66" s="1" t="s">
        <v>618</v>
      </c>
      <c r="F66" s="1">
        <v>62814</v>
      </c>
      <c r="G66" s="1" t="s">
        <v>214</v>
      </c>
      <c r="H66" s="10" t="s">
        <v>51</v>
      </c>
      <c r="I66" s="1" t="s">
        <v>596</v>
      </c>
      <c r="J66" s="1">
        <v>4433</v>
      </c>
      <c r="K66" s="1" t="s">
        <v>614</v>
      </c>
      <c r="L66" s="1" t="s">
        <v>548</v>
      </c>
      <c r="M66" s="1" t="s">
        <v>556</v>
      </c>
      <c r="N66" s="1" t="s">
        <v>606</v>
      </c>
      <c r="O66" s="1" t="str">
        <f t="shared" si="29"/>
        <v>No</v>
      </c>
      <c r="P66" s="1" t="s">
        <v>722</v>
      </c>
      <c r="Q66" s="1">
        <f>0.04-0.06</f>
        <v>-1.9999999999999997E-2</v>
      </c>
      <c r="R66" s="1">
        <f t="shared" ref="R66:R129" si="33">IF(O66="No", 0, Q66)</f>
        <v>0</v>
      </c>
      <c r="S66" s="1">
        <v>0.08</v>
      </c>
      <c r="T66" s="1" t="s">
        <v>7</v>
      </c>
      <c r="U66" s="1">
        <f t="shared" si="31"/>
        <v>0</v>
      </c>
      <c r="V66" s="1">
        <f>S66</f>
        <v>0.08</v>
      </c>
      <c r="W66" s="1" t="s">
        <v>177</v>
      </c>
      <c r="X66" s="1" t="str">
        <f>IF(N66="E", "Yes", "No")</f>
        <v>No</v>
      </c>
      <c r="AB66" t="s">
        <v>390</v>
      </c>
      <c r="AC66" t="str">
        <f t="shared" si="32"/>
        <v>No</v>
      </c>
      <c r="AD66" t="str">
        <f t="shared" si="25"/>
        <v>Yes</v>
      </c>
      <c r="AE66" t="str">
        <f t="shared" si="26"/>
        <v>Yes</v>
      </c>
      <c r="AF66" t="str">
        <f t="shared" si="27"/>
        <v>Yes</v>
      </c>
      <c r="AG66" t="str">
        <f t="shared" si="28"/>
        <v>Yes</v>
      </c>
      <c r="AH66" s="1" t="s">
        <v>348</v>
      </c>
      <c r="AI66" t="s">
        <v>348</v>
      </c>
      <c r="AJ66" t="str">
        <f t="shared" si="16"/>
        <v/>
      </c>
      <c r="AK66" t="str">
        <f t="shared" ref="AK66:AK129" si="34">IF(AD66="Yes", "PCP", "")</f>
        <v>PCP</v>
      </c>
      <c r="AL66" t="str">
        <f t="shared" ref="AL66:AL129" si="35">IF(AE66="Yes", "Consumer", "")</f>
        <v>Consumer</v>
      </c>
      <c r="AM66" t="str">
        <f t="shared" ref="AM66:AM129" si="36">IF(AF66="Yes", "Industrial", "")</f>
        <v>Industrial</v>
      </c>
      <c r="AN66" t="str">
        <f t="shared" ref="AN66:AN129" si="37">IF(AG66="Yes", "Pharmaceutical", "")</f>
        <v>Pharmaceutical</v>
      </c>
      <c r="AO66" t="str">
        <f t="shared" ref="AO66:AO129" si="38">IF(AH66="Yes", "PAH", "")</f>
        <v/>
      </c>
      <c r="AP66" t="str">
        <f t="shared" si="21"/>
        <v/>
      </c>
    </row>
    <row r="67" spans="1:54" hidden="1" x14ac:dyDescent="0.35">
      <c r="A67">
        <v>4087000</v>
      </c>
      <c r="B67" t="s">
        <v>3</v>
      </c>
      <c r="C67" t="s">
        <v>4</v>
      </c>
      <c r="D67">
        <v>2017</v>
      </c>
      <c r="E67" t="s">
        <v>620</v>
      </c>
      <c r="F67" s="4">
        <v>63184</v>
      </c>
      <c r="G67" t="s">
        <v>214</v>
      </c>
      <c r="H67" t="s">
        <v>51</v>
      </c>
      <c r="I67" t="s">
        <v>693</v>
      </c>
      <c r="N67" t="s">
        <v>606</v>
      </c>
      <c r="O67" s="1" t="str">
        <f t="shared" si="29"/>
        <v>No</v>
      </c>
      <c r="Q67" s="1">
        <v>100</v>
      </c>
      <c r="R67">
        <f t="shared" si="33"/>
        <v>0</v>
      </c>
      <c r="S67">
        <v>100</v>
      </c>
      <c r="T67" t="s">
        <v>622</v>
      </c>
      <c r="U67">
        <f t="shared" si="31"/>
        <v>0</v>
      </c>
      <c r="V67">
        <f>U67</f>
        <v>0</v>
      </c>
      <c r="W67" t="s">
        <v>648</v>
      </c>
      <c r="X67" t="str">
        <f>IF(S67&lt;R67, "Yes*", "No")</f>
        <v>No</v>
      </c>
      <c r="AB67" t="s">
        <v>390</v>
      </c>
      <c r="AC67" t="str">
        <f t="shared" si="32"/>
        <v>No</v>
      </c>
      <c r="AD67" t="str">
        <f t="shared" si="25"/>
        <v>Yes</v>
      </c>
      <c r="AE67" t="str">
        <f t="shared" si="26"/>
        <v>Yes</v>
      </c>
      <c r="AF67" t="str">
        <f t="shared" si="27"/>
        <v>Yes</v>
      </c>
      <c r="AG67" t="str">
        <f t="shared" si="28"/>
        <v>Yes</v>
      </c>
      <c r="AH67" t="s">
        <v>349</v>
      </c>
      <c r="AI67" t="s">
        <v>348</v>
      </c>
      <c r="AJ67" t="str">
        <f t="shared" si="16"/>
        <v/>
      </c>
      <c r="AK67" t="str">
        <f t="shared" si="34"/>
        <v>PCP</v>
      </c>
      <c r="AL67" t="str">
        <f t="shared" si="35"/>
        <v>Consumer</v>
      </c>
      <c r="AM67" t="str">
        <f t="shared" si="36"/>
        <v>Industrial</v>
      </c>
      <c r="AN67" t="str">
        <f t="shared" si="37"/>
        <v>Pharmaceutical</v>
      </c>
      <c r="AO67" t="str">
        <f t="shared" si="38"/>
        <v>PAH</v>
      </c>
      <c r="AP67" t="str">
        <f t="shared" si="21"/>
        <v/>
      </c>
    </row>
    <row r="68" spans="1:54" hidden="1" x14ac:dyDescent="0.35">
      <c r="A68" s="1">
        <v>4087000</v>
      </c>
      <c r="B68" s="1" t="s">
        <v>3</v>
      </c>
      <c r="C68" s="1" t="s">
        <v>4</v>
      </c>
      <c r="D68" s="1">
        <v>2017</v>
      </c>
      <c r="E68" s="1" t="s">
        <v>618</v>
      </c>
      <c r="F68" s="1">
        <v>67997</v>
      </c>
      <c r="G68" s="1" t="s">
        <v>319</v>
      </c>
      <c r="H68" s="1" t="s">
        <v>151</v>
      </c>
      <c r="I68" s="1" t="s">
        <v>597</v>
      </c>
      <c r="J68" s="1">
        <v>2440</v>
      </c>
      <c r="K68" s="1" t="s">
        <v>345</v>
      </c>
      <c r="L68" s="1" t="s">
        <v>563</v>
      </c>
      <c r="M68" s="1"/>
      <c r="N68" s="1" t="s">
        <v>606</v>
      </c>
      <c r="O68" s="1" t="str">
        <f t="shared" si="29"/>
        <v>No</v>
      </c>
      <c r="P68" s="1" t="s">
        <v>722</v>
      </c>
      <c r="Q68" s="1">
        <v>44</v>
      </c>
      <c r="R68" s="1">
        <f t="shared" si="33"/>
        <v>0</v>
      </c>
      <c r="S68" s="1">
        <f>IF(O68="No", Q68, " ")</f>
        <v>44</v>
      </c>
      <c r="T68" s="1" t="s">
        <v>30</v>
      </c>
      <c r="U68" s="1">
        <f>R68/1000</f>
        <v>0</v>
      </c>
      <c r="V68" s="1">
        <f>S68/1000</f>
        <v>4.3999999999999997E-2</v>
      </c>
      <c r="W68" s="1" t="s">
        <v>318</v>
      </c>
      <c r="X68" s="1" t="str">
        <f>IF(N68="E", "Yes", "No")</f>
        <v>No</v>
      </c>
      <c r="AB68" t="s">
        <v>490</v>
      </c>
      <c r="AC68" t="str">
        <f t="shared" si="32"/>
        <v>No</v>
      </c>
      <c r="AD68" t="str">
        <f t="shared" si="25"/>
        <v>Yes</v>
      </c>
      <c r="AE68" t="str">
        <f t="shared" si="26"/>
        <v>No</v>
      </c>
      <c r="AF68" t="str">
        <f t="shared" si="27"/>
        <v>No</v>
      </c>
      <c r="AG68" t="str">
        <f t="shared" si="28"/>
        <v>Yes</v>
      </c>
      <c r="AH68" s="1" t="s">
        <v>348</v>
      </c>
      <c r="AI68" t="s">
        <v>348</v>
      </c>
      <c r="AJ68" t="str">
        <f t="shared" si="16"/>
        <v/>
      </c>
      <c r="AK68" t="str">
        <f t="shared" si="34"/>
        <v>PCP</v>
      </c>
      <c r="AL68" t="str">
        <f t="shared" si="35"/>
        <v/>
      </c>
      <c r="AM68" t="str">
        <f t="shared" si="36"/>
        <v/>
      </c>
      <c r="AN68" t="str">
        <f t="shared" si="37"/>
        <v>Pharmaceutical</v>
      </c>
      <c r="AO68" t="str">
        <f t="shared" si="38"/>
        <v/>
      </c>
      <c r="AP68" t="str">
        <f t="shared" si="21"/>
        <v/>
      </c>
    </row>
    <row r="69" spans="1:54" hidden="1" x14ac:dyDescent="0.35">
      <c r="A69" s="1">
        <v>4087000</v>
      </c>
      <c r="B69" s="1" t="s">
        <v>3</v>
      </c>
      <c r="C69" s="1" t="s">
        <v>4</v>
      </c>
      <c r="D69" s="1">
        <v>2017</v>
      </c>
      <c r="E69" s="1" t="s">
        <v>618</v>
      </c>
      <c r="F69" s="1">
        <v>67485</v>
      </c>
      <c r="G69" s="1" t="s">
        <v>275</v>
      </c>
      <c r="H69" s="1" t="s">
        <v>111</v>
      </c>
      <c r="I69" s="1" t="s">
        <v>597</v>
      </c>
      <c r="J69" s="1">
        <v>2440</v>
      </c>
      <c r="K69" s="1" t="s">
        <v>345</v>
      </c>
      <c r="L69" s="1" t="s">
        <v>532</v>
      </c>
      <c r="M69" s="1"/>
      <c r="N69" s="1" t="s">
        <v>606</v>
      </c>
      <c r="O69" s="1" t="str">
        <f t="shared" si="29"/>
        <v>No</v>
      </c>
      <c r="P69" s="1" t="s">
        <v>722</v>
      </c>
      <c r="Q69" s="1">
        <v>200</v>
      </c>
      <c r="R69" s="1">
        <f t="shared" si="33"/>
        <v>0</v>
      </c>
      <c r="S69" s="1">
        <v>114</v>
      </c>
      <c r="T69" s="1" t="s">
        <v>30</v>
      </c>
      <c r="U69" s="1">
        <f>R69/1000</f>
        <v>0</v>
      </c>
      <c r="V69" s="1">
        <f>S69/1000</f>
        <v>0.114</v>
      </c>
      <c r="W69" s="1" t="s">
        <v>231</v>
      </c>
      <c r="X69" s="1" t="str">
        <f>IF(N69="E", "Yes", "No")</f>
        <v>No</v>
      </c>
      <c r="AB69" s="1" t="s">
        <v>451</v>
      </c>
      <c r="AC69" t="str">
        <f t="shared" si="32"/>
        <v>No</v>
      </c>
      <c r="AD69" t="str">
        <f t="shared" si="25"/>
        <v>No</v>
      </c>
      <c r="AE69" t="str">
        <f t="shared" si="26"/>
        <v>No</v>
      </c>
      <c r="AF69" t="str">
        <f t="shared" si="27"/>
        <v>No</v>
      </c>
      <c r="AG69" t="str">
        <f t="shared" si="28"/>
        <v>No</v>
      </c>
      <c r="AH69" s="1" t="s">
        <v>348</v>
      </c>
      <c r="AI69" t="s">
        <v>349</v>
      </c>
      <c r="AJ69" t="str">
        <f t="shared" si="16"/>
        <v/>
      </c>
      <c r="AK69" t="str">
        <f t="shared" si="34"/>
        <v/>
      </c>
      <c r="AL69" t="str">
        <f t="shared" si="35"/>
        <v/>
      </c>
      <c r="AM69" t="str">
        <f t="shared" si="36"/>
        <v/>
      </c>
      <c r="AN69" t="str">
        <f t="shared" si="37"/>
        <v/>
      </c>
      <c r="AO69" t="str">
        <f t="shared" si="38"/>
        <v/>
      </c>
      <c r="AP69" t="str">
        <f t="shared" si="21"/>
        <v>Other</v>
      </c>
    </row>
    <row r="70" spans="1:54" hidden="1" x14ac:dyDescent="0.35">
      <c r="A70" s="1">
        <v>4087000</v>
      </c>
      <c r="B70" s="1" t="s">
        <v>3</v>
      </c>
      <c r="C70" s="1" t="s">
        <v>4</v>
      </c>
      <c r="D70" s="1">
        <v>2017</v>
      </c>
      <c r="E70" s="1" t="s">
        <v>618</v>
      </c>
      <c r="F70" s="1">
        <v>62815</v>
      </c>
      <c r="G70" s="1" t="s">
        <v>215</v>
      </c>
      <c r="H70" s="1" t="s">
        <v>52</v>
      </c>
      <c r="I70" s="1" t="s">
        <v>596</v>
      </c>
      <c r="J70" s="1">
        <v>4433</v>
      </c>
      <c r="K70" s="1" t="s">
        <v>614</v>
      </c>
      <c r="L70" s="1" t="s">
        <v>558</v>
      </c>
      <c r="M70" s="1"/>
      <c r="N70" s="1" t="s">
        <v>606</v>
      </c>
      <c r="O70" s="1" t="str">
        <f t="shared" si="29"/>
        <v>No</v>
      </c>
      <c r="P70" s="1" t="s">
        <v>722</v>
      </c>
      <c r="Q70" s="1">
        <v>4.8</v>
      </c>
      <c r="R70" s="1">
        <f t="shared" si="33"/>
        <v>0</v>
      </c>
      <c r="S70" s="1">
        <f>IF(O70="No", Q70, " ")</f>
        <v>4.8</v>
      </c>
      <c r="T70" s="1" t="s">
        <v>7</v>
      </c>
      <c r="U70" s="1">
        <f t="shared" ref="U70:U85" si="39">R70/1</f>
        <v>0</v>
      </c>
      <c r="V70" s="1">
        <f>S70</f>
        <v>4.8</v>
      </c>
      <c r="W70" s="1" t="s">
        <v>177</v>
      </c>
      <c r="X70" s="1" t="str">
        <f>IF(N70="E", "Yes", "No")</f>
        <v>No</v>
      </c>
      <c r="AB70" t="s">
        <v>391</v>
      </c>
      <c r="AC70" t="str">
        <f t="shared" si="32"/>
        <v>No</v>
      </c>
      <c r="AD70" t="str">
        <f t="shared" si="25"/>
        <v>Yes</v>
      </c>
      <c r="AE70" t="str">
        <f t="shared" si="26"/>
        <v>Yes</v>
      </c>
      <c r="AF70" t="str">
        <f t="shared" si="27"/>
        <v>No</v>
      </c>
      <c r="AG70" t="str">
        <f t="shared" si="28"/>
        <v>Yes</v>
      </c>
      <c r="AH70" s="1" t="s">
        <v>348</v>
      </c>
      <c r="AI70" t="s">
        <v>348</v>
      </c>
      <c r="AJ70" t="str">
        <f t="shared" si="16"/>
        <v/>
      </c>
      <c r="AK70" t="str">
        <f t="shared" si="34"/>
        <v>PCP</v>
      </c>
      <c r="AL70" t="str">
        <f t="shared" si="35"/>
        <v>Consumer</v>
      </c>
      <c r="AM70" t="str">
        <f t="shared" si="36"/>
        <v/>
      </c>
      <c r="AN70" t="str">
        <f t="shared" si="37"/>
        <v>Pharmaceutical</v>
      </c>
      <c r="AO70" t="str">
        <f t="shared" si="38"/>
        <v/>
      </c>
      <c r="AP70" t="str">
        <f t="shared" si="21"/>
        <v/>
      </c>
    </row>
    <row r="71" spans="1:54" hidden="1" x14ac:dyDescent="0.35">
      <c r="A71">
        <v>4087000</v>
      </c>
      <c r="B71" t="s">
        <v>3</v>
      </c>
      <c r="C71" t="s">
        <v>4</v>
      </c>
      <c r="D71">
        <v>2017</v>
      </c>
      <c r="E71" t="s">
        <v>620</v>
      </c>
      <c r="F71" s="4">
        <v>63185</v>
      </c>
      <c r="G71" t="s">
        <v>215</v>
      </c>
      <c r="H71" t="s">
        <v>52</v>
      </c>
      <c r="I71" t="s">
        <v>693</v>
      </c>
      <c r="N71" t="s">
        <v>607</v>
      </c>
      <c r="O71" s="1" t="str">
        <f t="shared" si="29"/>
        <v>Yes</v>
      </c>
      <c r="Q71" s="1">
        <v>6950</v>
      </c>
      <c r="R71">
        <f t="shared" si="33"/>
        <v>6950</v>
      </c>
      <c r="S71">
        <v>1000</v>
      </c>
      <c r="T71" t="s">
        <v>622</v>
      </c>
      <c r="U71">
        <f t="shared" si="39"/>
        <v>6950</v>
      </c>
      <c r="V71">
        <f>U71</f>
        <v>6950</v>
      </c>
      <c r="W71" t="s">
        <v>648</v>
      </c>
      <c r="X71" t="str">
        <f>IF(S71&lt;R71, "Yes*", "No")</f>
        <v>Yes*</v>
      </c>
      <c r="AB71" t="s">
        <v>391</v>
      </c>
      <c r="AC71" t="str">
        <f t="shared" si="32"/>
        <v>No</v>
      </c>
      <c r="AD71" t="str">
        <f t="shared" si="25"/>
        <v>Yes</v>
      </c>
      <c r="AE71" t="str">
        <f t="shared" si="26"/>
        <v>Yes</v>
      </c>
      <c r="AF71" t="str">
        <f t="shared" si="27"/>
        <v>No</v>
      </c>
      <c r="AG71" t="str">
        <f t="shared" si="28"/>
        <v>Yes</v>
      </c>
      <c r="AH71" t="s">
        <v>349</v>
      </c>
      <c r="AI71" t="s">
        <v>348</v>
      </c>
      <c r="AJ71" t="str">
        <f t="shared" si="16"/>
        <v/>
      </c>
      <c r="AK71" t="str">
        <f t="shared" si="34"/>
        <v>PCP</v>
      </c>
      <c r="AL71" t="str">
        <f t="shared" si="35"/>
        <v>Consumer</v>
      </c>
      <c r="AM71" t="str">
        <f t="shared" si="36"/>
        <v/>
      </c>
      <c r="AN71" t="str">
        <f t="shared" si="37"/>
        <v>Pharmaceutical</v>
      </c>
      <c r="AO71" t="str">
        <f t="shared" si="38"/>
        <v>PAH</v>
      </c>
      <c r="AP71" t="str">
        <f t="shared" si="21"/>
        <v/>
      </c>
    </row>
    <row r="72" spans="1:54" hidden="1" x14ac:dyDescent="0.35">
      <c r="A72" s="1">
        <v>4087000</v>
      </c>
      <c r="B72" s="1" t="s">
        <v>3</v>
      </c>
      <c r="C72" s="1" t="s">
        <v>4</v>
      </c>
      <c r="D72" s="1">
        <v>2017</v>
      </c>
      <c r="E72" s="1" t="s">
        <v>618</v>
      </c>
      <c r="F72" s="1">
        <v>61948</v>
      </c>
      <c r="G72" s="1" t="s">
        <v>205</v>
      </c>
      <c r="H72" s="1" t="s">
        <v>39</v>
      </c>
      <c r="I72" s="1" t="s">
        <v>596</v>
      </c>
      <c r="J72" s="1">
        <v>4433</v>
      </c>
      <c r="K72" s="1" t="s">
        <v>614</v>
      </c>
      <c r="L72" s="1" t="s">
        <v>532</v>
      </c>
      <c r="M72" s="1"/>
      <c r="N72" s="1" t="s">
        <v>606</v>
      </c>
      <c r="O72" s="1" t="str">
        <f t="shared" si="29"/>
        <v>No</v>
      </c>
      <c r="P72" s="1" t="s">
        <v>722</v>
      </c>
      <c r="Q72" s="1">
        <v>3.4</v>
      </c>
      <c r="R72" s="1">
        <f t="shared" si="33"/>
        <v>0</v>
      </c>
      <c r="S72" s="1">
        <f>IF(O72="No", Q72, " ")</f>
        <v>3.4</v>
      </c>
      <c r="T72" s="1" t="s">
        <v>7</v>
      </c>
      <c r="U72" s="1">
        <f t="shared" si="39"/>
        <v>0</v>
      </c>
      <c r="V72" s="1">
        <f>S72</f>
        <v>3.4</v>
      </c>
      <c r="W72" s="1" t="s">
        <v>177</v>
      </c>
      <c r="X72" s="1" t="str">
        <f>IF(N72="E", "Yes", "No")</f>
        <v>No</v>
      </c>
      <c r="AB72" s="1" t="s">
        <v>536</v>
      </c>
      <c r="AC72" t="str">
        <f t="shared" si="32"/>
        <v>No</v>
      </c>
      <c r="AD72" t="str">
        <f t="shared" si="25"/>
        <v>No</v>
      </c>
      <c r="AE72" t="str">
        <f t="shared" si="26"/>
        <v>No</v>
      </c>
      <c r="AF72" t="str">
        <f t="shared" si="27"/>
        <v>No</v>
      </c>
      <c r="AG72" t="str">
        <f t="shared" si="28"/>
        <v>No</v>
      </c>
      <c r="AH72" s="1" t="s">
        <v>348</v>
      </c>
      <c r="AI72" t="s">
        <v>349</v>
      </c>
      <c r="AJ72" t="str">
        <f t="shared" si="16"/>
        <v/>
      </c>
      <c r="AK72" t="str">
        <f t="shared" si="34"/>
        <v/>
      </c>
      <c r="AL72" t="str">
        <f t="shared" si="35"/>
        <v/>
      </c>
      <c r="AM72" t="str">
        <f t="shared" si="36"/>
        <v/>
      </c>
      <c r="AN72" t="str">
        <f t="shared" si="37"/>
        <v/>
      </c>
      <c r="AO72" t="str">
        <f t="shared" si="38"/>
        <v/>
      </c>
      <c r="AP72" t="str">
        <f t="shared" si="21"/>
        <v>Other</v>
      </c>
    </row>
    <row r="73" spans="1:54" hidden="1" x14ac:dyDescent="0.35">
      <c r="A73">
        <v>4087000</v>
      </c>
      <c r="B73" t="s">
        <v>3</v>
      </c>
      <c r="C73" t="s">
        <v>4</v>
      </c>
      <c r="D73">
        <v>2017</v>
      </c>
      <c r="E73" t="s">
        <v>620</v>
      </c>
      <c r="F73" s="4">
        <v>63752</v>
      </c>
      <c r="G73" t="s">
        <v>664</v>
      </c>
      <c r="H73" t="s">
        <v>672</v>
      </c>
      <c r="I73" t="s">
        <v>621</v>
      </c>
      <c r="O73" s="1" t="str">
        <f t="shared" si="29"/>
        <v>Yes</v>
      </c>
      <c r="Q73" s="1">
        <v>7.16</v>
      </c>
      <c r="R73">
        <f t="shared" si="33"/>
        <v>7.16</v>
      </c>
      <c r="S73">
        <v>0.31</v>
      </c>
      <c r="T73" t="s">
        <v>622</v>
      </c>
      <c r="U73">
        <f t="shared" si="39"/>
        <v>7.16</v>
      </c>
      <c r="V73">
        <f>U73</f>
        <v>7.16</v>
      </c>
      <c r="W73" t="s">
        <v>648</v>
      </c>
      <c r="X73" t="str">
        <f>IF(S73&lt;R73, "Yes*", "No")</f>
        <v>Yes*</v>
      </c>
      <c r="AB73" t="s">
        <v>707</v>
      </c>
      <c r="AC73" t="str">
        <f t="shared" si="32"/>
        <v>No</v>
      </c>
      <c r="AD73" t="str">
        <f t="shared" si="25"/>
        <v>Yes</v>
      </c>
      <c r="AE73" t="str">
        <f t="shared" si="26"/>
        <v>Yes</v>
      </c>
      <c r="AF73" t="str">
        <f t="shared" si="27"/>
        <v>Yes</v>
      </c>
      <c r="AG73" t="str">
        <f t="shared" si="28"/>
        <v>No</v>
      </c>
      <c r="AH73" t="s">
        <v>349</v>
      </c>
      <c r="AI73" t="s">
        <v>348</v>
      </c>
      <c r="AJ73" t="str">
        <f t="shared" si="16"/>
        <v/>
      </c>
      <c r="AK73" t="str">
        <f t="shared" si="34"/>
        <v>PCP</v>
      </c>
      <c r="AL73" t="str">
        <f t="shared" si="35"/>
        <v>Consumer</v>
      </c>
      <c r="AM73" t="str">
        <f t="shared" si="36"/>
        <v>Industrial</v>
      </c>
      <c r="AN73" t="str">
        <f t="shared" si="37"/>
        <v/>
      </c>
      <c r="AO73" t="str">
        <f t="shared" si="38"/>
        <v>PAH</v>
      </c>
      <c r="AP73" t="str">
        <f t="shared" si="21"/>
        <v/>
      </c>
    </row>
    <row r="74" spans="1:54" hidden="1" x14ac:dyDescent="0.35">
      <c r="A74" s="1">
        <v>4087000</v>
      </c>
      <c r="B74" s="1" t="s">
        <v>3</v>
      </c>
      <c r="C74" s="1" t="s">
        <v>4</v>
      </c>
      <c r="D74" s="1">
        <v>2017</v>
      </c>
      <c r="E74" s="1" t="s">
        <v>618</v>
      </c>
      <c r="F74" s="1">
        <v>39100</v>
      </c>
      <c r="G74" t="s">
        <v>661</v>
      </c>
      <c r="H74" s="1" t="s">
        <v>26</v>
      </c>
      <c r="I74" s="1" t="s">
        <v>596</v>
      </c>
      <c r="J74" s="1">
        <v>4433</v>
      </c>
      <c r="K74" s="1" t="s">
        <v>614</v>
      </c>
      <c r="L74" s="1" t="s">
        <v>548</v>
      </c>
      <c r="M74" s="1"/>
      <c r="N74" s="1" t="s">
        <v>606</v>
      </c>
      <c r="O74" s="1" t="str">
        <f t="shared" si="29"/>
        <v>No</v>
      </c>
      <c r="P74" s="1" t="s">
        <v>722</v>
      </c>
      <c r="Q74" s="1">
        <v>2</v>
      </c>
      <c r="R74" s="1">
        <f t="shared" si="33"/>
        <v>0</v>
      </c>
      <c r="S74" s="1">
        <f>IF(O74="No", Q74, " ")</f>
        <v>2</v>
      </c>
      <c r="T74" s="1" t="s">
        <v>7</v>
      </c>
      <c r="U74" s="1">
        <f t="shared" si="39"/>
        <v>0</v>
      </c>
      <c r="V74" s="1">
        <f>S74</f>
        <v>2</v>
      </c>
      <c r="W74" s="1" t="s">
        <v>346</v>
      </c>
      <c r="X74" s="1" t="str">
        <f>IF(N74="E", "Yes", "No")</f>
        <v>No</v>
      </c>
      <c r="Y74" s="1"/>
      <c r="Z74" s="1"/>
      <c r="AA74" s="1"/>
      <c r="AB74" s="1" t="s">
        <v>366</v>
      </c>
      <c r="AC74" t="str">
        <f t="shared" si="32"/>
        <v>No</v>
      </c>
      <c r="AD74" t="str">
        <f t="shared" si="25"/>
        <v>Yes</v>
      </c>
      <c r="AE74" t="str">
        <f t="shared" si="26"/>
        <v>Yes</v>
      </c>
      <c r="AF74" t="str">
        <f t="shared" si="27"/>
        <v>Yes</v>
      </c>
      <c r="AG74" t="str">
        <f t="shared" si="28"/>
        <v>Yes</v>
      </c>
      <c r="AH74" s="1" t="s">
        <v>348</v>
      </c>
      <c r="AI74" t="s">
        <v>348</v>
      </c>
      <c r="AJ74" t="str">
        <f t="shared" si="16"/>
        <v/>
      </c>
      <c r="AK74" t="str">
        <f t="shared" si="34"/>
        <v>PCP</v>
      </c>
      <c r="AL74" t="str">
        <f t="shared" si="35"/>
        <v>Consumer</v>
      </c>
      <c r="AM74" t="str">
        <f t="shared" si="36"/>
        <v>Industrial</v>
      </c>
      <c r="AN74" t="str">
        <f t="shared" si="37"/>
        <v>Pharmaceutical</v>
      </c>
      <c r="AO74" t="str">
        <f t="shared" si="38"/>
        <v/>
      </c>
      <c r="AP74" t="str">
        <f t="shared" si="21"/>
        <v/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idden="1" x14ac:dyDescent="0.35">
      <c r="A75" s="1">
        <v>4087000</v>
      </c>
      <c r="B75" s="1" t="s">
        <v>3</v>
      </c>
      <c r="C75" s="1" t="s">
        <v>4</v>
      </c>
      <c r="D75" s="1">
        <v>2017</v>
      </c>
      <c r="E75" s="1" t="s">
        <v>618</v>
      </c>
      <c r="F75" s="1">
        <v>62816</v>
      </c>
      <c r="G75" s="1" t="s">
        <v>216</v>
      </c>
      <c r="H75" s="10" t="s">
        <v>53</v>
      </c>
      <c r="I75" s="1" t="s">
        <v>596</v>
      </c>
      <c r="J75" s="1">
        <v>4433</v>
      </c>
      <c r="K75" s="1" t="s">
        <v>614</v>
      </c>
      <c r="L75" s="1" t="s">
        <v>548</v>
      </c>
      <c r="M75" s="1" t="s">
        <v>556</v>
      </c>
      <c r="N75" s="1" t="s">
        <v>607</v>
      </c>
      <c r="O75" s="1" t="str">
        <f t="shared" si="29"/>
        <v>Yes</v>
      </c>
      <c r="P75" s="1" t="s">
        <v>349</v>
      </c>
      <c r="Q75" s="1">
        <v>7.0000000000000007E-2</v>
      </c>
      <c r="R75" s="1">
        <f t="shared" si="33"/>
        <v>7.0000000000000007E-2</v>
      </c>
      <c r="S75" s="1">
        <v>0.04</v>
      </c>
      <c r="T75" s="1" t="s">
        <v>7</v>
      </c>
      <c r="U75" s="1">
        <f t="shared" si="39"/>
        <v>7.0000000000000007E-2</v>
      </c>
      <c r="V75" s="1">
        <f>S75</f>
        <v>0.04</v>
      </c>
      <c r="W75" s="1" t="s">
        <v>177</v>
      </c>
      <c r="X75" s="1" t="str">
        <f>IF(N75="E", "Yes", "No")</f>
        <v>Yes</v>
      </c>
      <c r="AB75" t="s">
        <v>392</v>
      </c>
      <c r="AC75" t="str">
        <f t="shared" si="32"/>
        <v>No</v>
      </c>
      <c r="AD75" t="str">
        <f t="shared" si="25"/>
        <v>Yes</v>
      </c>
      <c r="AE75" t="str">
        <f t="shared" si="26"/>
        <v>Yes</v>
      </c>
      <c r="AF75" t="str">
        <f t="shared" si="27"/>
        <v>Yes</v>
      </c>
      <c r="AG75" t="str">
        <f t="shared" si="28"/>
        <v>Yes</v>
      </c>
      <c r="AH75" s="1" t="s">
        <v>348</v>
      </c>
      <c r="AI75" t="s">
        <v>348</v>
      </c>
      <c r="AJ75" t="str">
        <f t="shared" si="16"/>
        <v/>
      </c>
      <c r="AK75" t="str">
        <f t="shared" si="34"/>
        <v>PCP</v>
      </c>
      <c r="AL75" t="str">
        <f t="shared" si="35"/>
        <v>Consumer</v>
      </c>
      <c r="AM75" t="str">
        <f t="shared" si="36"/>
        <v>Industrial</v>
      </c>
      <c r="AN75" t="str">
        <f t="shared" si="37"/>
        <v>Pharmaceutical</v>
      </c>
      <c r="AO75" t="str">
        <f t="shared" si="38"/>
        <v/>
      </c>
      <c r="AP75" t="str">
        <f t="shared" si="21"/>
        <v/>
      </c>
    </row>
    <row r="76" spans="1:54" hidden="1" x14ac:dyDescent="0.35">
      <c r="A76">
        <v>4087000</v>
      </c>
      <c r="B76" t="s">
        <v>3</v>
      </c>
      <c r="C76" t="s">
        <v>4</v>
      </c>
      <c r="D76">
        <v>2017</v>
      </c>
      <c r="E76" t="s">
        <v>620</v>
      </c>
      <c r="F76" s="4">
        <v>63188</v>
      </c>
      <c r="G76" t="s">
        <v>216</v>
      </c>
      <c r="H76" t="s">
        <v>53</v>
      </c>
      <c r="I76" t="s">
        <v>693</v>
      </c>
      <c r="N76" s="1" t="s">
        <v>607</v>
      </c>
      <c r="O76" s="1" t="str">
        <f t="shared" si="29"/>
        <v>Yes</v>
      </c>
      <c r="Q76">
        <v>70</v>
      </c>
      <c r="R76">
        <f t="shared" si="33"/>
        <v>70</v>
      </c>
      <c r="S76">
        <v>100</v>
      </c>
      <c r="T76" t="s">
        <v>622</v>
      </c>
      <c r="U76">
        <f t="shared" si="39"/>
        <v>70</v>
      </c>
      <c r="V76">
        <f t="shared" ref="V76:V83" si="40">U76</f>
        <v>70</v>
      </c>
      <c r="W76" t="s">
        <v>648</v>
      </c>
      <c r="X76" t="str">
        <f t="shared" ref="X76:X83" si="41">IF(S76&lt;R76, "Yes*", "No")</f>
        <v>No</v>
      </c>
      <c r="AB76" t="s">
        <v>698</v>
      </c>
      <c r="AC76" t="str">
        <f t="shared" si="32"/>
        <v>No</v>
      </c>
      <c r="AD76" t="str">
        <f t="shared" si="25"/>
        <v>Yes</v>
      </c>
      <c r="AE76" t="str">
        <f t="shared" si="26"/>
        <v>Yes</v>
      </c>
      <c r="AF76" t="str">
        <f t="shared" si="27"/>
        <v>Yes</v>
      </c>
      <c r="AG76" t="str">
        <f t="shared" si="28"/>
        <v>Yes</v>
      </c>
      <c r="AH76" t="s">
        <v>349</v>
      </c>
      <c r="AI76" t="s">
        <v>348</v>
      </c>
      <c r="AJ76" t="str">
        <f t="shared" si="16"/>
        <v/>
      </c>
      <c r="AK76" t="str">
        <f t="shared" si="34"/>
        <v>PCP</v>
      </c>
      <c r="AL76" t="str">
        <f t="shared" si="35"/>
        <v>Consumer</v>
      </c>
      <c r="AM76" t="str">
        <f t="shared" si="36"/>
        <v>Industrial</v>
      </c>
      <c r="AN76" t="str">
        <f t="shared" si="37"/>
        <v>Pharmaceutical</v>
      </c>
      <c r="AO76" t="str">
        <f t="shared" si="38"/>
        <v>PAH</v>
      </c>
      <c r="AP76" t="str">
        <f t="shared" si="21"/>
        <v/>
      </c>
    </row>
    <row r="77" spans="1:54" hidden="1" x14ac:dyDescent="0.35">
      <c r="A77">
        <v>40870112</v>
      </c>
      <c r="B77" t="s">
        <v>573</v>
      </c>
      <c r="C77" t="s">
        <v>574</v>
      </c>
      <c r="D77">
        <v>2017</v>
      </c>
      <c r="E77" t="s">
        <v>620</v>
      </c>
      <c r="F77" s="4">
        <v>63167</v>
      </c>
      <c r="G77" t="s">
        <v>208</v>
      </c>
      <c r="H77" t="s">
        <v>42</v>
      </c>
      <c r="I77" t="s">
        <v>693</v>
      </c>
      <c r="N77" t="s">
        <v>607</v>
      </c>
      <c r="O77" s="1" t="str">
        <f t="shared" si="29"/>
        <v>Yes</v>
      </c>
      <c r="Q77">
        <v>146</v>
      </c>
      <c r="R77">
        <f t="shared" si="33"/>
        <v>146</v>
      </c>
      <c r="S77">
        <v>100</v>
      </c>
      <c r="T77" t="s">
        <v>622</v>
      </c>
      <c r="U77">
        <f t="shared" si="39"/>
        <v>146</v>
      </c>
      <c r="V77">
        <f t="shared" si="40"/>
        <v>146</v>
      </c>
      <c r="W77" t="s">
        <v>648</v>
      </c>
      <c r="X77" t="str">
        <f t="shared" si="41"/>
        <v>Yes*</v>
      </c>
      <c r="AB77" t="s">
        <v>381</v>
      </c>
      <c r="AC77" t="str">
        <f t="shared" si="32"/>
        <v>No</v>
      </c>
      <c r="AD77" t="str">
        <f t="shared" si="25"/>
        <v>No</v>
      </c>
      <c r="AE77" t="str">
        <f t="shared" si="26"/>
        <v>No</v>
      </c>
      <c r="AF77" t="str">
        <f t="shared" si="27"/>
        <v>No</v>
      </c>
      <c r="AG77" t="str">
        <f t="shared" si="28"/>
        <v>No</v>
      </c>
      <c r="AH77" t="s">
        <v>349</v>
      </c>
      <c r="AI77" t="s">
        <v>348</v>
      </c>
      <c r="AJ77" t="str">
        <f t="shared" si="16"/>
        <v/>
      </c>
      <c r="AK77" t="str">
        <f t="shared" si="34"/>
        <v/>
      </c>
      <c r="AL77" t="str">
        <f t="shared" si="35"/>
        <v/>
      </c>
      <c r="AM77" t="str">
        <f t="shared" si="36"/>
        <v/>
      </c>
      <c r="AN77" t="str">
        <f t="shared" si="37"/>
        <v/>
      </c>
      <c r="AO77" t="str">
        <f t="shared" si="38"/>
        <v>PAH</v>
      </c>
      <c r="AP77" t="str">
        <f t="shared" si="21"/>
        <v/>
      </c>
    </row>
    <row r="78" spans="1:54" hidden="1" x14ac:dyDescent="0.35">
      <c r="A78">
        <v>4087170</v>
      </c>
      <c r="B78" t="s">
        <v>586</v>
      </c>
      <c r="C78" t="s">
        <v>587</v>
      </c>
      <c r="D78">
        <v>2017</v>
      </c>
      <c r="E78" t="s">
        <v>620</v>
      </c>
      <c r="F78" s="4">
        <v>63167</v>
      </c>
      <c r="G78" t="s">
        <v>208</v>
      </c>
      <c r="H78" t="s">
        <v>42</v>
      </c>
      <c r="I78" t="s">
        <v>693</v>
      </c>
      <c r="N78" t="s">
        <v>607</v>
      </c>
      <c r="O78" s="1" t="str">
        <f t="shared" si="29"/>
        <v>Yes</v>
      </c>
      <c r="Q78">
        <v>158</v>
      </c>
      <c r="R78">
        <f t="shared" si="33"/>
        <v>158</v>
      </c>
      <c r="S78">
        <v>100</v>
      </c>
      <c r="T78" t="s">
        <v>622</v>
      </c>
      <c r="U78">
        <f t="shared" si="39"/>
        <v>158</v>
      </c>
      <c r="V78">
        <f t="shared" si="40"/>
        <v>158</v>
      </c>
      <c r="W78" t="s">
        <v>648</v>
      </c>
      <c r="X78" t="str">
        <f t="shared" si="41"/>
        <v>Yes*</v>
      </c>
      <c r="AB78" t="s">
        <v>381</v>
      </c>
      <c r="AC78" t="str">
        <f t="shared" si="32"/>
        <v>No</v>
      </c>
      <c r="AD78" t="str">
        <f t="shared" si="25"/>
        <v>No</v>
      </c>
      <c r="AE78" t="str">
        <f t="shared" si="26"/>
        <v>No</v>
      </c>
      <c r="AF78" t="str">
        <f t="shared" si="27"/>
        <v>No</v>
      </c>
      <c r="AG78" t="str">
        <f t="shared" si="28"/>
        <v>No</v>
      </c>
      <c r="AH78" t="s">
        <v>349</v>
      </c>
      <c r="AI78" t="s">
        <v>348</v>
      </c>
      <c r="AJ78" t="str">
        <f t="shared" si="16"/>
        <v/>
      </c>
      <c r="AK78" t="str">
        <f t="shared" si="34"/>
        <v/>
      </c>
      <c r="AL78" t="str">
        <f t="shared" si="35"/>
        <v/>
      </c>
      <c r="AM78" t="str">
        <f t="shared" si="36"/>
        <v/>
      </c>
      <c r="AN78" t="str">
        <f t="shared" si="37"/>
        <v/>
      </c>
      <c r="AO78" t="str">
        <f t="shared" si="38"/>
        <v>PAH</v>
      </c>
      <c r="AP78" t="str">
        <f t="shared" si="21"/>
        <v/>
      </c>
    </row>
    <row r="79" spans="1:54" hidden="1" x14ac:dyDescent="0.35">
      <c r="A79">
        <v>40871607</v>
      </c>
      <c r="B79" s="5" t="s">
        <v>584</v>
      </c>
      <c r="C79" t="s">
        <v>585</v>
      </c>
      <c r="D79">
        <v>2017</v>
      </c>
      <c r="E79" t="s">
        <v>620</v>
      </c>
      <c r="F79" s="4">
        <v>63167</v>
      </c>
      <c r="G79" t="s">
        <v>208</v>
      </c>
      <c r="H79" t="s">
        <v>42</v>
      </c>
      <c r="I79" t="s">
        <v>693</v>
      </c>
      <c r="N79" t="s">
        <v>607</v>
      </c>
      <c r="O79" s="1" t="str">
        <f t="shared" si="29"/>
        <v>Yes</v>
      </c>
      <c r="Q79">
        <v>131</v>
      </c>
      <c r="R79">
        <f t="shared" si="33"/>
        <v>131</v>
      </c>
      <c r="S79">
        <v>100</v>
      </c>
      <c r="T79" t="s">
        <v>622</v>
      </c>
      <c r="U79">
        <f t="shared" si="39"/>
        <v>131</v>
      </c>
      <c r="V79">
        <f t="shared" si="40"/>
        <v>131</v>
      </c>
      <c r="W79" t="s">
        <v>648</v>
      </c>
      <c r="X79" t="str">
        <f t="shared" si="41"/>
        <v>Yes*</v>
      </c>
      <c r="AB79" t="s">
        <v>381</v>
      </c>
      <c r="AC79" t="str">
        <f t="shared" si="32"/>
        <v>No</v>
      </c>
      <c r="AD79" t="str">
        <f t="shared" si="25"/>
        <v>No</v>
      </c>
      <c r="AE79" t="str">
        <f t="shared" si="26"/>
        <v>No</v>
      </c>
      <c r="AF79" t="str">
        <f t="shared" si="27"/>
        <v>No</v>
      </c>
      <c r="AG79" t="str">
        <f t="shared" si="28"/>
        <v>No</v>
      </c>
      <c r="AH79" t="s">
        <v>349</v>
      </c>
      <c r="AI79" t="s">
        <v>348</v>
      </c>
      <c r="AJ79" t="str">
        <f t="shared" si="16"/>
        <v/>
      </c>
      <c r="AK79" t="str">
        <f t="shared" si="34"/>
        <v/>
      </c>
      <c r="AL79" t="str">
        <f t="shared" si="35"/>
        <v/>
      </c>
      <c r="AM79" t="str">
        <f t="shared" si="36"/>
        <v/>
      </c>
      <c r="AN79" t="str">
        <f t="shared" si="37"/>
        <v/>
      </c>
      <c r="AO79" t="str">
        <f t="shared" si="38"/>
        <v>PAH</v>
      </c>
      <c r="AP79" t="str">
        <f t="shared" si="21"/>
        <v/>
      </c>
    </row>
    <row r="80" spans="1:54" hidden="1" x14ac:dyDescent="0.35">
      <c r="A80">
        <v>4087141</v>
      </c>
      <c r="B80" t="s">
        <v>582</v>
      </c>
      <c r="C80" t="s">
        <v>583</v>
      </c>
      <c r="D80">
        <v>2017</v>
      </c>
      <c r="E80" t="s">
        <v>620</v>
      </c>
      <c r="F80" s="4">
        <v>63167</v>
      </c>
      <c r="G80" t="s">
        <v>208</v>
      </c>
      <c r="H80" t="s">
        <v>42</v>
      </c>
      <c r="I80" t="s">
        <v>693</v>
      </c>
      <c r="N80" t="s">
        <v>607</v>
      </c>
      <c r="O80" s="1" t="str">
        <f t="shared" si="29"/>
        <v>Yes</v>
      </c>
      <c r="Q80">
        <v>15</v>
      </c>
      <c r="R80">
        <f t="shared" si="33"/>
        <v>15</v>
      </c>
      <c r="S80">
        <v>100</v>
      </c>
      <c r="T80" t="s">
        <v>622</v>
      </c>
      <c r="U80">
        <f t="shared" si="39"/>
        <v>15</v>
      </c>
      <c r="V80">
        <f t="shared" si="40"/>
        <v>15</v>
      </c>
      <c r="W80" t="s">
        <v>648</v>
      </c>
      <c r="X80" t="str">
        <f t="shared" si="41"/>
        <v>No</v>
      </c>
      <c r="AB80" t="s">
        <v>381</v>
      </c>
      <c r="AC80" t="str">
        <f t="shared" si="32"/>
        <v>No</v>
      </c>
      <c r="AD80" t="str">
        <f t="shared" si="25"/>
        <v>No</v>
      </c>
      <c r="AE80" t="str">
        <f t="shared" si="26"/>
        <v>No</v>
      </c>
      <c r="AF80" t="str">
        <f t="shared" si="27"/>
        <v>No</v>
      </c>
      <c r="AG80" t="str">
        <f t="shared" si="28"/>
        <v>No</v>
      </c>
      <c r="AH80" t="s">
        <v>349</v>
      </c>
      <c r="AI80" t="s">
        <v>348</v>
      </c>
      <c r="AJ80" t="str">
        <f t="shared" si="16"/>
        <v/>
      </c>
      <c r="AK80" t="str">
        <f t="shared" si="34"/>
        <v/>
      </c>
      <c r="AL80" t="str">
        <f t="shared" si="35"/>
        <v/>
      </c>
      <c r="AM80" t="str">
        <f t="shared" si="36"/>
        <v/>
      </c>
      <c r="AN80" t="str">
        <f t="shared" si="37"/>
        <v/>
      </c>
      <c r="AO80" t="str">
        <f t="shared" si="38"/>
        <v>PAH</v>
      </c>
      <c r="AP80" t="str">
        <f t="shared" si="21"/>
        <v/>
      </c>
    </row>
    <row r="81" spans="1:42" hidden="1" x14ac:dyDescent="0.35">
      <c r="A81">
        <v>4087098</v>
      </c>
      <c r="B81" t="s">
        <v>579</v>
      </c>
      <c r="C81" t="s">
        <v>580</v>
      </c>
      <c r="D81">
        <v>2017</v>
      </c>
      <c r="E81" t="s">
        <v>620</v>
      </c>
      <c r="F81" s="4">
        <v>63167</v>
      </c>
      <c r="G81" t="s">
        <v>208</v>
      </c>
      <c r="H81" t="s">
        <v>42</v>
      </c>
      <c r="I81" t="s">
        <v>693</v>
      </c>
      <c r="N81"/>
      <c r="O81" s="1" t="str">
        <f t="shared" ref="O81:O112" si="42">IF(N81="&lt;", "No", "Yes")</f>
        <v>Yes</v>
      </c>
      <c r="Q81">
        <v>68</v>
      </c>
      <c r="R81">
        <f t="shared" si="33"/>
        <v>68</v>
      </c>
      <c r="S81">
        <v>100</v>
      </c>
      <c r="T81" t="s">
        <v>622</v>
      </c>
      <c r="U81">
        <f t="shared" si="39"/>
        <v>68</v>
      </c>
      <c r="V81">
        <f t="shared" si="40"/>
        <v>68</v>
      </c>
      <c r="W81" t="s">
        <v>648</v>
      </c>
      <c r="X81" t="str">
        <f t="shared" si="41"/>
        <v>No</v>
      </c>
      <c r="AB81" t="s">
        <v>381</v>
      </c>
      <c r="AC81" t="str">
        <f t="shared" si="32"/>
        <v>No</v>
      </c>
      <c r="AD81" t="str">
        <f t="shared" si="25"/>
        <v>No</v>
      </c>
      <c r="AE81" t="str">
        <f t="shared" si="26"/>
        <v>No</v>
      </c>
      <c r="AF81" t="str">
        <f t="shared" si="27"/>
        <v>No</v>
      </c>
      <c r="AG81" t="str">
        <f t="shared" si="28"/>
        <v>No</v>
      </c>
      <c r="AH81" t="s">
        <v>349</v>
      </c>
      <c r="AI81" t="s">
        <v>348</v>
      </c>
      <c r="AJ81" t="str">
        <f t="shared" si="16"/>
        <v/>
      </c>
      <c r="AK81" t="str">
        <f t="shared" si="34"/>
        <v/>
      </c>
      <c r="AL81" t="str">
        <f t="shared" si="35"/>
        <v/>
      </c>
      <c r="AM81" t="str">
        <f t="shared" si="36"/>
        <v/>
      </c>
      <c r="AN81" t="str">
        <f t="shared" si="37"/>
        <v/>
      </c>
      <c r="AO81" t="str">
        <f t="shared" si="38"/>
        <v>PAH</v>
      </c>
      <c r="AP81" t="str">
        <f t="shared" si="21"/>
        <v/>
      </c>
    </row>
    <row r="82" spans="1:42" hidden="1" x14ac:dyDescent="0.35">
      <c r="A82">
        <v>40870855</v>
      </c>
      <c r="B82" t="s">
        <v>577</v>
      </c>
      <c r="C82" t="s">
        <v>578</v>
      </c>
      <c r="D82">
        <v>2017</v>
      </c>
      <c r="E82" t="s">
        <v>620</v>
      </c>
      <c r="F82" s="4">
        <v>63167</v>
      </c>
      <c r="G82" t="s">
        <v>208</v>
      </c>
      <c r="H82" t="s">
        <v>42</v>
      </c>
      <c r="I82" t="s">
        <v>693</v>
      </c>
      <c r="N82" t="s">
        <v>607</v>
      </c>
      <c r="O82" s="1" t="str">
        <f t="shared" si="42"/>
        <v>Yes</v>
      </c>
      <c r="Q82">
        <v>40</v>
      </c>
      <c r="R82">
        <f t="shared" si="33"/>
        <v>40</v>
      </c>
      <c r="S82">
        <v>100</v>
      </c>
      <c r="T82" t="s">
        <v>622</v>
      </c>
      <c r="U82">
        <f t="shared" si="39"/>
        <v>40</v>
      </c>
      <c r="V82">
        <f t="shared" si="40"/>
        <v>40</v>
      </c>
      <c r="W82" t="s">
        <v>648</v>
      </c>
      <c r="X82" t="str">
        <f t="shared" si="41"/>
        <v>No</v>
      </c>
      <c r="AB82" t="s">
        <v>381</v>
      </c>
      <c r="AC82" t="str">
        <f t="shared" si="32"/>
        <v>No</v>
      </c>
      <c r="AD82" t="str">
        <f t="shared" si="25"/>
        <v>No</v>
      </c>
      <c r="AE82" t="str">
        <f t="shared" si="26"/>
        <v>No</v>
      </c>
      <c r="AF82" t="str">
        <f t="shared" si="27"/>
        <v>No</v>
      </c>
      <c r="AG82" t="str">
        <f t="shared" si="28"/>
        <v>No</v>
      </c>
      <c r="AH82" t="s">
        <v>349</v>
      </c>
      <c r="AI82" t="s">
        <v>348</v>
      </c>
      <c r="AJ82" t="str">
        <f t="shared" si="16"/>
        <v/>
      </c>
      <c r="AK82" t="str">
        <f t="shared" si="34"/>
        <v/>
      </c>
      <c r="AL82" t="str">
        <f t="shared" si="35"/>
        <v/>
      </c>
      <c r="AM82" t="str">
        <f t="shared" si="36"/>
        <v/>
      </c>
      <c r="AN82" t="str">
        <f t="shared" si="37"/>
        <v/>
      </c>
      <c r="AO82" t="str">
        <f t="shared" si="38"/>
        <v>PAH</v>
      </c>
      <c r="AP82" t="str">
        <f t="shared" si="21"/>
        <v/>
      </c>
    </row>
    <row r="83" spans="1:42" hidden="1" x14ac:dyDescent="0.35">
      <c r="A83">
        <v>4087014</v>
      </c>
      <c r="B83" t="s">
        <v>575</v>
      </c>
      <c r="C83" t="s">
        <v>576</v>
      </c>
      <c r="D83">
        <v>2017</v>
      </c>
      <c r="E83" t="s">
        <v>620</v>
      </c>
      <c r="F83" s="4">
        <v>63167</v>
      </c>
      <c r="G83" t="s">
        <v>208</v>
      </c>
      <c r="H83" t="s">
        <v>42</v>
      </c>
      <c r="I83" t="s">
        <v>693</v>
      </c>
      <c r="N83"/>
      <c r="O83" s="1" t="str">
        <f t="shared" si="42"/>
        <v>Yes</v>
      </c>
      <c r="Q83">
        <v>99</v>
      </c>
      <c r="R83">
        <f t="shared" si="33"/>
        <v>99</v>
      </c>
      <c r="S83">
        <v>100</v>
      </c>
      <c r="T83" t="s">
        <v>622</v>
      </c>
      <c r="U83">
        <f t="shared" si="39"/>
        <v>99</v>
      </c>
      <c r="V83">
        <f t="shared" si="40"/>
        <v>99</v>
      </c>
      <c r="W83" t="s">
        <v>648</v>
      </c>
      <c r="X83" t="str">
        <f t="shared" si="41"/>
        <v>No</v>
      </c>
      <c r="AB83" t="s">
        <v>381</v>
      </c>
      <c r="AC83" t="str">
        <f t="shared" si="32"/>
        <v>No</v>
      </c>
      <c r="AD83" t="str">
        <f t="shared" si="25"/>
        <v>No</v>
      </c>
      <c r="AE83" t="str">
        <f t="shared" si="26"/>
        <v>No</v>
      </c>
      <c r="AF83" t="str">
        <f t="shared" si="27"/>
        <v>No</v>
      </c>
      <c r="AG83" t="str">
        <f t="shared" si="28"/>
        <v>No</v>
      </c>
      <c r="AH83" t="s">
        <v>349</v>
      </c>
      <c r="AI83" t="s">
        <v>348</v>
      </c>
      <c r="AJ83" t="str">
        <f t="shared" si="16"/>
        <v/>
      </c>
      <c r="AK83" t="str">
        <f t="shared" si="34"/>
        <v/>
      </c>
      <c r="AL83" t="str">
        <f t="shared" si="35"/>
        <v/>
      </c>
      <c r="AM83" t="str">
        <f t="shared" si="36"/>
        <v/>
      </c>
      <c r="AN83" t="str">
        <f t="shared" si="37"/>
        <v/>
      </c>
      <c r="AO83" t="str">
        <f t="shared" si="38"/>
        <v>PAH</v>
      </c>
      <c r="AP83" t="str">
        <f t="shared" si="21"/>
        <v/>
      </c>
    </row>
    <row r="84" spans="1:42" hidden="1" x14ac:dyDescent="0.35">
      <c r="A84" s="1">
        <v>4087000</v>
      </c>
      <c r="B84" s="1" t="s">
        <v>3</v>
      </c>
      <c r="C84" s="1" t="s">
        <v>4</v>
      </c>
      <c r="D84" s="1">
        <v>2017</v>
      </c>
      <c r="E84" s="1" t="s">
        <v>618</v>
      </c>
      <c r="F84" s="1">
        <v>30234</v>
      </c>
      <c r="G84" s="1" t="s">
        <v>180</v>
      </c>
      <c r="H84" s="1" t="s">
        <v>10</v>
      </c>
      <c r="I84" s="1" t="s">
        <v>596</v>
      </c>
      <c r="J84" s="1">
        <v>4433</v>
      </c>
      <c r="K84" s="1" t="s">
        <v>614</v>
      </c>
      <c r="L84" s="1" t="s">
        <v>530</v>
      </c>
      <c r="M84" s="1"/>
      <c r="N84" s="1" t="s">
        <v>606</v>
      </c>
      <c r="O84" s="1" t="str">
        <f t="shared" si="42"/>
        <v>No</v>
      </c>
      <c r="P84" s="1" t="s">
        <v>722</v>
      </c>
      <c r="Q84" s="1">
        <v>0.16</v>
      </c>
      <c r="R84" s="1">
        <f t="shared" si="33"/>
        <v>0</v>
      </c>
      <c r="S84" s="1">
        <f>IF(O84="No", Q84, " ")</f>
        <v>0.16</v>
      </c>
      <c r="T84" s="1" t="s">
        <v>7</v>
      </c>
      <c r="U84" s="1">
        <f t="shared" si="39"/>
        <v>0</v>
      </c>
      <c r="V84" s="1">
        <f>S84</f>
        <v>0.16</v>
      </c>
      <c r="W84" s="1" t="s">
        <v>177</v>
      </c>
      <c r="X84" s="1" t="str">
        <f>IF(N84="E", "Yes", "No")</f>
        <v>No</v>
      </c>
      <c r="AB84" t="s">
        <v>352</v>
      </c>
      <c r="AC84" t="str">
        <f t="shared" si="32"/>
        <v>Yes</v>
      </c>
      <c r="AD84" t="str">
        <f t="shared" si="25"/>
        <v>No</v>
      </c>
      <c r="AE84" t="str">
        <f t="shared" si="26"/>
        <v>No</v>
      </c>
      <c r="AF84" t="str">
        <f t="shared" si="27"/>
        <v>No</v>
      </c>
      <c r="AG84" t="str">
        <f t="shared" si="28"/>
        <v>No</v>
      </c>
      <c r="AH84" t="s">
        <v>348</v>
      </c>
      <c r="AI84" t="s">
        <v>348</v>
      </c>
      <c r="AJ84" t="str">
        <f t="shared" si="16"/>
        <v>Pesticide</v>
      </c>
      <c r="AK84" t="str">
        <f t="shared" si="34"/>
        <v/>
      </c>
      <c r="AL84" t="str">
        <f t="shared" si="35"/>
        <v/>
      </c>
      <c r="AM84" t="str">
        <f t="shared" si="36"/>
        <v/>
      </c>
      <c r="AN84" t="str">
        <f t="shared" si="37"/>
        <v/>
      </c>
      <c r="AO84" t="str">
        <f t="shared" si="38"/>
        <v/>
      </c>
      <c r="AP84" t="str">
        <f t="shared" si="21"/>
        <v/>
      </c>
    </row>
    <row r="85" spans="1:42" hidden="1" x14ac:dyDescent="0.35">
      <c r="A85">
        <v>4087000</v>
      </c>
      <c r="B85" t="s">
        <v>3</v>
      </c>
      <c r="C85" t="s">
        <v>4</v>
      </c>
      <c r="D85">
        <v>2017</v>
      </c>
      <c r="E85" t="s">
        <v>620</v>
      </c>
      <c r="F85" s="4">
        <v>63189</v>
      </c>
      <c r="G85" t="s">
        <v>180</v>
      </c>
      <c r="H85" t="s">
        <v>10</v>
      </c>
      <c r="I85" t="s">
        <v>693</v>
      </c>
      <c r="N85" s="1" t="s">
        <v>606</v>
      </c>
      <c r="O85" s="1" t="str">
        <f t="shared" si="42"/>
        <v>No</v>
      </c>
      <c r="Q85">
        <v>1000</v>
      </c>
      <c r="R85">
        <f t="shared" si="33"/>
        <v>0</v>
      </c>
      <c r="S85">
        <v>1000</v>
      </c>
      <c r="T85" t="s">
        <v>622</v>
      </c>
      <c r="U85">
        <f t="shared" si="39"/>
        <v>0</v>
      </c>
      <c r="V85">
        <f>U85</f>
        <v>0</v>
      </c>
      <c r="W85" t="s">
        <v>648</v>
      </c>
      <c r="X85" t="str">
        <f>IF(S85&lt;R85, "Yes*", "No")</f>
        <v>No</v>
      </c>
      <c r="AB85" t="s">
        <v>699</v>
      </c>
      <c r="AC85" t="str">
        <f t="shared" si="32"/>
        <v>Yes</v>
      </c>
      <c r="AD85" t="str">
        <f t="shared" si="25"/>
        <v>No</v>
      </c>
      <c r="AE85" t="str">
        <f t="shared" si="26"/>
        <v>No</v>
      </c>
      <c r="AF85" t="str">
        <f t="shared" si="27"/>
        <v>No</v>
      </c>
      <c r="AG85" t="str">
        <f t="shared" si="28"/>
        <v>No</v>
      </c>
      <c r="AH85" t="s">
        <v>349</v>
      </c>
      <c r="AI85" t="s">
        <v>348</v>
      </c>
      <c r="AJ85" t="str">
        <f t="shared" si="16"/>
        <v>Pesticide</v>
      </c>
      <c r="AK85" t="str">
        <f t="shared" si="34"/>
        <v/>
      </c>
      <c r="AL85" t="str">
        <f t="shared" si="35"/>
        <v/>
      </c>
      <c r="AM85" t="str">
        <f t="shared" si="36"/>
        <v/>
      </c>
      <c r="AN85" t="str">
        <f t="shared" si="37"/>
        <v/>
      </c>
      <c r="AO85" t="str">
        <f t="shared" si="38"/>
        <v>PAH</v>
      </c>
      <c r="AP85" t="str">
        <f t="shared" si="21"/>
        <v/>
      </c>
    </row>
    <row r="86" spans="1:42" hidden="1" x14ac:dyDescent="0.35">
      <c r="A86" s="1">
        <v>4087000</v>
      </c>
      <c r="B86" s="1" t="s">
        <v>3</v>
      </c>
      <c r="C86" s="1" t="s">
        <v>4</v>
      </c>
      <c r="D86" s="1">
        <v>2017</v>
      </c>
      <c r="E86" s="1" t="s">
        <v>618</v>
      </c>
      <c r="F86" s="1">
        <v>67439</v>
      </c>
      <c r="G86" s="1" t="s">
        <v>236</v>
      </c>
      <c r="H86" s="1" t="s">
        <v>74</v>
      </c>
      <c r="I86" s="1" t="s">
        <v>597</v>
      </c>
      <c r="J86" s="1">
        <v>2440</v>
      </c>
      <c r="K86" s="1" t="s">
        <v>345</v>
      </c>
      <c r="L86" s="1" t="s">
        <v>345</v>
      </c>
      <c r="M86" s="1"/>
      <c r="N86" s="1" t="s">
        <v>606</v>
      </c>
      <c r="O86" s="1" t="str">
        <f t="shared" si="42"/>
        <v>No</v>
      </c>
      <c r="P86" s="1" t="s">
        <v>722</v>
      </c>
      <c r="Q86" s="1">
        <v>18</v>
      </c>
      <c r="R86" s="1">
        <f t="shared" si="33"/>
        <v>0</v>
      </c>
      <c r="S86" s="1">
        <f>IF(O86="No", Q86, " ")</f>
        <v>18</v>
      </c>
      <c r="T86" s="1" t="s">
        <v>30</v>
      </c>
      <c r="U86" s="1">
        <f>R86/1000</f>
        <v>0</v>
      </c>
      <c r="V86" s="1">
        <f>S86/1000</f>
        <v>1.7999999999999999E-2</v>
      </c>
      <c r="W86" s="1" t="s">
        <v>231</v>
      </c>
      <c r="X86" s="1" t="str">
        <f>IF(N86="E", "Yes", "No")</f>
        <v>No</v>
      </c>
      <c r="AB86" t="s">
        <v>415</v>
      </c>
      <c r="AC86" t="str">
        <f t="shared" si="32"/>
        <v>No</v>
      </c>
      <c r="AD86" t="str">
        <f t="shared" si="25"/>
        <v>No</v>
      </c>
      <c r="AE86" t="str">
        <f t="shared" si="26"/>
        <v>No</v>
      </c>
      <c r="AF86" t="str">
        <f t="shared" si="27"/>
        <v>No</v>
      </c>
      <c r="AG86" t="str">
        <f t="shared" si="28"/>
        <v>Yes</v>
      </c>
      <c r="AH86" s="1" t="s">
        <v>348</v>
      </c>
      <c r="AI86" t="s">
        <v>348</v>
      </c>
      <c r="AJ86" t="str">
        <f t="shared" si="16"/>
        <v/>
      </c>
      <c r="AK86" t="str">
        <f t="shared" si="34"/>
        <v/>
      </c>
      <c r="AL86" t="str">
        <f t="shared" si="35"/>
        <v/>
      </c>
      <c r="AM86" t="str">
        <f t="shared" si="36"/>
        <v/>
      </c>
      <c r="AN86" t="str">
        <f t="shared" si="37"/>
        <v>Pharmaceutical</v>
      </c>
      <c r="AO86" t="str">
        <f t="shared" si="38"/>
        <v/>
      </c>
      <c r="AP86" t="str">
        <f t="shared" si="21"/>
        <v/>
      </c>
    </row>
    <row r="87" spans="1:42" hidden="1" x14ac:dyDescent="0.35">
      <c r="A87">
        <v>4087000</v>
      </c>
      <c r="B87" t="s">
        <v>3</v>
      </c>
      <c r="C87" t="s">
        <v>4</v>
      </c>
      <c r="D87">
        <v>2017</v>
      </c>
      <c r="E87" t="s">
        <v>620</v>
      </c>
      <c r="F87" s="4">
        <v>62569</v>
      </c>
      <c r="G87" t="s">
        <v>647</v>
      </c>
      <c r="H87" t="s">
        <v>660</v>
      </c>
      <c r="I87" t="s">
        <v>621</v>
      </c>
      <c r="K87" t="s">
        <v>530</v>
      </c>
      <c r="L87" t="s">
        <v>507</v>
      </c>
      <c r="O87" s="1" t="str">
        <f t="shared" si="42"/>
        <v>Yes</v>
      </c>
      <c r="Q87" s="1">
        <v>16.899999999999999</v>
      </c>
      <c r="R87">
        <f t="shared" si="33"/>
        <v>16.899999999999999</v>
      </c>
      <c r="S87">
        <v>0.23</v>
      </c>
      <c r="T87" t="s">
        <v>622</v>
      </c>
      <c r="U87">
        <f t="shared" ref="U87:U109" si="43">R87/1</f>
        <v>16.899999999999999</v>
      </c>
      <c r="V87">
        <f t="shared" ref="V87:V109" si="44">U87</f>
        <v>16.899999999999999</v>
      </c>
      <c r="W87" t="s">
        <v>648</v>
      </c>
      <c r="X87" t="str">
        <f t="shared" ref="X87:X109" si="45">IF(S87&lt;R87, "Yes*", "No")</f>
        <v>Yes*</v>
      </c>
      <c r="AB87" t="s">
        <v>692</v>
      </c>
      <c r="AC87" t="str">
        <f t="shared" si="32"/>
        <v>No</v>
      </c>
      <c r="AD87" t="str">
        <f t="shared" si="25"/>
        <v>No</v>
      </c>
      <c r="AE87" t="str">
        <f t="shared" si="26"/>
        <v>No</v>
      </c>
      <c r="AF87" t="str">
        <f t="shared" si="27"/>
        <v>No</v>
      </c>
      <c r="AG87" t="str">
        <f t="shared" si="28"/>
        <v>No</v>
      </c>
      <c r="AH87" t="s">
        <v>349</v>
      </c>
      <c r="AI87" t="s">
        <v>348</v>
      </c>
      <c r="AJ87" t="str">
        <f t="shared" si="16"/>
        <v/>
      </c>
      <c r="AK87" t="str">
        <f t="shared" si="34"/>
        <v/>
      </c>
      <c r="AL87" t="str">
        <f t="shared" si="35"/>
        <v/>
      </c>
      <c r="AM87" t="str">
        <f t="shared" si="36"/>
        <v/>
      </c>
      <c r="AN87" t="str">
        <f t="shared" si="37"/>
        <v/>
      </c>
      <c r="AO87" t="str">
        <f t="shared" si="38"/>
        <v>PAH</v>
      </c>
      <c r="AP87" t="str">
        <f t="shared" si="21"/>
        <v/>
      </c>
    </row>
    <row r="88" spans="1:42" hidden="1" x14ac:dyDescent="0.35">
      <c r="A88">
        <v>4087000</v>
      </c>
      <c r="B88" t="s">
        <v>3</v>
      </c>
      <c r="C88" t="s">
        <v>4</v>
      </c>
      <c r="D88">
        <v>2017</v>
      </c>
      <c r="E88" t="s">
        <v>620</v>
      </c>
      <c r="F88" s="4">
        <v>62571</v>
      </c>
      <c r="G88" t="s">
        <v>650</v>
      </c>
      <c r="H88"/>
      <c r="I88" t="s">
        <v>621</v>
      </c>
      <c r="K88" t="s">
        <v>530</v>
      </c>
      <c r="L88" t="s">
        <v>507</v>
      </c>
      <c r="O88" s="1" t="str">
        <f t="shared" si="42"/>
        <v>Yes</v>
      </c>
      <c r="Q88" s="1">
        <v>1100</v>
      </c>
      <c r="R88">
        <f t="shared" si="33"/>
        <v>1100</v>
      </c>
      <c r="S88">
        <v>0.65</v>
      </c>
      <c r="T88" t="s">
        <v>622</v>
      </c>
      <c r="U88">
        <f t="shared" si="43"/>
        <v>1100</v>
      </c>
      <c r="V88">
        <f t="shared" si="44"/>
        <v>1100</v>
      </c>
      <c r="W88" t="s">
        <v>648</v>
      </c>
      <c r="X88" t="str">
        <f t="shared" si="45"/>
        <v>Yes*</v>
      </c>
      <c r="AB88" t="s">
        <v>692</v>
      </c>
      <c r="AC88" t="str">
        <f t="shared" si="32"/>
        <v>No</v>
      </c>
      <c r="AD88" t="str">
        <f t="shared" si="25"/>
        <v>No</v>
      </c>
      <c r="AE88" t="str">
        <f t="shared" si="26"/>
        <v>No</v>
      </c>
      <c r="AF88" t="str">
        <f t="shared" si="27"/>
        <v>No</v>
      </c>
      <c r="AG88" t="str">
        <f t="shared" si="28"/>
        <v>No</v>
      </c>
      <c r="AH88" t="s">
        <v>349</v>
      </c>
      <c r="AI88" t="s">
        <v>348</v>
      </c>
      <c r="AJ88" t="str">
        <f t="shared" si="16"/>
        <v/>
      </c>
      <c r="AK88" t="str">
        <f t="shared" si="34"/>
        <v/>
      </c>
      <c r="AL88" t="str">
        <f t="shared" si="35"/>
        <v/>
      </c>
      <c r="AM88" t="str">
        <f t="shared" si="36"/>
        <v/>
      </c>
      <c r="AN88" t="str">
        <f t="shared" si="37"/>
        <v/>
      </c>
      <c r="AO88" t="str">
        <f t="shared" si="38"/>
        <v>PAH</v>
      </c>
      <c r="AP88" t="str">
        <f t="shared" si="21"/>
        <v/>
      </c>
    </row>
    <row r="89" spans="1:42" hidden="1" x14ac:dyDescent="0.35">
      <c r="A89">
        <v>4087000</v>
      </c>
      <c r="B89" t="s">
        <v>3</v>
      </c>
      <c r="C89" t="s">
        <v>4</v>
      </c>
      <c r="D89">
        <v>2017</v>
      </c>
      <c r="E89" t="s">
        <v>620</v>
      </c>
      <c r="F89" s="4">
        <v>62570</v>
      </c>
      <c r="G89" t="s">
        <v>649</v>
      </c>
      <c r="H89"/>
      <c r="I89" t="s">
        <v>621</v>
      </c>
      <c r="K89" t="s">
        <v>530</v>
      </c>
      <c r="L89" t="s">
        <v>507</v>
      </c>
      <c r="O89" s="1" t="str">
        <f t="shared" si="42"/>
        <v>Yes</v>
      </c>
      <c r="Q89" s="1">
        <v>455</v>
      </c>
      <c r="R89">
        <f t="shared" si="33"/>
        <v>455</v>
      </c>
      <c r="S89">
        <v>0.28999999999999998</v>
      </c>
      <c r="T89" t="s">
        <v>622</v>
      </c>
      <c r="U89">
        <f t="shared" si="43"/>
        <v>455</v>
      </c>
      <c r="V89">
        <f t="shared" si="44"/>
        <v>455</v>
      </c>
      <c r="W89" t="s">
        <v>648</v>
      </c>
      <c r="X89" t="str">
        <f t="shared" si="45"/>
        <v>Yes*</v>
      </c>
      <c r="AB89" t="s">
        <v>692</v>
      </c>
      <c r="AC89" t="str">
        <f t="shared" ref="AC89:AC109" si="46">IF(ISNUMBER(SEARCH("Pesticide, active_ingredient", AB89)), "Yes", "No")</f>
        <v>No</v>
      </c>
      <c r="AD89" t="str">
        <f t="shared" si="25"/>
        <v>No</v>
      </c>
      <c r="AE89" t="str">
        <f t="shared" si="26"/>
        <v>No</v>
      </c>
      <c r="AF89" t="str">
        <f t="shared" si="27"/>
        <v>No</v>
      </c>
      <c r="AG89" t="str">
        <f t="shared" si="28"/>
        <v>No</v>
      </c>
      <c r="AH89" t="s">
        <v>349</v>
      </c>
      <c r="AI89" t="s">
        <v>348</v>
      </c>
      <c r="AJ89" t="str">
        <f t="shared" si="16"/>
        <v/>
      </c>
      <c r="AK89" t="str">
        <f t="shared" si="34"/>
        <v/>
      </c>
      <c r="AL89" t="str">
        <f t="shared" si="35"/>
        <v/>
      </c>
      <c r="AM89" t="str">
        <f t="shared" si="36"/>
        <v/>
      </c>
      <c r="AN89" t="str">
        <f t="shared" si="37"/>
        <v/>
      </c>
      <c r="AO89" t="str">
        <f t="shared" si="38"/>
        <v>PAH</v>
      </c>
      <c r="AP89" t="str">
        <f t="shared" si="21"/>
        <v/>
      </c>
    </row>
    <row r="90" spans="1:42" hidden="1" x14ac:dyDescent="0.35">
      <c r="A90">
        <v>4087000</v>
      </c>
      <c r="B90" t="s">
        <v>3</v>
      </c>
      <c r="C90" t="s">
        <v>4</v>
      </c>
      <c r="D90">
        <v>2017</v>
      </c>
      <c r="E90" t="s">
        <v>620</v>
      </c>
      <c r="F90" s="4">
        <v>68086</v>
      </c>
      <c r="G90" t="s">
        <v>667</v>
      </c>
      <c r="H90"/>
      <c r="I90" t="s">
        <v>621</v>
      </c>
      <c r="O90" s="1" t="str">
        <f t="shared" si="42"/>
        <v>Yes</v>
      </c>
      <c r="Q90" s="1">
        <v>247</v>
      </c>
      <c r="R90">
        <f t="shared" si="33"/>
        <v>247</v>
      </c>
      <c r="S90">
        <v>0.69</v>
      </c>
      <c r="T90" t="s">
        <v>622</v>
      </c>
      <c r="U90">
        <f t="shared" si="43"/>
        <v>247</v>
      </c>
      <c r="V90">
        <f t="shared" si="44"/>
        <v>247</v>
      </c>
      <c r="W90" t="s">
        <v>648</v>
      </c>
      <c r="X90" t="str">
        <f t="shared" si="45"/>
        <v>Yes*</v>
      </c>
      <c r="AB90" t="s">
        <v>692</v>
      </c>
      <c r="AC90" t="str">
        <f t="shared" si="46"/>
        <v>No</v>
      </c>
      <c r="AD90" t="str">
        <f t="shared" si="25"/>
        <v>No</v>
      </c>
      <c r="AE90" t="str">
        <f t="shared" si="26"/>
        <v>No</v>
      </c>
      <c r="AF90" t="str">
        <f t="shared" si="27"/>
        <v>No</v>
      </c>
      <c r="AG90" t="str">
        <f t="shared" si="28"/>
        <v>No</v>
      </c>
      <c r="AH90" t="s">
        <v>349</v>
      </c>
      <c r="AI90" t="s">
        <v>348</v>
      </c>
      <c r="AJ90" t="str">
        <f t="shared" si="16"/>
        <v/>
      </c>
      <c r="AK90" t="str">
        <f t="shared" si="34"/>
        <v/>
      </c>
      <c r="AL90" t="str">
        <f t="shared" si="35"/>
        <v/>
      </c>
      <c r="AM90" t="str">
        <f t="shared" si="36"/>
        <v/>
      </c>
      <c r="AN90" t="str">
        <f t="shared" si="37"/>
        <v/>
      </c>
      <c r="AO90" t="str">
        <f t="shared" si="38"/>
        <v>PAH</v>
      </c>
      <c r="AP90" t="str">
        <f t="shared" si="21"/>
        <v/>
      </c>
    </row>
    <row r="91" spans="1:42" hidden="1" x14ac:dyDescent="0.35">
      <c r="A91">
        <v>4087000</v>
      </c>
      <c r="B91" t="s">
        <v>3</v>
      </c>
      <c r="C91" t="s">
        <v>4</v>
      </c>
      <c r="D91">
        <v>2017</v>
      </c>
      <c r="E91" t="s">
        <v>620</v>
      </c>
      <c r="F91" s="4">
        <v>62576</v>
      </c>
      <c r="G91" t="s">
        <v>653</v>
      </c>
      <c r="H91"/>
      <c r="I91" t="s">
        <v>621</v>
      </c>
      <c r="K91" t="s">
        <v>530</v>
      </c>
      <c r="L91" t="s">
        <v>507</v>
      </c>
      <c r="O91" s="1" t="str">
        <f t="shared" si="42"/>
        <v>Yes</v>
      </c>
      <c r="Q91" s="1">
        <v>568</v>
      </c>
      <c r="R91">
        <f t="shared" si="33"/>
        <v>568</v>
      </c>
      <c r="S91">
        <v>0.65</v>
      </c>
      <c r="T91" t="s">
        <v>622</v>
      </c>
      <c r="U91">
        <f t="shared" si="43"/>
        <v>568</v>
      </c>
      <c r="V91">
        <f t="shared" si="44"/>
        <v>568</v>
      </c>
      <c r="W91" t="s">
        <v>648</v>
      </c>
      <c r="X91" t="str">
        <f t="shared" si="45"/>
        <v>Yes*</v>
      </c>
      <c r="AB91" t="s">
        <v>692</v>
      </c>
      <c r="AC91" t="str">
        <f t="shared" si="46"/>
        <v>No</v>
      </c>
      <c r="AD91" t="str">
        <f t="shared" si="25"/>
        <v>No</v>
      </c>
      <c r="AE91" t="str">
        <f t="shared" si="26"/>
        <v>No</v>
      </c>
      <c r="AF91" t="str">
        <f t="shared" si="27"/>
        <v>No</v>
      </c>
      <c r="AG91" t="str">
        <f t="shared" si="28"/>
        <v>No</v>
      </c>
      <c r="AH91" t="s">
        <v>349</v>
      </c>
      <c r="AI91" t="s">
        <v>348</v>
      </c>
      <c r="AJ91" t="str">
        <f t="shared" si="16"/>
        <v/>
      </c>
      <c r="AK91" t="str">
        <f t="shared" si="34"/>
        <v/>
      </c>
      <c r="AL91" t="str">
        <f t="shared" si="35"/>
        <v/>
      </c>
      <c r="AM91" t="str">
        <f t="shared" si="36"/>
        <v/>
      </c>
      <c r="AN91" t="str">
        <f t="shared" si="37"/>
        <v/>
      </c>
      <c r="AO91" t="str">
        <f t="shared" si="38"/>
        <v>PAH</v>
      </c>
      <c r="AP91" t="str">
        <f t="shared" si="21"/>
        <v/>
      </c>
    </row>
    <row r="92" spans="1:42" hidden="1" x14ac:dyDescent="0.35">
      <c r="A92">
        <v>4087000</v>
      </c>
      <c r="B92" t="s">
        <v>3</v>
      </c>
      <c r="C92" t="s">
        <v>4</v>
      </c>
      <c r="D92">
        <v>2017</v>
      </c>
      <c r="E92" t="s">
        <v>620</v>
      </c>
      <c r="F92" s="4">
        <v>68088</v>
      </c>
      <c r="G92" t="s">
        <v>668</v>
      </c>
      <c r="H92"/>
      <c r="I92" t="s">
        <v>621</v>
      </c>
      <c r="O92" s="1" t="str">
        <f t="shared" si="42"/>
        <v>Yes</v>
      </c>
      <c r="Q92" s="1">
        <v>77.099999999999994</v>
      </c>
      <c r="R92">
        <f t="shared" si="33"/>
        <v>77.099999999999994</v>
      </c>
      <c r="S92">
        <v>0.22</v>
      </c>
      <c r="T92" t="s">
        <v>622</v>
      </c>
      <c r="U92">
        <f t="shared" si="43"/>
        <v>77.099999999999994</v>
      </c>
      <c r="V92">
        <f t="shared" si="44"/>
        <v>77.099999999999994</v>
      </c>
      <c r="W92" t="s">
        <v>648</v>
      </c>
      <c r="X92" t="str">
        <f t="shared" si="45"/>
        <v>Yes*</v>
      </c>
      <c r="AB92" t="s">
        <v>692</v>
      </c>
      <c r="AC92" t="str">
        <f t="shared" si="46"/>
        <v>No</v>
      </c>
      <c r="AD92" t="str">
        <f t="shared" si="25"/>
        <v>No</v>
      </c>
      <c r="AE92" t="str">
        <f t="shared" si="26"/>
        <v>No</v>
      </c>
      <c r="AF92" t="str">
        <f t="shared" si="27"/>
        <v>No</v>
      </c>
      <c r="AG92" t="str">
        <f t="shared" si="28"/>
        <v>No</v>
      </c>
      <c r="AH92" t="s">
        <v>349</v>
      </c>
      <c r="AI92" t="s">
        <v>348</v>
      </c>
      <c r="AJ92" t="str">
        <f t="shared" si="16"/>
        <v/>
      </c>
      <c r="AK92" t="str">
        <f t="shared" si="34"/>
        <v/>
      </c>
      <c r="AL92" t="str">
        <f t="shared" si="35"/>
        <v/>
      </c>
      <c r="AM92" t="str">
        <f t="shared" si="36"/>
        <v/>
      </c>
      <c r="AN92" t="str">
        <f t="shared" si="37"/>
        <v/>
      </c>
      <c r="AO92" t="str">
        <f t="shared" si="38"/>
        <v>PAH</v>
      </c>
      <c r="AP92" t="str">
        <f t="shared" si="21"/>
        <v/>
      </c>
    </row>
    <row r="93" spans="1:42" hidden="1" x14ac:dyDescent="0.35">
      <c r="A93">
        <v>4087000</v>
      </c>
      <c r="B93" t="s">
        <v>3</v>
      </c>
      <c r="C93" t="s">
        <v>4</v>
      </c>
      <c r="D93">
        <v>2017</v>
      </c>
      <c r="E93" t="s">
        <v>620</v>
      </c>
      <c r="F93" s="4">
        <v>62574</v>
      </c>
      <c r="G93" t="s">
        <v>651</v>
      </c>
      <c r="H93"/>
      <c r="I93" t="s">
        <v>621</v>
      </c>
      <c r="K93" t="s">
        <v>530</v>
      </c>
      <c r="L93" t="s">
        <v>507</v>
      </c>
      <c r="O93" s="1" t="str">
        <f t="shared" si="42"/>
        <v>Yes</v>
      </c>
      <c r="Q93" s="1">
        <v>42.1</v>
      </c>
      <c r="R93">
        <f t="shared" si="33"/>
        <v>42.1</v>
      </c>
      <c r="S93">
        <v>0.23</v>
      </c>
      <c r="T93" t="s">
        <v>622</v>
      </c>
      <c r="U93">
        <f t="shared" si="43"/>
        <v>42.1</v>
      </c>
      <c r="V93">
        <f t="shared" si="44"/>
        <v>42.1</v>
      </c>
      <c r="W93" t="s">
        <v>648</v>
      </c>
      <c r="X93" t="str">
        <f t="shared" si="45"/>
        <v>Yes*</v>
      </c>
      <c r="AB93" t="s">
        <v>692</v>
      </c>
      <c r="AC93" t="str">
        <f t="shared" si="46"/>
        <v>No</v>
      </c>
      <c r="AD93" t="str">
        <f t="shared" si="25"/>
        <v>No</v>
      </c>
      <c r="AE93" t="str">
        <f t="shared" si="26"/>
        <v>No</v>
      </c>
      <c r="AF93" t="str">
        <f t="shared" si="27"/>
        <v>No</v>
      </c>
      <c r="AG93" t="str">
        <f t="shared" si="28"/>
        <v>No</v>
      </c>
      <c r="AH93" t="s">
        <v>349</v>
      </c>
      <c r="AI93" t="s">
        <v>348</v>
      </c>
      <c r="AJ93" t="str">
        <f t="shared" si="16"/>
        <v/>
      </c>
      <c r="AK93" t="str">
        <f t="shared" si="34"/>
        <v/>
      </c>
      <c r="AL93" t="str">
        <f t="shared" si="35"/>
        <v/>
      </c>
      <c r="AM93" t="str">
        <f t="shared" si="36"/>
        <v/>
      </c>
      <c r="AN93" t="str">
        <f t="shared" si="37"/>
        <v/>
      </c>
      <c r="AO93" t="str">
        <f t="shared" si="38"/>
        <v>PAH</v>
      </c>
      <c r="AP93" t="str">
        <f t="shared" si="21"/>
        <v/>
      </c>
    </row>
    <row r="94" spans="1:42" hidden="1" x14ac:dyDescent="0.35">
      <c r="A94">
        <v>4087000</v>
      </c>
      <c r="B94" t="s">
        <v>3</v>
      </c>
      <c r="C94" t="s">
        <v>4</v>
      </c>
      <c r="D94">
        <v>2017</v>
      </c>
      <c r="E94" t="s">
        <v>620</v>
      </c>
      <c r="F94" s="4">
        <v>62575</v>
      </c>
      <c r="G94" t="s">
        <v>652</v>
      </c>
      <c r="H94"/>
      <c r="I94" t="s">
        <v>621</v>
      </c>
      <c r="K94" t="s">
        <v>530</v>
      </c>
      <c r="L94" t="s">
        <v>507</v>
      </c>
      <c r="O94" s="1" t="str">
        <f t="shared" si="42"/>
        <v>Yes</v>
      </c>
      <c r="Q94" s="1">
        <v>355</v>
      </c>
      <c r="R94">
        <f t="shared" si="33"/>
        <v>355</v>
      </c>
      <c r="S94">
        <v>0.28999999999999998</v>
      </c>
      <c r="T94" t="s">
        <v>622</v>
      </c>
      <c r="U94">
        <f t="shared" si="43"/>
        <v>355</v>
      </c>
      <c r="V94">
        <f t="shared" si="44"/>
        <v>355</v>
      </c>
      <c r="W94" t="s">
        <v>648</v>
      </c>
      <c r="X94" t="str">
        <f t="shared" si="45"/>
        <v>Yes*</v>
      </c>
      <c r="AB94" t="s">
        <v>692</v>
      </c>
      <c r="AC94" t="str">
        <f t="shared" si="46"/>
        <v>No</v>
      </c>
      <c r="AD94" t="str">
        <f t="shared" si="25"/>
        <v>No</v>
      </c>
      <c r="AE94" t="str">
        <f t="shared" si="26"/>
        <v>No</v>
      </c>
      <c r="AF94" t="str">
        <f t="shared" si="27"/>
        <v>No</v>
      </c>
      <c r="AG94" t="str">
        <f t="shared" si="28"/>
        <v>No</v>
      </c>
      <c r="AH94" t="s">
        <v>349</v>
      </c>
      <c r="AI94" t="s">
        <v>348</v>
      </c>
      <c r="AJ94" t="str">
        <f t="shared" si="16"/>
        <v/>
      </c>
      <c r="AK94" t="str">
        <f t="shared" si="34"/>
        <v/>
      </c>
      <c r="AL94" t="str">
        <f t="shared" si="35"/>
        <v/>
      </c>
      <c r="AM94" t="str">
        <f t="shared" si="36"/>
        <v/>
      </c>
      <c r="AN94" t="str">
        <f t="shared" si="37"/>
        <v/>
      </c>
      <c r="AO94" t="str">
        <f t="shared" si="38"/>
        <v>PAH</v>
      </c>
      <c r="AP94" t="str">
        <f t="shared" si="21"/>
        <v/>
      </c>
    </row>
    <row r="95" spans="1:42" hidden="1" x14ac:dyDescent="0.35">
      <c r="A95">
        <v>4087000</v>
      </c>
      <c r="B95" t="s">
        <v>3</v>
      </c>
      <c r="C95" t="s">
        <v>4</v>
      </c>
      <c r="D95">
        <v>2017</v>
      </c>
      <c r="E95" t="s">
        <v>620</v>
      </c>
      <c r="F95" s="4">
        <v>68089</v>
      </c>
      <c r="G95" t="s">
        <v>669</v>
      </c>
      <c r="H95"/>
      <c r="I95" t="s">
        <v>621</v>
      </c>
      <c r="O95" s="1" t="str">
        <f t="shared" si="42"/>
        <v>Yes</v>
      </c>
      <c r="Q95" s="1">
        <v>123</v>
      </c>
      <c r="R95">
        <f t="shared" si="33"/>
        <v>123</v>
      </c>
      <c r="S95">
        <v>0.69</v>
      </c>
      <c r="T95" t="s">
        <v>622</v>
      </c>
      <c r="U95">
        <f t="shared" si="43"/>
        <v>123</v>
      </c>
      <c r="V95">
        <f t="shared" si="44"/>
        <v>123</v>
      </c>
      <c r="W95" t="s">
        <v>648</v>
      </c>
      <c r="X95" t="str">
        <f t="shared" si="45"/>
        <v>Yes*</v>
      </c>
      <c r="AB95" t="s">
        <v>692</v>
      </c>
      <c r="AC95" t="str">
        <f t="shared" si="46"/>
        <v>No</v>
      </c>
      <c r="AD95" t="str">
        <f t="shared" si="25"/>
        <v>No</v>
      </c>
      <c r="AE95" t="str">
        <f t="shared" si="26"/>
        <v>No</v>
      </c>
      <c r="AF95" t="str">
        <f t="shared" si="27"/>
        <v>No</v>
      </c>
      <c r="AG95" t="str">
        <f t="shared" si="28"/>
        <v>No</v>
      </c>
      <c r="AH95" t="s">
        <v>349</v>
      </c>
      <c r="AI95" t="s">
        <v>348</v>
      </c>
      <c r="AJ95" t="str">
        <f t="shared" si="16"/>
        <v/>
      </c>
      <c r="AK95" t="str">
        <f t="shared" si="34"/>
        <v/>
      </c>
      <c r="AL95" t="str">
        <f t="shared" si="35"/>
        <v/>
      </c>
      <c r="AM95" t="str">
        <f t="shared" si="36"/>
        <v/>
      </c>
      <c r="AN95" t="str">
        <f t="shared" si="37"/>
        <v/>
      </c>
      <c r="AO95" t="str">
        <f t="shared" si="38"/>
        <v>PAH</v>
      </c>
      <c r="AP95" t="str">
        <f t="shared" si="21"/>
        <v/>
      </c>
    </row>
    <row r="96" spans="1:42" hidden="1" x14ac:dyDescent="0.35">
      <c r="A96">
        <v>40870112</v>
      </c>
      <c r="B96" t="s">
        <v>573</v>
      </c>
      <c r="C96" t="s">
        <v>574</v>
      </c>
      <c r="D96">
        <v>2017</v>
      </c>
      <c r="E96" t="s">
        <v>620</v>
      </c>
      <c r="F96" s="4">
        <v>63168</v>
      </c>
      <c r="G96" t="s">
        <v>178</v>
      </c>
      <c r="H96" t="s">
        <v>8</v>
      </c>
      <c r="I96" t="s">
        <v>693</v>
      </c>
      <c r="N96" t="s">
        <v>607</v>
      </c>
      <c r="O96" s="1" t="str">
        <f t="shared" si="42"/>
        <v>Yes</v>
      </c>
      <c r="Q96">
        <v>64</v>
      </c>
      <c r="R96">
        <f t="shared" si="33"/>
        <v>64</v>
      </c>
      <c r="S96">
        <v>100</v>
      </c>
      <c r="T96" t="s">
        <v>622</v>
      </c>
      <c r="U96">
        <f t="shared" si="43"/>
        <v>64</v>
      </c>
      <c r="V96">
        <f t="shared" si="44"/>
        <v>64</v>
      </c>
      <c r="W96" t="s">
        <v>648</v>
      </c>
      <c r="X96" t="str">
        <f t="shared" si="45"/>
        <v>No</v>
      </c>
      <c r="AB96" t="s">
        <v>694</v>
      </c>
      <c r="AC96" t="str">
        <f t="shared" si="46"/>
        <v>No</v>
      </c>
      <c r="AD96" t="str">
        <f t="shared" si="25"/>
        <v>No</v>
      </c>
      <c r="AE96" t="str">
        <f t="shared" si="26"/>
        <v>Yes</v>
      </c>
      <c r="AF96" t="str">
        <f t="shared" si="27"/>
        <v>Yes</v>
      </c>
      <c r="AG96" t="str">
        <f t="shared" si="28"/>
        <v>No</v>
      </c>
      <c r="AH96" t="s">
        <v>349</v>
      </c>
      <c r="AI96" t="s">
        <v>348</v>
      </c>
      <c r="AJ96" t="str">
        <f t="shared" si="16"/>
        <v/>
      </c>
      <c r="AK96" t="str">
        <f t="shared" si="34"/>
        <v/>
      </c>
      <c r="AL96" t="str">
        <f t="shared" si="35"/>
        <v>Consumer</v>
      </c>
      <c r="AM96" t="str">
        <f t="shared" si="36"/>
        <v>Industrial</v>
      </c>
      <c r="AN96" t="str">
        <f t="shared" si="37"/>
        <v/>
      </c>
      <c r="AO96" t="str">
        <f t="shared" si="38"/>
        <v>PAH</v>
      </c>
      <c r="AP96" t="str">
        <f t="shared" si="21"/>
        <v/>
      </c>
    </row>
    <row r="97" spans="1:42" hidden="1" x14ac:dyDescent="0.35">
      <c r="A97">
        <v>4087170</v>
      </c>
      <c r="B97" t="s">
        <v>586</v>
      </c>
      <c r="C97" t="s">
        <v>587</v>
      </c>
      <c r="D97">
        <v>2017</v>
      </c>
      <c r="E97" t="s">
        <v>620</v>
      </c>
      <c r="F97" s="4">
        <v>63168</v>
      </c>
      <c r="G97" t="s">
        <v>178</v>
      </c>
      <c r="H97" t="s">
        <v>8</v>
      </c>
      <c r="I97" t="s">
        <v>693</v>
      </c>
      <c r="N97"/>
      <c r="O97" s="1" t="str">
        <f t="shared" si="42"/>
        <v>Yes</v>
      </c>
      <c r="Q97">
        <v>190</v>
      </c>
      <c r="R97">
        <f t="shared" si="33"/>
        <v>190</v>
      </c>
      <c r="S97">
        <v>100</v>
      </c>
      <c r="T97" t="s">
        <v>622</v>
      </c>
      <c r="U97">
        <f t="shared" si="43"/>
        <v>190</v>
      </c>
      <c r="V97">
        <f t="shared" si="44"/>
        <v>190</v>
      </c>
      <c r="W97" t="s">
        <v>648</v>
      </c>
      <c r="X97" t="str">
        <f t="shared" si="45"/>
        <v>Yes*</v>
      </c>
      <c r="AB97" t="s">
        <v>694</v>
      </c>
      <c r="AC97" t="str">
        <f t="shared" si="46"/>
        <v>No</v>
      </c>
      <c r="AD97" t="str">
        <f t="shared" si="25"/>
        <v>No</v>
      </c>
      <c r="AE97" t="str">
        <f t="shared" si="26"/>
        <v>Yes</v>
      </c>
      <c r="AF97" t="str">
        <f t="shared" si="27"/>
        <v>Yes</v>
      </c>
      <c r="AG97" t="str">
        <f t="shared" si="28"/>
        <v>No</v>
      </c>
      <c r="AH97" t="s">
        <v>349</v>
      </c>
      <c r="AI97" t="s">
        <v>348</v>
      </c>
      <c r="AJ97" t="str">
        <f t="shared" ref="AJ97:AJ160" si="47">IF(AC97="Yes", "Pesticide", "")</f>
        <v/>
      </c>
      <c r="AK97" t="str">
        <f t="shared" si="34"/>
        <v/>
      </c>
      <c r="AL97" t="str">
        <f t="shared" si="35"/>
        <v>Consumer</v>
      </c>
      <c r="AM97" t="str">
        <f t="shared" si="36"/>
        <v>Industrial</v>
      </c>
      <c r="AN97" t="str">
        <f t="shared" si="37"/>
        <v/>
      </c>
      <c r="AO97" t="str">
        <f t="shared" si="38"/>
        <v>PAH</v>
      </c>
      <c r="AP97" t="str">
        <f t="shared" si="21"/>
        <v/>
      </c>
    </row>
    <row r="98" spans="1:42" hidden="1" x14ac:dyDescent="0.35">
      <c r="A98">
        <v>40871607</v>
      </c>
      <c r="B98" s="5" t="s">
        <v>584</v>
      </c>
      <c r="C98" t="s">
        <v>585</v>
      </c>
      <c r="D98">
        <v>2017</v>
      </c>
      <c r="E98" t="s">
        <v>620</v>
      </c>
      <c r="F98" s="4">
        <v>63168</v>
      </c>
      <c r="G98" t="s">
        <v>178</v>
      </c>
      <c r="H98" t="s">
        <v>8</v>
      </c>
      <c r="I98" t="s">
        <v>693</v>
      </c>
      <c r="N98"/>
      <c r="O98" s="1" t="str">
        <f t="shared" si="42"/>
        <v>Yes</v>
      </c>
      <c r="Q98">
        <v>484</v>
      </c>
      <c r="R98">
        <f t="shared" si="33"/>
        <v>484</v>
      </c>
      <c r="S98">
        <v>100</v>
      </c>
      <c r="T98" t="s">
        <v>622</v>
      </c>
      <c r="U98">
        <f t="shared" si="43"/>
        <v>484</v>
      </c>
      <c r="V98">
        <f t="shared" si="44"/>
        <v>484</v>
      </c>
      <c r="W98" t="s">
        <v>648</v>
      </c>
      <c r="X98" t="str">
        <f t="shared" si="45"/>
        <v>Yes*</v>
      </c>
      <c r="AB98" t="s">
        <v>694</v>
      </c>
      <c r="AC98" t="str">
        <f t="shared" si="46"/>
        <v>No</v>
      </c>
      <c r="AD98" t="str">
        <f t="shared" si="25"/>
        <v>No</v>
      </c>
      <c r="AE98" t="str">
        <f t="shared" si="26"/>
        <v>Yes</v>
      </c>
      <c r="AF98" t="str">
        <f t="shared" si="27"/>
        <v>Yes</v>
      </c>
      <c r="AG98" t="str">
        <f t="shared" si="28"/>
        <v>No</v>
      </c>
      <c r="AH98" t="s">
        <v>349</v>
      </c>
      <c r="AI98" t="s">
        <v>348</v>
      </c>
      <c r="AJ98" t="str">
        <f t="shared" si="47"/>
        <v/>
      </c>
      <c r="AK98" t="str">
        <f t="shared" si="34"/>
        <v/>
      </c>
      <c r="AL98" t="str">
        <f t="shared" si="35"/>
        <v>Consumer</v>
      </c>
      <c r="AM98" t="str">
        <f t="shared" si="36"/>
        <v>Industrial</v>
      </c>
      <c r="AN98" t="str">
        <f t="shared" si="37"/>
        <v/>
      </c>
      <c r="AO98" t="str">
        <f t="shared" si="38"/>
        <v>PAH</v>
      </c>
      <c r="AP98" t="str">
        <f t="shared" si="21"/>
        <v/>
      </c>
    </row>
    <row r="99" spans="1:42" hidden="1" x14ac:dyDescent="0.35">
      <c r="A99">
        <v>4087141</v>
      </c>
      <c r="B99" t="s">
        <v>582</v>
      </c>
      <c r="C99" t="s">
        <v>583</v>
      </c>
      <c r="D99">
        <v>2017</v>
      </c>
      <c r="E99" t="s">
        <v>620</v>
      </c>
      <c r="F99" s="4">
        <v>63168</v>
      </c>
      <c r="G99" t="s">
        <v>178</v>
      </c>
      <c r="H99" t="s">
        <v>8</v>
      </c>
      <c r="I99" t="s">
        <v>693</v>
      </c>
      <c r="N99" t="s">
        <v>607</v>
      </c>
      <c r="O99" s="1" t="str">
        <f t="shared" si="42"/>
        <v>Yes</v>
      </c>
      <c r="Q99">
        <v>28</v>
      </c>
      <c r="R99">
        <f t="shared" si="33"/>
        <v>28</v>
      </c>
      <c r="S99">
        <v>100</v>
      </c>
      <c r="T99" t="s">
        <v>622</v>
      </c>
      <c r="U99">
        <f t="shared" si="43"/>
        <v>28</v>
      </c>
      <c r="V99">
        <f t="shared" si="44"/>
        <v>28</v>
      </c>
      <c r="W99" t="s">
        <v>648</v>
      </c>
      <c r="X99" t="str">
        <f t="shared" si="45"/>
        <v>No</v>
      </c>
      <c r="AB99" t="s">
        <v>694</v>
      </c>
      <c r="AC99" t="str">
        <f t="shared" si="46"/>
        <v>No</v>
      </c>
      <c r="AD99" t="str">
        <f t="shared" si="25"/>
        <v>No</v>
      </c>
      <c r="AE99" t="str">
        <f t="shared" si="26"/>
        <v>Yes</v>
      </c>
      <c r="AF99" t="str">
        <f t="shared" si="27"/>
        <v>Yes</v>
      </c>
      <c r="AG99" t="str">
        <f t="shared" si="28"/>
        <v>No</v>
      </c>
      <c r="AH99" t="s">
        <v>349</v>
      </c>
      <c r="AI99" t="s">
        <v>348</v>
      </c>
      <c r="AJ99" t="str">
        <f t="shared" si="47"/>
        <v/>
      </c>
      <c r="AK99" t="str">
        <f t="shared" si="34"/>
        <v/>
      </c>
      <c r="AL99" t="str">
        <f t="shared" si="35"/>
        <v>Consumer</v>
      </c>
      <c r="AM99" t="str">
        <f t="shared" si="36"/>
        <v>Industrial</v>
      </c>
      <c r="AN99" t="str">
        <f t="shared" si="37"/>
        <v/>
      </c>
      <c r="AO99" t="str">
        <f t="shared" si="38"/>
        <v>PAH</v>
      </c>
      <c r="AP99" t="str">
        <f t="shared" si="21"/>
        <v/>
      </c>
    </row>
    <row r="100" spans="1:42" hidden="1" x14ac:dyDescent="0.35">
      <c r="A100">
        <v>4087098</v>
      </c>
      <c r="B100" t="s">
        <v>579</v>
      </c>
      <c r="C100" t="s">
        <v>580</v>
      </c>
      <c r="D100">
        <v>2017</v>
      </c>
      <c r="E100" t="s">
        <v>620</v>
      </c>
      <c r="F100" s="4">
        <v>63168</v>
      </c>
      <c r="G100" t="s">
        <v>178</v>
      </c>
      <c r="H100" t="s">
        <v>8</v>
      </c>
      <c r="I100" t="s">
        <v>693</v>
      </c>
      <c r="N100"/>
      <c r="O100" s="1" t="str">
        <f t="shared" si="42"/>
        <v>Yes</v>
      </c>
      <c r="Q100">
        <v>48</v>
      </c>
      <c r="R100">
        <f t="shared" si="33"/>
        <v>48</v>
      </c>
      <c r="S100">
        <v>100</v>
      </c>
      <c r="T100" t="s">
        <v>622</v>
      </c>
      <c r="U100">
        <f t="shared" si="43"/>
        <v>48</v>
      </c>
      <c r="V100">
        <f t="shared" si="44"/>
        <v>48</v>
      </c>
      <c r="W100" t="s">
        <v>648</v>
      </c>
      <c r="X100" t="str">
        <f t="shared" si="45"/>
        <v>No</v>
      </c>
      <c r="AB100" t="s">
        <v>694</v>
      </c>
      <c r="AC100" t="str">
        <f t="shared" si="46"/>
        <v>No</v>
      </c>
      <c r="AD100" t="str">
        <f t="shared" si="25"/>
        <v>No</v>
      </c>
      <c r="AE100" t="str">
        <f t="shared" si="26"/>
        <v>Yes</v>
      </c>
      <c r="AF100" t="str">
        <f t="shared" si="27"/>
        <v>Yes</v>
      </c>
      <c r="AG100" t="str">
        <f t="shared" si="28"/>
        <v>No</v>
      </c>
      <c r="AH100" t="s">
        <v>349</v>
      </c>
      <c r="AI100" t="s">
        <v>348</v>
      </c>
      <c r="AJ100" t="str">
        <f t="shared" si="47"/>
        <v/>
      </c>
      <c r="AK100" t="str">
        <f t="shared" si="34"/>
        <v/>
      </c>
      <c r="AL100" t="str">
        <f t="shared" si="35"/>
        <v>Consumer</v>
      </c>
      <c r="AM100" t="str">
        <f t="shared" si="36"/>
        <v>Industrial</v>
      </c>
      <c r="AN100" t="str">
        <f t="shared" si="37"/>
        <v/>
      </c>
      <c r="AO100" t="str">
        <f t="shared" si="38"/>
        <v>PAH</v>
      </c>
      <c r="AP100" t="str">
        <f t="shared" si="21"/>
        <v/>
      </c>
    </row>
    <row r="101" spans="1:42" hidden="1" x14ac:dyDescent="0.35">
      <c r="A101">
        <v>40870855</v>
      </c>
      <c r="B101" t="s">
        <v>577</v>
      </c>
      <c r="C101" t="s">
        <v>578</v>
      </c>
      <c r="D101">
        <v>2017</v>
      </c>
      <c r="E101" t="s">
        <v>620</v>
      </c>
      <c r="F101" s="4">
        <v>63168</v>
      </c>
      <c r="G101" t="s">
        <v>178</v>
      </c>
      <c r="H101" t="s">
        <v>8</v>
      </c>
      <c r="I101" t="s">
        <v>693</v>
      </c>
      <c r="N101"/>
      <c r="O101" s="1" t="str">
        <f t="shared" si="42"/>
        <v>Yes</v>
      </c>
      <c r="Q101">
        <v>54</v>
      </c>
      <c r="R101">
        <f t="shared" si="33"/>
        <v>54</v>
      </c>
      <c r="S101">
        <v>100</v>
      </c>
      <c r="T101" t="s">
        <v>622</v>
      </c>
      <c r="U101">
        <f t="shared" si="43"/>
        <v>54</v>
      </c>
      <c r="V101">
        <f t="shared" si="44"/>
        <v>54</v>
      </c>
      <c r="W101" t="s">
        <v>648</v>
      </c>
      <c r="X101" t="str">
        <f t="shared" si="45"/>
        <v>No</v>
      </c>
      <c r="AB101" t="s">
        <v>694</v>
      </c>
      <c r="AC101" t="str">
        <f t="shared" si="46"/>
        <v>No</v>
      </c>
      <c r="AD101" t="str">
        <f t="shared" si="25"/>
        <v>No</v>
      </c>
      <c r="AE101" t="str">
        <f t="shared" si="26"/>
        <v>Yes</v>
      </c>
      <c r="AF101" t="str">
        <f t="shared" si="27"/>
        <v>Yes</v>
      </c>
      <c r="AG101" t="str">
        <f t="shared" si="28"/>
        <v>No</v>
      </c>
      <c r="AH101" t="s">
        <v>349</v>
      </c>
      <c r="AI101" t="s">
        <v>348</v>
      </c>
      <c r="AJ101" t="str">
        <f t="shared" si="47"/>
        <v/>
      </c>
      <c r="AK101" t="str">
        <f t="shared" si="34"/>
        <v/>
      </c>
      <c r="AL101" t="str">
        <f t="shared" si="35"/>
        <v>Consumer</v>
      </c>
      <c r="AM101" t="str">
        <f t="shared" si="36"/>
        <v>Industrial</v>
      </c>
      <c r="AN101" t="str">
        <f t="shared" si="37"/>
        <v/>
      </c>
      <c r="AO101" t="str">
        <f t="shared" si="38"/>
        <v>PAH</v>
      </c>
      <c r="AP101" t="str">
        <f t="shared" si="21"/>
        <v/>
      </c>
    </row>
    <row r="102" spans="1:42" hidden="1" x14ac:dyDescent="0.35">
      <c r="A102">
        <v>4087014</v>
      </c>
      <c r="B102" t="s">
        <v>575</v>
      </c>
      <c r="C102" t="s">
        <v>576</v>
      </c>
      <c r="D102">
        <v>2017</v>
      </c>
      <c r="E102" t="s">
        <v>620</v>
      </c>
      <c r="F102" s="4">
        <v>63168</v>
      </c>
      <c r="G102" t="s">
        <v>178</v>
      </c>
      <c r="H102" t="s">
        <v>8</v>
      </c>
      <c r="I102" t="s">
        <v>693</v>
      </c>
      <c r="N102" t="s">
        <v>606</v>
      </c>
      <c r="O102" s="1" t="str">
        <f t="shared" si="42"/>
        <v>No</v>
      </c>
      <c r="Q102">
        <v>100</v>
      </c>
      <c r="R102">
        <f t="shared" si="33"/>
        <v>0</v>
      </c>
      <c r="S102">
        <v>100</v>
      </c>
      <c r="T102" t="s">
        <v>622</v>
      </c>
      <c r="U102">
        <f t="shared" si="43"/>
        <v>0</v>
      </c>
      <c r="V102">
        <f t="shared" si="44"/>
        <v>0</v>
      </c>
      <c r="W102" t="s">
        <v>648</v>
      </c>
      <c r="X102" t="str">
        <f t="shared" si="45"/>
        <v>No</v>
      </c>
      <c r="AB102" t="s">
        <v>694</v>
      </c>
      <c r="AC102" t="str">
        <f t="shared" si="46"/>
        <v>No</v>
      </c>
      <c r="AD102" t="str">
        <f t="shared" si="25"/>
        <v>No</v>
      </c>
      <c r="AE102" t="str">
        <f t="shared" si="26"/>
        <v>Yes</v>
      </c>
      <c r="AF102" t="str">
        <f t="shared" si="27"/>
        <v>Yes</v>
      </c>
      <c r="AG102" t="str">
        <f t="shared" si="28"/>
        <v>No</v>
      </c>
      <c r="AH102" t="s">
        <v>349</v>
      </c>
      <c r="AI102" t="s">
        <v>348</v>
      </c>
      <c r="AJ102" t="str">
        <f t="shared" si="47"/>
        <v/>
      </c>
      <c r="AK102" t="str">
        <f t="shared" si="34"/>
        <v/>
      </c>
      <c r="AL102" t="str">
        <f t="shared" si="35"/>
        <v>Consumer</v>
      </c>
      <c r="AM102" t="str">
        <f t="shared" si="36"/>
        <v>Industrial</v>
      </c>
      <c r="AN102" t="str">
        <f t="shared" si="37"/>
        <v/>
      </c>
      <c r="AO102" t="str">
        <f t="shared" si="38"/>
        <v>PAH</v>
      </c>
      <c r="AP102" t="str">
        <f t="shared" si="21"/>
        <v/>
      </c>
    </row>
    <row r="103" spans="1:42" hidden="1" x14ac:dyDescent="0.35">
      <c r="A103">
        <v>4087000</v>
      </c>
      <c r="B103" t="s">
        <v>3</v>
      </c>
      <c r="C103" t="s">
        <v>4</v>
      </c>
      <c r="D103">
        <v>2017</v>
      </c>
      <c r="E103" t="s">
        <v>620</v>
      </c>
      <c r="F103" s="4">
        <v>62581</v>
      </c>
      <c r="G103" t="s">
        <v>656</v>
      </c>
      <c r="H103"/>
      <c r="I103" t="s">
        <v>621</v>
      </c>
      <c r="K103" t="s">
        <v>530</v>
      </c>
      <c r="L103" t="s">
        <v>507</v>
      </c>
      <c r="O103" s="1" t="str">
        <f t="shared" si="42"/>
        <v>Yes</v>
      </c>
      <c r="Q103" s="1">
        <v>241</v>
      </c>
      <c r="R103">
        <f t="shared" si="33"/>
        <v>241</v>
      </c>
      <c r="S103">
        <v>0.65</v>
      </c>
      <c r="T103" t="s">
        <v>622</v>
      </c>
      <c r="U103">
        <f t="shared" si="43"/>
        <v>241</v>
      </c>
      <c r="V103">
        <f t="shared" si="44"/>
        <v>241</v>
      </c>
      <c r="W103" t="s">
        <v>648</v>
      </c>
      <c r="X103" t="str">
        <f t="shared" si="45"/>
        <v>Yes*</v>
      </c>
      <c r="AB103" t="s">
        <v>692</v>
      </c>
      <c r="AC103" t="str">
        <f t="shared" si="46"/>
        <v>No</v>
      </c>
      <c r="AD103" t="str">
        <f t="shared" si="25"/>
        <v>No</v>
      </c>
      <c r="AE103" t="str">
        <f t="shared" si="26"/>
        <v>No</v>
      </c>
      <c r="AF103" t="str">
        <f t="shared" si="27"/>
        <v>No</v>
      </c>
      <c r="AG103" t="str">
        <f t="shared" si="28"/>
        <v>No</v>
      </c>
      <c r="AH103" t="s">
        <v>349</v>
      </c>
      <c r="AI103" t="s">
        <v>348</v>
      </c>
      <c r="AJ103" t="str">
        <f t="shared" si="47"/>
        <v/>
      </c>
      <c r="AK103" t="str">
        <f t="shared" si="34"/>
        <v/>
      </c>
      <c r="AL103" t="str">
        <f t="shared" si="35"/>
        <v/>
      </c>
      <c r="AM103" t="str">
        <f t="shared" si="36"/>
        <v/>
      </c>
      <c r="AN103" t="str">
        <f t="shared" si="37"/>
        <v/>
      </c>
      <c r="AO103" t="str">
        <f t="shared" si="38"/>
        <v>PAH</v>
      </c>
      <c r="AP103" t="str">
        <f t="shared" si="21"/>
        <v/>
      </c>
    </row>
    <row r="104" spans="1:42" hidden="1" x14ac:dyDescent="0.35">
      <c r="A104">
        <v>4087000</v>
      </c>
      <c r="B104" t="s">
        <v>3</v>
      </c>
      <c r="C104" t="s">
        <v>4</v>
      </c>
      <c r="D104">
        <v>2017</v>
      </c>
      <c r="E104" t="s">
        <v>620</v>
      </c>
      <c r="F104" s="4">
        <v>68091</v>
      </c>
      <c r="G104" t="s">
        <v>670</v>
      </c>
      <c r="H104"/>
      <c r="I104" t="s">
        <v>621</v>
      </c>
      <c r="O104" s="1" t="str">
        <f t="shared" si="42"/>
        <v>Yes</v>
      </c>
      <c r="Q104" s="1">
        <v>158</v>
      </c>
      <c r="R104">
        <f t="shared" si="33"/>
        <v>158</v>
      </c>
      <c r="S104">
        <v>0.22</v>
      </c>
      <c r="T104" t="s">
        <v>622</v>
      </c>
      <c r="U104">
        <f t="shared" si="43"/>
        <v>158</v>
      </c>
      <c r="V104">
        <f t="shared" si="44"/>
        <v>158</v>
      </c>
      <c r="W104" t="s">
        <v>648</v>
      </c>
      <c r="X104" t="str">
        <f t="shared" si="45"/>
        <v>Yes*</v>
      </c>
      <c r="AB104" t="s">
        <v>692</v>
      </c>
      <c r="AC104" t="str">
        <f t="shared" si="46"/>
        <v>No</v>
      </c>
      <c r="AD104" t="str">
        <f t="shared" si="25"/>
        <v>No</v>
      </c>
      <c r="AE104" t="str">
        <f t="shared" si="26"/>
        <v>No</v>
      </c>
      <c r="AF104" t="str">
        <f t="shared" si="27"/>
        <v>No</v>
      </c>
      <c r="AG104" t="str">
        <f t="shared" si="28"/>
        <v>No</v>
      </c>
      <c r="AH104" t="s">
        <v>349</v>
      </c>
      <c r="AI104" t="s">
        <v>348</v>
      </c>
      <c r="AJ104" t="str">
        <f t="shared" si="47"/>
        <v/>
      </c>
      <c r="AK104" t="str">
        <f t="shared" si="34"/>
        <v/>
      </c>
      <c r="AL104" t="str">
        <f t="shared" si="35"/>
        <v/>
      </c>
      <c r="AM104" t="str">
        <f t="shared" si="36"/>
        <v/>
      </c>
      <c r="AN104" t="str">
        <f t="shared" si="37"/>
        <v/>
      </c>
      <c r="AO104" t="str">
        <f t="shared" si="38"/>
        <v>PAH</v>
      </c>
      <c r="AP104" t="str">
        <f t="shared" si="21"/>
        <v/>
      </c>
    </row>
    <row r="105" spans="1:42" hidden="1" x14ac:dyDescent="0.35">
      <c r="A105">
        <v>4087000</v>
      </c>
      <c r="B105" t="s">
        <v>3</v>
      </c>
      <c r="C105" t="s">
        <v>4</v>
      </c>
      <c r="D105">
        <v>2017</v>
      </c>
      <c r="E105" t="s">
        <v>620</v>
      </c>
      <c r="F105" s="4">
        <v>62579</v>
      </c>
      <c r="G105" t="s">
        <v>654</v>
      </c>
      <c r="H105"/>
      <c r="I105" t="s">
        <v>621</v>
      </c>
      <c r="K105" t="s">
        <v>530</v>
      </c>
      <c r="L105" t="s">
        <v>507</v>
      </c>
      <c r="O105" s="1" t="str">
        <f t="shared" si="42"/>
        <v>Yes</v>
      </c>
      <c r="Q105" s="1">
        <v>68.8</v>
      </c>
      <c r="R105">
        <f t="shared" si="33"/>
        <v>68.8</v>
      </c>
      <c r="S105">
        <v>0.23</v>
      </c>
      <c r="T105" t="s">
        <v>622</v>
      </c>
      <c r="U105">
        <f t="shared" si="43"/>
        <v>68.8</v>
      </c>
      <c r="V105">
        <f t="shared" si="44"/>
        <v>68.8</v>
      </c>
      <c r="W105" t="s">
        <v>648</v>
      </c>
      <c r="X105" t="str">
        <f t="shared" si="45"/>
        <v>Yes*</v>
      </c>
      <c r="AB105" t="s">
        <v>692</v>
      </c>
      <c r="AC105" t="str">
        <f t="shared" si="46"/>
        <v>No</v>
      </c>
      <c r="AD105" t="str">
        <f t="shared" si="25"/>
        <v>No</v>
      </c>
      <c r="AE105" t="str">
        <f t="shared" si="26"/>
        <v>No</v>
      </c>
      <c r="AF105" t="str">
        <f t="shared" si="27"/>
        <v>No</v>
      </c>
      <c r="AG105" t="str">
        <f t="shared" si="28"/>
        <v>No</v>
      </c>
      <c r="AH105" t="s">
        <v>349</v>
      </c>
      <c r="AI105" t="s">
        <v>348</v>
      </c>
      <c r="AJ105" t="str">
        <f t="shared" si="47"/>
        <v/>
      </c>
      <c r="AK105" t="str">
        <f t="shared" si="34"/>
        <v/>
      </c>
      <c r="AL105" t="str">
        <f t="shared" si="35"/>
        <v/>
      </c>
      <c r="AM105" t="str">
        <f t="shared" si="36"/>
        <v/>
      </c>
      <c r="AN105" t="str">
        <f t="shared" si="37"/>
        <v/>
      </c>
      <c r="AO105" t="str">
        <f t="shared" si="38"/>
        <v>PAH</v>
      </c>
      <c r="AP105" t="str">
        <f t="shared" si="21"/>
        <v/>
      </c>
    </row>
    <row r="106" spans="1:42" hidden="1" x14ac:dyDescent="0.35">
      <c r="A106">
        <v>4087000</v>
      </c>
      <c r="B106" t="s">
        <v>3</v>
      </c>
      <c r="C106" t="s">
        <v>4</v>
      </c>
      <c r="D106">
        <v>2017</v>
      </c>
      <c r="E106" t="s">
        <v>620</v>
      </c>
      <c r="F106" s="4">
        <v>62580</v>
      </c>
      <c r="G106" t="s">
        <v>655</v>
      </c>
      <c r="H106"/>
      <c r="I106" t="s">
        <v>621</v>
      </c>
      <c r="K106" t="s">
        <v>530</v>
      </c>
      <c r="L106" t="s">
        <v>507</v>
      </c>
      <c r="O106" s="1" t="str">
        <f t="shared" si="42"/>
        <v>Yes</v>
      </c>
      <c r="Q106" s="1">
        <v>177</v>
      </c>
      <c r="R106">
        <f t="shared" si="33"/>
        <v>177</v>
      </c>
      <c r="S106">
        <v>0.28999999999999998</v>
      </c>
      <c r="T106" t="s">
        <v>622</v>
      </c>
      <c r="U106">
        <f t="shared" si="43"/>
        <v>177</v>
      </c>
      <c r="V106">
        <f t="shared" si="44"/>
        <v>177</v>
      </c>
      <c r="W106" t="s">
        <v>648</v>
      </c>
      <c r="X106" t="str">
        <f t="shared" si="45"/>
        <v>Yes*</v>
      </c>
      <c r="AB106" t="s">
        <v>692</v>
      </c>
      <c r="AC106" t="str">
        <f t="shared" si="46"/>
        <v>No</v>
      </c>
      <c r="AD106" t="str">
        <f t="shared" si="25"/>
        <v>No</v>
      </c>
      <c r="AE106" t="str">
        <f t="shared" si="26"/>
        <v>No</v>
      </c>
      <c r="AF106" t="str">
        <f t="shared" si="27"/>
        <v>No</v>
      </c>
      <c r="AG106" t="str">
        <f t="shared" si="28"/>
        <v>No</v>
      </c>
      <c r="AH106" t="s">
        <v>349</v>
      </c>
      <c r="AI106" t="s">
        <v>348</v>
      </c>
      <c r="AJ106" t="str">
        <f t="shared" si="47"/>
        <v/>
      </c>
      <c r="AK106" t="str">
        <f t="shared" si="34"/>
        <v/>
      </c>
      <c r="AL106" t="str">
        <f t="shared" si="35"/>
        <v/>
      </c>
      <c r="AM106" t="str">
        <f t="shared" si="36"/>
        <v/>
      </c>
      <c r="AN106" t="str">
        <f t="shared" si="37"/>
        <v/>
      </c>
      <c r="AO106" t="str">
        <f t="shared" si="38"/>
        <v>PAH</v>
      </c>
      <c r="AP106" t="str">
        <f t="shared" si="21"/>
        <v/>
      </c>
    </row>
    <row r="107" spans="1:42" hidden="1" x14ac:dyDescent="0.35">
      <c r="A107">
        <v>4087000</v>
      </c>
      <c r="B107" t="s">
        <v>3</v>
      </c>
      <c r="C107" t="s">
        <v>4</v>
      </c>
      <c r="D107">
        <v>2017</v>
      </c>
      <c r="E107" t="s">
        <v>620</v>
      </c>
      <c r="F107" s="4">
        <v>68092</v>
      </c>
      <c r="G107" t="s">
        <v>671</v>
      </c>
      <c r="H107"/>
      <c r="I107" t="s">
        <v>621</v>
      </c>
      <c r="O107" s="1" t="str">
        <f t="shared" si="42"/>
        <v>Yes</v>
      </c>
      <c r="Q107" s="1">
        <v>66.3</v>
      </c>
      <c r="R107">
        <f t="shared" si="33"/>
        <v>66.3</v>
      </c>
      <c r="S107">
        <v>0.69</v>
      </c>
      <c r="T107" t="s">
        <v>622</v>
      </c>
      <c r="U107">
        <f t="shared" si="43"/>
        <v>66.3</v>
      </c>
      <c r="V107">
        <f t="shared" si="44"/>
        <v>66.3</v>
      </c>
      <c r="W107" t="s">
        <v>648</v>
      </c>
      <c r="X107" t="str">
        <f t="shared" si="45"/>
        <v>Yes*</v>
      </c>
      <c r="AB107" t="s">
        <v>692</v>
      </c>
      <c r="AC107" t="str">
        <f t="shared" si="46"/>
        <v>No</v>
      </c>
      <c r="AD107" t="str">
        <f t="shared" si="25"/>
        <v>No</v>
      </c>
      <c r="AE107" t="str">
        <f t="shared" si="26"/>
        <v>No</v>
      </c>
      <c r="AF107" t="str">
        <f t="shared" si="27"/>
        <v>No</v>
      </c>
      <c r="AG107" t="str">
        <f t="shared" si="28"/>
        <v>No</v>
      </c>
      <c r="AH107" t="s">
        <v>349</v>
      </c>
      <c r="AI107" t="s">
        <v>348</v>
      </c>
      <c r="AJ107" t="str">
        <f t="shared" si="47"/>
        <v/>
      </c>
      <c r="AK107" t="str">
        <f t="shared" si="34"/>
        <v/>
      </c>
      <c r="AL107" t="str">
        <f t="shared" si="35"/>
        <v/>
      </c>
      <c r="AM107" t="str">
        <f t="shared" si="36"/>
        <v/>
      </c>
      <c r="AN107" t="str">
        <f t="shared" si="37"/>
        <v/>
      </c>
      <c r="AO107" t="str">
        <f t="shared" si="38"/>
        <v>PAH</v>
      </c>
      <c r="AP107" t="str">
        <f t="shared" si="21"/>
        <v/>
      </c>
    </row>
    <row r="108" spans="1:42" hidden="1" x14ac:dyDescent="0.35">
      <c r="A108">
        <v>4087000</v>
      </c>
      <c r="B108" t="s">
        <v>3</v>
      </c>
      <c r="C108" t="s">
        <v>4</v>
      </c>
      <c r="D108">
        <v>2017</v>
      </c>
      <c r="E108" t="s">
        <v>620</v>
      </c>
      <c r="F108" s="4">
        <v>62584</v>
      </c>
      <c r="G108" t="s">
        <v>657</v>
      </c>
      <c r="H108"/>
      <c r="I108" t="s">
        <v>621</v>
      </c>
      <c r="K108" t="s">
        <v>530</v>
      </c>
      <c r="L108" t="s">
        <v>507</v>
      </c>
      <c r="O108" s="1" t="str">
        <f t="shared" si="42"/>
        <v>Yes</v>
      </c>
      <c r="Q108" s="1">
        <v>67.900000000000006</v>
      </c>
      <c r="R108">
        <f t="shared" si="33"/>
        <v>67.900000000000006</v>
      </c>
      <c r="S108">
        <v>0.23</v>
      </c>
      <c r="T108" t="s">
        <v>622</v>
      </c>
      <c r="U108">
        <f t="shared" si="43"/>
        <v>67.900000000000006</v>
      </c>
      <c r="V108">
        <f t="shared" si="44"/>
        <v>67.900000000000006</v>
      </c>
      <c r="W108" t="s">
        <v>648</v>
      </c>
      <c r="X108" t="str">
        <f t="shared" si="45"/>
        <v>Yes*</v>
      </c>
      <c r="AB108" t="s">
        <v>692</v>
      </c>
      <c r="AC108" t="str">
        <f t="shared" si="46"/>
        <v>No</v>
      </c>
      <c r="AD108" t="str">
        <f t="shared" si="25"/>
        <v>No</v>
      </c>
      <c r="AE108" t="str">
        <f t="shared" si="26"/>
        <v>No</v>
      </c>
      <c r="AF108" t="str">
        <f t="shared" si="27"/>
        <v>No</v>
      </c>
      <c r="AG108" t="str">
        <f t="shared" si="28"/>
        <v>No</v>
      </c>
      <c r="AH108" t="s">
        <v>349</v>
      </c>
      <c r="AI108" t="s">
        <v>348</v>
      </c>
      <c r="AJ108" t="str">
        <f t="shared" si="47"/>
        <v/>
      </c>
      <c r="AK108" t="str">
        <f t="shared" si="34"/>
        <v/>
      </c>
      <c r="AL108" t="str">
        <f t="shared" si="35"/>
        <v/>
      </c>
      <c r="AM108" t="str">
        <f t="shared" si="36"/>
        <v/>
      </c>
      <c r="AN108" t="str">
        <f t="shared" si="37"/>
        <v/>
      </c>
      <c r="AO108" t="str">
        <f t="shared" si="38"/>
        <v>PAH</v>
      </c>
      <c r="AP108" t="str">
        <f t="shared" si="21"/>
        <v/>
      </c>
    </row>
    <row r="109" spans="1:42" hidden="1" x14ac:dyDescent="0.35">
      <c r="A109">
        <v>4087000</v>
      </c>
      <c r="B109" t="s">
        <v>3</v>
      </c>
      <c r="C109" t="s">
        <v>4</v>
      </c>
      <c r="D109">
        <v>2017</v>
      </c>
      <c r="E109" t="s">
        <v>620</v>
      </c>
      <c r="F109" s="4">
        <v>62585</v>
      </c>
      <c r="G109" t="s">
        <v>658</v>
      </c>
      <c r="H109"/>
      <c r="I109" t="s">
        <v>621</v>
      </c>
      <c r="K109" t="s">
        <v>530</v>
      </c>
      <c r="L109" t="s">
        <v>507</v>
      </c>
      <c r="O109" s="1" t="str">
        <f t="shared" si="42"/>
        <v>Yes</v>
      </c>
      <c r="Q109" s="1">
        <v>76</v>
      </c>
      <c r="R109">
        <f t="shared" si="33"/>
        <v>76</v>
      </c>
      <c r="S109">
        <v>0.28999999999999998</v>
      </c>
      <c r="T109" t="s">
        <v>622</v>
      </c>
      <c r="U109">
        <f t="shared" si="43"/>
        <v>76</v>
      </c>
      <c r="V109">
        <f t="shared" si="44"/>
        <v>76</v>
      </c>
      <c r="W109" t="s">
        <v>648</v>
      </c>
      <c r="X109" t="str">
        <f t="shared" si="45"/>
        <v>Yes*</v>
      </c>
      <c r="AB109" t="s">
        <v>692</v>
      </c>
      <c r="AC109" t="str">
        <f t="shared" si="46"/>
        <v>No</v>
      </c>
      <c r="AD109" t="str">
        <f t="shared" si="25"/>
        <v>No</v>
      </c>
      <c r="AE109" t="str">
        <f t="shared" si="26"/>
        <v>No</v>
      </c>
      <c r="AF109" t="str">
        <f t="shared" si="27"/>
        <v>No</v>
      </c>
      <c r="AG109" t="str">
        <f t="shared" si="28"/>
        <v>No</v>
      </c>
      <c r="AH109" t="s">
        <v>349</v>
      </c>
      <c r="AI109" t="s">
        <v>348</v>
      </c>
      <c r="AJ109" t="str">
        <f t="shared" si="47"/>
        <v/>
      </c>
      <c r="AK109" t="str">
        <f t="shared" si="34"/>
        <v/>
      </c>
      <c r="AL109" t="str">
        <f t="shared" si="35"/>
        <v/>
      </c>
      <c r="AM109" t="str">
        <f t="shared" si="36"/>
        <v/>
      </c>
      <c r="AN109" t="str">
        <f t="shared" si="37"/>
        <v/>
      </c>
      <c r="AO109" t="str">
        <f t="shared" si="38"/>
        <v>PAH</v>
      </c>
      <c r="AP109" t="str">
        <f t="shared" ref="AP109:AP172" si="48">IF(AI109="Yes", "Other", "")</f>
        <v/>
      </c>
    </row>
    <row r="110" spans="1:42" hidden="1" x14ac:dyDescent="0.35">
      <c r="A110" s="1">
        <v>4087000</v>
      </c>
      <c r="B110" s="1" t="s">
        <v>3</v>
      </c>
      <c r="C110" s="1" t="s">
        <v>4</v>
      </c>
      <c r="D110" s="1">
        <v>2017</v>
      </c>
      <c r="E110" s="1" t="s">
        <v>618</v>
      </c>
      <c r="F110" s="1">
        <v>67440</v>
      </c>
      <c r="G110" s="1" t="s">
        <v>237</v>
      </c>
      <c r="H110" s="1" t="s">
        <v>75</v>
      </c>
      <c r="I110" s="1" t="s">
        <v>597</v>
      </c>
      <c r="J110" s="1">
        <v>2440</v>
      </c>
      <c r="K110" s="1" t="s">
        <v>345</v>
      </c>
      <c r="L110" s="1" t="s">
        <v>544</v>
      </c>
      <c r="M110" s="1" t="s">
        <v>554</v>
      </c>
      <c r="N110" s="1" t="s">
        <v>607</v>
      </c>
      <c r="O110" s="1" t="str">
        <f t="shared" si="42"/>
        <v>Yes</v>
      </c>
      <c r="P110" s="1" t="s">
        <v>349</v>
      </c>
      <c r="Q110" s="1">
        <v>86.9</v>
      </c>
      <c r="R110" s="1">
        <f t="shared" si="33"/>
        <v>86.9</v>
      </c>
      <c r="S110" s="1">
        <v>91</v>
      </c>
      <c r="T110" s="1" t="s">
        <v>30</v>
      </c>
      <c r="U110" s="1">
        <f>R110/1000</f>
        <v>8.6900000000000005E-2</v>
      </c>
      <c r="V110" s="1">
        <f>S110/1000</f>
        <v>9.0999999999999998E-2</v>
      </c>
      <c r="W110" s="1" t="s">
        <v>231</v>
      </c>
      <c r="X110" s="1" t="str">
        <f>IF(N110="E", "Yes", "No")</f>
        <v>Yes</v>
      </c>
      <c r="AB110" t="s">
        <v>416</v>
      </c>
      <c r="AC110" s="1" t="s">
        <v>349</v>
      </c>
      <c r="AD110" t="str">
        <f t="shared" si="25"/>
        <v>Yes</v>
      </c>
      <c r="AE110" t="str">
        <f t="shared" si="26"/>
        <v>Yes</v>
      </c>
      <c r="AF110" t="str">
        <f t="shared" si="27"/>
        <v>Yes</v>
      </c>
      <c r="AG110" t="str">
        <f t="shared" si="28"/>
        <v>Yes</v>
      </c>
      <c r="AH110" s="1" t="s">
        <v>348</v>
      </c>
      <c r="AI110" t="s">
        <v>348</v>
      </c>
      <c r="AJ110" t="str">
        <f t="shared" si="47"/>
        <v>Pesticide</v>
      </c>
      <c r="AK110" t="str">
        <f t="shared" si="34"/>
        <v>PCP</v>
      </c>
      <c r="AL110" t="str">
        <f t="shared" si="35"/>
        <v>Consumer</v>
      </c>
      <c r="AM110" t="str">
        <f t="shared" si="36"/>
        <v>Industrial</v>
      </c>
      <c r="AN110" t="str">
        <f t="shared" si="37"/>
        <v>Pharmaceutical</v>
      </c>
      <c r="AO110" t="str">
        <f t="shared" si="38"/>
        <v/>
      </c>
      <c r="AP110" t="str">
        <f t="shared" si="48"/>
        <v/>
      </c>
    </row>
    <row r="111" spans="1:42" hidden="1" x14ac:dyDescent="0.35">
      <c r="A111" s="1">
        <v>4087000</v>
      </c>
      <c r="B111" s="1" t="s">
        <v>3</v>
      </c>
      <c r="C111" s="1" t="s">
        <v>4</v>
      </c>
      <c r="D111" s="1">
        <v>2017</v>
      </c>
      <c r="E111" s="1" t="s">
        <v>618</v>
      </c>
      <c r="F111" s="1">
        <v>62817</v>
      </c>
      <c r="G111" s="1" t="s">
        <v>217</v>
      </c>
      <c r="H111" s="1" t="s">
        <v>54</v>
      </c>
      <c r="I111" s="1" t="s">
        <v>596</v>
      </c>
      <c r="J111" s="1">
        <v>4433</v>
      </c>
      <c r="K111" s="1" t="s">
        <v>614</v>
      </c>
      <c r="L111" s="1" t="s">
        <v>548</v>
      </c>
      <c r="M111" s="1"/>
      <c r="N111" s="1" t="s">
        <v>606</v>
      </c>
      <c r="O111" s="1" t="str">
        <f t="shared" si="42"/>
        <v>No</v>
      </c>
      <c r="P111" s="1" t="s">
        <v>722</v>
      </c>
      <c r="Q111" s="1">
        <v>0.08</v>
      </c>
      <c r="R111" s="1">
        <f t="shared" si="33"/>
        <v>0</v>
      </c>
      <c r="S111" s="1">
        <f>IF(O111="No", Q111, " ")</f>
        <v>0.08</v>
      </c>
      <c r="T111" s="1" t="s">
        <v>7</v>
      </c>
      <c r="U111" s="1">
        <f>R111/1</f>
        <v>0</v>
      </c>
      <c r="V111" s="1">
        <f>S111</f>
        <v>0.08</v>
      </c>
      <c r="W111" s="1" t="s">
        <v>177</v>
      </c>
      <c r="X111" s="1" t="str">
        <f>IF(N111="E", "Yes", "No")</f>
        <v>No</v>
      </c>
      <c r="AB111" t="s">
        <v>393</v>
      </c>
      <c r="AC111" t="str">
        <f>IF(ISNUMBER(SEARCH("Pesticide, active_ingredient", AB111)), "Yes", "No")</f>
        <v>No</v>
      </c>
      <c r="AD111" t="str">
        <f t="shared" ref="AD111:AD174" si="49">IF(ISNUMBER(SEARCH("Personal_care", AB111)), "Yes", "No")</f>
        <v>Yes</v>
      </c>
      <c r="AE111" t="str">
        <f t="shared" ref="AE111:AE174" si="50">IF(ISNUMBER(SEARCH("Consumer_use", AB111)), "Yes", "No")</f>
        <v>Yes</v>
      </c>
      <c r="AF111" t="str">
        <f t="shared" ref="AF111:AF174" si="51">IF(ISNUMBER(SEARCH("Industrial_manufacturing", AB111)), "Yes", "No")</f>
        <v>Yes</v>
      </c>
      <c r="AG111" t="str">
        <f t="shared" ref="AG111:AG174" si="52">IF(ISNUMBER(SEARCH("Drug", AB111)), "Yes", "No")</f>
        <v>Yes</v>
      </c>
      <c r="AH111" s="1" t="s">
        <v>348</v>
      </c>
      <c r="AI111" t="s">
        <v>348</v>
      </c>
      <c r="AJ111" t="str">
        <f t="shared" si="47"/>
        <v/>
      </c>
      <c r="AK111" t="str">
        <f t="shared" si="34"/>
        <v>PCP</v>
      </c>
      <c r="AL111" t="str">
        <f t="shared" si="35"/>
        <v>Consumer</v>
      </c>
      <c r="AM111" t="str">
        <f t="shared" si="36"/>
        <v>Industrial</v>
      </c>
      <c r="AN111" t="str">
        <f t="shared" si="37"/>
        <v>Pharmaceutical</v>
      </c>
      <c r="AO111" t="str">
        <f t="shared" si="38"/>
        <v/>
      </c>
      <c r="AP111" t="str">
        <f t="shared" si="48"/>
        <v/>
      </c>
    </row>
    <row r="112" spans="1:42" hidden="1" x14ac:dyDescent="0.35">
      <c r="A112">
        <v>4087000</v>
      </c>
      <c r="B112" t="s">
        <v>3</v>
      </c>
      <c r="C112" t="s">
        <v>4</v>
      </c>
      <c r="D112">
        <v>2017</v>
      </c>
      <c r="E112" t="s">
        <v>620</v>
      </c>
      <c r="F112" s="4">
        <v>63192</v>
      </c>
      <c r="G112" t="s">
        <v>217</v>
      </c>
      <c r="H112" t="s">
        <v>54</v>
      </c>
      <c r="I112" t="s">
        <v>693</v>
      </c>
      <c r="N112" s="1" t="s">
        <v>606</v>
      </c>
      <c r="O112" s="1" t="str">
        <f t="shared" si="42"/>
        <v>No</v>
      </c>
      <c r="Q112">
        <v>100</v>
      </c>
      <c r="R112">
        <f t="shared" si="33"/>
        <v>0</v>
      </c>
      <c r="S112">
        <v>100</v>
      </c>
      <c r="T112" t="s">
        <v>622</v>
      </c>
      <c r="U112">
        <f>R112/1</f>
        <v>0</v>
      </c>
      <c r="V112">
        <f>U112</f>
        <v>0</v>
      </c>
      <c r="W112" t="s">
        <v>648</v>
      </c>
      <c r="X112" t="str">
        <f>IF(S112&lt;R112, "Yes*", "No")</f>
        <v>No</v>
      </c>
      <c r="AB112" t="s">
        <v>393</v>
      </c>
      <c r="AC112" t="str">
        <f>IF(ISNUMBER(SEARCH("Pesticide, active_ingredient", AB112)), "Yes", "No")</f>
        <v>No</v>
      </c>
      <c r="AD112" t="str">
        <f t="shared" si="49"/>
        <v>Yes</v>
      </c>
      <c r="AE112" t="str">
        <f t="shared" si="50"/>
        <v>Yes</v>
      </c>
      <c r="AF112" t="str">
        <f t="shared" si="51"/>
        <v>Yes</v>
      </c>
      <c r="AG112" t="str">
        <f t="shared" si="52"/>
        <v>Yes</v>
      </c>
      <c r="AH112" t="s">
        <v>349</v>
      </c>
      <c r="AI112" t="s">
        <v>348</v>
      </c>
      <c r="AJ112" t="str">
        <f t="shared" si="47"/>
        <v/>
      </c>
      <c r="AK112" t="str">
        <f t="shared" si="34"/>
        <v>PCP</v>
      </c>
      <c r="AL112" t="str">
        <f t="shared" si="35"/>
        <v>Consumer</v>
      </c>
      <c r="AM112" t="str">
        <f t="shared" si="36"/>
        <v>Industrial</v>
      </c>
      <c r="AN112" t="str">
        <f t="shared" si="37"/>
        <v>Pharmaceutical</v>
      </c>
      <c r="AO112" t="str">
        <f t="shared" si="38"/>
        <v>PAH</v>
      </c>
      <c r="AP112" t="str">
        <f t="shared" si="48"/>
        <v/>
      </c>
    </row>
    <row r="113" spans="1:42" hidden="1" x14ac:dyDescent="0.35">
      <c r="A113" s="1">
        <v>4087000</v>
      </c>
      <c r="B113" s="1" t="s">
        <v>3</v>
      </c>
      <c r="C113" s="1" t="s">
        <v>4</v>
      </c>
      <c r="D113" s="1">
        <v>2017</v>
      </c>
      <c r="E113" s="1" t="s">
        <v>618</v>
      </c>
      <c r="F113" s="1">
        <v>67441</v>
      </c>
      <c r="G113" s="1" t="s">
        <v>238</v>
      </c>
      <c r="H113" s="1" t="s">
        <v>76</v>
      </c>
      <c r="I113" s="1" t="s">
        <v>597</v>
      </c>
      <c r="J113" s="1">
        <v>2440</v>
      </c>
      <c r="K113" s="1" t="s">
        <v>345</v>
      </c>
      <c r="L113" s="1" t="s">
        <v>562</v>
      </c>
      <c r="M113" s="1" t="s">
        <v>345</v>
      </c>
      <c r="O113" s="1" t="str">
        <f t="shared" ref="O113:O144" si="53">IF(N113="&lt;", "No", "Yes")</f>
        <v>Yes</v>
      </c>
      <c r="P113" s="1" t="s">
        <v>349</v>
      </c>
      <c r="Q113" s="1">
        <v>6.67</v>
      </c>
      <c r="R113" s="1">
        <f t="shared" si="33"/>
        <v>6.67</v>
      </c>
      <c r="S113" s="1">
        <v>11</v>
      </c>
      <c r="T113" s="1" t="s">
        <v>30</v>
      </c>
      <c r="U113" s="1">
        <f>R113/1000</f>
        <v>6.6699999999999997E-3</v>
      </c>
      <c r="V113" s="1">
        <f>S113/1000</f>
        <v>1.0999999999999999E-2</v>
      </c>
      <c r="W113" s="1" t="s">
        <v>231</v>
      </c>
      <c r="X113" s="1" t="str">
        <f>IF(S113&lt;R113, "Yes*", "No")</f>
        <v>No</v>
      </c>
      <c r="AB113" t="s">
        <v>417</v>
      </c>
      <c r="AC113" t="str">
        <f>IF(ISNUMBER(SEARCH("Pesticide, active_ingredient", AB113)), "Yes", "No")</f>
        <v>No</v>
      </c>
      <c r="AD113" t="str">
        <f t="shared" si="49"/>
        <v>No</v>
      </c>
      <c r="AE113" t="str">
        <f t="shared" si="50"/>
        <v>Yes</v>
      </c>
      <c r="AF113" t="str">
        <f t="shared" si="51"/>
        <v>Yes</v>
      </c>
      <c r="AG113" t="str">
        <f t="shared" si="52"/>
        <v>Yes</v>
      </c>
      <c r="AH113" s="1" t="s">
        <v>348</v>
      </c>
      <c r="AI113" t="s">
        <v>348</v>
      </c>
      <c r="AJ113" t="str">
        <f t="shared" si="47"/>
        <v/>
      </c>
      <c r="AK113" t="str">
        <f t="shared" si="34"/>
        <v/>
      </c>
      <c r="AL113" t="str">
        <f t="shared" si="35"/>
        <v>Consumer</v>
      </c>
      <c r="AM113" t="str">
        <f t="shared" si="36"/>
        <v>Industrial</v>
      </c>
      <c r="AN113" t="str">
        <f t="shared" si="37"/>
        <v>Pharmaceutical</v>
      </c>
      <c r="AO113" t="str">
        <f t="shared" si="38"/>
        <v/>
      </c>
      <c r="AP113" t="str">
        <f t="shared" si="48"/>
        <v/>
      </c>
    </row>
    <row r="114" spans="1:42" hidden="1" x14ac:dyDescent="0.35">
      <c r="A114" s="1">
        <v>4087000</v>
      </c>
      <c r="B114" s="1" t="s">
        <v>3</v>
      </c>
      <c r="C114" s="1" t="s">
        <v>4</v>
      </c>
      <c r="D114" s="1">
        <v>2017</v>
      </c>
      <c r="E114" s="1" t="s">
        <v>618</v>
      </c>
      <c r="F114" s="1">
        <v>39750</v>
      </c>
      <c r="G114" s="1" t="s">
        <v>197</v>
      </c>
      <c r="H114" s="1" t="s">
        <v>29</v>
      </c>
      <c r="I114" s="1" t="s">
        <v>596</v>
      </c>
      <c r="J114" s="1">
        <v>4433</v>
      </c>
      <c r="K114" s="1" t="s">
        <v>614</v>
      </c>
      <c r="L114" s="1" t="s">
        <v>550</v>
      </c>
      <c r="M114" s="1"/>
      <c r="N114" s="1" t="s">
        <v>606</v>
      </c>
      <c r="O114" s="1" t="str">
        <f t="shared" si="53"/>
        <v>No</v>
      </c>
      <c r="P114" s="1" t="s">
        <v>722</v>
      </c>
      <c r="Q114" s="1">
        <v>0.06</v>
      </c>
      <c r="R114" s="1">
        <f t="shared" si="33"/>
        <v>0</v>
      </c>
      <c r="S114" s="1">
        <f>IF(O114="No", Q114, " ")</f>
        <v>0.06</v>
      </c>
      <c r="T114" s="1" t="s">
        <v>7</v>
      </c>
      <c r="U114" s="1">
        <f>R114/1</f>
        <v>0</v>
      </c>
      <c r="V114" s="1">
        <f>S114</f>
        <v>0.06</v>
      </c>
      <c r="W114" s="1" t="s">
        <v>177</v>
      </c>
      <c r="X114" s="1" t="str">
        <f>IF(N114="E", "Yes", "No")</f>
        <v>No</v>
      </c>
      <c r="AB114" s="1" t="s">
        <v>369</v>
      </c>
      <c r="AC114" s="1" t="s">
        <v>349</v>
      </c>
      <c r="AD114" t="str">
        <f t="shared" si="49"/>
        <v>Yes</v>
      </c>
      <c r="AE114" t="str">
        <f t="shared" si="50"/>
        <v>Yes</v>
      </c>
      <c r="AF114" t="str">
        <f t="shared" si="51"/>
        <v>No</v>
      </c>
      <c r="AG114" t="str">
        <f t="shared" si="52"/>
        <v>Yes</v>
      </c>
      <c r="AH114" s="1" t="s">
        <v>348</v>
      </c>
      <c r="AI114" t="s">
        <v>348</v>
      </c>
      <c r="AJ114" t="str">
        <f t="shared" si="47"/>
        <v>Pesticide</v>
      </c>
      <c r="AK114" t="str">
        <f t="shared" si="34"/>
        <v>PCP</v>
      </c>
      <c r="AL114" t="str">
        <f t="shared" si="35"/>
        <v>Consumer</v>
      </c>
      <c r="AM114" t="str">
        <f t="shared" si="36"/>
        <v/>
      </c>
      <c r="AN114" t="str">
        <f t="shared" si="37"/>
        <v>Pharmaceutical</v>
      </c>
      <c r="AO114" t="str">
        <f t="shared" si="38"/>
        <v/>
      </c>
      <c r="AP114" t="str">
        <f t="shared" si="48"/>
        <v/>
      </c>
    </row>
    <row r="115" spans="1:42" hidden="1" x14ac:dyDescent="0.35">
      <c r="A115" s="1">
        <v>4087000</v>
      </c>
      <c r="B115" s="1" t="s">
        <v>3</v>
      </c>
      <c r="C115" s="1" t="s">
        <v>4</v>
      </c>
      <c r="D115" s="1">
        <v>2017</v>
      </c>
      <c r="E115" s="1" t="s">
        <v>618</v>
      </c>
      <c r="F115" s="1">
        <v>77571</v>
      </c>
      <c r="G115" s="1" t="s">
        <v>341</v>
      </c>
      <c r="H115" s="1" t="s">
        <v>173</v>
      </c>
      <c r="I115" s="1" t="s">
        <v>596</v>
      </c>
      <c r="J115" s="1">
        <v>4433</v>
      </c>
      <c r="K115" s="1" t="s">
        <v>614</v>
      </c>
      <c r="L115" s="1" t="s">
        <v>532</v>
      </c>
      <c r="M115" s="1" t="s">
        <v>554</v>
      </c>
      <c r="O115" s="1" t="str">
        <f t="shared" si="53"/>
        <v>Yes</v>
      </c>
      <c r="P115" s="1" t="s">
        <v>349</v>
      </c>
      <c r="Q115" s="1">
        <v>1.4999999999999999E-2</v>
      </c>
      <c r="R115" s="1">
        <f t="shared" si="33"/>
        <v>1.4999999999999999E-2</v>
      </c>
      <c r="S115" s="1">
        <v>0.02</v>
      </c>
      <c r="T115" s="1" t="s">
        <v>7</v>
      </c>
      <c r="U115" s="1">
        <f>R115/1</f>
        <v>1.4999999999999999E-2</v>
      </c>
      <c r="V115" s="1">
        <f>S115</f>
        <v>0.02</v>
      </c>
      <c r="W115" s="1" t="s">
        <v>318</v>
      </c>
      <c r="X115" s="1" t="str">
        <f>IF(S115&lt;R115, "Yes*", "No")</f>
        <v>No</v>
      </c>
      <c r="AB115" s="1" t="s">
        <v>513</v>
      </c>
      <c r="AC115" t="str">
        <f>IF(ISNUMBER(SEARCH("Pesticide, active_ingredient", AB115)), "Yes", "No")</f>
        <v>No</v>
      </c>
      <c r="AD115" t="str">
        <f t="shared" si="49"/>
        <v>No</v>
      </c>
      <c r="AE115" t="str">
        <f t="shared" si="50"/>
        <v>No</v>
      </c>
      <c r="AF115" t="str">
        <f t="shared" si="51"/>
        <v>No</v>
      </c>
      <c r="AG115" t="str">
        <f t="shared" si="52"/>
        <v>No</v>
      </c>
      <c r="AH115" s="1" t="s">
        <v>348</v>
      </c>
      <c r="AI115" t="s">
        <v>349</v>
      </c>
      <c r="AJ115" t="str">
        <f t="shared" si="47"/>
        <v/>
      </c>
      <c r="AK115" t="str">
        <f t="shared" si="34"/>
        <v/>
      </c>
      <c r="AL115" t="str">
        <f t="shared" si="35"/>
        <v/>
      </c>
      <c r="AM115" t="str">
        <f t="shared" si="36"/>
        <v/>
      </c>
      <c r="AN115" t="str">
        <f t="shared" si="37"/>
        <v/>
      </c>
      <c r="AO115" t="str">
        <f t="shared" si="38"/>
        <v/>
      </c>
      <c r="AP115" t="str">
        <f t="shared" si="48"/>
        <v>Other</v>
      </c>
    </row>
    <row r="116" spans="1:42" hidden="1" x14ac:dyDescent="0.35">
      <c r="A116">
        <v>4087000</v>
      </c>
      <c r="B116" t="s">
        <v>3</v>
      </c>
      <c r="C116" t="s">
        <v>4</v>
      </c>
      <c r="D116">
        <v>2017</v>
      </c>
      <c r="E116" t="s">
        <v>620</v>
      </c>
      <c r="F116" s="4">
        <v>63194</v>
      </c>
      <c r="G116" t="s">
        <v>341</v>
      </c>
      <c r="H116" t="s">
        <v>173</v>
      </c>
      <c r="I116" t="s">
        <v>693</v>
      </c>
      <c r="O116" s="1" t="str">
        <f t="shared" si="53"/>
        <v>Yes</v>
      </c>
      <c r="Q116">
        <v>106</v>
      </c>
      <c r="R116">
        <f t="shared" si="33"/>
        <v>106</v>
      </c>
      <c r="S116">
        <v>100</v>
      </c>
      <c r="T116" t="s">
        <v>622</v>
      </c>
      <c r="U116">
        <f>R116/1</f>
        <v>106</v>
      </c>
      <c r="V116">
        <f>U116</f>
        <v>106</v>
      </c>
      <c r="W116" t="s">
        <v>648</v>
      </c>
      <c r="X116" t="str">
        <f>IF(S116&lt;R116, "Yes*", "No")</f>
        <v>Yes*</v>
      </c>
      <c r="AB116" t="s">
        <v>700</v>
      </c>
      <c r="AC116" t="str">
        <f>IF(ISNUMBER(SEARCH("Pesticide, active_ingredient", AB116)), "Yes", "No")</f>
        <v>No</v>
      </c>
      <c r="AD116" t="str">
        <f t="shared" si="49"/>
        <v>No</v>
      </c>
      <c r="AE116" t="str">
        <f t="shared" si="50"/>
        <v>No</v>
      </c>
      <c r="AF116" t="str">
        <f t="shared" si="51"/>
        <v>No</v>
      </c>
      <c r="AG116" t="str">
        <f t="shared" si="52"/>
        <v>No</v>
      </c>
      <c r="AH116" t="s">
        <v>349</v>
      </c>
      <c r="AI116" t="s">
        <v>348</v>
      </c>
      <c r="AJ116" t="str">
        <f t="shared" si="47"/>
        <v/>
      </c>
      <c r="AK116" t="str">
        <f t="shared" si="34"/>
        <v/>
      </c>
      <c r="AL116" t="str">
        <f t="shared" si="35"/>
        <v/>
      </c>
      <c r="AM116" t="str">
        <f t="shared" si="36"/>
        <v/>
      </c>
      <c r="AN116" t="str">
        <f t="shared" si="37"/>
        <v/>
      </c>
      <c r="AO116" t="str">
        <f t="shared" si="38"/>
        <v>PAH</v>
      </c>
      <c r="AP116" t="str">
        <f t="shared" si="48"/>
        <v/>
      </c>
    </row>
    <row r="117" spans="1:42" hidden="1" x14ac:dyDescent="0.35">
      <c r="A117" s="1">
        <v>4087000</v>
      </c>
      <c r="B117" s="1" t="s">
        <v>3</v>
      </c>
      <c r="C117" s="1" t="s">
        <v>4</v>
      </c>
      <c r="D117" s="1">
        <v>2017</v>
      </c>
      <c r="E117" s="1" t="s">
        <v>618</v>
      </c>
      <c r="F117" s="1">
        <v>67498</v>
      </c>
      <c r="G117" s="1" t="s">
        <v>285</v>
      </c>
      <c r="H117" s="1" t="s">
        <v>121</v>
      </c>
      <c r="I117" s="1" t="s">
        <v>597</v>
      </c>
      <c r="J117" s="1">
        <v>2440</v>
      </c>
      <c r="K117" s="1" t="s">
        <v>345</v>
      </c>
      <c r="L117" s="1" t="s">
        <v>563</v>
      </c>
      <c r="M117" s="1"/>
      <c r="N117" s="1" t="s">
        <v>606</v>
      </c>
      <c r="O117" s="1" t="str">
        <f t="shared" si="53"/>
        <v>No</v>
      </c>
      <c r="P117" s="1" t="s">
        <v>722</v>
      </c>
      <c r="Q117" s="1">
        <v>50</v>
      </c>
      <c r="R117" s="1">
        <f t="shared" si="33"/>
        <v>0</v>
      </c>
      <c r="S117" s="1">
        <v>20</v>
      </c>
      <c r="T117" s="1" t="s">
        <v>30</v>
      </c>
      <c r="U117" s="1">
        <f>R117/1000</f>
        <v>0</v>
      </c>
      <c r="V117" s="1">
        <f>S117/1000</f>
        <v>0.02</v>
      </c>
      <c r="W117" s="1" t="s">
        <v>231</v>
      </c>
      <c r="X117" s="1" t="str">
        <f>IF(N117="E", "Yes", "No")</f>
        <v>No</v>
      </c>
      <c r="AB117" t="s">
        <v>460</v>
      </c>
      <c r="AC117" t="str">
        <f>IF(ISNUMBER(SEARCH("Pesticide, active_ingredient", AB117)), "Yes", "No")</f>
        <v>No</v>
      </c>
      <c r="AD117" t="str">
        <f t="shared" si="49"/>
        <v>Yes</v>
      </c>
      <c r="AE117" t="str">
        <f t="shared" si="50"/>
        <v>No</v>
      </c>
      <c r="AF117" t="str">
        <f t="shared" si="51"/>
        <v>No</v>
      </c>
      <c r="AG117" t="str">
        <f t="shared" si="52"/>
        <v>Yes</v>
      </c>
      <c r="AH117" s="1" t="s">
        <v>348</v>
      </c>
      <c r="AI117" t="s">
        <v>348</v>
      </c>
      <c r="AJ117" t="str">
        <f t="shared" si="47"/>
        <v/>
      </c>
      <c r="AK117" t="str">
        <f t="shared" si="34"/>
        <v>PCP</v>
      </c>
      <c r="AL117" t="str">
        <f t="shared" si="35"/>
        <v/>
      </c>
      <c r="AM117" t="str">
        <f t="shared" si="36"/>
        <v/>
      </c>
      <c r="AN117" t="str">
        <f t="shared" si="37"/>
        <v>Pharmaceutical</v>
      </c>
      <c r="AO117" t="str">
        <f t="shared" si="38"/>
        <v/>
      </c>
      <c r="AP117" t="str">
        <f t="shared" si="48"/>
        <v/>
      </c>
    </row>
    <row r="118" spans="1:42" hidden="1" x14ac:dyDescent="0.35">
      <c r="A118" s="1">
        <v>4087000</v>
      </c>
      <c r="B118" s="1" t="s">
        <v>3</v>
      </c>
      <c r="C118" s="1" t="s">
        <v>4</v>
      </c>
      <c r="D118" s="1">
        <v>2017</v>
      </c>
      <c r="E118" s="1" t="s">
        <v>618</v>
      </c>
      <c r="F118" s="1">
        <v>67497</v>
      </c>
      <c r="G118" s="1" t="s">
        <v>284</v>
      </c>
      <c r="H118" s="1" t="s">
        <v>120</v>
      </c>
      <c r="I118" s="1" t="s">
        <v>597</v>
      </c>
      <c r="J118" s="1">
        <v>2440</v>
      </c>
      <c r="K118" s="1" t="s">
        <v>345</v>
      </c>
      <c r="L118" s="1" t="s">
        <v>345</v>
      </c>
      <c r="M118" s="1"/>
      <c r="N118" s="1" t="s">
        <v>606</v>
      </c>
      <c r="O118" s="1" t="str">
        <f t="shared" si="53"/>
        <v>No</v>
      </c>
      <c r="P118" s="1" t="s">
        <v>722</v>
      </c>
      <c r="Q118" s="1">
        <v>54</v>
      </c>
      <c r="R118" s="1">
        <f t="shared" si="33"/>
        <v>0</v>
      </c>
      <c r="S118" s="1">
        <f>IF(O118="No", Q118, " ")</f>
        <v>54</v>
      </c>
      <c r="T118" s="1" t="s">
        <v>30</v>
      </c>
      <c r="U118" s="1">
        <f>R118/1000</f>
        <v>0</v>
      </c>
      <c r="V118" s="1">
        <f>S118/1000</f>
        <v>5.3999999999999999E-2</v>
      </c>
      <c r="W118" s="1" t="s">
        <v>231</v>
      </c>
      <c r="X118" s="1" t="str">
        <f>IF(N118="E", "Yes", "No")</f>
        <v>No</v>
      </c>
      <c r="AB118" t="s">
        <v>459</v>
      </c>
      <c r="AC118" t="str">
        <f>IF(ISNUMBER(SEARCH("Pesticide, active_ingredient", AB118)), "Yes", "No")</f>
        <v>No</v>
      </c>
      <c r="AD118" t="str">
        <f t="shared" si="49"/>
        <v>No</v>
      </c>
      <c r="AE118" t="str">
        <f t="shared" si="50"/>
        <v>No</v>
      </c>
      <c r="AF118" t="str">
        <f t="shared" si="51"/>
        <v>No</v>
      </c>
      <c r="AG118" t="str">
        <f t="shared" si="52"/>
        <v>Yes</v>
      </c>
      <c r="AH118" s="1" t="s">
        <v>348</v>
      </c>
      <c r="AI118" t="s">
        <v>348</v>
      </c>
      <c r="AJ118" t="str">
        <f t="shared" si="47"/>
        <v/>
      </c>
      <c r="AK118" t="str">
        <f t="shared" si="34"/>
        <v/>
      </c>
      <c r="AL118" t="str">
        <f t="shared" si="35"/>
        <v/>
      </c>
      <c r="AM118" t="str">
        <f t="shared" si="36"/>
        <v/>
      </c>
      <c r="AN118" t="str">
        <f t="shared" si="37"/>
        <v>Pharmaceutical</v>
      </c>
      <c r="AO118" t="str">
        <f t="shared" si="38"/>
        <v/>
      </c>
      <c r="AP118" t="str">
        <f t="shared" si="48"/>
        <v/>
      </c>
    </row>
    <row r="119" spans="1:42" hidden="1" x14ac:dyDescent="0.35">
      <c r="A119" s="1">
        <v>4087000</v>
      </c>
      <c r="B119" s="1" t="s">
        <v>3</v>
      </c>
      <c r="C119" s="1" t="s">
        <v>4</v>
      </c>
      <c r="D119" s="1">
        <v>2017</v>
      </c>
      <c r="E119" s="1" t="s">
        <v>618</v>
      </c>
      <c r="F119" s="1">
        <v>38932</v>
      </c>
      <c r="G119" s="1" t="s">
        <v>192</v>
      </c>
      <c r="H119" s="1" t="s">
        <v>23</v>
      </c>
      <c r="I119" s="1" t="s">
        <v>596</v>
      </c>
      <c r="J119" s="1">
        <v>4433</v>
      </c>
      <c r="K119" s="1" t="s">
        <v>614</v>
      </c>
      <c r="L119" s="1" t="s">
        <v>552</v>
      </c>
      <c r="M119" s="1"/>
      <c r="N119" s="1" t="s">
        <v>606</v>
      </c>
      <c r="O119" s="1" t="str">
        <f t="shared" si="53"/>
        <v>No</v>
      </c>
      <c r="P119" s="1" t="s">
        <v>722</v>
      </c>
      <c r="Q119" s="1">
        <v>0.12</v>
      </c>
      <c r="R119" s="1">
        <f t="shared" si="33"/>
        <v>0</v>
      </c>
      <c r="S119" s="1">
        <f>IF(O119="No", Q119, " ")</f>
        <v>0.12</v>
      </c>
      <c r="T119" s="1" t="s">
        <v>7</v>
      </c>
      <c r="U119" s="1">
        <f>R119/1</f>
        <v>0</v>
      </c>
      <c r="V119" s="1">
        <f>S119</f>
        <v>0.12</v>
      </c>
      <c r="W119" s="1" t="s">
        <v>177</v>
      </c>
      <c r="X119" s="1" t="str">
        <f>IF(N119="E", "Yes", "No")</f>
        <v>No</v>
      </c>
      <c r="AB119" t="s">
        <v>363</v>
      </c>
      <c r="AC119" t="s">
        <v>349</v>
      </c>
      <c r="AD119" t="str">
        <f t="shared" si="49"/>
        <v>No</v>
      </c>
      <c r="AE119" t="str">
        <f t="shared" si="50"/>
        <v>Yes</v>
      </c>
      <c r="AF119" t="str">
        <f t="shared" si="51"/>
        <v>Yes</v>
      </c>
      <c r="AG119" t="str">
        <f t="shared" si="52"/>
        <v>Yes</v>
      </c>
      <c r="AH119" t="s">
        <v>348</v>
      </c>
      <c r="AI119" t="s">
        <v>348</v>
      </c>
      <c r="AJ119" t="str">
        <f t="shared" si="47"/>
        <v>Pesticide</v>
      </c>
      <c r="AK119" t="str">
        <f t="shared" si="34"/>
        <v/>
      </c>
      <c r="AL119" t="str">
        <f t="shared" si="35"/>
        <v>Consumer</v>
      </c>
      <c r="AM119" t="str">
        <f t="shared" si="36"/>
        <v>Industrial</v>
      </c>
      <c r="AN119" t="str">
        <f t="shared" si="37"/>
        <v>Pharmaceutical</v>
      </c>
      <c r="AO119" t="str">
        <f t="shared" si="38"/>
        <v/>
      </c>
      <c r="AP119" t="str">
        <f t="shared" si="48"/>
        <v/>
      </c>
    </row>
    <row r="120" spans="1:42" hidden="1" x14ac:dyDescent="0.35">
      <c r="A120">
        <v>4087000</v>
      </c>
      <c r="B120" t="s">
        <v>3</v>
      </c>
      <c r="C120" t="s">
        <v>4</v>
      </c>
      <c r="D120">
        <v>2017</v>
      </c>
      <c r="E120" t="s">
        <v>620</v>
      </c>
      <c r="F120" s="4">
        <v>63195</v>
      </c>
      <c r="G120" t="s">
        <v>192</v>
      </c>
      <c r="H120" t="s">
        <v>23</v>
      </c>
      <c r="I120" t="s">
        <v>693</v>
      </c>
      <c r="N120" s="1" t="s">
        <v>606</v>
      </c>
      <c r="O120" s="1" t="str">
        <f t="shared" si="53"/>
        <v>No</v>
      </c>
      <c r="Q120">
        <v>100</v>
      </c>
      <c r="R120">
        <f t="shared" si="33"/>
        <v>0</v>
      </c>
      <c r="S120">
        <v>100</v>
      </c>
      <c r="T120" t="s">
        <v>622</v>
      </c>
      <c r="U120">
        <f>R120/1</f>
        <v>0</v>
      </c>
      <c r="V120">
        <f>U120</f>
        <v>0</v>
      </c>
      <c r="W120" t="s">
        <v>648</v>
      </c>
      <c r="X120" t="str">
        <f>IF(S120&lt;R120, "Yes*", "No")</f>
        <v>No</v>
      </c>
      <c r="AB120" t="s">
        <v>363</v>
      </c>
      <c r="AC120" t="str">
        <f t="shared" ref="AC120:AC135" si="54">IF(ISNUMBER(SEARCH("Pesticide, active_ingredient", AB120)), "Yes", "No")</f>
        <v>Yes</v>
      </c>
      <c r="AD120" t="str">
        <f t="shared" si="49"/>
        <v>No</v>
      </c>
      <c r="AE120" t="str">
        <f t="shared" si="50"/>
        <v>Yes</v>
      </c>
      <c r="AF120" t="str">
        <f t="shared" si="51"/>
        <v>Yes</v>
      </c>
      <c r="AG120" t="str">
        <f t="shared" si="52"/>
        <v>Yes</v>
      </c>
      <c r="AH120" t="s">
        <v>349</v>
      </c>
      <c r="AI120" t="s">
        <v>348</v>
      </c>
      <c r="AJ120" t="str">
        <f t="shared" si="47"/>
        <v>Pesticide</v>
      </c>
      <c r="AK120" t="str">
        <f t="shared" si="34"/>
        <v/>
      </c>
      <c r="AL120" t="str">
        <f t="shared" si="35"/>
        <v>Consumer</v>
      </c>
      <c r="AM120" t="str">
        <f t="shared" si="36"/>
        <v>Industrial</v>
      </c>
      <c r="AN120" t="str">
        <f t="shared" si="37"/>
        <v>Pharmaceutical</v>
      </c>
      <c r="AO120" t="str">
        <f t="shared" si="38"/>
        <v>PAH</v>
      </c>
      <c r="AP120" t="str">
        <f t="shared" si="48"/>
        <v/>
      </c>
    </row>
    <row r="121" spans="1:42" hidden="1" x14ac:dyDescent="0.35">
      <c r="A121" s="1">
        <v>4087000</v>
      </c>
      <c r="B121" s="1" t="s">
        <v>3</v>
      </c>
      <c r="C121" s="1" t="s">
        <v>4</v>
      </c>
      <c r="D121" s="1">
        <v>2017</v>
      </c>
      <c r="E121" s="1" t="s">
        <v>618</v>
      </c>
      <c r="F121" s="1">
        <v>62818</v>
      </c>
      <c r="G121" s="1" t="s">
        <v>218</v>
      </c>
      <c r="H121" s="1" t="s">
        <v>55</v>
      </c>
      <c r="I121" s="1" t="s">
        <v>596</v>
      </c>
      <c r="J121" s="1">
        <v>4433</v>
      </c>
      <c r="K121" s="1" t="s">
        <v>614</v>
      </c>
      <c r="L121" s="1" t="s">
        <v>558</v>
      </c>
      <c r="M121" s="1" t="s">
        <v>715</v>
      </c>
      <c r="N121" s="1" t="s">
        <v>607</v>
      </c>
      <c r="O121" s="1" t="str">
        <f t="shared" si="53"/>
        <v>Yes</v>
      </c>
      <c r="P121" s="1" t="s">
        <v>349</v>
      </c>
      <c r="Q121" s="1">
        <v>0.4</v>
      </c>
      <c r="R121" s="1">
        <f t="shared" si="33"/>
        <v>0.4</v>
      </c>
      <c r="S121" s="1">
        <v>1.6</v>
      </c>
      <c r="T121" s="1" t="s">
        <v>7</v>
      </c>
      <c r="U121" s="1">
        <f>R121/1</f>
        <v>0.4</v>
      </c>
      <c r="V121" s="1">
        <f>S121</f>
        <v>1.6</v>
      </c>
      <c r="W121" s="1" t="s">
        <v>177</v>
      </c>
      <c r="X121" s="1" t="str">
        <f>IF(N121="E", "Yes", "No")</f>
        <v>Yes</v>
      </c>
      <c r="AB121" t="s">
        <v>394</v>
      </c>
      <c r="AC121" t="str">
        <f t="shared" si="54"/>
        <v>No</v>
      </c>
      <c r="AD121" t="str">
        <f t="shared" si="49"/>
        <v>Yes</v>
      </c>
      <c r="AE121" t="str">
        <f t="shared" si="50"/>
        <v>Yes</v>
      </c>
      <c r="AF121" t="str">
        <f t="shared" si="51"/>
        <v>No</v>
      </c>
      <c r="AG121" t="str">
        <f t="shared" si="52"/>
        <v>Yes</v>
      </c>
      <c r="AH121" s="1" t="s">
        <v>348</v>
      </c>
      <c r="AI121" t="s">
        <v>348</v>
      </c>
      <c r="AJ121" t="str">
        <f t="shared" si="47"/>
        <v/>
      </c>
      <c r="AK121" t="str">
        <f t="shared" si="34"/>
        <v>PCP</v>
      </c>
      <c r="AL121" t="str">
        <f t="shared" si="35"/>
        <v>Consumer</v>
      </c>
      <c r="AM121" t="str">
        <f t="shared" si="36"/>
        <v/>
      </c>
      <c r="AN121" t="str">
        <f t="shared" si="37"/>
        <v>Pharmaceutical</v>
      </c>
      <c r="AO121" t="str">
        <f t="shared" si="38"/>
        <v/>
      </c>
      <c r="AP121" t="str">
        <f t="shared" si="48"/>
        <v/>
      </c>
    </row>
    <row r="122" spans="1:42" hidden="1" x14ac:dyDescent="0.35">
      <c r="A122">
        <v>4087000</v>
      </c>
      <c r="B122" t="s">
        <v>3</v>
      </c>
      <c r="C122" t="s">
        <v>4</v>
      </c>
      <c r="D122">
        <v>2017</v>
      </c>
      <c r="E122" t="s">
        <v>620</v>
      </c>
      <c r="F122" s="4">
        <v>63196</v>
      </c>
      <c r="G122" t="s">
        <v>218</v>
      </c>
      <c r="H122" t="s">
        <v>55</v>
      </c>
      <c r="I122" t="s">
        <v>693</v>
      </c>
      <c r="N122" s="1" t="s">
        <v>607</v>
      </c>
      <c r="O122" s="1" t="str">
        <f t="shared" si="53"/>
        <v>Yes</v>
      </c>
      <c r="Q122">
        <v>1480</v>
      </c>
      <c r="R122">
        <f t="shared" si="33"/>
        <v>1480</v>
      </c>
      <c r="S122">
        <v>500</v>
      </c>
      <c r="T122" t="s">
        <v>622</v>
      </c>
      <c r="U122">
        <f>R122/1</f>
        <v>1480</v>
      </c>
      <c r="V122">
        <f>U122</f>
        <v>1480</v>
      </c>
      <c r="W122" t="s">
        <v>648</v>
      </c>
      <c r="X122" t="str">
        <f>IF(S122&lt;R122, "Yes*", "No")</f>
        <v>Yes*</v>
      </c>
      <c r="AB122" t="s">
        <v>394</v>
      </c>
      <c r="AC122" t="str">
        <f t="shared" si="54"/>
        <v>No</v>
      </c>
      <c r="AD122" t="str">
        <f t="shared" si="49"/>
        <v>Yes</v>
      </c>
      <c r="AE122" t="str">
        <f t="shared" si="50"/>
        <v>Yes</v>
      </c>
      <c r="AF122" t="str">
        <f t="shared" si="51"/>
        <v>No</v>
      </c>
      <c r="AG122" t="str">
        <f t="shared" si="52"/>
        <v>Yes</v>
      </c>
      <c r="AH122" t="s">
        <v>349</v>
      </c>
      <c r="AI122" t="s">
        <v>348</v>
      </c>
      <c r="AJ122" t="str">
        <f t="shared" si="47"/>
        <v/>
      </c>
      <c r="AK122" t="str">
        <f t="shared" si="34"/>
        <v>PCP</v>
      </c>
      <c r="AL122" t="str">
        <f t="shared" si="35"/>
        <v>Consumer</v>
      </c>
      <c r="AM122" t="str">
        <f t="shared" si="36"/>
        <v/>
      </c>
      <c r="AN122" t="str">
        <f t="shared" si="37"/>
        <v>Pharmaceutical</v>
      </c>
      <c r="AO122" t="str">
        <f t="shared" si="38"/>
        <v>PAH</v>
      </c>
      <c r="AP122" t="str">
        <f t="shared" si="48"/>
        <v/>
      </c>
    </row>
    <row r="123" spans="1:42" hidden="1" x14ac:dyDescent="0.35">
      <c r="A123">
        <v>4087000</v>
      </c>
      <c r="B123" t="s">
        <v>3</v>
      </c>
      <c r="C123" t="s">
        <v>4</v>
      </c>
      <c r="D123">
        <v>2017</v>
      </c>
      <c r="E123" t="s">
        <v>620</v>
      </c>
      <c r="F123" s="4">
        <v>62558</v>
      </c>
      <c r="G123" t="s">
        <v>636</v>
      </c>
      <c r="H123" t="s">
        <v>643</v>
      </c>
      <c r="I123" t="s">
        <v>621</v>
      </c>
      <c r="K123" t="s">
        <v>530</v>
      </c>
      <c r="L123" t="s">
        <v>686</v>
      </c>
      <c r="O123" s="1" t="str">
        <f t="shared" si="53"/>
        <v>Yes</v>
      </c>
      <c r="Q123" s="1">
        <v>1270</v>
      </c>
      <c r="R123">
        <f t="shared" si="33"/>
        <v>1270</v>
      </c>
      <c r="S123">
        <v>6.86</v>
      </c>
      <c r="T123" t="s">
        <v>622</v>
      </c>
      <c r="U123">
        <f>R123/1</f>
        <v>1270</v>
      </c>
      <c r="V123">
        <f>U123</f>
        <v>1270</v>
      </c>
      <c r="W123" t="s">
        <v>648</v>
      </c>
      <c r="X123" t="str">
        <f>IF(S123&lt;R123, "Yes*", "No")</f>
        <v>Yes*</v>
      </c>
      <c r="AB123" t="s">
        <v>687</v>
      </c>
      <c r="AC123" t="str">
        <f t="shared" si="54"/>
        <v>No</v>
      </c>
      <c r="AD123" t="str">
        <f t="shared" si="49"/>
        <v>Yes</v>
      </c>
      <c r="AE123" t="str">
        <f t="shared" si="50"/>
        <v>Yes</v>
      </c>
      <c r="AF123" t="str">
        <f t="shared" si="51"/>
        <v>Yes</v>
      </c>
      <c r="AG123" t="str">
        <f t="shared" si="52"/>
        <v>No</v>
      </c>
      <c r="AH123" t="s">
        <v>349</v>
      </c>
      <c r="AI123" t="s">
        <v>348</v>
      </c>
      <c r="AJ123" t="str">
        <f t="shared" si="47"/>
        <v/>
      </c>
      <c r="AK123" t="str">
        <f t="shared" si="34"/>
        <v>PCP</v>
      </c>
      <c r="AL123" t="str">
        <f t="shared" si="35"/>
        <v>Consumer</v>
      </c>
      <c r="AM123" t="str">
        <f t="shared" si="36"/>
        <v>Industrial</v>
      </c>
      <c r="AN123" t="str">
        <f t="shared" si="37"/>
        <v/>
      </c>
      <c r="AO123" t="str">
        <f t="shared" si="38"/>
        <v>PAH</v>
      </c>
      <c r="AP123" t="str">
        <f t="shared" si="48"/>
        <v/>
      </c>
    </row>
    <row r="124" spans="1:42" hidden="1" x14ac:dyDescent="0.35">
      <c r="A124" s="1">
        <v>4087000</v>
      </c>
      <c r="B124" s="1" t="s">
        <v>3</v>
      </c>
      <c r="C124" s="1" t="s">
        <v>4</v>
      </c>
      <c r="D124" s="1">
        <v>2017</v>
      </c>
      <c r="E124" s="1" t="s">
        <v>618</v>
      </c>
      <c r="F124" s="1">
        <v>67442</v>
      </c>
      <c r="G124" s="1" t="s">
        <v>239</v>
      </c>
      <c r="H124" s="1" t="s">
        <v>77</v>
      </c>
      <c r="I124" s="1" t="s">
        <v>597</v>
      </c>
      <c r="J124" s="1">
        <v>2440</v>
      </c>
      <c r="K124" s="1" t="s">
        <v>345</v>
      </c>
      <c r="L124" s="1" t="s">
        <v>561</v>
      </c>
      <c r="M124" s="1"/>
      <c r="N124" s="1" t="s">
        <v>606</v>
      </c>
      <c r="O124" s="1" t="str">
        <f t="shared" si="53"/>
        <v>No</v>
      </c>
      <c r="P124" s="1" t="s">
        <v>722</v>
      </c>
      <c r="Q124" s="1">
        <v>80</v>
      </c>
      <c r="R124" s="1">
        <f t="shared" si="33"/>
        <v>0</v>
      </c>
      <c r="S124" s="1">
        <v>140</v>
      </c>
      <c r="T124" s="1" t="s">
        <v>30</v>
      </c>
      <c r="U124" s="1">
        <f t="shared" ref="U124:V127" si="55">R124/1000</f>
        <v>0</v>
      </c>
      <c r="V124" s="1">
        <f t="shared" si="55"/>
        <v>0.14000000000000001</v>
      </c>
      <c r="W124" s="1" t="s">
        <v>231</v>
      </c>
      <c r="X124" s="1" t="str">
        <f>IF(N124="E", "Yes", "No")</f>
        <v>No</v>
      </c>
      <c r="AB124" t="s">
        <v>418</v>
      </c>
      <c r="AC124" t="str">
        <f t="shared" si="54"/>
        <v>No</v>
      </c>
      <c r="AD124" t="str">
        <f t="shared" si="49"/>
        <v>No</v>
      </c>
      <c r="AE124" t="str">
        <f t="shared" si="50"/>
        <v>No</v>
      </c>
      <c r="AF124" t="str">
        <f t="shared" si="51"/>
        <v>Yes</v>
      </c>
      <c r="AG124" t="str">
        <f t="shared" si="52"/>
        <v>Yes</v>
      </c>
      <c r="AH124" s="1" t="s">
        <v>348</v>
      </c>
      <c r="AI124" t="s">
        <v>348</v>
      </c>
      <c r="AJ124" t="str">
        <f t="shared" si="47"/>
        <v/>
      </c>
      <c r="AK124" t="str">
        <f t="shared" si="34"/>
        <v/>
      </c>
      <c r="AL124" t="str">
        <f t="shared" si="35"/>
        <v/>
      </c>
      <c r="AM124" t="str">
        <f t="shared" si="36"/>
        <v>Industrial</v>
      </c>
      <c r="AN124" t="str">
        <f t="shared" si="37"/>
        <v>Pharmaceutical</v>
      </c>
      <c r="AO124" t="str">
        <f t="shared" si="38"/>
        <v/>
      </c>
      <c r="AP124" t="str">
        <f t="shared" si="48"/>
        <v/>
      </c>
    </row>
    <row r="125" spans="1:42" hidden="1" x14ac:dyDescent="0.35">
      <c r="A125" s="1">
        <v>4087000</v>
      </c>
      <c r="B125" s="1" t="s">
        <v>3</v>
      </c>
      <c r="C125" s="1" t="s">
        <v>4</v>
      </c>
      <c r="D125" s="1">
        <v>2017</v>
      </c>
      <c r="E125" s="1" t="s">
        <v>618</v>
      </c>
      <c r="F125" s="1">
        <v>67505</v>
      </c>
      <c r="G125" s="1" t="s">
        <v>292</v>
      </c>
      <c r="H125" s="1" t="s">
        <v>128</v>
      </c>
      <c r="I125" s="1" t="s">
        <v>597</v>
      </c>
      <c r="J125" s="1">
        <v>2440</v>
      </c>
      <c r="K125" s="1" t="s">
        <v>345</v>
      </c>
      <c r="L125" s="1" t="s">
        <v>345</v>
      </c>
      <c r="M125" s="1"/>
      <c r="N125" s="1" t="s">
        <v>606</v>
      </c>
      <c r="O125" s="1" t="str">
        <f t="shared" si="53"/>
        <v>No</v>
      </c>
      <c r="P125" s="1" t="s">
        <v>722</v>
      </c>
      <c r="Q125" s="1">
        <v>6.6</v>
      </c>
      <c r="R125" s="1">
        <f t="shared" si="33"/>
        <v>0</v>
      </c>
      <c r="S125" s="1">
        <f>IF(O125="No", Q125, " ")</f>
        <v>6.6</v>
      </c>
      <c r="T125" s="1" t="s">
        <v>30</v>
      </c>
      <c r="U125" s="1">
        <f t="shared" si="55"/>
        <v>0</v>
      </c>
      <c r="V125" s="1">
        <f t="shared" si="55"/>
        <v>6.6E-3</v>
      </c>
      <c r="W125" s="1" t="s">
        <v>231</v>
      </c>
      <c r="X125" s="1" t="str">
        <f>IF(N125="E", "Yes", "No")</f>
        <v>No</v>
      </c>
      <c r="AB125" t="s">
        <v>467</v>
      </c>
      <c r="AC125" t="str">
        <f t="shared" si="54"/>
        <v>No</v>
      </c>
      <c r="AD125" t="str">
        <f t="shared" si="49"/>
        <v>No</v>
      </c>
      <c r="AE125" t="str">
        <f t="shared" si="50"/>
        <v>No</v>
      </c>
      <c r="AF125" t="str">
        <f t="shared" si="51"/>
        <v>No</v>
      </c>
      <c r="AG125" t="str">
        <f t="shared" si="52"/>
        <v>Yes</v>
      </c>
      <c r="AH125" s="1" t="s">
        <v>348</v>
      </c>
      <c r="AI125" t="s">
        <v>348</v>
      </c>
      <c r="AJ125" t="str">
        <f t="shared" si="47"/>
        <v/>
      </c>
      <c r="AK125" t="str">
        <f t="shared" si="34"/>
        <v/>
      </c>
      <c r="AL125" t="str">
        <f t="shared" si="35"/>
        <v/>
      </c>
      <c r="AM125" t="str">
        <f t="shared" si="36"/>
        <v/>
      </c>
      <c r="AN125" t="str">
        <f t="shared" si="37"/>
        <v>Pharmaceutical</v>
      </c>
      <c r="AO125" t="str">
        <f t="shared" si="38"/>
        <v/>
      </c>
      <c r="AP125" t="str">
        <f t="shared" si="48"/>
        <v/>
      </c>
    </row>
    <row r="126" spans="1:42" hidden="1" x14ac:dyDescent="0.35">
      <c r="A126" s="1">
        <v>4087000</v>
      </c>
      <c r="B126" s="1" t="s">
        <v>3</v>
      </c>
      <c r="C126" s="1" t="s">
        <v>4</v>
      </c>
      <c r="D126" s="1">
        <v>2017</v>
      </c>
      <c r="E126" s="1" t="s">
        <v>618</v>
      </c>
      <c r="F126" s="1">
        <v>67518</v>
      </c>
      <c r="G126" s="1" t="s">
        <v>303</v>
      </c>
      <c r="H126" s="1" t="s">
        <v>137</v>
      </c>
      <c r="I126" s="1" t="s">
        <v>597</v>
      </c>
      <c r="J126" s="1">
        <v>2440</v>
      </c>
      <c r="K126" s="1" t="s">
        <v>345</v>
      </c>
      <c r="L126" s="1" t="s">
        <v>561</v>
      </c>
      <c r="M126" s="1"/>
      <c r="N126" s="1" t="s">
        <v>606</v>
      </c>
      <c r="O126" s="1" t="str">
        <f t="shared" si="53"/>
        <v>No</v>
      </c>
      <c r="P126" s="1" t="s">
        <v>722</v>
      </c>
      <c r="Q126" s="1">
        <v>80</v>
      </c>
      <c r="R126" s="1">
        <f t="shared" si="33"/>
        <v>0</v>
      </c>
      <c r="S126" s="1">
        <v>61</v>
      </c>
      <c r="T126" s="1" t="s">
        <v>30</v>
      </c>
      <c r="U126" s="1">
        <f t="shared" si="55"/>
        <v>0</v>
      </c>
      <c r="V126" s="1">
        <f t="shared" si="55"/>
        <v>6.0999999999999999E-2</v>
      </c>
      <c r="W126" s="1" t="s">
        <v>231</v>
      </c>
      <c r="X126" s="1" t="str">
        <f>IF(N126="E", "Yes", "No")</f>
        <v>No</v>
      </c>
      <c r="AB126" t="s">
        <v>479</v>
      </c>
      <c r="AC126" t="str">
        <f t="shared" si="54"/>
        <v>No</v>
      </c>
      <c r="AD126" t="str">
        <f t="shared" si="49"/>
        <v>No</v>
      </c>
      <c r="AE126" t="str">
        <f t="shared" si="50"/>
        <v>No</v>
      </c>
      <c r="AF126" t="str">
        <f t="shared" si="51"/>
        <v>Yes</v>
      </c>
      <c r="AG126" t="str">
        <f t="shared" si="52"/>
        <v>Yes</v>
      </c>
      <c r="AH126" s="1" t="s">
        <v>348</v>
      </c>
      <c r="AI126" t="s">
        <v>348</v>
      </c>
      <c r="AJ126" t="str">
        <f t="shared" si="47"/>
        <v/>
      </c>
      <c r="AK126" t="str">
        <f t="shared" si="34"/>
        <v/>
      </c>
      <c r="AL126" t="str">
        <f t="shared" si="35"/>
        <v/>
      </c>
      <c r="AM126" t="str">
        <f t="shared" si="36"/>
        <v>Industrial</v>
      </c>
      <c r="AN126" t="str">
        <f t="shared" si="37"/>
        <v>Pharmaceutical</v>
      </c>
      <c r="AO126" t="str">
        <f t="shared" si="38"/>
        <v/>
      </c>
      <c r="AP126" t="str">
        <f t="shared" si="48"/>
        <v/>
      </c>
    </row>
    <row r="127" spans="1:42" hidden="1" x14ac:dyDescent="0.35">
      <c r="A127" s="1">
        <v>4087000</v>
      </c>
      <c r="B127" s="1" t="s">
        <v>3</v>
      </c>
      <c r="C127" s="1" t="s">
        <v>4</v>
      </c>
      <c r="D127" s="1">
        <v>2017</v>
      </c>
      <c r="E127" s="1" t="s">
        <v>618</v>
      </c>
      <c r="F127" s="1">
        <v>67443</v>
      </c>
      <c r="G127" s="1" t="s">
        <v>240</v>
      </c>
      <c r="H127" s="1" t="s">
        <v>78</v>
      </c>
      <c r="I127" s="1" t="s">
        <v>597</v>
      </c>
      <c r="J127" s="1">
        <v>2440</v>
      </c>
      <c r="K127" s="1" t="s">
        <v>345</v>
      </c>
      <c r="L127" s="1" t="s">
        <v>345</v>
      </c>
      <c r="M127" s="1"/>
      <c r="N127" s="1" t="s">
        <v>606</v>
      </c>
      <c r="O127" s="1" t="str">
        <f t="shared" si="53"/>
        <v>No</v>
      </c>
      <c r="P127" s="1" t="s">
        <v>722</v>
      </c>
      <c r="Q127" s="1">
        <v>140</v>
      </c>
      <c r="R127" s="1">
        <f t="shared" si="33"/>
        <v>0</v>
      </c>
      <c r="S127" s="1">
        <v>88</v>
      </c>
      <c r="T127" s="1" t="s">
        <v>30</v>
      </c>
      <c r="U127" s="1">
        <f t="shared" si="55"/>
        <v>0</v>
      </c>
      <c r="V127" s="1">
        <f t="shared" si="55"/>
        <v>8.7999999999999995E-2</v>
      </c>
      <c r="W127" s="1" t="s">
        <v>231</v>
      </c>
      <c r="X127" s="1" t="str">
        <f>IF(N127="E", "Yes", "No")</f>
        <v>No</v>
      </c>
      <c r="AB127" t="s">
        <v>419</v>
      </c>
      <c r="AC127" t="str">
        <f t="shared" si="54"/>
        <v>No</v>
      </c>
      <c r="AD127" t="str">
        <f t="shared" si="49"/>
        <v>No</v>
      </c>
      <c r="AE127" t="str">
        <f t="shared" si="50"/>
        <v>No</v>
      </c>
      <c r="AF127" t="str">
        <f t="shared" si="51"/>
        <v>No</v>
      </c>
      <c r="AG127" t="str">
        <f t="shared" si="52"/>
        <v>Yes</v>
      </c>
      <c r="AH127" s="1" t="s">
        <v>348</v>
      </c>
      <c r="AI127" t="s">
        <v>348</v>
      </c>
      <c r="AJ127" t="str">
        <f t="shared" si="47"/>
        <v/>
      </c>
      <c r="AK127" t="str">
        <f t="shared" si="34"/>
        <v/>
      </c>
      <c r="AL127" t="str">
        <f t="shared" si="35"/>
        <v/>
      </c>
      <c r="AM127" t="str">
        <f t="shared" si="36"/>
        <v/>
      </c>
      <c r="AN127" t="str">
        <f t="shared" si="37"/>
        <v>Pharmaceutical</v>
      </c>
      <c r="AO127" t="str">
        <f t="shared" si="38"/>
        <v/>
      </c>
      <c r="AP127" t="str">
        <f t="shared" si="48"/>
        <v/>
      </c>
    </row>
    <row r="128" spans="1:42" hidden="1" x14ac:dyDescent="0.35">
      <c r="A128">
        <v>4087000</v>
      </c>
      <c r="B128" t="s">
        <v>3</v>
      </c>
      <c r="C128" t="s">
        <v>4</v>
      </c>
      <c r="D128">
        <v>2017</v>
      </c>
      <c r="E128" t="s">
        <v>620</v>
      </c>
      <c r="F128" s="4">
        <v>63170</v>
      </c>
      <c r="G128" s="1" t="s">
        <v>209</v>
      </c>
      <c r="H128" t="s">
        <v>43</v>
      </c>
      <c r="I128" t="s">
        <v>693</v>
      </c>
      <c r="N128" t="s">
        <v>607</v>
      </c>
      <c r="O128" s="1" t="str">
        <f t="shared" si="53"/>
        <v>Yes</v>
      </c>
      <c r="Q128" s="1">
        <v>480</v>
      </c>
      <c r="R128">
        <f t="shared" si="33"/>
        <v>480</v>
      </c>
      <c r="S128">
        <v>1000</v>
      </c>
      <c r="T128" t="s">
        <v>622</v>
      </c>
      <c r="U128">
        <f>R128/1</f>
        <v>480</v>
      </c>
      <c r="V128">
        <f>U128</f>
        <v>480</v>
      </c>
      <c r="W128" t="s">
        <v>648</v>
      </c>
      <c r="X128" t="str">
        <f>IF(S128&lt;R128, "Yes*", "No")</f>
        <v>No</v>
      </c>
      <c r="AB128" t="s">
        <v>382</v>
      </c>
      <c r="AC128" t="str">
        <f t="shared" si="54"/>
        <v>No</v>
      </c>
      <c r="AD128" t="str">
        <f t="shared" si="49"/>
        <v>No</v>
      </c>
      <c r="AE128" t="str">
        <f t="shared" si="50"/>
        <v>Yes</v>
      </c>
      <c r="AF128" t="str">
        <f t="shared" si="51"/>
        <v>No</v>
      </c>
      <c r="AG128" t="str">
        <f t="shared" si="52"/>
        <v>Yes</v>
      </c>
      <c r="AH128" t="s">
        <v>349</v>
      </c>
      <c r="AI128" t="s">
        <v>348</v>
      </c>
      <c r="AJ128" t="str">
        <f t="shared" si="47"/>
        <v/>
      </c>
      <c r="AK128" t="str">
        <f t="shared" si="34"/>
        <v/>
      </c>
      <c r="AL128" t="str">
        <f t="shared" si="35"/>
        <v>Consumer</v>
      </c>
      <c r="AM128" t="str">
        <f t="shared" si="36"/>
        <v/>
      </c>
      <c r="AN128" t="str">
        <f t="shared" si="37"/>
        <v>Pharmaceutical</v>
      </c>
      <c r="AO128" t="str">
        <f t="shared" si="38"/>
        <v>PAH</v>
      </c>
      <c r="AP128" t="str">
        <f t="shared" si="48"/>
        <v/>
      </c>
    </row>
    <row r="129" spans="1:42" hidden="1" x14ac:dyDescent="0.35">
      <c r="A129" s="1">
        <v>4087000</v>
      </c>
      <c r="B129" s="1" t="s">
        <v>3</v>
      </c>
      <c r="C129" s="1" t="s">
        <v>4</v>
      </c>
      <c r="D129" s="1">
        <v>2017</v>
      </c>
      <c r="E129" s="1" t="s">
        <v>618</v>
      </c>
      <c r="F129" s="1">
        <v>67444</v>
      </c>
      <c r="G129" s="1" t="s">
        <v>204</v>
      </c>
      <c r="H129" s="1" t="s">
        <v>37</v>
      </c>
      <c r="I129" s="1" t="s">
        <v>597</v>
      </c>
      <c r="J129" s="1">
        <v>2440</v>
      </c>
      <c r="K129" s="1" t="s">
        <v>345</v>
      </c>
      <c r="L129" s="1" t="s">
        <v>714</v>
      </c>
      <c r="M129" s="1" t="s">
        <v>714</v>
      </c>
      <c r="O129" s="1" t="str">
        <f t="shared" si="53"/>
        <v>Yes</v>
      </c>
      <c r="P129" s="1" t="s">
        <v>349</v>
      </c>
      <c r="Q129" s="1">
        <v>7.18</v>
      </c>
      <c r="R129" s="1">
        <f t="shared" si="33"/>
        <v>7.18</v>
      </c>
      <c r="S129" s="1">
        <v>6.4</v>
      </c>
      <c r="T129" s="1" t="s">
        <v>30</v>
      </c>
      <c r="U129" s="1">
        <f>R129/1000</f>
        <v>7.1799999999999998E-3</v>
      </c>
      <c r="V129" s="1">
        <f>S129/1000</f>
        <v>6.4000000000000003E-3</v>
      </c>
      <c r="W129" s="1" t="s">
        <v>231</v>
      </c>
      <c r="X129" s="1" t="str">
        <f>IF(S129&lt;R129, "Yes*", "No")</f>
        <v>Yes*</v>
      </c>
      <c r="AB129" s="1" t="s">
        <v>377</v>
      </c>
      <c r="AC129" t="str">
        <f t="shared" si="54"/>
        <v>No</v>
      </c>
      <c r="AD129" t="str">
        <f t="shared" si="49"/>
        <v>No</v>
      </c>
      <c r="AE129" t="str">
        <f t="shared" si="50"/>
        <v>No</v>
      </c>
      <c r="AF129" t="str">
        <f t="shared" si="51"/>
        <v>No</v>
      </c>
      <c r="AG129" t="str">
        <f t="shared" si="52"/>
        <v>Yes</v>
      </c>
      <c r="AH129" s="1" t="s">
        <v>348</v>
      </c>
      <c r="AI129" t="s">
        <v>348</v>
      </c>
      <c r="AJ129" t="str">
        <f t="shared" si="47"/>
        <v/>
      </c>
      <c r="AK129" t="str">
        <f t="shared" si="34"/>
        <v/>
      </c>
      <c r="AL129" t="str">
        <f t="shared" si="35"/>
        <v/>
      </c>
      <c r="AM129" t="str">
        <f t="shared" si="36"/>
        <v/>
      </c>
      <c r="AN129" t="str">
        <f t="shared" si="37"/>
        <v>Pharmaceutical</v>
      </c>
      <c r="AO129" t="str">
        <f t="shared" si="38"/>
        <v/>
      </c>
      <c r="AP129" t="str">
        <f t="shared" si="48"/>
        <v/>
      </c>
    </row>
    <row r="130" spans="1:42" hidden="1" x14ac:dyDescent="0.35">
      <c r="A130">
        <v>4087000</v>
      </c>
      <c r="B130" t="s">
        <v>3</v>
      </c>
      <c r="C130" t="s">
        <v>4</v>
      </c>
      <c r="D130">
        <v>2017</v>
      </c>
      <c r="E130" t="s">
        <v>620</v>
      </c>
      <c r="F130" s="4">
        <v>63213</v>
      </c>
      <c r="G130" t="s">
        <v>662</v>
      </c>
      <c r="H130" t="s">
        <v>172</v>
      </c>
      <c r="I130" t="s">
        <v>693</v>
      </c>
      <c r="N130" s="1" t="s">
        <v>606</v>
      </c>
      <c r="O130" s="1" t="str">
        <f t="shared" si="53"/>
        <v>No</v>
      </c>
      <c r="Q130" s="1">
        <v>200</v>
      </c>
      <c r="R130">
        <f t="shared" ref="R130:R193" si="56">IF(O130="No", 0, Q130)</f>
        <v>0</v>
      </c>
      <c r="S130">
        <v>200</v>
      </c>
      <c r="T130" t="s">
        <v>622</v>
      </c>
      <c r="U130">
        <f>R130/1</f>
        <v>0</v>
      </c>
      <c r="V130">
        <f>U130</f>
        <v>0</v>
      </c>
      <c r="W130" t="s">
        <v>648</v>
      </c>
      <c r="X130" t="str">
        <f>IF(S130&lt;R130, "Yes*", "No")</f>
        <v>No</v>
      </c>
      <c r="AB130" t="s">
        <v>512</v>
      </c>
      <c r="AC130" t="str">
        <f t="shared" si="54"/>
        <v>No</v>
      </c>
      <c r="AD130" t="str">
        <f t="shared" si="49"/>
        <v>Yes</v>
      </c>
      <c r="AE130" t="str">
        <f t="shared" si="50"/>
        <v>Yes</v>
      </c>
      <c r="AF130" t="str">
        <f t="shared" si="51"/>
        <v>Yes</v>
      </c>
      <c r="AG130" t="str">
        <f t="shared" si="52"/>
        <v>Yes</v>
      </c>
      <c r="AH130" t="s">
        <v>349</v>
      </c>
      <c r="AI130" t="s">
        <v>348</v>
      </c>
      <c r="AJ130" t="str">
        <f t="shared" si="47"/>
        <v/>
      </c>
      <c r="AK130" t="str">
        <f t="shared" ref="AK130:AK193" si="57">IF(AD130="Yes", "PCP", "")</f>
        <v>PCP</v>
      </c>
      <c r="AL130" t="str">
        <f t="shared" ref="AL130:AL193" si="58">IF(AE130="Yes", "Consumer", "")</f>
        <v>Consumer</v>
      </c>
      <c r="AM130" t="str">
        <f t="shared" ref="AM130:AM193" si="59">IF(AF130="Yes", "Industrial", "")</f>
        <v>Industrial</v>
      </c>
      <c r="AN130" t="str">
        <f t="shared" ref="AN130:AN193" si="60">IF(AG130="Yes", "Pharmaceutical", "")</f>
        <v>Pharmaceutical</v>
      </c>
      <c r="AO130" t="str">
        <f t="shared" ref="AO130:AO193" si="61">IF(AH130="Yes", "PAH", "")</f>
        <v>PAH</v>
      </c>
      <c r="AP130" t="str">
        <f t="shared" si="48"/>
        <v/>
      </c>
    </row>
    <row r="131" spans="1:42" hidden="1" x14ac:dyDescent="0.35">
      <c r="A131" s="1">
        <v>4087000</v>
      </c>
      <c r="B131" s="1" t="s">
        <v>3</v>
      </c>
      <c r="C131" s="1" t="s">
        <v>4</v>
      </c>
      <c r="D131" s="1">
        <v>2017</v>
      </c>
      <c r="E131" s="1" t="s">
        <v>618</v>
      </c>
      <c r="F131" s="1">
        <v>67445</v>
      </c>
      <c r="G131" s="1" t="s">
        <v>241</v>
      </c>
      <c r="H131" s="1" t="s">
        <v>79</v>
      </c>
      <c r="I131" s="1" t="s">
        <v>597</v>
      </c>
      <c r="J131" s="1">
        <v>2440</v>
      </c>
      <c r="K131" s="1" t="s">
        <v>345</v>
      </c>
      <c r="L131" s="1" t="s">
        <v>345</v>
      </c>
      <c r="M131" s="1"/>
      <c r="N131" s="1" t="s">
        <v>606</v>
      </c>
      <c r="O131" s="1" t="str">
        <f t="shared" si="53"/>
        <v>No</v>
      </c>
      <c r="P131" s="1" t="s">
        <v>722</v>
      </c>
      <c r="Q131" s="1">
        <v>30</v>
      </c>
      <c r="R131" s="1">
        <f t="shared" si="56"/>
        <v>0</v>
      </c>
      <c r="S131" s="1">
        <v>20</v>
      </c>
      <c r="T131" s="1" t="s">
        <v>30</v>
      </c>
      <c r="U131" s="1">
        <f t="shared" ref="U131:V134" si="62">R131/1000</f>
        <v>0</v>
      </c>
      <c r="V131" s="1">
        <f t="shared" si="62"/>
        <v>0.02</v>
      </c>
      <c r="W131" s="1" t="s">
        <v>231</v>
      </c>
      <c r="X131" s="1" t="str">
        <f>IF(N131="E", "Yes", "No")</f>
        <v>No</v>
      </c>
      <c r="AB131" s="1" t="s">
        <v>420</v>
      </c>
      <c r="AC131" t="str">
        <f t="shared" si="54"/>
        <v>No</v>
      </c>
      <c r="AD131" t="str">
        <f t="shared" si="49"/>
        <v>No</v>
      </c>
      <c r="AE131" t="str">
        <f t="shared" si="50"/>
        <v>No</v>
      </c>
      <c r="AF131" t="str">
        <f t="shared" si="51"/>
        <v>No</v>
      </c>
      <c r="AG131" t="str">
        <f t="shared" si="52"/>
        <v>Yes</v>
      </c>
      <c r="AH131" s="1" t="s">
        <v>348</v>
      </c>
      <c r="AI131" t="s">
        <v>348</v>
      </c>
      <c r="AJ131" t="str">
        <f t="shared" si="47"/>
        <v/>
      </c>
      <c r="AK131" t="str">
        <f t="shared" si="57"/>
        <v/>
      </c>
      <c r="AL131" t="str">
        <f t="shared" si="58"/>
        <v/>
      </c>
      <c r="AM131" t="str">
        <f t="shared" si="59"/>
        <v/>
      </c>
      <c r="AN131" t="str">
        <f t="shared" si="60"/>
        <v>Pharmaceutical</v>
      </c>
      <c r="AO131" t="str">
        <f t="shared" si="61"/>
        <v/>
      </c>
      <c r="AP131" t="str">
        <f t="shared" si="48"/>
        <v/>
      </c>
    </row>
    <row r="132" spans="1:42" hidden="1" x14ac:dyDescent="0.35">
      <c r="A132" s="1">
        <v>4087000</v>
      </c>
      <c r="B132" s="1" t="s">
        <v>3</v>
      </c>
      <c r="C132" s="1" t="s">
        <v>4</v>
      </c>
      <c r="D132" s="1">
        <v>2017</v>
      </c>
      <c r="E132" s="1" t="s">
        <v>618</v>
      </c>
      <c r="F132" s="1">
        <v>67999</v>
      </c>
      <c r="G132" s="1" t="s">
        <v>320</v>
      </c>
      <c r="H132" s="1" t="s">
        <v>492</v>
      </c>
      <c r="I132" s="1" t="s">
        <v>597</v>
      </c>
      <c r="J132" s="1">
        <v>2440</v>
      </c>
      <c r="K132" s="1" t="s">
        <v>345</v>
      </c>
      <c r="L132" s="1" t="s">
        <v>532</v>
      </c>
      <c r="M132" s="1"/>
      <c r="N132" s="1" t="s">
        <v>606</v>
      </c>
      <c r="O132" s="1" t="str">
        <f t="shared" si="53"/>
        <v>No</v>
      </c>
      <c r="P132" s="1" t="s">
        <v>722</v>
      </c>
      <c r="Q132" s="1">
        <v>70</v>
      </c>
      <c r="R132" s="1">
        <f t="shared" si="56"/>
        <v>0</v>
      </c>
      <c r="S132" s="1">
        <f>IF(O132="No", Q132, " ")</f>
        <v>70</v>
      </c>
      <c r="T132" s="1" t="s">
        <v>30</v>
      </c>
      <c r="U132" s="1">
        <f t="shared" si="62"/>
        <v>0</v>
      </c>
      <c r="V132" s="1">
        <f t="shared" si="62"/>
        <v>7.0000000000000007E-2</v>
      </c>
      <c r="W132" s="1" t="s">
        <v>318</v>
      </c>
      <c r="X132" s="1" t="str">
        <f>IF(N132="E", "Yes", "No")</f>
        <v>No</v>
      </c>
      <c r="AB132" s="1" t="s">
        <v>491</v>
      </c>
      <c r="AC132" t="str">
        <f t="shared" si="54"/>
        <v>No</v>
      </c>
      <c r="AD132" t="str">
        <f t="shared" si="49"/>
        <v>No</v>
      </c>
      <c r="AE132" t="str">
        <f t="shared" si="50"/>
        <v>No</v>
      </c>
      <c r="AF132" t="str">
        <f t="shared" si="51"/>
        <v>No</v>
      </c>
      <c r="AG132" t="str">
        <f t="shared" si="52"/>
        <v>No</v>
      </c>
      <c r="AH132" s="1" t="s">
        <v>348</v>
      </c>
      <c r="AI132" t="s">
        <v>349</v>
      </c>
      <c r="AJ132" t="str">
        <f t="shared" si="47"/>
        <v/>
      </c>
      <c r="AK132" t="str">
        <f t="shared" si="57"/>
        <v/>
      </c>
      <c r="AL132" t="str">
        <f t="shared" si="58"/>
        <v/>
      </c>
      <c r="AM132" t="str">
        <f t="shared" si="59"/>
        <v/>
      </c>
      <c r="AN132" t="str">
        <f t="shared" si="60"/>
        <v/>
      </c>
      <c r="AO132" t="str">
        <f t="shared" si="61"/>
        <v/>
      </c>
      <c r="AP132" t="str">
        <f t="shared" si="48"/>
        <v>Other</v>
      </c>
    </row>
    <row r="133" spans="1:42" hidden="1" x14ac:dyDescent="0.35">
      <c r="A133" s="1">
        <v>4087000</v>
      </c>
      <c r="B133" s="1" t="s">
        <v>3</v>
      </c>
      <c r="C133" s="1" t="s">
        <v>4</v>
      </c>
      <c r="D133" s="1">
        <v>2017</v>
      </c>
      <c r="E133" s="1" t="s">
        <v>618</v>
      </c>
      <c r="F133" s="1">
        <v>68251</v>
      </c>
      <c r="G133" s="1" t="s">
        <v>338</v>
      </c>
      <c r="H133" s="1" t="s">
        <v>169</v>
      </c>
      <c r="I133" s="1" t="s">
        <v>597</v>
      </c>
      <c r="J133" s="1">
        <v>2440</v>
      </c>
      <c r="K133" s="1" t="s">
        <v>345</v>
      </c>
      <c r="L133" s="1" t="s">
        <v>345</v>
      </c>
      <c r="M133" s="1" t="s">
        <v>345</v>
      </c>
      <c r="O133" s="1" t="str">
        <f t="shared" si="53"/>
        <v>Yes</v>
      </c>
      <c r="P133" s="1" t="s">
        <v>349</v>
      </c>
      <c r="Q133" s="1">
        <v>17.5</v>
      </c>
      <c r="R133" s="1">
        <f t="shared" si="56"/>
        <v>17.5</v>
      </c>
      <c r="S133" s="1">
        <v>84</v>
      </c>
      <c r="T133" s="1" t="s">
        <v>30</v>
      </c>
      <c r="U133" s="1">
        <f t="shared" si="62"/>
        <v>1.7500000000000002E-2</v>
      </c>
      <c r="V133" s="1">
        <f t="shared" si="62"/>
        <v>8.4000000000000005E-2</v>
      </c>
      <c r="W133" s="1" t="s">
        <v>318</v>
      </c>
      <c r="X133" s="1" t="str">
        <f>IF(S133&lt;R133, "Yes*", "No")</f>
        <v>No</v>
      </c>
      <c r="AB133" s="1" t="s">
        <v>505</v>
      </c>
      <c r="AC133" t="str">
        <f t="shared" si="54"/>
        <v>No</v>
      </c>
      <c r="AD133" t="str">
        <f t="shared" si="49"/>
        <v>No</v>
      </c>
      <c r="AE133" t="str">
        <f t="shared" si="50"/>
        <v>No</v>
      </c>
      <c r="AF133" t="str">
        <f t="shared" si="51"/>
        <v>No</v>
      </c>
      <c r="AG133" t="str">
        <f t="shared" si="52"/>
        <v>Yes</v>
      </c>
      <c r="AH133" s="1" t="s">
        <v>348</v>
      </c>
      <c r="AI133" t="s">
        <v>348</v>
      </c>
      <c r="AJ133" t="str">
        <f t="shared" si="47"/>
        <v/>
      </c>
      <c r="AK133" t="str">
        <f t="shared" si="57"/>
        <v/>
      </c>
      <c r="AL133" t="str">
        <f t="shared" si="58"/>
        <v/>
      </c>
      <c r="AM133" t="str">
        <f t="shared" si="59"/>
        <v/>
      </c>
      <c r="AN133" t="str">
        <f t="shared" si="60"/>
        <v>Pharmaceutical</v>
      </c>
      <c r="AO133" t="str">
        <f t="shared" si="61"/>
        <v/>
      </c>
      <c r="AP133" t="str">
        <f t="shared" si="48"/>
        <v/>
      </c>
    </row>
    <row r="134" spans="1:42" hidden="1" x14ac:dyDescent="0.35">
      <c r="A134" s="1">
        <v>4087000</v>
      </c>
      <c r="B134" s="1" t="s">
        <v>3</v>
      </c>
      <c r="C134" s="1" t="s">
        <v>4</v>
      </c>
      <c r="D134" s="1">
        <v>2017</v>
      </c>
      <c r="E134" s="1" t="s">
        <v>618</v>
      </c>
      <c r="F134" s="1">
        <v>67468</v>
      </c>
      <c r="G134" s="1" t="s">
        <v>261</v>
      </c>
      <c r="H134" s="1" t="s">
        <v>98</v>
      </c>
      <c r="I134" s="1" t="s">
        <v>597</v>
      </c>
      <c r="J134" s="1">
        <v>2440</v>
      </c>
      <c r="K134" s="1" t="s">
        <v>345</v>
      </c>
      <c r="L134" s="1" t="s">
        <v>563</v>
      </c>
      <c r="M134" s="1"/>
      <c r="N134" s="1" t="s">
        <v>606</v>
      </c>
      <c r="O134" s="1" t="str">
        <f t="shared" si="53"/>
        <v>No</v>
      </c>
      <c r="P134" s="1" t="s">
        <v>722</v>
      </c>
      <c r="Q134" s="1">
        <v>80</v>
      </c>
      <c r="R134" s="1">
        <f t="shared" si="56"/>
        <v>0</v>
      </c>
      <c r="S134" s="1">
        <v>8.1999999999999993</v>
      </c>
      <c r="T134" s="1" t="s">
        <v>30</v>
      </c>
      <c r="U134" s="1">
        <f t="shared" si="62"/>
        <v>0</v>
      </c>
      <c r="V134" s="1">
        <f t="shared" si="62"/>
        <v>8.199999999999999E-3</v>
      </c>
      <c r="W134" s="1" t="s">
        <v>231</v>
      </c>
      <c r="X134" s="1" t="str">
        <f>IF(N134="E", "Yes", "No")</f>
        <v>No</v>
      </c>
      <c r="AB134" t="s">
        <v>437</v>
      </c>
      <c r="AC134" t="str">
        <f t="shared" si="54"/>
        <v>No</v>
      </c>
      <c r="AD134" t="str">
        <f t="shared" si="49"/>
        <v>Yes</v>
      </c>
      <c r="AE134" t="str">
        <f t="shared" si="50"/>
        <v>No</v>
      </c>
      <c r="AF134" t="str">
        <f t="shared" si="51"/>
        <v>No</v>
      </c>
      <c r="AG134" t="str">
        <f t="shared" si="52"/>
        <v>Yes</v>
      </c>
      <c r="AH134" s="1" t="s">
        <v>348</v>
      </c>
      <c r="AI134" t="s">
        <v>348</v>
      </c>
      <c r="AJ134" t="str">
        <f t="shared" si="47"/>
        <v/>
      </c>
      <c r="AK134" t="str">
        <f t="shared" si="57"/>
        <v>PCP</v>
      </c>
      <c r="AL134" t="str">
        <f t="shared" si="58"/>
        <v/>
      </c>
      <c r="AM134" t="str">
        <f t="shared" si="59"/>
        <v/>
      </c>
      <c r="AN134" t="str">
        <f t="shared" si="60"/>
        <v>Pharmaceutical</v>
      </c>
      <c r="AO134" t="str">
        <f t="shared" si="61"/>
        <v/>
      </c>
      <c r="AP134" t="str">
        <f t="shared" si="48"/>
        <v/>
      </c>
    </row>
    <row r="135" spans="1:42" hidden="1" x14ac:dyDescent="0.35">
      <c r="A135">
        <v>4087000</v>
      </c>
      <c r="B135" t="s">
        <v>3</v>
      </c>
      <c r="C135" t="s">
        <v>4</v>
      </c>
      <c r="D135">
        <v>2017</v>
      </c>
      <c r="E135" t="s">
        <v>620</v>
      </c>
      <c r="F135" s="4">
        <v>63187</v>
      </c>
      <c r="G135" t="s">
        <v>661</v>
      </c>
      <c r="H135" t="s">
        <v>26</v>
      </c>
      <c r="I135" t="s">
        <v>693</v>
      </c>
      <c r="N135" s="1" t="s">
        <v>607</v>
      </c>
      <c r="O135" s="1" t="str">
        <f t="shared" si="53"/>
        <v>Yes</v>
      </c>
      <c r="Q135">
        <v>220</v>
      </c>
      <c r="R135">
        <f t="shared" si="56"/>
        <v>220</v>
      </c>
      <c r="S135">
        <v>500</v>
      </c>
      <c r="T135" t="s">
        <v>622</v>
      </c>
      <c r="U135">
        <f>R135/1</f>
        <v>220</v>
      </c>
      <c r="V135">
        <f>U135</f>
        <v>220</v>
      </c>
      <c r="W135" t="s">
        <v>648</v>
      </c>
      <c r="X135" t="str">
        <f>IF(S135&lt;R135, "Yes*", "No")</f>
        <v>No</v>
      </c>
      <c r="AB135" t="s">
        <v>697</v>
      </c>
      <c r="AC135" t="str">
        <f t="shared" si="54"/>
        <v>No</v>
      </c>
      <c r="AD135" t="str">
        <f t="shared" si="49"/>
        <v>Yes</v>
      </c>
      <c r="AE135" t="str">
        <f t="shared" si="50"/>
        <v>Yes</v>
      </c>
      <c r="AF135" t="str">
        <f t="shared" si="51"/>
        <v>Yes</v>
      </c>
      <c r="AG135" t="str">
        <f t="shared" si="52"/>
        <v>Yes</v>
      </c>
      <c r="AH135" t="s">
        <v>349</v>
      </c>
      <c r="AI135" t="s">
        <v>348</v>
      </c>
      <c r="AJ135" t="str">
        <f t="shared" si="47"/>
        <v/>
      </c>
      <c r="AK135" t="str">
        <f t="shared" si="57"/>
        <v>PCP</v>
      </c>
      <c r="AL135" t="str">
        <f t="shared" si="58"/>
        <v>Consumer</v>
      </c>
      <c r="AM135" t="str">
        <f t="shared" si="59"/>
        <v>Industrial</v>
      </c>
      <c r="AN135" t="str">
        <f t="shared" si="60"/>
        <v>Pharmaceutical</v>
      </c>
      <c r="AO135" t="str">
        <f t="shared" si="61"/>
        <v>PAH</v>
      </c>
      <c r="AP135" t="str">
        <f t="shared" si="48"/>
        <v/>
      </c>
    </row>
    <row r="136" spans="1:42" hidden="1" x14ac:dyDescent="0.35">
      <c r="A136" s="1">
        <v>4087000</v>
      </c>
      <c r="B136" s="1" t="s">
        <v>3</v>
      </c>
      <c r="C136" s="1" t="s">
        <v>4</v>
      </c>
      <c r="D136" s="1">
        <v>2017</v>
      </c>
      <c r="E136" s="1" t="s">
        <v>618</v>
      </c>
      <c r="F136" s="1">
        <v>67499</v>
      </c>
      <c r="G136" s="1" t="s">
        <v>286</v>
      </c>
      <c r="H136" s="1" t="s">
        <v>122</v>
      </c>
      <c r="I136" s="1" t="s">
        <v>597</v>
      </c>
      <c r="J136" s="1">
        <v>2440</v>
      </c>
      <c r="K136" s="1" t="s">
        <v>345</v>
      </c>
      <c r="L136" s="1" t="s">
        <v>567</v>
      </c>
      <c r="M136" s="1"/>
      <c r="N136" s="1" t="s">
        <v>606</v>
      </c>
      <c r="O136" s="1" t="str">
        <f t="shared" si="53"/>
        <v>No</v>
      </c>
      <c r="P136" s="1" t="s">
        <v>722</v>
      </c>
      <c r="Q136" s="1">
        <v>4</v>
      </c>
      <c r="R136" s="1">
        <f t="shared" si="56"/>
        <v>0</v>
      </c>
      <c r="S136" s="1">
        <f>IF(O136="No", Q136, " ")</f>
        <v>4</v>
      </c>
      <c r="T136" s="1" t="s">
        <v>30</v>
      </c>
      <c r="U136" s="1">
        <f>R136/1000</f>
        <v>0</v>
      </c>
      <c r="V136" s="1">
        <f>S136/1000</f>
        <v>4.0000000000000001E-3</v>
      </c>
      <c r="W136" s="1" t="s">
        <v>231</v>
      </c>
      <c r="X136" s="1" t="str">
        <f>IF(N136="E", "Yes", "No")</f>
        <v>No</v>
      </c>
      <c r="AB136" t="s">
        <v>461</v>
      </c>
      <c r="AC136" s="1" t="s">
        <v>349</v>
      </c>
      <c r="AD136" t="str">
        <f t="shared" si="49"/>
        <v>No</v>
      </c>
      <c r="AE136" t="str">
        <f t="shared" si="50"/>
        <v>No</v>
      </c>
      <c r="AF136" t="str">
        <f t="shared" si="51"/>
        <v>Yes</v>
      </c>
      <c r="AG136" t="str">
        <f t="shared" si="52"/>
        <v>Yes</v>
      </c>
      <c r="AH136" s="1" t="s">
        <v>348</v>
      </c>
      <c r="AI136" t="s">
        <v>348</v>
      </c>
      <c r="AJ136" t="str">
        <f t="shared" si="47"/>
        <v>Pesticide</v>
      </c>
      <c r="AK136" t="str">
        <f t="shared" si="57"/>
        <v/>
      </c>
      <c r="AL136" t="str">
        <f t="shared" si="58"/>
        <v/>
      </c>
      <c r="AM136" t="str">
        <f t="shared" si="59"/>
        <v>Industrial</v>
      </c>
      <c r="AN136" t="str">
        <f t="shared" si="60"/>
        <v>Pharmaceutical</v>
      </c>
      <c r="AO136" t="str">
        <f t="shared" si="61"/>
        <v/>
      </c>
      <c r="AP136" t="str">
        <f t="shared" si="48"/>
        <v/>
      </c>
    </row>
    <row r="137" spans="1:42" hidden="1" x14ac:dyDescent="0.35">
      <c r="A137">
        <v>40870112</v>
      </c>
      <c r="B137" t="s">
        <v>573</v>
      </c>
      <c r="C137" t="s">
        <v>574</v>
      </c>
      <c r="D137">
        <v>2017</v>
      </c>
      <c r="E137" t="s">
        <v>620</v>
      </c>
      <c r="F137" s="4">
        <v>63171</v>
      </c>
      <c r="G137" t="s">
        <v>609</v>
      </c>
      <c r="H137" t="s">
        <v>44</v>
      </c>
      <c r="I137" t="s">
        <v>693</v>
      </c>
      <c r="N137"/>
      <c r="O137" s="1" t="str">
        <f t="shared" si="53"/>
        <v>Yes</v>
      </c>
      <c r="Q137">
        <v>105</v>
      </c>
      <c r="R137">
        <f t="shared" si="56"/>
        <v>105</v>
      </c>
      <c r="S137">
        <v>100</v>
      </c>
      <c r="T137" t="s">
        <v>622</v>
      </c>
      <c r="U137">
        <f t="shared" ref="U137:U149" si="63">R137/1</f>
        <v>105</v>
      </c>
      <c r="V137">
        <f t="shared" ref="V137:V143" si="64">U137</f>
        <v>105</v>
      </c>
      <c r="W137" t="s">
        <v>648</v>
      </c>
      <c r="X137" t="str">
        <f t="shared" ref="X137:X143" si="65">IF(S137&lt;R137, "Yes*", "No")</f>
        <v>Yes*</v>
      </c>
      <c r="AB137" t="s">
        <v>383</v>
      </c>
      <c r="AC137" t="str">
        <f t="shared" ref="AC137:AC143" si="66">IF(ISNUMBER(SEARCH("Pesticide, active_ingredient", AB137)), "Yes", "No")</f>
        <v>No</v>
      </c>
      <c r="AD137" t="str">
        <f t="shared" si="49"/>
        <v>No</v>
      </c>
      <c r="AE137" t="str">
        <f t="shared" si="50"/>
        <v>Yes</v>
      </c>
      <c r="AF137" t="str">
        <f t="shared" si="51"/>
        <v>No</v>
      </c>
      <c r="AG137" t="str">
        <f t="shared" si="52"/>
        <v>No</v>
      </c>
      <c r="AH137" t="s">
        <v>349</v>
      </c>
      <c r="AI137" t="s">
        <v>348</v>
      </c>
      <c r="AJ137" t="str">
        <f t="shared" si="47"/>
        <v/>
      </c>
      <c r="AK137" t="str">
        <f t="shared" si="57"/>
        <v/>
      </c>
      <c r="AL137" t="str">
        <f t="shared" si="58"/>
        <v>Consumer</v>
      </c>
      <c r="AM137" t="str">
        <f t="shared" si="59"/>
        <v/>
      </c>
      <c r="AN137" t="str">
        <f t="shared" si="60"/>
        <v/>
      </c>
      <c r="AO137" t="str">
        <f t="shared" si="61"/>
        <v>PAH</v>
      </c>
      <c r="AP137" t="str">
        <f t="shared" si="48"/>
        <v/>
      </c>
    </row>
    <row r="138" spans="1:42" hidden="1" x14ac:dyDescent="0.35">
      <c r="A138">
        <v>4087170</v>
      </c>
      <c r="B138" t="s">
        <v>586</v>
      </c>
      <c r="C138" t="s">
        <v>587</v>
      </c>
      <c r="D138">
        <v>2017</v>
      </c>
      <c r="E138" t="s">
        <v>620</v>
      </c>
      <c r="F138" s="4">
        <v>63171</v>
      </c>
      <c r="G138" t="s">
        <v>609</v>
      </c>
      <c r="H138" t="s">
        <v>44</v>
      </c>
      <c r="I138" t="s">
        <v>693</v>
      </c>
      <c r="N138"/>
      <c r="O138" s="1" t="str">
        <f t="shared" si="53"/>
        <v>Yes</v>
      </c>
      <c r="Q138">
        <v>63</v>
      </c>
      <c r="R138">
        <f t="shared" si="56"/>
        <v>63</v>
      </c>
      <c r="S138">
        <v>100</v>
      </c>
      <c r="T138" t="s">
        <v>622</v>
      </c>
      <c r="U138">
        <f t="shared" si="63"/>
        <v>63</v>
      </c>
      <c r="V138">
        <f t="shared" si="64"/>
        <v>63</v>
      </c>
      <c r="W138" t="s">
        <v>648</v>
      </c>
      <c r="X138" t="str">
        <f t="shared" si="65"/>
        <v>No</v>
      </c>
      <c r="AB138" t="s">
        <v>383</v>
      </c>
      <c r="AC138" t="str">
        <f t="shared" si="66"/>
        <v>No</v>
      </c>
      <c r="AD138" t="str">
        <f t="shared" si="49"/>
        <v>No</v>
      </c>
      <c r="AE138" t="str">
        <f t="shared" si="50"/>
        <v>Yes</v>
      </c>
      <c r="AF138" t="str">
        <f t="shared" si="51"/>
        <v>No</v>
      </c>
      <c r="AG138" t="str">
        <f t="shared" si="52"/>
        <v>No</v>
      </c>
      <c r="AH138" t="s">
        <v>349</v>
      </c>
      <c r="AI138" t="s">
        <v>348</v>
      </c>
      <c r="AJ138" t="str">
        <f t="shared" si="47"/>
        <v/>
      </c>
      <c r="AK138" t="str">
        <f t="shared" si="57"/>
        <v/>
      </c>
      <c r="AL138" t="str">
        <f t="shared" si="58"/>
        <v>Consumer</v>
      </c>
      <c r="AM138" t="str">
        <f t="shared" si="59"/>
        <v/>
      </c>
      <c r="AN138" t="str">
        <f t="shared" si="60"/>
        <v/>
      </c>
      <c r="AO138" t="str">
        <f t="shared" si="61"/>
        <v>PAH</v>
      </c>
      <c r="AP138" t="str">
        <f t="shared" si="48"/>
        <v/>
      </c>
    </row>
    <row r="139" spans="1:42" hidden="1" x14ac:dyDescent="0.35">
      <c r="A139">
        <v>40871607</v>
      </c>
      <c r="B139" s="5" t="s">
        <v>584</v>
      </c>
      <c r="C139" t="s">
        <v>585</v>
      </c>
      <c r="D139">
        <v>2017</v>
      </c>
      <c r="E139" t="s">
        <v>620</v>
      </c>
      <c r="F139" s="4">
        <v>63171</v>
      </c>
      <c r="G139" t="s">
        <v>609</v>
      </c>
      <c r="H139" t="s">
        <v>44</v>
      </c>
      <c r="I139" t="s">
        <v>693</v>
      </c>
      <c r="N139" t="s">
        <v>606</v>
      </c>
      <c r="O139" s="1" t="str">
        <f t="shared" si="53"/>
        <v>No</v>
      </c>
      <c r="Q139">
        <v>100</v>
      </c>
      <c r="R139">
        <f t="shared" si="56"/>
        <v>0</v>
      </c>
      <c r="S139">
        <v>100</v>
      </c>
      <c r="T139" t="s">
        <v>622</v>
      </c>
      <c r="U139">
        <f t="shared" si="63"/>
        <v>0</v>
      </c>
      <c r="V139">
        <f t="shared" si="64"/>
        <v>0</v>
      </c>
      <c r="W139" t="s">
        <v>648</v>
      </c>
      <c r="X139" t="str">
        <f t="shared" si="65"/>
        <v>No</v>
      </c>
      <c r="AB139" t="s">
        <v>383</v>
      </c>
      <c r="AC139" t="str">
        <f t="shared" si="66"/>
        <v>No</v>
      </c>
      <c r="AD139" t="str">
        <f t="shared" si="49"/>
        <v>No</v>
      </c>
      <c r="AE139" t="str">
        <f t="shared" si="50"/>
        <v>Yes</v>
      </c>
      <c r="AF139" t="str">
        <f t="shared" si="51"/>
        <v>No</v>
      </c>
      <c r="AG139" t="str">
        <f t="shared" si="52"/>
        <v>No</v>
      </c>
      <c r="AH139" t="s">
        <v>349</v>
      </c>
      <c r="AI139" t="s">
        <v>348</v>
      </c>
      <c r="AJ139" t="str">
        <f t="shared" si="47"/>
        <v/>
      </c>
      <c r="AK139" t="str">
        <f t="shared" si="57"/>
        <v/>
      </c>
      <c r="AL139" t="str">
        <f t="shared" si="58"/>
        <v>Consumer</v>
      </c>
      <c r="AM139" t="str">
        <f t="shared" si="59"/>
        <v/>
      </c>
      <c r="AN139" t="str">
        <f t="shared" si="60"/>
        <v/>
      </c>
      <c r="AO139" t="str">
        <f t="shared" si="61"/>
        <v>PAH</v>
      </c>
      <c r="AP139" t="str">
        <f t="shared" si="48"/>
        <v/>
      </c>
    </row>
    <row r="140" spans="1:42" hidden="1" x14ac:dyDescent="0.35">
      <c r="A140">
        <v>4087141</v>
      </c>
      <c r="B140" t="s">
        <v>582</v>
      </c>
      <c r="C140" t="s">
        <v>583</v>
      </c>
      <c r="D140">
        <v>2017</v>
      </c>
      <c r="E140" t="s">
        <v>620</v>
      </c>
      <c r="F140" s="4">
        <v>63171</v>
      </c>
      <c r="G140" t="s">
        <v>609</v>
      </c>
      <c r="H140" t="s">
        <v>44</v>
      </c>
      <c r="I140" t="s">
        <v>693</v>
      </c>
      <c r="N140"/>
      <c r="O140" s="1" t="str">
        <f t="shared" si="53"/>
        <v>Yes</v>
      </c>
      <c r="Q140">
        <v>116</v>
      </c>
      <c r="R140">
        <f t="shared" si="56"/>
        <v>116</v>
      </c>
      <c r="S140">
        <v>100</v>
      </c>
      <c r="T140" t="s">
        <v>622</v>
      </c>
      <c r="U140">
        <f t="shared" si="63"/>
        <v>116</v>
      </c>
      <c r="V140">
        <f t="shared" si="64"/>
        <v>116</v>
      </c>
      <c r="W140" t="s">
        <v>648</v>
      </c>
      <c r="X140" t="str">
        <f t="shared" si="65"/>
        <v>Yes*</v>
      </c>
      <c r="AB140" t="s">
        <v>383</v>
      </c>
      <c r="AC140" t="str">
        <f t="shared" si="66"/>
        <v>No</v>
      </c>
      <c r="AD140" t="str">
        <f t="shared" si="49"/>
        <v>No</v>
      </c>
      <c r="AE140" t="str">
        <f t="shared" si="50"/>
        <v>Yes</v>
      </c>
      <c r="AF140" t="str">
        <f t="shared" si="51"/>
        <v>No</v>
      </c>
      <c r="AG140" t="str">
        <f t="shared" si="52"/>
        <v>No</v>
      </c>
      <c r="AH140" t="s">
        <v>349</v>
      </c>
      <c r="AI140" t="s">
        <v>348</v>
      </c>
      <c r="AJ140" t="str">
        <f t="shared" si="47"/>
        <v/>
      </c>
      <c r="AK140" t="str">
        <f t="shared" si="57"/>
        <v/>
      </c>
      <c r="AL140" t="str">
        <f t="shared" si="58"/>
        <v>Consumer</v>
      </c>
      <c r="AM140" t="str">
        <f t="shared" si="59"/>
        <v/>
      </c>
      <c r="AN140" t="str">
        <f t="shared" si="60"/>
        <v/>
      </c>
      <c r="AO140" t="str">
        <f t="shared" si="61"/>
        <v>PAH</v>
      </c>
      <c r="AP140" t="str">
        <f t="shared" si="48"/>
        <v/>
      </c>
    </row>
    <row r="141" spans="1:42" hidden="1" x14ac:dyDescent="0.35">
      <c r="A141">
        <v>4087098</v>
      </c>
      <c r="B141" t="s">
        <v>579</v>
      </c>
      <c r="C141" t="s">
        <v>580</v>
      </c>
      <c r="D141">
        <v>2017</v>
      </c>
      <c r="E141" t="s">
        <v>620</v>
      </c>
      <c r="F141" s="4">
        <v>63171</v>
      </c>
      <c r="G141" t="s">
        <v>609</v>
      </c>
      <c r="H141" t="s">
        <v>44</v>
      </c>
      <c r="I141" t="s">
        <v>693</v>
      </c>
      <c r="N141"/>
      <c r="O141" s="1" t="str">
        <f t="shared" si="53"/>
        <v>Yes</v>
      </c>
      <c r="Q141">
        <v>69</v>
      </c>
      <c r="R141">
        <f t="shared" si="56"/>
        <v>69</v>
      </c>
      <c r="S141">
        <v>100</v>
      </c>
      <c r="T141" t="s">
        <v>622</v>
      </c>
      <c r="U141">
        <f t="shared" si="63"/>
        <v>69</v>
      </c>
      <c r="V141">
        <f t="shared" si="64"/>
        <v>69</v>
      </c>
      <c r="W141" t="s">
        <v>648</v>
      </c>
      <c r="X141" t="str">
        <f t="shared" si="65"/>
        <v>No</v>
      </c>
      <c r="AB141" t="s">
        <v>383</v>
      </c>
      <c r="AC141" t="str">
        <f t="shared" si="66"/>
        <v>No</v>
      </c>
      <c r="AD141" t="str">
        <f t="shared" si="49"/>
        <v>No</v>
      </c>
      <c r="AE141" t="str">
        <f t="shared" si="50"/>
        <v>Yes</v>
      </c>
      <c r="AF141" t="str">
        <f t="shared" si="51"/>
        <v>No</v>
      </c>
      <c r="AG141" t="str">
        <f t="shared" si="52"/>
        <v>No</v>
      </c>
      <c r="AH141" t="s">
        <v>349</v>
      </c>
      <c r="AI141" t="s">
        <v>348</v>
      </c>
      <c r="AJ141" t="str">
        <f t="shared" si="47"/>
        <v/>
      </c>
      <c r="AK141" t="str">
        <f t="shared" si="57"/>
        <v/>
      </c>
      <c r="AL141" t="str">
        <f t="shared" si="58"/>
        <v>Consumer</v>
      </c>
      <c r="AM141" t="str">
        <f t="shared" si="59"/>
        <v/>
      </c>
      <c r="AN141" t="str">
        <f t="shared" si="60"/>
        <v/>
      </c>
      <c r="AO141" t="str">
        <f t="shared" si="61"/>
        <v>PAH</v>
      </c>
      <c r="AP141" t="str">
        <f t="shared" si="48"/>
        <v/>
      </c>
    </row>
    <row r="142" spans="1:42" hidden="1" x14ac:dyDescent="0.35">
      <c r="A142">
        <v>40870855</v>
      </c>
      <c r="B142" t="s">
        <v>577</v>
      </c>
      <c r="C142" t="s">
        <v>578</v>
      </c>
      <c r="D142">
        <v>2017</v>
      </c>
      <c r="E142" t="s">
        <v>620</v>
      </c>
      <c r="F142" s="4">
        <v>63171</v>
      </c>
      <c r="G142" t="s">
        <v>609</v>
      </c>
      <c r="H142" t="s">
        <v>44</v>
      </c>
      <c r="I142" t="s">
        <v>693</v>
      </c>
      <c r="N142"/>
      <c r="O142" s="1" t="str">
        <f t="shared" si="53"/>
        <v>Yes</v>
      </c>
      <c r="Q142">
        <v>14</v>
      </c>
      <c r="R142">
        <f t="shared" si="56"/>
        <v>14</v>
      </c>
      <c r="S142">
        <v>100</v>
      </c>
      <c r="T142" t="s">
        <v>622</v>
      </c>
      <c r="U142">
        <f t="shared" si="63"/>
        <v>14</v>
      </c>
      <c r="V142">
        <f t="shared" si="64"/>
        <v>14</v>
      </c>
      <c r="W142" t="s">
        <v>648</v>
      </c>
      <c r="X142" t="str">
        <f t="shared" si="65"/>
        <v>No</v>
      </c>
      <c r="AB142" t="s">
        <v>383</v>
      </c>
      <c r="AC142" t="str">
        <f t="shared" si="66"/>
        <v>No</v>
      </c>
      <c r="AD142" t="str">
        <f t="shared" si="49"/>
        <v>No</v>
      </c>
      <c r="AE142" t="str">
        <f t="shared" si="50"/>
        <v>Yes</v>
      </c>
      <c r="AF142" t="str">
        <f t="shared" si="51"/>
        <v>No</v>
      </c>
      <c r="AG142" t="str">
        <f t="shared" si="52"/>
        <v>No</v>
      </c>
      <c r="AH142" t="s">
        <v>349</v>
      </c>
      <c r="AI142" t="s">
        <v>348</v>
      </c>
      <c r="AJ142" t="str">
        <f t="shared" si="47"/>
        <v/>
      </c>
      <c r="AK142" t="str">
        <f t="shared" si="57"/>
        <v/>
      </c>
      <c r="AL142" t="str">
        <f t="shared" si="58"/>
        <v>Consumer</v>
      </c>
      <c r="AM142" t="str">
        <f t="shared" si="59"/>
        <v/>
      </c>
      <c r="AN142" t="str">
        <f t="shared" si="60"/>
        <v/>
      </c>
      <c r="AO142" t="str">
        <f t="shared" si="61"/>
        <v>PAH</v>
      </c>
      <c r="AP142" t="str">
        <f t="shared" si="48"/>
        <v/>
      </c>
    </row>
    <row r="143" spans="1:42" hidden="1" x14ac:dyDescent="0.35">
      <c r="A143">
        <v>4087014</v>
      </c>
      <c r="B143" t="s">
        <v>575</v>
      </c>
      <c r="C143" t="s">
        <v>576</v>
      </c>
      <c r="D143">
        <v>2017</v>
      </c>
      <c r="E143" t="s">
        <v>620</v>
      </c>
      <c r="F143" s="4">
        <v>63171</v>
      </c>
      <c r="G143" t="s">
        <v>609</v>
      </c>
      <c r="H143" t="s">
        <v>44</v>
      </c>
      <c r="I143" t="s">
        <v>693</v>
      </c>
      <c r="N143"/>
      <c r="O143" s="1" t="str">
        <f t="shared" si="53"/>
        <v>Yes</v>
      </c>
      <c r="Q143">
        <v>75</v>
      </c>
      <c r="R143">
        <f t="shared" si="56"/>
        <v>75</v>
      </c>
      <c r="S143">
        <v>100</v>
      </c>
      <c r="T143" t="s">
        <v>622</v>
      </c>
      <c r="U143">
        <f t="shared" si="63"/>
        <v>75</v>
      </c>
      <c r="V143">
        <f t="shared" si="64"/>
        <v>75</v>
      </c>
      <c r="W143" t="s">
        <v>648</v>
      </c>
      <c r="X143" t="str">
        <f t="shared" si="65"/>
        <v>No</v>
      </c>
      <c r="AB143" t="s">
        <v>383</v>
      </c>
      <c r="AC143" t="str">
        <f t="shared" si="66"/>
        <v>No</v>
      </c>
      <c r="AD143" t="str">
        <f t="shared" si="49"/>
        <v>No</v>
      </c>
      <c r="AE143" t="str">
        <f t="shared" si="50"/>
        <v>Yes</v>
      </c>
      <c r="AF143" t="str">
        <f t="shared" si="51"/>
        <v>No</v>
      </c>
      <c r="AG143" t="str">
        <f t="shared" si="52"/>
        <v>No</v>
      </c>
      <c r="AH143" t="s">
        <v>349</v>
      </c>
      <c r="AI143" t="s">
        <v>348</v>
      </c>
      <c r="AJ143" t="str">
        <f t="shared" si="47"/>
        <v/>
      </c>
      <c r="AK143" t="str">
        <f t="shared" si="57"/>
        <v/>
      </c>
      <c r="AL143" t="str">
        <f t="shared" si="58"/>
        <v>Consumer</v>
      </c>
      <c r="AM143" t="str">
        <f t="shared" si="59"/>
        <v/>
      </c>
      <c r="AN143" t="str">
        <f t="shared" si="60"/>
        <v/>
      </c>
      <c r="AO143" t="str">
        <f t="shared" si="61"/>
        <v>PAH</v>
      </c>
      <c r="AP143" t="str">
        <f t="shared" si="48"/>
        <v/>
      </c>
    </row>
    <row r="144" spans="1:42" hidden="1" x14ac:dyDescent="0.35">
      <c r="A144" s="1">
        <v>4087000</v>
      </c>
      <c r="B144" s="1" t="s">
        <v>3</v>
      </c>
      <c r="C144" s="1" t="s">
        <v>4</v>
      </c>
      <c r="D144" s="1">
        <v>2017</v>
      </c>
      <c r="E144" s="1" t="s">
        <v>618</v>
      </c>
      <c r="F144" s="1">
        <v>39570</v>
      </c>
      <c r="G144" s="1" t="s">
        <v>195</v>
      </c>
      <c r="H144" s="1" t="s">
        <v>27</v>
      </c>
      <c r="I144" s="1" t="s">
        <v>596</v>
      </c>
      <c r="J144" s="1">
        <v>4433</v>
      </c>
      <c r="K144" s="1" t="s">
        <v>614</v>
      </c>
      <c r="L144" s="1" t="s">
        <v>550</v>
      </c>
      <c r="M144" s="1"/>
      <c r="N144" s="1" t="s">
        <v>606</v>
      </c>
      <c r="O144" s="1" t="str">
        <f t="shared" si="53"/>
        <v>No</v>
      </c>
      <c r="P144" s="1" t="s">
        <v>722</v>
      </c>
      <c r="Q144" s="1">
        <v>0.32</v>
      </c>
      <c r="R144" s="1">
        <f t="shared" si="56"/>
        <v>0</v>
      </c>
      <c r="S144" s="1">
        <f>IF(O144="No", Q144, " ")</f>
        <v>0.32</v>
      </c>
      <c r="T144" s="1" t="s">
        <v>7</v>
      </c>
      <c r="U144" s="1">
        <f t="shared" si="63"/>
        <v>0</v>
      </c>
      <c r="V144" s="1">
        <f>S144</f>
        <v>0.32</v>
      </c>
      <c r="W144" s="1" t="s">
        <v>177</v>
      </c>
      <c r="X144" s="1" t="str">
        <f>IF(N144="E", "Yes", "No")</f>
        <v>No</v>
      </c>
      <c r="AB144" s="1" t="s">
        <v>367</v>
      </c>
      <c r="AC144" s="1" t="s">
        <v>349</v>
      </c>
      <c r="AD144" t="str">
        <f t="shared" si="49"/>
        <v>Yes</v>
      </c>
      <c r="AE144" t="str">
        <f t="shared" si="50"/>
        <v>Yes</v>
      </c>
      <c r="AF144" t="str">
        <f t="shared" si="51"/>
        <v>No</v>
      </c>
      <c r="AG144" t="str">
        <f t="shared" si="52"/>
        <v>Yes</v>
      </c>
      <c r="AH144" s="1" t="s">
        <v>348</v>
      </c>
      <c r="AI144" t="s">
        <v>348</v>
      </c>
      <c r="AJ144" t="str">
        <f t="shared" si="47"/>
        <v>Pesticide</v>
      </c>
      <c r="AK144" t="str">
        <f t="shared" si="57"/>
        <v>PCP</v>
      </c>
      <c r="AL144" t="str">
        <f t="shared" si="58"/>
        <v>Consumer</v>
      </c>
      <c r="AM144" t="str">
        <f t="shared" si="59"/>
        <v/>
      </c>
      <c r="AN144" t="str">
        <f t="shared" si="60"/>
        <v>Pharmaceutical</v>
      </c>
      <c r="AO144" t="str">
        <f t="shared" si="61"/>
        <v/>
      </c>
      <c r="AP144" t="str">
        <f t="shared" si="48"/>
        <v/>
      </c>
    </row>
    <row r="145" spans="1:54" s="1" customFormat="1" hidden="1" x14ac:dyDescent="0.35">
      <c r="A145">
        <v>4087000</v>
      </c>
      <c r="B145" t="s">
        <v>3</v>
      </c>
      <c r="C145" t="s">
        <v>4</v>
      </c>
      <c r="D145">
        <v>2017</v>
      </c>
      <c r="E145" t="s">
        <v>620</v>
      </c>
      <c r="F145" s="4">
        <v>63198</v>
      </c>
      <c r="G145" t="s">
        <v>195</v>
      </c>
      <c r="H145" t="s">
        <v>27</v>
      </c>
      <c r="I145" t="s">
        <v>693</v>
      </c>
      <c r="J145"/>
      <c r="K145"/>
      <c r="L145"/>
      <c r="M145"/>
      <c r="N145" s="1" t="s">
        <v>606</v>
      </c>
      <c r="O145" s="1" t="str">
        <f t="shared" ref="O145:O176" si="67">IF(N145="&lt;", "No", "Yes")</f>
        <v>No</v>
      </c>
      <c r="Q145">
        <v>100</v>
      </c>
      <c r="R145">
        <f t="shared" si="56"/>
        <v>0</v>
      </c>
      <c r="S145">
        <v>100</v>
      </c>
      <c r="T145" t="s">
        <v>622</v>
      </c>
      <c r="U145">
        <f t="shared" si="63"/>
        <v>0</v>
      </c>
      <c r="V145">
        <f>U145</f>
        <v>0</v>
      </c>
      <c r="W145" t="s">
        <v>648</v>
      </c>
      <c r="X145" t="str">
        <f>IF(S145&lt;R145, "Yes*", "No")</f>
        <v>No</v>
      </c>
      <c r="Y145"/>
      <c r="Z145"/>
      <c r="AA145"/>
      <c r="AB145" t="s">
        <v>367</v>
      </c>
      <c r="AC145" t="str">
        <f t="shared" ref="AC145:AC154" si="68">IF(ISNUMBER(SEARCH("Pesticide, active_ingredient", AB145)), "Yes", "No")</f>
        <v>Yes</v>
      </c>
      <c r="AD145" t="str">
        <f t="shared" si="49"/>
        <v>Yes</v>
      </c>
      <c r="AE145" t="str">
        <f t="shared" si="50"/>
        <v>Yes</v>
      </c>
      <c r="AF145" t="str">
        <f t="shared" si="51"/>
        <v>No</v>
      </c>
      <c r="AG145" t="str">
        <f t="shared" si="52"/>
        <v>Yes</v>
      </c>
      <c r="AH145" t="s">
        <v>349</v>
      </c>
      <c r="AI145" t="s">
        <v>348</v>
      </c>
      <c r="AJ145" t="str">
        <f t="shared" si="47"/>
        <v>Pesticide</v>
      </c>
      <c r="AK145" t="str">
        <f t="shared" si="57"/>
        <v>PCP</v>
      </c>
      <c r="AL145" t="str">
        <f t="shared" si="58"/>
        <v>Consumer</v>
      </c>
      <c r="AM145" t="str">
        <f t="shared" si="59"/>
        <v/>
      </c>
      <c r="AN145" t="str">
        <f t="shared" si="60"/>
        <v>Pharmaceutical</v>
      </c>
      <c r="AO145" t="str">
        <f t="shared" si="61"/>
        <v>PAH</v>
      </c>
      <c r="AP145" t="str">
        <f t="shared" si="48"/>
        <v/>
      </c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hidden="1" x14ac:dyDescent="0.35">
      <c r="A146">
        <v>4087000</v>
      </c>
      <c r="B146" t="s">
        <v>3</v>
      </c>
      <c r="C146" t="s">
        <v>4</v>
      </c>
      <c r="D146">
        <v>2017</v>
      </c>
      <c r="E146" t="s">
        <v>620</v>
      </c>
      <c r="F146" s="4">
        <v>62560</v>
      </c>
      <c r="G146" t="s">
        <v>637</v>
      </c>
      <c r="H146" t="s">
        <v>644</v>
      </c>
      <c r="I146" t="s">
        <v>621</v>
      </c>
      <c r="K146" t="s">
        <v>530</v>
      </c>
      <c r="L146" t="s">
        <v>686</v>
      </c>
      <c r="O146" s="1" t="str">
        <f t="shared" si="67"/>
        <v>Yes</v>
      </c>
      <c r="Q146" s="1">
        <v>177</v>
      </c>
      <c r="R146">
        <f t="shared" si="56"/>
        <v>177</v>
      </c>
      <c r="S146">
        <v>0.51</v>
      </c>
      <c r="T146" t="s">
        <v>622</v>
      </c>
      <c r="U146">
        <f t="shared" si="63"/>
        <v>177</v>
      </c>
      <c r="V146">
        <f>U146</f>
        <v>177</v>
      </c>
      <c r="W146" t="s">
        <v>648</v>
      </c>
      <c r="X146" t="str">
        <f>IF(S146&lt;R146, "Yes*", "No")</f>
        <v>Yes*</v>
      </c>
      <c r="AB146" t="s">
        <v>688</v>
      </c>
      <c r="AC146" t="str">
        <f t="shared" si="68"/>
        <v>No</v>
      </c>
      <c r="AD146" t="str">
        <f t="shared" si="49"/>
        <v>Yes</v>
      </c>
      <c r="AE146" t="str">
        <f t="shared" si="50"/>
        <v>Yes</v>
      </c>
      <c r="AF146" t="str">
        <f t="shared" si="51"/>
        <v>Yes</v>
      </c>
      <c r="AG146" t="str">
        <f t="shared" si="52"/>
        <v>No</v>
      </c>
      <c r="AH146" t="s">
        <v>349</v>
      </c>
      <c r="AI146" t="s">
        <v>348</v>
      </c>
      <c r="AJ146" t="str">
        <f t="shared" si="47"/>
        <v/>
      </c>
      <c r="AK146" t="str">
        <f t="shared" si="57"/>
        <v>PCP</v>
      </c>
      <c r="AL146" t="str">
        <f t="shared" si="58"/>
        <v>Consumer</v>
      </c>
      <c r="AM146" t="str">
        <f t="shared" si="59"/>
        <v>Industrial</v>
      </c>
      <c r="AN146" t="str">
        <f t="shared" si="60"/>
        <v/>
      </c>
      <c r="AO146" t="str">
        <f t="shared" si="61"/>
        <v>PAH</v>
      </c>
      <c r="AP146" t="str">
        <f t="shared" si="48"/>
        <v/>
      </c>
    </row>
    <row r="147" spans="1:54" hidden="1" x14ac:dyDescent="0.35">
      <c r="A147" s="1">
        <v>4087000</v>
      </c>
      <c r="B147" s="1" t="s">
        <v>3</v>
      </c>
      <c r="C147" s="1" t="s">
        <v>4</v>
      </c>
      <c r="D147" s="1">
        <v>2017</v>
      </c>
      <c r="E147" s="1" t="s">
        <v>618</v>
      </c>
      <c r="F147" s="1">
        <v>30218</v>
      </c>
      <c r="G147" s="1" t="s">
        <v>179</v>
      </c>
      <c r="H147" s="1" t="s">
        <v>9</v>
      </c>
      <c r="I147" s="1" t="s">
        <v>596</v>
      </c>
      <c r="J147" s="1">
        <v>4433</v>
      </c>
      <c r="K147" s="1" t="s">
        <v>614</v>
      </c>
      <c r="L147" s="1" t="s">
        <v>544</v>
      </c>
      <c r="M147" s="1"/>
      <c r="N147" s="1" t="s">
        <v>606</v>
      </c>
      <c r="O147" s="1" t="str">
        <f t="shared" si="67"/>
        <v>No</v>
      </c>
      <c r="P147" s="1" t="s">
        <v>722</v>
      </c>
      <c r="Q147" s="1">
        <v>0.08</v>
      </c>
      <c r="R147" s="1">
        <f t="shared" si="56"/>
        <v>0</v>
      </c>
      <c r="S147" s="1">
        <f>IF(O147="No", Q147, " ")</f>
        <v>0.08</v>
      </c>
      <c r="T147" s="1" t="s">
        <v>7</v>
      </c>
      <c r="U147" s="1">
        <f t="shared" si="63"/>
        <v>0</v>
      </c>
      <c r="V147" s="1">
        <f>S147</f>
        <v>0.08</v>
      </c>
      <c r="W147" s="1" t="s">
        <v>177</v>
      </c>
      <c r="X147" s="1" t="str">
        <f>IF(N147="E", "Yes", "No")</f>
        <v>No</v>
      </c>
      <c r="AB147" t="s">
        <v>351</v>
      </c>
      <c r="AC147" t="str">
        <f t="shared" si="68"/>
        <v>Yes</v>
      </c>
      <c r="AD147" t="str">
        <f t="shared" si="49"/>
        <v>Yes</v>
      </c>
      <c r="AE147" t="str">
        <f t="shared" si="50"/>
        <v>Yes</v>
      </c>
      <c r="AF147" t="str">
        <f t="shared" si="51"/>
        <v>Yes</v>
      </c>
      <c r="AG147" t="str">
        <f t="shared" si="52"/>
        <v>Yes</v>
      </c>
      <c r="AH147" t="s">
        <v>348</v>
      </c>
      <c r="AI147" t="s">
        <v>348</v>
      </c>
      <c r="AJ147" t="str">
        <f t="shared" si="47"/>
        <v>Pesticide</v>
      </c>
      <c r="AK147" t="str">
        <f t="shared" si="57"/>
        <v>PCP</v>
      </c>
      <c r="AL147" t="str">
        <f t="shared" si="58"/>
        <v>Consumer</v>
      </c>
      <c r="AM147" t="str">
        <f t="shared" si="59"/>
        <v>Industrial</v>
      </c>
      <c r="AN147" t="str">
        <f t="shared" si="60"/>
        <v>Pharmaceutical</v>
      </c>
      <c r="AO147" t="str">
        <f t="shared" si="61"/>
        <v/>
      </c>
      <c r="AP147" t="str">
        <f t="shared" si="48"/>
        <v/>
      </c>
    </row>
    <row r="148" spans="1:54" hidden="1" x14ac:dyDescent="0.35">
      <c r="A148">
        <v>4087000</v>
      </c>
      <c r="B148" t="s">
        <v>3</v>
      </c>
      <c r="C148" t="s">
        <v>4</v>
      </c>
      <c r="D148">
        <v>2017</v>
      </c>
      <c r="E148" t="s">
        <v>620</v>
      </c>
      <c r="F148" s="4">
        <v>63202</v>
      </c>
      <c r="G148" t="s">
        <v>184</v>
      </c>
      <c r="H148" t="s">
        <v>14</v>
      </c>
      <c r="I148" t="s">
        <v>693</v>
      </c>
      <c r="N148" s="1" t="s">
        <v>606</v>
      </c>
      <c r="O148" s="1" t="str">
        <f t="shared" si="67"/>
        <v>No</v>
      </c>
      <c r="Q148">
        <v>200</v>
      </c>
      <c r="R148">
        <f t="shared" si="56"/>
        <v>0</v>
      </c>
      <c r="S148">
        <v>200</v>
      </c>
      <c r="T148" t="s">
        <v>622</v>
      </c>
      <c r="U148">
        <f t="shared" si="63"/>
        <v>0</v>
      </c>
      <c r="V148">
        <f>U148</f>
        <v>0</v>
      </c>
      <c r="W148" t="s">
        <v>648</v>
      </c>
      <c r="X148" t="str">
        <f>IF(S148&lt;R148, "Yes*", "No")</f>
        <v>No</v>
      </c>
      <c r="AB148" t="s">
        <v>702</v>
      </c>
      <c r="AC148" t="str">
        <f t="shared" si="68"/>
        <v>No</v>
      </c>
      <c r="AD148" t="str">
        <f t="shared" si="49"/>
        <v>Yes</v>
      </c>
      <c r="AE148" t="str">
        <f t="shared" si="50"/>
        <v>Yes</v>
      </c>
      <c r="AF148" t="str">
        <f t="shared" si="51"/>
        <v>Yes</v>
      </c>
      <c r="AG148" t="str">
        <f t="shared" si="52"/>
        <v>Yes</v>
      </c>
      <c r="AH148" t="s">
        <v>349</v>
      </c>
      <c r="AI148" t="s">
        <v>348</v>
      </c>
      <c r="AJ148" t="str">
        <f t="shared" si="47"/>
        <v/>
      </c>
      <c r="AK148" t="str">
        <f t="shared" si="57"/>
        <v>PCP</v>
      </c>
      <c r="AL148" t="str">
        <f t="shared" si="58"/>
        <v>Consumer</v>
      </c>
      <c r="AM148" t="str">
        <f t="shared" si="59"/>
        <v>Industrial</v>
      </c>
      <c r="AN148" t="str">
        <f t="shared" si="60"/>
        <v>Pharmaceutical</v>
      </c>
      <c r="AO148" t="str">
        <f t="shared" si="61"/>
        <v>PAH</v>
      </c>
      <c r="AP148" t="str">
        <f t="shared" si="48"/>
        <v/>
      </c>
    </row>
    <row r="149" spans="1:54" hidden="1" x14ac:dyDescent="0.35">
      <c r="A149" s="1">
        <v>4087000</v>
      </c>
      <c r="B149" s="1" t="s">
        <v>3</v>
      </c>
      <c r="C149" s="1" t="s">
        <v>4</v>
      </c>
      <c r="D149" s="1">
        <v>2017</v>
      </c>
      <c r="E149" s="1" t="s">
        <v>618</v>
      </c>
      <c r="F149" s="1">
        <v>34336</v>
      </c>
      <c r="G149" s="1" t="s">
        <v>184</v>
      </c>
      <c r="H149" s="1" t="s">
        <v>14</v>
      </c>
      <c r="I149" s="1" t="s">
        <v>596</v>
      </c>
      <c r="J149" s="1">
        <v>4433</v>
      </c>
      <c r="K149" s="1" t="s">
        <v>614</v>
      </c>
      <c r="L149" s="1" t="s">
        <v>532</v>
      </c>
      <c r="M149" s="1" t="s">
        <v>554</v>
      </c>
      <c r="N149" s="1" t="s">
        <v>606</v>
      </c>
      <c r="O149" s="1" t="str">
        <f t="shared" si="67"/>
        <v>No</v>
      </c>
      <c r="P149" s="1" t="s">
        <v>722</v>
      </c>
      <c r="Q149" s="1">
        <f>0.1-0.1</f>
        <v>0</v>
      </c>
      <c r="R149" s="1">
        <f t="shared" si="56"/>
        <v>0</v>
      </c>
      <c r="S149" s="1">
        <v>0.4</v>
      </c>
      <c r="T149" s="1" t="s">
        <v>7</v>
      </c>
      <c r="U149" s="1">
        <f t="shared" si="63"/>
        <v>0</v>
      </c>
      <c r="V149" s="1">
        <f>S149</f>
        <v>0.4</v>
      </c>
      <c r="W149" s="1" t="s">
        <v>569</v>
      </c>
      <c r="X149" s="1" t="str">
        <f>IF(N149="E", "Yes", "No")</f>
        <v>No</v>
      </c>
      <c r="AB149" t="s">
        <v>527</v>
      </c>
      <c r="AC149" t="str">
        <f t="shared" si="68"/>
        <v>No</v>
      </c>
      <c r="AD149" t="str">
        <f t="shared" si="49"/>
        <v>No</v>
      </c>
      <c r="AE149" t="str">
        <f t="shared" si="50"/>
        <v>No</v>
      </c>
      <c r="AF149" t="str">
        <f t="shared" si="51"/>
        <v>No</v>
      </c>
      <c r="AG149" t="str">
        <f t="shared" si="52"/>
        <v>No</v>
      </c>
      <c r="AH149" t="s">
        <v>348</v>
      </c>
      <c r="AI149" t="s">
        <v>349</v>
      </c>
      <c r="AJ149" t="str">
        <f t="shared" si="47"/>
        <v/>
      </c>
      <c r="AK149" t="str">
        <f t="shared" si="57"/>
        <v/>
      </c>
      <c r="AL149" t="str">
        <f t="shared" si="58"/>
        <v/>
      </c>
      <c r="AM149" t="str">
        <f t="shared" si="59"/>
        <v/>
      </c>
      <c r="AN149" t="str">
        <f t="shared" si="60"/>
        <v/>
      </c>
      <c r="AO149" t="str">
        <f t="shared" si="61"/>
        <v/>
      </c>
      <c r="AP149" t="str">
        <f t="shared" si="48"/>
        <v>Other</v>
      </c>
    </row>
    <row r="150" spans="1:54" hidden="1" x14ac:dyDescent="0.35">
      <c r="A150" s="1">
        <v>4087000</v>
      </c>
      <c r="B150" s="1" t="s">
        <v>3</v>
      </c>
      <c r="C150" s="1" t="s">
        <v>4</v>
      </c>
      <c r="D150" s="1">
        <v>2017</v>
      </c>
      <c r="E150" s="1" t="s">
        <v>618</v>
      </c>
      <c r="F150" s="1">
        <v>67519</v>
      </c>
      <c r="G150" s="1" t="s">
        <v>304</v>
      </c>
      <c r="H150" s="1" t="s">
        <v>138</v>
      </c>
      <c r="I150" s="1" t="s">
        <v>597</v>
      </c>
      <c r="J150" s="1">
        <v>2440</v>
      </c>
      <c r="K150" s="1" t="s">
        <v>345</v>
      </c>
      <c r="L150" s="1" t="s">
        <v>345</v>
      </c>
      <c r="M150" s="1"/>
      <c r="N150" s="1" t="s">
        <v>606</v>
      </c>
      <c r="O150" s="1" t="str">
        <f t="shared" si="67"/>
        <v>No</v>
      </c>
      <c r="P150" s="1" t="s">
        <v>722</v>
      </c>
      <c r="Q150" s="1">
        <v>20</v>
      </c>
      <c r="R150" s="1">
        <f t="shared" si="56"/>
        <v>0</v>
      </c>
      <c r="S150" s="1">
        <v>200</v>
      </c>
      <c r="T150" s="1" t="s">
        <v>30</v>
      </c>
      <c r="U150" s="1">
        <f>R150/1000</f>
        <v>0</v>
      </c>
      <c r="V150" s="1">
        <f>S150/1000</f>
        <v>0.2</v>
      </c>
      <c r="W150" s="1" t="s">
        <v>231</v>
      </c>
      <c r="X150" s="1" t="str">
        <f>IF(N150="E", "Yes", "No")</f>
        <v>No</v>
      </c>
      <c r="AB150" t="s">
        <v>480</v>
      </c>
      <c r="AC150" t="str">
        <f t="shared" si="68"/>
        <v>No</v>
      </c>
      <c r="AD150" t="str">
        <f t="shared" si="49"/>
        <v>No</v>
      </c>
      <c r="AE150" t="str">
        <f t="shared" si="50"/>
        <v>No</v>
      </c>
      <c r="AF150" t="str">
        <f t="shared" si="51"/>
        <v>No</v>
      </c>
      <c r="AG150" t="str">
        <f t="shared" si="52"/>
        <v>Yes</v>
      </c>
      <c r="AH150" s="1" t="s">
        <v>348</v>
      </c>
      <c r="AI150" t="s">
        <v>348</v>
      </c>
      <c r="AJ150" t="str">
        <f t="shared" si="47"/>
        <v/>
      </c>
      <c r="AK150" t="str">
        <f t="shared" si="57"/>
        <v/>
      </c>
      <c r="AL150" t="str">
        <f t="shared" si="58"/>
        <v/>
      </c>
      <c r="AM150" t="str">
        <f t="shared" si="59"/>
        <v/>
      </c>
      <c r="AN150" t="str">
        <f t="shared" si="60"/>
        <v>Pharmaceutical</v>
      </c>
      <c r="AO150" t="str">
        <f t="shared" si="61"/>
        <v/>
      </c>
      <c r="AP150" t="str">
        <f t="shared" si="48"/>
        <v/>
      </c>
    </row>
    <row r="151" spans="1:54" hidden="1" x14ac:dyDescent="0.35">
      <c r="A151" s="1">
        <v>4087000</v>
      </c>
      <c r="B151" s="1" t="s">
        <v>3</v>
      </c>
      <c r="C151" s="1" t="s">
        <v>4</v>
      </c>
      <c r="D151" s="1">
        <v>2017</v>
      </c>
      <c r="E151" s="1" t="s">
        <v>618</v>
      </c>
      <c r="F151" s="1">
        <v>67447</v>
      </c>
      <c r="G151" s="1" t="s">
        <v>243</v>
      </c>
      <c r="H151" s="1" t="s">
        <v>81</v>
      </c>
      <c r="I151" s="1" t="s">
        <v>597</v>
      </c>
      <c r="J151" s="1">
        <v>2440</v>
      </c>
      <c r="K151" s="1" t="s">
        <v>345</v>
      </c>
      <c r="L151" s="1" t="s">
        <v>563</v>
      </c>
      <c r="M151" s="1"/>
      <c r="N151" s="1" t="s">
        <v>606</v>
      </c>
      <c r="O151" s="1" t="str">
        <f t="shared" si="67"/>
        <v>No</v>
      </c>
      <c r="P151" s="1" t="s">
        <v>722</v>
      </c>
      <c r="Q151" s="1">
        <v>19</v>
      </c>
      <c r="R151" s="1">
        <f t="shared" si="56"/>
        <v>0</v>
      </c>
      <c r="S151" s="1">
        <v>48</v>
      </c>
      <c r="T151" s="1" t="s">
        <v>30</v>
      </c>
      <c r="U151" s="1">
        <f>R151/1000</f>
        <v>0</v>
      </c>
      <c r="V151" s="1">
        <f>S151/1000</f>
        <v>4.8000000000000001E-2</v>
      </c>
      <c r="W151" s="1" t="s">
        <v>231</v>
      </c>
      <c r="X151" s="1" t="str">
        <f>IF(N151="E", "Yes", "No")</f>
        <v>No</v>
      </c>
      <c r="AB151" t="s">
        <v>421</v>
      </c>
      <c r="AC151" t="str">
        <f t="shared" si="68"/>
        <v>No</v>
      </c>
      <c r="AD151" t="str">
        <f t="shared" si="49"/>
        <v>Yes</v>
      </c>
      <c r="AE151" t="str">
        <f t="shared" si="50"/>
        <v>No</v>
      </c>
      <c r="AF151" t="str">
        <f t="shared" si="51"/>
        <v>No</v>
      </c>
      <c r="AG151" t="str">
        <f t="shared" si="52"/>
        <v>Yes</v>
      </c>
      <c r="AH151" s="1" t="s">
        <v>348</v>
      </c>
      <c r="AI151" t="s">
        <v>348</v>
      </c>
      <c r="AJ151" t="str">
        <f t="shared" si="47"/>
        <v/>
      </c>
      <c r="AK151" t="str">
        <f t="shared" si="57"/>
        <v>PCP</v>
      </c>
      <c r="AL151" t="str">
        <f t="shared" si="58"/>
        <v/>
      </c>
      <c r="AM151" t="str">
        <f t="shared" si="59"/>
        <v/>
      </c>
      <c r="AN151" t="str">
        <f t="shared" si="60"/>
        <v>Pharmaceutical</v>
      </c>
      <c r="AO151" t="str">
        <f t="shared" si="61"/>
        <v/>
      </c>
      <c r="AP151" t="str">
        <f t="shared" si="48"/>
        <v/>
      </c>
    </row>
    <row r="152" spans="1:54" hidden="1" x14ac:dyDescent="0.35">
      <c r="A152" s="1">
        <v>4087000</v>
      </c>
      <c r="B152" s="1" t="s">
        <v>3</v>
      </c>
      <c r="C152" s="1" t="s">
        <v>4</v>
      </c>
      <c r="D152" s="1">
        <v>2017</v>
      </c>
      <c r="E152" s="1" t="s">
        <v>618</v>
      </c>
      <c r="F152" s="1">
        <v>62819</v>
      </c>
      <c r="G152" s="1" t="s">
        <v>219</v>
      </c>
      <c r="H152" s="1" t="s">
        <v>56</v>
      </c>
      <c r="I152" s="1" t="s">
        <v>596</v>
      </c>
      <c r="J152" s="1">
        <v>4433</v>
      </c>
      <c r="K152" s="1" t="s">
        <v>614</v>
      </c>
      <c r="L152" s="1" t="s">
        <v>559</v>
      </c>
      <c r="M152" s="1"/>
      <c r="N152" s="1" t="s">
        <v>606</v>
      </c>
      <c r="O152" s="1" t="str">
        <f t="shared" si="67"/>
        <v>No</v>
      </c>
      <c r="P152" s="1" t="s">
        <v>722</v>
      </c>
      <c r="Q152" s="1">
        <v>0.16</v>
      </c>
      <c r="R152" s="1">
        <f t="shared" si="56"/>
        <v>0</v>
      </c>
      <c r="S152" s="1">
        <f>IF(O152="No", Q152, " ")</f>
        <v>0.16</v>
      </c>
      <c r="T152" s="1" t="s">
        <v>7</v>
      </c>
      <c r="U152" s="1">
        <f>R152/1</f>
        <v>0</v>
      </c>
      <c r="V152" s="1">
        <f>S152</f>
        <v>0.16</v>
      </c>
      <c r="W152" s="1" t="s">
        <v>177</v>
      </c>
      <c r="X152" s="1" t="str">
        <f>IF(N152="E", "Yes", "No")</f>
        <v>No</v>
      </c>
      <c r="AB152" t="s">
        <v>395</v>
      </c>
      <c r="AC152" t="str">
        <f t="shared" si="68"/>
        <v>No</v>
      </c>
      <c r="AD152" t="str">
        <f t="shared" si="49"/>
        <v>Yes</v>
      </c>
      <c r="AE152" t="str">
        <f t="shared" si="50"/>
        <v>Yes</v>
      </c>
      <c r="AF152" t="str">
        <f t="shared" si="51"/>
        <v>Yes</v>
      </c>
      <c r="AG152" t="str">
        <f t="shared" si="52"/>
        <v>Yes</v>
      </c>
      <c r="AH152" s="1" t="s">
        <v>348</v>
      </c>
      <c r="AI152" t="s">
        <v>348</v>
      </c>
      <c r="AJ152" t="str">
        <f t="shared" si="47"/>
        <v/>
      </c>
      <c r="AK152" t="str">
        <f t="shared" si="57"/>
        <v>PCP</v>
      </c>
      <c r="AL152" t="str">
        <f t="shared" si="58"/>
        <v>Consumer</v>
      </c>
      <c r="AM152" t="str">
        <f t="shared" si="59"/>
        <v>Industrial</v>
      </c>
      <c r="AN152" t="str">
        <f t="shared" si="60"/>
        <v>Pharmaceutical</v>
      </c>
      <c r="AO152" t="str">
        <f t="shared" si="61"/>
        <v/>
      </c>
      <c r="AP152" t="str">
        <f t="shared" si="48"/>
        <v/>
      </c>
      <c r="AQ152" t="s">
        <v>526</v>
      </c>
      <c r="AR152" t="s">
        <v>524</v>
      </c>
      <c r="AS152" t="s">
        <v>525</v>
      </c>
      <c r="AT152" t="s">
        <v>531</v>
      </c>
      <c r="AU152" t="s">
        <v>519</v>
      </c>
      <c r="AV152" t="s">
        <v>518</v>
      </c>
      <c r="AW152" t="s">
        <v>520</v>
      </c>
      <c r="AX152" t="s">
        <v>528</v>
      </c>
      <c r="AY152" t="s">
        <v>523</v>
      </c>
      <c r="AZ152" t="s">
        <v>522</v>
      </c>
      <c r="BA152" t="s">
        <v>529</v>
      </c>
      <c r="BB152" t="s">
        <v>521</v>
      </c>
    </row>
    <row r="153" spans="1:54" hidden="1" x14ac:dyDescent="0.35">
      <c r="A153">
        <v>4087000</v>
      </c>
      <c r="B153" t="s">
        <v>3</v>
      </c>
      <c r="C153" t="s">
        <v>4</v>
      </c>
      <c r="D153">
        <v>2017</v>
      </c>
      <c r="E153" t="s">
        <v>620</v>
      </c>
      <c r="F153" s="4">
        <v>63203</v>
      </c>
      <c r="G153" t="s">
        <v>219</v>
      </c>
      <c r="H153" t="s">
        <v>56</v>
      </c>
      <c r="I153" t="s">
        <v>693</v>
      </c>
      <c r="N153" s="1" t="s">
        <v>607</v>
      </c>
      <c r="O153" s="1" t="str">
        <f t="shared" si="67"/>
        <v>Yes</v>
      </c>
      <c r="Q153">
        <v>36</v>
      </c>
      <c r="R153">
        <f t="shared" si="56"/>
        <v>36</v>
      </c>
      <c r="S153">
        <v>100</v>
      </c>
      <c r="T153" t="s">
        <v>622</v>
      </c>
      <c r="U153">
        <f>R153/1</f>
        <v>36</v>
      </c>
      <c r="V153">
        <f>U153</f>
        <v>36</v>
      </c>
      <c r="W153" t="s">
        <v>648</v>
      </c>
      <c r="X153" t="str">
        <f>IF(S153&lt;R153, "Yes*", "No")</f>
        <v>No</v>
      </c>
      <c r="AB153" t="s">
        <v>395</v>
      </c>
      <c r="AC153" t="str">
        <f t="shared" si="68"/>
        <v>No</v>
      </c>
      <c r="AD153" t="str">
        <f t="shared" si="49"/>
        <v>Yes</v>
      </c>
      <c r="AE153" t="str">
        <f t="shared" si="50"/>
        <v>Yes</v>
      </c>
      <c r="AF153" t="str">
        <f t="shared" si="51"/>
        <v>Yes</v>
      </c>
      <c r="AG153" t="str">
        <f t="shared" si="52"/>
        <v>Yes</v>
      </c>
      <c r="AH153" t="s">
        <v>349</v>
      </c>
      <c r="AI153" t="s">
        <v>348</v>
      </c>
      <c r="AJ153" t="str">
        <f t="shared" si="47"/>
        <v/>
      </c>
      <c r="AK153" t="str">
        <f t="shared" si="57"/>
        <v>PCP</v>
      </c>
      <c r="AL153" t="str">
        <f t="shared" si="58"/>
        <v>Consumer</v>
      </c>
      <c r="AM153" t="str">
        <f t="shared" si="59"/>
        <v>Industrial</v>
      </c>
      <c r="AN153" t="str">
        <f t="shared" si="60"/>
        <v>Pharmaceutical</v>
      </c>
      <c r="AO153" t="str">
        <f t="shared" si="61"/>
        <v>PAH</v>
      </c>
      <c r="AP153" t="str">
        <f t="shared" si="48"/>
        <v/>
      </c>
    </row>
    <row r="154" spans="1:54" hidden="1" x14ac:dyDescent="0.35">
      <c r="A154" s="1">
        <v>4087000</v>
      </c>
      <c r="B154" s="1" t="s">
        <v>3</v>
      </c>
      <c r="C154" s="1" t="s">
        <v>4</v>
      </c>
      <c r="D154" s="1">
        <v>2017</v>
      </c>
      <c r="E154" s="1" t="s">
        <v>618</v>
      </c>
      <c r="F154" s="1">
        <v>67448</v>
      </c>
      <c r="G154" s="1" t="s">
        <v>244</v>
      </c>
      <c r="H154" s="1" t="s">
        <v>82</v>
      </c>
      <c r="I154" s="1" t="s">
        <v>597</v>
      </c>
      <c r="J154" s="1">
        <v>2440</v>
      </c>
      <c r="K154" s="1" t="s">
        <v>345</v>
      </c>
      <c r="L154" s="1" t="s">
        <v>345</v>
      </c>
      <c r="M154" s="1"/>
      <c r="N154" s="1" t="s">
        <v>606</v>
      </c>
      <c r="O154" s="1" t="str">
        <f t="shared" si="67"/>
        <v>No</v>
      </c>
      <c r="P154" s="1" t="s">
        <v>722</v>
      </c>
      <c r="Q154" s="1">
        <v>37</v>
      </c>
      <c r="R154" s="1">
        <f t="shared" si="56"/>
        <v>0</v>
      </c>
      <c r="S154" s="1">
        <f>IF(O154="No", Q154, " ")</f>
        <v>37</v>
      </c>
      <c r="T154" s="1" t="s">
        <v>30</v>
      </c>
      <c r="U154" s="1">
        <f>R154/1000</f>
        <v>0</v>
      </c>
      <c r="V154" s="1">
        <f>S154/1000</f>
        <v>3.6999999999999998E-2</v>
      </c>
      <c r="W154" s="1" t="s">
        <v>231</v>
      </c>
      <c r="X154" s="1" t="str">
        <f>IF(N154="E", "Yes", "No")</f>
        <v>No</v>
      </c>
      <c r="AB154" t="s">
        <v>422</v>
      </c>
      <c r="AC154" t="str">
        <f t="shared" si="68"/>
        <v>No</v>
      </c>
      <c r="AD154" t="str">
        <f t="shared" si="49"/>
        <v>No</v>
      </c>
      <c r="AE154" t="str">
        <f t="shared" si="50"/>
        <v>No</v>
      </c>
      <c r="AF154" t="str">
        <f t="shared" si="51"/>
        <v>No</v>
      </c>
      <c r="AG154" t="str">
        <f t="shared" si="52"/>
        <v>Yes</v>
      </c>
      <c r="AH154" s="1" t="s">
        <v>348</v>
      </c>
      <c r="AI154" t="s">
        <v>348</v>
      </c>
      <c r="AJ154" t="str">
        <f t="shared" si="47"/>
        <v/>
      </c>
      <c r="AK154" t="str">
        <f t="shared" si="57"/>
        <v/>
      </c>
      <c r="AL154" t="str">
        <f t="shared" si="58"/>
        <v/>
      </c>
      <c r="AM154" t="str">
        <f t="shared" si="59"/>
        <v/>
      </c>
      <c r="AN154" t="str">
        <f t="shared" si="60"/>
        <v>Pharmaceutical</v>
      </c>
      <c r="AO154" t="str">
        <f t="shared" si="61"/>
        <v/>
      </c>
      <c r="AP154" t="str">
        <f t="shared" si="48"/>
        <v/>
      </c>
    </row>
    <row r="155" spans="1:54" hidden="1" x14ac:dyDescent="0.35">
      <c r="A155" s="1">
        <v>4087000</v>
      </c>
      <c r="B155" s="1" t="s">
        <v>3</v>
      </c>
      <c r="C155" s="1" t="s">
        <v>4</v>
      </c>
      <c r="D155" s="1">
        <v>2017</v>
      </c>
      <c r="E155" s="1" t="s">
        <v>618</v>
      </c>
      <c r="F155" s="1">
        <v>67449</v>
      </c>
      <c r="G155" s="1" t="s">
        <v>245</v>
      </c>
      <c r="H155" s="1" t="s">
        <v>83</v>
      </c>
      <c r="I155" s="1" t="s">
        <v>597</v>
      </c>
      <c r="J155" s="1">
        <v>2440</v>
      </c>
      <c r="K155" s="1" t="s">
        <v>345</v>
      </c>
      <c r="L155" s="1" t="s">
        <v>564</v>
      </c>
      <c r="M155" s="1"/>
      <c r="N155" s="1" t="s">
        <v>606</v>
      </c>
      <c r="O155" s="1" t="str">
        <f t="shared" si="67"/>
        <v>No</v>
      </c>
      <c r="P155" s="1" t="s">
        <v>722</v>
      </c>
      <c r="Q155" s="1">
        <v>80</v>
      </c>
      <c r="R155" s="1">
        <f t="shared" si="56"/>
        <v>0</v>
      </c>
      <c r="S155" s="1">
        <f>IF(O155="No", Q155, " ")</f>
        <v>80</v>
      </c>
      <c r="T155" s="1" t="s">
        <v>30</v>
      </c>
      <c r="U155" s="1">
        <f>R155/1000</f>
        <v>0</v>
      </c>
      <c r="V155" s="1">
        <f>S155/1000</f>
        <v>0.08</v>
      </c>
      <c r="W155" s="1" t="s">
        <v>231</v>
      </c>
      <c r="X155" s="1" t="str">
        <f>IF(N155="E", "Yes", "No")</f>
        <v>No</v>
      </c>
      <c r="AB155" t="s">
        <v>423</v>
      </c>
      <c r="AC155" s="1" t="s">
        <v>349</v>
      </c>
      <c r="AD155" t="str">
        <f t="shared" si="49"/>
        <v>No</v>
      </c>
      <c r="AE155" t="str">
        <f t="shared" si="50"/>
        <v>No</v>
      </c>
      <c r="AF155" t="str">
        <f t="shared" si="51"/>
        <v>No</v>
      </c>
      <c r="AG155" t="str">
        <f t="shared" si="52"/>
        <v>Yes</v>
      </c>
      <c r="AH155" s="1" t="s">
        <v>348</v>
      </c>
      <c r="AI155" t="s">
        <v>348</v>
      </c>
      <c r="AJ155" t="str">
        <f t="shared" si="47"/>
        <v>Pesticide</v>
      </c>
      <c r="AK155" t="str">
        <f t="shared" si="57"/>
        <v/>
      </c>
      <c r="AL155" t="str">
        <f t="shared" si="58"/>
        <v/>
      </c>
      <c r="AM155" t="str">
        <f t="shared" si="59"/>
        <v/>
      </c>
      <c r="AN155" t="str">
        <f t="shared" si="60"/>
        <v>Pharmaceutical</v>
      </c>
      <c r="AO155" t="str">
        <f t="shared" si="61"/>
        <v/>
      </c>
      <c r="AP155" t="str">
        <f t="shared" si="48"/>
        <v/>
      </c>
    </row>
    <row r="156" spans="1:54" hidden="1" x14ac:dyDescent="0.35">
      <c r="A156">
        <v>4087000</v>
      </c>
      <c r="B156" t="s">
        <v>3</v>
      </c>
      <c r="C156" t="s">
        <v>4</v>
      </c>
      <c r="D156">
        <v>2017</v>
      </c>
      <c r="E156" t="s">
        <v>620</v>
      </c>
      <c r="F156" s="4">
        <v>63221</v>
      </c>
      <c r="G156" t="s">
        <v>663</v>
      </c>
      <c r="H156" t="s">
        <v>33</v>
      </c>
      <c r="I156" t="s">
        <v>693</v>
      </c>
      <c r="N156" s="1" t="s">
        <v>606</v>
      </c>
      <c r="O156" s="1" t="str">
        <f t="shared" si="67"/>
        <v>No</v>
      </c>
      <c r="Q156" s="1">
        <v>1000</v>
      </c>
      <c r="R156">
        <f t="shared" si="56"/>
        <v>0</v>
      </c>
      <c r="S156">
        <v>1000</v>
      </c>
      <c r="T156" t="s">
        <v>622</v>
      </c>
      <c r="U156">
        <f>R156/1</f>
        <v>0</v>
      </c>
      <c r="V156">
        <f>U156</f>
        <v>0</v>
      </c>
      <c r="W156" t="s">
        <v>648</v>
      </c>
      <c r="X156" t="str">
        <f>IF(S156&lt;R156, "Yes*", "No")</f>
        <v>No</v>
      </c>
      <c r="AB156" t="s">
        <v>705</v>
      </c>
      <c r="AC156" t="str">
        <f t="shared" ref="AC156:AC164" si="69">IF(ISNUMBER(SEARCH("Pesticide, active_ingredient", AB156)), "Yes", "No")</f>
        <v>Yes</v>
      </c>
      <c r="AD156" t="str">
        <f t="shared" si="49"/>
        <v>No</v>
      </c>
      <c r="AE156" t="str">
        <f t="shared" si="50"/>
        <v>No</v>
      </c>
      <c r="AF156" t="str">
        <f t="shared" si="51"/>
        <v>No</v>
      </c>
      <c r="AG156" t="str">
        <f t="shared" si="52"/>
        <v>No</v>
      </c>
      <c r="AH156" t="s">
        <v>349</v>
      </c>
      <c r="AI156" t="s">
        <v>348</v>
      </c>
      <c r="AJ156" t="str">
        <f t="shared" si="47"/>
        <v>Pesticide</v>
      </c>
      <c r="AK156" t="str">
        <f t="shared" si="57"/>
        <v/>
      </c>
      <c r="AL156" t="str">
        <f t="shared" si="58"/>
        <v/>
      </c>
      <c r="AM156" t="str">
        <f t="shared" si="59"/>
        <v/>
      </c>
      <c r="AN156" t="str">
        <f t="shared" si="60"/>
        <v/>
      </c>
      <c r="AO156" t="str">
        <f t="shared" si="61"/>
        <v>PAH</v>
      </c>
      <c r="AP156" t="str">
        <f t="shared" si="48"/>
        <v/>
      </c>
    </row>
    <row r="157" spans="1:54" hidden="1" x14ac:dyDescent="0.35">
      <c r="A157" s="1">
        <v>4087000</v>
      </c>
      <c r="B157" s="1" t="s">
        <v>3</v>
      </c>
      <c r="C157" s="1" t="s">
        <v>4</v>
      </c>
      <c r="D157" s="1">
        <v>2017</v>
      </c>
      <c r="E157" s="1" t="s">
        <v>618</v>
      </c>
      <c r="F157" s="1">
        <v>67487</v>
      </c>
      <c r="G157" s="1" t="s">
        <v>276</v>
      </c>
      <c r="H157" s="1" t="s">
        <v>112</v>
      </c>
      <c r="I157" s="1" t="s">
        <v>597</v>
      </c>
      <c r="J157" s="1">
        <v>2440</v>
      </c>
      <c r="K157" s="1" t="s">
        <v>345</v>
      </c>
      <c r="L157" s="1" t="s">
        <v>345</v>
      </c>
      <c r="M157" s="1"/>
      <c r="N157" s="1" t="s">
        <v>606</v>
      </c>
      <c r="O157" s="1" t="str">
        <f t="shared" si="67"/>
        <v>No</v>
      </c>
      <c r="P157" s="1" t="s">
        <v>722</v>
      </c>
      <c r="Q157" s="1">
        <v>205</v>
      </c>
      <c r="R157" s="1">
        <f t="shared" si="56"/>
        <v>0</v>
      </c>
      <c r="S157" s="1">
        <f>IF(O157="No", Q157, " ")</f>
        <v>205</v>
      </c>
      <c r="T157" s="1" t="s">
        <v>30</v>
      </c>
      <c r="U157" s="1">
        <f t="shared" ref="U157:V162" si="70">R157/1000</f>
        <v>0</v>
      </c>
      <c r="V157" s="1">
        <f t="shared" si="70"/>
        <v>0.20499999999999999</v>
      </c>
      <c r="W157" s="1" t="s">
        <v>231</v>
      </c>
      <c r="X157" s="1" t="str">
        <f t="shared" ref="X157:X162" si="71">IF(N157="E", "Yes", "No")</f>
        <v>No</v>
      </c>
      <c r="AB157" s="1" t="s">
        <v>452</v>
      </c>
      <c r="AC157" t="str">
        <f t="shared" si="69"/>
        <v>No</v>
      </c>
      <c r="AD157" t="str">
        <f t="shared" si="49"/>
        <v>No</v>
      </c>
      <c r="AE157" t="str">
        <f t="shared" si="50"/>
        <v>No</v>
      </c>
      <c r="AF157" t="str">
        <f t="shared" si="51"/>
        <v>No</v>
      </c>
      <c r="AG157" t="str">
        <f t="shared" si="52"/>
        <v>Yes</v>
      </c>
      <c r="AH157" s="1" t="s">
        <v>348</v>
      </c>
      <c r="AI157" t="s">
        <v>348</v>
      </c>
      <c r="AJ157" t="str">
        <f t="shared" si="47"/>
        <v/>
      </c>
      <c r="AK157" t="str">
        <f t="shared" si="57"/>
        <v/>
      </c>
      <c r="AL157" t="str">
        <f t="shared" si="58"/>
        <v/>
      </c>
      <c r="AM157" t="str">
        <f t="shared" si="59"/>
        <v/>
      </c>
      <c r="AN157" t="str">
        <f t="shared" si="60"/>
        <v>Pharmaceutical</v>
      </c>
      <c r="AO157" t="str">
        <f t="shared" si="61"/>
        <v/>
      </c>
      <c r="AP157" t="str">
        <f t="shared" si="48"/>
        <v/>
      </c>
    </row>
    <row r="158" spans="1:54" hidden="1" x14ac:dyDescent="0.35">
      <c r="A158" s="1">
        <v>4087000</v>
      </c>
      <c r="B158" s="1" t="s">
        <v>3</v>
      </c>
      <c r="C158" s="1" t="s">
        <v>4</v>
      </c>
      <c r="D158" s="1">
        <v>2017</v>
      </c>
      <c r="E158" s="1" t="s">
        <v>618</v>
      </c>
      <c r="F158" s="1">
        <v>68012</v>
      </c>
      <c r="G158" s="1" t="s">
        <v>330</v>
      </c>
      <c r="H158" s="1" t="s">
        <v>161</v>
      </c>
      <c r="I158" s="1" t="s">
        <v>597</v>
      </c>
      <c r="J158" s="1">
        <v>2440</v>
      </c>
      <c r="K158" s="1" t="s">
        <v>345</v>
      </c>
      <c r="L158" s="1" t="s">
        <v>345</v>
      </c>
      <c r="M158" s="1"/>
      <c r="N158" s="1" t="s">
        <v>606</v>
      </c>
      <c r="O158" s="1" t="str">
        <f t="shared" si="67"/>
        <v>No</v>
      </c>
      <c r="P158" s="1" t="s">
        <v>722</v>
      </c>
      <c r="Q158" s="1">
        <v>13</v>
      </c>
      <c r="R158" s="1">
        <f t="shared" si="56"/>
        <v>0</v>
      </c>
      <c r="S158" s="1">
        <f>IF(O158="No", Q158, " ")</f>
        <v>13</v>
      </c>
      <c r="T158" s="1" t="s">
        <v>30</v>
      </c>
      <c r="U158" s="1">
        <f t="shared" si="70"/>
        <v>0</v>
      </c>
      <c r="V158" s="1">
        <f t="shared" si="70"/>
        <v>1.2999999999999999E-2</v>
      </c>
      <c r="W158" s="1" t="s">
        <v>318</v>
      </c>
      <c r="X158" s="1" t="str">
        <f t="shared" si="71"/>
        <v>No</v>
      </c>
      <c r="AB158" s="1" t="s">
        <v>370</v>
      </c>
      <c r="AC158" t="str">
        <f t="shared" si="69"/>
        <v>No</v>
      </c>
      <c r="AD158" t="str">
        <f t="shared" si="49"/>
        <v>No</v>
      </c>
      <c r="AE158" t="str">
        <f t="shared" si="50"/>
        <v>No</v>
      </c>
      <c r="AF158" t="str">
        <f t="shared" si="51"/>
        <v>No</v>
      </c>
      <c r="AG158" t="str">
        <f t="shared" si="52"/>
        <v>Yes</v>
      </c>
      <c r="AH158" s="1" t="s">
        <v>348</v>
      </c>
      <c r="AI158" t="s">
        <v>348</v>
      </c>
      <c r="AJ158" t="str">
        <f t="shared" si="47"/>
        <v/>
      </c>
      <c r="AK158" t="str">
        <f t="shared" si="57"/>
        <v/>
      </c>
      <c r="AL158" t="str">
        <f t="shared" si="58"/>
        <v/>
      </c>
      <c r="AM158" t="str">
        <f t="shared" si="59"/>
        <v/>
      </c>
      <c r="AN158" t="str">
        <f t="shared" si="60"/>
        <v>Pharmaceutical</v>
      </c>
      <c r="AO158" t="str">
        <f t="shared" si="61"/>
        <v/>
      </c>
      <c r="AP158" t="str">
        <f t="shared" si="48"/>
        <v/>
      </c>
    </row>
    <row r="159" spans="1:54" hidden="1" x14ac:dyDescent="0.35">
      <c r="A159" s="1">
        <v>4087000</v>
      </c>
      <c r="B159" s="1" t="s">
        <v>3</v>
      </c>
      <c r="C159" s="1" t="s">
        <v>4</v>
      </c>
      <c r="D159" s="1">
        <v>2017</v>
      </c>
      <c r="E159" s="1" t="s">
        <v>618</v>
      </c>
      <c r="F159" s="1">
        <v>68000</v>
      </c>
      <c r="G159" s="1" t="s">
        <v>321</v>
      </c>
      <c r="H159" s="1" t="s">
        <v>152</v>
      </c>
      <c r="I159" s="1" t="s">
        <v>597</v>
      </c>
      <c r="J159" s="1">
        <v>2440</v>
      </c>
      <c r="K159" s="1" t="s">
        <v>345</v>
      </c>
      <c r="L159" s="1" t="s">
        <v>345</v>
      </c>
      <c r="M159" s="1"/>
      <c r="N159" s="1" t="s">
        <v>606</v>
      </c>
      <c r="O159" s="1" t="str">
        <f t="shared" si="67"/>
        <v>No</v>
      </c>
      <c r="P159" s="1" t="s">
        <v>722</v>
      </c>
      <c r="Q159" s="1">
        <v>34</v>
      </c>
      <c r="R159" s="1">
        <f t="shared" si="56"/>
        <v>0</v>
      </c>
      <c r="S159" s="1">
        <f>IF(O159="No", Q159, " ")</f>
        <v>34</v>
      </c>
      <c r="T159" s="1" t="s">
        <v>30</v>
      </c>
      <c r="U159" s="1">
        <f t="shared" si="70"/>
        <v>0</v>
      </c>
      <c r="V159" s="1">
        <f t="shared" si="70"/>
        <v>3.4000000000000002E-2</v>
      </c>
      <c r="W159" s="1" t="s">
        <v>318</v>
      </c>
      <c r="X159" s="1" t="str">
        <f t="shared" si="71"/>
        <v>No</v>
      </c>
      <c r="AB159" s="1" t="s">
        <v>445</v>
      </c>
      <c r="AC159" t="str">
        <f t="shared" si="69"/>
        <v>No</v>
      </c>
      <c r="AD159" t="str">
        <f t="shared" si="49"/>
        <v>No</v>
      </c>
      <c r="AE159" t="str">
        <f t="shared" si="50"/>
        <v>No</v>
      </c>
      <c r="AF159" t="str">
        <f t="shared" si="51"/>
        <v>No</v>
      </c>
      <c r="AG159" t="str">
        <f t="shared" si="52"/>
        <v>Yes</v>
      </c>
      <c r="AH159" s="1" t="s">
        <v>348</v>
      </c>
      <c r="AI159" t="s">
        <v>348</v>
      </c>
      <c r="AJ159" t="str">
        <f t="shared" si="47"/>
        <v/>
      </c>
      <c r="AK159" t="str">
        <f t="shared" si="57"/>
        <v/>
      </c>
      <c r="AL159" t="str">
        <f t="shared" si="58"/>
        <v/>
      </c>
      <c r="AM159" t="str">
        <f t="shared" si="59"/>
        <v/>
      </c>
      <c r="AN159" t="str">
        <f t="shared" si="60"/>
        <v>Pharmaceutical</v>
      </c>
      <c r="AO159" t="str">
        <f t="shared" si="61"/>
        <v/>
      </c>
      <c r="AP159" t="str">
        <f t="shared" si="48"/>
        <v/>
      </c>
    </row>
    <row r="160" spans="1:54" hidden="1" x14ac:dyDescent="0.35">
      <c r="A160" s="1">
        <v>4087000</v>
      </c>
      <c r="B160" s="1" t="s">
        <v>3</v>
      </c>
      <c r="C160" s="1" t="s">
        <v>4</v>
      </c>
      <c r="D160" s="1">
        <v>2017</v>
      </c>
      <c r="E160" s="1" t="s">
        <v>618</v>
      </c>
      <c r="F160" s="1">
        <v>67489</v>
      </c>
      <c r="G160" s="1" t="s">
        <v>278</v>
      </c>
      <c r="H160" s="1" t="s">
        <v>114</v>
      </c>
      <c r="I160" s="1" t="s">
        <v>597</v>
      </c>
      <c r="J160" s="1">
        <v>2440</v>
      </c>
      <c r="K160" s="1" t="s">
        <v>345</v>
      </c>
      <c r="L160" s="1" t="s">
        <v>345</v>
      </c>
      <c r="M160" s="1"/>
      <c r="N160" s="1" t="s">
        <v>606</v>
      </c>
      <c r="O160" s="1" t="str">
        <f t="shared" si="67"/>
        <v>No</v>
      </c>
      <c r="P160" s="1" t="s">
        <v>722</v>
      </c>
      <c r="Q160" s="1">
        <v>14</v>
      </c>
      <c r="R160" s="1">
        <f t="shared" si="56"/>
        <v>0</v>
      </c>
      <c r="S160" s="1">
        <v>6.4</v>
      </c>
      <c r="T160" s="1" t="s">
        <v>30</v>
      </c>
      <c r="U160" s="1">
        <f t="shared" si="70"/>
        <v>0</v>
      </c>
      <c r="V160" s="1">
        <f t="shared" si="70"/>
        <v>6.4000000000000003E-3</v>
      </c>
      <c r="W160" s="1" t="s">
        <v>231</v>
      </c>
      <c r="X160" s="1" t="str">
        <f t="shared" si="71"/>
        <v>No</v>
      </c>
      <c r="AB160" t="s">
        <v>454</v>
      </c>
      <c r="AC160" t="str">
        <f t="shared" si="69"/>
        <v>No</v>
      </c>
      <c r="AD160" t="str">
        <f t="shared" si="49"/>
        <v>No</v>
      </c>
      <c r="AE160" t="str">
        <f t="shared" si="50"/>
        <v>No</v>
      </c>
      <c r="AF160" t="str">
        <f t="shared" si="51"/>
        <v>No</v>
      </c>
      <c r="AG160" t="str">
        <f t="shared" si="52"/>
        <v>Yes</v>
      </c>
      <c r="AH160" s="1" t="s">
        <v>348</v>
      </c>
      <c r="AI160" t="s">
        <v>348</v>
      </c>
      <c r="AJ160" t="str">
        <f t="shared" si="47"/>
        <v/>
      </c>
      <c r="AK160" t="str">
        <f t="shared" si="57"/>
        <v/>
      </c>
      <c r="AL160" t="str">
        <f t="shared" si="58"/>
        <v/>
      </c>
      <c r="AM160" t="str">
        <f t="shared" si="59"/>
        <v/>
      </c>
      <c r="AN160" t="str">
        <f t="shared" si="60"/>
        <v>Pharmaceutical</v>
      </c>
      <c r="AO160" t="str">
        <f t="shared" si="61"/>
        <v/>
      </c>
      <c r="AP160" t="str">
        <f t="shared" si="48"/>
        <v/>
      </c>
    </row>
    <row r="161" spans="1:42" hidden="1" x14ac:dyDescent="0.35">
      <c r="A161" s="1">
        <v>4087000</v>
      </c>
      <c r="B161" s="1" t="s">
        <v>3</v>
      </c>
      <c r="C161" s="1" t="s">
        <v>4</v>
      </c>
      <c r="D161" s="1">
        <v>2017</v>
      </c>
      <c r="E161" s="1" t="s">
        <v>618</v>
      </c>
      <c r="F161" s="1">
        <v>67510</v>
      </c>
      <c r="G161" s="1" t="s">
        <v>296</v>
      </c>
      <c r="H161" s="1" t="s">
        <v>132</v>
      </c>
      <c r="I161" s="1" t="s">
        <v>597</v>
      </c>
      <c r="J161" s="1">
        <v>2440</v>
      </c>
      <c r="K161" s="1" t="s">
        <v>345</v>
      </c>
      <c r="L161" s="1" t="s">
        <v>345</v>
      </c>
      <c r="M161" s="1" t="s">
        <v>345</v>
      </c>
      <c r="N161" s="1" t="s">
        <v>607</v>
      </c>
      <c r="O161" s="1" t="str">
        <f t="shared" si="67"/>
        <v>Yes</v>
      </c>
      <c r="P161" s="1" t="s">
        <v>349</v>
      </c>
      <c r="Q161" s="1">
        <v>25.3</v>
      </c>
      <c r="R161" s="1">
        <f t="shared" si="56"/>
        <v>25.3</v>
      </c>
      <c r="S161" s="1">
        <v>44</v>
      </c>
      <c r="T161" s="1" t="s">
        <v>30</v>
      </c>
      <c r="U161" s="1">
        <f t="shared" si="70"/>
        <v>2.53E-2</v>
      </c>
      <c r="V161" s="1">
        <f t="shared" si="70"/>
        <v>4.3999999999999997E-2</v>
      </c>
      <c r="W161" s="1" t="s">
        <v>231</v>
      </c>
      <c r="X161" s="1" t="str">
        <f t="shared" si="71"/>
        <v>Yes</v>
      </c>
      <c r="AB161" t="s">
        <v>471</v>
      </c>
      <c r="AC161" t="str">
        <f t="shared" si="69"/>
        <v>No</v>
      </c>
      <c r="AD161" t="str">
        <f t="shared" si="49"/>
        <v>No</v>
      </c>
      <c r="AE161" t="str">
        <f t="shared" si="50"/>
        <v>No</v>
      </c>
      <c r="AF161" t="str">
        <f t="shared" si="51"/>
        <v>No</v>
      </c>
      <c r="AG161" t="str">
        <f t="shared" si="52"/>
        <v>Yes</v>
      </c>
      <c r="AH161" s="1" t="s">
        <v>348</v>
      </c>
      <c r="AI161" t="s">
        <v>348</v>
      </c>
      <c r="AJ161" t="str">
        <f t="shared" ref="AJ161:AJ224" si="72">IF(AC161="Yes", "Pesticide", "")</f>
        <v/>
      </c>
      <c r="AK161" t="str">
        <f t="shared" si="57"/>
        <v/>
      </c>
      <c r="AL161" t="str">
        <f t="shared" si="58"/>
        <v/>
      </c>
      <c r="AM161" t="str">
        <f t="shared" si="59"/>
        <v/>
      </c>
      <c r="AN161" t="str">
        <f t="shared" si="60"/>
        <v>Pharmaceutical</v>
      </c>
      <c r="AO161" t="str">
        <f t="shared" si="61"/>
        <v/>
      </c>
      <c r="AP161" t="str">
        <f t="shared" si="48"/>
        <v/>
      </c>
    </row>
    <row r="162" spans="1:42" hidden="1" x14ac:dyDescent="0.35">
      <c r="A162" s="1">
        <v>4087000</v>
      </c>
      <c r="B162" s="1" t="s">
        <v>3</v>
      </c>
      <c r="C162" s="1" t="s">
        <v>4</v>
      </c>
      <c r="D162" s="1">
        <v>2017</v>
      </c>
      <c r="E162" s="1" t="s">
        <v>618</v>
      </c>
      <c r="F162" s="1">
        <v>67478</v>
      </c>
      <c r="G162" s="1" t="s">
        <v>269</v>
      </c>
      <c r="H162" s="1" t="s">
        <v>106</v>
      </c>
      <c r="I162" s="1" t="s">
        <v>597</v>
      </c>
      <c r="J162" s="1">
        <v>2440</v>
      </c>
      <c r="K162" s="1" t="s">
        <v>345</v>
      </c>
      <c r="L162" s="1" t="s">
        <v>345</v>
      </c>
      <c r="M162" s="1"/>
      <c r="N162" s="1" t="s">
        <v>606</v>
      </c>
      <c r="O162" s="1" t="str">
        <f t="shared" si="67"/>
        <v>No</v>
      </c>
      <c r="P162" s="1" t="s">
        <v>722</v>
      </c>
      <c r="Q162" s="1">
        <v>71</v>
      </c>
      <c r="R162" s="1">
        <f t="shared" si="56"/>
        <v>0</v>
      </c>
      <c r="S162" s="1">
        <v>30</v>
      </c>
      <c r="T162" s="1" t="s">
        <v>30</v>
      </c>
      <c r="U162" s="1">
        <f t="shared" si="70"/>
        <v>0</v>
      </c>
      <c r="V162" s="1">
        <f t="shared" si="70"/>
        <v>0.03</v>
      </c>
      <c r="W162" s="1" t="s">
        <v>231</v>
      </c>
      <c r="X162" s="1" t="str">
        <f t="shared" si="71"/>
        <v>No</v>
      </c>
      <c r="AB162" t="s">
        <v>446</v>
      </c>
      <c r="AC162" t="str">
        <f t="shared" si="69"/>
        <v>No</v>
      </c>
      <c r="AD162" t="str">
        <f t="shared" si="49"/>
        <v>No</v>
      </c>
      <c r="AE162" t="str">
        <f t="shared" si="50"/>
        <v>No</v>
      </c>
      <c r="AF162" t="str">
        <f t="shared" si="51"/>
        <v>No</v>
      </c>
      <c r="AG162" t="str">
        <f t="shared" si="52"/>
        <v>Yes</v>
      </c>
      <c r="AH162" s="1" t="s">
        <v>348</v>
      </c>
      <c r="AI162" t="s">
        <v>348</v>
      </c>
      <c r="AJ162" t="str">
        <f t="shared" si="72"/>
        <v/>
      </c>
      <c r="AK162" t="str">
        <f t="shared" si="57"/>
        <v/>
      </c>
      <c r="AL162" t="str">
        <f t="shared" si="58"/>
        <v/>
      </c>
      <c r="AM162" t="str">
        <f t="shared" si="59"/>
        <v/>
      </c>
      <c r="AN162" t="str">
        <f t="shared" si="60"/>
        <v>Pharmaceutical</v>
      </c>
      <c r="AO162" t="str">
        <f t="shared" si="61"/>
        <v/>
      </c>
      <c r="AP162" t="str">
        <f t="shared" si="48"/>
        <v/>
      </c>
    </row>
    <row r="163" spans="1:42" hidden="1" x14ac:dyDescent="0.35">
      <c r="A163" s="1">
        <v>4087000</v>
      </c>
      <c r="B163" s="1" t="s">
        <v>3</v>
      </c>
      <c r="C163" s="1" t="s">
        <v>4</v>
      </c>
      <c r="D163" s="1">
        <v>2017</v>
      </c>
      <c r="E163" s="1" t="s">
        <v>618</v>
      </c>
      <c r="F163" s="1">
        <v>34376</v>
      </c>
      <c r="G163" s="1" t="s">
        <v>185</v>
      </c>
      <c r="H163" s="1" t="s">
        <v>15</v>
      </c>
      <c r="I163" s="1" t="s">
        <v>596</v>
      </c>
      <c r="J163" s="1">
        <v>4433</v>
      </c>
      <c r="K163" s="1" t="s">
        <v>614</v>
      </c>
      <c r="L163" s="1" t="s">
        <v>543</v>
      </c>
      <c r="M163" s="1" t="s">
        <v>507</v>
      </c>
      <c r="O163" s="1" t="str">
        <f t="shared" si="67"/>
        <v>Yes</v>
      </c>
      <c r="P163" s="1" t="s">
        <v>349</v>
      </c>
      <c r="Q163" s="1">
        <v>0.04</v>
      </c>
      <c r="R163" s="1">
        <f t="shared" si="56"/>
        <v>0.04</v>
      </c>
      <c r="S163" s="1">
        <v>0.02</v>
      </c>
      <c r="T163" s="1" t="s">
        <v>7</v>
      </c>
      <c r="U163" s="1">
        <f>R163/1</f>
        <v>0.04</v>
      </c>
      <c r="V163" s="1">
        <f>S163</f>
        <v>0.02</v>
      </c>
      <c r="W163" s="1" t="s">
        <v>177</v>
      </c>
      <c r="X163" s="1" t="str">
        <f>IF(S163&lt;R163, "Yes*", "No")</f>
        <v>Yes*</v>
      </c>
      <c r="AB163" t="s">
        <v>356</v>
      </c>
      <c r="AC163" t="str">
        <f t="shared" si="69"/>
        <v>No</v>
      </c>
      <c r="AD163" t="str">
        <f t="shared" si="49"/>
        <v>No</v>
      </c>
      <c r="AE163" t="str">
        <f t="shared" si="50"/>
        <v>Yes</v>
      </c>
      <c r="AF163" t="str">
        <f t="shared" si="51"/>
        <v>Yes</v>
      </c>
      <c r="AG163" t="str">
        <f t="shared" si="52"/>
        <v>No</v>
      </c>
      <c r="AH163" t="s">
        <v>349</v>
      </c>
      <c r="AI163" t="s">
        <v>348</v>
      </c>
      <c r="AJ163" t="str">
        <f t="shared" si="72"/>
        <v/>
      </c>
      <c r="AK163" t="str">
        <f t="shared" si="57"/>
        <v/>
      </c>
      <c r="AL163" t="str">
        <f t="shared" si="58"/>
        <v>Consumer</v>
      </c>
      <c r="AM163" t="str">
        <f t="shared" si="59"/>
        <v>Industrial</v>
      </c>
      <c r="AN163" t="str">
        <f t="shared" si="60"/>
        <v/>
      </c>
      <c r="AO163" t="str">
        <f t="shared" si="61"/>
        <v>PAH</v>
      </c>
      <c r="AP163" t="str">
        <f t="shared" si="48"/>
        <v/>
      </c>
    </row>
    <row r="164" spans="1:42" hidden="1" x14ac:dyDescent="0.35">
      <c r="A164">
        <v>4087000</v>
      </c>
      <c r="B164" t="s">
        <v>3</v>
      </c>
      <c r="C164" t="s">
        <v>4</v>
      </c>
      <c r="D164">
        <v>2017</v>
      </c>
      <c r="E164" t="s">
        <v>620</v>
      </c>
      <c r="F164" s="4">
        <v>62561</v>
      </c>
      <c r="G164" t="s">
        <v>185</v>
      </c>
      <c r="H164" t="s">
        <v>15</v>
      </c>
      <c r="I164" t="s">
        <v>621</v>
      </c>
      <c r="K164" t="s">
        <v>530</v>
      </c>
      <c r="L164" t="s">
        <v>543</v>
      </c>
      <c r="O164" s="1" t="str">
        <f t="shared" si="67"/>
        <v>Yes</v>
      </c>
      <c r="Q164" s="1">
        <v>2620</v>
      </c>
      <c r="R164">
        <f t="shared" si="56"/>
        <v>2620</v>
      </c>
      <c r="S164">
        <v>4.62</v>
      </c>
      <c r="T164" t="s">
        <v>622</v>
      </c>
      <c r="U164">
        <f>R164/1</f>
        <v>2620</v>
      </c>
      <c r="V164">
        <f>S164</f>
        <v>4.62</v>
      </c>
      <c r="W164" t="s">
        <v>648</v>
      </c>
      <c r="X164" t="str">
        <f>IF(S164&lt;R164, "Yes*", "No")</f>
        <v>Yes*</v>
      </c>
      <c r="AB164" t="s">
        <v>689</v>
      </c>
      <c r="AC164" t="str">
        <f t="shared" si="69"/>
        <v>No</v>
      </c>
      <c r="AD164" t="str">
        <f t="shared" si="49"/>
        <v>No</v>
      </c>
      <c r="AE164" t="str">
        <f t="shared" si="50"/>
        <v>Yes</v>
      </c>
      <c r="AF164" t="str">
        <f t="shared" si="51"/>
        <v>Yes</v>
      </c>
      <c r="AG164" t="str">
        <f t="shared" si="52"/>
        <v>No</v>
      </c>
      <c r="AH164" t="s">
        <v>349</v>
      </c>
      <c r="AI164" t="s">
        <v>348</v>
      </c>
      <c r="AJ164" t="str">
        <f t="shared" si="72"/>
        <v/>
      </c>
      <c r="AK164" t="str">
        <f t="shared" si="57"/>
        <v/>
      </c>
      <c r="AL164" t="str">
        <f t="shared" si="58"/>
        <v>Consumer</v>
      </c>
      <c r="AM164" t="str">
        <f t="shared" si="59"/>
        <v>Industrial</v>
      </c>
      <c r="AN164" t="str">
        <f t="shared" si="60"/>
        <v/>
      </c>
      <c r="AO164" t="str">
        <f t="shared" si="61"/>
        <v>PAH</v>
      </c>
      <c r="AP164" t="str">
        <f t="shared" si="48"/>
        <v/>
      </c>
    </row>
    <row r="165" spans="1:42" hidden="1" x14ac:dyDescent="0.35">
      <c r="A165">
        <v>4087000</v>
      </c>
      <c r="B165" t="s">
        <v>3</v>
      </c>
      <c r="C165" t="s">
        <v>4</v>
      </c>
      <c r="D165">
        <v>2017</v>
      </c>
      <c r="E165" t="s">
        <v>620</v>
      </c>
      <c r="F165" s="4">
        <v>62548</v>
      </c>
      <c r="G165" t="s">
        <v>623</v>
      </c>
      <c r="H165" t="s">
        <v>628</v>
      </c>
      <c r="I165" t="s">
        <v>621</v>
      </c>
      <c r="K165" t="s">
        <v>530</v>
      </c>
      <c r="L165" t="s">
        <v>675</v>
      </c>
      <c r="O165" s="1" t="str">
        <f t="shared" si="67"/>
        <v>Yes</v>
      </c>
      <c r="Q165" s="1">
        <v>142</v>
      </c>
      <c r="R165">
        <f t="shared" si="56"/>
        <v>142</v>
      </c>
      <c r="S165">
        <v>0.22</v>
      </c>
      <c r="T165" t="s">
        <v>622</v>
      </c>
      <c r="U165">
        <f>R165/1</f>
        <v>142</v>
      </c>
      <c r="V165">
        <f>U165</f>
        <v>142</v>
      </c>
      <c r="W165" t="s">
        <v>648</v>
      </c>
      <c r="X165" t="str">
        <f>IF(S165&lt;R165, "Yes*", "No")</f>
        <v>Yes*</v>
      </c>
      <c r="AB165" t="s">
        <v>676</v>
      </c>
      <c r="AC165" t="s">
        <v>349</v>
      </c>
      <c r="AD165" t="str">
        <f t="shared" si="49"/>
        <v>No</v>
      </c>
      <c r="AE165" t="str">
        <f t="shared" si="50"/>
        <v>No</v>
      </c>
      <c r="AF165" t="str">
        <f t="shared" si="51"/>
        <v>No</v>
      </c>
      <c r="AG165" t="str">
        <f t="shared" si="52"/>
        <v>No</v>
      </c>
      <c r="AH165" t="s">
        <v>349</v>
      </c>
      <c r="AI165" t="s">
        <v>348</v>
      </c>
      <c r="AJ165" t="str">
        <f t="shared" si="72"/>
        <v>Pesticide</v>
      </c>
      <c r="AK165" t="str">
        <f t="shared" si="57"/>
        <v/>
      </c>
      <c r="AL165" t="str">
        <f t="shared" si="58"/>
        <v/>
      </c>
      <c r="AM165" t="str">
        <f t="shared" si="59"/>
        <v/>
      </c>
      <c r="AN165" t="str">
        <f t="shared" si="60"/>
        <v/>
      </c>
      <c r="AO165" t="str">
        <f t="shared" si="61"/>
        <v>PAH</v>
      </c>
      <c r="AP165" t="str">
        <f t="shared" si="48"/>
        <v/>
      </c>
    </row>
    <row r="166" spans="1:42" hidden="1" x14ac:dyDescent="0.35">
      <c r="A166" s="1">
        <v>4087000</v>
      </c>
      <c r="B166" s="1" t="s">
        <v>3</v>
      </c>
      <c r="C166" s="1" t="s">
        <v>4</v>
      </c>
      <c r="D166" s="1">
        <v>2017</v>
      </c>
      <c r="E166" s="1" t="s">
        <v>618</v>
      </c>
      <c r="F166" s="1">
        <v>67450</v>
      </c>
      <c r="G166" s="1" t="s">
        <v>246</v>
      </c>
      <c r="H166" s="1" t="s">
        <v>84</v>
      </c>
      <c r="I166" s="1" t="s">
        <v>597</v>
      </c>
      <c r="J166" s="1">
        <v>2440</v>
      </c>
      <c r="K166" s="1" t="s">
        <v>345</v>
      </c>
      <c r="L166" s="1" t="s">
        <v>561</v>
      </c>
      <c r="M166" s="1"/>
      <c r="N166" s="1" t="s">
        <v>606</v>
      </c>
      <c r="O166" s="1" t="str">
        <f t="shared" si="67"/>
        <v>No</v>
      </c>
      <c r="P166" s="1" t="s">
        <v>722</v>
      </c>
      <c r="Q166" s="1">
        <v>27</v>
      </c>
      <c r="R166" s="1">
        <f t="shared" si="56"/>
        <v>0</v>
      </c>
      <c r="S166" s="1">
        <v>26</v>
      </c>
      <c r="T166" s="1" t="s">
        <v>30</v>
      </c>
      <c r="U166" s="1">
        <f t="shared" ref="U166:V168" si="73">R166/1000</f>
        <v>0</v>
      </c>
      <c r="V166" s="1">
        <f t="shared" si="73"/>
        <v>2.5999999999999999E-2</v>
      </c>
      <c r="W166" s="1" t="s">
        <v>231</v>
      </c>
      <c r="X166" s="1" t="str">
        <f>IF(N166="E", "Yes", "No")</f>
        <v>No</v>
      </c>
      <c r="AB166" t="s">
        <v>424</v>
      </c>
      <c r="AC166" t="str">
        <f t="shared" ref="AC166:AC173" si="74">IF(ISNUMBER(SEARCH("Pesticide, active_ingredient", AB166)), "Yes", "No")</f>
        <v>No</v>
      </c>
      <c r="AD166" t="str">
        <f t="shared" si="49"/>
        <v>No</v>
      </c>
      <c r="AE166" t="str">
        <f t="shared" si="50"/>
        <v>No</v>
      </c>
      <c r="AF166" t="str">
        <f t="shared" si="51"/>
        <v>Yes</v>
      </c>
      <c r="AG166" t="str">
        <f t="shared" si="52"/>
        <v>Yes</v>
      </c>
      <c r="AH166" s="1" t="s">
        <v>348</v>
      </c>
      <c r="AI166" t="s">
        <v>348</v>
      </c>
      <c r="AJ166" t="str">
        <f t="shared" si="72"/>
        <v/>
      </c>
      <c r="AK166" t="str">
        <f t="shared" si="57"/>
        <v/>
      </c>
      <c r="AL166" t="str">
        <f t="shared" si="58"/>
        <v/>
      </c>
      <c r="AM166" t="str">
        <f t="shared" si="59"/>
        <v>Industrial</v>
      </c>
      <c r="AN166" t="str">
        <f t="shared" si="60"/>
        <v>Pharmaceutical</v>
      </c>
      <c r="AO166" t="str">
        <f t="shared" si="61"/>
        <v/>
      </c>
      <c r="AP166" t="str">
        <f t="shared" si="48"/>
        <v/>
      </c>
    </row>
    <row r="167" spans="1:42" hidden="1" x14ac:dyDescent="0.35">
      <c r="A167" s="1">
        <v>4087000</v>
      </c>
      <c r="B167" s="1" t="s">
        <v>3</v>
      </c>
      <c r="C167" s="1" t="s">
        <v>4</v>
      </c>
      <c r="D167" s="1">
        <v>2017</v>
      </c>
      <c r="E167" s="1" t="s">
        <v>618</v>
      </c>
      <c r="F167" s="1">
        <v>67529</v>
      </c>
      <c r="G167" s="1" t="s">
        <v>312</v>
      </c>
      <c r="H167" s="1" t="s">
        <v>146</v>
      </c>
      <c r="I167" s="1" t="s">
        <v>597</v>
      </c>
      <c r="J167" s="1">
        <v>2440</v>
      </c>
      <c r="K167" s="1" t="s">
        <v>345</v>
      </c>
      <c r="L167" s="1" t="s">
        <v>345</v>
      </c>
      <c r="M167" s="1"/>
      <c r="N167" s="1" t="s">
        <v>606</v>
      </c>
      <c r="O167" s="1" t="str">
        <f t="shared" si="67"/>
        <v>No</v>
      </c>
      <c r="P167" s="1" t="s">
        <v>722</v>
      </c>
      <c r="Q167" s="1">
        <v>20</v>
      </c>
      <c r="R167" s="1">
        <f t="shared" si="56"/>
        <v>0</v>
      </c>
      <c r="S167" s="1">
        <v>30</v>
      </c>
      <c r="T167" s="1" t="s">
        <v>30</v>
      </c>
      <c r="U167" s="1">
        <f t="shared" si="73"/>
        <v>0</v>
      </c>
      <c r="V167" s="1">
        <f t="shared" si="73"/>
        <v>0.03</v>
      </c>
      <c r="W167" s="1" t="s">
        <v>231</v>
      </c>
      <c r="X167" s="1" t="str">
        <f>IF(N167="E", "Yes", "No")</f>
        <v>No</v>
      </c>
      <c r="AB167" s="1" t="s">
        <v>448</v>
      </c>
      <c r="AC167" t="str">
        <f t="shared" si="74"/>
        <v>No</v>
      </c>
      <c r="AD167" t="str">
        <f t="shared" si="49"/>
        <v>No</v>
      </c>
      <c r="AE167" t="str">
        <f t="shared" si="50"/>
        <v>No</v>
      </c>
      <c r="AF167" t="str">
        <f t="shared" si="51"/>
        <v>No</v>
      </c>
      <c r="AG167" t="str">
        <f t="shared" si="52"/>
        <v>Yes</v>
      </c>
      <c r="AH167" s="1" t="s">
        <v>348</v>
      </c>
      <c r="AI167" t="s">
        <v>348</v>
      </c>
      <c r="AJ167" t="str">
        <f t="shared" si="72"/>
        <v/>
      </c>
      <c r="AK167" t="str">
        <f t="shared" si="57"/>
        <v/>
      </c>
      <c r="AL167" t="str">
        <f t="shared" si="58"/>
        <v/>
      </c>
      <c r="AM167" t="str">
        <f t="shared" si="59"/>
        <v/>
      </c>
      <c r="AN167" t="str">
        <f t="shared" si="60"/>
        <v>Pharmaceutical</v>
      </c>
      <c r="AO167" t="str">
        <f t="shared" si="61"/>
        <v/>
      </c>
      <c r="AP167" t="str">
        <f t="shared" si="48"/>
        <v/>
      </c>
    </row>
    <row r="168" spans="1:42" hidden="1" x14ac:dyDescent="0.35">
      <c r="A168" s="1">
        <v>4087000</v>
      </c>
      <c r="B168" s="1" t="s">
        <v>3</v>
      </c>
      <c r="C168" s="1" t="s">
        <v>4</v>
      </c>
      <c r="D168" s="1">
        <v>2017</v>
      </c>
      <c r="E168" s="1" t="s">
        <v>618</v>
      </c>
      <c r="F168" s="1">
        <v>67521</v>
      </c>
      <c r="G168" s="1" t="s">
        <v>305</v>
      </c>
      <c r="H168" s="1" t="s">
        <v>139</v>
      </c>
      <c r="I168" s="1" t="s">
        <v>597</v>
      </c>
      <c r="J168" s="1">
        <v>2440</v>
      </c>
      <c r="K168" s="1" t="s">
        <v>345</v>
      </c>
      <c r="L168" s="1" t="s">
        <v>345</v>
      </c>
      <c r="M168" s="1"/>
      <c r="N168" s="1" t="s">
        <v>606</v>
      </c>
      <c r="O168" s="1" t="str">
        <f t="shared" si="67"/>
        <v>No</v>
      </c>
      <c r="P168" s="1" t="s">
        <v>722</v>
      </c>
      <c r="Q168" s="1">
        <v>80</v>
      </c>
      <c r="R168" s="1">
        <f t="shared" si="56"/>
        <v>0</v>
      </c>
      <c r="S168" s="1">
        <f>IF(O168="No", Q168, " ")</f>
        <v>80</v>
      </c>
      <c r="T168" s="1" t="s">
        <v>30</v>
      </c>
      <c r="U168" s="1">
        <f t="shared" si="73"/>
        <v>0</v>
      </c>
      <c r="V168" s="1">
        <f t="shared" si="73"/>
        <v>0.08</v>
      </c>
      <c r="W168" s="1" t="s">
        <v>231</v>
      </c>
      <c r="X168" s="1" t="str">
        <f>IF(N168="E", "Yes", "No")</f>
        <v>No</v>
      </c>
      <c r="AB168" t="s">
        <v>481</v>
      </c>
      <c r="AC168" t="str">
        <f t="shared" si="74"/>
        <v>No</v>
      </c>
      <c r="AD168" t="str">
        <f t="shared" si="49"/>
        <v>No</v>
      </c>
      <c r="AE168" t="str">
        <f t="shared" si="50"/>
        <v>No</v>
      </c>
      <c r="AF168" t="str">
        <f t="shared" si="51"/>
        <v>No</v>
      </c>
      <c r="AG168" t="str">
        <f t="shared" si="52"/>
        <v>Yes</v>
      </c>
      <c r="AH168" s="1" t="s">
        <v>348</v>
      </c>
      <c r="AI168" t="s">
        <v>348</v>
      </c>
      <c r="AJ168" t="str">
        <f t="shared" si="72"/>
        <v/>
      </c>
      <c r="AK168" t="str">
        <f t="shared" si="57"/>
        <v/>
      </c>
      <c r="AL168" t="str">
        <f t="shared" si="58"/>
        <v/>
      </c>
      <c r="AM168" t="str">
        <f t="shared" si="59"/>
        <v/>
      </c>
      <c r="AN168" t="str">
        <f t="shared" si="60"/>
        <v>Pharmaceutical</v>
      </c>
      <c r="AO168" t="str">
        <f t="shared" si="61"/>
        <v/>
      </c>
      <c r="AP168" t="str">
        <f t="shared" si="48"/>
        <v/>
      </c>
    </row>
    <row r="169" spans="1:42" hidden="1" x14ac:dyDescent="0.35">
      <c r="A169">
        <v>4087000</v>
      </c>
      <c r="B169" t="s">
        <v>3</v>
      </c>
      <c r="C169" t="s">
        <v>4</v>
      </c>
      <c r="D169">
        <v>2017</v>
      </c>
      <c r="E169" t="s">
        <v>620</v>
      </c>
      <c r="F169" s="4">
        <v>63209</v>
      </c>
      <c r="G169" s="1" t="s">
        <v>602</v>
      </c>
      <c r="H169" t="s">
        <v>57</v>
      </c>
      <c r="I169" t="s">
        <v>693</v>
      </c>
      <c r="N169" s="1" t="s">
        <v>607</v>
      </c>
      <c r="O169" s="1" t="str">
        <f t="shared" si="67"/>
        <v>Yes</v>
      </c>
      <c r="Q169">
        <v>8</v>
      </c>
      <c r="R169">
        <f t="shared" si="56"/>
        <v>8</v>
      </c>
      <c r="S169">
        <v>100</v>
      </c>
      <c r="T169" t="s">
        <v>622</v>
      </c>
      <c r="U169">
        <f>R169/1</f>
        <v>8</v>
      </c>
      <c r="V169">
        <f>U169</f>
        <v>8</v>
      </c>
      <c r="W169" t="s">
        <v>648</v>
      </c>
      <c r="X169" t="str">
        <f>IF(S169&lt;R169, "Yes*", "No")</f>
        <v>No</v>
      </c>
      <c r="AB169" t="s">
        <v>396</v>
      </c>
      <c r="AC169" t="str">
        <f t="shared" si="74"/>
        <v>No</v>
      </c>
      <c r="AD169" t="str">
        <f t="shared" si="49"/>
        <v>Yes</v>
      </c>
      <c r="AE169" t="str">
        <f t="shared" si="50"/>
        <v>Yes</v>
      </c>
      <c r="AF169" t="str">
        <f t="shared" si="51"/>
        <v>Yes</v>
      </c>
      <c r="AG169" t="str">
        <f t="shared" si="52"/>
        <v>Yes</v>
      </c>
      <c r="AH169" t="s">
        <v>349</v>
      </c>
      <c r="AI169" t="s">
        <v>348</v>
      </c>
      <c r="AJ169" t="str">
        <f t="shared" si="72"/>
        <v/>
      </c>
      <c r="AK169" t="str">
        <f t="shared" si="57"/>
        <v>PCP</v>
      </c>
      <c r="AL169" t="str">
        <f t="shared" si="58"/>
        <v>Consumer</v>
      </c>
      <c r="AM169" t="str">
        <f t="shared" si="59"/>
        <v>Industrial</v>
      </c>
      <c r="AN169" t="str">
        <f t="shared" si="60"/>
        <v>Pharmaceutical</v>
      </c>
      <c r="AO169" t="str">
        <f t="shared" si="61"/>
        <v>PAH</v>
      </c>
      <c r="AP169" t="str">
        <f t="shared" si="48"/>
        <v/>
      </c>
    </row>
    <row r="170" spans="1:42" hidden="1" x14ac:dyDescent="0.35">
      <c r="A170" s="1">
        <v>4087000</v>
      </c>
      <c r="B170" s="1" t="s">
        <v>3</v>
      </c>
      <c r="C170" s="1" t="s">
        <v>4</v>
      </c>
      <c r="D170" s="1">
        <v>2017</v>
      </c>
      <c r="E170" s="1" t="s">
        <v>618</v>
      </c>
      <c r="F170" s="1">
        <v>68001</v>
      </c>
      <c r="G170" s="1" t="s">
        <v>322</v>
      </c>
      <c r="H170" s="1" t="s">
        <v>153</v>
      </c>
      <c r="I170" s="1" t="s">
        <v>597</v>
      </c>
      <c r="J170" s="1">
        <v>2440</v>
      </c>
      <c r="K170" s="1" t="s">
        <v>345</v>
      </c>
      <c r="L170" s="1" t="s">
        <v>561</v>
      </c>
      <c r="M170" s="1"/>
      <c r="N170" s="1" t="s">
        <v>606</v>
      </c>
      <c r="O170" s="1" t="str">
        <f t="shared" si="67"/>
        <v>No</v>
      </c>
      <c r="P170" s="1" t="s">
        <v>722</v>
      </c>
      <c r="Q170" s="1">
        <v>80</v>
      </c>
      <c r="R170" s="1">
        <f t="shared" si="56"/>
        <v>0</v>
      </c>
      <c r="S170" s="1">
        <f>IF(O170="No", Q170, " ")</f>
        <v>80</v>
      </c>
      <c r="T170" s="1" t="s">
        <v>30</v>
      </c>
      <c r="U170" s="1">
        <f>R170/1000</f>
        <v>0</v>
      </c>
      <c r="V170" s="1">
        <f>S170/1000</f>
        <v>0.08</v>
      </c>
      <c r="W170" s="1" t="s">
        <v>318</v>
      </c>
      <c r="X170" s="1" t="str">
        <f t="shared" ref="X170:X176" si="75">IF(N170="E", "Yes", "No")</f>
        <v>No</v>
      </c>
      <c r="AB170" t="s">
        <v>493</v>
      </c>
      <c r="AC170" t="str">
        <f t="shared" si="74"/>
        <v>No</v>
      </c>
      <c r="AD170" t="str">
        <f t="shared" si="49"/>
        <v>No</v>
      </c>
      <c r="AE170" t="str">
        <f t="shared" si="50"/>
        <v>No</v>
      </c>
      <c r="AF170" t="str">
        <f t="shared" si="51"/>
        <v>Yes</v>
      </c>
      <c r="AG170" t="str">
        <f t="shared" si="52"/>
        <v>Yes</v>
      </c>
      <c r="AH170" s="1" t="s">
        <v>348</v>
      </c>
      <c r="AI170" t="s">
        <v>348</v>
      </c>
      <c r="AJ170" t="str">
        <f t="shared" si="72"/>
        <v/>
      </c>
      <c r="AK170" t="str">
        <f t="shared" si="57"/>
        <v/>
      </c>
      <c r="AL170" t="str">
        <f t="shared" si="58"/>
        <v/>
      </c>
      <c r="AM170" t="str">
        <f t="shared" si="59"/>
        <v>Industrial</v>
      </c>
      <c r="AN170" t="str">
        <f t="shared" si="60"/>
        <v>Pharmaceutical</v>
      </c>
      <c r="AO170" t="str">
        <f t="shared" si="61"/>
        <v/>
      </c>
      <c r="AP170" t="str">
        <f t="shared" si="48"/>
        <v/>
      </c>
    </row>
    <row r="171" spans="1:42" hidden="1" x14ac:dyDescent="0.35">
      <c r="A171" s="1">
        <v>4087000</v>
      </c>
      <c r="B171" s="1" t="s">
        <v>3</v>
      </c>
      <c r="C171" s="1" t="s">
        <v>4</v>
      </c>
      <c r="D171" s="1">
        <v>2017</v>
      </c>
      <c r="E171" s="1" t="s">
        <v>618</v>
      </c>
      <c r="F171" s="1">
        <v>68002</v>
      </c>
      <c r="G171" s="1" t="s">
        <v>323</v>
      </c>
      <c r="H171" s="1" t="s">
        <v>154</v>
      </c>
      <c r="I171" s="1" t="s">
        <v>597</v>
      </c>
      <c r="J171" s="1">
        <v>2440</v>
      </c>
      <c r="K171" s="1" t="s">
        <v>345</v>
      </c>
      <c r="L171" s="1" t="s">
        <v>345</v>
      </c>
      <c r="M171" s="1"/>
      <c r="N171" s="1" t="s">
        <v>606</v>
      </c>
      <c r="O171" s="1" t="str">
        <f t="shared" si="67"/>
        <v>No</v>
      </c>
      <c r="P171" s="1" t="s">
        <v>722</v>
      </c>
      <c r="Q171" s="1">
        <v>58</v>
      </c>
      <c r="R171" s="1">
        <f t="shared" si="56"/>
        <v>0</v>
      </c>
      <c r="S171" s="1">
        <f>IF(O171="No", Q171, " ")</f>
        <v>58</v>
      </c>
      <c r="T171" s="1" t="s">
        <v>30</v>
      </c>
      <c r="U171" s="1">
        <f>R171/1000</f>
        <v>0</v>
      </c>
      <c r="V171" s="1">
        <f>S171/1000</f>
        <v>5.8000000000000003E-2</v>
      </c>
      <c r="W171" s="1" t="s">
        <v>318</v>
      </c>
      <c r="X171" s="1" t="str">
        <f t="shared" si="75"/>
        <v>No</v>
      </c>
      <c r="AB171" t="s">
        <v>494</v>
      </c>
      <c r="AC171" t="str">
        <f t="shared" si="74"/>
        <v>No</v>
      </c>
      <c r="AD171" t="str">
        <f t="shared" si="49"/>
        <v>No</v>
      </c>
      <c r="AE171" t="str">
        <f t="shared" si="50"/>
        <v>No</v>
      </c>
      <c r="AF171" t="str">
        <f t="shared" si="51"/>
        <v>No</v>
      </c>
      <c r="AG171" t="str">
        <f t="shared" si="52"/>
        <v>Yes</v>
      </c>
      <c r="AH171" s="1" t="s">
        <v>348</v>
      </c>
      <c r="AI171" t="s">
        <v>348</v>
      </c>
      <c r="AJ171" t="str">
        <f t="shared" si="72"/>
        <v/>
      </c>
      <c r="AK171" t="str">
        <f t="shared" si="57"/>
        <v/>
      </c>
      <c r="AL171" t="str">
        <f t="shared" si="58"/>
        <v/>
      </c>
      <c r="AM171" t="str">
        <f t="shared" si="59"/>
        <v/>
      </c>
      <c r="AN171" t="str">
        <f t="shared" si="60"/>
        <v>Pharmaceutical</v>
      </c>
      <c r="AO171" t="str">
        <f t="shared" si="61"/>
        <v/>
      </c>
      <c r="AP171" t="str">
        <f t="shared" si="48"/>
        <v/>
      </c>
    </row>
    <row r="172" spans="1:42" hidden="1" x14ac:dyDescent="0.35">
      <c r="A172" s="1">
        <v>4087000</v>
      </c>
      <c r="B172" s="1" t="s">
        <v>3</v>
      </c>
      <c r="C172" s="1" t="s">
        <v>4</v>
      </c>
      <c r="D172" s="1">
        <v>2017</v>
      </c>
      <c r="E172" s="1" t="s">
        <v>618</v>
      </c>
      <c r="F172" s="1">
        <v>62823</v>
      </c>
      <c r="G172" s="1" t="s">
        <v>602</v>
      </c>
      <c r="H172" s="1" t="s">
        <v>57</v>
      </c>
      <c r="I172" s="1" t="s">
        <v>596</v>
      </c>
      <c r="J172" s="1">
        <v>4433</v>
      </c>
      <c r="K172" s="1" t="s">
        <v>614</v>
      </c>
      <c r="L172" s="1" t="s">
        <v>548</v>
      </c>
      <c r="M172" s="1"/>
      <c r="N172" s="1" t="s">
        <v>606</v>
      </c>
      <c r="O172" s="1" t="str">
        <f t="shared" si="67"/>
        <v>No</v>
      </c>
      <c r="P172" s="1" t="s">
        <v>722</v>
      </c>
      <c r="Q172" s="1">
        <v>0.04</v>
      </c>
      <c r="R172" s="1">
        <f t="shared" si="56"/>
        <v>0</v>
      </c>
      <c r="S172" s="1">
        <f>IF(O172="No", Q172, " ")</f>
        <v>0.04</v>
      </c>
      <c r="T172" s="1" t="s">
        <v>7</v>
      </c>
      <c r="U172" s="1">
        <f>R172/1</f>
        <v>0</v>
      </c>
      <c r="V172" s="1">
        <f>S172</f>
        <v>0.04</v>
      </c>
      <c r="W172" s="1" t="s">
        <v>177</v>
      </c>
      <c r="X172" s="1" t="str">
        <f t="shared" si="75"/>
        <v>No</v>
      </c>
      <c r="AB172" t="s">
        <v>396</v>
      </c>
      <c r="AC172" t="str">
        <f t="shared" si="74"/>
        <v>No</v>
      </c>
      <c r="AD172" t="str">
        <f t="shared" si="49"/>
        <v>Yes</v>
      </c>
      <c r="AE172" t="str">
        <f t="shared" si="50"/>
        <v>Yes</v>
      </c>
      <c r="AF172" t="str">
        <f t="shared" si="51"/>
        <v>Yes</v>
      </c>
      <c r="AG172" t="str">
        <f t="shared" si="52"/>
        <v>Yes</v>
      </c>
      <c r="AH172" s="1" t="s">
        <v>348</v>
      </c>
      <c r="AI172" t="s">
        <v>348</v>
      </c>
      <c r="AJ172" t="str">
        <f t="shared" si="72"/>
        <v/>
      </c>
      <c r="AK172" t="str">
        <f t="shared" si="57"/>
        <v>PCP</v>
      </c>
      <c r="AL172" t="str">
        <f t="shared" si="58"/>
        <v>Consumer</v>
      </c>
      <c r="AM172" t="str">
        <f t="shared" si="59"/>
        <v>Industrial</v>
      </c>
      <c r="AN172" t="str">
        <f t="shared" si="60"/>
        <v>Pharmaceutical</v>
      </c>
      <c r="AO172" t="str">
        <f t="shared" si="61"/>
        <v/>
      </c>
      <c r="AP172" t="str">
        <f t="shared" si="48"/>
        <v/>
      </c>
    </row>
    <row r="173" spans="1:42" hidden="1" x14ac:dyDescent="0.35">
      <c r="A173" s="1">
        <v>4087000</v>
      </c>
      <c r="B173" s="1" t="s">
        <v>3</v>
      </c>
      <c r="C173" s="1" t="s">
        <v>4</v>
      </c>
      <c r="D173" s="1">
        <v>2017</v>
      </c>
      <c r="E173" s="1" t="s">
        <v>618</v>
      </c>
      <c r="F173" s="1">
        <v>67506</v>
      </c>
      <c r="G173" s="1" t="s">
        <v>293</v>
      </c>
      <c r="H173" s="1" t="s">
        <v>129</v>
      </c>
      <c r="I173" s="1" t="s">
        <v>597</v>
      </c>
      <c r="J173" s="1">
        <v>2440</v>
      </c>
      <c r="K173" s="1" t="s">
        <v>345</v>
      </c>
      <c r="L173" s="1" t="s">
        <v>345</v>
      </c>
      <c r="M173" s="1"/>
      <c r="N173" s="1" t="s">
        <v>606</v>
      </c>
      <c r="O173" s="1" t="str">
        <f t="shared" si="67"/>
        <v>No</v>
      </c>
      <c r="P173" s="1" t="s">
        <v>722</v>
      </c>
      <c r="Q173" s="1">
        <v>40</v>
      </c>
      <c r="R173" s="1">
        <f t="shared" si="56"/>
        <v>0</v>
      </c>
      <c r="S173" s="1">
        <f>IF(O173="No", Q173, " ")</f>
        <v>40</v>
      </c>
      <c r="T173" s="1" t="s">
        <v>30</v>
      </c>
      <c r="U173" s="1">
        <f t="shared" ref="U173:V176" si="76">R173/1000</f>
        <v>0</v>
      </c>
      <c r="V173" s="1">
        <f t="shared" si="76"/>
        <v>0.04</v>
      </c>
      <c r="W173" s="1" t="s">
        <v>231</v>
      </c>
      <c r="X173" s="1" t="str">
        <f t="shared" si="75"/>
        <v>No</v>
      </c>
      <c r="AB173" t="s">
        <v>468</v>
      </c>
      <c r="AC173" t="str">
        <f t="shared" si="74"/>
        <v>No</v>
      </c>
      <c r="AD173" t="str">
        <f t="shared" si="49"/>
        <v>No</v>
      </c>
      <c r="AE173" t="str">
        <f t="shared" si="50"/>
        <v>No</v>
      </c>
      <c r="AF173" t="str">
        <f t="shared" si="51"/>
        <v>No</v>
      </c>
      <c r="AG173" t="str">
        <f t="shared" si="52"/>
        <v>Yes</v>
      </c>
      <c r="AH173" s="1" t="s">
        <v>348</v>
      </c>
      <c r="AI173" t="s">
        <v>348</v>
      </c>
      <c r="AJ173" t="str">
        <f t="shared" si="72"/>
        <v/>
      </c>
      <c r="AK173" t="str">
        <f t="shared" si="57"/>
        <v/>
      </c>
      <c r="AL173" t="str">
        <f t="shared" si="58"/>
        <v/>
      </c>
      <c r="AM173" t="str">
        <f t="shared" si="59"/>
        <v/>
      </c>
      <c r="AN173" t="str">
        <f t="shared" si="60"/>
        <v>Pharmaceutical</v>
      </c>
      <c r="AO173" t="str">
        <f t="shared" si="61"/>
        <v/>
      </c>
      <c r="AP173" t="str">
        <f t="shared" ref="AP173:AP236" si="77">IF(AI173="Yes", "Other", "")</f>
        <v/>
      </c>
    </row>
    <row r="174" spans="1:42" hidden="1" x14ac:dyDescent="0.35">
      <c r="A174" s="1">
        <v>4087000</v>
      </c>
      <c r="B174" s="1" t="s">
        <v>3</v>
      </c>
      <c r="C174" s="1" t="s">
        <v>4</v>
      </c>
      <c r="D174" s="1">
        <v>2017</v>
      </c>
      <c r="E174" s="1" t="s">
        <v>618</v>
      </c>
      <c r="F174" s="1">
        <v>67459</v>
      </c>
      <c r="G174" s="1" t="s">
        <v>254</v>
      </c>
      <c r="H174" s="1" t="s">
        <v>92</v>
      </c>
      <c r="I174" s="1" t="s">
        <v>597</v>
      </c>
      <c r="J174" s="1">
        <v>2440</v>
      </c>
      <c r="K174" s="1" t="s">
        <v>345</v>
      </c>
      <c r="L174" s="1" t="s">
        <v>565</v>
      </c>
      <c r="M174" s="1"/>
      <c r="N174" s="1" t="s">
        <v>606</v>
      </c>
      <c r="O174" s="1" t="str">
        <f t="shared" si="67"/>
        <v>No</v>
      </c>
      <c r="P174" s="1" t="s">
        <v>722</v>
      </c>
      <c r="Q174" s="1">
        <v>200</v>
      </c>
      <c r="R174" s="1">
        <f t="shared" si="56"/>
        <v>0</v>
      </c>
      <c r="S174" s="1">
        <v>147</v>
      </c>
      <c r="T174" s="1" t="s">
        <v>30</v>
      </c>
      <c r="U174" s="1">
        <f t="shared" si="76"/>
        <v>0</v>
      </c>
      <c r="V174" s="1">
        <f t="shared" si="76"/>
        <v>0.14699999999999999</v>
      </c>
      <c r="W174" s="1" t="s">
        <v>231</v>
      </c>
      <c r="X174" s="1" t="str">
        <f t="shared" si="75"/>
        <v>No</v>
      </c>
      <c r="AB174" t="s">
        <v>430</v>
      </c>
      <c r="AC174" s="1" t="s">
        <v>349</v>
      </c>
      <c r="AD174" t="str">
        <f t="shared" si="49"/>
        <v>Yes</v>
      </c>
      <c r="AE174" t="str">
        <f t="shared" si="50"/>
        <v>No</v>
      </c>
      <c r="AF174" t="str">
        <f t="shared" si="51"/>
        <v>Yes</v>
      </c>
      <c r="AG174" t="str">
        <f t="shared" si="52"/>
        <v>Yes</v>
      </c>
      <c r="AH174" s="1" t="s">
        <v>348</v>
      </c>
      <c r="AI174" t="s">
        <v>348</v>
      </c>
      <c r="AJ174" t="str">
        <f t="shared" si="72"/>
        <v>Pesticide</v>
      </c>
      <c r="AK174" t="str">
        <f t="shared" si="57"/>
        <v>PCP</v>
      </c>
      <c r="AL174" t="str">
        <f t="shared" si="58"/>
        <v/>
      </c>
      <c r="AM174" t="str">
        <f t="shared" si="59"/>
        <v>Industrial</v>
      </c>
      <c r="AN174" t="str">
        <f t="shared" si="60"/>
        <v>Pharmaceutical</v>
      </c>
      <c r="AO174" t="str">
        <f t="shared" si="61"/>
        <v/>
      </c>
      <c r="AP174" t="str">
        <f t="shared" si="77"/>
        <v/>
      </c>
    </row>
    <row r="175" spans="1:42" hidden="1" x14ac:dyDescent="0.35">
      <c r="A175" s="1">
        <v>4087000</v>
      </c>
      <c r="B175" s="1" t="s">
        <v>3</v>
      </c>
      <c r="C175" s="1" t="s">
        <v>4</v>
      </c>
      <c r="D175" s="1">
        <v>2017</v>
      </c>
      <c r="E175" s="1" t="s">
        <v>618</v>
      </c>
      <c r="F175" s="1">
        <v>68005</v>
      </c>
      <c r="G175" s="1" t="s">
        <v>324</v>
      </c>
      <c r="H175" s="1" t="s">
        <v>155</v>
      </c>
      <c r="I175" s="1" t="s">
        <v>597</v>
      </c>
      <c r="J175" s="1">
        <v>2440</v>
      </c>
      <c r="K175" s="1" t="s">
        <v>345</v>
      </c>
      <c r="L175" s="1" t="s">
        <v>563</v>
      </c>
      <c r="M175" s="1"/>
      <c r="N175" s="1" t="s">
        <v>606</v>
      </c>
      <c r="O175" s="1" t="str">
        <f t="shared" si="67"/>
        <v>No</v>
      </c>
      <c r="P175" s="1" t="s">
        <v>722</v>
      </c>
      <c r="Q175" s="1">
        <v>7.4</v>
      </c>
      <c r="R175" s="1">
        <f t="shared" si="56"/>
        <v>0</v>
      </c>
      <c r="S175" s="1">
        <f>IF(O175="No", Q175, " ")</f>
        <v>7.4</v>
      </c>
      <c r="T175" s="1" t="s">
        <v>30</v>
      </c>
      <c r="U175" s="1">
        <f t="shared" si="76"/>
        <v>0</v>
      </c>
      <c r="V175" s="1">
        <f t="shared" si="76"/>
        <v>7.4000000000000003E-3</v>
      </c>
      <c r="W175" s="1" t="s">
        <v>318</v>
      </c>
      <c r="X175" s="1" t="str">
        <f t="shared" si="75"/>
        <v>No</v>
      </c>
      <c r="AB175" t="s">
        <v>495</v>
      </c>
      <c r="AC175" t="str">
        <f t="shared" ref="AC175:AC195" si="78">IF(ISNUMBER(SEARCH("Pesticide, active_ingredient", AB175)), "Yes", "No")</f>
        <v>No</v>
      </c>
      <c r="AD175" t="str">
        <f t="shared" ref="AD175:AD238" si="79">IF(ISNUMBER(SEARCH("Personal_care", AB175)), "Yes", "No")</f>
        <v>Yes</v>
      </c>
      <c r="AE175" t="str">
        <f t="shared" ref="AE175:AE238" si="80">IF(ISNUMBER(SEARCH("Consumer_use", AB175)), "Yes", "No")</f>
        <v>No</v>
      </c>
      <c r="AF175" t="str">
        <f t="shared" ref="AF175:AF238" si="81">IF(ISNUMBER(SEARCH("Industrial_manufacturing", AB175)), "Yes", "No")</f>
        <v>No</v>
      </c>
      <c r="AG175" t="str">
        <f t="shared" ref="AG175:AG238" si="82">IF(ISNUMBER(SEARCH("Drug", AB175)), "Yes", "No")</f>
        <v>Yes</v>
      </c>
      <c r="AH175" s="1" t="s">
        <v>348</v>
      </c>
      <c r="AI175" t="s">
        <v>348</v>
      </c>
      <c r="AJ175" t="str">
        <f t="shared" si="72"/>
        <v/>
      </c>
      <c r="AK175" t="str">
        <f t="shared" si="57"/>
        <v>PCP</v>
      </c>
      <c r="AL175" t="str">
        <f t="shared" si="58"/>
        <v/>
      </c>
      <c r="AM175" t="str">
        <f t="shared" si="59"/>
        <v/>
      </c>
      <c r="AN175" t="str">
        <f t="shared" si="60"/>
        <v>Pharmaceutical</v>
      </c>
      <c r="AO175" t="str">
        <f t="shared" si="61"/>
        <v/>
      </c>
      <c r="AP175" t="str">
        <f t="shared" si="77"/>
        <v/>
      </c>
    </row>
    <row r="176" spans="1:42" hidden="1" x14ac:dyDescent="0.35">
      <c r="A176" s="1">
        <v>4087000</v>
      </c>
      <c r="B176" s="1" t="s">
        <v>3</v>
      </c>
      <c r="C176" s="1" t="s">
        <v>4</v>
      </c>
      <c r="D176" s="1">
        <v>2017</v>
      </c>
      <c r="E176" s="1" t="s">
        <v>618</v>
      </c>
      <c r="F176" s="1">
        <v>67481</v>
      </c>
      <c r="G176" s="1" t="s">
        <v>272</v>
      </c>
      <c r="H176" s="1" t="s">
        <v>108</v>
      </c>
      <c r="I176" s="1" t="s">
        <v>597</v>
      </c>
      <c r="J176" s="1">
        <v>2440</v>
      </c>
      <c r="K176" s="1" t="s">
        <v>345</v>
      </c>
      <c r="L176" s="1" t="s">
        <v>345</v>
      </c>
      <c r="M176" s="1"/>
      <c r="N176" s="1" t="s">
        <v>606</v>
      </c>
      <c r="O176" s="1" t="str">
        <f t="shared" si="67"/>
        <v>No</v>
      </c>
      <c r="P176" s="1" t="s">
        <v>722</v>
      </c>
      <c r="Q176" s="1">
        <v>200</v>
      </c>
      <c r="R176" s="1">
        <f t="shared" si="56"/>
        <v>0</v>
      </c>
      <c r="S176" s="1">
        <v>145</v>
      </c>
      <c r="T176" s="1" t="s">
        <v>30</v>
      </c>
      <c r="U176" s="1">
        <f t="shared" si="76"/>
        <v>0</v>
      </c>
      <c r="V176" s="1">
        <f t="shared" si="76"/>
        <v>0.14499999999999999</v>
      </c>
      <c r="W176" s="1" t="s">
        <v>231</v>
      </c>
      <c r="X176" s="1" t="str">
        <f t="shared" si="75"/>
        <v>No</v>
      </c>
      <c r="AB176" s="1" t="s">
        <v>448</v>
      </c>
      <c r="AC176" t="str">
        <f t="shared" si="78"/>
        <v>No</v>
      </c>
      <c r="AD176" t="str">
        <f t="shared" si="79"/>
        <v>No</v>
      </c>
      <c r="AE176" t="str">
        <f t="shared" si="80"/>
        <v>No</v>
      </c>
      <c r="AF176" t="str">
        <f t="shared" si="81"/>
        <v>No</v>
      </c>
      <c r="AG176" t="str">
        <f t="shared" si="82"/>
        <v>Yes</v>
      </c>
      <c r="AH176" s="1" t="s">
        <v>348</v>
      </c>
      <c r="AI176" t="s">
        <v>348</v>
      </c>
      <c r="AJ176" t="str">
        <f t="shared" si="72"/>
        <v/>
      </c>
      <c r="AK176" t="str">
        <f t="shared" si="57"/>
        <v/>
      </c>
      <c r="AL176" t="str">
        <f t="shared" si="58"/>
        <v/>
      </c>
      <c r="AM176" t="str">
        <f t="shared" si="59"/>
        <v/>
      </c>
      <c r="AN176" t="str">
        <f t="shared" si="60"/>
        <v>Pharmaceutical</v>
      </c>
      <c r="AO176" t="str">
        <f t="shared" si="61"/>
        <v/>
      </c>
      <c r="AP176" t="str">
        <f t="shared" si="77"/>
        <v/>
      </c>
    </row>
    <row r="177" spans="1:42" hidden="1" x14ac:dyDescent="0.35">
      <c r="A177">
        <v>4087000</v>
      </c>
      <c r="B177" t="s">
        <v>3</v>
      </c>
      <c r="C177" t="s">
        <v>4</v>
      </c>
      <c r="D177">
        <v>2017</v>
      </c>
      <c r="E177" t="s">
        <v>620</v>
      </c>
      <c r="F177" s="4">
        <v>62562</v>
      </c>
      <c r="G177" t="s">
        <v>638</v>
      </c>
      <c r="H177" t="s">
        <v>645</v>
      </c>
      <c r="I177" t="s">
        <v>621</v>
      </c>
      <c r="K177" t="s">
        <v>530</v>
      </c>
      <c r="L177" t="s">
        <v>680</v>
      </c>
      <c r="O177" s="1" t="str">
        <f t="shared" ref="O177:O199" si="83">IF(N177="&lt;", "No", "Yes")</f>
        <v>Yes</v>
      </c>
      <c r="Q177" s="1">
        <v>751</v>
      </c>
      <c r="R177">
        <f t="shared" si="56"/>
        <v>751</v>
      </c>
      <c r="S177">
        <v>0.55000000000000004</v>
      </c>
      <c r="T177" t="s">
        <v>622</v>
      </c>
      <c r="U177">
        <f t="shared" ref="U177:U193" si="84">R177/1</f>
        <v>751</v>
      </c>
      <c r="V177">
        <f>U177</f>
        <v>751</v>
      </c>
      <c r="W177" t="s">
        <v>648</v>
      </c>
      <c r="X177" t="str">
        <f>IF(S177&lt;R177, "Yes*", "No")</f>
        <v>Yes*</v>
      </c>
      <c r="AB177" t="s">
        <v>690</v>
      </c>
      <c r="AC177" t="str">
        <f t="shared" si="78"/>
        <v>No</v>
      </c>
      <c r="AD177" t="str">
        <f t="shared" si="79"/>
        <v>No</v>
      </c>
      <c r="AE177" t="str">
        <f t="shared" si="80"/>
        <v>Yes</v>
      </c>
      <c r="AF177" t="str">
        <f t="shared" si="81"/>
        <v>Yes</v>
      </c>
      <c r="AG177" t="str">
        <f t="shared" si="82"/>
        <v>Yes</v>
      </c>
      <c r="AH177" t="s">
        <v>349</v>
      </c>
      <c r="AI177" t="s">
        <v>348</v>
      </c>
      <c r="AJ177" t="str">
        <f t="shared" si="72"/>
        <v/>
      </c>
      <c r="AK177" t="str">
        <f t="shared" si="57"/>
        <v/>
      </c>
      <c r="AL177" t="str">
        <f t="shared" si="58"/>
        <v>Consumer</v>
      </c>
      <c r="AM177" t="str">
        <f t="shared" si="59"/>
        <v>Industrial</v>
      </c>
      <c r="AN177" t="str">
        <f t="shared" si="60"/>
        <v>Pharmaceutical</v>
      </c>
      <c r="AO177" t="str">
        <f t="shared" si="61"/>
        <v>PAH</v>
      </c>
      <c r="AP177" t="str">
        <f t="shared" si="77"/>
        <v/>
      </c>
    </row>
    <row r="178" spans="1:42" hidden="1" x14ac:dyDescent="0.35">
      <c r="A178" s="1">
        <v>4087000</v>
      </c>
      <c r="B178" s="1" t="s">
        <v>3</v>
      </c>
      <c r="C178" s="1" t="s">
        <v>4</v>
      </c>
      <c r="D178" s="1">
        <v>2017</v>
      </c>
      <c r="E178" s="1" t="s">
        <v>618</v>
      </c>
      <c r="F178" s="1">
        <v>62824</v>
      </c>
      <c r="G178" s="1" t="s">
        <v>220</v>
      </c>
      <c r="H178" s="10" t="s">
        <v>58</v>
      </c>
      <c r="I178" s="1" t="s">
        <v>596</v>
      </c>
      <c r="J178" s="1">
        <v>4433</v>
      </c>
      <c r="K178" s="1" t="s">
        <v>614</v>
      </c>
      <c r="L178" s="1" t="s">
        <v>548</v>
      </c>
      <c r="M178" s="1" t="s">
        <v>554</v>
      </c>
      <c r="O178" s="1" t="str">
        <f t="shared" si="83"/>
        <v>Yes</v>
      </c>
      <c r="P178" s="1" t="s">
        <v>349</v>
      </c>
      <c r="Q178" s="1">
        <v>0.01</v>
      </c>
      <c r="R178" s="1">
        <f t="shared" si="56"/>
        <v>0.01</v>
      </c>
      <c r="S178" s="1">
        <v>0.04</v>
      </c>
      <c r="T178" s="1" t="s">
        <v>7</v>
      </c>
      <c r="U178" s="1">
        <f t="shared" si="84"/>
        <v>0.01</v>
      </c>
      <c r="V178" s="1">
        <f>S178</f>
        <v>0.04</v>
      </c>
      <c r="W178" s="1" t="s">
        <v>177</v>
      </c>
      <c r="X178" s="1" t="str">
        <f>IF(S178&lt;R178, "Yes*", "No")</f>
        <v>No</v>
      </c>
      <c r="AB178" t="s">
        <v>397</v>
      </c>
      <c r="AC178" t="str">
        <f t="shared" si="78"/>
        <v>No</v>
      </c>
      <c r="AD178" t="str">
        <f t="shared" si="79"/>
        <v>Yes</v>
      </c>
      <c r="AE178" t="str">
        <f t="shared" si="80"/>
        <v>Yes</v>
      </c>
      <c r="AF178" t="str">
        <f t="shared" si="81"/>
        <v>Yes</v>
      </c>
      <c r="AG178" t="str">
        <f t="shared" si="82"/>
        <v>Yes</v>
      </c>
      <c r="AH178" s="1" t="s">
        <v>348</v>
      </c>
      <c r="AI178" t="s">
        <v>348</v>
      </c>
      <c r="AJ178" t="str">
        <f t="shared" si="72"/>
        <v/>
      </c>
      <c r="AK178" t="str">
        <f t="shared" si="57"/>
        <v>PCP</v>
      </c>
      <c r="AL178" t="str">
        <f t="shared" si="58"/>
        <v>Consumer</v>
      </c>
      <c r="AM178" t="str">
        <f t="shared" si="59"/>
        <v>Industrial</v>
      </c>
      <c r="AN178" t="str">
        <f t="shared" si="60"/>
        <v>Pharmaceutical</v>
      </c>
      <c r="AO178" t="str">
        <f t="shared" si="61"/>
        <v/>
      </c>
      <c r="AP178" t="str">
        <f t="shared" si="77"/>
        <v/>
      </c>
    </row>
    <row r="179" spans="1:42" hidden="1" x14ac:dyDescent="0.35">
      <c r="A179">
        <v>4087000</v>
      </c>
      <c r="B179" t="s">
        <v>3</v>
      </c>
      <c r="C179" t="s">
        <v>4</v>
      </c>
      <c r="D179">
        <v>2017</v>
      </c>
      <c r="E179" t="s">
        <v>620</v>
      </c>
      <c r="F179" s="4">
        <v>63210</v>
      </c>
      <c r="G179" t="s">
        <v>220</v>
      </c>
      <c r="H179" t="s">
        <v>58</v>
      </c>
      <c r="I179" t="s">
        <v>693</v>
      </c>
      <c r="N179" s="1" t="s">
        <v>606</v>
      </c>
      <c r="O179" s="1" t="str">
        <f t="shared" si="83"/>
        <v>No</v>
      </c>
      <c r="Q179">
        <v>200</v>
      </c>
      <c r="R179">
        <f t="shared" si="56"/>
        <v>0</v>
      </c>
      <c r="S179">
        <v>200</v>
      </c>
      <c r="T179" t="s">
        <v>622</v>
      </c>
      <c r="U179">
        <f t="shared" si="84"/>
        <v>0</v>
      </c>
      <c r="V179">
        <f>U179</f>
        <v>0</v>
      </c>
      <c r="W179" t="s">
        <v>648</v>
      </c>
      <c r="X179" t="str">
        <f>IF(S179&lt;R179, "Yes*", "No")</f>
        <v>No</v>
      </c>
      <c r="AB179" t="s">
        <v>397</v>
      </c>
      <c r="AC179" t="str">
        <f t="shared" si="78"/>
        <v>No</v>
      </c>
      <c r="AD179" t="str">
        <f t="shared" si="79"/>
        <v>Yes</v>
      </c>
      <c r="AE179" t="str">
        <f t="shared" si="80"/>
        <v>Yes</v>
      </c>
      <c r="AF179" t="str">
        <f t="shared" si="81"/>
        <v>Yes</v>
      </c>
      <c r="AG179" t="str">
        <f t="shared" si="82"/>
        <v>Yes</v>
      </c>
      <c r="AH179" t="s">
        <v>349</v>
      </c>
      <c r="AI179" t="s">
        <v>348</v>
      </c>
      <c r="AJ179" t="str">
        <f t="shared" si="72"/>
        <v/>
      </c>
      <c r="AK179" t="str">
        <f t="shared" si="57"/>
        <v>PCP</v>
      </c>
      <c r="AL179" t="str">
        <f t="shared" si="58"/>
        <v>Consumer</v>
      </c>
      <c r="AM179" t="str">
        <f t="shared" si="59"/>
        <v>Industrial</v>
      </c>
      <c r="AN179" t="str">
        <f t="shared" si="60"/>
        <v>Pharmaceutical</v>
      </c>
      <c r="AO179" t="str">
        <f t="shared" si="61"/>
        <v>PAH</v>
      </c>
      <c r="AP179" t="str">
        <f t="shared" si="77"/>
        <v/>
      </c>
    </row>
    <row r="180" spans="1:42" hidden="1" x14ac:dyDescent="0.35">
      <c r="A180" s="1">
        <v>4087000</v>
      </c>
      <c r="B180" s="1" t="s">
        <v>3</v>
      </c>
      <c r="C180" s="1" t="s">
        <v>4</v>
      </c>
      <c r="D180" s="1">
        <v>2017</v>
      </c>
      <c r="E180" s="1" t="s">
        <v>618</v>
      </c>
      <c r="F180" s="1">
        <v>62825</v>
      </c>
      <c r="G180" s="1" t="s">
        <v>221</v>
      </c>
      <c r="H180" s="1" t="s">
        <v>59</v>
      </c>
      <c r="I180" s="1" t="s">
        <v>596</v>
      </c>
      <c r="J180" s="1">
        <v>4433</v>
      </c>
      <c r="K180" s="1" t="s">
        <v>614</v>
      </c>
      <c r="L180" s="1" t="s">
        <v>555</v>
      </c>
      <c r="M180" s="1"/>
      <c r="N180" s="1" t="s">
        <v>606</v>
      </c>
      <c r="O180" s="1" t="str">
        <f t="shared" si="83"/>
        <v>No</v>
      </c>
      <c r="P180" s="1" t="s">
        <v>722</v>
      </c>
      <c r="Q180" s="1">
        <v>0.09</v>
      </c>
      <c r="R180" s="1">
        <f t="shared" si="56"/>
        <v>0</v>
      </c>
      <c r="S180" s="1">
        <f>IF(O180="No", Q180, " ")</f>
        <v>0.09</v>
      </c>
      <c r="T180" s="1" t="s">
        <v>7</v>
      </c>
      <c r="U180" s="1">
        <f t="shared" si="84"/>
        <v>0</v>
      </c>
      <c r="V180" s="1">
        <f>S180</f>
        <v>0.09</v>
      </c>
      <c r="W180" s="1" t="s">
        <v>177</v>
      </c>
      <c r="X180" s="1" t="str">
        <f>IF(N180="E", "Yes", "No")</f>
        <v>No</v>
      </c>
      <c r="AB180" t="s">
        <v>398</v>
      </c>
      <c r="AC180" t="str">
        <f t="shared" si="78"/>
        <v>No</v>
      </c>
      <c r="AD180" t="str">
        <f t="shared" si="79"/>
        <v>No</v>
      </c>
      <c r="AE180" t="str">
        <f t="shared" si="80"/>
        <v>Yes</v>
      </c>
      <c r="AF180" t="str">
        <f t="shared" si="81"/>
        <v>Yes</v>
      </c>
      <c r="AG180" t="str">
        <f t="shared" si="82"/>
        <v>No</v>
      </c>
      <c r="AH180" s="1" t="s">
        <v>348</v>
      </c>
      <c r="AI180" t="s">
        <v>348</v>
      </c>
      <c r="AJ180" t="str">
        <f t="shared" si="72"/>
        <v/>
      </c>
      <c r="AK180" t="str">
        <f t="shared" si="57"/>
        <v/>
      </c>
      <c r="AL180" t="str">
        <f t="shared" si="58"/>
        <v>Consumer</v>
      </c>
      <c r="AM180" t="str">
        <f t="shared" si="59"/>
        <v>Industrial</v>
      </c>
      <c r="AN180" t="str">
        <f t="shared" si="60"/>
        <v/>
      </c>
      <c r="AO180" t="str">
        <f t="shared" si="61"/>
        <v/>
      </c>
      <c r="AP180" t="str">
        <f t="shared" si="77"/>
        <v/>
      </c>
    </row>
    <row r="181" spans="1:42" hidden="1" x14ac:dyDescent="0.35">
      <c r="A181">
        <v>4087000</v>
      </c>
      <c r="B181" t="s">
        <v>3</v>
      </c>
      <c r="C181" t="s">
        <v>4</v>
      </c>
      <c r="D181">
        <v>2017</v>
      </c>
      <c r="E181" t="s">
        <v>620</v>
      </c>
      <c r="F181" s="4">
        <v>63211</v>
      </c>
      <c r="G181" t="s">
        <v>221</v>
      </c>
      <c r="H181" t="s">
        <v>59</v>
      </c>
      <c r="I181" t="s">
        <v>693</v>
      </c>
      <c r="N181" s="1" t="s">
        <v>606</v>
      </c>
      <c r="O181" s="1" t="str">
        <f t="shared" si="83"/>
        <v>No</v>
      </c>
      <c r="Q181" s="1">
        <v>100</v>
      </c>
      <c r="R181">
        <f t="shared" si="56"/>
        <v>0</v>
      </c>
      <c r="S181">
        <v>100</v>
      </c>
      <c r="T181" t="s">
        <v>622</v>
      </c>
      <c r="U181">
        <f t="shared" si="84"/>
        <v>0</v>
      </c>
      <c r="V181">
        <f>U181</f>
        <v>0</v>
      </c>
      <c r="W181" t="s">
        <v>648</v>
      </c>
      <c r="X181" t="str">
        <f>IF(S181&lt;R181, "Yes*", "No")</f>
        <v>No</v>
      </c>
      <c r="AB181" t="s">
        <v>398</v>
      </c>
      <c r="AC181" t="str">
        <f t="shared" si="78"/>
        <v>No</v>
      </c>
      <c r="AD181" t="str">
        <f t="shared" si="79"/>
        <v>No</v>
      </c>
      <c r="AE181" t="str">
        <f t="shared" si="80"/>
        <v>Yes</v>
      </c>
      <c r="AF181" t="str">
        <f t="shared" si="81"/>
        <v>Yes</v>
      </c>
      <c r="AG181" t="str">
        <f t="shared" si="82"/>
        <v>No</v>
      </c>
      <c r="AH181" t="s">
        <v>349</v>
      </c>
      <c r="AI181" t="s">
        <v>348</v>
      </c>
      <c r="AJ181" t="str">
        <f t="shared" si="72"/>
        <v/>
      </c>
      <c r="AK181" t="str">
        <f t="shared" si="57"/>
        <v/>
      </c>
      <c r="AL181" t="str">
        <f t="shared" si="58"/>
        <v>Consumer</v>
      </c>
      <c r="AM181" t="str">
        <f t="shared" si="59"/>
        <v>Industrial</v>
      </c>
      <c r="AN181" t="str">
        <f t="shared" si="60"/>
        <v/>
      </c>
      <c r="AO181" t="str">
        <f t="shared" si="61"/>
        <v>PAH</v>
      </c>
      <c r="AP181" t="str">
        <f t="shared" si="77"/>
        <v/>
      </c>
    </row>
    <row r="182" spans="1:42" hidden="1" x14ac:dyDescent="0.35">
      <c r="A182" s="1">
        <v>4087000</v>
      </c>
      <c r="B182" s="1" t="s">
        <v>3</v>
      </c>
      <c r="C182" s="1" t="s">
        <v>4</v>
      </c>
      <c r="D182" s="1">
        <v>2017</v>
      </c>
      <c r="E182" s="1" t="s">
        <v>618</v>
      </c>
      <c r="F182" s="1">
        <v>34408</v>
      </c>
      <c r="G182" s="1" t="s">
        <v>186</v>
      </c>
      <c r="H182" s="1" t="s">
        <v>16</v>
      </c>
      <c r="I182" s="1" t="s">
        <v>596</v>
      </c>
      <c r="J182" s="1">
        <v>4433</v>
      </c>
      <c r="K182" s="1" t="s">
        <v>614</v>
      </c>
      <c r="L182" s="1" t="s">
        <v>547</v>
      </c>
      <c r="M182" s="1" t="s">
        <v>554</v>
      </c>
      <c r="O182" s="1" t="str">
        <f t="shared" si="83"/>
        <v>Yes</v>
      </c>
      <c r="P182" s="1" t="s">
        <v>349</v>
      </c>
      <c r="Q182" s="1">
        <v>2.5999999999999999E-2</v>
      </c>
      <c r="R182" s="1">
        <f t="shared" si="56"/>
        <v>2.5999999999999999E-2</v>
      </c>
      <c r="S182" s="1">
        <v>0.05</v>
      </c>
      <c r="T182" s="1" t="s">
        <v>7</v>
      </c>
      <c r="U182" s="1">
        <f t="shared" si="84"/>
        <v>2.5999999999999999E-2</v>
      </c>
      <c r="V182" s="1">
        <f>S182</f>
        <v>0.05</v>
      </c>
      <c r="W182" s="1" t="s">
        <v>177</v>
      </c>
      <c r="X182" s="1" t="str">
        <f>IF(S182&lt;R182, "Yes*", "No")</f>
        <v>No</v>
      </c>
      <c r="AB182" t="s">
        <v>357</v>
      </c>
      <c r="AC182" t="str">
        <f t="shared" si="78"/>
        <v>No</v>
      </c>
      <c r="AD182" t="str">
        <f t="shared" si="79"/>
        <v>Yes</v>
      </c>
      <c r="AE182" t="str">
        <f t="shared" si="80"/>
        <v>Yes</v>
      </c>
      <c r="AF182" t="str">
        <f t="shared" si="81"/>
        <v>Yes</v>
      </c>
      <c r="AG182" t="str">
        <f t="shared" si="82"/>
        <v>No</v>
      </c>
      <c r="AH182" t="s">
        <v>348</v>
      </c>
      <c r="AI182" t="s">
        <v>348</v>
      </c>
      <c r="AJ182" t="str">
        <f t="shared" si="72"/>
        <v/>
      </c>
      <c r="AK182" t="str">
        <f t="shared" si="57"/>
        <v>PCP</v>
      </c>
      <c r="AL182" t="str">
        <f t="shared" si="58"/>
        <v>Consumer</v>
      </c>
      <c r="AM182" t="str">
        <f t="shared" si="59"/>
        <v>Industrial</v>
      </c>
      <c r="AN182" t="str">
        <f t="shared" si="60"/>
        <v/>
      </c>
      <c r="AO182" t="str">
        <f t="shared" si="61"/>
        <v/>
      </c>
      <c r="AP182" t="str">
        <f t="shared" si="77"/>
        <v/>
      </c>
    </row>
    <row r="183" spans="1:42" hidden="1" x14ac:dyDescent="0.35">
      <c r="A183">
        <v>4087000</v>
      </c>
      <c r="B183" t="s">
        <v>3</v>
      </c>
      <c r="C183" t="s">
        <v>4</v>
      </c>
      <c r="D183">
        <v>2017</v>
      </c>
      <c r="E183" t="s">
        <v>620</v>
      </c>
      <c r="F183" s="4">
        <v>63212</v>
      </c>
      <c r="G183" t="s">
        <v>186</v>
      </c>
      <c r="H183" t="s">
        <v>16</v>
      </c>
      <c r="I183" t="s">
        <v>693</v>
      </c>
      <c r="N183" s="1" t="s">
        <v>606</v>
      </c>
      <c r="O183" s="1" t="str">
        <f t="shared" si="83"/>
        <v>No</v>
      </c>
      <c r="Q183" s="1">
        <v>100</v>
      </c>
      <c r="R183">
        <f t="shared" si="56"/>
        <v>0</v>
      </c>
      <c r="S183">
        <v>100</v>
      </c>
      <c r="T183" t="s">
        <v>622</v>
      </c>
      <c r="U183">
        <f t="shared" si="84"/>
        <v>0</v>
      </c>
      <c r="V183">
        <f>U183</f>
        <v>0</v>
      </c>
      <c r="W183" t="s">
        <v>648</v>
      </c>
      <c r="X183" t="str">
        <f>IF(S183&lt;R183, "Yes*", "No")</f>
        <v>No</v>
      </c>
      <c r="AB183" t="s">
        <v>357</v>
      </c>
      <c r="AC183" t="str">
        <f t="shared" si="78"/>
        <v>No</v>
      </c>
      <c r="AD183" t="str">
        <f t="shared" si="79"/>
        <v>Yes</v>
      </c>
      <c r="AE183" t="str">
        <f t="shared" si="80"/>
        <v>Yes</v>
      </c>
      <c r="AF183" t="str">
        <f t="shared" si="81"/>
        <v>Yes</v>
      </c>
      <c r="AG183" t="str">
        <f t="shared" si="82"/>
        <v>No</v>
      </c>
      <c r="AH183" t="s">
        <v>349</v>
      </c>
      <c r="AI183" t="s">
        <v>348</v>
      </c>
      <c r="AJ183" t="str">
        <f t="shared" si="72"/>
        <v/>
      </c>
      <c r="AK183" t="str">
        <f t="shared" si="57"/>
        <v>PCP</v>
      </c>
      <c r="AL183" t="str">
        <f t="shared" si="58"/>
        <v>Consumer</v>
      </c>
      <c r="AM183" t="str">
        <f t="shared" si="59"/>
        <v>Industrial</v>
      </c>
      <c r="AN183" t="str">
        <f t="shared" si="60"/>
        <v/>
      </c>
      <c r="AO183" t="str">
        <f t="shared" si="61"/>
        <v>PAH</v>
      </c>
      <c r="AP183" t="str">
        <f t="shared" si="77"/>
        <v/>
      </c>
    </row>
    <row r="184" spans="1:42" hidden="1" x14ac:dyDescent="0.35">
      <c r="A184" s="1">
        <v>4087000</v>
      </c>
      <c r="B184" s="1" t="s">
        <v>3</v>
      </c>
      <c r="C184" s="1" t="s">
        <v>4</v>
      </c>
      <c r="D184" s="1">
        <v>2017</v>
      </c>
      <c r="E184" s="1" t="s">
        <v>618</v>
      </c>
      <c r="F184" s="1">
        <v>77223</v>
      </c>
      <c r="G184" t="s">
        <v>662</v>
      </c>
      <c r="H184" s="1" t="s">
        <v>172</v>
      </c>
      <c r="I184" s="1" t="s">
        <v>596</v>
      </c>
      <c r="J184" s="1">
        <v>4433</v>
      </c>
      <c r="K184" s="1" t="s">
        <v>614</v>
      </c>
      <c r="L184" s="1" t="s">
        <v>548</v>
      </c>
      <c r="M184" s="1"/>
      <c r="N184" s="1" t="s">
        <v>606</v>
      </c>
      <c r="O184" s="1" t="str">
        <f t="shared" si="83"/>
        <v>No</v>
      </c>
      <c r="P184" s="1" t="s">
        <v>722</v>
      </c>
      <c r="Q184" s="1">
        <v>0.04</v>
      </c>
      <c r="R184" s="1">
        <f t="shared" si="56"/>
        <v>0</v>
      </c>
      <c r="S184" s="1">
        <f>IF(O184="No", Q184, " ")</f>
        <v>0.04</v>
      </c>
      <c r="T184" s="1" t="s">
        <v>7</v>
      </c>
      <c r="U184" s="1">
        <f t="shared" si="84"/>
        <v>0</v>
      </c>
      <c r="V184" s="1">
        <f>S184</f>
        <v>0.04</v>
      </c>
      <c r="W184" s="1" t="s">
        <v>318</v>
      </c>
      <c r="X184" s="1" t="str">
        <f>IF(N184="E", "Yes", "No")</f>
        <v>No</v>
      </c>
      <c r="AB184" t="s">
        <v>512</v>
      </c>
      <c r="AC184" t="str">
        <f t="shared" si="78"/>
        <v>No</v>
      </c>
      <c r="AD184" t="str">
        <f t="shared" si="79"/>
        <v>Yes</v>
      </c>
      <c r="AE184" t="str">
        <f t="shared" si="80"/>
        <v>Yes</v>
      </c>
      <c r="AF184" t="str">
        <f t="shared" si="81"/>
        <v>Yes</v>
      </c>
      <c r="AG184" t="str">
        <f t="shared" si="82"/>
        <v>Yes</v>
      </c>
      <c r="AH184" s="1" t="s">
        <v>348</v>
      </c>
      <c r="AI184" t="s">
        <v>348</v>
      </c>
      <c r="AJ184" t="str">
        <f t="shared" si="72"/>
        <v/>
      </c>
      <c r="AK184" t="str">
        <f t="shared" si="57"/>
        <v>PCP</v>
      </c>
      <c r="AL184" t="str">
        <f t="shared" si="58"/>
        <v>Consumer</v>
      </c>
      <c r="AM184" t="str">
        <f t="shared" si="59"/>
        <v>Industrial</v>
      </c>
      <c r="AN184" t="str">
        <f t="shared" si="60"/>
        <v>Pharmaceutical</v>
      </c>
      <c r="AO184" t="str">
        <f t="shared" si="61"/>
        <v/>
      </c>
      <c r="AP184" t="str">
        <f t="shared" si="77"/>
        <v/>
      </c>
    </row>
    <row r="185" spans="1:42" hidden="1" x14ac:dyDescent="0.35">
      <c r="A185">
        <v>40870112</v>
      </c>
      <c r="B185" t="s">
        <v>573</v>
      </c>
      <c r="C185" t="s">
        <v>574</v>
      </c>
      <c r="D185">
        <v>2017</v>
      </c>
      <c r="E185" t="s">
        <v>620</v>
      </c>
      <c r="F185" s="4">
        <v>63175</v>
      </c>
      <c r="G185" s="1" t="s">
        <v>225</v>
      </c>
      <c r="H185" t="s">
        <v>402</v>
      </c>
      <c r="I185" t="s">
        <v>693</v>
      </c>
      <c r="N185" t="s">
        <v>607</v>
      </c>
      <c r="O185" s="1" t="str">
        <f t="shared" si="83"/>
        <v>Yes</v>
      </c>
      <c r="Q185">
        <v>1280</v>
      </c>
      <c r="R185">
        <f t="shared" si="56"/>
        <v>1280</v>
      </c>
      <c r="S185">
        <v>1500</v>
      </c>
      <c r="T185" t="s">
        <v>622</v>
      </c>
      <c r="U185">
        <f t="shared" si="84"/>
        <v>1280</v>
      </c>
      <c r="V185">
        <f t="shared" ref="V185:V191" si="85">U185</f>
        <v>1280</v>
      </c>
      <c r="W185" t="s">
        <v>648</v>
      </c>
      <c r="X185" t="str">
        <f t="shared" ref="X185:X191" si="86">IF(S185&lt;R185, "Yes*", "No")</f>
        <v>No</v>
      </c>
      <c r="AB185" t="s">
        <v>403</v>
      </c>
      <c r="AC185" t="str">
        <f t="shared" si="78"/>
        <v>No</v>
      </c>
      <c r="AD185" t="str">
        <f t="shared" si="79"/>
        <v>No</v>
      </c>
      <c r="AE185" t="str">
        <f t="shared" si="80"/>
        <v>Yes</v>
      </c>
      <c r="AF185" t="str">
        <f t="shared" si="81"/>
        <v>Yes</v>
      </c>
      <c r="AG185" t="str">
        <f t="shared" si="82"/>
        <v>No</v>
      </c>
      <c r="AH185" t="s">
        <v>349</v>
      </c>
      <c r="AI185" t="s">
        <v>348</v>
      </c>
      <c r="AJ185" t="str">
        <f t="shared" si="72"/>
        <v/>
      </c>
      <c r="AK185" t="str">
        <f t="shared" si="57"/>
        <v/>
      </c>
      <c r="AL185" t="str">
        <f t="shared" si="58"/>
        <v>Consumer</v>
      </c>
      <c r="AM185" t="str">
        <f t="shared" si="59"/>
        <v>Industrial</v>
      </c>
      <c r="AN185" t="str">
        <f t="shared" si="60"/>
        <v/>
      </c>
      <c r="AO185" t="str">
        <f t="shared" si="61"/>
        <v>PAH</v>
      </c>
      <c r="AP185" t="str">
        <f t="shared" si="77"/>
        <v/>
      </c>
    </row>
    <row r="186" spans="1:42" hidden="1" x14ac:dyDescent="0.35">
      <c r="A186">
        <v>4087170</v>
      </c>
      <c r="B186" t="s">
        <v>586</v>
      </c>
      <c r="C186" t="s">
        <v>587</v>
      </c>
      <c r="D186">
        <v>2017</v>
      </c>
      <c r="E186" t="s">
        <v>620</v>
      </c>
      <c r="F186" s="4">
        <v>63175</v>
      </c>
      <c r="G186" s="1" t="s">
        <v>225</v>
      </c>
      <c r="H186" t="s">
        <v>402</v>
      </c>
      <c r="I186" t="s">
        <v>693</v>
      </c>
      <c r="N186" t="s">
        <v>607</v>
      </c>
      <c r="O186" s="1" t="str">
        <f t="shared" si="83"/>
        <v>Yes</v>
      </c>
      <c r="Q186">
        <v>4270</v>
      </c>
      <c r="R186">
        <f t="shared" si="56"/>
        <v>4270</v>
      </c>
      <c r="S186">
        <v>1500</v>
      </c>
      <c r="T186" t="s">
        <v>622</v>
      </c>
      <c r="U186">
        <f t="shared" si="84"/>
        <v>4270</v>
      </c>
      <c r="V186">
        <f t="shared" si="85"/>
        <v>4270</v>
      </c>
      <c r="W186" t="s">
        <v>648</v>
      </c>
      <c r="X186" t="str">
        <f t="shared" si="86"/>
        <v>Yes*</v>
      </c>
      <c r="AB186" t="s">
        <v>403</v>
      </c>
      <c r="AC186" t="str">
        <f t="shared" si="78"/>
        <v>No</v>
      </c>
      <c r="AD186" t="str">
        <f t="shared" si="79"/>
        <v>No</v>
      </c>
      <c r="AE186" t="str">
        <f t="shared" si="80"/>
        <v>Yes</v>
      </c>
      <c r="AF186" t="str">
        <f t="shared" si="81"/>
        <v>Yes</v>
      </c>
      <c r="AG186" t="str">
        <f t="shared" si="82"/>
        <v>No</v>
      </c>
      <c r="AH186" t="s">
        <v>349</v>
      </c>
      <c r="AI186" t="s">
        <v>348</v>
      </c>
      <c r="AJ186" t="str">
        <f t="shared" si="72"/>
        <v/>
      </c>
      <c r="AK186" t="str">
        <f t="shared" si="57"/>
        <v/>
      </c>
      <c r="AL186" t="str">
        <f t="shared" si="58"/>
        <v>Consumer</v>
      </c>
      <c r="AM186" t="str">
        <f t="shared" si="59"/>
        <v>Industrial</v>
      </c>
      <c r="AN186" t="str">
        <f t="shared" si="60"/>
        <v/>
      </c>
      <c r="AO186" t="str">
        <f t="shared" si="61"/>
        <v>PAH</v>
      </c>
      <c r="AP186" t="str">
        <f t="shared" si="77"/>
        <v/>
      </c>
    </row>
    <row r="187" spans="1:42" hidden="1" x14ac:dyDescent="0.35">
      <c r="A187">
        <v>40871607</v>
      </c>
      <c r="B187" s="5" t="s">
        <v>584</v>
      </c>
      <c r="C187" t="s">
        <v>585</v>
      </c>
      <c r="D187">
        <v>2017</v>
      </c>
      <c r="E187" t="s">
        <v>620</v>
      </c>
      <c r="F187" s="4">
        <v>63175</v>
      </c>
      <c r="G187" s="1" t="s">
        <v>225</v>
      </c>
      <c r="H187" t="s">
        <v>402</v>
      </c>
      <c r="I187" t="s">
        <v>693</v>
      </c>
      <c r="N187" t="s">
        <v>607</v>
      </c>
      <c r="O187" s="1" t="str">
        <f t="shared" si="83"/>
        <v>Yes</v>
      </c>
      <c r="Q187">
        <v>1820</v>
      </c>
      <c r="R187">
        <f t="shared" si="56"/>
        <v>1820</v>
      </c>
      <c r="S187">
        <v>1500</v>
      </c>
      <c r="T187" t="s">
        <v>622</v>
      </c>
      <c r="U187">
        <f t="shared" si="84"/>
        <v>1820</v>
      </c>
      <c r="V187">
        <f t="shared" si="85"/>
        <v>1820</v>
      </c>
      <c r="W187" t="s">
        <v>648</v>
      </c>
      <c r="X187" t="str">
        <f t="shared" si="86"/>
        <v>Yes*</v>
      </c>
      <c r="AB187" t="s">
        <v>403</v>
      </c>
      <c r="AC187" t="str">
        <f t="shared" si="78"/>
        <v>No</v>
      </c>
      <c r="AD187" t="str">
        <f t="shared" si="79"/>
        <v>No</v>
      </c>
      <c r="AE187" t="str">
        <f t="shared" si="80"/>
        <v>Yes</v>
      </c>
      <c r="AF187" t="str">
        <f t="shared" si="81"/>
        <v>Yes</v>
      </c>
      <c r="AG187" t="str">
        <f t="shared" si="82"/>
        <v>No</v>
      </c>
      <c r="AH187" t="s">
        <v>349</v>
      </c>
      <c r="AI187" t="s">
        <v>348</v>
      </c>
      <c r="AJ187" t="str">
        <f t="shared" si="72"/>
        <v/>
      </c>
      <c r="AK187" t="str">
        <f t="shared" si="57"/>
        <v/>
      </c>
      <c r="AL187" t="str">
        <f t="shared" si="58"/>
        <v>Consumer</v>
      </c>
      <c r="AM187" t="str">
        <f t="shared" si="59"/>
        <v>Industrial</v>
      </c>
      <c r="AN187" t="str">
        <f t="shared" si="60"/>
        <v/>
      </c>
      <c r="AO187" t="str">
        <f t="shared" si="61"/>
        <v>PAH</v>
      </c>
      <c r="AP187" t="str">
        <f t="shared" si="77"/>
        <v/>
      </c>
    </row>
    <row r="188" spans="1:42" hidden="1" x14ac:dyDescent="0.35">
      <c r="A188">
        <v>4087141</v>
      </c>
      <c r="B188" t="s">
        <v>582</v>
      </c>
      <c r="C188" t="s">
        <v>583</v>
      </c>
      <c r="D188">
        <v>2017</v>
      </c>
      <c r="E188" t="s">
        <v>620</v>
      </c>
      <c r="F188" s="4">
        <v>63175</v>
      </c>
      <c r="G188" s="1" t="s">
        <v>225</v>
      </c>
      <c r="H188" t="s">
        <v>402</v>
      </c>
      <c r="I188" t="s">
        <v>693</v>
      </c>
      <c r="N188" t="s">
        <v>606</v>
      </c>
      <c r="O188" s="1" t="str">
        <f t="shared" si="83"/>
        <v>No</v>
      </c>
      <c r="Q188">
        <v>1460</v>
      </c>
      <c r="R188">
        <f t="shared" si="56"/>
        <v>0</v>
      </c>
      <c r="S188">
        <v>1500</v>
      </c>
      <c r="T188" t="s">
        <v>622</v>
      </c>
      <c r="U188">
        <f t="shared" si="84"/>
        <v>0</v>
      </c>
      <c r="V188">
        <f t="shared" si="85"/>
        <v>0</v>
      </c>
      <c r="W188" t="s">
        <v>648</v>
      </c>
      <c r="X188" t="str">
        <f t="shared" si="86"/>
        <v>No</v>
      </c>
      <c r="AB188" t="s">
        <v>403</v>
      </c>
      <c r="AC188" t="str">
        <f t="shared" si="78"/>
        <v>No</v>
      </c>
      <c r="AD188" t="str">
        <f t="shared" si="79"/>
        <v>No</v>
      </c>
      <c r="AE188" t="str">
        <f t="shared" si="80"/>
        <v>Yes</v>
      </c>
      <c r="AF188" t="str">
        <f t="shared" si="81"/>
        <v>Yes</v>
      </c>
      <c r="AG188" t="str">
        <f t="shared" si="82"/>
        <v>No</v>
      </c>
      <c r="AH188" t="s">
        <v>349</v>
      </c>
      <c r="AI188" t="s">
        <v>348</v>
      </c>
      <c r="AJ188" t="str">
        <f t="shared" si="72"/>
        <v/>
      </c>
      <c r="AK188" t="str">
        <f t="shared" si="57"/>
        <v/>
      </c>
      <c r="AL188" t="str">
        <f t="shared" si="58"/>
        <v>Consumer</v>
      </c>
      <c r="AM188" t="str">
        <f t="shared" si="59"/>
        <v>Industrial</v>
      </c>
      <c r="AN188" t="str">
        <f t="shared" si="60"/>
        <v/>
      </c>
      <c r="AO188" t="str">
        <f t="shared" si="61"/>
        <v>PAH</v>
      </c>
      <c r="AP188" t="str">
        <f t="shared" si="77"/>
        <v/>
      </c>
    </row>
    <row r="189" spans="1:42" hidden="1" x14ac:dyDescent="0.35">
      <c r="A189">
        <v>4087098</v>
      </c>
      <c r="B189" t="s">
        <v>579</v>
      </c>
      <c r="C189" t="s">
        <v>580</v>
      </c>
      <c r="D189">
        <v>2017</v>
      </c>
      <c r="E189" t="s">
        <v>620</v>
      </c>
      <c r="F189" s="4">
        <v>63175</v>
      </c>
      <c r="G189" s="1" t="s">
        <v>225</v>
      </c>
      <c r="H189" t="s">
        <v>402</v>
      </c>
      <c r="I189" t="s">
        <v>693</v>
      </c>
      <c r="N189" t="s">
        <v>607</v>
      </c>
      <c r="O189" s="1" t="str">
        <f t="shared" si="83"/>
        <v>Yes</v>
      </c>
      <c r="Q189">
        <v>1890</v>
      </c>
      <c r="R189">
        <f t="shared" si="56"/>
        <v>1890</v>
      </c>
      <c r="S189">
        <v>1500</v>
      </c>
      <c r="T189" t="s">
        <v>622</v>
      </c>
      <c r="U189">
        <f t="shared" si="84"/>
        <v>1890</v>
      </c>
      <c r="V189">
        <f t="shared" si="85"/>
        <v>1890</v>
      </c>
      <c r="W189" t="s">
        <v>648</v>
      </c>
      <c r="X189" t="str">
        <f t="shared" si="86"/>
        <v>Yes*</v>
      </c>
      <c r="AB189" t="s">
        <v>403</v>
      </c>
      <c r="AC189" t="str">
        <f t="shared" si="78"/>
        <v>No</v>
      </c>
      <c r="AD189" t="str">
        <f t="shared" si="79"/>
        <v>No</v>
      </c>
      <c r="AE189" t="str">
        <f t="shared" si="80"/>
        <v>Yes</v>
      </c>
      <c r="AF189" t="str">
        <f t="shared" si="81"/>
        <v>Yes</v>
      </c>
      <c r="AG189" t="str">
        <f t="shared" si="82"/>
        <v>No</v>
      </c>
      <c r="AH189" t="s">
        <v>349</v>
      </c>
      <c r="AI189" t="s">
        <v>348</v>
      </c>
      <c r="AJ189" t="str">
        <f t="shared" si="72"/>
        <v/>
      </c>
      <c r="AK189" t="str">
        <f t="shared" si="57"/>
        <v/>
      </c>
      <c r="AL189" t="str">
        <f t="shared" si="58"/>
        <v>Consumer</v>
      </c>
      <c r="AM189" t="str">
        <f t="shared" si="59"/>
        <v>Industrial</v>
      </c>
      <c r="AN189" t="str">
        <f t="shared" si="60"/>
        <v/>
      </c>
      <c r="AO189" t="str">
        <f t="shared" si="61"/>
        <v>PAH</v>
      </c>
      <c r="AP189" t="str">
        <f t="shared" si="77"/>
        <v/>
      </c>
    </row>
    <row r="190" spans="1:42" hidden="1" x14ac:dyDescent="0.35">
      <c r="A190">
        <v>40870855</v>
      </c>
      <c r="B190" t="s">
        <v>577</v>
      </c>
      <c r="C190" t="s">
        <v>578</v>
      </c>
      <c r="D190">
        <v>2017</v>
      </c>
      <c r="E190" t="s">
        <v>620</v>
      </c>
      <c r="F190" s="4">
        <v>63175</v>
      </c>
      <c r="G190" s="1" t="s">
        <v>225</v>
      </c>
      <c r="H190" t="s">
        <v>402</v>
      </c>
      <c r="I190" t="s">
        <v>693</v>
      </c>
      <c r="N190" t="s">
        <v>607</v>
      </c>
      <c r="O190" s="1" t="str">
        <f t="shared" si="83"/>
        <v>Yes</v>
      </c>
      <c r="Q190">
        <v>51600</v>
      </c>
      <c r="R190">
        <f t="shared" si="56"/>
        <v>51600</v>
      </c>
      <c r="S190">
        <v>1500</v>
      </c>
      <c r="T190" t="s">
        <v>622</v>
      </c>
      <c r="U190">
        <f t="shared" si="84"/>
        <v>51600</v>
      </c>
      <c r="V190">
        <f t="shared" si="85"/>
        <v>51600</v>
      </c>
      <c r="W190" t="s">
        <v>648</v>
      </c>
      <c r="X190" t="str">
        <f t="shared" si="86"/>
        <v>Yes*</v>
      </c>
      <c r="AB190" t="s">
        <v>403</v>
      </c>
      <c r="AC190" t="str">
        <f t="shared" si="78"/>
        <v>No</v>
      </c>
      <c r="AD190" t="str">
        <f t="shared" si="79"/>
        <v>No</v>
      </c>
      <c r="AE190" t="str">
        <f t="shared" si="80"/>
        <v>Yes</v>
      </c>
      <c r="AF190" t="str">
        <f t="shared" si="81"/>
        <v>Yes</v>
      </c>
      <c r="AG190" t="str">
        <f t="shared" si="82"/>
        <v>No</v>
      </c>
      <c r="AH190" t="s">
        <v>349</v>
      </c>
      <c r="AI190" t="s">
        <v>348</v>
      </c>
      <c r="AJ190" t="str">
        <f t="shared" si="72"/>
        <v/>
      </c>
      <c r="AK190" t="str">
        <f t="shared" si="57"/>
        <v/>
      </c>
      <c r="AL190" t="str">
        <f t="shared" si="58"/>
        <v>Consumer</v>
      </c>
      <c r="AM190" t="str">
        <f t="shared" si="59"/>
        <v>Industrial</v>
      </c>
      <c r="AN190" t="str">
        <f t="shared" si="60"/>
        <v/>
      </c>
      <c r="AO190" t="str">
        <f t="shared" si="61"/>
        <v>PAH</v>
      </c>
      <c r="AP190" t="str">
        <f t="shared" si="77"/>
        <v/>
      </c>
    </row>
    <row r="191" spans="1:42" hidden="1" x14ac:dyDescent="0.35">
      <c r="A191">
        <v>4087014</v>
      </c>
      <c r="B191" t="s">
        <v>575</v>
      </c>
      <c r="C191" t="s">
        <v>576</v>
      </c>
      <c r="D191">
        <v>2017</v>
      </c>
      <c r="E191" t="s">
        <v>620</v>
      </c>
      <c r="F191" s="4">
        <v>63175</v>
      </c>
      <c r="G191" s="1" t="s">
        <v>225</v>
      </c>
      <c r="H191" t="s">
        <v>402</v>
      </c>
      <c r="I191" t="s">
        <v>693</v>
      </c>
      <c r="N191" t="s">
        <v>606</v>
      </c>
      <c r="O191" s="1" t="str">
        <f t="shared" si="83"/>
        <v>No</v>
      </c>
      <c r="Q191">
        <v>1500</v>
      </c>
      <c r="R191">
        <f t="shared" si="56"/>
        <v>0</v>
      </c>
      <c r="S191">
        <v>1500</v>
      </c>
      <c r="T191" t="s">
        <v>622</v>
      </c>
      <c r="U191">
        <f t="shared" si="84"/>
        <v>0</v>
      </c>
      <c r="V191">
        <f t="shared" si="85"/>
        <v>0</v>
      </c>
      <c r="W191" t="s">
        <v>648</v>
      </c>
      <c r="X191" t="str">
        <f t="shared" si="86"/>
        <v>No</v>
      </c>
      <c r="AB191" t="s">
        <v>403</v>
      </c>
      <c r="AC191" t="str">
        <f t="shared" si="78"/>
        <v>No</v>
      </c>
      <c r="AD191" t="str">
        <f t="shared" si="79"/>
        <v>No</v>
      </c>
      <c r="AE191" t="str">
        <f t="shared" si="80"/>
        <v>Yes</v>
      </c>
      <c r="AF191" t="str">
        <f t="shared" si="81"/>
        <v>Yes</v>
      </c>
      <c r="AG191" t="str">
        <f t="shared" si="82"/>
        <v>No</v>
      </c>
      <c r="AH191" t="s">
        <v>349</v>
      </c>
      <c r="AI191" t="s">
        <v>348</v>
      </c>
      <c r="AJ191" t="str">
        <f t="shared" si="72"/>
        <v/>
      </c>
      <c r="AK191" t="str">
        <f t="shared" si="57"/>
        <v/>
      </c>
      <c r="AL191" t="str">
        <f t="shared" si="58"/>
        <v>Consumer</v>
      </c>
      <c r="AM191" t="str">
        <f t="shared" si="59"/>
        <v>Industrial</v>
      </c>
      <c r="AN191" t="str">
        <f t="shared" si="60"/>
        <v/>
      </c>
      <c r="AO191" t="str">
        <f t="shared" si="61"/>
        <v>PAH</v>
      </c>
      <c r="AP191" t="str">
        <f t="shared" si="77"/>
        <v/>
      </c>
    </row>
    <row r="192" spans="1:42" hidden="1" x14ac:dyDescent="0.35">
      <c r="A192" s="1">
        <v>4087000</v>
      </c>
      <c r="B192" s="1" t="s">
        <v>3</v>
      </c>
      <c r="C192" s="1" t="s">
        <v>4</v>
      </c>
      <c r="D192" s="1">
        <v>2017</v>
      </c>
      <c r="E192" s="1" t="s">
        <v>618</v>
      </c>
      <c r="F192" s="1">
        <v>62826</v>
      </c>
      <c r="G192" s="1" t="s">
        <v>222</v>
      </c>
      <c r="H192" s="1" t="s">
        <v>60</v>
      </c>
      <c r="I192" s="1" t="s">
        <v>596</v>
      </c>
      <c r="J192" s="1">
        <v>4433</v>
      </c>
      <c r="K192" s="1" t="s">
        <v>614</v>
      </c>
      <c r="L192" s="1" t="s">
        <v>557</v>
      </c>
      <c r="M192" s="1"/>
      <c r="N192" s="1" t="s">
        <v>606</v>
      </c>
      <c r="O192" s="1" t="str">
        <f t="shared" si="83"/>
        <v>No</v>
      </c>
      <c r="P192" s="1" t="s">
        <v>722</v>
      </c>
      <c r="Q192" s="1">
        <v>0.8</v>
      </c>
      <c r="R192" s="1">
        <f t="shared" si="56"/>
        <v>0</v>
      </c>
      <c r="S192" s="1">
        <f>IF(O192="No", Q192, " ")</f>
        <v>0.8</v>
      </c>
      <c r="T192" s="1" t="s">
        <v>7</v>
      </c>
      <c r="U192" s="1">
        <f t="shared" si="84"/>
        <v>0</v>
      </c>
      <c r="V192" s="1">
        <f>S192</f>
        <v>0.8</v>
      </c>
      <c r="W192" s="1" t="s">
        <v>177</v>
      </c>
      <c r="X192" s="1" t="str">
        <f>IF(N192="E", "Yes", "No")</f>
        <v>No</v>
      </c>
      <c r="AB192" t="s">
        <v>399</v>
      </c>
      <c r="AC192" t="str">
        <f t="shared" si="78"/>
        <v>No</v>
      </c>
      <c r="AD192" t="str">
        <f t="shared" si="79"/>
        <v>No</v>
      </c>
      <c r="AE192" t="str">
        <f t="shared" si="80"/>
        <v>Yes</v>
      </c>
      <c r="AF192" t="str">
        <f t="shared" si="81"/>
        <v>No</v>
      </c>
      <c r="AG192" t="str">
        <f t="shared" si="82"/>
        <v>Yes</v>
      </c>
      <c r="AH192" s="1" t="s">
        <v>348</v>
      </c>
      <c r="AI192" t="s">
        <v>348</v>
      </c>
      <c r="AJ192" t="str">
        <f t="shared" si="72"/>
        <v/>
      </c>
      <c r="AK192" t="str">
        <f t="shared" si="57"/>
        <v/>
      </c>
      <c r="AL192" t="str">
        <f t="shared" si="58"/>
        <v>Consumer</v>
      </c>
      <c r="AM192" t="str">
        <f t="shared" si="59"/>
        <v/>
      </c>
      <c r="AN192" t="str">
        <f t="shared" si="60"/>
        <v>Pharmaceutical</v>
      </c>
      <c r="AO192" t="str">
        <f t="shared" si="61"/>
        <v/>
      </c>
      <c r="AP192" t="str">
        <f t="shared" si="77"/>
        <v/>
      </c>
    </row>
    <row r="193" spans="1:42" hidden="1" x14ac:dyDescent="0.35">
      <c r="A193">
        <v>4087000</v>
      </c>
      <c r="B193" t="s">
        <v>3</v>
      </c>
      <c r="C193" t="s">
        <v>4</v>
      </c>
      <c r="D193">
        <v>2017</v>
      </c>
      <c r="E193" t="s">
        <v>620</v>
      </c>
      <c r="F193" s="4">
        <v>63214</v>
      </c>
      <c r="G193" t="s">
        <v>222</v>
      </c>
      <c r="H193" t="s">
        <v>60</v>
      </c>
      <c r="I193" t="s">
        <v>693</v>
      </c>
      <c r="N193" s="1" t="s">
        <v>606</v>
      </c>
      <c r="O193" s="1" t="str">
        <f t="shared" si="83"/>
        <v>No</v>
      </c>
      <c r="Q193" s="1">
        <v>200</v>
      </c>
      <c r="R193">
        <f t="shared" si="56"/>
        <v>0</v>
      </c>
      <c r="S193">
        <v>200</v>
      </c>
      <c r="T193" t="s">
        <v>622</v>
      </c>
      <c r="U193">
        <f t="shared" si="84"/>
        <v>0</v>
      </c>
      <c r="V193">
        <f>U193</f>
        <v>0</v>
      </c>
      <c r="W193" t="s">
        <v>648</v>
      </c>
      <c r="X193" t="str">
        <f>IF(S193&lt;R193, "Yes*", "No")</f>
        <v>No</v>
      </c>
      <c r="AB193" t="s">
        <v>399</v>
      </c>
      <c r="AC193" t="str">
        <f t="shared" si="78"/>
        <v>No</v>
      </c>
      <c r="AD193" t="str">
        <f t="shared" si="79"/>
        <v>No</v>
      </c>
      <c r="AE193" t="str">
        <f t="shared" si="80"/>
        <v>Yes</v>
      </c>
      <c r="AF193" t="str">
        <f t="shared" si="81"/>
        <v>No</v>
      </c>
      <c r="AG193" t="str">
        <f t="shared" si="82"/>
        <v>Yes</v>
      </c>
      <c r="AH193" t="s">
        <v>349</v>
      </c>
      <c r="AI193" t="s">
        <v>348</v>
      </c>
      <c r="AJ193" t="str">
        <f t="shared" si="72"/>
        <v/>
      </c>
      <c r="AK193" t="str">
        <f t="shared" si="57"/>
        <v/>
      </c>
      <c r="AL193" t="str">
        <f t="shared" si="58"/>
        <v>Consumer</v>
      </c>
      <c r="AM193" t="str">
        <f t="shared" si="59"/>
        <v/>
      </c>
      <c r="AN193" t="str">
        <f t="shared" si="60"/>
        <v>Pharmaceutical</v>
      </c>
      <c r="AO193" t="str">
        <f t="shared" si="61"/>
        <v>PAH</v>
      </c>
      <c r="AP193" t="str">
        <f t="shared" si="77"/>
        <v/>
      </c>
    </row>
    <row r="194" spans="1:42" hidden="1" x14ac:dyDescent="0.35">
      <c r="A194" s="1">
        <v>4087000</v>
      </c>
      <c r="B194" s="1" t="s">
        <v>3</v>
      </c>
      <c r="C194" s="1" t="s">
        <v>4</v>
      </c>
      <c r="D194" s="1">
        <v>2017</v>
      </c>
      <c r="E194" s="1" t="s">
        <v>618</v>
      </c>
      <c r="F194" s="1">
        <v>68014</v>
      </c>
      <c r="G194" s="1" t="s">
        <v>331</v>
      </c>
      <c r="H194" s="1" t="s">
        <v>162</v>
      </c>
      <c r="I194" s="1" t="s">
        <v>597</v>
      </c>
      <c r="J194" s="1">
        <v>2440</v>
      </c>
      <c r="K194" s="1" t="s">
        <v>345</v>
      </c>
      <c r="L194" s="1" t="s">
        <v>566</v>
      </c>
      <c r="M194" s="1"/>
      <c r="N194" s="1" t="s">
        <v>606</v>
      </c>
      <c r="O194" s="1" t="str">
        <f t="shared" si="83"/>
        <v>No</v>
      </c>
      <c r="P194" s="1" t="s">
        <v>722</v>
      </c>
      <c r="Q194" s="1">
        <v>200</v>
      </c>
      <c r="R194" s="1">
        <f t="shared" ref="R194:R257" si="87">IF(O194="No", 0, Q194)</f>
        <v>0</v>
      </c>
      <c r="S194" s="1">
        <v>113</v>
      </c>
      <c r="T194" s="1" t="s">
        <v>30</v>
      </c>
      <c r="U194" s="1">
        <f t="shared" ref="U194:V199" si="88">R194/1000</f>
        <v>0</v>
      </c>
      <c r="V194" s="1">
        <f t="shared" si="88"/>
        <v>0.113</v>
      </c>
      <c r="W194" s="1" t="s">
        <v>318</v>
      </c>
      <c r="X194" s="1" t="str">
        <f>IF(N194="E", "Yes", "No")</f>
        <v>No</v>
      </c>
      <c r="AB194" t="s">
        <v>500</v>
      </c>
      <c r="AC194" t="str">
        <f t="shared" si="78"/>
        <v>No</v>
      </c>
      <c r="AD194" t="str">
        <f t="shared" si="79"/>
        <v>Yes</v>
      </c>
      <c r="AE194" t="str">
        <f t="shared" si="80"/>
        <v>No</v>
      </c>
      <c r="AF194" t="str">
        <f t="shared" si="81"/>
        <v>Yes</v>
      </c>
      <c r="AG194" t="str">
        <f t="shared" si="82"/>
        <v>Yes</v>
      </c>
      <c r="AH194" s="1" t="s">
        <v>348</v>
      </c>
      <c r="AI194" t="s">
        <v>348</v>
      </c>
      <c r="AJ194" t="str">
        <f t="shared" si="72"/>
        <v/>
      </c>
      <c r="AK194" t="str">
        <f t="shared" ref="AK194:AK257" si="89">IF(AD194="Yes", "PCP", "")</f>
        <v>PCP</v>
      </c>
      <c r="AL194" t="str">
        <f t="shared" ref="AL194:AL257" si="90">IF(AE194="Yes", "Consumer", "")</f>
        <v/>
      </c>
      <c r="AM194" t="str">
        <f t="shared" ref="AM194:AM257" si="91">IF(AF194="Yes", "Industrial", "")</f>
        <v>Industrial</v>
      </c>
      <c r="AN194" t="str">
        <f t="shared" ref="AN194:AN257" si="92">IF(AG194="Yes", "Pharmaceutical", "")</f>
        <v>Pharmaceutical</v>
      </c>
      <c r="AO194" t="str">
        <f t="shared" ref="AO194:AO257" si="93">IF(AH194="Yes", "PAH", "")</f>
        <v/>
      </c>
      <c r="AP194" t="str">
        <f t="shared" si="77"/>
        <v/>
      </c>
    </row>
    <row r="195" spans="1:42" hidden="1" x14ac:dyDescent="0.35">
      <c r="A195" s="1">
        <v>4087000</v>
      </c>
      <c r="B195" s="1" t="s">
        <v>3</v>
      </c>
      <c r="C195" s="1" t="s">
        <v>4</v>
      </c>
      <c r="D195" s="1">
        <v>2017</v>
      </c>
      <c r="E195" s="1" t="s">
        <v>618</v>
      </c>
      <c r="F195" s="1">
        <v>68018</v>
      </c>
      <c r="G195" s="1" t="s">
        <v>334</v>
      </c>
      <c r="H195" s="1" t="s">
        <v>165</v>
      </c>
      <c r="I195" s="1" t="s">
        <v>597</v>
      </c>
      <c r="J195" s="1">
        <v>2440</v>
      </c>
      <c r="K195" s="1" t="s">
        <v>345</v>
      </c>
      <c r="L195" s="1" t="s">
        <v>345</v>
      </c>
      <c r="M195" s="1"/>
      <c r="N195" s="1" t="s">
        <v>606</v>
      </c>
      <c r="O195" s="1" t="str">
        <f t="shared" si="83"/>
        <v>No</v>
      </c>
      <c r="P195" s="1" t="s">
        <v>722</v>
      </c>
      <c r="Q195" s="1">
        <v>20</v>
      </c>
      <c r="R195" s="1">
        <f t="shared" si="87"/>
        <v>0</v>
      </c>
      <c r="S195" s="1">
        <v>16</v>
      </c>
      <c r="T195" s="1" t="s">
        <v>30</v>
      </c>
      <c r="U195" s="1">
        <f t="shared" si="88"/>
        <v>0</v>
      </c>
      <c r="V195" s="1">
        <f t="shared" si="88"/>
        <v>1.6E-2</v>
      </c>
      <c r="W195" s="1" t="s">
        <v>318</v>
      </c>
      <c r="X195" s="1" t="str">
        <f>IF(N195="E", "Yes", "No")</f>
        <v>No</v>
      </c>
      <c r="AB195" s="1" t="s">
        <v>445</v>
      </c>
      <c r="AC195" t="str">
        <f t="shared" si="78"/>
        <v>No</v>
      </c>
      <c r="AD195" t="str">
        <f t="shared" si="79"/>
        <v>No</v>
      </c>
      <c r="AE195" t="str">
        <f t="shared" si="80"/>
        <v>No</v>
      </c>
      <c r="AF195" t="str">
        <f t="shared" si="81"/>
        <v>No</v>
      </c>
      <c r="AG195" t="str">
        <f t="shared" si="82"/>
        <v>Yes</v>
      </c>
      <c r="AH195" s="1" t="s">
        <v>348</v>
      </c>
      <c r="AI195" t="s">
        <v>348</v>
      </c>
      <c r="AJ195" t="str">
        <f t="shared" si="72"/>
        <v/>
      </c>
      <c r="AK195" t="str">
        <f t="shared" si="89"/>
        <v/>
      </c>
      <c r="AL195" t="str">
        <f t="shared" si="90"/>
        <v/>
      </c>
      <c r="AM195" t="str">
        <f t="shared" si="91"/>
        <v/>
      </c>
      <c r="AN195" t="str">
        <f t="shared" si="92"/>
        <v>Pharmaceutical</v>
      </c>
      <c r="AO195" t="str">
        <f t="shared" si="93"/>
        <v/>
      </c>
      <c r="AP195" t="str">
        <f t="shared" si="77"/>
        <v/>
      </c>
    </row>
    <row r="196" spans="1:42" hidden="1" x14ac:dyDescent="0.35">
      <c r="A196" s="1">
        <v>4087000</v>
      </c>
      <c r="B196" s="1" t="s">
        <v>3</v>
      </c>
      <c r="C196" s="1" t="s">
        <v>4</v>
      </c>
      <c r="D196" s="1">
        <v>2017</v>
      </c>
      <c r="E196" s="1" t="s">
        <v>618</v>
      </c>
      <c r="F196" s="1">
        <v>67462</v>
      </c>
      <c r="G196" s="1" t="s">
        <v>257</v>
      </c>
      <c r="H196" s="1" t="s">
        <v>94</v>
      </c>
      <c r="I196" s="1" t="s">
        <v>597</v>
      </c>
      <c r="J196" s="1">
        <v>2440</v>
      </c>
      <c r="K196" s="1" t="s">
        <v>345</v>
      </c>
      <c r="L196" s="1" t="s">
        <v>565</v>
      </c>
      <c r="M196" s="1" t="s">
        <v>345</v>
      </c>
      <c r="O196" s="1" t="str">
        <f t="shared" si="83"/>
        <v>Yes</v>
      </c>
      <c r="P196" s="1" t="s">
        <v>349</v>
      </c>
      <c r="Q196" s="1">
        <v>12.5</v>
      </c>
      <c r="R196" s="1">
        <f t="shared" si="87"/>
        <v>12.5</v>
      </c>
      <c r="S196" s="1">
        <v>8</v>
      </c>
      <c r="T196" s="1" t="s">
        <v>30</v>
      </c>
      <c r="U196" s="1">
        <f t="shared" si="88"/>
        <v>1.2500000000000001E-2</v>
      </c>
      <c r="V196" s="1">
        <f t="shared" si="88"/>
        <v>8.0000000000000002E-3</v>
      </c>
      <c r="W196" s="1" t="s">
        <v>231</v>
      </c>
      <c r="X196" s="1" t="str">
        <f>IF(S196&lt;R196, "Yes*", "No")</f>
        <v>Yes*</v>
      </c>
      <c r="AB196" t="s">
        <v>433</v>
      </c>
      <c r="AC196" s="1" t="s">
        <v>349</v>
      </c>
      <c r="AD196" t="str">
        <f t="shared" si="79"/>
        <v>Yes</v>
      </c>
      <c r="AE196" t="str">
        <f t="shared" si="80"/>
        <v>No</v>
      </c>
      <c r="AF196" t="str">
        <f t="shared" si="81"/>
        <v>Yes</v>
      </c>
      <c r="AG196" t="str">
        <f t="shared" si="82"/>
        <v>Yes</v>
      </c>
      <c r="AH196" s="1" t="s">
        <v>348</v>
      </c>
      <c r="AI196" t="s">
        <v>348</v>
      </c>
      <c r="AJ196" t="str">
        <f t="shared" si="72"/>
        <v>Pesticide</v>
      </c>
      <c r="AK196" t="str">
        <f t="shared" si="89"/>
        <v>PCP</v>
      </c>
      <c r="AL196" t="str">
        <f t="shared" si="90"/>
        <v/>
      </c>
      <c r="AM196" t="str">
        <f t="shared" si="91"/>
        <v>Industrial</v>
      </c>
      <c r="AN196" t="str">
        <f t="shared" si="92"/>
        <v>Pharmaceutical</v>
      </c>
      <c r="AO196" t="str">
        <f t="shared" si="93"/>
        <v/>
      </c>
      <c r="AP196" t="str">
        <f t="shared" si="77"/>
        <v/>
      </c>
    </row>
    <row r="197" spans="1:42" hidden="1" x14ac:dyDescent="0.35">
      <c r="A197" s="1">
        <v>4087000</v>
      </c>
      <c r="B197" s="1" t="s">
        <v>3</v>
      </c>
      <c r="C197" s="1" t="s">
        <v>4</v>
      </c>
      <c r="D197" s="1">
        <v>2017</v>
      </c>
      <c r="E197" s="1" t="s">
        <v>618</v>
      </c>
      <c r="F197" s="1">
        <v>67515</v>
      </c>
      <c r="G197" s="1" t="s">
        <v>300</v>
      </c>
      <c r="H197" s="11" t="s">
        <v>517</v>
      </c>
      <c r="I197" s="1" t="s">
        <v>597</v>
      </c>
      <c r="J197" s="1">
        <v>2440</v>
      </c>
      <c r="K197" s="1" t="s">
        <v>345</v>
      </c>
      <c r="L197" s="1" t="s">
        <v>345</v>
      </c>
      <c r="M197" s="1"/>
      <c r="N197" s="1" t="s">
        <v>606</v>
      </c>
      <c r="O197" s="1" t="str">
        <f t="shared" si="83"/>
        <v>No</v>
      </c>
      <c r="P197" s="1" t="s">
        <v>722</v>
      </c>
      <c r="Q197" s="1">
        <v>80</v>
      </c>
      <c r="R197" s="1">
        <f t="shared" si="87"/>
        <v>0</v>
      </c>
      <c r="S197" s="1">
        <f>IF(O197="No", Q197, " ")</f>
        <v>80</v>
      </c>
      <c r="T197" s="1" t="s">
        <v>30</v>
      </c>
      <c r="U197" s="1">
        <f t="shared" si="88"/>
        <v>0</v>
      </c>
      <c r="V197" s="1">
        <f t="shared" si="88"/>
        <v>0.08</v>
      </c>
      <c r="W197" s="1" t="s">
        <v>231</v>
      </c>
      <c r="X197" s="1" t="str">
        <f>IF(N197="E", "Yes", "No")</f>
        <v>No</v>
      </c>
      <c r="AB197" s="1" t="s">
        <v>476</v>
      </c>
      <c r="AC197" t="str">
        <f t="shared" ref="AC197:AC214" si="94">IF(ISNUMBER(SEARCH("Pesticide, active_ingredient", AB197)), "Yes", "No")</f>
        <v>No</v>
      </c>
      <c r="AD197" t="str">
        <f t="shared" si="79"/>
        <v>No</v>
      </c>
      <c r="AE197" t="str">
        <f t="shared" si="80"/>
        <v>No</v>
      </c>
      <c r="AF197" t="str">
        <f t="shared" si="81"/>
        <v>No</v>
      </c>
      <c r="AG197" t="str">
        <f t="shared" si="82"/>
        <v>Yes</v>
      </c>
      <c r="AH197" s="1" t="s">
        <v>348</v>
      </c>
      <c r="AI197" t="s">
        <v>348</v>
      </c>
      <c r="AJ197" t="str">
        <f t="shared" si="72"/>
        <v/>
      </c>
      <c r="AK197" t="str">
        <f t="shared" si="89"/>
        <v/>
      </c>
      <c r="AL197" t="str">
        <f t="shared" si="90"/>
        <v/>
      </c>
      <c r="AM197" t="str">
        <f t="shared" si="91"/>
        <v/>
      </c>
      <c r="AN197" t="str">
        <f t="shared" si="92"/>
        <v>Pharmaceutical</v>
      </c>
      <c r="AO197" t="str">
        <f t="shared" si="93"/>
        <v/>
      </c>
      <c r="AP197" t="str">
        <f t="shared" si="77"/>
        <v/>
      </c>
    </row>
    <row r="198" spans="1:42" hidden="1" x14ac:dyDescent="0.35">
      <c r="A198" s="1">
        <v>4087000</v>
      </c>
      <c r="B198" s="1" t="s">
        <v>3</v>
      </c>
      <c r="C198" s="1" t="s">
        <v>4</v>
      </c>
      <c r="D198" s="1">
        <v>2017</v>
      </c>
      <c r="E198" s="1" t="s">
        <v>618</v>
      </c>
      <c r="F198" s="1">
        <v>67488</v>
      </c>
      <c r="G198" s="1" t="s">
        <v>277</v>
      </c>
      <c r="H198" s="1" t="s">
        <v>113</v>
      </c>
      <c r="I198" s="1" t="s">
        <v>597</v>
      </c>
      <c r="J198" s="1">
        <v>2440</v>
      </c>
      <c r="K198" s="1" t="s">
        <v>345</v>
      </c>
      <c r="L198" s="1" t="s">
        <v>345</v>
      </c>
      <c r="M198" s="1"/>
      <c r="N198" s="1" t="s">
        <v>606</v>
      </c>
      <c r="O198" s="1" t="str">
        <f t="shared" si="83"/>
        <v>No</v>
      </c>
      <c r="P198" s="1" t="s">
        <v>722</v>
      </c>
      <c r="Q198" s="1">
        <v>7</v>
      </c>
      <c r="R198" s="1">
        <f t="shared" si="87"/>
        <v>0</v>
      </c>
      <c r="S198" s="1">
        <f>IF(O198="No", Q198, " ")</f>
        <v>7</v>
      </c>
      <c r="T198" s="1" t="s">
        <v>30</v>
      </c>
      <c r="U198" s="1">
        <f t="shared" si="88"/>
        <v>0</v>
      </c>
      <c r="V198" s="1">
        <f t="shared" si="88"/>
        <v>7.0000000000000001E-3</v>
      </c>
      <c r="W198" s="1" t="s">
        <v>231</v>
      </c>
      <c r="X198" s="1" t="str">
        <f>IF(N198="E", "Yes", "No")</f>
        <v>No</v>
      </c>
      <c r="AB198" t="s">
        <v>453</v>
      </c>
      <c r="AC198" t="str">
        <f t="shared" si="94"/>
        <v>No</v>
      </c>
      <c r="AD198" t="str">
        <f t="shared" si="79"/>
        <v>No</v>
      </c>
      <c r="AE198" t="str">
        <f t="shared" si="80"/>
        <v>No</v>
      </c>
      <c r="AF198" t="str">
        <f t="shared" si="81"/>
        <v>No</v>
      </c>
      <c r="AG198" t="str">
        <f t="shared" si="82"/>
        <v>Yes</v>
      </c>
      <c r="AH198" s="1" t="s">
        <v>348</v>
      </c>
      <c r="AI198" t="s">
        <v>348</v>
      </c>
      <c r="AJ198" t="str">
        <f t="shared" si="72"/>
        <v/>
      </c>
      <c r="AK198" t="str">
        <f t="shared" si="89"/>
        <v/>
      </c>
      <c r="AL198" t="str">
        <f t="shared" si="90"/>
        <v/>
      </c>
      <c r="AM198" t="str">
        <f t="shared" si="91"/>
        <v/>
      </c>
      <c r="AN198" t="str">
        <f t="shared" si="92"/>
        <v>Pharmaceutical</v>
      </c>
      <c r="AO198" t="str">
        <f t="shared" si="93"/>
        <v/>
      </c>
      <c r="AP198" t="str">
        <f t="shared" si="77"/>
        <v/>
      </c>
    </row>
    <row r="199" spans="1:42" hidden="1" x14ac:dyDescent="0.35">
      <c r="A199" s="1">
        <v>4087000</v>
      </c>
      <c r="B199" s="1" t="s">
        <v>3</v>
      </c>
      <c r="C199" s="1" t="s">
        <v>4</v>
      </c>
      <c r="D199" s="1">
        <v>2017</v>
      </c>
      <c r="E199" s="1" t="s">
        <v>618</v>
      </c>
      <c r="F199" s="1">
        <v>67470</v>
      </c>
      <c r="G199" s="1" t="s">
        <v>263</v>
      </c>
      <c r="H199" s="1" t="s">
        <v>100</v>
      </c>
      <c r="I199" s="1" t="s">
        <v>597</v>
      </c>
      <c r="J199" s="1">
        <v>2440</v>
      </c>
      <c r="K199" s="1" t="s">
        <v>345</v>
      </c>
      <c r="L199" s="1" t="s">
        <v>345</v>
      </c>
      <c r="M199" s="1"/>
      <c r="N199" s="1" t="s">
        <v>606</v>
      </c>
      <c r="O199" s="1" t="str">
        <f t="shared" si="83"/>
        <v>No</v>
      </c>
      <c r="P199" s="1" t="s">
        <v>722</v>
      </c>
      <c r="Q199" s="1">
        <v>202</v>
      </c>
      <c r="R199" s="1">
        <f t="shared" si="87"/>
        <v>0</v>
      </c>
      <c r="S199" s="1">
        <f>IF(O199="No", Q199, " ")</f>
        <v>202</v>
      </c>
      <c r="T199" s="1" t="s">
        <v>30</v>
      </c>
      <c r="U199" s="1">
        <f t="shared" si="88"/>
        <v>0</v>
      </c>
      <c r="V199" s="1">
        <f t="shared" si="88"/>
        <v>0.20200000000000001</v>
      </c>
      <c r="W199" s="1" t="s">
        <v>231</v>
      </c>
      <c r="X199" s="1" t="str">
        <f>IF(N199="E", "Yes", "No")</f>
        <v>No</v>
      </c>
      <c r="AB199" t="s">
        <v>439</v>
      </c>
      <c r="AC199" t="str">
        <f t="shared" si="94"/>
        <v>No</v>
      </c>
      <c r="AD199" t="str">
        <f t="shared" si="79"/>
        <v>No</v>
      </c>
      <c r="AE199" t="str">
        <f t="shared" si="80"/>
        <v>No</v>
      </c>
      <c r="AF199" t="str">
        <f t="shared" si="81"/>
        <v>No</v>
      </c>
      <c r="AG199" t="str">
        <f t="shared" si="82"/>
        <v>Yes</v>
      </c>
      <c r="AH199" s="1" t="s">
        <v>348</v>
      </c>
      <c r="AI199" t="s">
        <v>348</v>
      </c>
      <c r="AJ199" t="str">
        <f t="shared" si="72"/>
        <v/>
      </c>
      <c r="AK199" t="str">
        <f t="shared" si="89"/>
        <v/>
      </c>
      <c r="AL199" t="str">
        <f t="shared" si="90"/>
        <v/>
      </c>
      <c r="AM199" t="str">
        <f t="shared" si="91"/>
        <v/>
      </c>
      <c r="AN199" t="str">
        <f t="shared" si="92"/>
        <v>Pharmaceutical</v>
      </c>
      <c r="AO199" t="str">
        <f t="shared" si="93"/>
        <v/>
      </c>
      <c r="AP199" t="str">
        <f t="shared" si="77"/>
        <v/>
      </c>
    </row>
    <row r="200" spans="1:42" hidden="1" x14ac:dyDescent="0.35">
      <c r="A200" s="1">
        <v>40871607</v>
      </c>
      <c r="B200" s="1" t="s">
        <v>584</v>
      </c>
      <c r="C200" s="1" t="s">
        <v>585</v>
      </c>
      <c r="D200" s="1">
        <v>2017</v>
      </c>
      <c r="E200" s="1" t="s">
        <v>618</v>
      </c>
      <c r="F200" s="1">
        <v>34336</v>
      </c>
      <c r="G200" s="1" t="s">
        <v>184</v>
      </c>
      <c r="H200" s="1" t="s">
        <v>14</v>
      </c>
      <c r="I200" s="1" t="s">
        <v>596</v>
      </c>
      <c r="J200" s="1">
        <v>4433</v>
      </c>
      <c r="K200" s="1" t="s">
        <v>614</v>
      </c>
      <c r="L200" s="1" t="s">
        <v>532</v>
      </c>
      <c r="M200" s="1" t="s">
        <v>554</v>
      </c>
      <c r="N200" s="1" t="s">
        <v>606</v>
      </c>
      <c r="O200" s="1" t="s">
        <v>348</v>
      </c>
      <c r="P200" s="1" t="s">
        <v>722</v>
      </c>
      <c r="Q200" s="1">
        <f>0.1-0.1</f>
        <v>0</v>
      </c>
      <c r="R200" s="1">
        <f t="shared" si="87"/>
        <v>0</v>
      </c>
      <c r="S200" s="1">
        <v>0.4</v>
      </c>
      <c r="T200" s="1" t="s">
        <v>7</v>
      </c>
      <c r="U200" s="1">
        <f>R200/1</f>
        <v>0</v>
      </c>
      <c r="V200" s="1">
        <f>S200</f>
        <v>0.4</v>
      </c>
      <c r="W200" s="1" t="s">
        <v>569</v>
      </c>
      <c r="X200" s="1" t="str">
        <f>IF(N200="E", "Yes", "No")</f>
        <v>No</v>
      </c>
      <c r="AB200" t="s">
        <v>527</v>
      </c>
      <c r="AC200" t="str">
        <f t="shared" si="94"/>
        <v>No</v>
      </c>
      <c r="AD200" t="str">
        <f t="shared" si="79"/>
        <v>No</v>
      </c>
      <c r="AE200" t="str">
        <f t="shared" si="80"/>
        <v>No</v>
      </c>
      <c r="AF200" t="str">
        <f t="shared" si="81"/>
        <v>No</v>
      </c>
      <c r="AG200" t="str">
        <f t="shared" si="82"/>
        <v>No</v>
      </c>
      <c r="AH200" t="s">
        <v>348</v>
      </c>
      <c r="AI200" t="s">
        <v>349</v>
      </c>
      <c r="AJ200" t="str">
        <f t="shared" si="72"/>
        <v/>
      </c>
      <c r="AK200" t="str">
        <f t="shared" si="89"/>
        <v/>
      </c>
      <c r="AL200" t="str">
        <f t="shared" si="90"/>
        <v/>
      </c>
      <c r="AM200" t="str">
        <f t="shared" si="91"/>
        <v/>
      </c>
      <c r="AN200" t="str">
        <f t="shared" si="92"/>
        <v/>
      </c>
      <c r="AO200" t="str">
        <f t="shared" si="93"/>
        <v/>
      </c>
      <c r="AP200" t="str">
        <f t="shared" si="77"/>
        <v>Other</v>
      </c>
    </row>
    <row r="201" spans="1:42" hidden="1" x14ac:dyDescent="0.35">
      <c r="A201" s="1">
        <v>4087000</v>
      </c>
      <c r="B201" s="1" t="s">
        <v>3</v>
      </c>
      <c r="C201" s="1" t="s">
        <v>4</v>
      </c>
      <c r="D201" s="1">
        <v>2017</v>
      </c>
      <c r="E201" s="1" t="s">
        <v>618</v>
      </c>
      <c r="F201" s="1">
        <v>62827</v>
      </c>
      <c r="G201" s="1" t="s">
        <v>223</v>
      </c>
      <c r="H201" s="1" t="s">
        <v>61</v>
      </c>
      <c r="I201" s="1" t="s">
        <v>596</v>
      </c>
      <c r="J201" s="1">
        <v>4433</v>
      </c>
      <c r="K201" s="1" t="s">
        <v>614</v>
      </c>
      <c r="L201" s="1" t="s">
        <v>557</v>
      </c>
      <c r="M201" s="1"/>
      <c r="N201" s="1" t="s">
        <v>606</v>
      </c>
      <c r="O201" s="1" t="str">
        <f t="shared" ref="O201:O224" si="95">IF(N201="&lt;", "No", "Yes")</f>
        <v>No</v>
      </c>
      <c r="P201" s="1" t="s">
        <v>722</v>
      </c>
      <c r="Q201" s="1">
        <v>0.32</v>
      </c>
      <c r="R201" s="1">
        <f t="shared" si="87"/>
        <v>0</v>
      </c>
      <c r="S201" s="1">
        <f>IF(O201="No", Q201, " ")</f>
        <v>0.32</v>
      </c>
      <c r="T201" s="1" t="s">
        <v>7</v>
      </c>
      <c r="U201" s="1">
        <f>R201/1</f>
        <v>0</v>
      </c>
      <c r="V201" s="1">
        <f>S201</f>
        <v>0.32</v>
      </c>
      <c r="W201" s="1" t="s">
        <v>177</v>
      </c>
      <c r="X201" s="1" t="str">
        <f>IF(N201="E", "Yes", "No")</f>
        <v>No</v>
      </c>
      <c r="AB201" s="1" t="s">
        <v>400</v>
      </c>
      <c r="AC201" t="str">
        <f t="shared" si="94"/>
        <v>No</v>
      </c>
      <c r="AD201" t="str">
        <f t="shared" si="79"/>
        <v>No</v>
      </c>
      <c r="AE201" t="str">
        <f t="shared" si="80"/>
        <v>Yes</v>
      </c>
      <c r="AF201" t="str">
        <f t="shared" si="81"/>
        <v>No</v>
      </c>
      <c r="AG201" t="str">
        <f t="shared" si="82"/>
        <v>Yes</v>
      </c>
      <c r="AH201" s="1" t="s">
        <v>348</v>
      </c>
      <c r="AI201" t="s">
        <v>348</v>
      </c>
      <c r="AJ201" t="str">
        <f t="shared" si="72"/>
        <v/>
      </c>
      <c r="AK201" t="str">
        <f t="shared" si="89"/>
        <v/>
      </c>
      <c r="AL201" t="str">
        <f t="shared" si="90"/>
        <v>Consumer</v>
      </c>
      <c r="AM201" t="str">
        <f t="shared" si="91"/>
        <v/>
      </c>
      <c r="AN201" t="str">
        <f t="shared" si="92"/>
        <v>Pharmaceutical</v>
      </c>
      <c r="AO201" t="str">
        <f t="shared" si="93"/>
        <v/>
      </c>
      <c r="AP201" t="str">
        <f t="shared" si="77"/>
        <v/>
      </c>
    </row>
    <row r="202" spans="1:42" hidden="1" x14ac:dyDescent="0.35">
      <c r="A202">
        <v>4087000</v>
      </c>
      <c r="B202" t="s">
        <v>3</v>
      </c>
      <c r="C202" t="s">
        <v>4</v>
      </c>
      <c r="D202">
        <v>2017</v>
      </c>
      <c r="E202" t="s">
        <v>620</v>
      </c>
      <c r="F202" s="4">
        <v>63215</v>
      </c>
      <c r="G202" t="s">
        <v>223</v>
      </c>
      <c r="H202" t="s">
        <v>61</v>
      </c>
      <c r="I202" t="s">
        <v>693</v>
      </c>
      <c r="N202" s="1" t="s">
        <v>606</v>
      </c>
      <c r="O202" s="1" t="str">
        <f t="shared" si="95"/>
        <v>No</v>
      </c>
      <c r="Q202" s="1">
        <v>100</v>
      </c>
      <c r="R202">
        <f t="shared" si="87"/>
        <v>0</v>
      </c>
      <c r="S202">
        <v>100</v>
      </c>
      <c r="T202" t="s">
        <v>622</v>
      </c>
      <c r="U202">
        <f>R202/1</f>
        <v>0</v>
      </c>
      <c r="V202">
        <f>U202</f>
        <v>0</v>
      </c>
      <c r="W202" t="s">
        <v>648</v>
      </c>
      <c r="X202" t="str">
        <f>IF(S202&lt;R202, "Yes*", "No")</f>
        <v>No</v>
      </c>
      <c r="AB202" t="s">
        <v>703</v>
      </c>
      <c r="AC202" t="str">
        <f t="shared" si="94"/>
        <v>Yes</v>
      </c>
      <c r="AD202" t="str">
        <f t="shared" si="79"/>
        <v>Yes</v>
      </c>
      <c r="AE202" t="str">
        <f t="shared" si="80"/>
        <v>Yes</v>
      </c>
      <c r="AF202" t="str">
        <f t="shared" si="81"/>
        <v>Yes</v>
      </c>
      <c r="AG202" t="str">
        <f t="shared" si="82"/>
        <v>Yes</v>
      </c>
      <c r="AH202" t="s">
        <v>349</v>
      </c>
      <c r="AI202" t="s">
        <v>348</v>
      </c>
      <c r="AJ202" t="str">
        <f t="shared" si="72"/>
        <v>Pesticide</v>
      </c>
      <c r="AK202" t="str">
        <f t="shared" si="89"/>
        <v>PCP</v>
      </c>
      <c r="AL202" t="str">
        <f t="shared" si="90"/>
        <v>Consumer</v>
      </c>
      <c r="AM202" t="str">
        <f t="shared" si="91"/>
        <v>Industrial</v>
      </c>
      <c r="AN202" t="str">
        <f t="shared" si="92"/>
        <v>Pharmaceutical</v>
      </c>
      <c r="AO202" t="str">
        <f t="shared" si="93"/>
        <v>PAH</v>
      </c>
      <c r="AP202" t="str">
        <f t="shared" si="77"/>
        <v/>
      </c>
    </row>
    <row r="203" spans="1:42" hidden="1" x14ac:dyDescent="0.35">
      <c r="A203" s="1">
        <v>4087000</v>
      </c>
      <c r="B203" s="1" t="s">
        <v>3</v>
      </c>
      <c r="C203" s="1" t="s">
        <v>4</v>
      </c>
      <c r="D203" s="1">
        <v>2017</v>
      </c>
      <c r="E203" s="1" t="s">
        <v>618</v>
      </c>
      <c r="F203" s="1">
        <v>67464</v>
      </c>
      <c r="G203" s="1" t="s">
        <v>258</v>
      </c>
      <c r="H203" s="1" t="s">
        <v>95</v>
      </c>
      <c r="I203" s="1" t="s">
        <v>597</v>
      </c>
      <c r="J203" s="1">
        <v>2440</v>
      </c>
      <c r="K203" s="1" t="s">
        <v>345</v>
      </c>
      <c r="L203" s="1" t="s">
        <v>566</v>
      </c>
      <c r="M203" s="1"/>
      <c r="N203" s="1" t="s">
        <v>606</v>
      </c>
      <c r="O203" s="1" t="str">
        <f t="shared" si="95"/>
        <v>No</v>
      </c>
      <c r="P203" s="1" t="s">
        <v>722</v>
      </c>
      <c r="Q203" s="1">
        <v>86</v>
      </c>
      <c r="R203" s="1">
        <f t="shared" si="87"/>
        <v>0</v>
      </c>
      <c r="S203" s="1">
        <v>12</v>
      </c>
      <c r="T203" s="1" t="s">
        <v>30</v>
      </c>
      <c r="U203" s="1">
        <f>R203/1000</f>
        <v>0</v>
      </c>
      <c r="V203" s="1">
        <f>S203/1000</f>
        <v>1.2E-2</v>
      </c>
      <c r="W203" s="1" t="s">
        <v>231</v>
      </c>
      <c r="X203" s="1" t="str">
        <f>IF(N203="E", "Yes", "No")</f>
        <v>No</v>
      </c>
      <c r="AB203" t="s">
        <v>434</v>
      </c>
      <c r="AC203" t="str">
        <f t="shared" si="94"/>
        <v>No</v>
      </c>
      <c r="AD203" t="str">
        <f t="shared" si="79"/>
        <v>Yes</v>
      </c>
      <c r="AE203" t="str">
        <f t="shared" si="80"/>
        <v>No</v>
      </c>
      <c r="AF203" t="str">
        <f t="shared" si="81"/>
        <v>Yes</v>
      </c>
      <c r="AG203" t="str">
        <f t="shared" si="82"/>
        <v>Yes</v>
      </c>
      <c r="AH203" s="1" t="s">
        <v>348</v>
      </c>
      <c r="AI203" t="s">
        <v>348</v>
      </c>
      <c r="AJ203" t="str">
        <f t="shared" si="72"/>
        <v/>
      </c>
      <c r="AK203" t="str">
        <f t="shared" si="89"/>
        <v>PCP</v>
      </c>
      <c r="AL203" t="str">
        <f t="shared" si="90"/>
        <v/>
      </c>
      <c r="AM203" t="str">
        <f t="shared" si="91"/>
        <v>Industrial</v>
      </c>
      <c r="AN203" t="str">
        <f t="shared" si="92"/>
        <v>Pharmaceutical</v>
      </c>
      <c r="AO203" t="str">
        <f t="shared" si="93"/>
        <v/>
      </c>
      <c r="AP203" t="str">
        <f t="shared" si="77"/>
        <v/>
      </c>
    </row>
    <row r="204" spans="1:42" hidden="1" x14ac:dyDescent="0.35">
      <c r="A204">
        <v>40870112</v>
      </c>
      <c r="B204" t="s">
        <v>573</v>
      </c>
      <c r="C204" t="s">
        <v>574</v>
      </c>
      <c r="D204">
        <v>2017</v>
      </c>
      <c r="E204" t="s">
        <v>620</v>
      </c>
      <c r="F204" s="4">
        <v>63200</v>
      </c>
      <c r="G204" s="1" t="s">
        <v>200</v>
      </c>
      <c r="H204" t="s">
        <v>32</v>
      </c>
      <c r="I204" t="s">
        <v>693</v>
      </c>
      <c r="N204" t="s">
        <v>606</v>
      </c>
      <c r="O204" s="1" t="str">
        <f t="shared" si="95"/>
        <v>No</v>
      </c>
      <c r="Q204">
        <v>10000</v>
      </c>
      <c r="R204">
        <f t="shared" si="87"/>
        <v>0</v>
      </c>
      <c r="S204">
        <v>2000</v>
      </c>
      <c r="T204" t="s">
        <v>622</v>
      </c>
      <c r="U204">
        <f t="shared" ref="U204:U211" si="96">R204/1</f>
        <v>0</v>
      </c>
      <c r="V204">
        <f t="shared" ref="V204:V210" si="97">U204</f>
        <v>0</v>
      </c>
      <c r="W204" t="s">
        <v>648</v>
      </c>
      <c r="X204" t="str">
        <f t="shared" ref="X204:X210" si="98">IF(S204&lt;R204, "Yes*", "No")</f>
        <v>No</v>
      </c>
      <c r="AB204" t="s">
        <v>372</v>
      </c>
      <c r="AC204" t="str">
        <f t="shared" si="94"/>
        <v>No</v>
      </c>
      <c r="AD204" t="str">
        <f t="shared" si="79"/>
        <v>No</v>
      </c>
      <c r="AE204" t="str">
        <f t="shared" si="80"/>
        <v>Yes</v>
      </c>
      <c r="AF204" t="str">
        <f t="shared" si="81"/>
        <v>No</v>
      </c>
      <c r="AG204" t="str">
        <f t="shared" si="82"/>
        <v>No</v>
      </c>
      <c r="AH204" t="s">
        <v>349</v>
      </c>
      <c r="AI204" t="s">
        <v>348</v>
      </c>
      <c r="AJ204" t="str">
        <f t="shared" si="72"/>
        <v/>
      </c>
      <c r="AK204" t="str">
        <f t="shared" si="89"/>
        <v/>
      </c>
      <c r="AL204" t="str">
        <f t="shared" si="90"/>
        <v>Consumer</v>
      </c>
      <c r="AM204" t="str">
        <f t="shared" si="91"/>
        <v/>
      </c>
      <c r="AN204" t="str">
        <f t="shared" si="92"/>
        <v/>
      </c>
      <c r="AO204" t="str">
        <f t="shared" si="93"/>
        <v>PAH</v>
      </c>
      <c r="AP204" t="str">
        <f t="shared" si="77"/>
        <v/>
      </c>
    </row>
    <row r="205" spans="1:42" hidden="1" x14ac:dyDescent="0.35">
      <c r="A205">
        <v>4087170</v>
      </c>
      <c r="B205" t="s">
        <v>586</v>
      </c>
      <c r="C205" t="s">
        <v>587</v>
      </c>
      <c r="D205">
        <v>2017</v>
      </c>
      <c r="E205" t="s">
        <v>620</v>
      </c>
      <c r="F205" s="4">
        <v>63200</v>
      </c>
      <c r="G205" s="1" t="s">
        <v>200</v>
      </c>
      <c r="H205" t="s">
        <v>32</v>
      </c>
      <c r="I205" t="s">
        <v>693</v>
      </c>
      <c r="N205" t="s">
        <v>606</v>
      </c>
      <c r="O205" s="1" t="str">
        <f t="shared" si="95"/>
        <v>No</v>
      </c>
      <c r="Q205">
        <v>10000</v>
      </c>
      <c r="R205">
        <f t="shared" si="87"/>
        <v>0</v>
      </c>
      <c r="S205">
        <v>2000</v>
      </c>
      <c r="T205" t="s">
        <v>622</v>
      </c>
      <c r="U205">
        <f t="shared" si="96"/>
        <v>0</v>
      </c>
      <c r="V205">
        <f t="shared" si="97"/>
        <v>0</v>
      </c>
      <c r="W205" t="s">
        <v>648</v>
      </c>
      <c r="X205" t="str">
        <f t="shared" si="98"/>
        <v>No</v>
      </c>
      <c r="AB205" t="s">
        <v>372</v>
      </c>
      <c r="AC205" t="str">
        <f t="shared" si="94"/>
        <v>No</v>
      </c>
      <c r="AD205" t="str">
        <f t="shared" si="79"/>
        <v>No</v>
      </c>
      <c r="AE205" t="str">
        <f t="shared" si="80"/>
        <v>Yes</v>
      </c>
      <c r="AF205" t="str">
        <f t="shared" si="81"/>
        <v>No</v>
      </c>
      <c r="AG205" t="str">
        <f t="shared" si="82"/>
        <v>No</v>
      </c>
      <c r="AH205" t="s">
        <v>349</v>
      </c>
      <c r="AI205" t="s">
        <v>348</v>
      </c>
      <c r="AJ205" t="str">
        <f t="shared" si="72"/>
        <v/>
      </c>
      <c r="AK205" t="str">
        <f t="shared" si="89"/>
        <v/>
      </c>
      <c r="AL205" t="str">
        <f t="shared" si="90"/>
        <v>Consumer</v>
      </c>
      <c r="AM205" t="str">
        <f t="shared" si="91"/>
        <v/>
      </c>
      <c r="AN205" t="str">
        <f t="shared" si="92"/>
        <v/>
      </c>
      <c r="AO205" t="str">
        <f t="shared" si="93"/>
        <v>PAH</v>
      </c>
      <c r="AP205" t="str">
        <f t="shared" si="77"/>
        <v/>
      </c>
    </row>
    <row r="206" spans="1:42" hidden="1" x14ac:dyDescent="0.35">
      <c r="A206">
        <v>40871607</v>
      </c>
      <c r="B206" s="5" t="s">
        <v>584</v>
      </c>
      <c r="C206" t="s">
        <v>585</v>
      </c>
      <c r="D206">
        <v>2017</v>
      </c>
      <c r="E206" t="s">
        <v>620</v>
      </c>
      <c r="F206" s="4">
        <v>63200</v>
      </c>
      <c r="G206" s="1" t="s">
        <v>200</v>
      </c>
      <c r="H206" t="s">
        <v>32</v>
      </c>
      <c r="I206" t="s">
        <v>693</v>
      </c>
      <c r="N206" t="s">
        <v>606</v>
      </c>
      <c r="O206" s="1" t="str">
        <f t="shared" si="95"/>
        <v>No</v>
      </c>
      <c r="Q206">
        <v>2000</v>
      </c>
      <c r="R206">
        <f t="shared" si="87"/>
        <v>0</v>
      </c>
      <c r="S206">
        <v>2000</v>
      </c>
      <c r="T206" t="s">
        <v>622</v>
      </c>
      <c r="U206">
        <f t="shared" si="96"/>
        <v>0</v>
      </c>
      <c r="V206">
        <f t="shared" si="97"/>
        <v>0</v>
      </c>
      <c r="W206" t="s">
        <v>648</v>
      </c>
      <c r="X206" t="str">
        <f t="shared" si="98"/>
        <v>No</v>
      </c>
      <c r="AB206" t="s">
        <v>372</v>
      </c>
      <c r="AC206" t="str">
        <f t="shared" si="94"/>
        <v>No</v>
      </c>
      <c r="AD206" t="str">
        <f t="shared" si="79"/>
        <v>No</v>
      </c>
      <c r="AE206" t="str">
        <f t="shared" si="80"/>
        <v>Yes</v>
      </c>
      <c r="AF206" t="str">
        <f t="shared" si="81"/>
        <v>No</v>
      </c>
      <c r="AG206" t="str">
        <f t="shared" si="82"/>
        <v>No</v>
      </c>
      <c r="AH206" t="s">
        <v>349</v>
      </c>
      <c r="AI206" t="s">
        <v>348</v>
      </c>
      <c r="AJ206" t="str">
        <f t="shared" si="72"/>
        <v/>
      </c>
      <c r="AK206" t="str">
        <f t="shared" si="89"/>
        <v/>
      </c>
      <c r="AL206" t="str">
        <f t="shared" si="90"/>
        <v>Consumer</v>
      </c>
      <c r="AM206" t="str">
        <f t="shared" si="91"/>
        <v/>
      </c>
      <c r="AN206" t="str">
        <f t="shared" si="92"/>
        <v/>
      </c>
      <c r="AO206" t="str">
        <f t="shared" si="93"/>
        <v>PAH</v>
      </c>
      <c r="AP206" t="str">
        <f t="shared" si="77"/>
        <v/>
      </c>
    </row>
    <row r="207" spans="1:42" hidden="1" x14ac:dyDescent="0.35">
      <c r="A207">
        <v>4087141</v>
      </c>
      <c r="B207" t="s">
        <v>582</v>
      </c>
      <c r="C207" t="s">
        <v>583</v>
      </c>
      <c r="D207">
        <v>2017</v>
      </c>
      <c r="E207" t="s">
        <v>620</v>
      </c>
      <c r="F207" s="4">
        <v>63200</v>
      </c>
      <c r="G207" s="1" t="s">
        <v>200</v>
      </c>
      <c r="H207" t="s">
        <v>32</v>
      </c>
      <c r="I207" t="s">
        <v>693</v>
      </c>
      <c r="N207" t="s">
        <v>606</v>
      </c>
      <c r="O207" s="1" t="str">
        <f t="shared" si="95"/>
        <v>No</v>
      </c>
      <c r="Q207">
        <v>2000</v>
      </c>
      <c r="R207">
        <f t="shared" si="87"/>
        <v>0</v>
      </c>
      <c r="S207">
        <v>2000</v>
      </c>
      <c r="T207" t="s">
        <v>622</v>
      </c>
      <c r="U207">
        <f t="shared" si="96"/>
        <v>0</v>
      </c>
      <c r="V207">
        <f t="shared" si="97"/>
        <v>0</v>
      </c>
      <c r="W207" t="s">
        <v>648</v>
      </c>
      <c r="X207" t="str">
        <f t="shared" si="98"/>
        <v>No</v>
      </c>
      <c r="AB207" t="s">
        <v>372</v>
      </c>
      <c r="AC207" t="str">
        <f t="shared" si="94"/>
        <v>No</v>
      </c>
      <c r="AD207" t="str">
        <f t="shared" si="79"/>
        <v>No</v>
      </c>
      <c r="AE207" t="str">
        <f t="shared" si="80"/>
        <v>Yes</v>
      </c>
      <c r="AF207" t="str">
        <f t="shared" si="81"/>
        <v>No</v>
      </c>
      <c r="AG207" t="str">
        <f t="shared" si="82"/>
        <v>No</v>
      </c>
      <c r="AH207" t="s">
        <v>349</v>
      </c>
      <c r="AI207" t="s">
        <v>348</v>
      </c>
      <c r="AJ207" t="str">
        <f t="shared" si="72"/>
        <v/>
      </c>
      <c r="AK207" t="str">
        <f t="shared" si="89"/>
        <v/>
      </c>
      <c r="AL207" t="str">
        <f t="shared" si="90"/>
        <v>Consumer</v>
      </c>
      <c r="AM207" t="str">
        <f t="shared" si="91"/>
        <v/>
      </c>
      <c r="AN207" t="str">
        <f t="shared" si="92"/>
        <v/>
      </c>
      <c r="AO207" t="str">
        <f t="shared" si="93"/>
        <v>PAH</v>
      </c>
      <c r="AP207" t="str">
        <f t="shared" si="77"/>
        <v/>
      </c>
    </row>
    <row r="208" spans="1:42" hidden="1" x14ac:dyDescent="0.35">
      <c r="A208">
        <v>4087098</v>
      </c>
      <c r="B208" t="s">
        <v>579</v>
      </c>
      <c r="C208" t="s">
        <v>580</v>
      </c>
      <c r="D208">
        <v>2017</v>
      </c>
      <c r="E208" t="s">
        <v>620</v>
      </c>
      <c r="F208" s="4">
        <v>63200</v>
      </c>
      <c r="G208" s="1" t="s">
        <v>200</v>
      </c>
      <c r="H208" t="s">
        <v>32</v>
      </c>
      <c r="I208" t="s">
        <v>693</v>
      </c>
      <c r="N208" t="s">
        <v>606</v>
      </c>
      <c r="O208" s="1" t="str">
        <f t="shared" si="95"/>
        <v>No</v>
      </c>
      <c r="Q208">
        <v>2000</v>
      </c>
      <c r="R208">
        <f t="shared" si="87"/>
        <v>0</v>
      </c>
      <c r="S208">
        <v>2000</v>
      </c>
      <c r="T208" t="s">
        <v>622</v>
      </c>
      <c r="U208">
        <f t="shared" si="96"/>
        <v>0</v>
      </c>
      <c r="V208">
        <f t="shared" si="97"/>
        <v>0</v>
      </c>
      <c r="W208" t="s">
        <v>648</v>
      </c>
      <c r="X208" t="str">
        <f t="shared" si="98"/>
        <v>No</v>
      </c>
      <c r="AB208" t="s">
        <v>372</v>
      </c>
      <c r="AC208" t="str">
        <f t="shared" si="94"/>
        <v>No</v>
      </c>
      <c r="AD208" t="str">
        <f t="shared" si="79"/>
        <v>No</v>
      </c>
      <c r="AE208" t="str">
        <f t="shared" si="80"/>
        <v>Yes</v>
      </c>
      <c r="AF208" t="str">
        <f t="shared" si="81"/>
        <v>No</v>
      </c>
      <c r="AG208" t="str">
        <f t="shared" si="82"/>
        <v>No</v>
      </c>
      <c r="AH208" t="s">
        <v>349</v>
      </c>
      <c r="AI208" t="s">
        <v>348</v>
      </c>
      <c r="AJ208" t="str">
        <f t="shared" si="72"/>
        <v/>
      </c>
      <c r="AK208" t="str">
        <f t="shared" si="89"/>
        <v/>
      </c>
      <c r="AL208" t="str">
        <f t="shared" si="90"/>
        <v>Consumer</v>
      </c>
      <c r="AM208" t="str">
        <f t="shared" si="91"/>
        <v/>
      </c>
      <c r="AN208" t="str">
        <f t="shared" si="92"/>
        <v/>
      </c>
      <c r="AO208" t="str">
        <f t="shared" si="93"/>
        <v>PAH</v>
      </c>
      <c r="AP208" t="str">
        <f t="shared" si="77"/>
        <v/>
      </c>
    </row>
    <row r="209" spans="1:42" hidden="1" x14ac:dyDescent="0.35">
      <c r="A209">
        <v>40870855</v>
      </c>
      <c r="B209" t="s">
        <v>577</v>
      </c>
      <c r="C209" t="s">
        <v>578</v>
      </c>
      <c r="D209">
        <v>2017</v>
      </c>
      <c r="E209" t="s">
        <v>620</v>
      </c>
      <c r="F209" s="4">
        <v>63200</v>
      </c>
      <c r="G209" s="1" t="s">
        <v>200</v>
      </c>
      <c r="H209" t="s">
        <v>32</v>
      </c>
      <c r="I209" t="s">
        <v>693</v>
      </c>
      <c r="N209" t="s">
        <v>606</v>
      </c>
      <c r="O209" s="1" t="str">
        <f t="shared" si="95"/>
        <v>No</v>
      </c>
      <c r="Q209">
        <v>2000</v>
      </c>
      <c r="R209">
        <f t="shared" si="87"/>
        <v>0</v>
      </c>
      <c r="S209">
        <v>2000</v>
      </c>
      <c r="T209" t="s">
        <v>622</v>
      </c>
      <c r="U209">
        <f t="shared" si="96"/>
        <v>0</v>
      </c>
      <c r="V209">
        <f t="shared" si="97"/>
        <v>0</v>
      </c>
      <c r="W209" t="s">
        <v>648</v>
      </c>
      <c r="X209" t="str">
        <f t="shared" si="98"/>
        <v>No</v>
      </c>
      <c r="AB209" t="s">
        <v>372</v>
      </c>
      <c r="AC209" t="str">
        <f t="shared" si="94"/>
        <v>No</v>
      </c>
      <c r="AD209" t="str">
        <f t="shared" si="79"/>
        <v>No</v>
      </c>
      <c r="AE209" t="str">
        <f t="shared" si="80"/>
        <v>Yes</v>
      </c>
      <c r="AF209" t="str">
        <f t="shared" si="81"/>
        <v>No</v>
      </c>
      <c r="AG209" t="str">
        <f t="shared" si="82"/>
        <v>No</v>
      </c>
      <c r="AH209" t="s">
        <v>349</v>
      </c>
      <c r="AI209" t="s">
        <v>348</v>
      </c>
      <c r="AJ209" t="str">
        <f t="shared" si="72"/>
        <v/>
      </c>
      <c r="AK209" t="str">
        <f t="shared" si="89"/>
        <v/>
      </c>
      <c r="AL209" t="str">
        <f t="shared" si="90"/>
        <v>Consumer</v>
      </c>
      <c r="AM209" t="str">
        <f t="shared" si="91"/>
        <v/>
      </c>
      <c r="AN209" t="str">
        <f t="shared" si="92"/>
        <v/>
      </c>
      <c r="AO209" t="str">
        <f t="shared" si="93"/>
        <v>PAH</v>
      </c>
      <c r="AP209" t="str">
        <f t="shared" si="77"/>
        <v/>
      </c>
    </row>
    <row r="210" spans="1:42" hidden="1" x14ac:dyDescent="0.35">
      <c r="A210">
        <v>4087014</v>
      </c>
      <c r="B210" t="s">
        <v>575</v>
      </c>
      <c r="C210" t="s">
        <v>576</v>
      </c>
      <c r="D210">
        <v>2017</v>
      </c>
      <c r="E210" t="s">
        <v>620</v>
      </c>
      <c r="F210" s="4">
        <v>63200</v>
      </c>
      <c r="G210" s="1" t="s">
        <v>200</v>
      </c>
      <c r="H210" t="s">
        <v>32</v>
      </c>
      <c r="I210" t="s">
        <v>693</v>
      </c>
      <c r="N210" t="s">
        <v>606</v>
      </c>
      <c r="O210" s="1" t="str">
        <f t="shared" si="95"/>
        <v>No</v>
      </c>
      <c r="Q210">
        <v>2000</v>
      </c>
      <c r="R210">
        <f t="shared" si="87"/>
        <v>0</v>
      </c>
      <c r="S210">
        <v>2000</v>
      </c>
      <c r="T210" t="s">
        <v>622</v>
      </c>
      <c r="U210">
        <f t="shared" si="96"/>
        <v>0</v>
      </c>
      <c r="V210">
        <f t="shared" si="97"/>
        <v>0</v>
      </c>
      <c r="W210" t="s">
        <v>648</v>
      </c>
      <c r="X210" t="str">
        <f t="shared" si="98"/>
        <v>No</v>
      </c>
      <c r="AB210" t="s">
        <v>372</v>
      </c>
      <c r="AC210" t="str">
        <f t="shared" si="94"/>
        <v>No</v>
      </c>
      <c r="AD210" t="str">
        <f t="shared" si="79"/>
        <v>No</v>
      </c>
      <c r="AE210" t="str">
        <f t="shared" si="80"/>
        <v>Yes</v>
      </c>
      <c r="AF210" t="str">
        <f t="shared" si="81"/>
        <v>No</v>
      </c>
      <c r="AG210" t="str">
        <f t="shared" si="82"/>
        <v>No</v>
      </c>
      <c r="AH210" t="s">
        <v>349</v>
      </c>
      <c r="AI210" t="s">
        <v>348</v>
      </c>
      <c r="AJ210" t="str">
        <f t="shared" si="72"/>
        <v/>
      </c>
      <c r="AK210" t="str">
        <f t="shared" si="89"/>
        <v/>
      </c>
      <c r="AL210" t="str">
        <f t="shared" si="90"/>
        <v>Consumer</v>
      </c>
      <c r="AM210" t="str">
        <f t="shared" si="91"/>
        <v/>
      </c>
      <c r="AN210" t="str">
        <f t="shared" si="92"/>
        <v/>
      </c>
      <c r="AO210" t="str">
        <f t="shared" si="93"/>
        <v>PAH</v>
      </c>
      <c r="AP210" t="str">
        <f t="shared" si="77"/>
        <v/>
      </c>
    </row>
    <row r="211" spans="1:42" hidden="1" x14ac:dyDescent="0.35">
      <c r="A211" s="1">
        <v>4087000</v>
      </c>
      <c r="B211" s="1" t="s">
        <v>3</v>
      </c>
      <c r="C211" s="1" t="s">
        <v>4</v>
      </c>
      <c r="D211" s="1">
        <v>2017</v>
      </c>
      <c r="E211" s="1" t="s">
        <v>618</v>
      </c>
      <c r="F211" s="1">
        <v>4254</v>
      </c>
      <c r="G211" s="1" t="s">
        <v>176</v>
      </c>
      <c r="H211" s="1" t="s">
        <v>6</v>
      </c>
      <c r="I211" s="1" t="s">
        <v>596</v>
      </c>
      <c r="J211" s="1">
        <v>4433</v>
      </c>
      <c r="K211" s="1" t="s">
        <v>614</v>
      </c>
      <c r="L211" s="1" t="s">
        <v>530</v>
      </c>
      <c r="M211" s="1"/>
      <c r="N211" s="1" t="s">
        <v>606</v>
      </c>
      <c r="O211" s="1" t="str">
        <f t="shared" si="95"/>
        <v>No</v>
      </c>
      <c r="P211" s="1" t="s">
        <v>722</v>
      </c>
      <c r="Q211" s="1">
        <v>0.16</v>
      </c>
      <c r="R211" s="1">
        <f t="shared" si="87"/>
        <v>0</v>
      </c>
      <c r="S211" s="1">
        <f>IF(O211="No", Q211, " ")</f>
        <v>0.16</v>
      </c>
      <c r="T211" s="1" t="s">
        <v>7</v>
      </c>
      <c r="U211" s="1">
        <f t="shared" si="96"/>
        <v>0</v>
      </c>
      <c r="V211" s="1">
        <f>S211</f>
        <v>0.16</v>
      </c>
      <c r="W211" s="1" t="s">
        <v>177</v>
      </c>
      <c r="X211" s="1" t="str">
        <f>IF(N211="E", "Yes", "No")</f>
        <v>No</v>
      </c>
      <c r="AB211" t="s">
        <v>347</v>
      </c>
      <c r="AC211" t="str">
        <f t="shared" si="94"/>
        <v>Yes</v>
      </c>
      <c r="AD211" t="str">
        <f t="shared" si="79"/>
        <v>No</v>
      </c>
      <c r="AE211" t="str">
        <f t="shared" si="80"/>
        <v>No</v>
      </c>
      <c r="AF211" t="str">
        <f t="shared" si="81"/>
        <v>No</v>
      </c>
      <c r="AG211" t="str">
        <f t="shared" si="82"/>
        <v>No</v>
      </c>
      <c r="AH211" t="s">
        <v>348</v>
      </c>
      <c r="AI211" t="s">
        <v>348</v>
      </c>
      <c r="AJ211" t="str">
        <f t="shared" si="72"/>
        <v>Pesticide</v>
      </c>
      <c r="AK211" t="str">
        <f t="shared" si="89"/>
        <v/>
      </c>
      <c r="AL211" t="str">
        <f t="shared" si="90"/>
        <v/>
      </c>
      <c r="AM211" t="str">
        <f t="shared" si="91"/>
        <v/>
      </c>
      <c r="AN211" t="str">
        <f t="shared" si="92"/>
        <v/>
      </c>
      <c r="AO211" t="str">
        <f t="shared" si="93"/>
        <v/>
      </c>
      <c r="AP211" t="str">
        <f t="shared" si="77"/>
        <v/>
      </c>
    </row>
    <row r="212" spans="1:42" hidden="1" x14ac:dyDescent="0.35">
      <c r="A212" s="1">
        <v>4087000</v>
      </c>
      <c r="B212" s="1" t="s">
        <v>3</v>
      </c>
      <c r="C212" s="1" t="s">
        <v>4</v>
      </c>
      <c r="D212" s="1">
        <v>2017</v>
      </c>
      <c r="E212" s="1" t="s">
        <v>618</v>
      </c>
      <c r="F212" s="1">
        <v>67504</v>
      </c>
      <c r="G212" s="1" t="s">
        <v>291</v>
      </c>
      <c r="H212" s="1" t="s">
        <v>127</v>
      </c>
      <c r="I212" s="1" t="s">
        <v>597</v>
      </c>
      <c r="J212" s="1">
        <v>2440</v>
      </c>
      <c r="K212" s="1" t="s">
        <v>345</v>
      </c>
      <c r="L212" s="1" t="s">
        <v>345</v>
      </c>
      <c r="M212" s="1"/>
      <c r="N212" s="1" t="s">
        <v>606</v>
      </c>
      <c r="O212" s="1" t="str">
        <f t="shared" si="95"/>
        <v>No</v>
      </c>
      <c r="P212" s="1" t="s">
        <v>722</v>
      </c>
      <c r="Q212" s="1">
        <v>20</v>
      </c>
      <c r="R212" s="1">
        <f t="shared" si="87"/>
        <v>0</v>
      </c>
      <c r="S212" s="1">
        <v>16</v>
      </c>
      <c r="T212" s="1" t="s">
        <v>30</v>
      </c>
      <c r="U212" s="1">
        <f t="shared" ref="U212:V216" si="99">R212/1000</f>
        <v>0</v>
      </c>
      <c r="V212" s="1">
        <f t="shared" si="99"/>
        <v>1.6E-2</v>
      </c>
      <c r="W212" s="1" t="s">
        <v>231</v>
      </c>
      <c r="X212" s="1" t="str">
        <f>IF(N212="E", "Yes", "No")</f>
        <v>No</v>
      </c>
      <c r="AB212" s="1" t="s">
        <v>466</v>
      </c>
      <c r="AC212" t="str">
        <f t="shared" si="94"/>
        <v>No</v>
      </c>
      <c r="AD212" t="str">
        <f t="shared" si="79"/>
        <v>No</v>
      </c>
      <c r="AE212" t="str">
        <f t="shared" si="80"/>
        <v>No</v>
      </c>
      <c r="AF212" t="str">
        <f t="shared" si="81"/>
        <v>No</v>
      </c>
      <c r="AG212" t="str">
        <f t="shared" si="82"/>
        <v>Yes</v>
      </c>
      <c r="AH212" s="1" t="s">
        <v>348</v>
      </c>
      <c r="AI212" t="s">
        <v>348</v>
      </c>
      <c r="AJ212" t="str">
        <f t="shared" si="72"/>
        <v/>
      </c>
      <c r="AK212" t="str">
        <f t="shared" si="89"/>
        <v/>
      </c>
      <c r="AL212" t="str">
        <f t="shared" si="90"/>
        <v/>
      </c>
      <c r="AM212" t="str">
        <f t="shared" si="91"/>
        <v/>
      </c>
      <c r="AN212" t="str">
        <f t="shared" si="92"/>
        <v>Pharmaceutical</v>
      </c>
      <c r="AO212" t="str">
        <f t="shared" si="93"/>
        <v/>
      </c>
      <c r="AP212" t="str">
        <f t="shared" si="77"/>
        <v/>
      </c>
    </row>
    <row r="213" spans="1:42" hidden="1" x14ac:dyDescent="0.35">
      <c r="A213" s="1">
        <v>4087000</v>
      </c>
      <c r="B213" s="1" t="s">
        <v>3</v>
      </c>
      <c r="C213" s="1" t="s">
        <v>4</v>
      </c>
      <c r="D213" s="1">
        <v>2017</v>
      </c>
      <c r="E213" s="1" t="s">
        <v>618</v>
      </c>
      <c r="F213" s="1">
        <v>67492</v>
      </c>
      <c r="G213" s="1" t="s">
        <v>279</v>
      </c>
      <c r="H213" s="1" t="s">
        <v>115</v>
      </c>
      <c r="I213" s="1" t="s">
        <v>597</v>
      </c>
      <c r="J213" s="1">
        <v>2440</v>
      </c>
      <c r="K213" s="1" t="s">
        <v>345</v>
      </c>
      <c r="L213" s="1" t="s">
        <v>566</v>
      </c>
      <c r="M213" s="1" t="s">
        <v>345</v>
      </c>
      <c r="O213" s="1" t="str">
        <f t="shared" si="95"/>
        <v>Yes</v>
      </c>
      <c r="P213" s="1" t="s">
        <v>349</v>
      </c>
      <c r="Q213" s="1">
        <v>84</v>
      </c>
      <c r="R213" s="1">
        <f t="shared" si="87"/>
        <v>84</v>
      </c>
      <c r="S213" s="1">
        <v>13</v>
      </c>
      <c r="T213" s="1" t="s">
        <v>30</v>
      </c>
      <c r="U213" s="1">
        <f t="shared" si="99"/>
        <v>8.4000000000000005E-2</v>
      </c>
      <c r="V213" s="1">
        <f t="shared" si="99"/>
        <v>1.2999999999999999E-2</v>
      </c>
      <c r="W213" s="1" t="s">
        <v>231</v>
      </c>
      <c r="X213" s="1" t="str">
        <f>IF(S213&lt;R213, "Yes*", "No")</f>
        <v>Yes*</v>
      </c>
      <c r="AB213" t="s">
        <v>455</v>
      </c>
      <c r="AC213" t="str">
        <f t="shared" si="94"/>
        <v>No</v>
      </c>
      <c r="AD213" t="str">
        <f t="shared" si="79"/>
        <v>Yes</v>
      </c>
      <c r="AE213" t="str">
        <f t="shared" si="80"/>
        <v>No</v>
      </c>
      <c r="AF213" t="str">
        <f t="shared" si="81"/>
        <v>Yes</v>
      </c>
      <c r="AG213" t="str">
        <f t="shared" si="82"/>
        <v>Yes</v>
      </c>
      <c r="AH213" s="1" t="s">
        <v>348</v>
      </c>
      <c r="AI213" t="s">
        <v>348</v>
      </c>
      <c r="AJ213" t="str">
        <f t="shared" si="72"/>
        <v/>
      </c>
      <c r="AK213" t="str">
        <f t="shared" si="89"/>
        <v>PCP</v>
      </c>
      <c r="AL213" t="str">
        <f t="shared" si="90"/>
        <v/>
      </c>
      <c r="AM213" t="str">
        <f t="shared" si="91"/>
        <v>Industrial</v>
      </c>
      <c r="AN213" t="str">
        <f t="shared" si="92"/>
        <v>Pharmaceutical</v>
      </c>
      <c r="AO213" t="str">
        <f t="shared" si="93"/>
        <v/>
      </c>
      <c r="AP213" t="str">
        <f t="shared" si="77"/>
        <v/>
      </c>
    </row>
    <row r="214" spans="1:42" hidden="1" x14ac:dyDescent="0.35">
      <c r="A214" s="1">
        <v>4087000</v>
      </c>
      <c r="B214" s="1" t="s">
        <v>3</v>
      </c>
      <c r="C214" s="1" t="s">
        <v>4</v>
      </c>
      <c r="D214" s="1">
        <v>2017</v>
      </c>
      <c r="E214" s="1" t="s">
        <v>618</v>
      </c>
      <c r="F214" s="1">
        <v>67500</v>
      </c>
      <c r="G214" s="1" t="s">
        <v>287</v>
      </c>
      <c r="H214" s="1" t="s">
        <v>123</v>
      </c>
      <c r="I214" s="1" t="s">
        <v>597</v>
      </c>
      <c r="J214" s="1">
        <v>2440</v>
      </c>
      <c r="K214" s="1" t="s">
        <v>345</v>
      </c>
      <c r="L214" s="1" t="s">
        <v>345</v>
      </c>
      <c r="M214" s="1"/>
      <c r="N214" s="1" t="s">
        <v>606</v>
      </c>
      <c r="O214" s="1" t="str">
        <f t="shared" si="95"/>
        <v>No</v>
      </c>
      <c r="P214" s="1" t="s">
        <v>722</v>
      </c>
      <c r="Q214" s="1">
        <v>7.6</v>
      </c>
      <c r="R214" s="1">
        <f t="shared" si="87"/>
        <v>0</v>
      </c>
      <c r="S214" s="1">
        <f>IF(O214="No", Q214, " ")</f>
        <v>7.6</v>
      </c>
      <c r="T214" s="1" t="s">
        <v>30</v>
      </c>
      <c r="U214" s="1">
        <f t="shared" si="99"/>
        <v>0</v>
      </c>
      <c r="V214" s="1">
        <f t="shared" si="99"/>
        <v>7.6E-3</v>
      </c>
      <c r="W214" s="1" t="s">
        <v>231</v>
      </c>
      <c r="X214" s="1" t="str">
        <f>IF(N214="E", "Yes", "No")</f>
        <v>No</v>
      </c>
      <c r="AB214" t="s">
        <v>462</v>
      </c>
      <c r="AC214" t="str">
        <f t="shared" si="94"/>
        <v>No</v>
      </c>
      <c r="AD214" t="str">
        <f t="shared" si="79"/>
        <v>No</v>
      </c>
      <c r="AE214" t="str">
        <f t="shared" si="80"/>
        <v>No</v>
      </c>
      <c r="AF214" t="str">
        <f t="shared" si="81"/>
        <v>No</v>
      </c>
      <c r="AG214" t="str">
        <f t="shared" si="82"/>
        <v>Yes</v>
      </c>
      <c r="AH214" s="1" t="s">
        <v>348</v>
      </c>
      <c r="AI214" t="s">
        <v>348</v>
      </c>
      <c r="AJ214" t="str">
        <f t="shared" si="72"/>
        <v/>
      </c>
      <c r="AK214" t="str">
        <f t="shared" si="89"/>
        <v/>
      </c>
      <c r="AL214" t="str">
        <f t="shared" si="90"/>
        <v/>
      </c>
      <c r="AM214" t="str">
        <f t="shared" si="91"/>
        <v/>
      </c>
      <c r="AN214" t="str">
        <f t="shared" si="92"/>
        <v>Pharmaceutical</v>
      </c>
      <c r="AO214" t="str">
        <f t="shared" si="93"/>
        <v/>
      </c>
      <c r="AP214" t="str">
        <f t="shared" si="77"/>
        <v/>
      </c>
    </row>
    <row r="215" spans="1:42" hidden="1" x14ac:dyDescent="0.35">
      <c r="A215" s="1">
        <v>4087000</v>
      </c>
      <c r="B215" s="1" t="s">
        <v>3</v>
      </c>
      <c r="C215" s="1" t="s">
        <v>4</v>
      </c>
      <c r="D215" s="1">
        <v>2017</v>
      </c>
      <c r="E215" s="1" t="s">
        <v>618</v>
      </c>
      <c r="F215" s="1">
        <v>67501</v>
      </c>
      <c r="G215" s="1" t="s">
        <v>288</v>
      </c>
      <c r="H215" s="1" t="s">
        <v>124</v>
      </c>
      <c r="I215" s="1" t="s">
        <v>597</v>
      </c>
      <c r="J215" s="1">
        <v>2440</v>
      </c>
      <c r="K215" s="1" t="s">
        <v>345</v>
      </c>
      <c r="L215" s="1" t="s">
        <v>568</v>
      </c>
      <c r="M215" s="1"/>
      <c r="N215" s="1" t="s">
        <v>606</v>
      </c>
      <c r="O215" s="1" t="str">
        <f t="shared" si="95"/>
        <v>No</v>
      </c>
      <c r="P215" s="1" t="s">
        <v>722</v>
      </c>
      <c r="Q215" s="1">
        <v>11</v>
      </c>
      <c r="R215" s="1">
        <f t="shared" si="87"/>
        <v>0</v>
      </c>
      <c r="S215" s="1">
        <f>IF(O215="No", Q215, " ")</f>
        <v>11</v>
      </c>
      <c r="T215" s="1" t="s">
        <v>30</v>
      </c>
      <c r="U215" s="1">
        <f t="shared" si="99"/>
        <v>0</v>
      </c>
      <c r="V215" s="1">
        <f t="shared" si="99"/>
        <v>1.0999999999999999E-2</v>
      </c>
      <c r="W215" s="1" t="s">
        <v>231</v>
      </c>
      <c r="X215" s="1" t="str">
        <f>IF(N215="E", "Yes", "No")</f>
        <v>No</v>
      </c>
      <c r="AB215" t="s">
        <v>463</v>
      </c>
      <c r="AC215" s="1" t="s">
        <v>349</v>
      </c>
      <c r="AD215" t="str">
        <f t="shared" si="79"/>
        <v>Yes</v>
      </c>
      <c r="AE215" t="str">
        <f t="shared" si="80"/>
        <v>No</v>
      </c>
      <c r="AF215" t="str">
        <f t="shared" si="81"/>
        <v>No</v>
      </c>
      <c r="AG215" t="str">
        <f t="shared" si="82"/>
        <v>Yes</v>
      </c>
      <c r="AH215" s="1" t="s">
        <v>348</v>
      </c>
      <c r="AI215" t="s">
        <v>348</v>
      </c>
      <c r="AJ215" t="str">
        <f t="shared" si="72"/>
        <v>Pesticide</v>
      </c>
      <c r="AK215" t="str">
        <f t="shared" si="89"/>
        <v>PCP</v>
      </c>
      <c r="AL215" t="str">
        <f t="shared" si="90"/>
        <v/>
      </c>
      <c r="AM215" t="str">
        <f t="shared" si="91"/>
        <v/>
      </c>
      <c r="AN215" t="str">
        <f t="shared" si="92"/>
        <v>Pharmaceutical</v>
      </c>
      <c r="AO215" t="str">
        <f t="shared" si="93"/>
        <v/>
      </c>
      <c r="AP215" t="str">
        <f t="shared" si="77"/>
        <v/>
      </c>
    </row>
    <row r="216" spans="1:42" hidden="1" x14ac:dyDescent="0.35">
      <c r="A216" s="1">
        <v>4087000</v>
      </c>
      <c r="B216" s="1" t="s">
        <v>3</v>
      </c>
      <c r="C216" s="1" t="s">
        <v>4</v>
      </c>
      <c r="D216" s="1">
        <v>2017</v>
      </c>
      <c r="E216" s="1" t="s">
        <v>618</v>
      </c>
      <c r="F216" s="1">
        <v>67525</v>
      </c>
      <c r="G216" s="1" t="s">
        <v>309</v>
      </c>
      <c r="H216" s="1" t="s">
        <v>143</v>
      </c>
      <c r="I216" s="1" t="s">
        <v>597</v>
      </c>
      <c r="J216" s="1">
        <v>2440</v>
      </c>
      <c r="K216" s="1" t="s">
        <v>345</v>
      </c>
      <c r="L216" s="1" t="s">
        <v>566</v>
      </c>
      <c r="M216" s="1"/>
      <c r="N216" s="1" t="s">
        <v>606</v>
      </c>
      <c r="O216" s="1" t="str">
        <f t="shared" si="95"/>
        <v>No</v>
      </c>
      <c r="P216" s="1" t="s">
        <v>722</v>
      </c>
      <c r="Q216" s="1">
        <v>80</v>
      </c>
      <c r="R216" s="1">
        <f t="shared" si="87"/>
        <v>0</v>
      </c>
      <c r="S216" s="1">
        <v>52</v>
      </c>
      <c r="T216" s="1" t="s">
        <v>30</v>
      </c>
      <c r="U216" s="1">
        <f t="shared" si="99"/>
        <v>0</v>
      </c>
      <c r="V216" s="1">
        <f t="shared" si="99"/>
        <v>5.1999999999999998E-2</v>
      </c>
      <c r="W216" s="1" t="s">
        <v>231</v>
      </c>
      <c r="X216" s="1" t="str">
        <f>IF(N216="E", "Yes", "No")</f>
        <v>No</v>
      </c>
      <c r="AB216" t="s">
        <v>484</v>
      </c>
      <c r="AC216" t="str">
        <f>IF(ISNUMBER(SEARCH("Pesticide, active_ingredient", AB216)), "Yes", "No")</f>
        <v>No</v>
      </c>
      <c r="AD216" t="str">
        <f t="shared" si="79"/>
        <v>Yes</v>
      </c>
      <c r="AE216" t="str">
        <f t="shared" si="80"/>
        <v>No</v>
      </c>
      <c r="AF216" t="str">
        <f t="shared" si="81"/>
        <v>Yes</v>
      </c>
      <c r="AG216" t="str">
        <f t="shared" si="82"/>
        <v>Yes</v>
      </c>
      <c r="AH216" s="1" t="s">
        <v>348</v>
      </c>
      <c r="AI216" t="s">
        <v>348</v>
      </c>
      <c r="AJ216" t="str">
        <f t="shared" si="72"/>
        <v/>
      </c>
      <c r="AK216" t="str">
        <f t="shared" si="89"/>
        <v>PCP</v>
      </c>
      <c r="AL216" t="str">
        <f t="shared" si="90"/>
        <v/>
      </c>
      <c r="AM216" t="str">
        <f t="shared" si="91"/>
        <v>Industrial</v>
      </c>
      <c r="AN216" t="str">
        <f t="shared" si="92"/>
        <v>Pharmaceutical</v>
      </c>
      <c r="AO216" t="str">
        <f t="shared" si="93"/>
        <v/>
      </c>
      <c r="AP216" t="str">
        <f t="shared" si="77"/>
        <v/>
      </c>
    </row>
    <row r="217" spans="1:42" hidden="1" x14ac:dyDescent="0.35">
      <c r="A217" s="1">
        <v>4087000</v>
      </c>
      <c r="B217" s="1" t="s">
        <v>3</v>
      </c>
      <c r="C217" s="1" t="s">
        <v>4</v>
      </c>
      <c r="D217" s="1">
        <v>2017</v>
      </c>
      <c r="E217" s="1" t="s">
        <v>618</v>
      </c>
      <c r="F217" s="1">
        <v>62828</v>
      </c>
      <c r="G217" s="1" t="s">
        <v>224</v>
      </c>
      <c r="H217" s="1" t="s">
        <v>62</v>
      </c>
      <c r="I217" s="1" t="s">
        <v>596</v>
      </c>
      <c r="J217" s="1">
        <v>4433</v>
      </c>
      <c r="K217" s="1" t="s">
        <v>614</v>
      </c>
      <c r="L217" s="1" t="s">
        <v>544</v>
      </c>
      <c r="M217" s="1"/>
      <c r="N217" s="1" t="s">
        <v>606</v>
      </c>
      <c r="O217" s="1" t="str">
        <f t="shared" si="95"/>
        <v>No</v>
      </c>
      <c r="P217" s="1" t="s">
        <v>722</v>
      </c>
      <c r="Q217" s="1">
        <v>0.08</v>
      </c>
      <c r="R217" s="1">
        <f t="shared" si="87"/>
        <v>0</v>
      </c>
      <c r="S217" s="1">
        <f>IF(O217="No", Q217, " ")</f>
        <v>0.08</v>
      </c>
      <c r="T217" s="1" t="s">
        <v>7</v>
      </c>
      <c r="U217" s="1">
        <f>R217/1</f>
        <v>0</v>
      </c>
      <c r="V217" s="1">
        <f>S217</f>
        <v>0.08</v>
      </c>
      <c r="W217" s="1" t="s">
        <v>177</v>
      </c>
      <c r="X217" s="1" t="str">
        <f>IF(N217="E", "Yes", "No")</f>
        <v>No</v>
      </c>
      <c r="AB217" t="s">
        <v>401</v>
      </c>
      <c r="AC217" s="1" t="s">
        <v>349</v>
      </c>
      <c r="AD217" t="str">
        <f t="shared" si="79"/>
        <v>Yes</v>
      </c>
      <c r="AE217" t="str">
        <f t="shared" si="80"/>
        <v>Yes</v>
      </c>
      <c r="AF217" t="str">
        <f t="shared" si="81"/>
        <v>Yes</v>
      </c>
      <c r="AG217" t="str">
        <f t="shared" si="82"/>
        <v>Yes</v>
      </c>
      <c r="AH217" s="1" t="s">
        <v>348</v>
      </c>
      <c r="AI217" t="s">
        <v>348</v>
      </c>
      <c r="AJ217" t="str">
        <f t="shared" si="72"/>
        <v>Pesticide</v>
      </c>
      <c r="AK217" t="str">
        <f t="shared" si="89"/>
        <v>PCP</v>
      </c>
      <c r="AL217" t="str">
        <f t="shared" si="90"/>
        <v>Consumer</v>
      </c>
      <c r="AM217" t="str">
        <f t="shared" si="91"/>
        <v>Industrial</v>
      </c>
      <c r="AN217" t="str">
        <f t="shared" si="92"/>
        <v>Pharmaceutical</v>
      </c>
      <c r="AO217" t="str">
        <f t="shared" si="93"/>
        <v/>
      </c>
      <c r="AP217" t="str">
        <f t="shared" si="77"/>
        <v/>
      </c>
    </row>
    <row r="218" spans="1:42" hidden="1" x14ac:dyDescent="0.35">
      <c r="A218" s="1">
        <v>4087000</v>
      </c>
      <c r="B218" s="1" t="s">
        <v>3</v>
      </c>
      <c r="C218" s="1" t="s">
        <v>4</v>
      </c>
      <c r="D218" s="1">
        <v>2017</v>
      </c>
      <c r="E218" s="1" t="s">
        <v>618</v>
      </c>
      <c r="F218" s="1">
        <v>67514</v>
      </c>
      <c r="G218" s="1" t="s">
        <v>299</v>
      </c>
      <c r="H218" s="1" t="s">
        <v>134</v>
      </c>
      <c r="I218" s="1" t="s">
        <v>597</v>
      </c>
      <c r="J218" s="1">
        <v>2440</v>
      </c>
      <c r="K218" s="1" t="s">
        <v>345</v>
      </c>
      <c r="L218" s="1" t="s">
        <v>532</v>
      </c>
      <c r="M218" s="1" t="s">
        <v>713</v>
      </c>
      <c r="O218" s="1" t="str">
        <f t="shared" si="95"/>
        <v>Yes</v>
      </c>
      <c r="P218" s="1" t="s">
        <v>349</v>
      </c>
      <c r="Q218" s="1">
        <v>210</v>
      </c>
      <c r="R218" s="1">
        <f t="shared" si="87"/>
        <v>210</v>
      </c>
      <c r="S218" s="1">
        <v>80</v>
      </c>
      <c r="T218" s="1" t="s">
        <v>30</v>
      </c>
      <c r="U218" s="1">
        <f>R218/1000</f>
        <v>0.21</v>
      </c>
      <c r="V218" s="1">
        <f>S218/1000</f>
        <v>0.08</v>
      </c>
      <c r="W218" s="1" t="s">
        <v>231</v>
      </c>
      <c r="X218" s="1" t="str">
        <f>IF(S218&lt;R218, "Yes*", "No")</f>
        <v>Yes*</v>
      </c>
      <c r="AB218" s="1" t="s">
        <v>475</v>
      </c>
      <c r="AC218" t="str">
        <f t="shared" ref="AC218:AC224" si="100">IF(ISNUMBER(SEARCH("Pesticide, active_ingredient", AB218)), "Yes", "No")</f>
        <v>No</v>
      </c>
      <c r="AD218" t="str">
        <f t="shared" si="79"/>
        <v>No</v>
      </c>
      <c r="AE218" t="str">
        <f t="shared" si="80"/>
        <v>No</v>
      </c>
      <c r="AF218" t="str">
        <f t="shared" si="81"/>
        <v>No</v>
      </c>
      <c r="AG218" t="str">
        <f t="shared" si="82"/>
        <v>No</v>
      </c>
      <c r="AH218" s="1" t="s">
        <v>348</v>
      </c>
      <c r="AI218" t="s">
        <v>349</v>
      </c>
      <c r="AJ218" t="str">
        <f t="shared" si="72"/>
        <v/>
      </c>
      <c r="AK218" t="str">
        <f t="shared" si="89"/>
        <v/>
      </c>
      <c r="AL218" t="str">
        <f t="shared" si="90"/>
        <v/>
      </c>
      <c r="AM218" t="str">
        <f t="shared" si="91"/>
        <v/>
      </c>
      <c r="AN218" t="str">
        <f t="shared" si="92"/>
        <v/>
      </c>
      <c r="AO218" t="str">
        <f t="shared" si="93"/>
        <v/>
      </c>
      <c r="AP218" t="str">
        <f t="shared" si="77"/>
        <v>Other</v>
      </c>
    </row>
    <row r="219" spans="1:42" hidden="1" x14ac:dyDescent="0.35">
      <c r="A219">
        <v>4087000</v>
      </c>
      <c r="B219" t="s">
        <v>3</v>
      </c>
      <c r="C219" t="s">
        <v>4</v>
      </c>
      <c r="D219">
        <v>2017</v>
      </c>
      <c r="E219" t="s">
        <v>620</v>
      </c>
      <c r="F219" s="4">
        <v>68083</v>
      </c>
      <c r="G219" t="s">
        <v>665</v>
      </c>
      <c r="H219" t="s">
        <v>673</v>
      </c>
      <c r="I219" t="s">
        <v>621</v>
      </c>
      <c r="O219" s="1" t="str">
        <f t="shared" si="95"/>
        <v>Yes</v>
      </c>
      <c r="Q219" s="1">
        <v>590</v>
      </c>
      <c r="R219">
        <f t="shared" si="87"/>
        <v>590</v>
      </c>
      <c r="S219">
        <v>0.69</v>
      </c>
      <c r="T219" t="s">
        <v>622</v>
      </c>
      <c r="U219">
        <f>R219/1</f>
        <v>590</v>
      </c>
      <c r="V219">
        <f>U219</f>
        <v>590</v>
      </c>
      <c r="W219" t="s">
        <v>648</v>
      </c>
      <c r="X219" t="str">
        <f>IF(S219&lt;R219, "Yes*", "No")</f>
        <v>Yes*</v>
      </c>
      <c r="AB219" t="s">
        <v>692</v>
      </c>
      <c r="AC219" t="str">
        <f t="shared" si="100"/>
        <v>No</v>
      </c>
      <c r="AD219" t="str">
        <f t="shared" si="79"/>
        <v>No</v>
      </c>
      <c r="AE219" t="str">
        <f t="shared" si="80"/>
        <v>No</v>
      </c>
      <c r="AF219" t="str">
        <f t="shared" si="81"/>
        <v>No</v>
      </c>
      <c r="AG219" t="str">
        <f t="shared" si="82"/>
        <v>No</v>
      </c>
      <c r="AH219" t="s">
        <v>349</v>
      </c>
      <c r="AI219" t="s">
        <v>348</v>
      </c>
      <c r="AJ219" t="str">
        <f t="shared" si="72"/>
        <v/>
      </c>
      <c r="AK219" t="str">
        <f t="shared" si="89"/>
        <v/>
      </c>
      <c r="AL219" t="str">
        <f t="shared" si="90"/>
        <v/>
      </c>
      <c r="AM219" t="str">
        <f t="shared" si="91"/>
        <v/>
      </c>
      <c r="AN219" t="str">
        <f t="shared" si="92"/>
        <v/>
      </c>
      <c r="AO219" t="str">
        <f t="shared" si="93"/>
        <v>PAH</v>
      </c>
      <c r="AP219" t="str">
        <f t="shared" si="77"/>
        <v/>
      </c>
    </row>
    <row r="220" spans="1:42" hidden="1" x14ac:dyDescent="0.35">
      <c r="A220">
        <v>4087000</v>
      </c>
      <c r="B220" t="s">
        <v>3</v>
      </c>
      <c r="C220" t="s">
        <v>4</v>
      </c>
      <c r="D220">
        <v>2017</v>
      </c>
      <c r="E220" t="s">
        <v>620</v>
      </c>
      <c r="F220" s="4">
        <v>68085</v>
      </c>
      <c r="G220" t="s">
        <v>666</v>
      </c>
      <c r="H220" t="s">
        <v>674</v>
      </c>
      <c r="I220" t="s">
        <v>621</v>
      </c>
      <c r="O220" s="1" t="str">
        <f t="shared" si="95"/>
        <v>Yes</v>
      </c>
      <c r="Q220" s="1">
        <v>71.3</v>
      </c>
      <c r="R220">
        <f t="shared" si="87"/>
        <v>71.3</v>
      </c>
      <c r="S220">
        <v>0.22</v>
      </c>
      <c r="T220" t="s">
        <v>622</v>
      </c>
      <c r="U220">
        <f>R220/1</f>
        <v>71.3</v>
      </c>
      <c r="V220">
        <f>U220</f>
        <v>71.3</v>
      </c>
      <c r="W220" t="s">
        <v>648</v>
      </c>
      <c r="X220" t="str">
        <f>IF(S220&lt;R220, "Yes*", "No")</f>
        <v>Yes*</v>
      </c>
      <c r="AB220" t="s">
        <v>692</v>
      </c>
      <c r="AC220" t="str">
        <f t="shared" si="100"/>
        <v>No</v>
      </c>
      <c r="AD220" t="str">
        <f t="shared" si="79"/>
        <v>No</v>
      </c>
      <c r="AE220" t="str">
        <f t="shared" si="80"/>
        <v>No</v>
      </c>
      <c r="AF220" t="str">
        <f t="shared" si="81"/>
        <v>No</v>
      </c>
      <c r="AG220" t="str">
        <f t="shared" si="82"/>
        <v>No</v>
      </c>
      <c r="AH220" t="s">
        <v>349</v>
      </c>
      <c r="AI220" t="s">
        <v>348</v>
      </c>
      <c r="AJ220" t="str">
        <f t="shared" si="72"/>
        <v/>
      </c>
      <c r="AK220" t="str">
        <f t="shared" si="89"/>
        <v/>
      </c>
      <c r="AL220" t="str">
        <f t="shared" si="90"/>
        <v/>
      </c>
      <c r="AM220" t="str">
        <f t="shared" si="91"/>
        <v/>
      </c>
      <c r="AN220" t="str">
        <f t="shared" si="92"/>
        <v/>
      </c>
      <c r="AO220" t="str">
        <f t="shared" si="93"/>
        <v>PAH</v>
      </c>
      <c r="AP220" t="str">
        <f t="shared" si="77"/>
        <v/>
      </c>
    </row>
    <row r="221" spans="1:42" hidden="1" x14ac:dyDescent="0.35">
      <c r="A221" s="1">
        <v>4087000</v>
      </c>
      <c r="B221" s="1" t="s">
        <v>3</v>
      </c>
      <c r="C221" s="1" t="s">
        <v>4</v>
      </c>
      <c r="D221" s="1">
        <v>2017</v>
      </c>
      <c r="E221" s="1" t="s">
        <v>618</v>
      </c>
      <c r="F221" s="1">
        <v>82612</v>
      </c>
      <c r="G221" s="1" t="s">
        <v>343</v>
      </c>
      <c r="H221" s="1" t="s">
        <v>175</v>
      </c>
      <c r="I221" s="1" t="s">
        <v>596</v>
      </c>
      <c r="J221" s="1">
        <v>4433</v>
      </c>
      <c r="K221" s="1" t="s">
        <v>614</v>
      </c>
      <c r="L221" s="1" t="s">
        <v>555</v>
      </c>
      <c r="M221" s="1" t="s">
        <v>530</v>
      </c>
      <c r="O221" s="1" t="str">
        <f t="shared" si="95"/>
        <v>Yes</v>
      </c>
      <c r="P221" s="1" t="s">
        <v>349</v>
      </c>
      <c r="Q221" s="1">
        <v>0.06</v>
      </c>
      <c r="R221" s="1">
        <f t="shared" si="87"/>
        <v>0.06</v>
      </c>
      <c r="S221" s="1">
        <v>0.04</v>
      </c>
      <c r="T221" s="1" t="s">
        <v>7</v>
      </c>
      <c r="U221" s="1">
        <f>R221/1</f>
        <v>0.06</v>
      </c>
      <c r="V221" s="1">
        <f>S221</f>
        <v>0.04</v>
      </c>
      <c r="W221" s="1" t="s">
        <v>177</v>
      </c>
      <c r="X221" s="1" t="str">
        <f>IF(S221&lt;R221, "Yes*", "No")</f>
        <v>Yes*</v>
      </c>
      <c r="AB221" t="s">
        <v>514</v>
      </c>
      <c r="AC221" t="str">
        <f t="shared" si="100"/>
        <v>No</v>
      </c>
      <c r="AD221" t="str">
        <f t="shared" si="79"/>
        <v>No</v>
      </c>
      <c r="AE221" t="str">
        <f t="shared" si="80"/>
        <v>Yes</v>
      </c>
      <c r="AF221" t="str">
        <f t="shared" si="81"/>
        <v>Yes</v>
      </c>
      <c r="AG221" t="str">
        <f t="shared" si="82"/>
        <v>No</v>
      </c>
      <c r="AH221" s="1" t="s">
        <v>348</v>
      </c>
      <c r="AI221" t="s">
        <v>348</v>
      </c>
      <c r="AJ221" t="str">
        <f t="shared" si="72"/>
        <v/>
      </c>
      <c r="AK221" t="str">
        <f t="shared" si="89"/>
        <v/>
      </c>
      <c r="AL221" t="str">
        <f t="shared" si="90"/>
        <v>Consumer</v>
      </c>
      <c r="AM221" t="str">
        <f t="shared" si="91"/>
        <v>Industrial</v>
      </c>
      <c r="AN221" t="str">
        <f t="shared" si="92"/>
        <v/>
      </c>
      <c r="AO221" t="str">
        <f t="shared" si="93"/>
        <v/>
      </c>
      <c r="AP221" t="str">
        <f t="shared" si="77"/>
        <v/>
      </c>
    </row>
    <row r="222" spans="1:42" hidden="1" x14ac:dyDescent="0.35">
      <c r="A222">
        <v>4087000</v>
      </c>
      <c r="B222" t="s">
        <v>3</v>
      </c>
      <c r="C222" t="s">
        <v>4</v>
      </c>
      <c r="D222">
        <v>2017</v>
      </c>
      <c r="E222" t="s">
        <v>620</v>
      </c>
      <c r="F222" s="4">
        <v>63218</v>
      </c>
      <c r="G222" t="s">
        <v>343</v>
      </c>
      <c r="H222" t="s">
        <v>175</v>
      </c>
      <c r="I222" t="s">
        <v>693</v>
      </c>
      <c r="N222" s="1" t="s">
        <v>606</v>
      </c>
      <c r="O222" s="1" t="str">
        <f t="shared" si="95"/>
        <v>No</v>
      </c>
      <c r="Q222" s="1">
        <v>100</v>
      </c>
      <c r="R222">
        <f t="shared" si="87"/>
        <v>0</v>
      </c>
      <c r="S222">
        <v>100</v>
      </c>
      <c r="T222" t="s">
        <v>622</v>
      </c>
      <c r="U222">
        <f>R222/1</f>
        <v>0</v>
      </c>
      <c r="V222">
        <f>U222</f>
        <v>0</v>
      </c>
      <c r="W222" t="s">
        <v>648</v>
      </c>
      <c r="X222" t="str">
        <f>IF(S222&lt;R222, "Yes*", "No")</f>
        <v>No</v>
      </c>
      <c r="AB222" t="s">
        <v>704</v>
      </c>
      <c r="AC222" t="str">
        <f t="shared" si="100"/>
        <v>Yes</v>
      </c>
      <c r="AD222" t="str">
        <f t="shared" si="79"/>
        <v>No</v>
      </c>
      <c r="AE222" t="str">
        <f t="shared" si="80"/>
        <v>No</v>
      </c>
      <c r="AF222" t="str">
        <f t="shared" si="81"/>
        <v>No</v>
      </c>
      <c r="AG222" t="str">
        <f t="shared" si="82"/>
        <v>No</v>
      </c>
      <c r="AH222" t="s">
        <v>349</v>
      </c>
      <c r="AI222" t="s">
        <v>348</v>
      </c>
      <c r="AJ222" t="str">
        <f t="shared" si="72"/>
        <v>Pesticide</v>
      </c>
      <c r="AK222" t="str">
        <f t="shared" si="89"/>
        <v/>
      </c>
      <c r="AL222" t="str">
        <f t="shared" si="90"/>
        <v/>
      </c>
      <c r="AM222" t="str">
        <f t="shared" si="91"/>
        <v/>
      </c>
      <c r="AN222" t="str">
        <f t="shared" si="92"/>
        <v/>
      </c>
      <c r="AO222" t="str">
        <f t="shared" si="93"/>
        <v>PAH</v>
      </c>
      <c r="AP222" t="str">
        <f t="shared" si="77"/>
        <v/>
      </c>
    </row>
    <row r="223" spans="1:42" hidden="1" x14ac:dyDescent="0.35">
      <c r="A223" s="1">
        <v>4087000</v>
      </c>
      <c r="B223" s="1" t="s">
        <v>3</v>
      </c>
      <c r="C223" s="1" t="s">
        <v>4</v>
      </c>
      <c r="D223" s="1">
        <v>2017</v>
      </c>
      <c r="E223" s="1" t="s">
        <v>618</v>
      </c>
      <c r="F223" s="1">
        <v>67523</v>
      </c>
      <c r="G223" s="1" t="s">
        <v>307</v>
      </c>
      <c r="H223" s="1" t="s">
        <v>141</v>
      </c>
      <c r="I223" s="1" t="s">
        <v>597</v>
      </c>
      <c r="J223" s="1">
        <v>2440</v>
      </c>
      <c r="K223" s="1" t="s">
        <v>345</v>
      </c>
      <c r="L223" s="1" t="s">
        <v>561</v>
      </c>
      <c r="M223" s="1"/>
      <c r="N223" s="1" t="s">
        <v>606</v>
      </c>
      <c r="O223" s="1" t="str">
        <f t="shared" si="95"/>
        <v>No</v>
      </c>
      <c r="P223" s="1" t="s">
        <v>722</v>
      </c>
      <c r="Q223" s="1">
        <v>27</v>
      </c>
      <c r="R223" s="1">
        <f t="shared" si="87"/>
        <v>0</v>
      </c>
      <c r="S223" s="1">
        <v>10</v>
      </c>
      <c r="T223" s="1" t="s">
        <v>30</v>
      </c>
      <c r="U223" s="1">
        <f>R223/1000</f>
        <v>0</v>
      </c>
      <c r="V223" s="1">
        <f>S223/1000</f>
        <v>0.01</v>
      </c>
      <c r="W223" s="1" t="s">
        <v>231</v>
      </c>
      <c r="X223" s="1" t="str">
        <f>IF(N223="E", "Yes", "No")</f>
        <v>No</v>
      </c>
      <c r="AB223" t="s">
        <v>482</v>
      </c>
      <c r="AC223" t="str">
        <f t="shared" si="100"/>
        <v>No</v>
      </c>
      <c r="AD223" t="str">
        <f t="shared" si="79"/>
        <v>No</v>
      </c>
      <c r="AE223" t="str">
        <f t="shared" si="80"/>
        <v>No</v>
      </c>
      <c r="AF223" t="str">
        <f t="shared" si="81"/>
        <v>Yes</v>
      </c>
      <c r="AG223" t="str">
        <f t="shared" si="82"/>
        <v>Yes</v>
      </c>
      <c r="AH223" s="1" t="s">
        <v>348</v>
      </c>
      <c r="AI223" t="s">
        <v>348</v>
      </c>
      <c r="AJ223" t="str">
        <f t="shared" si="72"/>
        <v/>
      </c>
      <c r="AK223" t="str">
        <f t="shared" si="89"/>
        <v/>
      </c>
      <c r="AL223" t="str">
        <f t="shared" si="90"/>
        <v/>
      </c>
      <c r="AM223" t="str">
        <f t="shared" si="91"/>
        <v>Industrial</v>
      </c>
      <c r="AN223" t="str">
        <f t="shared" si="92"/>
        <v>Pharmaceutical</v>
      </c>
      <c r="AO223" t="str">
        <f t="shared" si="93"/>
        <v/>
      </c>
      <c r="AP223" t="str">
        <f t="shared" si="77"/>
        <v/>
      </c>
    </row>
    <row r="224" spans="1:42" hidden="1" x14ac:dyDescent="0.35">
      <c r="A224" s="1">
        <v>4087000</v>
      </c>
      <c r="B224" s="1" t="s">
        <v>3</v>
      </c>
      <c r="C224" s="1" t="s">
        <v>4</v>
      </c>
      <c r="D224" s="1">
        <v>2017</v>
      </c>
      <c r="E224" s="1" t="s">
        <v>618</v>
      </c>
      <c r="F224" s="1">
        <v>67458</v>
      </c>
      <c r="G224" s="1" t="s">
        <v>253</v>
      </c>
      <c r="H224" s="1" t="s">
        <v>91</v>
      </c>
      <c r="I224" s="1" t="s">
        <v>597</v>
      </c>
      <c r="J224" s="1">
        <v>2440</v>
      </c>
      <c r="K224" s="1" t="s">
        <v>345</v>
      </c>
      <c r="L224" s="1" t="s">
        <v>561</v>
      </c>
      <c r="M224" s="1"/>
      <c r="N224" s="1" t="s">
        <v>606</v>
      </c>
      <c r="O224" s="1" t="str">
        <f t="shared" si="95"/>
        <v>No</v>
      </c>
      <c r="P224" s="1" t="s">
        <v>722</v>
      </c>
      <c r="Q224" s="1">
        <v>80</v>
      </c>
      <c r="R224" s="1">
        <f t="shared" si="87"/>
        <v>0</v>
      </c>
      <c r="S224" s="1">
        <f>IF(O224="No", Q224, " ")</f>
        <v>80</v>
      </c>
      <c r="T224" s="1" t="s">
        <v>30</v>
      </c>
      <c r="U224" s="1">
        <f>R224/1000</f>
        <v>0</v>
      </c>
      <c r="V224" s="1">
        <f>S224/1000</f>
        <v>0.08</v>
      </c>
      <c r="W224" s="1" t="s">
        <v>231</v>
      </c>
      <c r="X224" s="1" t="str">
        <f>IF(N224="E", "Yes", "No")</f>
        <v>No</v>
      </c>
      <c r="AB224" t="s">
        <v>429</v>
      </c>
      <c r="AC224" t="str">
        <f t="shared" si="100"/>
        <v>No</v>
      </c>
      <c r="AD224" t="str">
        <f t="shared" si="79"/>
        <v>No</v>
      </c>
      <c r="AE224" t="str">
        <f t="shared" si="80"/>
        <v>No</v>
      </c>
      <c r="AF224" t="str">
        <f t="shared" si="81"/>
        <v>Yes</v>
      </c>
      <c r="AG224" t="str">
        <f t="shared" si="82"/>
        <v>Yes</v>
      </c>
      <c r="AH224" s="1" t="s">
        <v>348</v>
      </c>
      <c r="AI224" t="s">
        <v>348</v>
      </c>
      <c r="AJ224" t="str">
        <f t="shared" si="72"/>
        <v/>
      </c>
      <c r="AK224" t="str">
        <f t="shared" si="89"/>
        <v/>
      </c>
      <c r="AL224" t="str">
        <f t="shared" si="90"/>
        <v/>
      </c>
      <c r="AM224" t="str">
        <f t="shared" si="91"/>
        <v>Industrial</v>
      </c>
      <c r="AN224" t="str">
        <f t="shared" si="92"/>
        <v>Pharmaceutical</v>
      </c>
      <c r="AO224" t="str">
        <f t="shared" si="93"/>
        <v/>
      </c>
      <c r="AP224" t="str">
        <f t="shared" si="77"/>
        <v/>
      </c>
    </row>
    <row r="225" spans="1:42" hidden="1" x14ac:dyDescent="0.35">
      <c r="A225" s="1">
        <v>4087000</v>
      </c>
      <c r="B225" s="1" t="s">
        <v>3</v>
      </c>
      <c r="C225" s="1" t="s">
        <v>4</v>
      </c>
      <c r="D225" s="1">
        <v>2017</v>
      </c>
      <c r="E225" s="1" t="s">
        <v>618</v>
      </c>
      <c r="F225" s="1">
        <v>61947</v>
      </c>
      <c r="G225" s="1" t="s">
        <v>717</v>
      </c>
      <c r="H225" s="1" t="s">
        <v>38</v>
      </c>
      <c r="I225" s="1" t="s">
        <v>596</v>
      </c>
      <c r="J225" s="1">
        <v>4433</v>
      </c>
      <c r="K225" s="1" t="s">
        <v>614</v>
      </c>
      <c r="L225" s="1" t="s">
        <v>544</v>
      </c>
      <c r="M225" s="1" t="s">
        <v>530</v>
      </c>
      <c r="O225" s="1" t="s">
        <v>349</v>
      </c>
      <c r="P225" s="1" t="s">
        <v>722</v>
      </c>
      <c r="Q225" s="1">
        <f>0.1-0.02</f>
        <v>0.08</v>
      </c>
      <c r="R225" s="1">
        <f t="shared" si="87"/>
        <v>0.08</v>
      </c>
      <c r="S225" s="1">
        <v>0.04</v>
      </c>
      <c r="T225" s="1" t="s">
        <v>7</v>
      </c>
      <c r="U225" s="1">
        <f>Q225</f>
        <v>0.08</v>
      </c>
      <c r="V225" s="1">
        <f>S225</f>
        <v>0.04</v>
      </c>
      <c r="W225" s="1" t="s">
        <v>177</v>
      </c>
      <c r="X225" s="1" t="str">
        <f>IF(S225&lt;R225, "Yes*", "No")</f>
        <v>Yes*</v>
      </c>
      <c r="AB225" s="1" t="s">
        <v>378</v>
      </c>
      <c r="AC225" s="1" t="s">
        <v>349</v>
      </c>
      <c r="AD225" t="str">
        <f t="shared" si="79"/>
        <v>Yes</v>
      </c>
      <c r="AE225" t="str">
        <f t="shared" si="80"/>
        <v>Yes</v>
      </c>
      <c r="AF225" t="str">
        <f t="shared" si="81"/>
        <v>Yes</v>
      </c>
      <c r="AG225" t="str">
        <f t="shared" si="82"/>
        <v>Yes</v>
      </c>
      <c r="AH225" s="1" t="s">
        <v>348</v>
      </c>
      <c r="AI225" t="s">
        <v>348</v>
      </c>
      <c r="AJ225" t="str">
        <f t="shared" ref="AJ225:AJ293" si="101">IF(AC225="Yes", "Pesticide", "")</f>
        <v>Pesticide</v>
      </c>
      <c r="AK225" t="str">
        <f t="shared" si="89"/>
        <v>PCP</v>
      </c>
      <c r="AL225" t="str">
        <f t="shared" si="90"/>
        <v>Consumer</v>
      </c>
      <c r="AM225" t="str">
        <f t="shared" si="91"/>
        <v>Industrial</v>
      </c>
      <c r="AN225" t="str">
        <f t="shared" si="92"/>
        <v>Pharmaceutical</v>
      </c>
      <c r="AO225" t="str">
        <f t="shared" si="93"/>
        <v/>
      </c>
      <c r="AP225" t="str">
        <f t="shared" si="77"/>
        <v/>
      </c>
    </row>
    <row r="226" spans="1:42" hidden="1" x14ac:dyDescent="0.35">
      <c r="A226">
        <v>40871607</v>
      </c>
      <c r="B226" s="5" t="s">
        <v>584</v>
      </c>
      <c r="C226" t="s">
        <v>585</v>
      </c>
      <c r="D226">
        <v>2017</v>
      </c>
      <c r="E226" t="s">
        <v>620</v>
      </c>
      <c r="F226" s="4">
        <v>63163</v>
      </c>
      <c r="G226" s="1" t="s">
        <v>189</v>
      </c>
      <c r="H226" t="s">
        <v>20</v>
      </c>
      <c r="I226" t="s">
        <v>693</v>
      </c>
      <c r="L226" t="s">
        <v>551</v>
      </c>
      <c r="N226" t="s">
        <v>607</v>
      </c>
      <c r="O226" s="1" t="str">
        <f t="shared" ref="O226:O235" si="102">IF(N226="&lt;", "No", "Yes")</f>
        <v>Yes</v>
      </c>
      <c r="Q226">
        <v>215</v>
      </c>
      <c r="R226">
        <f t="shared" si="87"/>
        <v>215</v>
      </c>
      <c r="S226">
        <v>100</v>
      </c>
      <c r="T226" t="s">
        <v>622</v>
      </c>
      <c r="U226">
        <f>R226/1</f>
        <v>215</v>
      </c>
      <c r="V226">
        <f>U226</f>
        <v>215</v>
      </c>
      <c r="W226" t="s">
        <v>648</v>
      </c>
      <c r="X226" t="str">
        <f>IF(S226&lt;R226, "Yes*", "No")</f>
        <v>Yes*</v>
      </c>
      <c r="AB226" t="s">
        <v>361</v>
      </c>
      <c r="AC226" t="str">
        <f t="shared" ref="AC226:AC254" si="103">IF(ISNUMBER(SEARCH("Pesticide, active_ingredient", AB226)), "Yes", "No")</f>
        <v>Yes</v>
      </c>
      <c r="AD226" t="str">
        <f t="shared" si="79"/>
        <v>Yes</v>
      </c>
      <c r="AE226" t="str">
        <f t="shared" si="80"/>
        <v>Yes</v>
      </c>
      <c r="AF226" t="str">
        <f t="shared" si="81"/>
        <v>Yes</v>
      </c>
      <c r="AG226" t="str">
        <f t="shared" si="82"/>
        <v>Yes</v>
      </c>
      <c r="AH226" t="s">
        <v>349</v>
      </c>
      <c r="AI226" t="s">
        <v>348</v>
      </c>
      <c r="AJ226" t="str">
        <f t="shared" si="101"/>
        <v>Pesticide</v>
      </c>
      <c r="AK226" t="str">
        <f t="shared" si="89"/>
        <v>PCP</v>
      </c>
      <c r="AL226" t="str">
        <f t="shared" si="90"/>
        <v>Consumer</v>
      </c>
      <c r="AM226" t="str">
        <f t="shared" si="91"/>
        <v>Industrial</v>
      </c>
      <c r="AN226" t="str">
        <f t="shared" si="92"/>
        <v>Pharmaceutical</v>
      </c>
      <c r="AO226" t="str">
        <f t="shared" si="93"/>
        <v>PAH</v>
      </c>
      <c r="AP226" t="str">
        <f t="shared" si="77"/>
        <v/>
      </c>
    </row>
    <row r="227" spans="1:42" hidden="1" x14ac:dyDescent="0.35">
      <c r="A227" s="1">
        <v>4087014</v>
      </c>
      <c r="B227" s="1" t="s">
        <v>575</v>
      </c>
      <c r="C227" s="1" t="s">
        <v>576</v>
      </c>
      <c r="D227" s="1">
        <v>2017</v>
      </c>
      <c r="E227" s="1" t="s">
        <v>618</v>
      </c>
      <c r="F227" s="1">
        <v>63145</v>
      </c>
      <c r="G227" s="1" t="s">
        <v>229</v>
      </c>
      <c r="H227" s="1" t="s">
        <v>68</v>
      </c>
      <c r="I227" s="1" t="s">
        <v>596</v>
      </c>
      <c r="J227" s="1">
        <v>4433</v>
      </c>
      <c r="K227" s="1" t="s">
        <v>614</v>
      </c>
      <c r="L227" s="1" t="s">
        <v>532</v>
      </c>
      <c r="M227" s="1"/>
      <c r="N227" s="1" t="s">
        <v>606</v>
      </c>
      <c r="O227" s="1" t="str">
        <f t="shared" si="102"/>
        <v>No</v>
      </c>
      <c r="P227" s="1" t="s">
        <v>722</v>
      </c>
      <c r="Q227" s="1">
        <v>0.32</v>
      </c>
      <c r="R227" s="1">
        <f t="shared" si="87"/>
        <v>0</v>
      </c>
      <c r="S227" s="1">
        <v>0.32</v>
      </c>
      <c r="T227" s="1" t="s">
        <v>7</v>
      </c>
      <c r="U227" s="1">
        <f>R227/1</f>
        <v>0</v>
      </c>
      <c r="V227" s="1">
        <f>S227</f>
        <v>0.32</v>
      </c>
      <c r="W227" s="1" t="s">
        <v>177</v>
      </c>
      <c r="X227" s="1" t="str">
        <f t="shared" ref="X227:X243" si="104">IF(N227="E", "Yes", "No")</f>
        <v>No</v>
      </c>
      <c r="AB227" s="1" t="s">
        <v>409</v>
      </c>
      <c r="AC227" t="str">
        <f t="shared" si="103"/>
        <v>No</v>
      </c>
      <c r="AD227" t="str">
        <f t="shared" si="79"/>
        <v>No</v>
      </c>
      <c r="AE227" t="str">
        <f t="shared" si="80"/>
        <v>No</v>
      </c>
      <c r="AF227" t="str">
        <f t="shared" si="81"/>
        <v>No</v>
      </c>
      <c r="AG227" t="str">
        <f t="shared" si="82"/>
        <v>No</v>
      </c>
      <c r="AH227" s="1" t="s">
        <v>348</v>
      </c>
      <c r="AI227" t="s">
        <v>349</v>
      </c>
      <c r="AJ227" t="str">
        <f t="shared" si="101"/>
        <v/>
      </c>
      <c r="AK227" t="str">
        <f t="shared" si="89"/>
        <v/>
      </c>
      <c r="AL227" t="str">
        <f t="shared" si="90"/>
        <v/>
      </c>
      <c r="AM227" t="str">
        <f t="shared" si="91"/>
        <v/>
      </c>
      <c r="AN227" t="str">
        <f t="shared" si="92"/>
        <v/>
      </c>
      <c r="AO227" t="str">
        <f t="shared" si="93"/>
        <v/>
      </c>
      <c r="AP227" t="str">
        <f t="shared" si="77"/>
        <v>Other</v>
      </c>
    </row>
    <row r="228" spans="1:42" hidden="1" x14ac:dyDescent="0.35">
      <c r="A228" s="1">
        <v>4087014</v>
      </c>
      <c r="B228" s="1" t="s">
        <v>575</v>
      </c>
      <c r="C228" s="1" t="s">
        <v>576</v>
      </c>
      <c r="D228" s="1">
        <v>2017</v>
      </c>
      <c r="E228" s="1" t="s">
        <v>618</v>
      </c>
      <c r="F228" s="1">
        <v>67446</v>
      </c>
      <c r="G228" s="1" t="s">
        <v>242</v>
      </c>
      <c r="H228" s="1" t="s">
        <v>80</v>
      </c>
      <c r="I228" s="1" t="s">
        <v>597</v>
      </c>
      <c r="J228" s="1">
        <v>2440</v>
      </c>
      <c r="K228" s="1" t="s">
        <v>345</v>
      </c>
      <c r="L228" s="1" t="s">
        <v>345</v>
      </c>
      <c r="M228" s="1"/>
      <c r="N228" s="1" t="s">
        <v>606</v>
      </c>
      <c r="O228" s="1" t="str">
        <f t="shared" si="102"/>
        <v>No</v>
      </c>
      <c r="P228" s="1" t="s">
        <v>722</v>
      </c>
      <c r="Q228" s="1">
        <v>88</v>
      </c>
      <c r="R228" s="1">
        <f t="shared" si="87"/>
        <v>0</v>
      </c>
      <c r="S228" s="1">
        <v>88</v>
      </c>
      <c r="T228" s="1" t="s">
        <v>30</v>
      </c>
      <c r="U228" s="1">
        <f>R228/1000</f>
        <v>0</v>
      </c>
      <c r="V228" s="1">
        <f>S228/1000</f>
        <v>8.7999999999999995E-2</v>
      </c>
      <c r="W228" s="1" t="s">
        <v>231</v>
      </c>
      <c r="X228" s="1" t="str">
        <f t="shared" si="104"/>
        <v>No</v>
      </c>
      <c r="AB228" s="1" t="s">
        <v>377</v>
      </c>
      <c r="AC228" t="str">
        <f t="shared" si="103"/>
        <v>No</v>
      </c>
      <c r="AD228" t="str">
        <f t="shared" si="79"/>
        <v>No</v>
      </c>
      <c r="AE228" t="str">
        <f t="shared" si="80"/>
        <v>No</v>
      </c>
      <c r="AF228" t="str">
        <f t="shared" si="81"/>
        <v>No</v>
      </c>
      <c r="AG228" t="str">
        <f t="shared" si="82"/>
        <v>Yes</v>
      </c>
      <c r="AH228" s="1" t="s">
        <v>348</v>
      </c>
      <c r="AI228" t="s">
        <v>348</v>
      </c>
      <c r="AJ228" t="str">
        <f t="shared" si="101"/>
        <v/>
      </c>
      <c r="AK228" t="str">
        <f t="shared" si="89"/>
        <v/>
      </c>
      <c r="AL228" t="str">
        <f t="shared" si="90"/>
        <v/>
      </c>
      <c r="AM228" t="str">
        <f t="shared" si="91"/>
        <v/>
      </c>
      <c r="AN228" t="str">
        <f t="shared" si="92"/>
        <v>Pharmaceutical</v>
      </c>
      <c r="AO228" t="str">
        <f t="shared" si="93"/>
        <v/>
      </c>
      <c r="AP228" t="str">
        <f t="shared" si="77"/>
        <v/>
      </c>
    </row>
    <row r="229" spans="1:42" hidden="1" x14ac:dyDescent="0.35">
      <c r="A229" s="1">
        <v>4087014</v>
      </c>
      <c r="B229" s="1" t="s">
        <v>575</v>
      </c>
      <c r="C229" s="1" t="s">
        <v>576</v>
      </c>
      <c r="D229" s="1">
        <v>2017</v>
      </c>
      <c r="E229" s="1" t="s">
        <v>618</v>
      </c>
      <c r="F229" s="1">
        <v>67995</v>
      </c>
      <c r="G229" s="1" t="s">
        <v>317</v>
      </c>
      <c r="H229" s="8" t="s">
        <v>595</v>
      </c>
      <c r="I229" s="1" t="s">
        <v>597</v>
      </c>
      <c r="J229" s="1">
        <v>2440</v>
      </c>
      <c r="K229" s="1" t="s">
        <v>345</v>
      </c>
      <c r="L229" s="1" t="s">
        <v>345</v>
      </c>
      <c r="M229" s="1"/>
      <c r="N229" s="1" t="s">
        <v>606</v>
      </c>
      <c r="O229" s="1" t="str">
        <f t="shared" si="102"/>
        <v>No</v>
      </c>
      <c r="P229" s="1" t="s">
        <v>722</v>
      </c>
      <c r="Q229" s="1">
        <v>20</v>
      </c>
      <c r="R229" s="1">
        <f t="shared" si="87"/>
        <v>0</v>
      </c>
      <c r="S229" s="1">
        <v>8.3000000000000007</v>
      </c>
      <c r="T229" s="1" t="s">
        <v>30</v>
      </c>
      <c r="U229" s="1">
        <f>R229/1000</f>
        <v>0</v>
      </c>
      <c r="V229" s="1">
        <f>S229/1000</f>
        <v>8.3000000000000001E-3</v>
      </c>
      <c r="W229" s="1" t="s">
        <v>231</v>
      </c>
      <c r="X229" s="1" t="str">
        <f t="shared" si="104"/>
        <v>No</v>
      </c>
      <c r="AB229" s="1" t="s">
        <v>445</v>
      </c>
      <c r="AC229" t="str">
        <f t="shared" si="103"/>
        <v>No</v>
      </c>
      <c r="AD229" t="str">
        <f t="shared" si="79"/>
        <v>No</v>
      </c>
      <c r="AE229" t="str">
        <f t="shared" si="80"/>
        <v>No</v>
      </c>
      <c r="AF229" t="str">
        <f t="shared" si="81"/>
        <v>No</v>
      </c>
      <c r="AG229" t="str">
        <f t="shared" si="82"/>
        <v>Yes</v>
      </c>
      <c r="AH229" s="1" t="s">
        <v>348</v>
      </c>
      <c r="AI229" t="s">
        <v>348</v>
      </c>
      <c r="AJ229" t="str">
        <f t="shared" si="101"/>
        <v/>
      </c>
      <c r="AK229" t="str">
        <f t="shared" si="89"/>
        <v/>
      </c>
      <c r="AL229" t="str">
        <f t="shared" si="90"/>
        <v/>
      </c>
      <c r="AM229" t="str">
        <f t="shared" si="91"/>
        <v/>
      </c>
      <c r="AN229" t="str">
        <f t="shared" si="92"/>
        <v>Pharmaceutical</v>
      </c>
      <c r="AO229" t="str">
        <f t="shared" si="93"/>
        <v/>
      </c>
      <c r="AP229" t="str">
        <f t="shared" si="77"/>
        <v/>
      </c>
    </row>
    <row r="230" spans="1:42" hidden="1" x14ac:dyDescent="0.35">
      <c r="A230" s="1">
        <v>4087014</v>
      </c>
      <c r="B230" s="1" t="s">
        <v>575</v>
      </c>
      <c r="C230" s="1" t="s">
        <v>576</v>
      </c>
      <c r="D230" s="1">
        <v>2017</v>
      </c>
      <c r="E230" s="1" t="s">
        <v>618</v>
      </c>
      <c r="F230" s="1">
        <v>81696</v>
      </c>
      <c r="G230" s="1" t="s">
        <v>342</v>
      </c>
      <c r="H230" s="1" t="s">
        <v>174</v>
      </c>
      <c r="I230" s="1" t="s">
        <v>596</v>
      </c>
      <c r="J230" s="1">
        <v>4433</v>
      </c>
      <c r="K230" s="1" t="s">
        <v>614</v>
      </c>
      <c r="L230" s="1" t="s">
        <v>543</v>
      </c>
      <c r="M230" s="1"/>
      <c r="N230" s="1" t="s">
        <v>606</v>
      </c>
      <c r="O230" s="1" t="str">
        <f t="shared" si="102"/>
        <v>No</v>
      </c>
      <c r="P230" s="1" t="s">
        <v>722</v>
      </c>
      <c r="Q230" s="1">
        <v>0.04</v>
      </c>
      <c r="R230" s="1">
        <f t="shared" si="87"/>
        <v>0</v>
      </c>
      <c r="S230" s="1">
        <v>0.04</v>
      </c>
      <c r="T230" s="1" t="s">
        <v>7</v>
      </c>
      <c r="U230" s="1">
        <f t="shared" ref="U230:U253" si="105">R230/1</f>
        <v>0</v>
      </c>
      <c r="V230" s="1">
        <f t="shared" ref="V230:V243" si="106">S230</f>
        <v>0.04</v>
      </c>
      <c r="W230" s="1" t="s">
        <v>177</v>
      </c>
      <c r="X230" s="1" t="str">
        <f t="shared" si="104"/>
        <v>No</v>
      </c>
      <c r="AB230" t="s">
        <v>514</v>
      </c>
      <c r="AC230" t="str">
        <f t="shared" si="103"/>
        <v>No</v>
      </c>
      <c r="AD230" t="str">
        <f t="shared" si="79"/>
        <v>No</v>
      </c>
      <c r="AE230" t="str">
        <f t="shared" si="80"/>
        <v>Yes</v>
      </c>
      <c r="AF230" t="str">
        <f t="shared" si="81"/>
        <v>Yes</v>
      </c>
      <c r="AG230" t="str">
        <f t="shared" si="82"/>
        <v>No</v>
      </c>
      <c r="AH230" s="1" t="s">
        <v>349</v>
      </c>
      <c r="AI230" t="s">
        <v>348</v>
      </c>
      <c r="AJ230" t="str">
        <f t="shared" si="101"/>
        <v/>
      </c>
      <c r="AK230" t="str">
        <f t="shared" si="89"/>
        <v/>
      </c>
      <c r="AL230" t="str">
        <f t="shared" si="90"/>
        <v>Consumer</v>
      </c>
      <c r="AM230" t="str">
        <f t="shared" si="91"/>
        <v>Industrial</v>
      </c>
      <c r="AN230" t="str">
        <f t="shared" si="92"/>
        <v/>
      </c>
      <c r="AO230" t="str">
        <f t="shared" si="93"/>
        <v>PAH</v>
      </c>
      <c r="AP230" t="str">
        <f t="shared" si="77"/>
        <v/>
      </c>
    </row>
    <row r="231" spans="1:42" hidden="1" x14ac:dyDescent="0.35">
      <c r="A231" s="15">
        <v>4087014</v>
      </c>
      <c r="B231" s="15" t="s">
        <v>575</v>
      </c>
      <c r="C231" s="1" t="s">
        <v>576</v>
      </c>
      <c r="D231" s="1">
        <v>2017</v>
      </c>
      <c r="E231" s="1" t="s">
        <v>618</v>
      </c>
      <c r="F231" s="1">
        <v>63147</v>
      </c>
      <c r="G231" s="1" t="s">
        <v>605</v>
      </c>
      <c r="H231" s="1" t="s">
        <v>69</v>
      </c>
      <c r="I231" s="1" t="s">
        <v>596</v>
      </c>
      <c r="J231" s="1">
        <v>4433</v>
      </c>
      <c r="K231" s="1" t="s">
        <v>614</v>
      </c>
      <c r="L231" s="1" t="s">
        <v>554</v>
      </c>
      <c r="M231" s="1"/>
      <c r="N231" s="1" t="s">
        <v>606</v>
      </c>
      <c r="O231" s="1" t="str">
        <f t="shared" si="102"/>
        <v>No</v>
      </c>
      <c r="P231" s="1" t="s">
        <v>722</v>
      </c>
      <c r="Q231" s="1">
        <v>0.04</v>
      </c>
      <c r="R231" s="1">
        <f t="shared" si="87"/>
        <v>0</v>
      </c>
      <c r="S231" s="1">
        <f>IF(O231="No", Q231, " ")</f>
        <v>0.04</v>
      </c>
      <c r="T231" s="1" t="s">
        <v>7</v>
      </c>
      <c r="U231" s="1">
        <f t="shared" si="105"/>
        <v>0</v>
      </c>
      <c r="V231" s="1">
        <f t="shared" si="106"/>
        <v>0.04</v>
      </c>
      <c r="W231" s="1" t="s">
        <v>177</v>
      </c>
      <c r="X231" s="1" t="str">
        <f t="shared" si="104"/>
        <v>No</v>
      </c>
      <c r="AB231" s="1" t="s">
        <v>410</v>
      </c>
      <c r="AC231" t="str">
        <f t="shared" si="103"/>
        <v>No</v>
      </c>
      <c r="AD231" t="str">
        <f t="shared" si="79"/>
        <v>No</v>
      </c>
      <c r="AE231" t="str">
        <f t="shared" si="80"/>
        <v>Yes</v>
      </c>
      <c r="AF231" t="str">
        <f t="shared" si="81"/>
        <v>No</v>
      </c>
      <c r="AG231" t="str">
        <f t="shared" si="82"/>
        <v>No</v>
      </c>
      <c r="AH231" s="1" t="s">
        <v>348</v>
      </c>
      <c r="AI231" t="s">
        <v>348</v>
      </c>
      <c r="AJ231" t="str">
        <f t="shared" si="101"/>
        <v/>
      </c>
      <c r="AK231" t="str">
        <f t="shared" si="89"/>
        <v/>
      </c>
      <c r="AL231" t="str">
        <f t="shared" si="90"/>
        <v>Consumer</v>
      </c>
      <c r="AM231" t="str">
        <f t="shared" si="91"/>
        <v/>
      </c>
      <c r="AN231" t="str">
        <f t="shared" si="92"/>
        <v/>
      </c>
      <c r="AO231" t="str">
        <f t="shared" si="93"/>
        <v/>
      </c>
      <c r="AP231" t="str">
        <f t="shared" si="77"/>
        <v/>
      </c>
    </row>
    <row r="232" spans="1:42" hidden="1" x14ac:dyDescent="0.35">
      <c r="A232" s="1">
        <v>4087014</v>
      </c>
      <c r="B232" s="1" t="s">
        <v>575</v>
      </c>
      <c r="C232" s="1" t="s">
        <v>576</v>
      </c>
      <c r="D232" s="1">
        <v>2017</v>
      </c>
      <c r="E232" s="1" t="s">
        <v>618</v>
      </c>
      <c r="F232" s="1">
        <v>62805</v>
      </c>
      <c r="G232" s="1" t="s">
        <v>208</v>
      </c>
      <c r="H232" s="1" t="s">
        <v>42</v>
      </c>
      <c r="I232" s="1" t="s">
        <v>596</v>
      </c>
      <c r="J232" s="1">
        <v>4433</v>
      </c>
      <c r="K232" s="1" t="s">
        <v>614</v>
      </c>
      <c r="L232" s="1" t="s">
        <v>507</v>
      </c>
      <c r="M232" s="1"/>
      <c r="N232" s="1" t="s">
        <v>606</v>
      </c>
      <c r="O232" s="1" t="str">
        <f t="shared" si="102"/>
        <v>No</v>
      </c>
      <c r="P232" s="1" t="s">
        <v>722</v>
      </c>
      <c r="Q232" s="1">
        <v>0.04</v>
      </c>
      <c r="R232" s="1">
        <f t="shared" si="87"/>
        <v>0</v>
      </c>
      <c r="S232" s="1">
        <v>0.04</v>
      </c>
      <c r="T232" s="1" t="s">
        <v>7</v>
      </c>
      <c r="U232" s="1">
        <f t="shared" si="105"/>
        <v>0</v>
      </c>
      <c r="V232" s="1">
        <f t="shared" si="106"/>
        <v>0.04</v>
      </c>
      <c r="W232" s="1" t="s">
        <v>177</v>
      </c>
      <c r="X232" s="1" t="str">
        <f t="shared" si="104"/>
        <v>No</v>
      </c>
      <c r="AB232" s="1" t="s">
        <v>381</v>
      </c>
      <c r="AC232" t="str">
        <f t="shared" si="103"/>
        <v>No</v>
      </c>
      <c r="AD232" t="str">
        <f t="shared" si="79"/>
        <v>No</v>
      </c>
      <c r="AE232" t="str">
        <f t="shared" si="80"/>
        <v>No</v>
      </c>
      <c r="AF232" t="str">
        <f t="shared" si="81"/>
        <v>No</v>
      </c>
      <c r="AG232" t="str">
        <f t="shared" si="82"/>
        <v>No</v>
      </c>
      <c r="AH232" s="1" t="s">
        <v>349</v>
      </c>
      <c r="AI232" t="s">
        <v>348</v>
      </c>
      <c r="AJ232" t="str">
        <f t="shared" si="101"/>
        <v/>
      </c>
      <c r="AK232" t="str">
        <f t="shared" si="89"/>
        <v/>
      </c>
      <c r="AL232" t="str">
        <f t="shared" si="90"/>
        <v/>
      </c>
      <c r="AM232" t="str">
        <f t="shared" si="91"/>
        <v/>
      </c>
      <c r="AN232" t="str">
        <f t="shared" si="92"/>
        <v/>
      </c>
      <c r="AO232" t="str">
        <f t="shared" si="93"/>
        <v>PAH</v>
      </c>
      <c r="AP232" t="str">
        <f t="shared" si="77"/>
        <v/>
      </c>
    </row>
    <row r="233" spans="1:42" hidden="1" x14ac:dyDescent="0.35">
      <c r="A233" s="1">
        <v>4087014</v>
      </c>
      <c r="B233" s="1" t="s">
        <v>575</v>
      </c>
      <c r="C233" s="1" t="s">
        <v>576</v>
      </c>
      <c r="D233" s="1">
        <v>2017</v>
      </c>
      <c r="E233" s="1" t="s">
        <v>618</v>
      </c>
      <c r="F233" s="1">
        <v>30194</v>
      </c>
      <c r="G233" s="1" t="s">
        <v>178</v>
      </c>
      <c r="H233" s="1" t="s">
        <v>8</v>
      </c>
      <c r="I233" s="1" t="s">
        <v>596</v>
      </c>
      <c r="J233" s="1">
        <v>4433</v>
      </c>
      <c r="K233" s="1" t="s">
        <v>614</v>
      </c>
      <c r="L233" s="1" t="s">
        <v>543</v>
      </c>
      <c r="M233" s="1"/>
      <c r="N233" s="1" t="s">
        <v>606</v>
      </c>
      <c r="O233" s="1" t="str">
        <f t="shared" si="102"/>
        <v>No</v>
      </c>
      <c r="P233" s="1" t="s">
        <v>722</v>
      </c>
      <c r="Q233" s="1">
        <v>0.04</v>
      </c>
      <c r="R233" s="1">
        <f t="shared" si="87"/>
        <v>0</v>
      </c>
      <c r="S233" s="1">
        <v>0.04</v>
      </c>
      <c r="T233" s="1" t="s">
        <v>7</v>
      </c>
      <c r="U233" s="1">
        <f t="shared" si="105"/>
        <v>0</v>
      </c>
      <c r="V233" s="1">
        <f t="shared" si="106"/>
        <v>0.04</v>
      </c>
      <c r="W233" s="1" t="s">
        <v>177</v>
      </c>
      <c r="X233" s="1" t="str">
        <f t="shared" si="104"/>
        <v>No</v>
      </c>
      <c r="AB233" t="s">
        <v>350</v>
      </c>
      <c r="AC233" t="str">
        <f t="shared" si="103"/>
        <v>No</v>
      </c>
      <c r="AD233" t="str">
        <f t="shared" si="79"/>
        <v>No</v>
      </c>
      <c r="AE233" t="str">
        <f t="shared" si="80"/>
        <v>Yes</v>
      </c>
      <c r="AF233" t="str">
        <f t="shared" si="81"/>
        <v>Yes</v>
      </c>
      <c r="AG233" t="str">
        <f t="shared" si="82"/>
        <v>No</v>
      </c>
      <c r="AH233" t="s">
        <v>349</v>
      </c>
      <c r="AI233" t="s">
        <v>348</v>
      </c>
      <c r="AJ233" t="str">
        <f t="shared" si="101"/>
        <v/>
      </c>
      <c r="AK233" t="str">
        <f t="shared" si="89"/>
        <v/>
      </c>
      <c r="AL233" t="str">
        <f t="shared" si="90"/>
        <v>Consumer</v>
      </c>
      <c r="AM233" t="str">
        <f t="shared" si="91"/>
        <v>Industrial</v>
      </c>
      <c r="AN233" t="str">
        <f t="shared" si="92"/>
        <v/>
      </c>
      <c r="AO233" t="str">
        <f t="shared" si="93"/>
        <v>PAH</v>
      </c>
      <c r="AP233" t="str">
        <f t="shared" si="77"/>
        <v/>
      </c>
    </row>
    <row r="234" spans="1:42" hidden="1" x14ac:dyDescent="0.35">
      <c r="A234" s="1">
        <v>4087014</v>
      </c>
      <c r="B234" s="1" t="s">
        <v>575</v>
      </c>
      <c r="C234" s="1" t="s">
        <v>576</v>
      </c>
      <c r="D234" s="1">
        <v>2017</v>
      </c>
      <c r="E234" s="1" t="s">
        <v>618</v>
      </c>
      <c r="F234" s="1">
        <v>62806</v>
      </c>
      <c r="G234" s="1" t="s">
        <v>209</v>
      </c>
      <c r="H234" s="1" t="s">
        <v>43</v>
      </c>
      <c r="I234" s="1" t="s">
        <v>596</v>
      </c>
      <c r="J234" s="1">
        <v>4433</v>
      </c>
      <c r="K234" s="1" t="s">
        <v>614</v>
      </c>
      <c r="L234" s="1" t="s">
        <v>557</v>
      </c>
      <c r="M234" s="1"/>
      <c r="N234" s="1" t="s">
        <v>606</v>
      </c>
      <c r="O234" s="1" t="str">
        <f t="shared" si="102"/>
        <v>No</v>
      </c>
      <c r="P234" s="1" t="s">
        <v>722</v>
      </c>
      <c r="Q234" s="1">
        <v>1.6</v>
      </c>
      <c r="R234" s="1">
        <f t="shared" si="87"/>
        <v>0</v>
      </c>
      <c r="S234" s="1">
        <v>1.6</v>
      </c>
      <c r="T234" s="1" t="s">
        <v>7</v>
      </c>
      <c r="U234" s="1">
        <f t="shared" si="105"/>
        <v>0</v>
      </c>
      <c r="V234" s="1">
        <f t="shared" si="106"/>
        <v>1.6</v>
      </c>
      <c r="W234" s="1" t="s">
        <v>177</v>
      </c>
      <c r="X234" s="1" t="str">
        <f t="shared" si="104"/>
        <v>No</v>
      </c>
      <c r="AB234" s="1" t="s">
        <v>382</v>
      </c>
      <c r="AC234" t="str">
        <f t="shared" si="103"/>
        <v>No</v>
      </c>
      <c r="AD234" t="str">
        <f t="shared" si="79"/>
        <v>No</v>
      </c>
      <c r="AE234" t="str">
        <f t="shared" si="80"/>
        <v>Yes</v>
      </c>
      <c r="AF234" t="str">
        <f t="shared" si="81"/>
        <v>No</v>
      </c>
      <c r="AG234" t="str">
        <f t="shared" si="82"/>
        <v>Yes</v>
      </c>
      <c r="AH234" s="1" t="s">
        <v>348</v>
      </c>
      <c r="AI234" t="s">
        <v>348</v>
      </c>
      <c r="AJ234" t="str">
        <f t="shared" si="101"/>
        <v/>
      </c>
      <c r="AK234" t="str">
        <f t="shared" si="89"/>
        <v/>
      </c>
      <c r="AL234" t="str">
        <f t="shared" si="90"/>
        <v>Consumer</v>
      </c>
      <c r="AM234" t="str">
        <f t="shared" si="91"/>
        <v/>
      </c>
      <c r="AN234" t="str">
        <f t="shared" si="92"/>
        <v>Pharmaceutical</v>
      </c>
      <c r="AO234" t="str">
        <f t="shared" si="93"/>
        <v/>
      </c>
      <c r="AP234" t="str">
        <f t="shared" si="77"/>
        <v/>
      </c>
    </row>
    <row r="235" spans="1:42" hidden="1" x14ac:dyDescent="0.35">
      <c r="A235" s="1">
        <v>4087014</v>
      </c>
      <c r="B235" s="1" t="s">
        <v>575</v>
      </c>
      <c r="C235" s="1" t="s">
        <v>576</v>
      </c>
      <c r="D235" s="1">
        <v>2017</v>
      </c>
      <c r="E235" s="1" t="s">
        <v>618</v>
      </c>
      <c r="F235" s="1">
        <v>62807</v>
      </c>
      <c r="G235" s="1" t="s">
        <v>609</v>
      </c>
      <c r="H235" s="1" t="s">
        <v>44</v>
      </c>
      <c r="I235" s="1" t="s">
        <v>596</v>
      </c>
      <c r="J235" s="1">
        <v>4433</v>
      </c>
      <c r="K235" s="1" t="s">
        <v>614</v>
      </c>
      <c r="L235" s="1" t="s">
        <v>554</v>
      </c>
      <c r="M235" s="1"/>
      <c r="N235" s="1" t="s">
        <v>606</v>
      </c>
      <c r="O235" s="1" t="str">
        <f t="shared" si="102"/>
        <v>No</v>
      </c>
      <c r="P235" s="1" t="s">
        <v>722</v>
      </c>
      <c r="Q235" s="1">
        <v>0.04</v>
      </c>
      <c r="R235" s="1">
        <f t="shared" si="87"/>
        <v>0</v>
      </c>
      <c r="S235" s="1">
        <v>0.04</v>
      </c>
      <c r="T235" s="1" t="s">
        <v>7</v>
      </c>
      <c r="U235" s="1">
        <f t="shared" si="105"/>
        <v>0</v>
      </c>
      <c r="V235" s="1">
        <f t="shared" si="106"/>
        <v>0.04</v>
      </c>
      <c r="W235" s="1" t="s">
        <v>177</v>
      </c>
      <c r="X235" s="1" t="str">
        <f t="shared" si="104"/>
        <v>No</v>
      </c>
      <c r="AB235" s="1" t="s">
        <v>383</v>
      </c>
      <c r="AC235" t="str">
        <f t="shared" si="103"/>
        <v>No</v>
      </c>
      <c r="AD235" t="str">
        <f t="shared" si="79"/>
        <v>No</v>
      </c>
      <c r="AE235" t="str">
        <f t="shared" si="80"/>
        <v>Yes</v>
      </c>
      <c r="AF235" t="str">
        <f t="shared" si="81"/>
        <v>No</v>
      </c>
      <c r="AG235" t="str">
        <f t="shared" si="82"/>
        <v>No</v>
      </c>
      <c r="AH235" s="1" t="s">
        <v>348</v>
      </c>
      <c r="AI235" t="s">
        <v>348</v>
      </c>
      <c r="AJ235" t="str">
        <f t="shared" si="101"/>
        <v/>
      </c>
      <c r="AK235" t="str">
        <f t="shared" si="89"/>
        <v/>
      </c>
      <c r="AL235" t="str">
        <f t="shared" si="90"/>
        <v>Consumer</v>
      </c>
      <c r="AM235" t="str">
        <f t="shared" si="91"/>
        <v/>
      </c>
      <c r="AN235" t="str">
        <f t="shared" si="92"/>
        <v/>
      </c>
      <c r="AO235" t="str">
        <f t="shared" si="93"/>
        <v/>
      </c>
      <c r="AP235" t="str">
        <f t="shared" si="77"/>
        <v/>
      </c>
    </row>
    <row r="236" spans="1:42" hidden="1" x14ac:dyDescent="0.35">
      <c r="A236" s="1">
        <v>4087014</v>
      </c>
      <c r="B236" s="1" t="s">
        <v>575</v>
      </c>
      <c r="C236" s="1" t="s">
        <v>576</v>
      </c>
      <c r="D236" s="1">
        <v>2017</v>
      </c>
      <c r="E236" s="1" t="s">
        <v>618</v>
      </c>
      <c r="F236" s="1">
        <v>61702</v>
      </c>
      <c r="G236" s="1" t="s">
        <v>198</v>
      </c>
      <c r="H236" s="1" t="s">
        <v>31</v>
      </c>
      <c r="I236" s="1" t="s">
        <v>596</v>
      </c>
      <c r="J236" s="1">
        <v>4433</v>
      </c>
      <c r="K236" s="1" t="s">
        <v>614</v>
      </c>
      <c r="L236" s="1" t="s">
        <v>554</v>
      </c>
      <c r="M236" s="1"/>
      <c r="N236" s="1" t="s">
        <v>606</v>
      </c>
      <c r="O236" s="1" t="s">
        <v>348</v>
      </c>
      <c r="P236" s="1" t="s">
        <v>722</v>
      </c>
      <c r="Q236" s="3">
        <v>0</v>
      </c>
      <c r="R236" s="1">
        <f t="shared" si="87"/>
        <v>0</v>
      </c>
      <c r="S236" s="1">
        <v>0.16</v>
      </c>
      <c r="T236" s="1" t="s">
        <v>7</v>
      </c>
      <c r="U236" s="1">
        <f t="shared" si="105"/>
        <v>0</v>
      </c>
      <c r="V236" s="1">
        <f t="shared" si="106"/>
        <v>0.16</v>
      </c>
      <c r="W236" s="1" t="s">
        <v>177</v>
      </c>
      <c r="X236" s="1" t="str">
        <f t="shared" si="104"/>
        <v>No</v>
      </c>
      <c r="AB236" s="1" t="s">
        <v>371</v>
      </c>
      <c r="AC236" t="str">
        <f t="shared" si="103"/>
        <v>No</v>
      </c>
      <c r="AD236" t="str">
        <f t="shared" si="79"/>
        <v>No</v>
      </c>
      <c r="AE236" t="str">
        <f t="shared" si="80"/>
        <v>Yes</v>
      </c>
      <c r="AF236" t="str">
        <f t="shared" si="81"/>
        <v>No</v>
      </c>
      <c r="AG236" t="str">
        <f t="shared" si="82"/>
        <v>No</v>
      </c>
      <c r="AH236" s="1" t="s">
        <v>348</v>
      </c>
      <c r="AI236" t="s">
        <v>348</v>
      </c>
      <c r="AJ236" t="str">
        <f t="shared" si="101"/>
        <v/>
      </c>
      <c r="AK236" t="str">
        <f t="shared" si="89"/>
        <v/>
      </c>
      <c r="AL236" t="str">
        <f t="shared" si="90"/>
        <v>Consumer</v>
      </c>
      <c r="AM236" t="str">
        <f t="shared" si="91"/>
        <v/>
      </c>
      <c r="AN236" t="str">
        <f t="shared" si="92"/>
        <v/>
      </c>
      <c r="AO236" t="str">
        <f t="shared" si="93"/>
        <v/>
      </c>
      <c r="AP236" t="str">
        <f t="shared" si="77"/>
        <v/>
      </c>
    </row>
    <row r="237" spans="1:42" hidden="1" x14ac:dyDescent="0.35">
      <c r="A237" s="1">
        <v>4087014</v>
      </c>
      <c r="B237" s="1" t="s">
        <v>575</v>
      </c>
      <c r="C237" s="1" t="s">
        <v>576</v>
      </c>
      <c r="D237" s="1">
        <v>2017</v>
      </c>
      <c r="E237" s="1" t="s">
        <v>618</v>
      </c>
      <c r="F237" s="1">
        <v>62808</v>
      </c>
      <c r="G237" s="1" t="s">
        <v>210</v>
      </c>
      <c r="H237" s="1" t="s">
        <v>45</v>
      </c>
      <c r="I237" s="1" t="s">
        <v>596</v>
      </c>
      <c r="J237" s="1">
        <v>4433</v>
      </c>
      <c r="K237" s="1" t="s">
        <v>614</v>
      </c>
      <c r="L237" s="1" t="s">
        <v>532</v>
      </c>
      <c r="M237" s="1"/>
      <c r="N237" s="1" t="s">
        <v>606</v>
      </c>
      <c r="O237" s="1" t="str">
        <f t="shared" ref="O237:O268" si="107">IF(N237="&lt;", "No", "Yes")</f>
        <v>No</v>
      </c>
      <c r="P237" s="1" t="s">
        <v>722</v>
      </c>
      <c r="Q237" s="1">
        <v>0.04</v>
      </c>
      <c r="R237" s="1">
        <f t="shared" si="87"/>
        <v>0</v>
      </c>
      <c r="S237" s="1">
        <v>0.04</v>
      </c>
      <c r="T237" s="1" t="s">
        <v>7</v>
      </c>
      <c r="U237" s="1">
        <f t="shared" si="105"/>
        <v>0</v>
      </c>
      <c r="V237" s="1">
        <f t="shared" si="106"/>
        <v>0.04</v>
      </c>
      <c r="W237" s="1" t="s">
        <v>177</v>
      </c>
      <c r="X237" s="1" t="str">
        <f t="shared" si="104"/>
        <v>No</v>
      </c>
      <c r="AB237" t="s">
        <v>384</v>
      </c>
      <c r="AC237" t="str">
        <f t="shared" si="103"/>
        <v>No</v>
      </c>
      <c r="AD237" t="str">
        <f t="shared" si="79"/>
        <v>No</v>
      </c>
      <c r="AE237" t="str">
        <f t="shared" si="80"/>
        <v>No</v>
      </c>
      <c r="AF237" t="str">
        <f t="shared" si="81"/>
        <v>No</v>
      </c>
      <c r="AG237" t="str">
        <f t="shared" si="82"/>
        <v>No</v>
      </c>
      <c r="AH237" s="1" t="s">
        <v>348</v>
      </c>
      <c r="AI237" t="s">
        <v>349</v>
      </c>
      <c r="AJ237" t="str">
        <f t="shared" si="101"/>
        <v/>
      </c>
      <c r="AK237" t="str">
        <f t="shared" si="89"/>
        <v/>
      </c>
      <c r="AL237" t="str">
        <f t="shared" si="90"/>
        <v/>
      </c>
      <c r="AM237" t="str">
        <f t="shared" si="91"/>
        <v/>
      </c>
      <c r="AN237" t="str">
        <f t="shared" si="92"/>
        <v/>
      </c>
      <c r="AO237" t="str">
        <f t="shared" si="93"/>
        <v/>
      </c>
      <c r="AP237" t="str">
        <f t="shared" ref="AP237:AP300" si="108">IF(AI237="Yes", "Other", "")</f>
        <v>Other</v>
      </c>
    </row>
    <row r="238" spans="1:42" hidden="1" x14ac:dyDescent="0.35">
      <c r="A238" s="1">
        <v>4087014</v>
      </c>
      <c r="B238" s="1" t="s">
        <v>575</v>
      </c>
      <c r="C238" s="1" t="s">
        <v>576</v>
      </c>
      <c r="D238" s="1">
        <v>2017</v>
      </c>
      <c r="E238" s="1" t="s">
        <v>618</v>
      </c>
      <c r="F238" s="1">
        <v>62809</v>
      </c>
      <c r="G238" s="1" t="s">
        <v>211</v>
      </c>
      <c r="H238" s="1" t="s">
        <v>46</v>
      </c>
      <c r="I238" s="1" t="s">
        <v>596</v>
      </c>
      <c r="J238" s="1">
        <v>4433</v>
      </c>
      <c r="K238" s="1" t="s">
        <v>614</v>
      </c>
      <c r="L238" s="1" t="s">
        <v>554</v>
      </c>
      <c r="M238" s="1"/>
      <c r="N238" s="1" t="s">
        <v>606</v>
      </c>
      <c r="O238" s="1" t="str">
        <f t="shared" si="107"/>
        <v>No</v>
      </c>
      <c r="P238" s="1" t="s">
        <v>722</v>
      </c>
      <c r="Q238" s="1">
        <v>0.02</v>
      </c>
      <c r="R238" s="1">
        <f t="shared" si="87"/>
        <v>0</v>
      </c>
      <c r="S238" s="1">
        <v>0.02</v>
      </c>
      <c r="T238" s="1" t="s">
        <v>7</v>
      </c>
      <c r="U238" s="1">
        <f t="shared" si="105"/>
        <v>0</v>
      </c>
      <c r="V238" s="1">
        <f t="shared" si="106"/>
        <v>0.02</v>
      </c>
      <c r="W238" s="1" t="s">
        <v>177</v>
      </c>
      <c r="X238" s="1" t="str">
        <f t="shared" si="104"/>
        <v>No</v>
      </c>
      <c r="AB238" t="s">
        <v>385</v>
      </c>
      <c r="AC238" t="str">
        <f t="shared" si="103"/>
        <v>No</v>
      </c>
      <c r="AD238" t="str">
        <f t="shared" si="79"/>
        <v>No</v>
      </c>
      <c r="AE238" t="str">
        <f t="shared" si="80"/>
        <v>Yes</v>
      </c>
      <c r="AF238" t="str">
        <f t="shared" si="81"/>
        <v>No</v>
      </c>
      <c r="AG238" t="str">
        <f t="shared" si="82"/>
        <v>No</v>
      </c>
      <c r="AH238" s="1" t="s">
        <v>348</v>
      </c>
      <c r="AI238" t="s">
        <v>348</v>
      </c>
      <c r="AJ238" t="str">
        <f t="shared" si="101"/>
        <v/>
      </c>
      <c r="AK238" t="str">
        <f t="shared" si="89"/>
        <v/>
      </c>
      <c r="AL238" t="str">
        <f t="shared" si="90"/>
        <v>Consumer</v>
      </c>
      <c r="AM238" t="str">
        <f t="shared" si="91"/>
        <v/>
      </c>
      <c r="AN238" t="str">
        <f t="shared" si="92"/>
        <v/>
      </c>
      <c r="AO238" t="str">
        <f t="shared" si="93"/>
        <v/>
      </c>
      <c r="AP238" t="str">
        <f t="shared" si="108"/>
        <v/>
      </c>
    </row>
    <row r="239" spans="1:42" hidden="1" x14ac:dyDescent="0.35">
      <c r="A239" s="1">
        <v>4087014</v>
      </c>
      <c r="B239" s="1" t="s">
        <v>575</v>
      </c>
      <c r="C239" s="1" t="s">
        <v>576</v>
      </c>
      <c r="D239" s="1">
        <v>2017</v>
      </c>
      <c r="E239" s="1" t="s">
        <v>618</v>
      </c>
      <c r="F239" s="1">
        <v>62829</v>
      </c>
      <c r="G239" s="1" t="s">
        <v>225</v>
      </c>
      <c r="H239" s="1" t="s">
        <v>402</v>
      </c>
      <c r="I239" s="1" t="s">
        <v>596</v>
      </c>
      <c r="J239" s="1">
        <v>4433</v>
      </c>
      <c r="K239" s="1" t="s">
        <v>614</v>
      </c>
      <c r="L239" s="1" t="s">
        <v>555</v>
      </c>
      <c r="M239" s="1"/>
      <c r="N239" s="1" t="s">
        <v>606</v>
      </c>
      <c r="O239" s="1" t="str">
        <f t="shared" si="107"/>
        <v>No</v>
      </c>
      <c r="P239" s="1" t="s">
        <v>722</v>
      </c>
      <c r="Q239" s="1">
        <v>1.6</v>
      </c>
      <c r="R239" s="1">
        <f t="shared" si="87"/>
        <v>0</v>
      </c>
      <c r="S239" s="1">
        <v>1.6</v>
      </c>
      <c r="T239" s="1" t="s">
        <v>7</v>
      </c>
      <c r="U239" s="1">
        <f t="shared" si="105"/>
        <v>0</v>
      </c>
      <c r="V239" s="1">
        <f t="shared" si="106"/>
        <v>1.6</v>
      </c>
      <c r="W239" s="1" t="s">
        <v>199</v>
      </c>
      <c r="X239" s="1" t="str">
        <f t="shared" si="104"/>
        <v>No</v>
      </c>
      <c r="AB239" t="s">
        <v>403</v>
      </c>
      <c r="AC239" t="str">
        <f t="shared" si="103"/>
        <v>No</v>
      </c>
      <c r="AD239" t="str">
        <f t="shared" ref="AD239:AD302" si="109">IF(ISNUMBER(SEARCH("Personal_care", AB239)), "Yes", "No")</f>
        <v>No</v>
      </c>
      <c r="AE239" t="str">
        <f t="shared" ref="AE239:AE302" si="110">IF(ISNUMBER(SEARCH("Consumer_use", AB239)), "Yes", "No")</f>
        <v>Yes</v>
      </c>
      <c r="AF239" t="str">
        <f t="shared" ref="AF239:AF302" si="111">IF(ISNUMBER(SEARCH("Industrial_manufacturing", AB239)), "Yes", "No")</f>
        <v>Yes</v>
      </c>
      <c r="AG239" t="str">
        <f t="shared" ref="AG239:AG302" si="112">IF(ISNUMBER(SEARCH("Drug", AB239)), "Yes", "No")</f>
        <v>No</v>
      </c>
      <c r="AH239" s="1" t="s">
        <v>348</v>
      </c>
      <c r="AI239" t="s">
        <v>348</v>
      </c>
      <c r="AJ239" t="str">
        <f t="shared" si="101"/>
        <v/>
      </c>
      <c r="AK239" t="str">
        <f t="shared" si="89"/>
        <v/>
      </c>
      <c r="AL239" t="str">
        <f t="shared" si="90"/>
        <v>Consumer</v>
      </c>
      <c r="AM239" t="str">
        <f t="shared" si="91"/>
        <v>Industrial</v>
      </c>
      <c r="AN239" t="str">
        <f t="shared" si="92"/>
        <v/>
      </c>
      <c r="AO239" t="str">
        <f t="shared" si="93"/>
        <v/>
      </c>
      <c r="AP239" t="str">
        <f t="shared" si="108"/>
        <v/>
      </c>
    </row>
    <row r="240" spans="1:42" hidden="1" x14ac:dyDescent="0.35">
      <c r="A240" s="1">
        <v>4087014</v>
      </c>
      <c r="B240" s="1" t="s">
        <v>575</v>
      </c>
      <c r="C240" s="1" t="s">
        <v>576</v>
      </c>
      <c r="D240" s="1">
        <v>2017</v>
      </c>
      <c r="E240" s="1" t="s">
        <v>618</v>
      </c>
      <c r="F240" s="1">
        <v>61703</v>
      </c>
      <c r="G240" s="1" t="s">
        <v>200</v>
      </c>
      <c r="H240" s="1" t="s">
        <v>32</v>
      </c>
      <c r="I240" s="1" t="s">
        <v>596</v>
      </c>
      <c r="J240" s="1">
        <v>4433</v>
      </c>
      <c r="K240" s="1" t="s">
        <v>614</v>
      </c>
      <c r="L240" s="1" t="s">
        <v>554</v>
      </c>
      <c r="M240" s="1"/>
      <c r="N240" s="1" t="s">
        <v>606</v>
      </c>
      <c r="O240" s="1" t="str">
        <f t="shared" si="107"/>
        <v>No</v>
      </c>
      <c r="P240" s="1" t="s">
        <v>722</v>
      </c>
      <c r="Q240" s="1">
        <v>1.6</v>
      </c>
      <c r="R240" s="1">
        <f t="shared" si="87"/>
        <v>0</v>
      </c>
      <c r="S240" s="1">
        <v>1.6</v>
      </c>
      <c r="T240" s="1" t="s">
        <v>7</v>
      </c>
      <c r="U240" s="1">
        <f t="shared" si="105"/>
        <v>0</v>
      </c>
      <c r="V240" s="1">
        <f t="shared" si="106"/>
        <v>1.6</v>
      </c>
      <c r="W240" s="1" t="s">
        <v>199</v>
      </c>
      <c r="X240" s="1" t="str">
        <f t="shared" si="104"/>
        <v>No</v>
      </c>
      <c r="AB240" s="1" t="s">
        <v>372</v>
      </c>
      <c r="AC240" t="str">
        <f t="shared" si="103"/>
        <v>No</v>
      </c>
      <c r="AD240" t="str">
        <f t="shared" si="109"/>
        <v>No</v>
      </c>
      <c r="AE240" t="str">
        <f t="shared" si="110"/>
        <v>Yes</v>
      </c>
      <c r="AF240" t="str">
        <f t="shared" si="111"/>
        <v>No</v>
      </c>
      <c r="AG240" t="str">
        <f t="shared" si="112"/>
        <v>No</v>
      </c>
      <c r="AH240" s="1" t="s">
        <v>348</v>
      </c>
      <c r="AI240" t="s">
        <v>348</v>
      </c>
      <c r="AJ240" t="str">
        <f t="shared" si="101"/>
        <v/>
      </c>
      <c r="AK240" t="str">
        <f t="shared" si="89"/>
        <v/>
      </c>
      <c r="AL240" t="str">
        <f t="shared" si="90"/>
        <v>Consumer</v>
      </c>
      <c r="AM240" t="str">
        <f t="shared" si="91"/>
        <v/>
      </c>
      <c r="AN240" t="str">
        <f t="shared" si="92"/>
        <v/>
      </c>
      <c r="AO240" t="str">
        <f t="shared" si="93"/>
        <v/>
      </c>
      <c r="AP240" t="str">
        <f t="shared" si="108"/>
        <v/>
      </c>
    </row>
    <row r="241" spans="1:42" hidden="1" x14ac:dyDescent="0.35">
      <c r="A241" s="1">
        <v>4087014</v>
      </c>
      <c r="B241" s="1" t="s">
        <v>575</v>
      </c>
      <c r="C241" s="1" t="s">
        <v>576</v>
      </c>
      <c r="D241" s="1">
        <v>2017</v>
      </c>
      <c r="E241" s="1" t="s">
        <v>618</v>
      </c>
      <c r="F241" s="1">
        <v>61704</v>
      </c>
      <c r="G241" s="1" t="s">
        <v>201</v>
      </c>
      <c r="H241" s="8" t="s">
        <v>716</v>
      </c>
      <c r="I241" s="1" t="s">
        <v>596</v>
      </c>
      <c r="J241" s="1">
        <v>4433</v>
      </c>
      <c r="K241" s="1" t="s">
        <v>614</v>
      </c>
      <c r="L241" s="1" t="s">
        <v>532</v>
      </c>
      <c r="M241" s="1"/>
      <c r="N241" s="1" t="s">
        <v>606</v>
      </c>
      <c r="O241" s="1" t="str">
        <f t="shared" si="107"/>
        <v>No</v>
      </c>
      <c r="P241" s="1" t="s">
        <v>722</v>
      </c>
      <c r="Q241" s="1">
        <v>1.6</v>
      </c>
      <c r="R241" s="1">
        <f t="shared" si="87"/>
        <v>0</v>
      </c>
      <c r="S241" s="1">
        <v>1.6</v>
      </c>
      <c r="T241" s="1" t="s">
        <v>7</v>
      </c>
      <c r="U241" s="1">
        <f t="shared" si="105"/>
        <v>0</v>
      </c>
      <c r="V241" s="1">
        <f t="shared" si="106"/>
        <v>1.6</v>
      </c>
      <c r="W241" s="1" t="s">
        <v>199</v>
      </c>
      <c r="X241" s="1" t="str">
        <f t="shared" si="104"/>
        <v>No</v>
      </c>
      <c r="AB241" s="1" t="s">
        <v>373</v>
      </c>
      <c r="AC241" t="str">
        <f t="shared" si="103"/>
        <v>No</v>
      </c>
      <c r="AD241" t="str">
        <f t="shared" si="109"/>
        <v>No</v>
      </c>
      <c r="AE241" t="str">
        <f t="shared" si="110"/>
        <v>No</v>
      </c>
      <c r="AF241" t="str">
        <f t="shared" si="111"/>
        <v>No</v>
      </c>
      <c r="AG241" t="str">
        <f t="shared" si="112"/>
        <v>No</v>
      </c>
      <c r="AH241" s="1" t="s">
        <v>348</v>
      </c>
      <c r="AI241" t="s">
        <v>349</v>
      </c>
      <c r="AJ241" t="str">
        <f t="shared" si="101"/>
        <v/>
      </c>
      <c r="AK241" t="str">
        <f t="shared" si="89"/>
        <v/>
      </c>
      <c r="AL241" t="str">
        <f t="shared" si="90"/>
        <v/>
      </c>
      <c r="AM241" t="str">
        <f t="shared" si="91"/>
        <v/>
      </c>
      <c r="AN241" t="str">
        <f t="shared" si="92"/>
        <v/>
      </c>
      <c r="AO241" t="str">
        <f t="shared" si="93"/>
        <v/>
      </c>
      <c r="AP241" t="str">
        <f t="shared" si="108"/>
        <v>Other</v>
      </c>
    </row>
    <row r="242" spans="1:42" hidden="1" x14ac:dyDescent="0.35">
      <c r="A242" s="1">
        <v>4087014</v>
      </c>
      <c r="B242" s="1" t="s">
        <v>575</v>
      </c>
      <c r="C242" s="1" t="s">
        <v>576</v>
      </c>
      <c r="D242" s="1">
        <v>2017</v>
      </c>
      <c r="E242" s="1" t="s">
        <v>618</v>
      </c>
      <c r="F242" s="1">
        <v>62810</v>
      </c>
      <c r="G242" s="1" t="s">
        <v>212</v>
      </c>
      <c r="H242" s="1" t="s">
        <v>47</v>
      </c>
      <c r="I242" s="1" t="s">
        <v>596</v>
      </c>
      <c r="J242" s="1">
        <v>4433</v>
      </c>
      <c r="K242" s="1" t="s">
        <v>614</v>
      </c>
      <c r="L242" s="1" t="s">
        <v>555</v>
      </c>
      <c r="M242" s="1"/>
      <c r="N242" s="1" t="s">
        <v>606</v>
      </c>
      <c r="O242" s="1" t="str">
        <f t="shared" si="107"/>
        <v>No</v>
      </c>
      <c r="P242" s="1" t="s">
        <v>722</v>
      </c>
      <c r="Q242" s="1">
        <v>0.4</v>
      </c>
      <c r="R242" s="1">
        <f t="shared" si="87"/>
        <v>0</v>
      </c>
      <c r="S242" s="1">
        <v>0.4</v>
      </c>
      <c r="T242" s="1" t="s">
        <v>7</v>
      </c>
      <c r="U242" s="1">
        <f t="shared" si="105"/>
        <v>0</v>
      </c>
      <c r="V242" s="1">
        <f t="shared" si="106"/>
        <v>0.4</v>
      </c>
      <c r="W242" s="1" t="s">
        <v>177</v>
      </c>
      <c r="X242" s="1" t="str">
        <f t="shared" si="104"/>
        <v>No</v>
      </c>
      <c r="AB242" t="s">
        <v>386</v>
      </c>
      <c r="AC242" t="str">
        <f t="shared" si="103"/>
        <v>No</v>
      </c>
      <c r="AD242" t="str">
        <f t="shared" si="109"/>
        <v>No</v>
      </c>
      <c r="AE242" t="str">
        <f t="shared" si="110"/>
        <v>Yes</v>
      </c>
      <c r="AF242" t="str">
        <f t="shared" si="111"/>
        <v>Yes</v>
      </c>
      <c r="AG242" t="str">
        <f t="shared" si="112"/>
        <v>No</v>
      </c>
      <c r="AH242" s="1" t="s">
        <v>348</v>
      </c>
      <c r="AI242" t="s">
        <v>348</v>
      </c>
      <c r="AJ242" t="str">
        <f t="shared" si="101"/>
        <v/>
      </c>
      <c r="AK242" t="str">
        <f t="shared" si="89"/>
        <v/>
      </c>
      <c r="AL242" t="str">
        <f t="shared" si="90"/>
        <v>Consumer</v>
      </c>
      <c r="AM242" t="str">
        <f t="shared" si="91"/>
        <v>Industrial</v>
      </c>
      <c r="AN242" t="str">
        <f t="shared" si="92"/>
        <v/>
      </c>
      <c r="AO242" t="str">
        <f t="shared" si="93"/>
        <v/>
      </c>
      <c r="AP242" t="str">
        <f t="shared" si="108"/>
        <v/>
      </c>
    </row>
    <row r="243" spans="1:42" hidden="1" x14ac:dyDescent="0.35">
      <c r="A243" s="1">
        <v>4087014</v>
      </c>
      <c r="B243" s="1" t="s">
        <v>575</v>
      </c>
      <c r="C243" s="1" t="s">
        <v>576</v>
      </c>
      <c r="D243" s="1">
        <v>2017</v>
      </c>
      <c r="E243" s="1" t="s">
        <v>618</v>
      </c>
      <c r="F243" s="1">
        <v>62486</v>
      </c>
      <c r="G243" s="1" t="s">
        <v>207</v>
      </c>
      <c r="H243" s="1" t="s">
        <v>41</v>
      </c>
      <c r="I243" s="1" t="s">
        <v>596</v>
      </c>
      <c r="J243" s="1">
        <v>4433</v>
      </c>
      <c r="K243" s="1" t="s">
        <v>614</v>
      </c>
      <c r="L243" s="1" t="s">
        <v>554</v>
      </c>
      <c r="M243" s="1"/>
      <c r="N243" s="1" t="s">
        <v>606</v>
      </c>
      <c r="O243" s="1" t="str">
        <f t="shared" si="107"/>
        <v>No</v>
      </c>
      <c r="P243" s="1" t="s">
        <v>722</v>
      </c>
      <c r="Q243" s="1">
        <v>0.2</v>
      </c>
      <c r="R243" s="1">
        <f t="shared" si="87"/>
        <v>0</v>
      </c>
      <c r="S243" s="1">
        <v>0.2</v>
      </c>
      <c r="T243" s="1" t="s">
        <v>7</v>
      </c>
      <c r="U243" s="1">
        <f t="shared" si="105"/>
        <v>0</v>
      </c>
      <c r="V243" s="1">
        <f t="shared" si="106"/>
        <v>0.2</v>
      </c>
      <c r="W243" s="1" t="s">
        <v>177</v>
      </c>
      <c r="X243" s="1" t="str">
        <f t="shared" si="104"/>
        <v>No</v>
      </c>
      <c r="AB243" s="1" t="s">
        <v>380</v>
      </c>
      <c r="AC243" t="str">
        <f t="shared" si="103"/>
        <v>No</v>
      </c>
      <c r="AD243" t="str">
        <f t="shared" si="109"/>
        <v>No</v>
      </c>
      <c r="AE243" t="str">
        <f t="shared" si="110"/>
        <v>Yes</v>
      </c>
      <c r="AF243" t="str">
        <f t="shared" si="111"/>
        <v>No</v>
      </c>
      <c r="AG243" t="str">
        <f t="shared" si="112"/>
        <v>No</v>
      </c>
      <c r="AH243" s="1" t="s">
        <v>348</v>
      </c>
      <c r="AI243" t="s">
        <v>348</v>
      </c>
      <c r="AJ243" t="str">
        <f t="shared" si="101"/>
        <v/>
      </c>
      <c r="AK243" t="str">
        <f t="shared" si="89"/>
        <v/>
      </c>
      <c r="AL243" t="str">
        <f t="shared" si="90"/>
        <v>Consumer</v>
      </c>
      <c r="AM243" t="str">
        <f t="shared" si="91"/>
        <v/>
      </c>
      <c r="AN243" t="str">
        <f t="shared" si="92"/>
        <v/>
      </c>
      <c r="AO243" t="str">
        <f t="shared" si="93"/>
        <v/>
      </c>
      <c r="AP243" t="str">
        <f t="shared" si="108"/>
        <v/>
      </c>
    </row>
    <row r="244" spans="1:42" hidden="1" x14ac:dyDescent="0.35">
      <c r="A244">
        <v>4087000</v>
      </c>
      <c r="B244" t="s">
        <v>3</v>
      </c>
      <c r="C244" t="s">
        <v>4</v>
      </c>
      <c r="D244">
        <v>2017</v>
      </c>
      <c r="E244" t="s">
        <v>620</v>
      </c>
      <c r="F244" s="4">
        <v>63219</v>
      </c>
      <c r="G244" s="1" t="s">
        <v>717</v>
      </c>
      <c r="H244" t="s">
        <v>38</v>
      </c>
      <c r="I244" t="s">
        <v>693</v>
      </c>
      <c r="N244" s="1" t="s">
        <v>606</v>
      </c>
      <c r="O244" s="1" t="str">
        <f t="shared" si="107"/>
        <v>No</v>
      </c>
      <c r="Q244" s="1">
        <v>200</v>
      </c>
      <c r="R244">
        <f t="shared" si="87"/>
        <v>0</v>
      </c>
      <c r="S244">
        <v>200</v>
      </c>
      <c r="T244" t="s">
        <v>622</v>
      </c>
      <c r="U244">
        <f t="shared" si="105"/>
        <v>0</v>
      </c>
      <c r="V244">
        <f t="shared" ref="V244:V251" si="113">U244</f>
        <v>0</v>
      </c>
      <c r="W244" t="s">
        <v>648</v>
      </c>
      <c r="X244" t="str">
        <f t="shared" ref="X244:X251" si="114">IF(S244&lt;R244, "Yes*", "No")</f>
        <v>No</v>
      </c>
      <c r="AB244" t="s">
        <v>378</v>
      </c>
      <c r="AC244" t="str">
        <f t="shared" si="103"/>
        <v>Yes</v>
      </c>
      <c r="AD244" t="str">
        <f t="shared" si="109"/>
        <v>Yes</v>
      </c>
      <c r="AE244" t="str">
        <f t="shared" si="110"/>
        <v>Yes</v>
      </c>
      <c r="AF244" t="str">
        <f t="shared" si="111"/>
        <v>Yes</v>
      </c>
      <c r="AG244" t="str">
        <f t="shared" si="112"/>
        <v>Yes</v>
      </c>
      <c r="AH244" t="s">
        <v>349</v>
      </c>
      <c r="AI244" t="s">
        <v>348</v>
      </c>
      <c r="AJ244" t="str">
        <f t="shared" si="101"/>
        <v>Pesticide</v>
      </c>
      <c r="AK244" t="str">
        <f t="shared" si="89"/>
        <v>PCP</v>
      </c>
      <c r="AL244" t="str">
        <f t="shared" si="90"/>
        <v>Consumer</v>
      </c>
      <c r="AM244" t="str">
        <f t="shared" si="91"/>
        <v>Industrial</v>
      </c>
      <c r="AN244" t="str">
        <f t="shared" si="92"/>
        <v>Pharmaceutical</v>
      </c>
      <c r="AO244" t="str">
        <f t="shared" si="93"/>
        <v>PAH</v>
      </c>
      <c r="AP244" t="str">
        <f t="shared" si="108"/>
        <v/>
      </c>
    </row>
    <row r="245" spans="1:42" hidden="1" x14ac:dyDescent="0.35">
      <c r="A245">
        <v>40870112</v>
      </c>
      <c r="B245" t="s">
        <v>573</v>
      </c>
      <c r="C245" t="s">
        <v>574</v>
      </c>
      <c r="D245">
        <v>2017</v>
      </c>
      <c r="E245" t="s">
        <v>620</v>
      </c>
      <c r="F245" s="4">
        <v>63201</v>
      </c>
      <c r="G245" t="s">
        <v>207</v>
      </c>
      <c r="H245" t="s">
        <v>41</v>
      </c>
      <c r="I245" t="s">
        <v>693</v>
      </c>
      <c r="N245" t="s">
        <v>606</v>
      </c>
      <c r="O245" s="1" t="str">
        <f t="shared" si="107"/>
        <v>No</v>
      </c>
      <c r="Q245">
        <v>500</v>
      </c>
      <c r="R245">
        <f t="shared" si="87"/>
        <v>0</v>
      </c>
      <c r="S245">
        <v>100</v>
      </c>
      <c r="T245" t="s">
        <v>622</v>
      </c>
      <c r="U245">
        <f t="shared" si="105"/>
        <v>0</v>
      </c>
      <c r="V245">
        <f t="shared" si="113"/>
        <v>0</v>
      </c>
      <c r="W245" t="s">
        <v>648</v>
      </c>
      <c r="X245" t="str">
        <f t="shared" si="114"/>
        <v>No</v>
      </c>
      <c r="AB245" t="s">
        <v>701</v>
      </c>
      <c r="AC245" t="str">
        <f t="shared" si="103"/>
        <v>No</v>
      </c>
      <c r="AD245" t="str">
        <f t="shared" si="109"/>
        <v>No</v>
      </c>
      <c r="AE245" t="str">
        <f t="shared" si="110"/>
        <v>Yes</v>
      </c>
      <c r="AF245" t="str">
        <f t="shared" si="111"/>
        <v>No</v>
      </c>
      <c r="AG245" t="str">
        <f t="shared" si="112"/>
        <v>No</v>
      </c>
      <c r="AH245" t="s">
        <v>349</v>
      </c>
      <c r="AI245" t="s">
        <v>348</v>
      </c>
      <c r="AJ245" t="str">
        <f t="shared" si="101"/>
        <v/>
      </c>
      <c r="AK245" t="str">
        <f t="shared" si="89"/>
        <v/>
      </c>
      <c r="AL245" t="str">
        <f t="shared" si="90"/>
        <v>Consumer</v>
      </c>
      <c r="AM245" t="str">
        <f t="shared" si="91"/>
        <v/>
      </c>
      <c r="AN245" t="str">
        <f t="shared" si="92"/>
        <v/>
      </c>
      <c r="AO245" t="str">
        <f t="shared" si="93"/>
        <v>PAH</v>
      </c>
      <c r="AP245" t="str">
        <f t="shared" si="108"/>
        <v/>
      </c>
    </row>
    <row r="246" spans="1:42" hidden="1" x14ac:dyDescent="0.35">
      <c r="A246">
        <v>4087170</v>
      </c>
      <c r="B246" t="s">
        <v>586</v>
      </c>
      <c r="C246" t="s">
        <v>587</v>
      </c>
      <c r="D246">
        <v>2017</v>
      </c>
      <c r="E246" t="s">
        <v>620</v>
      </c>
      <c r="F246" s="4">
        <v>63201</v>
      </c>
      <c r="G246" t="s">
        <v>207</v>
      </c>
      <c r="H246" t="s">
        <v>41</v>
      </c>
      <c r="I246" t="s">
        <v>693</v>
      </c>
      <c r="N246" t="s">
        <v>606</v>
      </c>
      <c r="O246" s="1" t="str">
        <f t="shared" si="107"/>
        <v>No</v>
      </c>
      <c r="Q246">
        <v>500</v>
      </c>
      <c r="R246">
        <f t="shared" si="87"/>
        <v>0</v>
      </c>
      <c r="S246">
        <v>100</v>
      </c>
      <c r="T246" t="s">
        <v>622</v>
      </c>
      <c r="U246">
        <f t="shared" si="105"/>
        <v>0</v>
      </c>
      <c r="V246">
        <f t="shared" si="113"/>
        <v>0</v>
      </c>
      <c r="W246" t="s">
        <v>648</v>
      </c>
      <c r="X246" t="str">
        <f t="shared" si="114"/>
        <v>No</v>
      </c>
      <c r="AB246" t="s">
        <v>701</v>
      </c>
      <c r="AC246" t="str">
        <f t="shared" si="103"/>
        <v>No</v>
      </c>
      <c r="AD246" t="str">
        <f t="shared" si="109"/>
        <v>No</v>
      </c>
      <c r="AE246" t="str">
        <f t="shared" si="110"/>
        <v>Yes</v>
      </c>
      <c r="AF246" t="str">
        <f t="shared" si="111"/>
        <v>No</v>
      </c>
      <c r="AG246" t="str">
        <f t="shared" si="112"/>
        <v>No</v>
      </c>
      <c r="AH246" t="s">
        <v>349</v>
      </c>
      <c r="AI246" t="s">
        <v>348</v>
      </c>
      <c r="AJ246" t="str">
        <f t="shared" si="101"/>
        <v/>
      </c>
      <c r="AK246" t="str">
        <f t="shared" si="89"/>
        <v/>
      </c>
      <c r="AL246" t="str">
        <f t="shared" si="90"/>
        <v>Consumer</v>
      </c>
      <c r="AM246" t="str">
        <f t="shared" si="91"/>
        <v/>
      </c>
      <c r="AN246" t="str">
        <f t="shared" si="92"/>
        <v/>
      </c>
      <c r="AO246" t="str">
        <f t="shared" si="93"/>
        <v>PAH</v>
      </c>
      <c r="AP246" t="str">
        <f t="shared" si="108"/>
        <v/>
      </c>
    </row>
    <row r="247" spans="1:42" hidden="1" x14ac:dyDescent="0.35">
      <c r="A247">
        <v>40871607</v>
      </c>
      <c r="B247" s="5" t="s">
        <v>584</v>
      </c>
      <c r="C247" t="s">
        <v>585</v>
      </c>
      <c r="D247">
        <v>2017</v>
      </c>
      <c r="E247" t="s">
        <v>620</v>
      </c>
      <c r="F247" s="4">
        <v>63201</v>
      </c>
      <c r="G247" t="s">
        <v>207</v>
      </c>
      <c r="H247" t="s">
        <v>41</v>
      </c>
      <c r="I247" t="s">
        <v>693</v>
      </c>
      <c r="N247" t="s">
        <v>606</v>
      </c>
      <c r="O247" s="1" t="str">
        <f t="shared" si="107"/>
        <v>No</v>
      </c>
      <c r="Q247">
        <v>100</v>
      </c>
      <c r="R247">
        <f t="shared" si="87"/>
        <v>0</v>
      </c>
      <c r="S247">
        <v>100</v>
      </c>
      <c r="T247" t="s">
        <v>622</v>
      </c>
      <c r="U247">
        <f t="shared" si="105"/>
        <v>0</v>
      </c>
      <c r="V247">
        <f t="shared" si="113"/>
        <v>0</v>
      </c>
      <c r="W247" t="s">
        <v>648</v>
      </c>
      <c r="X247" t="str">
        <f t="shared" si="114"/>
        <v>No</v>
      </c>
      <c r="AB247" t="s">
        <v>701</v>
      </c>
      <c r="AC247" t="str">
        <f t="shared" si="103"/>
        <v>No</v>
      </c>
      <c r="AD247" t="str">
        <f t="shared" si="109"/>
        <v>No</v>
      </c>
      <c r="AE247" t="str">
        <f t="shared" si="110"/>
        <v>Yes</v>
      </c>
      <c r="AF247" t="str">
        <f t="shared" si="111"/>
        <v>No</v>
      </c>
      <c r="AG247" t="str">
        <f t="shared" si="112"/>
        <v>No</v>
      </c>
      <c r="AH247" t="s">
        <v>349</v>
      </c>
      <c r="AI247" t="s">
        <v>348</v>
      </c>
      <c r="AJ247" t="str">
        <f t="shared" si="101"/>
        <v/>
      </c>
      <c r="AK247" t="str">
        <f t="shared" si="89"/>
        <v/>
      </c>
      <c r="AL247" t="str">
        <f t="shared" si="90"/>
        <v>Consumer</v>
      </c>
      <c r="AM247" t="str">
        <f t="shared" si="91"/>
        <v/>
      </c>
      <c r="AN247" t="str">
        <f t="shared" si="92"/>
        <v/>
      </c>
      <c r="AO247" t="str">
        <f t="shared" si="93"/>
        <v>PAH</v>
      </c>
      <c r="AP247" t="str">
        <f t="shared" si="108"/>
        <v/>
      </c>
    </row>
    <row r="248" spans="1:42" hidden="1" x14ac:dyDescent="0.35">
      <c r="A248">
        <v>4087141</v>
      </c>
      <c r="B248" t="s">
        <v>582</v>
      </c>
      <c r="C248" t="s">
        <v>583</v>
      </c>
      <c r="D248">
        <v>2017</v>
      </c>
      <c r="E248" t="s">
        <v>620</v>
      </c>
      <c r="F248" s="4">
        <v>63201</v>
      </c>
      <c r="G248" t="s">
        <v>207</v>
      </c>
      <c r="H248" t="s">
        <v>41</v>
      </c>
      <c r="I248" t="s">
        <v>693</v>
      </c>
      <c r="N248" t="s">
        <v>606</v>
      </c>
      <c r="O248" s="1" t="str">
        <f t="shared" si="107"/>
        <v>No</v>
      </c>
      <c r="Q248">
        <v>241</v>
      </c>
      <c r="R248">
        <f t="shared" si="87"/>
        <v>0</v>
      </c>
      <c r="S248">
        <v>100</v>
      </c>
      <c r="T248" t="s">
        <v>622</v>
      </c>
      <c r="U248">
        <f t="shared" si="105"/>
        <v>0</v>
      </c>
      <c r="V248">
        <f t="shared" si="113"/>
        <v>0</v>
      </c>
      <c r="W248" t="s">
        <v>648</v>
      </c>
      <c r="X248" t="str">
        <f t="shared" si="114"/>
        <v>No</v>
      </c>
      <c r="AB248" t="s">
        <v>701</v>
      </c>
      <c r="AC248" t="str">
        <f t="shared" si="103"/>
        <v>No</v>
      </c>
      <c r="AD248" t="str">
        <f t="shared" si="109"/>
        <v>No</v>
      </c>
      <c r="AE248" t="str">
        <f t="shared" si="110"/>
        <v>Yes</v>
      </c>
      <c r="AF248" t="str">
        <f t="shared" si="111"/>
        <v>No</v>
      </c>
      <c r="AG248" t="str">
        <f t="shared" si="112"/>
        <v>No</v>
      </c>
      <c r="AH248" t="s">
        <v>349</v>
      </c>
      <c r="AI248" t="s">
        <v>348</v>
      </c>
      <c r="AJ248" t="str">
        <f t="shared" si="101"/>
        <v/>
      </c>
      <c r="AK248" t="str">
        <f t="shared" si="89"/>
        <v/>
      </c>
      <c r="AL248" t="str">
        <f t="shared" si="90"/>
        <v>Consumer</v>
      </c>
      <c r="AM248" t="str">
        <f t="shared" si="91"/>
        <v/>
      </c>
      <c r="AN248" t="str">
        <f t="shared" si="92"/>
        <v/>
      </c>
      <c r="AO248" t="str">
        <f t="shared" si="93"/>
        <v>PAH</v>
      </c>
      <c r="AP248" t="str">
        <f t="shared" si="108"/>
        <v/>
      </c>
    </row>
    <row r="249" spans="1:42" hidden="1" x14ac:dyDescent="0.35">
      <c r="A249">
        <v>4087098</v>
      </c>
      <c r="B249" t="s">
        <v>579</v>
      </c>
      <c r="C249" t="s">
        <v>580</v>
      </c>
      <c r="D249">
        <v>2017</v>
      </c>
      <c r="E249" t="s">
        <v>620</v>
      </c>
      <c r="F249" s="4">
        <v>63201</v>
      </c>
      <c r="G249" t="s">
        <v>207</v>
      </c>
      <c r="H249" t="s">
        <v>41</v>
      </c>
      <c r="I249" t="s">
        <v>693</v>
      </c>
      <c r="N249" t="s">
        <v>606</v>
      </c>
      <c r="O249" s="1" t="str">
        <f t="shared" si="107"/>
        <v>No</v>
      </c>
      <c r="Q249">
        <v>100</v>
      </c>
      <c r="R249">
        <f t="shared" si="87"/>
        <v>0</v>
      </c>
      <c r="S249">
        <v>100</v>
      </c>
      <c r="T249" t="s">
        <v>622</v>
      </c>
      <c r="U249">
        <f t="shared" si="105"/>
        <v>0</v>
      </c>
      <c r="V249">
        <f t="shared" si="113"/>
        <v>0</v>
      </c>
      <c r="W249" t="s">
        <v>648</v>
      </c>
      <c r="X249" t="str">
        <f t="shared" si="114"/>
        <v>No</v>
      </c>
      <c r="AB249" t="s">
        <v>701</v>
      </c>
      <c r="AC249" t="str">
        <f t="shared" si="103"/>
        <v>No</v>
      </c>
      <c r="AD249" t="str">
        <f t="shared" si="109"/>
        <v>No</v>
      </c>
      <c r="AE249" t="str">
        <f t="shared" si="110"/>
        <v>Yes</v>
      </c>
      <c r="AF249" t="str">
        <f t="shared" si="111"/>
        <v>No</v>
      </c>
      <c r="AG249" t="str">
        <f t="shared" si="112"/>
        <v>No</v>
      </c>
      <c r="AH249" t="s">
        <v>349</v>
      </c>
      <c r="AI249" t="s">
        <v>348</v>
      </c>
      <c r="AJ249" t="str">
        <f t="shared" si="101"/>
        <v/>
      </c>
      <c r="AK249" t="str">
        <f t="shared" si="89"/>
        <v/>
      </c>
      <c r="AL249" t="str">
        <f t="shared" si="90"/>
        <v>Consumer</v>
      </c>
      <c r="AM249" t="str">
        <f t="shared" si="91"/>
        <v/>
      </c>
      <c r="AN249" t="str">
        <f t="shared" si="92"/>
        <v/>
      </c>
      <c r="AO249" t="str">
        <f t="shared" si="93"/>
        <v>PAH</v>
      </c>
      <c r="AP249" t="str">
        <f t="shared" si="108"/>
        <v/>
      </c>
    </row>
    <row r="250" spans="1:42" hidden="1" x14ac:dyDescent="0.35">
      <c r="A250">
        <v>40870855</v>
      </c>
      <c r="B250" t="s">
        <v>577</v>
      </c>
      <c r="C250" t="s">
        <v>578</v>
      </c>
      <c r="D250">
        <v>2017</v>
      </c>
      <c r="E250" t="s">
        <v>620</v>
      </c>
      <c r="F250" s="4">
        <v>63201</v>
      </c>
      <c r="G250" t="s">
        <v>207</v>
      </c>
      <c r="H250" t="s">
        <v>41</v>
      </c>
      <c r="I250" t="s">
        <v>693</v>
      </c>
      <c r="N250" t="s">
        <v>606</v>
      </c>
      <c r="O250" s="1" t="str">
        <f t="shared" si="107"/>
        <v>No</v>
      </c>
      <c r="Q250">
        <v>100</v>
      </c>
      <c r="R250">
        <f t="shared" si="87"/>
        <v>0</v>
      </c>
      <c r="S250">
        <v>100</v>
      </c>
      <c r="T250" t="s">
        <v>622</v>
      </c>
      <c r="U250">
        <f t="shared" si="105"/>
        <v>0</v>
      </c>
      <c r="V250">
        <f t="shared" si="113"/>
        <v>0</v>
      </c>
      <c r="W250" t="s">
        <v>648</v>
      </c>
      <c r="X250" t="str">
        <f t="shared" si="114"/>
        <v>No</v>
      </c>
      <c r="AB250" t="s">
        <v>701</v>
      </c>
      <c r="AC250" t="str">
        <f t="shared" si="103"/>
        <v>No</v>
      </c>
      <c r="AD250" t="str">
        <f t="shared" si="109"/>
        <v>No</v>
      </c>
      <c r="AE250" t="str">
        <f t="shared" si="110"/>
        <v>Yes</v>
      </c>
      <c r="AF250" t="str">
        <f t="shared" si="111"/>
        <v>No</v>
      </c>
      <c r="AG250" t="str">
        <f t="shared" si="112"/>
        <v>No</v>
      </c>
      <c r="AH250" t="s">
        <v>349</v>
      </c>
      <c r="AI250" t="s">
        <v>348</v>
      </c>
      <c r="AJ250" t="str">
        <f t="shared" si="101"/>
        <v/>
      </c>
      <c r="AK250" t="str">
        <f t="shared" si="89"/>
        <v/>
      </c>
      <c r="AL250" t="str">
        <f t="shared" si="90"/>
        <v>Consumer</v>
      </c>
      <c r="AM250" t="str">
        <f t="shared" si="91"/>
        <v/>
      </c>
      <c r="AN250" t="str">
        <f t="shared" si="92"/>
        <v/>
      </c>
      <c r="AO250" t="str">
        <f t="shared" si="93"/>
        <v>PAH</v>
      </c>
      <c r="AP250" t="str">
        <f t="shared" si="108"/>
        <v/>
      </c>
    </row>
    <row r="251" spans="1:42" hidden="1" x14ac:dyDescent="0.35">
      <c r="A251">
        <v>4087014</v>
      </c>
      <c r="B251" t="s">
        <v>575</v>
      </c>
      <c r="C251" t="s">
        <v>576</v>
      </c>
      <c r="D251">
        <v>2017</v>
      </c>
      <c r="E251" t="s">
        <v>620</v>
      </c>
      <c r="F251" s="4">
        <v>63201</v>
      </c>
      <c r="G251" t="s">
        <v>207</v>
      </c>
      <c r="H251" t="s">
        <v>41</v>
      </c>
      <c r="I251" t="s">
        <v>693</v>
      </c>
      <c r="N251" t="s">
        <v>606</v>
      </c>
      <c r="O251" s="1" t="str">
        <f t="shared" si="107"/>
        <v>No</v>
      </c>
      <c r="Q251">
        <v>100</v>
      </c>
      <c r="R251">
        <f t="shared" si="87"/>
        <v>0</v>
      </c>
      <c r="S251">
        <v>100</v>
      </c>
      <c r="T251" t="s">
        <v>622</v>
      </c>
      <c r="U251">
        <f t="shared" si="105"/>
        <v>0</v>
      </c>
      <c r="V251">
        <f t="shared" si="113"/>
        <v>0</v>
      </c>
      <c r="W251" t="s">
        <v>648</v>
      </c>
      <c r="X251" t="str">
        <f t="shared" si="114"/>
        <v>No</v>
      </c>
      <c r="AB251" t="s">
        <v>701</v>
      </c>
      <c r="AC251" t="str">
        <f t="shared" si="103"/>
        <v>No</v>
      </c>
      <c r="AD251" t="str">
        <f t="shared" si="109"/>
        <v>No</v>
      </c>
      <c r="AE251" t="str">
        <f t="shared" si="110"/>
        <v>Yes</v>
      </c>
      <c r="AF251" t="str">
        <f t="shared" si="111"/>
        <v>No</v>
      </c>
      <c r="AG251" t="str">
        <f t="shared" si="112"/>
        <v>No</v>
      </c>
      <c r="AH251" t="s">
        <v>349</v>
      </c>
      <c r="AI251" t="s">
        <v>348</v>
      </c>
      <c r="AJ251" t="str">
        <f t="shared" si="101"/>
        <v/>
      </c>
      <c r="AK251" t="str">
        <f t="shared" si="89"/>
        <v/>
      </c>
      <c r="AL251" t="str">
        <f t="shared" si="90"/>
        <v>Consumer</v>
      </c>
      <c r="AM251" t="str">
        <f t="shared" si="91"/>
        <v/>
      </c>
      <c r="AN251" t="str">
        <f t="shared" si="92"/>
        <v/>
      </c>
      <c r="AO251" t="str">
        <f t="shared" si="93"/>
        <v>PAH</v>
      </c>
      <c r="AP251" t="str">
        <f t="shared" si="108"/>
        <v/>
      </c>
    </row>
    <row r="252" spans="1:42" hidden="1" x14ac:dyDescent="0.35">
      <c r="A252" s="1">
        <v>4087014</v>
      </c>
      <c r="B252" s="1" t="s">
        <v>575</v>
      </c>
      <c r="C252" s="1" t="s">
        <v>576</v>
      </c>
      <c r="D252" s="1">
        <v>2017</v>
      </c>
      <c r="E252" s="1" t="s">
        <v>618</v>
      </c>
      <c r="F252" s="1">
        <v>62485</v>
      </c>
      <c r="G252" s="1" t="s">
        <v>206</v>
      </c>
      <c r="H252" s="1" t="s">
        <v>40</v>
      </c>
      <c r="I252" s="1" t="s">
        <v>596</v>
      </c>
      <c r="J252" s="1">
        <v>4433</v>
      </c>
      <c r="K252" s="1" t="s">
        <v>614</v>
      </c>
      <c r="L252" s="1" t="s">
        <v>548</v>
      </c>
      <c r="M252" s="1"/>
      <c r="N252" s="1" t="s">
        <v>606</v>
      </c>
      <c r="O252" s="1" t="str">
        <f t="shared" si="107"/>
        <v>No</v>
      </c>
      <c r="P252" s="1" t="s">
        <v>722</v>
      </c>
      <c r="Q252" s="1">
        <v>0.6</v>
      </c>
      <c r="R252" s="1">
        <f t="shared" si="87"/>
        <v>0</v>
      </c>
      <c r="S252" s="1">
        <v>0.6</v>
      </c>
      <c r="T252" s="1" t="s">
        <v>7</v>
      </c>
      <c r="U252" s="1">
        <f t="shared" si="105"/>
        <v>0</v>
      </c>
      <c r="V252" s="1">
        <f>S252</f>
        <v>0.6</v>
      </c>
      <c r="W252" s="1" t="s">
        <v>177</v>
      </c>
      <c r="X252" s="1" t="str">
        <f t="shared" ref="X252:X263" si="115">IF(N252="E", "Yes", "No")</f>
        <v>No</v>
      </c>
      <c r="AB252" s="1" t="s">
        <v>379</v>
      </c>
      <c r="AC252" t="str">
        <f t="shared" si="103"/>
        <v>No</v>
      </c>
      <c r="AD252" t="str">
        <f t="shared" si="109"/>
        <v>Yes</v>
      </c>
      <c r="AE252" t="str">
        <f t="shared" si="110"/>
        <v>Yes</v>
      </c>
      <c r="AF252" t="str">
        <f t="shared" si="111"/>
        <v>Yes</v>
      </c>
      <c r="AG252" t="str">
        <f t="shared" si="112"/>
        <v>Yes</v>
      </c>
      <c r="AH252" s="1" t="s">
        <v>348</v>
      </c>
      <c r="AI252" t="s">
        <v>348</v>
      </c>
      <c r="AJ252" t="str">
        <f t="shared" si="101"/>
        <v/>
      </c>
      <c r="AK252" t="str">
        <f t="shared" si="89"/>
        <v>PCP</v>
      </c>
      <c r="AL252" t="str">
        <f t="shared" si="90"/>
        <v>Consumer</v>
      </c>
      <c r="AM252" t="str">
        <f t="shared" si="91"/>
        <v>Industrial</v>
      </c>
      <c r="AN252" t="str">
        <f t="shared" si="92"/>
        <v>Pharmaceutical</v>
      </c>
      <c r="AO252" t="str">
        <f t="shared" si="93"/>
        <v/>
      </c>
      <c r="AP252" t="str">
        <f t="shared" si="108"/>
        <v/>
      </c>
    </row>
    <row r="253" spans="1:42" hidden="1" x14ac:dyDescent="0.35">
      <c r="A253" s="1">
        <v>4087014</v>
      </c>
      <c r="B253" s="1" t="s">
        <v>575</v>
      </c>
      <c r="C253" s="1" t="s">
        <v>576</v>
      </c>
      <c r="D253" s="1">
        <v>2017</v>
      </c>
      <c r="E253" s="1" t="s">
        <v>618</v>
      </c>
      <c r="F253" s="1">
        <v>61944</v>
      </c>
      <c r="G253" s="1" t="s">
        <v>203</v>
      </c>
      <c r="H253" s="1" t="s">
        <v>36</v>
      </c>
      <c r="I253" s="1" t="s">
        <v>596</v>
      </c>
      <c r="J253" s="1">
        <v>4433</v>
      </c>
      <c r="K253" s="1" t="s">
        <v>614</v>
      </c>
      <c r="L253" s="1" t="s">
        <v>556</v>
      </c>
      <c r="M253" s="1"/>
      <c r="N253" s="1" t="s">
        <v>606</v>
      </c>
      <c r="O253" s="1" t="str">
        <f t="shared" si="107"/>
        <v>No</v>
      </c>
      <c r="P253" s="1" t="s">
        <v>722</v>
      </c>
      <c r="Q253" s="1">
        <v>0.32</v>
      </c>
      <c r="R253" s="1">
        <f t="shared" si="87"/>
        <v>0</v>
      </c>
      <c r="S253" s="1">
        <v>0.32</v>
      </c>
      <c r="T253" s="1" t="s">
        <v>7</v>
      </c>
      <c r="U253" s="1">
        <f t="shared" si="105"/>
        <v>0</v>
      </c>
      <c r="V253" s="1">
        <f>S253</f>
        <v>0.32</v>
      </c>
      <c r="W253" s="1" t="s">
        <v>177</v>
      </c>
      <c r="X253" s="1" t="str">
        <f t="shared" si="115"/>
        <v>No</v>
      </c>
      <c r="AB253" s="1" t="s">
        <v>376</v>
      </c>
      <c r="AC253" t="str">
        <f t="shared" si="103"/>
        <v>No</v>
      </c>
      <c r="AD253" t="str">
        <f t="shared" si="109"/>
        <v>No</v>
      </c>
      <c r="AE253" t="str">
        <f t="shared" si="110"/>
        <v>No</v>
      </c>
      <c r="AF253" t="str">
        <f t="shared" si="111"/>
        <v>Yes</v>
      </c>
      <c r="AG253" t="str">
        <f t="shared" si="112"/>
        <v>No</v>
      </c>
      <c r="AH253" s="1" t="s">
        <v>348</v>
      </c>
      <c r="AI253" t="s">
        <v>348</v>
      </c>
      <c r="AJ253" t="str">
        <f t="shared" si="101"/>
        <v/>
      </c>
      <c r="AK253" t="str">
        <f t="shared" si="89"/>
        <v/>
      </c>
      <c r="AL253" t="str">
        <f t="shared" si="90"/>
        <v/>
      </c>
      <c r="AM253" t="str">
        <f t="shared" si="91"/>
        <v>Industrial</v>
      </c>
      <c r="AN253" t="str">
        <f t="shared" si="92"/>
        <v/>
      </c>
      <c r="AO253" t="str">
        <f t="shared" si="93"/>
        <v/>
      </c>
      <c r="AP253" t="str">
        <f t="shared" si="108"/>
        <v/>
      </c>
    </row>
    <row r="254" spans="1:42" hidden="1" x14ac:dyDescent="0.35">
      <c r="A254" s="1">
        <v>4087014</v>
      </c>
      <c r="B254" s="1" t="s">
        <v>575</v>
      </c>
      <c r="C254" s="1" t="s">
        <v>576</v>
      </c>
      <c r="D254" s="1">
        <v>2017</v>
      </c>
      <c r="E254" s="1" t="s">
        <v>618</v>
      </c>
      <c r="F254" s="1">
        <v>68022</v>
      </c>
      <c r="G254" s="1" t="s">
        <v>336</v>
      </c>
      <c r="H254" s="1" t="s">
        <v>167</v>
      </c>
      <c r="I254" s="1" t="s">
        <v>597</v>
      </c>
      <c r="J254" s="1">
        <v>2440</v>
      </c>
      <c r="K254" s="1" t="s">
        <v>345</v>
      </c>
      <c r="L254" s="1" t="s">
        <v>345</v>
      </c>
      <c r="M254" s="1"/>
      <c r="N254" s="1" t="s">
        <v>606</v>
      </c>
      <c r="O254" s="1" t="str">
        <f t="shared" si="107"/>
        <v>No</v>
      </c>
      <c r="P254" s="1" t="s">
        <v>722</v>
      </c>
      <c r="Q254" s="1">
        <v>8.1999999999999993</v>
      </c>
      <c r="R254" s="1">
        <f t="shared" si="87"/>
        <v>0</v>
      </c>
      <c r="S254" s="1">
        <v>2</v>
      </c>
      <c r="T254" s="1" t="s">
        <v>30</v>
      </c>
      <c r="U254" s="1">
        <f>R254/1000</f>
        <v>0</v>
      </c>
      <c r="V254" s="1">
        <f>S254/1000</f>
        <v>2E-3</v>
      </c>
      <c r="W254" s="1" t="s">
        <v>318</v>
      </c>
      <c r="X254" s="1" t="str">
        <f t="shared" si="115"/>
        <v>No</v>
      </c>
      <c r="AB254" s="1" t="s">
        <v>445</v>
      </c>
      <c r="AC254" t="str">
        <f t="shared" si="103"/>
        <v>No</v>
      </c>
      <c r="AD254" t="str">
        <f t="shared" si="109"/>
        <v>No</v>
      </c>
      <c r="AE254" t="str">
        <f t="shared" si="110"/>
        <v>No</v>
      </c>
      <c r="AF254" t="str">
        <f t="shared" si="111"/>
        <v>No</v>
      </c>
      <c r="AG254" t="str">
        <f t="shared" si="112"/>
        <v>Yes</v>
      </c>
      <c r="AH254" s="1" t="s">
        <v>348</v>
      </c>
      <c r="AI254" t="s">
        <v>348</v>
      </c>
      <c r="AJ254" t="str">
        <f t="shared" si="101"/>
        <v/>
      </c>
      <c r="AK254" t="str">
        <f t="shared" si="89"/>
        <v/>
      </c>
      <c r="AL254" t="str">
        <f t="shared" si="90"/>
        <v/>
      </c>
      <c r="AM254" t="str">
        <f t="shared" si="91"/>
        <v/>
      </c>
      <c r="AN254" t="str">
        <f t="shared" si="92"/>
        <v>Pharmaceutical</v>
      </c>
      <c r="AO254" t="str">
        <f t="shared" si="93"/>
        <v/>
      </c>
      <c r="AP254" t="str">
        <f t="shared" si="108"/>
        <v/>
      </c>
    </row>
    <row r="255" spans="1:42" hidden="1" x14ac:dyDescent="0.35">
      <c r="A255" s="1">
        <v>4087014</v>
      </c>
      <c r="B255" s="1" t="s">
        <v>575</v>
      </c>
      <c r="C255" s="1" t="s">
        <v>576</v>
      </c>
      <c r="D255" s="1">
        <v>2017</v>
      </c>
      <c r="E255" s="1" t="s">
        <v>618</v>
      </c>
      <c r="F255" s="1">
        <v>67436</v>
      </c>
      <c r="G255" s="1" t="s">
        <v>234</v>
      </c>
      <c r="H255" s="1" t="s">
        <v>72</v>
      </c>
      <c r="I255" s="1" t="s">
        <v>597</v>
      </c>
      <c r="J255" s="1">
        <v>2440</v>
      </c>
      <c r="K255" s="1" t="s">
        <v>345</v>
      </c>
      <c r="L255" s="1" t="s">
        <v>544</v>
      </c>
      <c r="M255" s="1"/>
      <c r="N255" s="1" t="s">
        <v>606</v>
      </c>
      <c r="O255" s="1" t="str">
        <f t="shared" si="107"/>
        <v>No</v>
      </c>
      <c r="P255" s="1" t="s">
        <v>722</v>
      </c>
      <c r="Q255" s="1">
        <v>20</v>
      </c>
      <c r="R255" s="1">
        <f t="shared" si="87"/>
        <v>0</v>
      </c>
      <c r="S255" s="1">
        <v>20</v>
      </c>
      <c r="T255" s="1" t="s">
        <v>30</v>
      </c>
      <c r="U255" s="1">
        <f>R255/1000</f>
        <v>0</v>
      </c>
      <c r="V255" s="1">
        <f>S255/1000</f>
        <v>0.02</v>
      </c>
      <c r="W255" s="1" t="s">
        <v>231</v>
      </c>
      <c r="X255" s="1" t="str">
        <f t="shared" si="115"/>
        <v>No</v>
      </c>
      <c r="AB255" t="s">
        <v>413</v>
      </c>
      <c r="AC255" s="1" t="s">
        <v>349</v>
      </c>
      <c r="AD255" t="str">
        <f t="shared" si="109"/>
        <v>Yes</v>
      </c>
      <c r="AE255" t="str">
        <f t="shared" si="110"/>
        <v>Yes</v>
      </c>
      <c r="AF255" t="str">
        <f t="shared" si="111"/>
        <v>Yes</v>
      </c>
      <c r="AG255" t="str">
        <f t="shared" si="112"/>
        <v>Yes</v>
      </c>
      <c r="AH255" s="1" t="s">
        <v>348</v>
      </c>
      <c r="AI255" t="s">
        <v>348</v>
      </c>
      <c r="AJ255" t="str">
        <f t="shared" si="101"/>
        <v>Pesticide</v>
      </c>
      <c r="AK255" t="str">
        <f t="shared" si="89"/>
        <v>PCP</v>
      </c>
      <c r="AL255" t="str">
        <f t="shared" si="90"/>
        <v>Consumer</v>
      </c>
      <c r="AM255" t="str">
        <f t="shared" si="91"/>
        <v>Industrial</v>
      </c>
      <c r="AN255" t="str">
        <f t="shared" si="92"/>
        <v>Pharmaceutical</v>
      </c>
      <c r="AO255" t="str">
        <f t="shared" si="93"/>
        <v/>
      </c>
      <c r="AP255" t="str">
        <f t="shared" si="108"/>
        <v/>
      </c>
    </row>
    <row r="256" spans="1:42" hidden="1" x14ac:dyDescent="0.35">
      <c r="A256" s="1">
        <v>4087014</v>
      </c>
      <c r="B256" s="1" t="s">
        <v>575</v>
      </c>
      <c r="C256" s="1" t="s">
        <v>576</v>
      </c>
      <c r="D256" s="1">
        <v>2017</v>
      </c>
      <c r="E256" s="1" t="s">
        <v>618</v>
      </c>
      <c r="F256" s="1">
        <v>62811</v>
      </c>
      <c r="G256" s="1" t="s">
        <v>213</v>
      </c>
      <c r="H256" s="1" t="s">
        <v>48</v>
      </c>
      <c r="I256" s="1" t="s">
        <v>596</v>
      </c>
      <c r="J256" s="1">
        <v>4433</v>
      </c>
      <c r="K256" s="1" t="s">
        <v>614</v>
      </c>
      <c r="L256" s="1" t="s">
        <v>548</v>
      </c>
      <c r="M256" s="1"/>
      <c r="N256" s="1" t="s">
        <v>606</v>
      </c>
      <c r="O256" s="1" t="str">
        <f t="shared" si="107"/>
        <v>No</v>
      </c>
      <c r="P256" s="1" t="s">
        <v>722</v>
      </c>
      <c r="Q256" s="1">
        <v>0.4</v>
      </c>
      <c r="R256" s="1">
        <f t="shared" si="87"/>
        <v>0</v>
      </c>
      <c r="S256" s="1">
        <v>0.4</v>
      </c>
      <c r="T256" s="1" t="s">
        <v>7</v>
      </c>
      <c r="U256" s="1">
        <f>R256/1</f>
        <v>0</v>
      </c>
      <c r="V256" s="1">
        <f>S256</f>
        <v>0.4</v>
      </c>
      <c r="W256" s="1" t="s">
        <v>177</v>
      </c>
      <c r="X256" s="1" t="str">
        <f t="shared" si="115"/>
        <v>No</v>
      </c>
      <c r="AB256" t="s">
        <v>387</v>
      </c>
      <c r="AC256" t="str">
        <f t="shared" ref="AC256:AC271" si="116">IF(ISNUMBER(SEARCH("Pesticide, active_ingredient", AB256)), "Yes", "No")</f>
        <v>No</v>
      </c>
      <c r="AD256" t="str">
        <f t="shared" si="109"/>
        <v>Yes</v>
      </c>
      <c r="AE256" t="str">
        <f t="shared" si="110"/>
        <v>Yes</v>
      </c>
      <c r="AF256" t="str">
        <f t="shared" si="111"/>
        <v>Yes</v>
      </c>
      <c r="AG256" t="str">
        <f t="shared" si="112"/>
        <v>Yes</v>
      </c>
      <c r="AH256" s="1" t="s">
        <v>348</v>
      </c>
      <c r="AI256" t="s">
        <v>348</v>
      </c>
      <c r="AJ256" t="str">
        <f t="shared" si="101"/>
        <v/>
      </c>
      <c r="AK256" t="str">
        <f t="shared" si="89"/>
        <v>PCP</v>
      </c>
      <c r="AL256" t="str">
        <f t="shared" si="90"/>
        <v>Consumer</v>
      </c>
      <c r="AM256" t="str">
        <f t="shared" si="91"/>
        <v>Industrial</v>
      </c>
      <c r="AN256" t="str">
        <f t="shared" si="92"/>
        <v>Pharmaceutical</v>
      </c>
      <c r="AO256" t="str">
        <f t="shared" si="93"/>
        <v/>
      </c>
      <c r="AP256" t="str">
        <f t="shared" si="108"/>
        <v/>
      </c>
    </row>
    <row r="257" spans="1:42" hidden="1" x14ac:dyDescent="0.35">
      <c r="A257" s="1">
        <v>4087014</v>
      </c>
      <c r="B257" s="1" t="s">
        <v>575</v>
      </c>
      <c r="C257" s="1" t="s">
        <v>576</v>
      </c>
      <c r="D257" s="1">
        <v>2017</v>
      </c>
      <c r="E257" s="1" t="s">
        <v>618</v>
      </c>
      <c r="F257" s="1">
        <v>62812</v>
      </c>
      <c r="G257" s="1" t="s">
        <v>709</v>
      </c>
      <c r="H257" s="1" t="s">
        <v>49</v>
      </c>
      <c r="I257" s="1" t="s">
        <v>596</v>
      </c>
      <c r="J257" s="1">
        <v>4433</v>
      </c>
      <c r="K257" s="1" t="s">
        <v>614</v>
      </c>
      <c r="L257" s="1" t="s">
        <v>554</v>
      </c>
      <c r="M257" s="1"/>
      <c r="N257" s="1" t="s">
        <v>606</v>
      </c>
      <c r="O257" s="1" t="str">
        <f t="shared" si="107"/>
        <v>No</v>
      </c>
      <c r="P257" s="1" t="s">
        <v>722</v>
      </c>
      <c r="Q257" s="1">
        <v>0.04</v>
      </c>
      <c r="R257" s="1">
        <f t="shared" si="87"/>
        <v>0</v>
      </c>
      <c r="S257" s="1">
        <v>0.04</v>
      </c>
      <c r="T257" s="1" t="s">
        <v>7</v>
      </c>
      <c r="U257" s="1">
        <f>R257/1</f>
        <v>0</v>
      </c>
      <c r="V257" s="1">
        <f>S257</f>
        <v>0.04</v>
      </c>
      <c r="W257" s="1" t="s">
        <v>177</v>
      </c>
      <c r="X257" s="1" t="str">
        <f t="shared" si="115"/>
        <v>No</v>
      </c>
      <c r="AB257" s="1" t="s">
        <v>388</v>
      </c>
      <c r="AC257" t="str">
        <f t="shared" si="116"/>
        <v>No</v>
      </c>
      <c r="AD257" t="str">
        <f t="shared" si="109"/>
        <v>No</v>
      </c>
      <c r="AE257" t="str">
        <f t="shared" si="110"/>
        <v>Yes</v>
      </c>
      <c r="AF257" t="str">
        <f t="shared" si="111"/>
        <v>No</v>
      </c>
      <c r="AG257" t="str">
        <f t="shared" si="112"/>
        <v>No</v>
      </c>
      <c r="AH257" s="1" t="s">
        <v>348</v>
      </c>
      <c r="AI257" t="s">
        <v>348</v>
      </c>
      <c r="AJ257" t="str">
        <f t="shared" si="101"/>
        <v/>
      </c>
      <c r="AK257" t="str">
        <f t="shared" si="89"/>
        <v/>
      </c>
      <c r="AL257" t="str">
        <f t="shared" si="90"/>
        <v>Consumer</v>
      </c>
      <c r="AM257" t="str">
        <f t="shared" si="91"/>
        <v/>
      </c>
      <c r="AN257" t="str">
        <f t="shared" si="92"/>
        <v/>
      </c>
      <c r="AO257" t="str">
        <f t="shared" si="93"/>
        <v/>
      </c>
      <c r="AP257" t="str">
        <f t="shared" si="108"/>
        <v/>
      </c>
    </row>
    <row r="258" spans="1:42" hidden="1" x14ac:dyDescent="0.35">
      <c r="A258" s="1">
        <v>4087014</v>
      </c>
      <c r="B258" s="1" t="s">
        <v>575</v>
      </c>
      <c r="C258" s="1" t="s">
        <v>576</v>
      </c>
      <c r="D258" s="1">
        <v>2017</v>
      </c>
      <c r="E258" s="1" t="s">
        <v>618</v>
      </c>
      <c r="F258" s="1">
        <v>67484</v>
      </c>
      <c r="G258" s="1" t="s">
        <v>274</v>
      </c>
      <c r="H258" s="1" t="s">
        <v>110</v>
      </c>
      <c r="I258" s="1" t="s">
        <v>597</v>
      </c>
      <c r="J258" s="1">
        <v>2440</v>
      </c>
      <c r="K258" s="1" t="s">
        <v>345</v>
      </c>
      <c r="L258" s="1" t="s">
        <v>345</v>
      </c>
      <c r="M258" s="1"/>
      <c r="N258" s="1" t="s">
        <v>606</v>
      </c>
      <c r="O258" s="1" t="str">
        <f t="shared" si="107"/>
        <v>No</v>
      </c>
      <c r="P258" s="1" t="s">
        <v>722</v>
      </c>
      <c r="Q258" s="1">
        <v>80</v>
      </c>
      <c r="R258" s="1">
        <f t="shared" ref="R258:R321" si="117">IF(O258="No", 0, Q258)</f>
        <v>0</v>
      </c>
      <c r="S258" s="1">
        <v>22</v>
      </c>
      <c r="T258" s="1" t="s">
        <v>30</v>
      </c>
      <c r="U258" s="1">
        <f t="shared" ref="U258:V263" si="118">R258/1000</f>
        <v>0</v>
      </c>
      <c r="V258" s="1">
        <f t="shared" si="118"/>
        <v>2.1999999999999999E-2</v>
      </c>
      <c r="W258" s="1" t="s">
        <v>231</v>
      </c>
      <c r="X258" s="1" t="str">
        <f t="shared" si="115"/>
        <v>No</v>
      </c>
      <c r="AB258" t="s">
        <v>450</v>
      </c>
      <c r="AC258" t="str">
        <f t="shared" si="116"/>
        <v>No</v>
      </c>
      <c r="AD258" t="str">
        <f t="shared" si="109"/>
        <v>No</v>
      </c>
      <c r="AE258" t="str">
        <f t="shared" si="110"/>
        <v>No</v>
      </c>
      <c r="AF258" t="str">
        <f t="shared" si="111"/>
        <v>No</v>
      </c>
      <c r="AG258" t="str">
        <f t="shared" si="112"/>
        <v>Yes</v>
      </c>
      <c r="AH258" s="1" t="s">
        <v>348</v>
      </c>
      <c r="AI258" t="s">
        <v>348</v>
      </c>
      <c r="AJ258" t="str">
        <f t="shared" si="101"/>
        <v/>
      </c>
      <c r="AK258" t="str">
        <f t="shared" ref="AK258:AK321" si="119">IF(AD258="Yes", "PCP", "")</f>
        <v/>
      </c>
      <c r="AL258" t="str">
        <f t="shared" ref="AL258:AL321" si="120">IF(AE258="Yes", "Consumer", "")</f>
        <v/>
      </c>
      <c r="AM258" t="str">
        <f t="shared" ref="AM258:AM321" si="121">IF(AF258="Yes", "Industrial", "")</f>
        <v/>
      </c>
      <c r="AN258" t="str">
        <f t="shared" ref="AN258:AN321" si="122">IF(AG258="Yes", "Pharmaceutical", "")</f>
        <v>Pharmaceutical</v>
      </c>
      <c r="AO258" t="str">
        <f t="shared" ref="AO258:AO321" si="123">IF(AH258="Yes", "PAH", "")</f>
        <v/>
      </c>
      <c r="AP258" t="str">
        <f t="shared" si="108"/>
        <v/>
      </c>
    </row>
    <row r="259" spans="1:42" hidden="1" x14ac:dyDescent="0.35">
      <c r="A259" s="1">
        <v>4087014</v>
      </c>
      <c r="B259" s="1" t="s">
        <v>575</v>
      </c>
      <c r="C259" s="1" t="s">
        <v>576</v>
      </c>
      <c r="D259" s="1">
        <v>2017</v>
      </c>
      <c r="E259" s="1" t="s">
        <v>618</v>
      </c>
      <c r="F259" s="1">
        <v>67437</v>
      </c>
      <c r="G259" s="1" t="s">
        <v>235</v>
      </c>
      <c r="H259" s="1" t="s">
        <v>73</v>
      </c>
      <c r="I259" s="1" t="s">
        <v>597</v>
      </c>
      <c r="J259" s="1">
        <v>2440</v>
      </c>
      <c r="K259" s="1" t="s">
        <v>345</v>
      </c>
      <c r="L259" s="1" t="s">
        <v>561</v>
      </c>
      <c r="M259" s="1"/>
      <c r="N259" s="1" t="s">
        <v>606</v>
      </c>
      <c r="O259" s="1" t="str">
        <f t="shared" si="107"/>
        <v>No</v>
      </c>
      <c r="P259" s="1" t="s">
        <v>722</v>
      </c>
      <c r="Q259" s="1">
        <v>6.7</v>
      </c>
      <c r="R259" s="1">
        <f t="shared" si="117"/>
        <v>0</v>
      </c>
      <c r="S259" s="1">
        <v>6.7</v>
      </c>
      <c r="T259" s="1" t="s">
        <v>30</v>
      </c>
      <c r="U259" s="1">
        <f t="shared" si="118"/>
        <v>0</v>
      </c>
      <c r="V259" s="1">
        <f t="shared" si="118"/>
        <v>6.7000000000000002E-3</v>
      </c>
      <c r="W259" s="1" t="s">
        <v>231</v>
      </c>
      <c r="X259" s="1" t="str">
        <f t="shared" si="115"/>
        <v>No</v>
      </c>
      <c r="AB259" t="s">
        <v>414</v>
      </c>
      <c r="AC259" t="str">
        <f t="shared" si="116"/>
        <v>No</v>
      </c>
      <c r="AD259" t="str">
        <f t="shared" si="109"/>
        <v>No</v>
      </c>
      <c r="AE259" t="str">
        <f t="shared" si="110"/>
        <v>No</v>
      </c>
      <c r="AF259" t="str">
        <f t="shared" si="111"/>
        <v>Yes</v>
      </c>
      <c r="AG259" t="str">
        <f t="shared" si="112"/>
        <v>Yes</v>
      </c>
      <c r="AH259" s="1" t="s">
        <v>348</v>
      </c>
      <c r="AI259" t="s">
        <v>348</v>
      </c>
      <c r="AJ259" t="str">
        <f t="shared" si="101"/>
        <v/>
      </c>
      <c r="AK259" t="str">
        <f t="shared" si="119"/>
        <v/>
      </c>
      <c r="AL259" t="str">
        <f t="shared" si="120"/>
        <v/>
      </c>
      <c r="AM259" t="str">
        <f t="shared" si="121"/>
        <v>Industrial</v>
      </c>
      <c r="AN259" t="str">
        <f t="shared" si="122"/>
        <v>Pharmaceutical</v>
      </c>
      <c r="AO259" t="str">
        <f t="shared" si="123"/>
        <v/>
      </c>
      <c r="AP259" t="str">
        <f t="shared" si="108"/>
        <v/>
      </c>
    </row>
    <row r="260" spans="1:42" hidden="1" x14ac:dyDescent="0.35">
      <c r="A260" s="1">
        <v>4087014</v>
      </c>
      <c r="B260" s="1" t="s">
        <v>575</v>
      </c>
      <c r="C260" s="1" t="s">
        <v>576</v>
      </c>
      <c r="D260" s="1">
        <v>2017</v>
      </c>
      <c r="E260" s="1" t="s">
        <v>618</v>
      </c>
      <c r="F260" s="1">
        <v>68250</v>
      </c>
      <c r="G260" s="1" t="s">
        <v>337</v>
      </c>
      <c r="H260" s="1" t="s">
        <v>168</v>
      </c>
      <c r="I260" s="1" t="s">
        <v>597</v>
      </c>
      <c r="J260" s="1">
        <v>2440</v>
      </c>
      <c r="K260" s="1" t="s">
        <v>345</v>
      </c>
      <c r="L260" s="1" t="s">
        <v>561</v>
      </c>
      <c r="M260" s="1"/>
      <c r="N260" s="1" t="s">
        <v>606</v>
      </c>
      <c r="O260" s="1" t="str">
        <f t="shared" si="107"/>
        <v>No</v>
      </c>
      <c r="P260" s="1" t="s">
        <v>722</v>
      </c>
      <c r="Q260" s="1">
        <v>21</v>
      </c>
      <c r="R260" s="1">
        <f t="shared" si="117"/>
        <v>0</v>
      </c>
      <c r="S260" s="1">
        <v>21</v>
      </c>
      <c r="T260" s="1" t="s">
        <v>30</v>
      </c>
      <c r="U260" s="1">
        <f t="shared" si="118"/>
        <v>0</v>
      </c>
      <c r="V260" s="1">
        <f t="shared" si="118"/>
        <v>2.1000000000000001E-2</v>
      </c>
      <c r="W260" s="1" t="s">
        <v>318</v>
      </c>
      <c r="X260" s="1" t="str">
        <f t="shared" si="115"/>
        <v>No</v>
      </c>
      <c r="AB260" t="s">
        <v>504</v>
      </c>
      <c r="AC260" t="str">
        <f t="shared" si="116"/>
        <v>No</v>
      </c>
      <c r="AD260" t="str">
        <f t="shared" si="109"/>
        <v>No</v>
      </c>
      <c r="AE260" t="str">
        <f t="shared" si="110"/>
        <v>No</v>
      </c>
      <c r="AF260" t="str">
        <f t="shared" si="111"/>
        <v>Yes</v>
      </c>
      <c r="AG260" t="str">
        <f t="shared" si="112"/>
        <v>Yes</v>
      </c>
      <c r="AH260" s="1" t="s">
        <v>348</v>
      </c>
      <c r="AI260" t="s">
        <v>348</v>
      </c>
      <c r="AJ260" t="str">
        <f t="shared" si="101"/>
        <v/>
      </c>
      <c r="AK260" t="str">
        <f t="shared" si="119"/>
        <v/>
      </c>
      <c r="AL260" t="str">
        <f t="shared" si="120"/>
        <v/>
      </c>
      <c r="AM260" t="str">
        <f t="shared" si="121"/>
        <v>Industrial</v>
      </c>
      <c r="AN260" t="str">
        <f t="shared" si="122"/>
        <v>Pharmaceutical</v>
      </c>
      <c r="AO260" t="str">
        <f t="shared" si="123"/>
        <v/>
      </c>
      <c r="AP260" t="str">
        <f t="shared" si="108"/>
        <v/>
      </c>
    </row>
    <row r="261" spans="1:42" hidden="1" x14ac:dyDescent="0.35">
      <c r="A261" s="1">
        <v>4087014</v>
      </c>
      <c r="B261" s="1" t="s">
        <v>575</v>
      </c>
      <c r="C261" s="1" t="s">
        <v>576</v>
      </c>
      <c r="D261" s="1">
        <v>2017</v>
      </c>
      <c r="E261" s="1" t="s">
        <v>618</v>
      </c>
      <c r="F261" s="1">
        <v>67522</v>
      </c>
      <c r="G261" s="1" t="s">
        <v>306</v>
      </c>
      <c r="H261" s="1" t="s">
        <v>140</v>
      </c>
      <c r="I261" s="1" t="s">
        <v>597</v>
      </c>
      <c r="J261" s="1">
        <v>2440</v>
      </c>
      <c r="K261" s="1" t="s">
        <v>345</v>
      </c>
      <c r="L261" s="1" t="s">
        <v>345</v>
      </c>
      <c r="M261" s="1"/>
      <c r="N261" s="1" t="s">
        <v>606</v>
      </c>
      <c r="O261" s="1" t="str">
        <f t="shared" si="107"/>
        <v>No</v>
      </c>
      <c r="P261" s="1" t="s">
        <v>722</v>
      </c>
      <c r="Q261" s="1">
        <v>37</v>
      </c>
      <c r="R261" s="1">
        <f t="shared" si="117"/>
        <v>0</v>
      </c>
      <c r="S261" s="1">
        <v>37</v>
      </c>
      <c r="T261" s="1" t="s">
        <v>30</v>
      </c>
      <c r="U261" s="1">
        <f t="shared" si="118"/>
        <v>0</v>
      </c>
      <c r="V261" s="1">
        <f t="shared" si="118"/>
        <v>3.6999999999999998E-2</v>
      </c>
      <c r="W261" s="1" t="s">
        <v>231</v>
      </c>
      <c r="X261" s="1" t="str">
        <f t="shared" si="115"/>
        <v>No</v>
      </c>
      <c r="AB261" t="s">
        <v>481</v>
      </c>
      <c r="AC261" t="str">
        <f t="shared" si="116"/>
        <v>No</v>
      </c>
      <c r="AD261" t="str">
        <f t="shared" si="109"/>
        <v>No</v>
      </c>
      <c r="AE261" t="str">
        <f t="shared" si="110"/>
        <v>No</v>
      </c>
      <c r="AF261" t="str">
        <f t="shared" si="111"/>
        <v>No</v>
      </c>
      <c r="AG261" t="str">
        <f t="shared" si="112"/>
        <v>Yes</v>
      </c>
      <c r="AH261" s="1" t="s">
        <v>348</v>
      </c>
      <c r="AI261" t="s">
        <v>348</v>
      </c>
      <c r="AJ261" t="str">
        <f t="shared" si="101"/>
        <v/>
      </c>
      <c r="AK261" t="str">
        <f t="shared" si="119"/>
        <v/>
      </c>
      <c r="AL261" t="str">
        <f t="shared" si="120"/>
        <v/>
      </c>
      <c r="AM261" t="str">
        <f t="shared" si="121"/>
        <v/>
      </c>
      <c r="AN261" t="str">
        <f t="shared" si="122"/>
        <v>Pharmaceutical</v>
      </c>
      <c r="AO261" t="str">
        <f t="shared" si="123"/>
        <v/>
      </c>
      <c r="AP261" t="str">
        <f t="shared" si="108"/>
        <v/>
      </c>
    </row>
    <row r="262" spans="1:42" hidden="1" x14ac:dyDescent="0.35">
      <c r="A262" s="1">
        <v>4087014</v>
      </c>
      <c r="B262" s="1" t="s">
        <v>575</v>
      </c>
      <c r="C262" s="1" t="s">
        <v>576</v>
      </c>
      <c r="D262" s="1">
        <v>2017</v>
      </c>
      <c r="E262" s="1" t="s">
        <v>618</v>
      </c>
      <c r="F262" s="1">
        <v>67461</v>
      </c>
      <c r="G262" s="1" t="s">
        <v>256</v>
      </c>
      <c r="H262" s="1" t="s">
        <v>93</v>
      </c>
      <c r="I262" s="1" t="s">
        <v>597</v>
      </c>
      <c r="J262" s="1">
        <v>2440</v>
      </c>
      <c r="K262" s="1" t="s">
        <v>345</v>
      </c>
      <c r="L262" s="1" t="s">
        <v>563</v>
      </c>
      <c r="M262" s="1"/>
      <c r="N262" s="1" t="s">
        <v>606</v>
      </c>
      <c r="O262" s="1" t="str">
        <f t="shared" si="107"/>
        <v>No</v>
      </c>
      <c r="P262" s="1" t="s">
        <v>722</v>
      </c>
      <c r="Q262" s="1">
        <v>8.1</v>
      </c>
      <c r="R262" s="1">
        <f t="shared" si="117"/>
        <v>0</v>
      </c>
      <c r="S262" s="1">
        <v>4.4000000000000004</v>
      </c>
      <c r="T262" s="1" t="s">
        <v>30</v>
      </c>
      <c r="U262" s="1">
        <f t="shared" si="118"/>
        <v>0</v>
      </c>
      <c r="V262" s="1">
        <f t="shared" si="118"/>
        <v>4.4000000000000003E-3</v>
      </c>
      <c r="W262" s="1" t="s">
        <v>231</v>
      </c>
      <c r="X262" s="1" t="str">
        <f t="shared" si="115"/>
        <v>No</v>
      </c>
      <c r="AB262" t="s">
        <v>432</v>
      </c>
      <c r="AC262" t="str">
        <f t="shared" si="116"/>
        <v>No</v>
      </c>
      <c r="AD262" t="str">
        <f t="shared" si="109"/>
        <v>Yes</v>
      </c>
      <c r="AE262" t="str">
        <f t="shared" si="110"/>
        <v>No</v>
      </c>
      <c r="AF262" t="str">
        <f t="shared" si="111"/>
        <v>No</v>
      </c>
      <c r="AG262" t="str">
        <f t="shared" si="112"/>
        <v>Yes</v>
      </c>
      <c r="AH262" s="1" t="s">
        <v>348</v>
      </c>
      <c r="AI262" t="s">
        <v>348</v>
      </c>
      <c r="AJ262" t="str">
        <f t="shared" si="101"/>
        <v/>
      </c>
      <c r="AK262" t="str">
        <f t="shared" si="119"/>
        <v>PCP</v>
      </c>
      <c r="AL262" t="str">
        <f t="shared" si="120"/>
        <v/>
      </c>
      <c r="AM262" t="str">
        <f t="shared" si="121"/>
        <v/>
      </c>
      <c r="AN262" t="str">
        <f t="shared" si="122"/>
        <v>Pharmaceutical</v>
      </c>
      <c r="AO262" t="str">
        <f t="shared" si="123"/>
        <v/>
      </c>
      <c r="AP262" t="str">
        <f t="shared" si="108"/>
        <v/>
      </c>
    </row>
    <row r="263" spans="1:42" hidden="1" x14ac:dyDescent="0.35">
      <c r="A263" s="1">
        <v>4087000</v>
      </c>
      <c r="B263" s="1" t="s">
        <v>3</v>
      </c>
      <c r="C263" s="1" t="s">
        <v>4</v>
      </c>
      <c r="D263" s="1">
        <v>2017</v>
      </c>
      <c r="E263" s="1" t="s">
        <v>618</v>
      </c>
      <c r="F263" s="1">
        <v>68006</v>
      </c>
      <c r="G263" s="1" t="s">
        <v>325</v>
      </c>
      <c r="H263" s="1" t="s">
        <v>156</v>
      </c>
      <c r="I263" s="1" t="s">
        <v>597</v>
      </c>
      <c r="J263" s="1">
        <v>2440</v>
      </c>
      <c r="K263" s="1" t="s">
        <v>345</v>
      </c>
      <c r="L263" s="1" t="s">
        <v>345</v>
      </c>
      <c r="M263" s="1"/>
      <c r="N263" s="1" t="s">
        <v>606</v>
      </c>
      <c r="O263" s="1" t="str">
        <f t="shared" si="107"/>
        <v>No</v>
      </c>
      <c r="P263" s="1" t="s">
        <v>722</v>
      </c>
      <c r="Q263" s="1">
        <v>20</v>
      </c>
      <c r="R263" s="1">
        <f t="shared" si="117"/>
        <v>0</v>
      </c>
      <c r="S263" s="1">
        <f>IF(O263="No", Q263, " ")</f>
        <v>20</v>
      </c>
      <c r="T263" s="1" t="s">
        <v>30</v>
      </c>
      <c r="U263" s="1">
        <f t="shared" si="118"/>
        <v>0</v>
      </c>
      <c r="V263" s="1">
        <f t="shared" si="118"/>
        <v>0.02</v>
      </c>
      <c r="W263" s="1" t="s">
        <v>318</v>
      </c>
      <c r="X263" s="1" t="str">
        <f t="shared" si="115"/>
        <v>No</v>
      </c>
      <c r="AB263" t="s">
        <v>496</v>
      </c>
      <c r="AC263" t="str">
        <f t="shared" si="116"/>
        <v>No</v>
      </c>
      <c r="AD263" t="str">
        <f t="shared" si="109"/>
        <v>No</v>
      </c>
      <c r="AE263" t="str">
        <f t="shared" si="110"/>
        <v>No</v>
      </c>
      <c r="AF263" t="str">
        <f t="shared" si="111"/>
        <v>No</v>
      </c>
      <c r="AG263" t="str">
        <f t="shared" si="112"/>
        <v>Yes</v>
      </c>
      <c r="AH263" s="1" t="s">
        <v>348</v>
      </c>
      <c r="AI263" t="s">
        <v>348</v>
      </c>
      <c r="AJ263" t="str">
        <f t="shared" si="101"/>
        <v/>
      </c>
      <c r="AK263" t="str">
        <f t="shared" si="119"/>
        <v/>
      </c>
      <c r="AL263" t="str">
        <f t="shared" si="120"/>
        <v/>
      </c>
      <c r="AM263" t="str">
        <f t="shared" si="121"/>
        <v/>
      </c>
      <c r="AN263" t="str">
        <f t="shared" si="122"/>
        <v>Pharmaceutical</v>
      </c>
      <c r="AO263" t="str">
        <f t="shared" si="123"/>
        <v/>
      </c>
      <c r="AP263" t="str">
        <f t="shared" si="108"/>
        <v/>
      </c>
    </row>
    <row r="264" spans="1:42" hidden="1" x14ac:dyDescent="0.35">
      <c r="A264">
        <v>40870112</v>
      </c>
      <c r="B264" t="s">
        <v>573</v>
      </c>
      <c r="C264" t="s">
        <v>574</v>
      </c>
      <c r="D264">
        <v>2017</v>
      </c>
      <c r="E264" t="s">
        <v>620</v>
      </c>
      <c r="F264" s="4">
        <v>63206</v>
      </c>
      <c r="G264" t="s">
        <v>206</v>
      </c>
      <c r="H264" t="s">
        <v>40</v>
      </c>
      <c r="I264" t="s">
        <v>693</v>
      </c>
      <c r="N264" t="s">
        <v>606</v>
      </c>
      <c r="O264" s="1" t="str">
        <f t="shared" si="107"/>
        <v>No</v>
      </c>
      <c r="Q264">
        <v>2500</v>
      </c>
      <c r="R264">
        <f t="shared" si="117"/>
        <v>0</v>
      </c>
      <c r="S264">
        <v>500</v>
      </c>
      <c r="T264" t="s">
        <v>622</v>
      </c>
      <c r="U264">
        <f t="shared" ref="U264:U272" si="124">R264/1</f>
        <v>0</v>
      </c>
      <c r="V264">
        <f t="shared" ref="V264:V270" si="125">U264</f>
        <v>0</v>
      </c>
      <c r="W264" t="s">
        <v>648</v>
      </c>
      <c r="X264" t="str">
        <f t="shared" ref="X264:X270" si="126">IF(S264&lt;R264, "Yes*", "No")</f>
        <v>No</v>
      </c>
      <c r="AB264" t="s">
        <v>379</v>
      </c>
      <c r="AC264" t="str">
        <f t="shared" si="116"/>
        <v>No</v>
      </c>
      <c r="AD264" t="str">
        <f t="shared" si="109"/>
        <v>Yes</v>
      </c>
      <c r="AE264" t="str">
        <f t="shared" si="110"/>
        <v>Yes</v>
      </c>
      <c r="AF264" t="str">
        <f t="shared" si="111"/>
        <v>Yes</v>
      </c>
      <c r="AG264" t="str">
        <f t="shared" si="112"/>
        <v>Yes</v>
      </c>
      <c r="AH264" t="s">
        <v>349</v>
      </c>
      <c r="AI264" t="s">
        <v>348</v>
      </c>
      <c r="AJ264" t="str">
        <f t="shared" si="101"/>
        <v/>
      </c>
      <c r="AK264" t="str">
        <f t="shared" si="119"/>
        <v>PCP</v>
      </c>
      <c r="AL264" t="str">
        <f t="shared" si="120"/>
        <v>Consumer</v>
      </c>
      <c r="AM264" t="str">
        <f t="shared" si="121"/>
        <v>Industrial</v>
      </c>
      <c r="AN264" t="str">
        <f t="shared" si="122"/>
        <v>Pharmaceutical</v>
      </c>
      <c r="AO264" t="str">
        <f t="shared" si="123"/>
        <v>PAH</v>
      </c>
      <c r="AP264" t="str">
        <f t="shared" si="108"/>
        <v/>
      </c>
    </row>
    <row r="265" spans="1:42" hidden="1" x14ac:dyDescent="0.35">
      <c r="A265">
        <v>4087170</v>
      </c>
      <c r="B265" t="s">
        <v>586</v>
      </c>
      <c r="C265" t="s">
        <v>587</v>
      </c>
      <c r="D265">
        <v>2017</v>
      </c>
      <c r="E265" t="s">
        <v>620</v>
      </c>
      <c r="F265" s="4">
        <v>63206</v>
      </c>
      <c r="G265" t="s">
        <v>206</v>
      </c>
      <c r="H265" t="s">
        <v>40</v>
      </c>
      <c r="I265" t="s">
        <v>693</v>
      </c>
      <c r="N265" t="s">
        <v>606</v>
      </c>
      <c r="O265" s="1" t="str">
        <f t="shared" si="107"/>
        <v>No</v>
      </c>
      <c r="Q265">
        <v>2500</v>
      </c>
      <c r="R265">
        <f t="shared" si="117"/>
        <v>0</v>
      </c>
      <c r="S265">
        <v>500</v>
      </c>
      <c r="T265" t="s">
        <v>622</v>
      </c>
      <c r="U265">
        <f t="shared" si="124"/>
        <v>0</v>
      </c>
      <c r="V265">
        <f t="shared" si="125"/>
        <v>0</v>
      </c>
      <c r="W265" t="s">
        <v>648</v>
      </c>
      <c r="X265" t="str">
        <f t="shared" si="126"/>
        <v>No</v>
      </c>
      <c r="AB265" t="s">
        <v>379</v>
      </c>
      <c r="AC265" t="str">
        <f t="shared" si="116"/>
        <v>No</v>
      </c>
      <c r="AD265" t="str">
        <f t="shared" si="109"/>
        <v>Yes</v>
      </c>
      <c r="AE265" t="str">
        <f t="shared" si="110"/>
        <v>Yes</v>
      </c>
      <c r="AF265" t="str">
        <f t="shared" si="111"/>
        <v>Yes</v>
      </c>
      <c r="AG265" t="str">
        <f t="shared" si="112"/>
        <v>Yes</v>
      </c>
      <c r="AH265" t="s">
        <v>349</v>
      </c>
      <c r="AI265" t="s">
        <v>348</v>
      </c>
      <c r="AJ265" t="str">
        <f t="shared" si="101"/>
        <v/>
      </c>
      <c r="AK265" t="str">
        <f t="shared" si="119"/>
        <v>PCP</v>
      </c>
      <c r="AL265" t="str">
        <f t="shared" si="120"/>
        <v>Consumer</v>
      </c>
      <c r="AM265" t="str">
        <f t="shared" si="121"/>
        <v>Industrial</v>
      </c>
      <c r="AN265" t="str">
        <f t="shared" si="122"/>
        <v>Pharmaceutical</v>
      </c>
      <c r="AO265" t="str">
        <f t="shared" si="123"/>
        <v>PAH</v>
      </c>
      <c r="AP265" t="str">
        <f t="shared" si="108"/>
        <v/>
      </c>
    </row>
    <row r="266" spans="1:42" hidden="1" x14ac:dyDescent="0.35">
      <c r="A266">
        <v>40871607</v>
      </c>
      <c r="B266" s="5" t="s">
        <v>584</v>
      </c>
      <c r="C266" t="s">
        <v>585</v>
      </c>
      <c r="D266">
        <v>2017</v>
      </c>
      <c r="E266" t="s">
        <v>620</v>
      </c>
      <c r="F266" s="4">
        <v>63206</v>
      </c>
      <c r="G266" t="s">
        <v>206</v>
      </c>
      <c r="H266" t="s">
        <v>40</v>
      </c>
      <c r="I266" t="s">
        <v>693</v>
      </c>
      <c r="N266" t="s">
        <v>606</v>
      </c>
      <c r="O266" s="1" t="str">
        <f t="shared" si="107"/>
        <v>No</v>
      </c>
      <c r="Q266">
        <v>500</v>
      </c>
      <c r="R266">
        <f t="shared" si="117"/>
        <v>0</v>
      </c>
      <c r="S266">
        <v>500</v>
      </c>
      <c r="T266" t="s">
        <v>622</v>
      </c>
      <c r="U266">
        <f t="shared" si="124"/>
        <v>0</v>
      </c>
      <c r="V266">
        <f t="shared" si="125"/>
        <v>0</v>
      </c>
      <c r="W266" t="s">
        <v>648</v>
      </c>
      <c r="X266" t="str">
        <f t="shared" si="126"/>
        <v>No</v>
      </c>
      <c r="AB266" t="s">
        <v>379</v>
      </c>
      <c r="AC266" t="str">
        <f t="shared" si="116"/>
        <v>No</v>
      </c>
      <c r="AD266" t="str">
        <f t="shared" si="109"/>
        <v>Yes</v>
      </c>
      <c r="AE266" t="str">
        <f t="shared" si="110"/>
        <v>Yes</v>
      </c>
      <c r="AF266" t="str">
        <f t="shared" si="111"/>
        <v>Yes</v>
      </c>
      <c r="AG266" t="str">
        <f t="shared" si="112"/>
        <v>Yes</v>
      </c>
      <c r="AH266" t="s">
        <v>349</v>
      </c>
      <c r="AI266" t="s">
        <v>348</v>
      </c>
      <c r="AJ266" t="str">
        <f t="shared" si="101"/>
        <v/>
      </c>
      <c r="AK266" t="str">
        <f t="shared" si="119"/>
        <v>PCP</v>
      </c>
      <c r="AL266" t="str">
        <f t="shared" si="120"/>
        <v>Consumer</v>
      </c>
      <c r="AM266" t="str">
        <f t="shared" si="121"/>
        <v>Industrial</v>
      </c>
      <c r="AN266" t="str">
        <f t="shared" si="122"/>
        <v>Pharmaceutical</v>
      </c>
      <c r="AO266" t="str">
        <f t="shared" si="123"/>
        <v>PAH</v>
      </c>
      <c r="AP266" t="str">
        <f t="shared" si="108"/>
        <v/>
      </c>
    </row>
    <row r="267" spans="1:42" hidden="1" x14ac:dyDescent="0.35">
      <c r="A267">
        <v>4087141</v>
      </c>
      <c r="B267" t="s">
        <v>582</v>
      </c>
      <c r="C267" t="s">
        <v>583</v>
      </c>
      <c r="D267">
        <v>2017</v>
      </c>
      <c r="E267" t="s">
        <v>620</v>
      </c>
      <c r="F267" s="4">
        <v>63206</v>
      </c>
      <c r="G267" t="s">
        <v>206</v>
      </c>
      <c r="H267" t="s">
        <v>40</v>
      </c>
      <c r="I267" t="s">
        <v>693</v>
      </c>
      <c r="N267"/>
      <c r="O267" s="1" t="str">
        <f t="shared" si="107"/>
        <v>Yes</v>
      </c>
      <c r="Q267">
        <v>500</v>
      </c>
      <c r="R267">
        <f t="shared" si="117"/>
        <v>500</v>
      </c>
      <c r="S267">
        <v>500</v>
      </c>
      <c r="T267" t="s">
        <v>622</v>
      </c>
      <c r="U267">
        <f t="shared" si="124"/>
        <v>500</v>
      </c>
      <c r="V267">
        <f t="shared" si="125"/>
        <v>500</v>
      </c>
      <c r="W267" t="s">
        <v>648</v>
      </c>
      <c r="X267" t="str">
        <f t="shared" si="126"/>
        <v>No</v>
      </c>
      <c r="AB267" t="s">
        <v>379</v>
      </c>
      <c r="AC267" t="str">
        <f t="shared" si="116"/>
        <v>No</v>
      </c>
      <c r="AD267" t="str">
        <f t="shared" si="109"/>
        <v>Yes</v>
      </c>
      <c r="AE267" t="str">
        <f t="shared" si="110"/>
        <v>Yes</v>
      </c>
      <c r="AF267" t="str">
        <f t="shared" si="111"/>
        <v>Yes</v>
      </c>
      <c r="AG267" t="str">
        <f t="shared" si="112"/>
        <v>Yes</v>
      </c>
      <c r="AH267" t="s">
        <v>349</v>
      </c>
      <c r="AI267" t="s">
        <v>348</v>
      </c>
      <c r="AJ267" t="str">
        <f t="shared" si="101"/>
        <v/>
      </c>
      <c r="AK267" t="str">
        <f t="shared" si="119"/>
        <v>PCP</v>
      </c>
      <c r="AL267" t="str">
        <f t="shared" si="120"/>
        <v>Consumer</v>
      </c>
      <c r="AM267" t="str">
        <f t="shared" si="121"/>
        <v>Industrial</v>
      </c>
      <c r="AN267" t="str">
        <f t="shared" si="122"/>
        <v>Pharmaceutical</v>
      </c>
      <c r="AO267" t="str">
        <f t="shared" si="123"/>
        <v>PAH</v>
      </c>
      <c r="AP267" t="str">
        <f t="shared" si="108"/>
        <v/>
      </c>
    </row>
    <row r="268" spans="1:42" hidden="1" x14ac:dyDescent="0.35">
      <c r="A268">
        <v>4087098</v>
      </c>
      <c r="B268" t="s">
        <v>579</v>
      </c>
      <c r="C268" t="s">
        <v>580</v>
      </c>
      <c r="D268">
        <v>2017</v>
      </c>
      <c r="E268" t="s">
        <v>620</v>
      </c>
      <c r="F268" s="4">
        <v>63206</v>
      </c>
      <c r="G268" t="s">
        <v>206</v>
      </c>
      <c r="H268" t="s">
        <v>40</v>
      </c>
      <c r="I268" t="s">
        <v>693</v>
      </c>
      <c r="N268" t="s">
        <v>606</v>
      </c>
      <c r="O268" s="1" t="str">
        <f t="shared" si="107"/>
        <v>No</v>
      </c>
      <c r="Q268">
        <v>500</v>
      </c>
      <c r="R268">
        <f t="shared" si="117"/>
        <v>0</v>
      </c>
      <c r="S268">
        <v>500</v>
      </c>
      <c r="T268" t="s">
        <v>622</v>
      </c>
      <c r="U268">
        <f t="shared" si="124"/>
        <v>0</v>
      </c>
      <c r="V268">
        <f t="shared" si="125"/>
        <v>0</v>
      </c>
      <c r="W268" t="s">
        <v>648</v>
      </c>
      <c r="X268" t="str">
        <f t="shared" si="126"/>
        <v>No</v>
      </c>
      <c r="AB268" t="s">
        <v>379</v>
      </c>
      <c r="AC268" t="str">
        <f t="shared" si="116"/>
        <v>No</v>
      </c>
      <c r="AD268" t="str">
        <f t="shared" si="109"/>
        <v>Yes</v>
      </c>
      <c r="AE268" t="str">
        <f t="shared" si="110"/>
        <v>Yes</v>
      </c>
      <c r="AF268" t="str">
        <f t="shared" si="111"/>
        <v>Yes</v>
      </c>
      <c r="AG268" t="str">
        <f t="shared" si="112"/>
        <v>Yes</v>
      </c>
      <c r="AH268" t="s">
        <v>349</v>
      </c>
      <c r="AI268" t="s">
        <v>348</v>
      </c>
      <c r="AJ268" t="str">
        <f t="shared" si="101"/>
        <v/>
      </c>
      <c r="AK268" t="str">
        <f t="shared" si="119"/>
        <v>PCP</v>
      </c>
      <c r="AL268" t="str">
        <f t="shared" si="120"/>
        <v>Consumer</v>
      </c>
      <c r="AM268" t="str">
        <f t="shared" si="121"/>
        <v>Industrial</v>
      </c>
      <c r="AN268" t="str">
        <f t="shared" si="122"/>
        <v>Pharmaceutical</v>
      </c>
      <c r="AO268" t="str">
        <f t="shared" si="123"/>
        <v>PAH</v>
      </c>
      <c r="AP268" t="str">
        <f t="shared" si="108"/>
        <v/>
      </c>
    </row>
    <row r="269" spans="1:42" hidden="1" x14ac:dyDescent="0.35">
      <c r="A269">
        <v>40870855</v>
      </c>
      <c r="B269" t="s">
        <v>577</v>
      </c>
      <c r="C269" t="s">
        <v>578</v>
      </c>
      <c r="D269">
        <v>2017</v>
      </c>
      <c r="E269" t="s">
        <v>620</v>
      </c>
      <c r="F269" s="4">
        <v>63206</v>
      </c>
      <c r="G269" t="s">
        <v>206</v>
      </c>
      <c r="H269" t="s">
        <v>40</v>
      </c>
      <c r="I269" t="s">
        <v>693</v>
      </c>
      <c r="N269" t="s">
        <v>606</v>
      </c>
      <c r="O269" s="1" t="str">
        <f t="shared" ref="O269:O300" si="127">IF(N269="&lt;", "No", "Yes")</f>
        <v>No</v>
      </c>
      <c r="Q269">
        <v>500</v>
      </c>
      <c r="R269">
        <f t="shared" si="117"/>
        <v>0</v>
      </c>
      <c r="S269">
        <v>500</v>
      </c>
      <c r="T269" t="s">
        <v>622</v>
      </c>
      <c r="U269">
        <f t="shared" si="124"/>
        <v>0</v>
      </c>
      <c r="V269">
        <f t="shared" si="125"/>
        <v>0</v>
      </c>
      <c r="W269" t="s">
        <v>648</v>
      </c>
      <c r="X269" t="str">
        <f t="shared" si="126"/>
        <v>No</v>
      </c>
      <c r="AB269" t="s">
        <v>379</v>
      </c>
      <c r="AC269" t="str">
        <f t="shared" si="116"/>
        <v>No</v>
      </c>
      <c r="AD269" t="str">
        <f t="shared" si="109"/>
        <v>Yes</v>
      </c>
      <c r="AE269" t="str">
        <f t="shared" si="110"/>
        <v>Yes</v>
      </c>
      <c r="AF269" t="str">
        <f t="shared" si="111"/>
        <v>Yes</v>
      </c>
      <c r="AG269" t="str">
        <f t="shared" si="112"/>
        <v>Yes</v>
      </c>
      <c r="AH269" t="s">
        <v>349</v>
      </c>
      <c r="AI269" t="s">
        <v>348</v>
      </c>
      <c r="AJ269" t="str">
        <f t="shared" si="101"/>
        <v/>
      </c>
      <c r="AK269" t="str">
        <f t="shared" si="119"/>
        <v>PCP</v>
      </c>
      <c r="AL269" t="str">
        <f t="shared" si="120"/>
        <v>Consumer</v>
      </c>
      <c r="AM269" t="str">
        <f t="shared" si="121"/>
        <v>Industrial</v>
      </c>
      <c r="AN269" t="str">
        <f t="shared" si="122"/>
        <v>Pharmaceutical</v>
      </c>
      <c r="AO269" t="str">
        <f t="shared" si="123"/>
        <v>PAH</v>
      </c>
      <c r="AP269" t="str">
        <f t="shared" si="108"/>
        <v/>
      </c>
    </row>
    <row r="270" spans="1:42" hidden="1" x14ac:dyDescent="0.35">
      <c r="A270">
        <v>4087014</v>
      </c>
      <c r="B270" t="s">
        <v>575</v>
      </c>
      <c r="C270" t="s">
        <v>576</v>
      </c>
      <c r="D270">
        <v>2017</v>
      </c>
      <c r="E270" t="s">
        <v>620</v>
      </c>
      <c r="F270" s="4">
        <v>63206</v>
      </c>
      <c r="G270" t="s">
        <v>206</v>
      </c>
      <c r="H270" t="s">
        <v>40</v>
      </c>
      <c r="I270" t="s">
        <v>693</v>
      </c>
      <c r="N270" t="s">
        <v>606</v>
      </c>
      <c r="O270" s="1" t="str">
        <f t="shared" si="127"/>
        <v>No</v>
      </c>
      <c r="Q270">
        <v>500</v>
      </c>
      <c r="R270">
        <f t="shared" si="117"/>
        <v>0</v>
      </c>
      <c r="S270">
        <v>500</v>
      </c>
      <c r="T270" t="s">
        <v>622</v>
      </c>
      <c r="U270">
        <f t="shared" si="124"/>
        <v>0</v>
      </c>
      <c r="V270">
        <f t="shared" si="125"/>
        <v>0</v>
      </c>
      <c r="W270" t="s">
        <v>648</v>
      </c>
      <c r="X270" t="str">
        <f t="shared" si="126"/>
        <v>No</v>
      </c>
      <c r="AB270" t="s">
        <v>379</v>
      </c>
      <c r="AC270" t="str">
        <f t="shared" si="116"/>
        <v>No</v>
      </c>
      <c r="AD270" t="str">
        <f t="shared" si="109"/>
        <v>Yes</v>
      </c>
      <c r="AE270" t="str">
        <f t="shared" si="110"/>
        <v>Yes</v>
      </c>
      <c r="AF270" t="str">
        <f t="shared" si="111"/>
        <v>Yes</v>
      </c>
      <c r="AG270" t="str">
        <f t="shared" si="112"/>
        <v>Yes</v>
      </c>
      <c r="AH270" t="s">
        <v>349</v>
      </c>
      <c r="AI270" t="s">
        <v>348</v>
      </c>
      <c r="AJ270" t="str">
        <f t="shared" si="101"/>
        <v/>
      </c>
      <c r="AK270" t="str">
        <f t="shared" si="119"/>
        <v>PCP</v>
      </c>
      <c r="AL270" t="str">
        <f t="shared" si="120"/>
        <v>Consumer</v>
      </c>
      <c r="AM270" t="str">
        <f t="shared" si="121"/>
        <v>Industrial</v>
      </c>
      <c r="AN270" t="str">
        <f t="shared" si="122"/>
        <v>Pharmaceutical</v>
      </c>
      <c r="AO270" t="str">
        <f t="shared" si="123"/>
        <v>PAH</v>
      </c>
      <c r="AP270" t="str">
        <f t="shared" si="108"/>
        <v/>
      </c>
    </row>
    <row r="271" spans="1:42" hidden="1" x14ac:dyDescent="0.35">
      <c r="A271" s="1">
        <v>4087014</v>
      </c>
      <c r="B271" s="1" t="s">
        <v>575</v>
      </c>
      <c r="C271" s="1" t="s">
        <v>576</v>
      </c>
      <c r="D271" s="1">
        <v>2017</v>
      </c>
      <c r="E271" s="1" t="s">
        <v>618</v>
      </c>
      <c r="F271" s="1">
        <v>34220</v>
      </c>
      <c r="G271" s="1" t="s">
        <v>182</v>
      </c>
      <c r="H271" s="1" t="s">
        <v>12</v>
      </c>
      <c r="I271" s="1" t="s">
        <v>596</v>
      </c>
      <c r="J271" s="1">
        <v>4433</v>
      </c>
      <c r="K271" s="1" t="s">
        <v>614</v>
      </c>
      <c r="L271" s="1" t="s">
        <v>546</v>
      </c>
      <c r="M271" s="1"/>
      <c r="N271" s="1" t="s">
        <v>606</v>
      </c>
      <c r="O271" s="1" t="str">
        <f t="shared" si="127"/>
        <v>No</v>
      </c>
      <c r="P271" s="1" t="s">
        <v>722</v>
      </c>
      <c r="Q271" s="1">
        <v>0.02</v>
      </c>
      <c r="R271" s="1">
        <f t="shared" si="117"/>
        <v>0</v>
      </c>
      <c r="S271" s="1">
        <v>0.02</v>
      </c>
      <c r="T271" s="1" t="s">
        <v>7</v>
      </c>
      <c r="U271" s="1">
        <f t="shared" si="124"/>
        <v>0</v>
      </c>
      <c r="V271" s="1">
        <f>S271</f>
        <v>0.02</v>
      </c>
      <c r="W271" s="1" t="s">
        <v>177</v>
      </c>
      <c r="X271" s="1" t="str">
        <f>IF(N271="E", "Yes", "No")</f>
        <v>No</v>
      </c>
      <c r="AB271" t="s">
        <v>354</v>
      </c>
      <c r="AC271" t="str">
        <f t="shared" si="116"/>
        <v>No</v>
      </c>
      <c r="AD271" t="str">
        <f t="shared" si="109"/>
        <v>Yes</v>
      </c>
      <c r="AE271" t="str">
        <f t="shared" si="110"/>
        <v>Yes</v>
      </c>
      <c r="AF271" t="str">
        <f t="shared" si="111"/>
        <v>Yes</v>
      </c>
      <c r="AG271" t="str">
        <f t="shared" si="112"/>
        <v>No</v>
      </c>
      <c r="AH271" t="s">
        <v>349</v>
      </c>
      <c r="AI271" t="s">
        <v>348</v>
      </c>
      <c r="AJ271" t="str">
        <f t="shared" si="101"/>
        <v/>
      </c>
      <c r="AK271" t="str">
        <f t="shared" si="119"/>
        <v>PCP</v>
      </c>
      <c r="AL271" t="str">
        <f t="shared" si="120"/>
        <v>Consumer</v>
      </c>
      <c r="AM271" t="str">
        <f t="shared" si="121"/>
        <v>Industrial</v>
      </c>
      <c r="AN271" t="str">
        <f t="shared" si="122"/>
        <v/>
      </c>
      <c r="AO271" t="str">
        <f t="shared" si="123"/>
        <v>PAH</v>
      </c>
      <c r="AP271" t="str">
        <f t="shared" si="108"/>
        <v/>
      </c>
    </row>
    <row r="272" spans="1:42" hidden="1" x14ac:dyDescent="0.35">
      <c r="A272" s="1">
        <v>4087014</v>
      </c>
      <c r="B272" s="1" t="s">
        <v>575</v>
      </c>
      <c r="C272" s="1" t="s">
        <v>576</v>
      </c>
      <c r="D272" s="1">
        <v>2017</v>
      </c>
      <c r="E272" s="1" t="s">
        <v>618</v>
      </c>
      <c r="F272" s="1">
        <v>62813</v>
      </c>
      <c r="G272" s="1" t="s">
        <v>601</v>
      </c>
      <c r="H272" s="1" t="s">
        <v>50</v>
      </c>
      <c r="I272" s="1" t="s">
        <v>596</v>
      </c>
      <c r="J272" s="1">
        <v>4433</v>
      </c>
      <c r="K272" s="1" t="s">
        <v>614</v>
      </c>
      <c r="L272" s="1" t="s">
        <v>708</v>
      </c>
      <c r="M272" s="1"/>
      <c r="N272" s="1" t="s">
        <v>606</v>
      </c>
      <c r="O272" s="1" t="str">
        <f t="shared" si="127"/>
        <v>No</v>
      </c>
      <c r="P272" s="1" t="s">
        <v>722</v>
      </c>
      <c r="Q272" s="1">
        <v>0.04</v>
      </c>
      <c r="R272" s="1">
        <f t="shared" si="117"/>
        <v>0</v>
      </c>
      <c r="S272" s="1">
        <v>0.04</v>
      </c>
      <c r="T272" s="1" t="s">
        <v>7</v>
      </c>
      <c r="U272" s="1">
        <f t="shared" si="124"/>
        <v>0</v>
      </c>
      <c r="V272" s="1">
        <f>S272</f>
        <v>0.04</v>
      </c>
      <c r="W272" s="1" t="s">
        <v>177</v>
      </c>
      <c r="X272" s="1" t="str">
        <f>IF(N272="E", "Yes", "No")</f>
        <v>No</v>
      </c>
      <c r="AB272" t="s">
        <v>389</v>
      </c>
      <c r="AC272" s="1" t="s">
        <v>349</v>
      </c>
      <c r="AD272" t="str">
        <f t="shared" si="109"/>
        <v>Yes</v>
      </c>
      <c r="AE272" t="str">
        <f t="shared" si="110"/>
        <v>Yes</v>
      </c>
      <c r="AF272" t="str">
        <f t="shared" si="111"/>
        <v>Yes</v>
      </c>
      <c r="AG272" t="str">
        <f t="shared" si="112"/>
        <v>No</v>
      </c>
      <c r="AH272" s="1" t="s">
        <v>348</v>
      </c>
      <c r="AI272" t="s">
        <v>348</v>
      </c>
      <c r="AJ272" t="str">
        <f t="shared" si="101"/>
        <v>Pesticide</v>
      </c>
      <c r="AK272" t="str">
        <f t="shared" si="119"/>
        <v>PCP</v>
      </c>
      <c r="AL272" t="str">
        <f t="shared" si="120"/>
        <v>Consumer</v>
      </c>
      <c r="AM272" t="str">
        <f t="shared" si="121"/>
        <v>Industrial</v>
      </c>
      <c r="AN272" t="str">
        <f t="shared" si="122"/>
        <v/>
      </c>
      <c r="AO272" t="str">
        <f t="shared" si="123"/>
        <v/>
      </c>
      <c r="AP272" t="str">
        <f t="shared" si="108"/>
        <v/>
      </c>
    </row>
    <row r="273" spans="1:42" hidden="1" x14ac:dyDescent="0.35">
      <c r="A273" s="1">
        <v>4087014</v>
      </c>
      <c r="B273" s="1" t="s">
        <v>575</v>
      </c>
      <c r="C273" s="1" t="s">
        <v>576</v>
      </c>
      <c r="D273" s="1">
        <v>2017</v>
      </c>
      <c r="E273" s="1" t="s">
        <v>618</v>
      </c>
      <c r="F273" s="1">
        <v>67477</v>
      </c>
      <c r="G273" s="1" t="s">
        <v>268</v>
      </c>
      <c r="H273" s="1" t="s">
        <v>105</v>
      </c>
      <c r="I273" s="1" t="s">
        <v>597</v>
      </c>
      <c r="J273" s="1">
        <v>2440</v>
      </c>
      <c r="K273" s="1" t="s">
        <v>345</v>
      </c>
      <c r="L273" s="1" t="s">
        <v>561</v>
      </c>
      <c r="M273" s="1"/>
      <c r="N273" s="1" t="s">
        <v>606</v>
      </c>
      <c r="O273" s="1" t="str">
        <f t="shared" si="127"/>
        <v>No</v>
      </c>
      <c r="P273" s="1" t="s">
        <v>722</v>
      </c>
      <c r="Q273" s="1">
        <v>116</v>
      </c>
      <c r="R273" s="1">
        <f t="shared" si="117"/>
        <v>0</v>
      </c>
      <c r="S273" s="1">
        <v>50</v>
      </c>
      <c r="T273" s="1" t="s">
        <v>30</v>
      </c>
      <c r="U273" s="1">
        <f t="shared" ref="U273:V275" si="128">R273/1000</f>
        <v>0</v>
      </c>
      <c r="V273" s="1">
        <f t="shared" si="128"/>
        <v>0.05</v>
      </c>
      <c r="W273" s="1" t="s">
        <v>231</v>
      </c>
      <c r="X273" s="1" t="str">
        <f>IF(N273="E", "Yes", "No")</f>
        <v>No</v>
      </c>
      <c r="AB273" t="s">
        <v>444</v>
      </c>
      <c r="AC273" t="str">
        <f>IF(ISNUMBER(SEARCH("Pesticide, active_ingredient", AB273)), "Yes", "No")</f>
        <v>No</v>
      </c>
      <c r="AD273" t="str">
        <f t="shared" si="109"/>
        <v>No</v>
      </c>
      <c r="AE273" t="str">
        <f t="shared" si="110"/>
        <v>No</v>
      </c>
      <c r="AF273" t="str">
        <f t="shared" si="111"/>
        <v>Yes</v>
      </c>
      <c r="AG273" t="str">
        <f t="shared" si="112"/>
        <v>Yes</v>
      </c>
      <c r="AH273" s="1" t="s">
        <v>348</v>
      </c>
      <c r="AI273" t="s">
        <v>348</v>
      </c>
      <c r="AJ273" t="str">
        <f t="shared" si="101"/>
        <v/>
      </c>
      <c r="AK273" t="str">
        <f t="shared" si="119"/>
        <v/>
      </c>
      <c r="AL273" t="str">
        <f t="shared" si="120"/>
        <v/>
      </c>
      <c r="AM273" t="str">
        <f t="shared" si="121"/>
        <v>Industrial</v>
      </c>
      <c r="AN273" t="str">
        <f t="shared" si="122"/>
        <v>Pharmaceutical</v>
      </c>
      <c r="AO273" t="str">
        <f t="shared" si="123"/>
        <v/>
      </c>
      <c r="AP273" t="str">
        <f t="shared" si="108"/>
        <v/>
      </c>
    </row>
    <row r="274" spans="1:42" hidden="1" x14ac:dyDescent="0.35">
      <c r="A274" s="1">
        <v>4087014</v>
      </c>
      <c r="B274" s="1" t="s">
        <v>575</v>
      </c>
      <c r="C274" s="1" t="s">
        <v>576</v>
      </c>
      <c r="D274" s="1">
        <v>2017</v>
      </c>
      <c r="E274" s="1" t="s">
        <v>618</v>
      </c>
      <c r="F274" s="1">
        <v>67502</v>
      </c>
      <c r="G274" s="1" t="s">
        <v>289</v>
      </c>
      <c r="H274" s="1" t="s">
        <v>125</v>
      </c>
      <c r="I274" s="1" t="s">
        <v>597</v>
      </c>
      <c r="J274" s="1">
        <v>2440</v>
      </c>
      <c r="K274" s="1" t="s">
        <v>345</v>
      </c>
      <c r="L274" s="1" t="s">
        <v>345</v>
      </c>
      <c r="M274" s="1"/>
      <c r="N274" s="1" t="s">
        <v>606</v>
      </c>
      <c r="O274" s="1" t="str">
        <f t="shared" si="127"/>
        <v>No</v>
      </c>
      <c r="P274" s="1" t="s">
        <v>722</v>
      </c>
      <c r="Q274" s="1">
        <v>20</v>
      </c>
      <c r="R274" s="1">
        <f t="shared" si="117"/>
        <v>0</v>
      </c>
      <c r="S274" s="1">
        <v>13</v>
      </c>
      <c r="T274" s="1" t="s">
        <v>30</v>
      </c>
      <c r="U274" s="1">
        <f t="shared" si="128"/>
        <v>0</v>
      </c>
      <c r="V274" s="1">
        <f t="shared" si="128"/>
        <v>1.2999999999999999E-2</v>
      </c>
      <c r="W274" s="1" t="s">
        <v>231</v>
      </c>
      <c r="X274" s="1" t="str">
        <f>IF(N274="E", "Yes", "No")</f>
        <v>No</v>
      </c>
      <c r="AB274" t="s">
        <v>464</v>
      </c>
      <c r="AC274" t="str">
        <f>IF(ISNUMBER(SEARCH("Pesticide, active_ingredient", AB274)), "Yes", "No")</f>
        <v>No</v>
      </c>
      <c r="AD274" t="str">
        <f t="shared" si="109"/>
        <v>No</v>
      </c>
      <c r="AE274" t="str">
        <f t="shared" si="110"/>
        <v>No</v>
      </c>
      <c r="AF274" t="str">
        <f t="shared" si="111"/>
        <v>No</v>
      </c>
      <c r="AG274" t="str">
        <f t="shared" si="112"/>
        <v>Yes</v>
      </c>
      <c r="AH274" s="1" t="s">
        <v>348</v>
      </c>
      <c r="AI274" t="s">
        <v>348</v>
      </c>
      <c r="AJ274" t="str">
        <f t="shared" si="101"/>
        <v/>
      </c>
      <c r="AK274" t="str">
        <f t="shared" si="119"/>
        <v/>
      </c>
      <c r="AL274" t="str">
        <f t="shared" si="120"/>
        <v/>
      </c>
      <c r="AM274" t="str">
        <f t="shared" si="121"/>
        <v/>
      </c>
      <c r="AN274" t="str">
        <f t="shared" si="122"/>
        <v>Pharmaceutical</v>
      </c>
      <c r="AO274" t="str">
        <f t="shared" si="123"/>
        <v/>
      </c>
      <c r="AP274" t="str">
        <f t="shared" si="108"/>
        <v/>
      </c>
    </row>
    <row r="275" spans="1:42" hidden="1" x14ac:dyDescent="0.35">
      <c r="A275" s="1">
        <v>4087014</v>
      </c>
      <c r="B275" s="1" t="s">
        <v>575</v>
      </c>
      <c r="C275" s="1" t="s">
        <v>576</v>
      </c>
      <c r="D275" s="1">
        <v>2017</v>
      </c>
      <c r="E275" s="1" t="s">
        <v>618</v>
      </c>
      <c r="F275" s="1">
        <v>65065</v>
      </c>
      <c r="G275" s="2" t="s">
        <v>196</v>
      </c>
      <c r="H275" s="1" t="s">
        <v>28</v>
      </c>
      <c r="I275" s="1" t="s">
        <v>597</v>
      </c>
      <c r="J275" s="1">
        <v>2440</v>
      </c>
      <c r="K275" s="1" t="s">
        <v>345</v>
      </c>
      <c r="L275" s="1" t="s">
        <v>553</v>
      </c>
      <c r="M275" s="1" t="s">
        <v>530</v>
      </c>
      <c r="N275" s="1" t="s">
        <v>607</v>
      </c>
      <c r="O275" s="1" t="str">
        <f t="shared" si="127"/>
        <v>Yes</v>
      </c>
      <c r="P275" s="1" t="s">
        <v>349</v>
      </c>
      <c r="Q275" s="1">
        <v>58.4</v>
      </c>
      <c r="R275" s="1">
        <f t="shared" si="117"/>
        <v>58.4</v>
      </c>
      <c r="S275" s="1">
        <v>20</v>
      </c>
      <c r="T275" s="1" t="s">
        <v>30</v>
      </c>
      <c r="U275" s="1">
        <f t="shared" si="128"/>
        <v>5.8400000000000001E-2</v>
      </c>
      <c r="V275" s="1">
        <f t="shared" si="128"/>
        <v>0.02</v>
      </c>
      <c r="W275" s="1" t="s">
        <v>177</v>
      </c>
      <c r="X275" s="1" t="str">
        <f>IF(N275="E", "Yes", "No")</f>
        <v>Yes</v>
      </c>
      <c r="AB275" t="s">
        <v>368</v>
      </c>
      <c r="AC275" s="1" t="s">
        <v>349</v>
      </c>
      <c r="AD275" t="str">
        <f t="shared" si="109"/>
        <v>Yes</v>
      </c>
      <c r="AE275" t="str">
        <f t="shared" si="110"/>
        <v>Yes</v>
      </c>
      <c r="AF275" t="str">
        <f t="shared" si="111"/>
        <v>No</v>
      </c>
      <c r="AG275" t="str">
        <f t="shared" si="112"/>
        <v>No</v>
      </c>
      <c r="AH275" s="1" t="s">
        <v>348</v>
      </c>
      <c r="AI275" t="s">
        <v>348</v>
      </c>
      <c r="AJ275" t="str">
        <f t="shared" si="101"/>
        <v>Pesticide</v>
      </c>
      <c r="AK275" t="str">
        <f t="shared" si="119"/>
        <v>PCP</v>
      </c>
      <c r="AL275" t="str">
        <f t="shared" si="120"/>
        <v>Consumer</v>
      </c>
      <c r="AM275" t="str">
        <f t="shared" si="121"/>
        <v/>
      </c>
      <c r="AN275" t="str">
        <f t="shared" si="122"/>
        <v/>
      </c>
      <c r="AO275" t="str">
        <f t="shared" si="123"/>
        <v/>
      </c>
      <c r="AP275" t="str">
        <f t="shared" si="108"/>
        <v/>
      </c>
    </row>
    <row r="276" spans="1:42" hidden="1" x14ac:dyDescent="0.35">
      <c r="A276" s="1">
        <v>4087014</v>
      </c>
      <c r="B276" s="1" t="s">
        <v>575</v>
      </c>
      <c r="C276" s="1" t="s">
        <v>576</v>
      </c>
      <c r="D276" s="1">
        <v>2017</v>
      </c>
      <c r="E276" s="1" t="s">
        <v>618</v>
      </c>
      <c r="F276" s="1">
        <v>61947</v>
      </c>
      <c r="G276" s="1" t="s">
        <v>717</v>
      </c>
      <c r="H276" s="1" t="s">
        <v>38</v>
      </c>
      <c r="I276" s="1" t="s">
        <v>596</v>
      </c>
      <c r="J276" s="1">
        <v>4433</v>
      </c>
      <c r="K276" s="1" t="s">
        <v>614</v>
      </c>
      <c r="L276" s="1" t="s">
        <v>544</v>
      </c>
      <c r="M276" s="1" t="s">
        <v>530</v>
      </c>
      <c r="N276" s="1" t="s">
        <v>606</v>
      </c>
      <c r="O276" s="1" t="str">
        <f t="shared" si="127"/>
        <v>No</v>
      </c>
      <c r="P276" s="1" t="s">
        <v>722</v>
      </c>
      <c r="Q276" s="1">
        <f>0.02-0.0244</f>
        <v>-4.4000000000000011E-3</v>
      </c>
      <c r="R276" s="1">
        <f t="shared" si="117"/>
        <v>0</v>
      </c>
      <c r="S276" s="1">
        <v>0.04</v>
      </c>
      <c r="T276" s="1" t="s">
        <v>7</v>
      </c>
      <c r="U276" s="1">
        <v>0</v>
      </c>
      <c r="V276" s="1">
        <f>S276</f>
        <v>0.04</v>
      </c>
      <c r="W276" s="1" t="s">
        <v>177</v>
      </c>
      <c r="X276" s="1" t="str">
        <f>IF(S276&lt;R276, "Yes*", "No")</f>
        <v>No</v>
      </c>
      <c r="AB276" s="1" t="s">
        <v>378</v>
      </c>
      <c r="AC276" s="1" t="s">
        <v>349</v>
      </c>
      <c r="AD276" t="str">
        <f t="shared" si="109"/>
        <v>Yes</v>
      </c>
      <c r="AE276" t="str">
        <f t="shared" si="110"/>
        <v>Yes</v>
      </c>
      <c r="AF276" t="str">
        <f t="shared" si="111"/>
        <v>Yes</v>
      </c>
      <c r="AG276" t="str">
        <f t="shared" si="112"/>
        <v>Yes</v>
      </c>
      <c r="AH276" s="1" t="s">
        <v>348</v>
      </c>
      <c r="AI276" t="s">
        <v>348</v>
      </c>
      <c r="AJ276" t="str">
        <f t="shared" si="101"/>
        <v>Pesticide</v>
      </c>
      <c r="AK276" t="str">
        <f t="shared" si="119"/>
        <v>PCP</v>
      </c>
      <c r="AL276" t="str">
        <f t="shared" si="120"/>
        <v>Consumer</v>
      </c>
      <c r="AM276" t="str">
        <f t="shared" si="121"/>
        <v>Industrial</v>
      </c>
      <c r="AN276" t="str">
        <f t="shared" si="122"/>
        <v>Pharmaceutical</v>
      </c>
      <c r="AO276" t="str">
        <f t="shared" si="123"/>
        <v/>
      </c>
      <c r="AP276" t="str">
        <f t="shared" si="108"/>
        <v/>
      </c>
    </row>
    <row r="277" spans="1:42" hidden="1" x14ac:dyDescent="0.35">
      <c r="A277" s="1">
        <v>4087014</v>
      </c>
      <c r="B277" s="1" t="s">
        <v>575</v>
      </c>
      <c r="C277" s="1" t="s">
        <v>576</v>
      </c>
      <c r="D277" s="1">
        <v>2017</v>
      </c>
      <c r="E277" s="1" t="s">
        <v>618</v>
      </c>
      <c r="F277" s="1">
        <v>34247</v>
      </c>
      <c r="G277" s="1" t="s">
        <v>183</v>
      </c>
      <c r="H277" s="1" t="s">
        <v>13</v>
      </c>
      <c r="I277" s="1" t="s">
        <v>596</v>
      </c>
      <c r="J277" s="1">
        <v>4433</v>
      </c>
      <c r="K277" s="1" t="s">
        <v>614</v>
      </c>
      <c r="L277" s="1" t="s">
        <v>545</v>
      </c>
      <c r="M277" s="1"/>
      <c r="N277" s="1" t="s">
        <v>606</v>
      </c>
      <c r="O277" s="1" t="str">
        <f t="shared" si="127"/>
        <v>No</v>
      </c>
      <c r="P277" s="1" t="s">
        <v>722</v>
      </c>
      <c r="Q277" s="1">
        <v>0.02</v>
      </c>
      <c r="R277" s="1">
        <f t="shared" si="117"/>
        <v>0</v>
      </c>
      <c r="S277" s="1">
        <v>0.02</v>
      </c>
      <c r="T277" s="1" t="s">
        <v>7</v>
      </c>
      <c r="U277" s="1">
        <f>R277/1</f>
        <v>0</v>
      </c>
      <c r="V277" s="1">
        <f>S277</f>
        <v>0.02</v>
      </c>
      <c r="W277" s="1" t="s">
        <v>177</v>
      </c>
      <c r="X277" s="1" t="str">
        <f t="shared" ref="X277:X293" si="129">IF(N277="E", "Yes", "No")</f>
        <v>No</v>
      </c>
      <c r="AB277" t="s">
        <v>355</v>
      </c>
      <c r="AC277" t="str">
        <f t="shared" ref="AC277:AC286" si="130">IF(ISNUMBER(SEARCH("Pesticide, active_ingredient", AB277)), "Yes", "No")</f>
        <v>No</v>
      </c>
      <c r="AD277" t="str">
        <f t="shared" si="109"/>
        <v>Yes</v>
      </c>
      <c r="AE277" t="str">
        <f t="shared" si="110"/>
        <v>Yes</v>
      </c>
      <c r="AF277" t="str">
        <f t="shared" si="111"/>
        <v>Yes</v>
      </c>
      <c r="AG277" t="str">
        <f t="shared" si="112"/>
        <v>Yes</v>
      </c>
      <c r="AH277" t="s">
        <v>349</v>
      </c>
      <c r="AI277" t="s">
        <v>348</v>
      </c>
      <c r="AJ277" t="str">
        <f t="shared" si="101"/>
        <v/>
      </c>
      <c r="AK277" t="str">
        <f t="shared" si="119"/>
        <v>PCP</v>
      </c>
      <c r="AL277" t="str">
        <f t="shared" si="120"/>
        <v>Consumer</v>
      </c>
      <c r="AM277" t="str">
        <f t="shared" si="121"/>
        <v>Industrial</v>
      </c>
      <c r="AN277" t="str">
        <f t="shared" si="122"/>
        <v>Pharmaceutical</v>
      </c>
      <c r="AO277" t="str">
        <f t="shared" si="123"/>
        <v>PAH</v>
      </c>
      <c r="AP277" t="str">
        <f t="shared" si="108"/>
        <v/>
      </c>
    </row>
    <row r="278" spans="1:42" hidden="1" x14ac:dyDescent="0.35">
      <c r="A278" s="1">
        <v>4087014</v>
      </c>
      <c r="B278" s="1" t="s">
        <v>575</v>
      </c>
      <c r="C278" s="1" t="s">
        <v>576</v>
      </c>
      <c r="D278" s="1">
        <v>2017</v>
      </c>
      <c r="E278" s="1" t="s">
        <v>618</v>
      </c>
      <c r="F278" s="1">
        <v>62814</v>
      </c>
      <c r="G278" s="1" t="s">
        <v>214</v>
      </c>
      <c r="H278" s="1" t="s">
        <v>51</v>
      </c>
      <c r="I278" s="1" t="s">
        <v>596</v>
      </c>
      <c r="J278" s="1">
        <v>4433</v>
      </c>
      <c r="K278" s="1" t="s">
        <v>614</v>
      </c>
      <c r="L278" s="1" t="s">
        <v>548</v>
      </c>
      <c r="M278" s="1"/>
      <c r="N278" s="1" t="s">
        <v>606</v>
      </c>
      <c r="O278" s="1" t="str">
        <f t="shared" si="127"/>
        <v>No</v>
      </c>
      <c r="P278" s="1" t="s">
        <v>722</v>
      </c>
      <c r="Q278" s="1">
        <v>0.08</v>
      </c>
      <c r="R278" s="1">
        <f t="shared" si="117"/>
        <v>0</v>
      </c>
      <c r="S278" s="1">
        <v>0.08</v>
      </c>
      <c r="T278" s="1" t="s">
        <v>7</v>
      </c>
      <c r="U278" s="1">
        <f>R278/1</f>
        <v>0</v>
      </c>
      <c r="V278" s="1">
        <f>S278</f>
        <v>0.08</v>
      </c>
      <c r="W278" s="1" t="s">
        <v>177</v>
      </c>
      <c r="X278" s="1" t="str">
        <f t="shared" si="129"/>
        <v>No</v>
      </c>
      <c r="AB278" t="s">
        <v>390</v>
      </c>
      <c r="AC278" t="str">
        <f t="shared" si="130"/>
        <v>No</v>
      </c>
      <c r="AD278" t="str">
        <f t="shared" si="109"/>
        <v>Yes</v>
      </c>
      <c r="AE278" t="str">
        <f t="shared" si="110"/>
        <v>Yes</v>
      </c>
      <c r="AF278" t="str">
        <f t="shared" si="111"/>
        <v>Yes</v>
      </c>
      <c r="AG278" t="str">
        <f t="shared" si="112"/>
        <v>Yes</v>
      </c>
      <c r="AH278" s="1" t="s">
        <v>348</v>
      </c>
      <c r="AI278" t="s">
        <v>348</v>
      </c>
      <c r="AJ278" t="str">
        <f t="shared" si="101"/>
        <v/>
      </c>
      <c r="AK278" t="str">
        <f t="shared" si="119"/>
        <v>PCP</v>
      </c>
      <c r="AL278" t="str">
        <f t="shared" si="120"/>
        <v>Consumer</v>
      </c>
      <c r="AM278" t="str">
        <f t="shared" si="121"/>
        <v>Industrial</v>
      </c>
      <c r="AN278" t="str">
        <f t="shared" si="122"/>
        <v>Pharmaceutical</v>
      </c>
      <c r="AO278" t="str">
        <f t="shared" si="123"/>
        <v/>
      </c>
      <c r="AP278" t="str">
        <f t="shared" si="108"/>
        <v/>
      </c>
    </row>
    <row r="279" spans="1:42" hidden="1" x14ac:dyDescent="0.35">
      <c r="A279" s="1">
        <v>4087014</v>
      </c>
      <c r="B279" s="1" t="s">
        <v>575</v>
      </c>
      <c r="C279" s="1" t="s">
        <v>576</v>
      </c>
      <c r="D279" s="1">
        <v>2017</v>
      </c>
      <c r="E279" s="1" t="s">
        <v>618</v>
      </c>
      <c r="F279" s="1">
        <v>67997</v>
      </c>
      <c r="G279" s="1" t="s">
        <v>319</v>
      </c>
      <c r="H279" s="1" t="s">
        <v>151</v>
      </c>
      <c r="I279" s="1" t="s">
        <v>597</v>
      </c>
      <c r="J279" s="1">
        <v>2440</v>
      </c>
      <c r="K279" s="1" t="s">
        <v>345</v>
      </c>
      <c r="L279" s="1" t="s">
        <v>563</v>
      </c>
      <c r="M279" s="1"/>
      <c r="N279" s="1" t="s">
        <v>606</v>
      </c>
      <c r="O279" s="1" t="str">
        <f t="shared" si="127"/>
        <v>No</v>
      </c>
      <c r="P279" s="1" t="s">
        <v>722</v>
      </c>
      <c r="Q279" s="1">
        <v>44</v>
      </c>
      <c r="R279" s="1">
        <f t="shared" si="117"/>
        <v>0</v>
      </c>
      <c r="S279" s="1">
        <v>44</v>
      </c>
      <c r="T279" s="1" t="s">
        <v>30</v>
      </c>
      <c r="U279" s="1">
        <f>R279/1000</f>
        <v>0</v>
      </c>
      <c r="V279" s="1">
        <f>S279/1000</f>
        <v>4.3999999999999997E-2</v>
      </c>
      <c r="W279" s="1" t="s">
        <v>318</v>
      </c>
      <c r="X279" s="1" t="str">
        <f t="shared" si="129"/>
        <v>No</v>
      </c>
      <c r="AB279" t="s">
        <v>490</v>
      </c>
      <c r="AC279" t="str">
        <f t="shared" si="130"/>
        <v>No</v>
      </c>
      <c r="AD279" t="str">
        <f t="shared" si="109"/>
        <v>Yes</v>
      </c>
      <c r="AE279" t="str">
        <f t="shared" si="110"/>
        <v>No</v>
      </c>
      <c r="AF279" t="str">
        <f t="shared" si="111"/>
        <v>No</v>
      </c>
      <c r="AG279" t="str">
        <f t="shared" si="112"/>
        <v>Yes</v>
      </c>
      <c r="AH279" s="1" t="s">
        <v>348</v>
      </c>
      <c r="AI279" t="s">
        <v>348</v>
      </c>
      <c r="AJ279" t="str">
        <f t="shared" si="101"/>
        <v/>
      </c>
      <c r="AK279" t="str">
        <f t="shared" si="119"/>
        <v>PCP</v>
      </c>
      <c r="AL279" t="str">
        <f t="shared" si="120"/>
        <v/>
      </c>
      <c r="AM279" t="str">
        <f t="shared" si="121"/>
        <v/>
      </c>
      <c r="AN279" t="str">
        <f t="shared" si="122"/>
        <v>Pharmaceutical</v>
      </c>
      <c r="AO279" t="str">
        <f t="shared" si="123"/>
        <v/>
      </c>
      <c r="AP279" t="str">
        <f t="shared" si="108"/>
        <v/>
      </c>
    </row>
    <row r="280" spans="1:42" hidden="1" x14ac:dyDescent="0.35">
      <c r="A280" s="1">
        <v>4087014</v>
      </c>
      <c r="B280" s="1" t="s">
        <v>575</v>
      </c>
      <c r="C280" s="1" t="s">
        <v>576</v>
      </c>
      <c r="D280" s="1">
        <v>2017</v>
      </c>
      <c r="E280" s="1" t="s">
        <v>618</v>
      </c>
      <c r="F280" s="1">
        <v>67485</v>
      </c>
      <c r="G280" s="1" t="s">
        <v>275</v>
      </c>
      <c r="H280" s="1" t="s">
        <v>111</v>
      </c>
      <c r="I280" s="1" t="s">
        <v>597</v>
      </c>
      <c r="J280" s="1">
        <v>2440</v>
      </c>
      <c r="K280" s="1" t="s">
        <v>345</v>
      </c>
      <c r="L280" s="1" t="s">
        <v>532</v>
      </c>
      <c r="M280" s="1"/>
      <c r="N280" s="1" t="s">
        <v>606</v>
      </c>
      <c r="O280" s="1" t="str">
        <f t="shared" si="127"/>
        <v>No</v>
      </c>
      <c r="P280" s="1" t="s">
        <v>722</v>
      </c>
      <c r="Q280" s="1">
        <v>200</v>
      </c>
      <c r="R280" s="1">
        <f t="shared" si="117"/>
        <v>0</v>
      </c>
      <c r="S280" s="1">
        <v>114</v>
      </c>
      <c r="T280" s="1" t="s">
        <v>30</v>
      </c>
      <c r="U280" s="1">
        <f>R280/1000</f>
        <v>0</v>
      </c>
      <c r="V280" s="1">
        <f>S280/1000</f>
        <v>0.114</v>
      </c>
      <c r="W280" s="1" t="s">
        <v>231</v>
      </c>
      <c r="X280" s="1" t="str">
        <f t="shared" si="129"/>
        <v>No</v>
      </c>
      <c r="AB280" s="1" t="s">
        <v>451</v>
      </c>
      <c r="AC280" t="str">
        <f t="shared" si="130"/>
        <v>No</v>
      </c>
      <c r="AD280" t="str">
        <f t="shared" si="109"/>
        <v>No</v>
      </c>
      <c r="AE280" t="str">
        <f t="shared" si="110"/>
        <v>No</v>
      </c>
      <c r="AF280" t="str">
        <f t="shared" si="111"/>
        <v>No</v>
      </c>
      <c r="AG280" t="str">
        <f t="shared" si="112"/>
        <v>No</v>
      </c>
      <c r="AH280" s="1" t="s">
        <v>348</v>
      </c>
      <c r="AI280" t="s">
        <v>349</v>
      </c>
      <c r="AJ280" t="str">
        <f t="shared" si="101"/>
        <v/>
      </c>
      <c r="AK280" t="str">
        <f t="shared" si="119"/>
        <v/>
      </c>
      <c r="AL280" t="str">
        <f t="shared" si="120"/>
        <v/>
      </c>
      <c r="AM280" t="str">
        <f t="shared" si="121"/>
        <v/>
      </c>
      <c r="AN280" t="str">
        <f t="shared" si="122"/>
        <v/>
      </c>
      <c r="AO280" t="str">
        <f t="shared" si="123"/>
        <v/>
      </c>
      <c r="AP280" t="str">
        <f t="shared" si="108"/>
        <v>Other</v>
      </c>
    </row>
    <row r="281" spans="1:42" hidden="1" x14ac:dyDescent="0.35">
      <c r="A281" s="1">
        <v>4087014</v>
      </c>
      <c r="B281" s="1" t="s">
        <v>575</v>
      </c>
      <c r="C281" s="1" t="s">
        <v>576</v>
      </c>
      <c r="D281" s="1">
        <v>2017</v>
      </c>
      <c r="E281" s="1" t="s">
        <v>618</v>
      </c>
      <c r="F281" s="1">
        <v>62815</v>
      </c>
      <c r="G281" s="1" t="s">
        <v>215</v>
      </c>
      <c r="H281" s="1" t="s">
        <v>52</v>
      </c>
      <c r="I281" s="1" t="s">
        <v>596</v>
      </c>
      <c r="J281" s="1">
        <v>4433</v>
      </c>
      <c r="K281" s="1" t="s">
        <v>614</v>
      </c>
      <c r="L281" s="1" t="s">
        <v>558</v>
      </c>
      <c r="M281" s="1"/>
      <c r="N281" s="1" t="s">
        <v>606</v>
      </c>
      <c r="O281" s="1" t="str">
        <f t="shared" si="127"/>
        <v>No</v>
      </c>
      <c r="P281" s="1" t="s">
        <v>722</v>
      </c>
      <c r="Q281" s="1">
        <v>4.8</v>
      </c>
      <c r="R281" s="1">
        <f t="shared" si="117"/>
        <v>0</v>
      </c>
      <c r="S281" s="1">
        <v>4.8</v>
      </c>
      <c r="T281" s="1" t="s">
        <v>7</v>
      </c>
      <c r="U281" s="1">
        <f>R281/1</f>
        <v>0</v>
      </c>
      <c r="V281" s="1">
        <f>S281</f>
        <v>4.8</v>
      </c>
      <c r="W281" s="1" t="s">
        <v>177</v>
      </c>
      <c r="X281" s="1" t="str">
        <f t="shared" si="129"/>
        <v>No</v>
      </c>
      <c r="AB281" t="s">
        <v>391</v>
      </c>
      <c r="AC281" t="str">
        <f t="shared" si="130"/>
        <v>No</v>
      </c>
      <c r="AD281" t="str">
        <f t="shared" si="109"/>
        <v>Yes</v>
      </c>
      <c r="AE281" t="str">
        <f t="shared" si="110"/>
        <v>Yes</v>
      </c>
      <c r="AF281" t="str">
        <f t="shared" si="111"/>
        <v>No</v>
      </c>
      <c r="AG281" t="str">
        <f t="shared" si="112"/>
        <v>Yes</v>
      </c>
      <c r="AH281" s="1" t="s">
        <v>348</v>
      </c>
      <c r="AI281" t="s">
        <v>348</v>
      </c>
      <c r="AJ281" t="str">
        <f t="shared" si="101"/>
        <v/>
      </c>
      <c r="AK281" t="str">
        <f t="shared" si="119"/>
        <v>PCP</v>
      </c>
      <c r="AL281" t="str">
        <f t="shared" si="120"/>
        <v>Consumer</v>
      </c>
      <c r="AM281" t="str">
        <f t="shared" si="121"/>
        <v/>
      </c>
      <c r="AN281" t="str">
        <f t="shared" si="122"/>
        <v>Pharmaceutical</v>
      </c>
      <c r="AO281" t="str">
        <f t="shared" si="123"/>
        <v/>
      </c>
      <c r="AP281" t="str">
        <f t="shared" si="108"/>
        <v/>
      </c>
    </row>
    <row r="282" spans="1:42" hidden="1" x14ac:dyDescent="0.35">
      <c r="A282" s="1">
        <v>4087014</v>
      </c>
      <c r="B282" s="1" t="s">
        <v>575</v>
      </c>
      <c r="C282" s="1" t="s">
        <v>576</v>
      </c>
      <c r="D282" s="1">
        <v>2017</v>
      </c>
      <c r="E282" s="1" t="s">
        <v>618</v>
      </c>
      <c r="F282" s="1">
        <v>61948</v>
      </c>
      <c r="G282" s="1" t="s">
        <v>205</v>
      </c>
      <c r="H282" s="1" t="s">
        <v>39</v>
      </c>
      <c r="I282" s="1" t="s">
        <v>596</v>
      </c>
      <c r="J282" s="1">
        <v>4433</v>
      </c>
      <c r="K282" s="1" t="s">
        <v>614</v>
      </c>
      <c r="L282" s="1" t="s">
        <v>532</v>
      </c>
      <c r="M282" s="1"/>
      <c r="N282" s="1" t="s">
        <v>606</v>
      </c>
      <c r="O282" s="1" t="str">
        <f t="shared" si="127"/>
        <v>No</v>
      </c>
      <c r="P282" s="1" t="s">
        <v>722</v>
      </c>
      <c r="Q282" s="1">
        <v>3.4</v>
      </c>
      <c r="R282" s="1">
        <f t="shared" si="117"/>
        <v>0</v>
      </c>
      <c r="S282" s="1">
        <v>3.4</v>
      </c>
      <c r="T282" s="1" t="s">
        <v>7</v>
      </c>
      <c r="U282" s="1">
        <f>R282/1</f>
        <v>0</v>
      </c>
      <c r="V282" s="1">
        <f>S282</f>
        <v>3.4</v>
      </c>
      <c r="W282" s="1" t="s">
        <v>177</v>
      </c>
      <c r="X282" s="1" t="str">
        <f t="shared" si="129"/>
        <v>No</v>
      </c>
      <c r="AB282" s="1" t="s">
        <v>536</v>
      </c>
      <c r="AC282" t="str">
        <f t="shared" si="130"/>
        <v>No</v>
      </c>
      <c r="AD282" t="str">
        <f t="shared" si="109"/>
        <v>No</v>
      </c>
      <c r="AE282" t="str">
        <f t="shared" si="110"/>
        <v>No</v>
      </c>
      <c r="AF282" t="str">
        <f t="shared" si="111"/>
        <v>No</v>
      </c>
      <c r="AG282" t="str">
        <f t="shared" si="112"/>
        <v>No</v>
      </c>
      <c r="AH282" s="1" t="s">
        <v>348</v>
      </c>
      <c r="AI282" t="s">
        <v>349</v>
      </c>
      <c r="AJ282" t="str">
        <f t="shared" si="101"/>
        <v/>
      </c>
      <c r="AK282" t="str">
        <f t="shared" si="119"/>
        <v/>
      </c>
      <c r="AL282" t="str">
        <f t="shared" si="120"/>
        <v/>
      </c>
      <c r="AM282" t="str">
        <f t="shared" si="121"/>
        <v/>
      </c>
      <c r="AN282" t="str">
        <f t="shared" si="122"/>
        <v/>
      </c>
      <c r="AO282" t="str">
        <f t="shared" si="123"/>
        <v/>
      </c>
      <c r="AP282" t="str">
        <f t="shared" si="108"/>
        <v>Other</v>
      </c>
    </row>
    <row r="283" spans="1:42" hidden="1" x14ac:dyDescent="0.35">
      <c r="A283" s="1">
        <v>4087014</v>
      </c>
      <c r="B283" s="1" t="s">
        <v>575</v>
      </c>
      <c r="C283" s="1" t="s">
        <v>576</v>
      </c>
      <c r="D283" s="1">
        <v>2017</v>
      </c>
      <c r="E283" s="1" t="s">
        <v>618</v>
      </c>
      <c r="F283" s="1">
        <v>39100</v>
      </c>
      <c r="G283" t="s">
        <v>661</v>
      </c>
      <c r="H283" s="1" t="s">
        <v>26</v>
      </c>
      <c r="I283" s="1" t="s">
        <v>596</v>
      </c>
      <c r="J283" s="1">
        <v>4433</v>
      </c>
      <c r="K283" s="1" t="s">
        <v>614</v>
      </c>
      <c r="L283" s="1" t="s">
        <v>548</v>
      </c>
      <c r="M283" s="1"/>
      <c r="N283" s="1" t="s">
        <v>606</v>
      </c>
      <c r="O283" s="1" t="str">
        <f t="shared" si="127"/>
        <v>No</v>
      </c>
      <c r="P283" s="1" t="s">
        <v>722</v>
      </c>
      <c r="Q283" s="1">
        <v>2</v>
      </c>
      <c r="R283" s="1">
        <f t="shared" si="117"/>
        <v>0</v>
      </c>
      <c r="S283" s="1">
        <v>2</v>
      </c>
      <c r="T283" s="1" t="s">
        <v>7</v>
      </c>
      <c r="U283" s="1">
        <f>R283/1</f>
        <v>0</v>
      </c>
      <c r="V283" s="1">
        <f>S283</f>
        <v>2</v>
      </c>
      <c r="W283" s="1" t="s">
        <v>346</v>
      </c>
      <c r="X283" s="1" t="str">
        <f t="shared" si="129"/>
        <v>No</v>
      </c>
      <c r="Z283" s="1"/>
      <c r="AA283" s="1"/>
      <c r="AB283" s="1" t="s">
        <v>366</v>
      </c>
      <c r="AC283" t="str">
        <f t="shared" si="130"/>
        <v>No</v>
      </c>
      <c r="AD283" t="str">
        <f t="shared" si="109"/>
        <v>Yes</v>
      </c>
      <c r="AE283" t="str">
        <f t="shared" si="110"/>
        <v>Yes</v>
      </c>
      <c r="AF283" t="str">
        <f t="shared" si="111"/>
        <v>Yes</v>
      </c>
      <c r="AG283" t="str">
        <f t="shared" si="112"/>
        <v>Yes</v>
      </c>
      <c r="AH283" s="1" t="s">
        <v>348</v>
      </c>
      <c r="AI283" t="s">
        <v>348</v>
      </c>
      <c r="AJ283" t="str">
        <f t="shared" si="101"/>
        <v/>
      </c>
      <c r="AK283" t="str">
        <f t="shared" si="119"/>
        <v>PCP</v>
      </c>
      <c r="AL283" t="str">
        <f t="shared" si="120"/>
        <v>Consumer</v>
      </c>
      <c r="AM283" t="str">
        <f t="shared" si="121"/>
        <v>Industrial</v>
      </c>
      <c r="AN283" t="str">
        <f t="shared" si="122"/>
        <v>Pharmaceutical</v>
      </c>
      <c r="AO283" t="str">
        <f t="shared" si="123"/>
        <v/>
      </c>
      <c r="AP283" t="str">
        <f t="shared" si="108"/>
        <v/>
      </c>
    </row>
    <row r="284" spans="1:42" hidden="1" x14ac:dyDescent="0.35">
      <c r="A284" s="1">
        <v>4087014</v>
      </c>
      <c r="B284" s="1" t="s">
        <v>575</v>
      </c>
      <c r="C284" s="1" t="s">
        <v>576</v>
      </c>
      <c r="D284" s="1">
        <v>2017</v>
      </c>
      <c r="E284" s="1" t="s">
        <v>618</v>
      </c>
      <c r="F284" s="1">
        <v>62816</v>
      </c>
      <c r="G284" s="1" t="s">
        <v>216</v>
      </c>
      <c r="H284" s="1" t="s">
        <v>53</v>
      </c>
      <c r="I284" s="1" t="s">
        <v>596</v>
      </c>
      <c r="J284" s="1">
        <v>4433</v>
      </c>
      <c r="K284" s="1" t="s">
        <v>614</v>
      </c>
      <c r="L284" s="1" t="s">
        <v>548</v>
      </c>
      <c r="M284" s="1"/>
      <c r="N284" s="1" t="s">
        <v>606</v>
      </c>
      <c r="O284" s="1" t="str">
        <f t="shared" si="127"/>
        <v>No</v>
      </c>
      <c r="P284" s="1" t="s">
        <v>722</v>
      </c>
      <c r="Q284" s="1">
        <v>0.04</v>
      </c>
      <c r="R284" s="1">
        <f t="shared" si="117"/>
        <v>0</v>
      </c>
      <c r="S284" s="1">
        <v>0.04</v>
      </c>
      <c r="T284" s="1" t="s">
        <v>7</v>
      </c>
      <c r="U284" s="1">
        <f>R284/1</f>
        <v>0</v>
      </c>
      <c r="V284" s="1">
        <f>S284</f>
        <v>0.04</v>
      </c>
      <c r="W284" s="1" t="s">
        <v>177</v>
      </c>
      <c r="X284" s="1" t="str">
        <f t="shared" si="129"/>
        <v>No</v>
      </c>
      <c r="AB284" t="s">
        <v>392</v>
      </c>
      <c r="AC284" t="str">
        <f t="shared" si="130"/>
        <v>No</v>
      </c>
      <c r="AD284" t="str">
        <f t="shared" si="109"/>
        <v>Yes</v>
      </c>
      <c r="AE284" t="str">
        <f t="shared" si="110"/>
        <v>Yes</v>
      </c>
      <c r="AF284" t="str">
        <f t="shared" si="111"/>
        <v>Yes</v>
      </c>
      <c r="AG284" t="str">
        <f t="shared" si="112"/>
        <v>Yes</v>
      </c>
      <c r="AH284" s="1" t="s">
        <v>348</v>
      </c>
      <c r="AI284" t="s">
        <v>348</v>
      </c>
      <c r="AJ284" t="str">
        <f t="shared" si="101"/>
        <v/>
      </c>
      <c r="AK284" t="str">
        <f t="shared" si="119"/>
        <v>PCP</v>
      </c>
      <c r="AL284" t="str">
        <f t="shared" si="120"/>
        <v>Consumer</v>
      </c>
      <c r="AM284" t="str">
        <f t="shared" si="121"/>
        <v>Industrial</v>
      </c>
      <c r="AN284" t="str">
        <f t="shared" si="122"/>
        <v>Pharmaceutical</v>
      </c>
      <c r="AO284" t="str">
        <f t="shared" si="123"/>
        <v/>
      </c>
      <c r="AP284" t="str">
        <f t="shared" si="108"/>
        <v/>
      </c>
    </row>
    <row r="285" spans="1:42" hidden="1" x14ac:dyDescent="0.35">
      <c r="A285" s="1">
        <v>4087014</v>
      </c>
      <c r="B285" s="1" t="s">
        <v>575</v>
      </c>
      <c r="C285" s="1" t="s">
        <v>576</v>
      </c>
      <c r="D285" s="1">
        <v>2017</v>
      </c>
      <c r="E285" s="1" t="s">
        <v>618</v>
      </c>
      <c r="F285" s="1">
        <v>30234</v>
      </c>
      <c r="G285" s="1" t="s">
        <v>180</v>
      </c>
      <c r="H285" s="1" t="s">
        <v>10</v>
      </c>
      <c r="I285" s="1" t="s">
        <v>596</v>
      </c>
      <c r="J285" s="1">
        <v>4433</v>
      </c>
      <c r="K285" s="1" t="s">
        <v>614</v>
      </c>
      <c r="L285" s="1" t="s">
        <v>530</v>
      </c>
      <c r="M285" s="1"/>
      <c r="N285" s="1" t="s">
        <v>606</v>
      </c>
      <c r="O285" s="1" t="str">
        <f t="shared" si="127"/>
        <v>No</v>
      </c>
      <c r="P285" s="1" t="s">
        <v>722</v>
      </c>
      <c r="Q285" s="1">
        <v>0.16</v>
      </c>
      <c r="R285" s="1">
        <f t="shared" si="117"/>
        <v>0</v>
      </c>
      <c r="S285" s="1">
        <v>0.16</v>
      </c>
      <c r="T285" s="1" t="s">
        <v>7</v>
      </c>
      <c r="U285" s="1">
        <f>R285/1</f>
        <v>0</v>
      </c>
      <c r="V285" s="1">
        <f>S285</f>
        <v>0.16</v>
      </c>
      <c r="W285" s="1" t="s">
        <v>177</v>
      </c>
      <c r="X285" s="1" t="str">
        <f t="shared" si="129"/>
        <v>No</v>
      </c>
      <c r="AB285" t="s">
        <v>352</v>
      </c>
      <c r="AC285" t="str">
        <f t="shared" si="130"/>
        <v>Yes</v>
      </c>
      <c r="AD285" t="str">
        <f t="shared" si="109"/>
        <v>No</v>
      </c>
      <c r="AE285" t="str">
        <f t="shared" si="110"/>
        <v>No</v>
      </c>
      <c r="AF285" t="str">
        <f t="shared" si="111"/>
        <v>No</v>
      </c>
      <c r="AG285" t="str">
        <f t="shared" si="112"/>
        <v>No</v>
      </c>
      <c r="AH285" t="s">
        <v>348</v>
      </c>
      <c r="AI285" t="s">
        <v>348</v>
      </c>
      <c r="AJ285" t="str">
        <f t="shared" si="101"/>
        <v>Pesticide</v>
      </c>
      <c r="AK285" t="str">
        <f t="shared" si="119"/>
        <v/>
      </c>
      <c r="AL285" t="str">
        <f t="shared" si="120"/>
        <v/>
      </c>
      <c r="AM285" t="str">
        <f t="shared" si="121"/>
        <v/>
      </c>
      <c r="AN285" t="str">
        <f t="shared" si="122"/>
        <v/>
      </c>
      <c r="AO285" t="str">
        <f t="shared" si="123"/>
        <v/>
      </c>
      <c r="AP285" t="str">
        <f t="shared" si="108"/>
        <v/>
      </c>
    </row>
    <row r="286" spans="1:42" hidden="1" x14ac:dyDescent="0.35">
      <c r="A286" s="1">
        <v>4087014</v>
      </c>
      <c r="B286" s="1" t="s">
        <v>575</v>
      </c>
      <c r="C286" s="1" t="s">
        <v>576</v>
      </c>
      <c r="D286" s="1">
        <v>2017</v>
      </c>
      <c r="E286" s="1" t="s">
        <v>618</v>
      </c>
      <c r="F286" s="1">
        <v>67439</v>
      </c>
      <c r="G286" s="1" t="s">
        <v>236</v>
      </c>
      <c r="H286" s="1" t="s">
        <v>74</v>
      </c>
      <c r="I286" s="1" t="s">
        <v>597</v>
      </c>
      <c r="J286" s="1">
        <v>2440</v>
      </c>
      <c r="K286" s="1" t="s">
        <v>345</v>
      </c>
      <c r="L286" s="1" t="s">
        <v>345</v>
      </c>
      <c r="M286" s="1"/>
      <c r="N286" s="1" t="s">
        <v>606</v>
      </c>
      <c r="O286" s="1" t="str">
        <f t="shared" si="127"/>
        <v>No</v>
      </c>
      <c r="P286" s="1" t="s">
        <v>722</v>
      </c>
      <c r="Q286" s="1">
        <v>18</v>
      </c>
      <c r="R286" s="1">
        <f t="shared" si="117"/>
        <v>0</v>
      </c>
      <c r="S286" s="1">
        <v>18</v>
      </c>
      <c r="T286" s="1" t="s">
        <v>30</v>
      </c>
      <c r="U286" s="1">
        <f>R286/1000</f>
        <v>0</v>
      </c>
      <c r="V286" s="1">
        <f>S286/1000</f>
        <v>1.7999999999999999E-2</v>
      </c>
      <c r="W286" s="1" t="s">
        <v>231</v>
      </c>
      <c r="X286" s="1" t="str">
        <f t="shared" si="129"/>
        <v>No</v>
      </c>
      <c r="AB286" t="s">
        <v>415</v>
      </c>
      <c r="AC286" t="str">
        <f t="shared" si="130"/>
        <v>No</v>
      </c>
      <c r="AD286" t="str">
        <f t="shared" si="109"/>
        <v>No</v>
      </c>
      <c r="AE286" t="str">
        <f t="shared" si="110"/>
        <v>No</v>
      </c>
      <c r="AF286" t="str">
        <f t="shared" si="111"/>
        <v>No</v>
      </c>
      <c r="AG286" t="str">
        <f t="shared" si="112"/>
        <v>Yes</v>
      </c>
      <c r="AH286" s="1" t="s">
        <v>348</v>
      </c>
      <c r="AI286" t="s">
        <v>348</v>
      </c>
      <c r="AJ286" t="str">
        <f t="shared" si="101"/>
        <v/>
      </c>
      <c r="AK286" t="str">
        <f t="shared" si="119"/>
        <v/>
      </c>
      <c r="AL286" t="str">
        <f t="shared" si="120"/>
        <v/>
      </c>
      <c r="AM286" t="str">
        <f t="shared" si="121"/>
        <v/>
      </c>
      <c r="AN286" t="str">
        <f t="shared" si="122"/>
        <v>Pharmaceutical</v>
      </c>
      <c r="AO286" t="str">
        <f t="shared" si="123"/>
        <v/>
      </c>
      <c r="AP286" t="str">
        <f t="shared" si="108"/>
        <v/>
      </c>
    </row>
    <row r="287" spans="1:42" hidden="1" x14ac:dyDescent="0.35">
      <c r="A287" s="1">
        <v>4087014</v>
      </c>
      <c r="B287" s="1" t="s">
        <v>575</v>
      </c>
      <c r="C287" s="1" t="s">
        <v>576</v>
      </c>
      <c r="D287" s="1">
        <v>2017</v>
      </c>
      <c r="E287" s="1" t="s">
        <v>618</v>
      </c>
      <c r="F287" s="1">
        <v>67440</v>
      </c>
      <c r="G287" s="1" t="s">
        <v>237</v>
      </c>
      <c r="H287" s="1" t="s">
        <v>75</v>
      </c>
      <c r="I287" s="1" t="s">
        <v>597</v>
      </c>
      <c r="J287" s="1">
        <v>2440</v>
      </c>
      <c r="K287" s="1" t="s">
        <v>345</v>
      </c>
      <c r="L287" s="1" t="s">
        <v>544</v>
      </c>
      <c r="M287" s="1"/>
      <c r="N287" s="1" t="s">
        <v>606</v>
      </c>
      <c r="O287" s="1" t="str">
        <f t="shared" si="127"/>
        <v>No</v>
      </c>
      <c r="P287" s="1" t="s">
        <v>722</v>
      </c>
      <c r="Q287" s="1">
        <v>91</v>
      </c>
      <c r="R287" s="1">
        <f t="shared" si="117"/>
        <v>0</v>
      </c>
      <c r="S287" s="1">
        <v>91</v>
      </c>
      <c r="T287" s="1" t="s">
        <v>30</v>
      </c>
      <c r="U287" s="1">
        <f>R287/1000</f>
        <v>0</v>
      </c>
      <c r="V287" s="1">
        <f>S287/1000</f>
        <v>9.0999999999999998E-2</v>
      </c>
      <c r="W287" s="1" t="s">
        <v>231</v>
      </c>
      <c r="X287" s="1" t="str">
        <f t="shared" si="129"/>
        <v>No</v>
      </c>
      <c r="AB287" t="s">
        <v>416</v>
      </c>
      <c r="AC287" s="1" t="s">
        <v>349</v>
      </c>
      <c r="AD287" t="str">
        <f t="shared" si="109"/>
        <v>Yes</v>
      </c>
      <c r="AE287" t="str">
        <f t="shared" si="110"/>
        <v>Yes</v>
      </c>
      <c r="AF287" t="str">
        <f t="shared" si="111"/>
        <v>Yes</v>
      </c>
      <c r="AG287" t="str">
        <f t="shared" si="112"/>
        <v>Yes</v>
      </c>
      <c r="AH287" s="1" t="s">
        <v>348</v>
      </c>
      <c r="AI287" t="s">
        <v>348</v>
      </c>
      <c r="AJ287" t="str">
        <f t="shared" si="101"/>
        <v>Pesticide</v>
      </c>
      <c r="AK287" t="str">
        <f t="shared" si="119"/>
        <v>PCP</v>
      </c>
      <c r="AL287" t="str">
        <f t="shared" si="120"/>
        <v>Consumer</v>
      </c>
      <c r="AM287" t="str">
        <f t="shared" si="121"/>
        <v>Industrial</v>
      </c>
      <c r="AN287" t="str">
        <f t="shared" si="122"/>
        <v>Pharmaceutical</v>
      </c>
      <c r="AO287" t="str">
        <f t="shared" si="123"/>
        <v/>
      </c>
      <c r="AP287" t="str">
        <f t="shared" si="108"/>
        <v/>
      </c>
    </row>
    <row r="288" spans="1:42" hidden="1" x14ac:dyDescent="0.35">
      <c r="A288" s="1">
        <v>4087014</v>
      </c>
      <c r="B288" s="1" t="s">
        <v>575</v>
      </c>
      <c r="C288" s="1" t="s">
        <v>576</v>
      </c>
      <c r="D288" s="1">
        <v>2017</v>
      </c>
      <c r="E288" s="1" t="s">
        <v>618</v>
      </c>
      <c r="F288" s="1">
        <v>62817</v>
      </c>
      <c r="G288" s="1" t="s">
        <v>217</v>
      </c>
      <c r="H288" s="1" t="s">
        <v>54</v>
      </c>
      <c r="I288" s="1" t="s">
        <v>596</v>
      </c>
      <c r="J288" s="1">
        <v>4433</v>
      </c>
      <c r="K288" s="1" t="s">
        <v>614</v>
      </c>
      <c r="L288" s="1" t="s">
        <v>548</v>
      </c>
      <c r="M288" s="1"/>
      <c r="N288" s="1" t="s">
        <v>606</v>
      </c>
      <c r="O288" s="1" t="str">
        <f t="shared" si="127"/>
        <v>No</v>
      </c>
      <c r="P288" s="1" t="s">
        <v>722</v>
      </c>
      <c r="Q288" s="1">
        <v>0.08</v>
      </c>
      <c r="R288" s="1">
        <f t="shared" si="117"/>
        <v>0</v>
      </c>
      <c r="S288" s="1">
        <v>0.08</v>
      </c>
      <c r="T288" s="1" t="s">
        <v>7</v>
      </c>
      <c r="U288" s="1">
        <f>R288/1</f>
        <v>0</v>
      </c>
      <c r="V288" s="1">
        <f>S288</f>
        <v>0.08</v>
      </c>
      <c r="W288" s="1" t="s">
        <v>177</v>
      </c>
      <c r="X288" s="1" t="str">
        <f t="shared" si="129"/>
        <v>No</v>
      </c>
      <c r="AB288" t="s">
        <v>393</v>
      </c>
      <c r="AC288" t="str">
        <f>IF(ISNUMBER(SEARCH("Pesticide, active_ingredient", AB288)), "Yes", "No")</f>
        <v>No</v>
      </c>
      <c r="AD288" t="str">
        <f t="shared" si="109"/>
        <v>Yes</v>
      </c>
      <c r="AE288" t="str">
        <f t="shared" si="110"/>
        <v>Yes</v>
      </c>
      <c r="AF288" t="str">
        <f t="shared" si="111"/>
        <v>Yes</v>
      </c>
      <c r="AG288" t="str">
        <f t="shared" si="112"/>
        <v>Yes</v>
      </c>
      <c r="AH288" s="1" t="s">
        <v>348</v>
      </c>
      <c r="AI288" t="s">
        <v>348</v>
      </c>
      <c r="AJ288" t="str">
        <f t="shared" si="101"/>
        <v/>
      </c>
      <c r="AK288" t="str">
        <f t="shared" si="119"/>
        <v>PCP</v>
      </c>
      <c r="AL288" t="str">
        <f t="shared" si="120"/>
        <v>Consumer</v>
      </c>
      <c r="AM288" t="str">
        <f t="shared" si="121"/>
        <v>Industrial</v>
      </c>
      <c r="AN288" t="str">
        <f t="shared" si="122"/>
        <v>Pharmaceutical</v>
      </c>
      <c r="AO288" t="str">
        <f t="shared" si="123"/>
        <v/>
      </c>
      <c r="AP288" t="str">
        <f t="shared" si="108"/>
        <v/>
      </c>
    </row>
    <row r="289" spans="1:42" hidden="1" x14ac:dyDescent="0.35">
      <c r="A289" s="1">
        <v>4087014</v>
      </c>
      <c r="B289" s="1" t="s">
        <v>575</v>
      </c>
      <c r="C289" s="1" t="s">
        <v>576</v>
      </c>
      <c r="D289" s="1">
        <v>2017</v>
      </c>
      <c r="E289" s="1" t="s">
        <v>618</v>
      </c>
      <c r="F289" s="1">
        <v>67441</v>
      </c>
      <c r="G289" s="1" t="s">
        <v>238</v>
      </c>
      <c r="H289" s="1" t="s">
        <v>76</v>
      </c>
      <c r="I289" s="1" t="s">
        <v>597</v>
      </c>
      <c r="J289" s="1">
        <v>2440</v>
      </c>
      <c r="K289" s="1" t="s">
        <v>345</v>
      </c>
      <c r="L289" s="1" t="s">
        <v>562</v>
      </c>
      <c r="M289" s="1"/>
      <c r="N289" s="1" t="s">
        <v>606</v>
      </c>
      <c r="O289" s="1" t="str">
        <f t="shared" si="127"/>
        <v>No</v>
      </c>
      <c r="P289" s="1" t="s">
        <v>722</v>
      </c>
      <c r="Q289" s="1">
        <v>11</v>
      </c>
      <c r="R289" s="1">
        <f t="shared" si="117"/>
        <v>0</v>
      </c>
      <c r="S289" s="1">
        <v>11</v>
      </c>
      <c r="T289" s="1" t="s">
        <v>30</v>
      </c>
      <c r="U289" s="1">
        <f>R289/1000</f>
        <v>0</v>
      </c>
      <c r="V289" s="1">
        <f>S289/1000</f>
        <v>1.0999999999999999E-2</v>
      </c>
      <c r="W289" s="1" t="s">
        <v>231</v>
      </c>
      <c r="X289" s="1" t="str">
        <f t="shared" si="129"/>
        <v>No</v>
      </c>
      <c r="AB289" t="s">
        <v>417</v>
      </c>
      <c r="AC289" t="str">
        <f>IF(ISNUMBER(SEARCH("Pesticide, active_ingredient", AB289)), "Yes", "No")</f>
        <v>No</v>
      </c>
      <c r="AD289" t="str">
        <f t="shared" si="109"/>
        <v>No</v>
      </c>
      <c r="AE289" t="str">
        <f t="shared" si="110"/>
        <v>Yes</v>
      </c>
      <c r="AF289" t="str">
        <f t="shared" si="111"/>
        <v>Yes</v>
      </c>
      <c r="AG289" t="str">
        <f t="shared" si="112"/>
        <v>Yes</v>
      </c>
      <c r="AH289" s="1" t="s">
        <v>348</v>
      </c>
      <c r="AI289" t="s">
        <v>348</v>
      </c>
      <c r="AJ289" t="str">
        <f t="shared" si="101"/>
        <v/>
      </c>
      <c r="AK289" t="str">
        <f t="shared" si="119"/>
        <v/>
      </c>
      <c r="AL289" t="str">
        <f t="shared" si="120"/>
        <v>Consumer</v>
      </c>
      <c r="AM289" t="str">
        <f t="shared" si="121"/>
        <v>Industrial</v>
      </c>
      <c r="AN289" t="str">
        <f t="shared" si="122"/>
        <v>Pharmaceutical</v>
      </c>
      <c r="AO289" t="str">
        <f t="shared" si="123"/>
        <v/>
      </c>
      <c r="AP289" t="str">
        <f t="shared" si="108"/>
        <v/>
      </c>
    </row>
    <row r="290" spans="1:42" hidden="1" x14ac:dyDescent="0.35">
      <c r="A290" s="1">
        <v>4087014</v>
      </c>
      <c r="B290" s="1" t="s">
        <v>575</v>
      </c>
      <c r="C290" s="1" t="s">
        <v>576</v>
      </c>
      <c r="D290" s="1">
        <v>2017</v>
      </c>
      <c r="E290" s="1" t="s">
        <v>618</v>
      </c>
      <c r="F290" s="1">
        <v>39750</v>
      </c>
      <c r="G290" s="1" t="s">
        <v>197</v>
      </c>
      <c r="H290" s="1" t="s">
        <v>29</v>
      </c>
      <c r="I290" s="1" t="s">
        <v>596</v>
      </c>
      <c r="J290" s="1">
        <v>4433</v>
      </c>
      <c r="K290" s="1" t="s">
        <v>614</v>
      </c>
      <c r="L290" s="1" t="s">
        <v>550</v>
      </c>
      <c r="M290" s="1"/>
      <c r="N290" s="1" t="s">
        <v>606</v>
      </c>
      <c r="O290" s="1" t="str">
        <f t="shared" si="127"/>
        <v>No</v>
      </c>
      <c r="P290" s="1" t="s">
        <v>722</v>
      </c>
      <c r="Q290" s="1">
        <v>0.06</v>
      </c>
      <c r="R290" s="1">
        <f t="shared" si="117"/>
        <v>0</v>
      </c>
      <c r="S290" s="1">
        <v>0.06</v>
      </c>
      <c r="T290" s="1" t="s">
        <v>7</v>
      </c>
      <c r="U290" s="1">
        <f>R290/1</f>
        <v>0</v>
      </c>
      <c r="V290" s="1">
        <f>S290</f>
        <v>0.06</v>
      </c>
      <c r="W290" s="1" t="s">
        <v>177</v>
      </c>
      <c r="X290" s="1" t="str">
        <f t="shared" si="129"/>
        <v>No</v>
      </c>
      <c r="AB290" s="1" t="s">
        <v>369</v>
      </c>
      <c r="AC290" s="1" t="s">
        <v>349</v>
      </c>
      <c r="AD290" t="str">
        <f t="shared" si="109"/>
        <v>Yes</v>
      </c>
      <c r="AE290" t="str">
        <f t="shared" si="110"/>
        <v>Yes</v>
      </c>
      <c r="AF290" t="str">
        <f t="shared" si="111"/>
        <v>No</v>
      </c>
      <c r="AG290" t="str">
        <f t="shared" si="112"/>
        <v>Yes</v>
      </c>
      <c r="AH290" s="1" t="s">
        <v>348</v>
      </c>
      <c r="AI290" t="s">
        <v>348</v>
      </c>
      <c r="AJ290" t="str">
        <f t="shared" si="101"/>
        <v>Pesticide</v>
      </c>
      <c r="AK290" t="str">
        <f t="shared" si="119"/>
        <v>PCP</v>
      </c>
      <c r="AL290" t="str">
        <f t="shared" si="120"/>
        <v>Consumer</v>
      </c>
      <c r="AM290" t="str">
        <f t="shared" si="121"/>
        <v/>
      </c>
      <c r="AN290" t="str">
        <f t="shared" si="122"/>
        <v>Pharmaceutical</v>
      </c>
      <c r="AO290" t="str">
        <f t="shared" si="123"/>
        <v/>
      </c>
      <c r="AP290" t="str">
        <f t="shared" si="108"/>
        <v/>
      </c>
    </row>
    <row r="291" spans="1:42" hidden="1" x14ac:dyDescent="0.35">
      <c r="A291" s="1">
        <v>4087014</v>
      </c>
      <c r="B291" s="1" t="s">
        <v>575</v>
      </c>
      <c r="C291" s="1" t="s">
        <v>576</v>
      </c>
      <c r="D291" s="1">
        <v>2017</v>
      </c>
      <c r="E291" s="1" t="s">
        <v>618</v>
      </c>
      <c r="F291" s="1">
        <v>77571</v>
      </c>
      <c r="G291" s="1" t="s">
        <v>341</v>
      </c>
      <c r="H291" s="1" t="s">
        <v>173</v>
      </c>
      <c r="I291" s="1" t="s">
        <v>596</v>
      </c>
      <c r="J291" s="1">
        <v>4433</v>
      </c>
      <c r="K291" s="1" t="s">
        <v>614</v>
      </c>
      <c r="L291" s="1" t="s">
        <v>532</v>
      </c>
      <c r="M291" s="1"/>
      <c r="N291" s="1" t="s">
        <v>606</v>
      </c>
      <c r="O291" s="1" t="str">
        <f t="shared" si="127"/>
        <v>No</v>
      </c>
      <c r="P291" s="1" t="s">
        <v>722</v>
      </c>
      <c r="Q291" s="1">
        <v>0.02</v>
      </c>
      <c r="R291" s="1">
        <f t="shared" si="117"/>
        <v>0</v>
      </c>
      <c r="S291" s="1">
        <v>0.02</v>
      </c>
      <c r="T291" s="1" t="s">
        <v>7</v>
      </c>
      <c r="U291" s="1">
        <f>R291/1</f>
        <v>0</v>
      </c>
      <c r="V291" s="1">
        <f>S291</f>
        <v>0.02</v>
      </c>
      <c r="W291" s="1" t="s">
        <v>318</v>
      </c>
      <c r="X291" s="1" t="str">
        <f t="shared" si="129"/>
        <v>No</v>
      </c>
      <c r="AB291" s="1" t="s">
        <v>513</v>
      </c>
      <c r="AC291" t="str">
        <f>IF(ISNUMBER(SEARCH("Pesticide, active_ingredient", AB291)), "Yes", "No")</f>
        <v>No</v>
      </c>
      <c r="AD291" t="str">
        <f t="shared" si="109"/>
        <v>No</v>
      </c>
      <c r="AE291" t="str">
        <f t="shared" si="110"/>
        <v>No</v>
      </c>
      <c r="AF291" t="str">
        <f t="shared" si="111"/>
        <v>No</v>
      </c>
      <c r="AG291" t="str">
        <f t="shared" si="112"/>
        <v>No</v>
      </c>
      <c r="AH291" s="1" t="s">
        <v>348</v>
      </c>
      <c r="AI291" t="s">
        <v>349</v>
      </c>
      <c r="AJ291" t="str">
        <f t="shared" si="101"/>
        <v/>
      </c>
      <c r="AK291" t="str">
        <f t="shared" si="119"/>
        <v/>
      </c>
      <c r="AL291" t="str">
        <f t="shared" si="120"/>
        <v/>
      </c>
      <c r="AM291" t="str">
        <f t="shared" si="121"/>
        <v/>
      </c>
      <c r="AN291" t="str">
        <f t="shared" si="122"/>
        <v/>
      </c>
      <c r="AO291" t="str">
        <f t="shared" si="123"/>
        <v/>
      </c>
      <c r="AP291" t="str">
        <f t="shared" si="108"/>
        <v>Other</v>
      </c>
    </row>
    <row r="292" spans="1:42" hidden="1" x14ac:dyDescent="0.35">
      <c r="A292" s="1">
        <v>4087014</v>
      </c>
      <c r="B292" s="1" t="s">
        <v>575</v>
      </c>
      <c r="C292" s="1" t="s">
        <v>576</v>
      </c>
      <c r="D292" s="1">
        <v>2017</v>
      </c>
      <c r="E292" s="1" t="s">
        <v>618</v>
      </c>
      <c r="F292" s="1">
        <v>67498</v>
      </c>
      <c r="G292" s="1" t="s">
        <v>285</v>
      </c>
      <c r="H292" s="1" t="s">
        <v>121</v>
      </c>
      <c r="I292" s="1" t="s">
        <v>597</v>
      </c>
      <c r="J292" s="1">
        <v>2440</v>
      </c>
      <c r="K292" s="1" t="s">
        <v>345</v>
      </c>
      <c r="L292" s="1" t="s">
        <v>563</v>
      </c>
      <c r="M292" s="1"/>
      <c r="N292" s="1" t="s">
        <v>606</v>
      </c>
      <c r="O292" s="1" t="str">
        <f t="shared" si="127"/>
        <v>No</v>
      </c>
      <c r="P292" s="1" t="s">
        <v>722</v>
      </c>
      <c r="Q292" s="1">
        <v>50</v>
      </c>
      <c r="R292" s="1">
        <f t="shared" si="117"/>
        <v>0</v>
      </c>
      <c r="S292" s="1">
        <v>20</v>
      </c>
      <c r="T292" s="1" t="s">
        <v>30</v>
      </c>
      <c r="U292" s="1">
        <f>R292/1000</f>
        <v>0</v>
      </c>
      <c r="V292" s="1">
        <f>S292/1000</f>
        <v>0.02</v>
      </c>
      <c r="W292" s="1" t="s">
        <v>231</v>
      </c>
      <c r="X292" s="1" t="str">
        <f t="shared" si="129"/>
        <v>No</v>
      </c>
      <c r="AB292" t="s">
        <v>460</v>
      </c>
      <c r="AC292" t="str">
        <f>IF(ISNUMBER(SEARCH("Pesticide, active_ingredient", AB292)), "Yes", "No")</f>
        <v>No</v>
      </c>
      <c r="AD292" t="str">
        <f t="shared" si="109"/>
        <v>Yes</v>
      </c>
      <c r="AE292" t="str">
        <f t="shared" si="110"/>
        <v>No</v>
      </c>
      <c r="AF292" t="str">
        <f t="shared" si="111"/>
        <v>No</v>
      </c>
      <c r="AG292" t="str">
        <f t="shared" si="112"/>
        <v>Yes</v>
      </c>
      <c r="AH292" s="1" t="s">
        <v>348</v>
      </c>
      <c r="AI292" t="s">
        <v>348</v>
      </c>
      <c r="AJ292" t="str">
        <f t="shared" si="101"/>
        <v/>
      </c>
      <c r="AK292" t="str">
        <f t="shared" si="119"/>
        <v>PCP</v>
      </c>
      <c r="AL292" t="str">
        <f t="shared" si="120"/>
        <v/>
      </c>
      <c r="AM292" t="str">
        <f t="shared" si="121"/>
        <v/>
      </c>
      <c r="AN292" t="str">
        <f t="shared" si="122"/>
        <v>Pharmaceutical</v>
      </c>
      <c r="AO292" t="str">
        <f t="shared" si="123"/>
        <v/>
      </c>
      <c r="AP292" t="str">
        <f t="shared" si="108"/>
        <v/>
      </c>
    </row>
    <row r="293" spans="1:42" hidden="1" x14ac:dyDescent="0.35">
      <c r="A293" s="1">
        <v>4087000</v>
      </c>
      <c r="B293" s="1" t="s">
        <v>3</v>
      </c>
      <c r="C293" s="1" t="s">
        <v>4</v>
      </c>
      <c r="D293" s="1">
        <v>2017</v>
      </c>
      <c r="E293" s="1" t="s">
        <v>618</v>
      </c>
      <c r="F293" s="1">
        <v>34696</v>
      </c>
      <c r="G293" s="1" t="s">
        <v>191</v>
      </c>
      <c r="H293" s="1" t="s">
        <v>22</v>
      </c>
      <c r="I293" s="1" t="s">
        <v>596</v>
      </c>
      <c r="J293" s="1">
        <v>4433</v>
      </c>
      <c r="K293" s="1" t="s">
        <v>614</v>
      </c>
      <c r="L293" s="1" t="s">
        <v>551</v>
      </c>
      <c r="M293" s="1"/>
      <c r="N293" s="1" t="s">
        <v>606</v>
      </c>
      <c r="O293" s="1" t="str">
        <f t="shared" si="127"/>
        <v>No</v>
      </c>
      <c r="P293" s="1" t="s">
        <v>722</v>
      </c>
      <c r="Q293" s="1">
        <v>0.02</v>
      </c>
      <c r="R293" s="1">
        <f t="shared" si="117"/>
        <v>0</v>
      </c>
      <c r="S293" s="1">
        <f>IF(O293="No", Q293, " ")</f>
        <v>0.02</v>
      </c>
      <c r="T293" s="1" t="s">
        <v>7</v>
      </c>
      <c r="U293" s="1">
        <f t="shared" ref="U293:U308" si="131">R293/1</f>
        <v>0</v>
      </c>
      <c r="V293" s="1">
        <f>S293</f>
        <v>0.02</v>
      </c>
      <c r="W293" s="1" t="s">
        <v>177</v>
      </c>
      <c r="X293" s="1" t="str">
        <f t="shared" si="129"/>
        <v>No</v>
      </c>
      <c r="AB293" t="s">
        <v>362</v>
      </c>
      <c r="AC293" t="s">
        <v>349</v>
      </c>
      <c r="AD293" t="str">
        <f t="shared" si="109"/>
        <v>Yes</v>
      </c>
      <c r="AE293" t="str">
        <f t="shared" si="110"/>
        <v>Yes</v>
      </c>
      <c r="AF293" t="str">
        <f t="shared" si="111"/>
        <v>Yes</v>
      </c>
      <c r="AG293" t="str">
        <f t="shared" si="112"/>
        <v>Yes</v>
      </c>
      <c r="AH293" t="s">
        <v>349</v>
      </c>
      <c r="AI293" t="s">
        <v>348</v>
      </c>
      <c r="AJ293" t="str">
        <f t="shared" si="101"/>
        <v>Pesticide</v>
      </c>
      <c r="AK293" t="str">
        <f t="shared" si="119"/>
        <v>PCP</v>
      </c>
      <c r="AL293" t="str">
        <f t="shared" si="120"/>
        <v>Consumer</v>
      </c>
      <c r="AM293" t="str">
        <f t="shared" si="121"/>
        <v>Industrial</v>
      </c>
      <c r="AN293" t="str">
        <f t="shared" si="122"/>
        <v>Pharmaceutical</v>
      </c>
      <c r="AO293" t="str">
        <f t="shared" si="123"/>
        <v>PAH</v>
      </c>
      <c r="AP293" t="str">
        <f t="shared" si="108"/>
        <v/>
      </c>
    </row>
    <row r="294" spans="1:42" hidden="1" x14ac:dyDescent="0.35">
      <c r="A294">
        <v>40870112</v>
      </c>
      <c r="B294" t="s">
        <v>573</v>
      </c>
      <c r="C294" t="s">
        <v>574</v>
      </c>
      <c r="D294">
        <v>2017</v>
      </c>
      <c r="E294" t="s">
        <v>620</v>
      </c>
      <c r="F294" s="4">
        <v>62549</v>
      </c>
      <c r="G294" t="s">
        <v>624</v>
      </c>
      <c r="H294" t="s">
        <v>629</v>
      </c>
      <c r="I294" t="s">
        <v>621</v>
      </c>
      <c r="K294" t="s">
        <v>530</v>
      </c>
      <c r="L294" t="s">
        <v>675</v>
      </c>
      <c r="O294" s="1" t="str">
        <f t="shared" si="127"/>
        <v>Yes</v>
      </c>
      <c r="Q294" s="1">
        <v>23.7</v>
      </c>
      <c r="R294">
        <f t="shared" si="117"/>
        <v>23.7</v>
      </c>
      <c r="S294">
        <v>0.2</v>
      </c>
      <c r="T294" t="s">
        <v>622</v>
      </c>
      <c r="U294">
        <f t="shared" si="131"/>
        <v>23.7</v>
      </c>
      <c r="V294">
        <f t="shared" ref="V294:V300" si="132">U294</f>
        <v>23.7</v>
      </c>
      <c r="W294" t="s">
        <v>648</v>
      </c>
      <c r="X294" t="str">
        <f t="shared" ref="X294:X308" si="133">IF(S294&lt;R294, "Yes*", "No")</f>
        <v>Yes*</v>
      </c>
      <c r="AB294" t="s">
        <v>677</v>
      </c>
      <c r="AC294" t="s">
        <v>349</v>
      </c>
      <c r="AD294" t="str">
        <f t="shared" si="109"/>
        <v>No</v>
      </c>
      <c r="AE294" t="str">
        <f t="shared" si="110"/>
        <v>No</v>
      </c>
      <c r="AF294" t="str">
        <f t="shared" si="111"/>
        <v>No</v>
      </c>
      <c r="AG294" t="str">
        <f t="shared" si="112"/>
        <v>No</v>
      </c>
      <c r="AH294" t="s">
        <v>349</v>
      </c>
      <c r="AI294" t="s">
        <v>348</v>
      </c>
      <c r="AJ294" t="s">
        <v>530</v>
      </c>
      <c r="AK294" t="str">
        <f t="shared" si="119"/>
        <v/>
      </c>
      <c r="AL294" t="str">
        <f t="shared" si="120"/>
        <v/>
      </c>
      <c r="AM294" t="str">
        <f t="shared" si="121"/>
        <v/>
      </c>
      <c r="AN294" t="str">
        <f t="shared" si="122"/>
        <v/>
      </c>
      <c r="AO294" t="str">
        <f t="shared" si="123"/>
        <v>PAH</v>
      </c>
      <c r="AP294" t="str">
        <f t="shared" si="108"/>
        <v/>
      </c>
    </row>
    <row r="295" spans="1:42" hidden="1" x14ac:dyDescent="0.35">
      <c r="A295">
        <v>4087170</v>
      </c>
      <c r="B295" t="s">
        <v>586</v>
      </c>
      <c r="C295" t="s">
        <v>587</v>
      </c>
      <c r="D295">
        <v>2017</v>
      </c>
      <c r="E295" t="s">
        <v>620</v>
      </c>
      <c r="F295" s="4">
        <v>62549</v>
      </c>
      <c r="G295" t="s">
        <v>624</v>
      </c>
      <c r="H295" t="s">
        <v>629</v>
      </c>
      <c r="I295" t="s">
        <v>621</v>
      </c>
      <c r="K295" t="s">
        <v>530</v>
      </c>
      <c r="L295" t="s">
        <v>675</v>
      </c>
      <c r="N295"/>
      <c r="O295" s="1" t="str">
        <f t="shared" si="127"/>
        <v>Yes</v>
      </c>
      <c r="Q295" s="1">
        <v>178</v>
      </c>
      <c r="R295">
        <f t="shared" si="117"/>
        <v>178</v>
      </c>
      <c r="S295">
        <v>0.2</v>
      </c>
      <c r="T295" t="s">
        <v>622</v>
      </c>
      <c r="U295">
        <f t="shared" si="131"/>
        <v>178</v>
      </c>
      <c r="V295">
        <f t="shared" si="132"/>
        <v>178</v>
      </c>
      <c r="W295" t="s">
        <v>648</v>
      </c>
      <c r="X295" t="str">
        <f t="shared" si="133"/>
        <v>Yes*</v>
      </c>
      <c r="AB295" t="s">
        <v>677</v>
      </c>
      <c r="AC295" t="s">
        <v>349</v>
      </c>
      <c r="AD295" t="str">
        <f t="shared" si="109"/>
        <v>No</v>
      </c>
      <c r="AE295" t="str">
        <f t="shared" si="110"/>
        <v>No</v>
      </c>
      <c r="AF295" t="str">
        <f t="shared" si="111"/>
        <v>No</v>
      </c>
      <c r="AG295" t="str">
        <f t="shared" si="112"/>
        <v>No</v>
      </c>
      <c r="AH295" t="s">
        <v>349</v>
      </c>
      <c r="AI295" t="s">
        <v>348</v>
      </c>
      <c r="AJ295" t="s">
        <v>530</v>
      </c>
      <c r="AK295" t="str">
        <f t="shared" si="119"/>
        <v/>
      </c>
      <c r="AL295" t="str">
        <f t="shared" si="120"/>
        <v/>
      </c>
      <c r="AM295" t="str">
        <f t="shared" si="121"/>
        <v/>
      </c>
      <c r="AN295" t="str">
        <f t="shared" si="122"/>
        <v/>
      </c>
      <c r="AO295" t="str">
        <f t="shared" si="123"/>
        <v>PAH</v>
      </c>
      <c r="AP295" t="str">
        <f t="shared" si="108"/>
        <v/>
      </c>
    </row>
    <row r="296" spans="1:42" hidden="1" x14ac:dyDescent="0.35">
      <c r="A296">
        <v>40871607</v>
      </c>
      <c r="B296" s="5" t="s">
        <v>584</v>
      </c>
      <c r="C296" t="s">
        <v>585</v>
      </c>
      <c r="D296">
        <v>2017</v>
      </c>
      <c r="E296" t="s">
        <v>620</v>
      </c>
      <c r="F296" s="4">
        <v>62549</v>
      </c>
      <c r="G296" t="s">
        <v>624</v>
      </c>
      <c r="H296" t="s">
        <v>629</v>
      </c>
      <c r="I296" t="s">
        <v>621</v>
      </c>
      <c r="K296" t="s">
        <v>530</v>
      </c>
      <c r="L296" t="s">
        <v>675</v>
      </c>
      <c r="N296"/>
      <c r="O296" s="1" t="str">
        <f t="shared" si="127"/>
        <v>Yes</v>
      </c>
      <c r="Q296">
        <v>397</v>
      </c>
      <c r="R296">
        <f t="shared" si="117"/>
        <v>397</v>
      </c>
      <c r="S296">
        <v>0.2</v>
      </c>
      <c r="T296" t="s">
        <v>622</v>
      </c>
      <c r="U296">
        <f t="shared" si="131"/>
        <v>397</v>
      </c>
      <c r="V296">
        <f t="shared" si="132"/>
        <v>397</v>
      </c>
      <c r="W296" t="s">
        <v>648</v>
      </c>
      <c r="X296" t="str">
        <f t="shared" si="133"/>
        <v>Yes*</v>
      </c>
      <c r="AB296" t="s">
        <v>677</v>
      </c>
      <c r="AC296" t="s">
        <v>349</v>
      </c>
      <c r="AD296" t="str">
        <f t="shared" si="109"/>
        <v>No</v>
      </c>
      <c r="AE296" t="str">
        <f t="shared" si="110"/>
        <v>No</v>
      </c>
      <c r="AF296" t="str">
        <f t="shared" si="111"/>
        <v>No</v>
      </c>
      <c r="AG296" t="str">
        <f t="shared" si="112"/>
        <v>No</v>
      </c>
      <c r="AH296" t="s">
        <v>349</v>
      </c>
      <c r="AI296" t="s">
        <v>348</v>
      </c>
      <c r="AJ296" t="s">
        <v>530</v>
      </c>
      <c r="AK296" t="str">
        <f t="shared" si="119"/>
        <v/>
      </c>
      <c r="AL296" t="str">
        <f t="shared" si="120"/>
        <v/>
      </c>
      <c r="AM296" t="str">
        <f t="shared" si="121"/>
        <v/>
      </c>
      <c r="AN296" t="str">
        <f t="shared" si="122"/>
        <v/>
      </c>
      <c r="AO296" t="str">
        <f t="shared" si="123"/>
        <v>PAH</v>
      </c>
      <c r="AP296" t="str">
        <f t="shared" si="108"/>
        <v/>
      </c>
    </row>
    <row r="297" spans="1:42" hidden="1" x14ac:dyDescent="0.35">
      <c r="A297">
        <v>4087141</v>
      </c>
      <c r="B297" t="s">
        <v>582</v>
      </c>
      <c r="C297" t="s">
        <v>583</v>
      </c>
      <c r="D297">
        <v>2017</v>
      </c>
      <c r="E297" t="s">
        <v>620</v>
      </c>
      <c r="F297" s="4">
        <v>62549</v>
      </c>
      <c r="G297" t="s">
        <v>624</v>
      </c>
      <c r="H297" t="s">
        <v>629</v>
      </c>
      <c r="I297" t="s">
        <v>621</v>
      </c>
      <c r="K297" t="s">
        <v>530</v>
      </c>
      <c r="L297" t="s">
        <v>675</v>
      </c>
      <c r="N297"/>
      <c r="O297" s="1" t="str">
        <f t="shared" si="127"/>
        <v>Yes</v>
      </c>
      <c r="Q297">
        <v>86.9</v>
      </c>
      <c r="R297">
        <f t="shared" si="117"/>
        <v>86.9</v>
      </c>
      <c r="S297">
        <v>0.2</v>
      </c>
      <c r="T297" t="s">
        <v>622</v>
      </c>
      <c r="U297">
        <f t="shared" si="131"/>
        <v>86.9</v>
      </c>
      <c r="V297">
        <f t="shared" si="132"/>
        <v>86.9</v>
      </c>
      <c r="W297" t="s">
        <v>648</v>
      </c>
      <c r="X297" t="str">
        <f t="shared" si="133"/>
        <v>Yes*</v>
      </c>
      <c r="AB297" t="s">
        <v>677</v>
      </c>
      <c r="AC297" t="s">
        <v>349</v>
      </c>
      <c r="AD297" t="str">
        <f t="shared" si="109"/>
        <v>No</v>
      </c>
      <c r="AE297" t="str">
        <f t="shared" si="110"/>
        <v>No</v>
      </c>
      <c r="AF297" t="str">
        <f t="shared" si="111"/>
        <v>No</v>
      </c>
      <c r="AG297" t="str">
        <f t="shared" si="112"/>
        <v>No</v>
      </c>
      <c r="AH297" t="s">
        <v>349</v>
      </c>
      <c r="AI297" t="s">
        <v>348</v>
      </c>
      <c r="AJ297" t="s">
        <v>530</v>
      </c>
      <c r="AK297" t="str">
        <f t="shared" si="119"/>
        <v/>
      </c>
      <c r="AL297" t="str">
        <f t="shared" si="120"/>
        <v/>
      </c>
      <c r="AM297" t="str">
        <f t="shared" si="121"/>
        <v/>
      </c>
      <c r="AN297" t="str">
        <f t="shared" si="122"/>
        <v/>
      </c>
      <c r="AO297" t="str">
        <f t="shared" si="123"/>
        <v>PAH</v>
      </c>
      <c r="AP297" t="str">
        <f t="shared" si="108"/>
        <v/>
      </c>
    </row>
    <row r="298" spans="1:42" hidden="1" x14ac:dyDescent="0.35">
      <c r="A298">
        <v>4087098</v>
      </c>
      <c r="B298" t="s">
        <v>579</v>
      </c>
      <c r="C298" t="s">
        <v>580</v>
      </c>
      <c r="D298">
        <v>2017</v>
      </c>
      <c r="E298" t="s">
        <v>620</v>
      </c>
      <c r="F298" s="4">
        <v>62549</v>
      </c>
      <c r="G298" t="s">
        <v>624</v>
      </c>
      <c r="H298" t="s">
        <v>629</v>
      </c>
      <c r="I298" t="s">
        <v>621</v>
      </c>
      <c r="K298" t="s">
        <v>530</v>
      </c>
      <c r="L298" t="s">
        <v>675</v>
      </c>
      <c r="N298"/>
      <c r="O298" s="1" t="str">
        <f t="shared" si="127"/>
        <v>Yes</v>
      </c>
      <c r="Q298">
        <v>147</v>
      </c>
      <c r="R298">
        <f t="shared" si="117"/>
        <v>147</v>
      </c>
      <c r="S298">
        <v>0.2</v>
      </c>
      <c r="T298" t="s">
        <v>622</v>
      </c>
      <c r="U298">
        <f t="shared" si="131"/>
        <v>147</v>
      </c>
      <c r="V298">
        <f t="shared" si="132"/>
        <v>147</v>
      </c>
      <c r="W298" t="s">
        <v>648</v>
      </c>
      <c r="X298" t="str">
        <f t="shared" si="133"/>
        <v>Yes*</v>
      </c>
      <c r="AB298" t="s">
        <v>677</v>
      </c>
      <c r="AC298" t="s">
        <v>349</v>
      </c>
      <c r="AD298" t="str">
        <f t="shared" si="109"/>
        <v>No</v>
      </c>
      <c r="AE298" t="str">
        <f t="shared" si="110"/>
        <v>No</v>
      </c>
      <c r="AF298" t="str">
        <f t="shared" si="111"/>
        <v>No</v>
      </c>
      <c r="AG298" t="str">
        <f t="shared" si="112"/>
        <v>No</v>
      </c>
      <c r="AH298" t="s">
        <v>349</v>
      </c>
      <c r="AI298" t="s">
        <v>348</v>
      </c>
      <c r="AJ298" t="s">
        <v>530</v>
      </c>
      <c r="AK298" t="str">
        <f t="shared" si="119"/>
        <v/>
      </c>
      <c r="AL298" t="str">
        <f t="shared" si="120"/>
        <v/>
      </c>
      <c r="AM298" t="str">
        <f t="shared" si="121"/>
        <v/>
      </c>
      <c r="AN298" t="str">
        <f t="shared" si="122"/>
        <v/>
      </c>
      <c r="AO298" t="str">
        <f t="shared" si="123"/>
        <v>PAH</v>
      </c>
      <c r="AP298" t="str">
        <f t="shared" si="108"/>
        <v/>
      </c>
    </row>
    <row r="299" spans="1:42" hidden="1" x14ac:dyDescent="0.35">
      <c r="A299">
        <v>40870855</v>
      </c>
      <c r="B299" t="s">
        <v>577</v>
      </c>
      <c r="C299" t="s">
        <v>578</v>
      </c>
      <c r="D299">
        <v>2017</v>
      </c>
      <c r="E299" t="s">
        <v>620</v>
      </c>
      <c r="F299" s="4">
        <v>62549</v>
      </c>
      <c r="G299" t="s">
        <v>624</v>
      </c>
      <c r="H299" t="s">
        <v>629</v>
      </c>
      <c r="I299" t="s">
        <v>621</v>
      </c>
      <c r="K299" t="s">
        <v>530</v>
      </c>
      <c r="L299" t="s">
        <v>675</v>
      </c>
      <c r="N299"/>
      <c r="O299" s="1" t="str">
        <f t="shared" si="127"/>
        <v>Yes</v>
      </c>
      <c r="Q299">
        <v>284</v>
      </c>
      <c r="R299">
        <f t="shared" si="117"/>
        <v>284</v>
      </c>
      <c r="S299">
        <v>0.2</v>
      </c>
      <c r="T299" t="s">
        <v>622</v>
      </c>
      <c r="U299">
        <f t="shared" si="131"/>
        <v>284</v>
      </c>
      <c r="V299">
        <f t="shared" si="132"/>
        <v>284</v>
      </c>
      <c r="W299" t="s">
        <v>648</v>
      </c>
      <c r="X299" t="str">
        <f t="shared" si="133"/>
        <v>Yes*</v>
      </c>
      <c r="AB299" t="s">
        <v>677</v>
      </c>
      <c r="AC299" t="s">
        <v>349</v>
      </c>
      <c r="AD299" t="str">
        <f t="shared" si="109"/>
        <v>No</v>
      </c>
      <c r="AE299" t="str">
        <f t="shared" si="110"/>
        <v>No</v>
      </c>
      <c r="AF299" t="str">
        <f t="shared" si="111"/>
        <v>No</v>
      </c>
      <c r="AG299" t="str">
        <f t="shared" si="112"/>
        <v>No</v>
      </c>
      <c r="AH299" t="s">
        <v>349</v>
      </c>
      <c r="AI299" t="s">
        <v>348</v>
      </c>
      <c r="AJ299" t="s">
        <v>530</v>
      </c>
      <c r="AK299" t="str">
        <f t="shared" si="119"/>
        <v/>
      </c>
      <c r="AL299" t="str">
        <f t="shared" si="120"/>
        <v/>
      </c>
      <c r="AM299" t="str">
        <f t="shared" si="121"/>
        <v/>
      </c>
      <c r="AN299" t="str">
        <f t="shared" si="122"/>
        <v/>
      </c>
      <c r="AO299" t="str">
        <f t="shared" si="123"/>
        <v>PAH</v>
      </c>
      <c r="AP299" t="str">
        <f t="shared" si="108"/>
        <v/>
      </c>
    </row>
    <row r="300" spans="1:42" hidden="1" x14ac:dyDescent="0.35">
      <c r="A300">
        <v>4087014</v>
      </c>
      <c r="B300" t="s">
        <v>575</v>
      </c>
      <c r="C300" t="s">
        <v>576</v>
      </c>
      <c r="D300">
        <v>2017</v>
      </c>
      <c r="E300" t="s">
        <v>620</v>
      </c>
      <c r="F300" s="4">
        <v>62549</v>
      </c>
      <c r="G300" t="s">
        <v>624</v>
      </c>
      <c r="H300" t="s">
        <v>629</v>
      </c>
      <c r="I300" t="s">
        <v>621</v>
      </c>
      <c r="K300" t="s">
        <v>530</v>
      </c>
      <c r="L300" t="s">
        <v>675</v>
      </c>
      <c r="N300" t="s">
        <v>607</v>
      </c>
      <c r="O300" s="1" t="str">
        <f t="shared" si="127"/>
        <v>Yes</v>
      </c>
      <c r="Q300">
        <v>1.79</v>
      </c>
      <c r="R300">
        <f t="shared" si="117"/>
        <v>1.79</v>
      </c>
      <c r="S300">
        <v>0.2</v>
      </c>
      <c r="T300" t="s">
        <v>622</v>
      </c>
      <c r="U300">
        <f t="shared" si="131"/>
        <v>1.79</v>
      </c>
      <c r="V300">
        <f t="shared" si="132"/>
        <v>1.79</v>
      </c>
      <c r="W300" t="s">
        <v>648</v>
      </c>
      <c r="X300" t="str">
        <f t="shared" si="133"/>
        <v>Yes*</v>
      </c>
      <c r="AB300" t="s">
        <v>677</v>
      </c>
      <c r="AC300" t="s">
        <v>349</v>
      </c>
      <c r="AD300" t="str">
        <f t="shared" si="109"/>
        <v>No</v>
      </c>
      <c r="AE300" t="str">
        <f t="shared" si="110"/>
        <v>No</v>
      </c>
      <c r="AF300" t="str">
        <f t="shared" si="111"/>
        <v>No</v>
      </c>
      <c r="AG300" t="str">
        <f t="shared" si="112"/>
        <v>No</v>
      </c>
      <c r="AH300" t="s">
        <v>349</v>
      </c>
      <c r="AI300" t="s">
        <v>348</v>
      </c>
      <c r="AJ300" t="s">
        <v>530</v>
      </c>
      <c r="AK300" t="str">
        <f t="shared" si="119"/>
        <v/>
      </c>
      <c r="AL300" t="str">
        <f t="shared" si="120"/>
        <v/>
      </c>
      <c r="AM300" t="str">
        <f t="shared" si="121"/>
        <v/>
      </c>
      <c r="AN300" t="str">
        <f t="shared" si="122"/>
        <v/>
      </c>
      <c r="AO300" t="str">
        <f t="shared" si="123"/>
        <v>PAH</v>
      </c>
      <c r="AP300" t="str">
        <f t="shared" si="108"/>
        <v/>
      </c>
    </row>
    <row r="301" spans="1:42" hidden="1" x14ac:dyDescent="0.35">
      <c r="A301">
        <v>4087000</v>
      </c>
      <c r="B301" t="s">
        <v>3</v>
      </c>
      <c r="C301" t="s">
        <v>4</v>
      </c>
      <c r="D301">
        <v>2017</v>
      </c>
      <c r="E301" t="s">
        <v>620</v>
      </c>
      <c r="F301" s="4">
        <v>34445</v>
      </c>
      <c r="G301" t="s">
        <v>191</v>
      </c>
      <c r="H301" t="s">
        <v>22</v>
      </c>
      <c r="I301" t="s">
        <v>621</v>
      </c>
      <c r="K301" t="s">
        <v>530</v>
      </c>
      <c r="L301" t="s">
        <v>551</v>
      </c>
      <c r="O301" s="1" t="str">
        <f t="shared" ref="O301:O323" si="134">IF(N301="&lt;", "No", "Yes")</f>
        <v>Yes</v>
      </c>
      <c r="Q301" s="1">
        <v>24.9</v>
      </c>
      <c r="R301">
        <f t="shared" si="117"/>
        <v>24.9</v>
      </c>
      <c r="S301">
        <v>0.23</v>
      </c>
      <c r="T301" t="s">
        <v>622</v>
      </c>
      <c r="U301">
        <f t="shared" si="131"/>
        <v>24.9</v>
      </c>
      <c r="V301">
        <f>S301</f>
        <v>0.23</v>
      </c>
      <c r="W301" t="s">
        <v>648</v>
      </c>
      <c r="X301" t="str">
        <f t="shared" si="133"/>
        <v>Yes*</v>
      </c>
      <c r="AB301" t="s">
        <v>362</v>
      </c>
      <c r="AC301" t="s">
        <v>349</v>
      </c>
      <c r="AD301" t="str">
        <f t="shared" si="109"/>
        <v>Yes</v>
      </c>
      <c r="AE301" t="str">
        <f t="shared" si="110"/>
        <v>Yes</v>
      </c>
      <c r="AF301" t="str">
        <f t="shared" si="111"/>
        <v>Yes</v>
      </c>
      <c r="AG301" t="str">
        <f t="shared" si="112"/>
        <v>Yes</v>
      </c>
      <c r="AH301" t="s">
        <v>349</v>
      </c>
      <c r="AI301" t="s">
        <v>348</v>
      </c>
      <c r="AJ301" t="str">
        <f>IF(AC301="Yes", "Pesticide", "")</f>
        <v>Pesticide</v>
      </c>
      <c r="AK301" t="str">
        <f t="shared" si="119"/>
        <v>PCP</v>
      </c>
      <c r="AL301" t="str">
        <f t="shared" si="120"/>
        <v>Consumer</v>
      </c>
      <c r="AM301" t="str">
        <f t="shared" si="121"/>
        <v>Industrial</v>
      </c>
      <c r="AN301" t="str">
        <f t="shared" si="122"/>
        <v>Pharmaceutical</v>
      </c>
      <c r="AO301" t="str">
        <f t="shared" si="123"/>
        <v>PAH</v>
      </c>
      <c r="AP301" t="str">
        <f t="shared" ref="AP301:AP364" si="135">IF(AI301="Yes", "Other", "")</f>
        <v/>
      </c>
    </row>
    <row r="302" spans="1:42" hidden="1" x14ac:dyDescent="0.35">
      <c r="A302">
        <v>40870112</v>
      </c>
      <c r="B302" t="s">
        <v>573</v>
      </c>
      <c r="C302" t="s">
        <v>574</v>
      </c>
      <c r="D302">
        <v>2017</v>
      </c>
      <c r="E302" t="s">
        <v>620</v>
      </c>
      <c r="F302" s="4">
        <v>62550</v>
      </c>
      <c r="G302" t="s">
        <v>625</v>
      </c>
      <c r="H302" t="s">
        <v>630</v>
      </c>
      <c r="I302" t="s">
        <v>621</v>
      </c>
      <c r="K302" t="s">
        <v>530</v>
      </c>
      <c r="L302" t="s">
        <v>507</v>
      </c>
      <c r="O302" s="1" t="str">
        <f t="shared" si="134"/>
        <v>Yes</v>
      </c>
      <c r="Q302" s="1">
        <v>5.68</v>
      </c>
      <c r="R302">
        <f t="shared" si="117"/>
        <v>5.68</v>
      </c>
      <c r="S302">
        <v>0.41</v>
      </c>
      <c r="T302" t="s">
        <v>622</v>
      </c>
      <c r="U302">
        <f t="shared" si="131"/>
        <v>5.68</v>
      </c>
      <c r="V302">
        <f t="shared" ref="V302:V308" si="136">U302</f>
        <v>5.68</v>
      </c>
      <c r="W302" t="s">
        <v>648</v>
      </c>
      <c r="X302" t="str">
        <f t="shared" si="133"/>
        <v>Yes*</v>
      </c>
      <c r="AB302" t="s">
        <v>678</v>
      </c>
      <c r="AC302" t="s">
        <v>348</v>
      </c>
      <c r="AD302" t="str">
        <f t="shared" si="109"/>
        <v>No</v>
      </c>
      <c r="AE302" t="str">
        <f t="shared" si="110"/>
        <v>No</v>
      </c>
      <c r="AF302" t="str">
        <f t="shared" si="111"/>
        <v>No</v>
      </c>
      <c r="AG302" t="str">
        <f t="shared" si="112"/>
        <v>No</v>
      </c>
      <c r="AH302" t="s">
        <v>349</v>
      </c>
      <c r="AI302" t="s">
        <v>348</v>
      </c>
      <c r="AK302" t="str">
        <f t="shared" si="119"/>
        <v/>
      </c>
      <c r="AL302" t="str">
        <f t="shared" si="120"/>
        <v/>
      </c>
      <c r="AM302" t="str">
        <f t="shared" si="121"/>
        <v/>
      </c>
      <c r="AN302" t="str">
        <f t="shared" si="122"/>
        <v/>
      </c>
      <c r="AO302" t="str">
        <f t="shared" si="123"/>
        <v>PAH</v>
      </c>
      <c r="AP302" t="str">
        <f t="shared" si="135"/>
        <v/>
      </c>
    </row>
    <row r="303" spans="1:42" hidden="1" x14ac:dyDescent="0.35">
      <c r="A303">
        <v>4087170</v>
      </c>
      <c r="B303" t="s">
        <v>586</v>
      </c>
      <c r="C303" t="s">
        <v>587</v>
      </c>
      <c r="D303">
        <v>2017</v>
      </c>
      <c r="E303" t="s">
        <v>620</v>
      </c>
      <c r="F303" s="4">
        <v>62550</v>
      </c>
      <c r="G303" t="s">
        <v>625</v>
      </c>
      <c r="H303" t="s">
        <v>630</v>
      </c>
      <c r="I303" t="s">
        <v>621</v>
      </c>
      <c r="K303" t="s">
        <v>530</v>
      </c>
      <c r="L303" t="s">
        <v>507</v>
      </c>
      <c r="N303"/>
      <c r="O303" s="1" t="str">
        <f t="shared" si="134"/>
        <v>Yes</v>
      </c>
      <c r="Q303" s="1">
        <v>33.6</v>
      </c>
      <c r="R303">
        <f t="shared" si="117"/>
        <v>33.6</v>
      </c>
      <c r="S303">
        <v>0.41</v>
      </c>
      <c r="T303" t="s">
        <v>622</v>
      </c>
      <c r="U303">
        <f t="shared" si="131"/>
        <v>33.6</v>
      </c>
      <c r="V303">
        <f t="shared" si="136"/>
        <v>33.6</v>
      </c>
      <c r="W303" t="s">
        <v>648</v>
      </c>
      <c r="X303" t="str">
        <f t="shared" si="133"/>
        <v>Yes*</v>
      </c>
      <c r="AB303" t="s">
        <v>678</v>
      </c>
      <c r="AC303" t="s">
        <v>348</v>
      </c>
      <c r="AD303" t="str">
        <f t="shared" ref="AD303:AD366" si="137">IF(ISNUMBER(SEARCH("Personal_care", AB303)), "Yes", "No")</f>
        <v>No</v>
      </c>
      <c r="AE303" t="str">
        <f t="shared" ref="AE303:AE366" si="138">IF(ISNUMBER(SEARCH("Consumer_use", AB303)), "Yes", "No")</f>
        <v>No</v>
      </c>
      <c r="AF303" t="str">
        <f t="shared" ref="AF303:AF366" si="139">IF(ISNUMBER(SEARCH("Industrial_manufacturing", AB303)), "Yes", "No")</f>
        <v>No</v>
      </c>
      <c r="AG303" t="str">
        <f t="shared" ref="AG303:AG366" si="140">IF(ISNUMBER(SEARCH("Drug", AB303)), "Yes", "No")</f>
        <v>No</v>
      </c>
      <c r="AH303" t="s">
        <v>349</v>
      </c>
      <c r="AI303" t="s">
        <v>348</v>
      </c>
      <c r="AK303" t="str">
        <f t="shared" si="119"/>
        <v/>
      </c>
      <c r="AL303" t="str">
        <f t="shared" si="120"/>
        <v/>
      </c>
      <c r="AM303" t="str">
        <f t="shared" si="121"/>
        <v/>
      </c>
      <c r="AN303" t="str">
        <f t="shared" si="122"/>
        <v/>
      </c>
      <c r="AO303" t="str">
        <f t="shared" si="123"/>
        <v>PAH</v>
      </c>
      <c r="AP303" t="str">
        <f t="shared" si="135"/>
        <v/>
      </c>
    </row>
    <row r="304" spans="1:42" hidden="1" x14ac:dyDescent="0.35">
      <c r="A304">
        <v>40871607</v>
      </c>
      <c r="B304" s="5" t="s">
        <v>584</v>
      </c>
      <c r="C304" t="s">
        <v>585</v>
      </c>
      <c r="D304">
        <v>2017</v>
      </c>
      <c r="E304" t="s">
        <v>620</v>
      </c>
      <c r="F304" s="4">
        <v>62550</v>
      </c>
      <c r="G304" t="s">
        <v>625</v>
      </c>
      <c r="H304" t="s">
        <v>630</v>
      </c>
      <c r="I304" t="s">
        <v>621</v>
      </c>
      <c r="K304" t="s">
        <v>530</v>
      </c>
      <c r="L304" t="s">
        <v>507</v>
      </c>
      <c r="N304"/>
      <c r="O304" s="1" t="str">
        <f t="shared" si="134"/>
        <v>Yes</v>
      </c>
      <c r="Q304">
        <v>45.8</v>
      </c>
      <c r="R304">
        <f t="shared" si="117"/>
        <v>45.8</v>
      </c>
      <c r="S304">
        <v>0.41</v>
      </c>
      <c r="T304" t="s">
        <v>622</v>
      </c>
      <c r="U304">
        <f t="shared" si="131"/>
        <v>45.8</v>
      </c>
      <c r="V304">
        <f t="shared" si="136"/>
        <v>45.8</v>
      </c>
      <c r="W304" t="s">
        <v>648</v>
      </c>
      <c r="X304" t="str">
        <f t="shared" si="133"/>
        <v>Yes*</v>
      </c>
      <c r="AB304" t="s">
        <v>678</v>
      </c>
      <c r="AC304" t="s">
        <v>348</v>
      </c>
      <c r="AD304" t="str">
        <f t="shared" si="137"/>
        <v>No</v>
      </c>
      <c r="AE304" t="str">
        <f t="shared" si="138"/>
        <v>No</v>
      </c>
      <c r="AF304" t="str">
        <f t="shared" si="139"/>
        <v>No</v>
      </c>
      <c r="AG304" t="str">
        <f t="shared" si="140"/>
        <v>No</v>
      </c>
      <c r="AH304" t="s">
        <v>349</v>
      </c>
      <c r="AI304" t="s">
        <v>348</v>
      </c>
      <c r="AK304" t="str">
        <f t="shared" si="119"/>
        <v/>
      </c>
      <c r="AL304" t="str">
        <f t="shared" si="120"/>
        <v/>
      </c>
      <c r="AM304" t="str">
        <f t="shared" si="121"/>
        <v/>
      </c>
      <c r="AN304" t="str">
        <f t="shared" si="122"/>
        <v/>
      </c>
      <c r="AO304" t="str">
        <f t="shared" si="123"/>
        <v>PAH</v>
      </c>
      <c r="AP304" t="str">
        <f t="shared" si="135"/>
        <v/>
      </c>
    </row>
    <row r="305" spans="1:42" hidden="1" x14ac:dyDescent="0.35">
      <c r="A305">
        <v>4087141</v>
      </c>
      <c r="B305" t="s">
        <v>582</v>
      </c>
      <c r="C305" t="s">
        <v>583</v>
      </c>
      <c r="D305">
        <v>2017</v>
      </c>
      <c r="E305" t="s">
        <v>620</v>
      </c>
      <c r="F305" s="4">
        <v>62550</v>
      </c>
      <c r="G305" t="s">
        <v>625</v>
      </c>
      <c r="H305" t="s">
        <v>630</v>
      </c>
      <c r="I305" t="s">
        <v>621</v>
      </c>
      <c r="K305" t="s">
        <v>530</v>
      </c>
      <c r="L305" t="s">
        <v>507</v>
      </c>
      <c r="N305"/>
      <c r="O305" s="1" t="str">
        <f t="shared" si="134"/>
        <v>Yes</v>
      </c>
      <c r="Q305">
        <v>13.7</v>
      </c>
      <c r="R305">
        <f t="shared" si="117"/>
        <v>13.7</v>
      </c>
      <c r="S305">
        <v>0.41</v>
      </c>
      <c r="T305" t="s">
        <v>622</v>
      </c>
      <c r="U305">
        <f t="shared" si="131"/>
        <v>13.7</v>
      </c>
      <c r="V305">
        <f t="shared" si="136"/>
        <v>13.7</v>
      </c>
      <c r="W305" t="s">
        <v>648</v>
      </c>
      <c r="X305" t="str">
        <f t="shared" si="133"/>
        <v>Yes*</v>
      </c>
      <c r="AB305" t="s">
        <v>678</v>
      </c>
      <c r="AC305" t="s">
        <v>348</v>
      </c>
      <c r="AD305" t="str">
        <f t="shared" si="137"/>
        <v>No</v>
      </c>
      <c r="AE305" t="str">
        <f t="shared" si="138"/>
        <v>No</v>
      </c>
      <c r="AF305" t="str">
        <f t="shared" si="139"/>
        <v>No</v>
      </c>
      <c r="AG305" t="str">
        <f t="shared" si="140"/>
        <v>No</v>
      </c>
      <c r="AH305" t="s">
        <v>349</v>
      </c>
      <c r="AI305" t="s">
        <v>348</v>
      </c>
      <c r="AK305" t="str">
        <f t="shared" si="119"/>
        <v/>
      </c>
      <c r="AL305" t="str">
        <f t="shared" si="120"/>
        <v/>
      </c>
      <c r="AM305" t="str">
        <f t="shared" si="121"/>
        <v/>
      </c>
      <c r="AN305" t="str">
        <f t="shared" si="122"/>
        <v/>
      </c>
      <c r="AO305" t="str">
        <f t="shared" si="123"/>
        <v>PAH</v>
      </c>
      <c r="AP305" t="str">
        <f t="shared" si="135"/>
        <v/>
      </c>
    </row>
    <row r="306" spans="1:42" hidden="1" x14ac:dyDescent="0.35">
      <c r="A306">
        <v>4087098</v>
      </c>
      <c r="B306" t="s">
        <v>579</v>
      </c>
      <c r="C306" t="s">
        <v>580</v>
      </c>
      <c r="D306">
        <v>2017</v>
      </c>
      <c r="E306" t="s">
        <v>620</v>
      </c>
      <c r="F306" s="4">
        <v>62550</v>
      </c>
      <c r="G306" t="s">
        <v>625</v>
      </c>
      <c r="H306" t="s">
        <v>630</v>
      </c>
      <c r="I306" t="s">
        <v>621</v>
      </c>
      <c r="K306" t="s">
        <v>530</v>
      </c>
      <c r="L306" t="s">
        <v>507</v>
      </c>
      <c r="N306"/>
      <c r="O306" s="1" t="str">
        <f t="shared" si="134"/>
        <v>Yes</v>
      </c>
      <c r="Q306">
        <v>12.2</v>
      </c>
      <c r="R306">
        <f t="shared" si="117"/>
        <v>12.2</v>
      </c>
      <c r="S306">
        <v>0.41</v>
      </c>
      <c r="T306" t="s">
        <v>622</v>
      </c>
      <c r="U306">
        <f t="shared" si="131"/>
        <v>12.2</v>
      </c>
      <c r="V306">
        <f t="shared" si="136"/>
        <v>12.2</v>
      </c>
      <c r="W306" t="s">
        <v>648</v>
      </c>
      <c r="X306" t="str">
        <f t="shared" si="133"/>
        <v>Yes*</v>
      </c>
      <c r="AB306" t="s">
        <v>678</v>
      </c>
      <c r="AC306" t="s">
        <v>348</v>
      </c>
      <c r="AD306" t="str">
        <f t="shared" si="137"/>
        <v>No</v>
      </c>
      <c r="AE306" t="str">
        <f t="shared" si="138"/>
        <v>No</v>
      </c>
      <c r="AF306" t="str">
        <f t="shared" si="139"/>
        <v>No</v>
      </c>
      <c r="AG306" t="str">
        <f t="shared" si="140"/>
        <v>No</v>
      </c>
      <c r="AH306" t="s">
        <v>349</v>
      </c>
      <c r="AI306" t="s">
        <v>348</v>
      </c>
      <c r="AK306" t="str">
        <f t="shared" si="119"/>
        <v/>
      </c>
      <c r="AL306" t="str">
        <f t="shared" si="120"/>
        <v/>
      </c>
      <c r="AM306" t="str">
        <f t="shared" si="121"/>
        <v/>
      </c>
      <c r="AN306" t="str">
        <f t="shared" si="122"/>
        <v/>
      </c>
      <c r="AO306" t="str">
        <f t="shared" si="123"/>
        <v>PAH</v>
      </c>
      <c r="AP306" t="str">
        <f t="shared" si="135"/>
        <v/>
      </c>
    </row>
    <row r="307" spans="1:42" hidden="1" x14ac:dyDescent="0.35">
      <c r="A307">
        <v>40870855</v>
      </c>
      <c r="B307" t="s">
        <v>577</v>
      </c>
      <c r="C307" t="s">
        <v>578</v>
      </c>
      <c r="D307">
        <v>2017</v>
      </c>
      <c r="E307" t="s">
        <v>620</v>
      </c>
      <c r="F307" s="4">
        <v>62550</v>
      </c>
      <c r="G307" t="s">
        <v>625</v>
      </c>
      <c r="H307" t="s">
        <v>630</v>
      </c>
      <c r="I307" t="s">
        <v>621</v>
      </c>
      <c r="K307" t="s">
        <v>530</v>
      </c>
      <c r="L307" t="s">
        <v>507</v>
      </c>
      <c r="N307"/>
      <c r="O307" s="1" t="str">
        <f t="shared" si="134"/>
        <v>Yes</v>
      </c>
      <c r="Q307">
        <v>22.8</v>
      </c>
      <c r="R307">
        <f t="shared" si="117"/>
        <v>22.8</v>
      </c>
      <c r="S307">
        <v>0.41</v>
      </c>
      <c r="T307" t="s">
        <v>622</v>
      </c>
      <c r="U307">
        <f t="shared" si="131"/>
        <v>22.8</v>
      </c>
      <c r="V307">
        <f t="shared" si="136"/>
        <v>22.8</v>
      </c>
      <c r="W307" t="s">
        <v>648</v>
      </c>
      <c r="X307" t="str">
        <f t="shared" si="133"/>
        <v>Yes*</v>
      </c>
      <c r="AB307" t="s">
        <v>678</v>
      </c>
      <c r="AC307" t="s">
        <v>348</v>
      </c>
      <c r="AD307" t="str">
        <f t="shared" si="137"/>
        <v>No</v>
      </c>
      <c r="AE307" t="str">
        <f t="shared" si="138"/>
        <v>No</v>
      </c>
      <c r="AF307" t="str">
        <f t="shared" si="139"/>
        <v>No</v>
      </c>
      <c r="AG307" t="str">
        <f t="shared" si="140"/>
        <v>No</v>
      </c>
      <c r="AH307" t="s">
        <v>349</v>
      </c>
      <c r="AI307" t="s">
        <v>348</v>
      </c>
      <c r="AK307" t="str">
        <f t="shared" si="119"/>
        <v/>
      </c>
      <c r="AL307" t="str">
        <f t="shared" si="120"/>
        <v/>
      </c>
      <c r="AM307" t="str">
        <f t="shared" si="121"/>
        <v/>
      </c>
      <c r="AN307" t="str">
        <f t="shared" si="122"/>
        <v/>
      </c>
      <c r="AO307" t="str">
        <f t="shared" si="123"/>
        <v>PAH</v>
      </c>
      <c r="AP307" t="str">
        <f t="shared" si="135"/>
        <v/>
      </c>
    </row>
    <row r="308" spans="1:42" hidden="1" x14ac:dyDescent="0.35">
      <c r="A308">
        <v>4087014</v>
      </c>
      <c r="B308" t="s">
        <v>575</v>
      </c>
      <c r="C308" t="s">
        <v>576</v>
      </c>
      <c r="D308">
        <v>2017</v>
      </c>
      <c r="E308" t="s">
        <v>620</v>
      </c>
      <c r="F308" s="4">
        <v>62550</v>
      </c>
      <c r="G308" t="s">
        <v>625</v>
      </c>
      <c r="H308" t="s">
        <v>630</v>
      </c>
      <c r="I308" t="s">
        <v>621</v>
      </c>
      <c r="K308" t="s">
        <v>530</v>
      </c>
      <c r="L308" t="s">
        <v>507</v>
      </c>
      <c r="N308" t="s">
        <v>607</v>
      </c>
      <c r="O308" s="1" t="str">
        <f t="shared" si="134"/>
        <v>Yes</v>
      </c>
      <c r="Q308">
        <v>1.1499999999999999</v>
      </c>
      <c r="R308">
        <f t="shared" si="117"/>
        <v>1.1499999999999999</v>
      </c>
      <c r="S308">
        <v>0.41</v>
      </c>
      <c r="T308" t="s">
        <v>622</v>
      </c>
      <c r="U308">
        <f t="shared" si="131"/>
        <v>1.1499999999999999</v>
      </c>
      <c r="V308">
        <f t="shared" si="136"/>
        <v>1.1499999999999999</v>
      </c>
      <c r="W308" t="s">
        <v>648</v>
      </c>
      <c r="X308" t="str">
        <f t="shared" si="133"/>
        <v>Yes*</v>
      </c>
      <c r="AB308" t="s">
        <v>678</v>
      </c>
      <c r="AC308" t="s">
        <v>348</v>
      </c>
      <c r="AD308" t="str">
        <f t="shared" si="137"/>
        <v>No</v>
      </c>
      <c r="AE308" t="str">
        <f t="shared" si="138"/>
        <v>No</v>
      </c>
      <c r="AF308" t="str">
        <f t="shared" si="139"/>
        <v>No</v>
      </c>
      <c r="AG308" t="str">
        <f t="shared" si="140"/>
        <v>No</v>
      </c>
      <c r="AH308" t="s">
        <v>349</v>
      </c>
      <c r="AI308" t="s">
        <v>348</v>
      </c>
      <c r="AK308" t="str">
        <f t="shared" si="119"/>
        <v/>
      </c>
      <c r="AL308" t="str">
        <f t="shared" si="120"/>
        <v/>
      </c>
      <c r="AM308" t="str">
        <f t="shared" si="121"/>
        <v/>
      </c>
      <c r="AN308" t="str">
        <f t="shared" si="122"/>
        <v/>
      </c>
      <c r="AO308" t="str">
        <f t="shared" si="123"/>
        <v>PAH</v>
      </c>
      <c r="AP308" t="str">
        <f t="shared" si="135"/>
        <v/>
      </c>
    </row>
    <row r="309" spans="1:42" hidden="1" x14ac:dyDescent="0.35">
      <c r="A309" s="1">
        <v>4087014</v>
      </c>
      <c r="B309" s="1" t="s">
        <v>575</v>
      </c>
      <c r="C309" s="1" t="s">
        <v>576</v>
      </c>
      <c r="D309" s="1">
        <v>2017</v>
      </c>
      <c r="E309" s="1" t="s">
        <v>618</v>
      </c>
      <c r="F309" s="1">
        <v>67497</v>
      </c>
      <c r="G309" s="1" t="s">
        <v>284</v>
      </c>
      <c r="H309" s="1" t="s">
        <v>120</v>
      </c>
      <c r="I309" s="1" t="s">
        <v>597</v>
      </c>
      <c r="J309" s="1">
        <v>2440</v>
      </c>
      <c r="K309" s="1" t="s">
        <v>345</v>
      </c>
      <c r="L309" s="1" t="s">
        <v>345</v>
      </c>
      <c r="M309" s="1"/>
      <c r="N309" s="1" t="s">
        <v>606</v>
      </c>
      <c r="O309" s="1" t="str">
        <f t="shared" si="134"/>
        <v>No</v>
      </c>
      <c r="P309" s="1" t="s">
        <v>722</v>
      </c>
      <c r="Q309" s="1">
        <v>54</v>
      </c>
      <c r="R309" s="1">
        <f t="shared" si="117"/>
        <v>0</v>
      </c>
      <c r="S309" s="1">
        <v>54</v>
      </c>
      <c r="T309" s="1" t="s">
        <v>30</v>
      </c>
      <c r="U309" s="1">
        <f>R309/1000</f>
        <v>0</v>
      </c>
      <c r="V309" s="1">
        <f>S309/1000</f>
        <v>5.3999999999999999E-2</v>
      </c>
      <c r="W309" s="1" t="s">
        <v>231</v>
      </c>
      <c r="X309" s="1" t="str">
        <f t="shared" ref="X309:X331" si="141">IF(N309="E", "Yes", "No")</f>
        <v>No</v>
      </c>
      <c r="AB309" t="s">
        <v>459</v>
      </c>
      <c r="AC309" t="str">
        <f>IF(ISNUMBER(SEARCH("Pesticide, active_ingredient", AB309)), "Yes", "No")</f>
        <v>No</v>
      </c>
      <c r="AD309" t="str">
        <f t="shared" si="137"/>
        <v>No</v>
      </c>
      <c r="AE309" t="str">
        <f t="shared" si="138"/>
        <v>No</v>
      </c>
      <c r="AF309" t="str">
        <f t="shared" si="139"/>
        <v>No</v>
      </c>
      <c r="AG309" t="str">
        <f t="shared" si="140"/>
        <v>Yes</v>
      </c>
      <c r="AH309" s="1" t="s">
        <v>348</v>
      </c>
      <c r="AI309" t="s">
        <v>348</v>
      </c>
      <c r="AJ309" t="str">
        <f t="shared" ref="AJ309:AJ372" si="142">IF(AC309="Yes", "Pesticide", "")</f>
        <v/>
      </c>
      <c r="AK309" t="str">
        <f t="shared" si="119"/>
        <v/>
      </c>
      <c r="AL309" t="str">
        <f t="shared" si="120"/>
        <v/>
      </c>
      <c r="AM309" t="str">
        <f t="shared" si="121"/>
        <v/>
      </c>
      <c r="AN309" t="str">
        <f t="shared" si="122"/>
        <v>Pharmaceutical</v>
      </c>
      <c r="AO309" t="str">
        <f t="shared" si="123"/>
        <v/>
      </c>
      <c r="AP309" t="str">
        <f t="shared" si="135"/>
        <v/>
      </c>
    </row>
    <row r="310" spans="1:42" hidden="1" x14ac:dyDescent="0.35">
      <c r="A310" s="1">
        <v>4087014</v>
      </c>
      <c r="B310" s="1" t="s">
        <v>575</v>
      </c>
      <c r="C310" s="1" t="s">
        <v>576</v>
      </c>
      <c r="D310" s="1">
        <v>2017</v>
      </c>
      <c r="E310" s="1" t="s">
        <v>618</v>
      </c>
      <c r="F310" s="1">
        <v>38932</v>
      </c>
      <c r="G310" s="1" t="s">
        <v>192</v>
      </c>
      <c r="H310" s="1" t="s">
        <v>23</v>
      </c>
      <c r="I310" s="1" t="s">
        <v>596</v>
      </c>
      <c r="J310" s="1">
        <v>4433</v>
      </c>
      <c r="K310" s="1" t="s">
        <v>614</v>
      </c>
      <c r="L310" s="1" t="s">
        <v>552</v>
      </c>
      <c r="M310" s="1"/>
      <c r="N310" s="1" t="s">
        <v>606</v>
      </c>
      <c r="O310" s="1" t="str">
        <f t="shared" si="134"/>
        <v>No</v>
      </c>
      <c r="P310" s="1" t="s">
        <v>722</v>
      </c>
      <c r="Q310" s="1">
        <v>0.12</v>
      </c>
      <c r="R310" s="1">
        <f t="shared" si="117"/>
        <v>0</v>
      </c>
      <c r="S310" s="1">
        <v>0.12</v>
      </c>
      <c r="T310" s="1" t="s">
        <v>7</v>
      </c>
      <c r="U310" s="1">
        <f>R310/1</f>
        <v>0</v>
      </c>
      <c r="V310" s="1">
        <f>S310</f>
        <v>0.12</v>
      </c>
      <c r="W310" s="1" t="s">
        <v>177</v>
      </c>
      <c r="X310" s="1" t="str">
        <f t="shared" si="141"/>
        <v>No</v>
      </c>
      <c r="AB310" t="s">
        <v>363</v>
      </c>
      <c r="AC310" t="s">
        <v>349</v>
      </c>
      <c r="AD310" t="str">
        <f t="shared" si="137"/>
        <v>No</v>
      </c>
      <c r="AE310" t="str">
        <f t="shared" si="138"/>
        <v>Yes</v>
      </c>
      <c r="AF310" t="str">
        <f t="shared" si="139"/>
        <v>Yes</v>
      </c>
      <c r="AG310" t="str">
        <f t="shared" si="140"/>
        <v>Yes</v>
      </c>
      <c r="AH310" t="s">
        <v>348</v>
      </c>
      <c r="AI310" t="s">
        <v>348</v>
      </c>
      <c r="AJ310" t="str">
        <f t="shared" si="142"/>
        <v>Pesticide</v>
      </c>
      <c r="AK310" t="str">
        <f t="shared" si="119"/>
        <v/>
      </c>
      <c r="AL310" t="str">
        <f t="shared" si="120"/>
        <v>Consumer</v>
      </c>
      <c r="AM310" t="str">
        <f t="shared" si="121"/>
        <v>Industrial</v>
      </c>
      <c r="AN310" t="str">
        <f t="shared" si="122"/>
        <v>Pharmaceutical</v>
      </c>
      <c r="AO310" t="str">
        <f t="shared" si="123"/>
        <v/>
      </c>
      <c r="AP310" t="str">
        <f t="shared" si="135"/>
        <v/>
      </c>
    </row>
    <row r="311" spans="1:42" hidden="1" x14ac:dyDescent="0.35">
      <c r="A311" s="1">
        <v>4087014</v>
      </c>
      <c r="B311" s="1" t="s">
        <v>575</v>
      </c>
      <c r="C311" s="1" t="s">
        <v>576</v>
      </c>
      <c r="D311" s="1">
        <v>2017</v>
      </c>
      <c r="E311" s="1" t="s">
        <v>618</v>
      </c>
      <c r="F311" s="1">
        <v>62818</v>
      </c>
      <c r="G311" s="1" t="s">
        <v>218</v>
      </c>
      <c r="H311" s="1" t="s">
        <v>55</v>
      </c>
      <c r="I311" s="1" t="s">
        <v>596</v>
      </c>
      <c r="J311" s="1">
        <v>4433</v>
      </c>
      <c r="K311" s="1" t="s">
        <v>614</v>
      </c>
      <c r="L311" s="1" t="s">
        <v>558</v>
      </c>
      <c r="M311" s="1" t="s">
        <v>715</v>
      </c>
      <c r="N311" s="1" t="s">
        <v>607</v>
      </c>
      <c r="O311" s="1" t="str">
        <f t="shared" si="134"/>
        <v>Yes</v>
      </c>
      <c r="P311" s="1" t="s">
        <v>349</v>
      </c>
      <c r="Q311" s="1">
        <v>0.3</v>
      </c>
      <c r="R311" s="1">
        <f t="shared" si="117"/>
        <v>0.3</v>
      </c>
      <c r="S311" s="1">
        <v>1.6</v>
      </c>
      <c r="T311" s="1" t="s">
        <v>7</v>
      </c>
      <c r="U311" s="1">
        <f>R311/1</f>
        <v>0.3</v>
      </c>
      <c r="V311" s="1">
        <f>S311</f>
        <v>1.6</v>
      </c>
      <c r="W311" s="1" t="s">
        <v>177</v>
      </c>
      <c r="X311" s="1" t="str">
        <f t="shared" si="141"/>
        <v>Yes</v>
      </c>
      <c r="AB311" t="s">
        <v>394</v>
      </c>
      <c r="AC311" t="str">
        <f t="shared" ref="AC311:AC320" si="143">IF(ISNUMBER(SEARCH("Pesticide, active_ingredient", AB311)), "Yes", "No")</f>
        <v>No</v>
      </c>
      <c r="AD311" t="str">
        <f t="shared" si="137"/>
        <v>Yes</v>
      </c>
      <c r="AE311" t="str">
        <f t="shared" si="138"/>
        <v>Yes</v>
      </c>
      <c r="AF311" t="str">
        <f t="shared" si="139"/>
        <v>No</v>
      </c>
      <c r="AG311" t="str">
        <f t="shared" si="140"/>
        <v>Yes</v>
      </c>
      <c r="AH311" s="1" t="s">
        <v>348</v>
      </c>
      <c r="AI311" t="s">
        <v>348</v>
      </c>
      <c r="AJ311" t="str">
        <f t="shared" si="142"/>
        <v/>
      </c>
      <c r="AK311" t="str">
        <f t="shared" si="119"/>
        <v>PCP</v>
      </c>
      <c r="AL311" t="str">
        <f t="shared" si="120"/>
        <v>Consumer</v>
      </c>
      <c r="AM311" t="str">
        <f t="shared" si="121"/>
        <v/>
      </c>
      <c r="AN311" t="str">
        <f t="shared" si="122"/>
        <v>Pharmaceutical</v>
      </c>
      <c r="AO311" t="str">
        <f t="shared" si="123"/>
        <v/>
      </c>
      <c r="AP311" t="str">
        <f t="shared" si="135"/>
        <v/>
      </c>
    </row>
    <row r="312" spans="1:42" hidden="1" x14ac:dyDescent="0.35">
      <c r="A312" s="1">
        <v>4087014</v>
      </c>
      <c r="B312" s="1" t="s">
        <v>575</v>
      </c>
      <c r="C312" s="1" t="s">
        <v>576</v>
      </c>
      <c r="D312" s="1">
        <v>2017</v>
      </c>
      <c r="E312" s="1" t="s">
        <v>618</v>
      </c>
      <c r="F312" s="1">
        <v>67442</v>
      </c>
      <c r="G312" s="1" t="s">
        <v>239</v>
      </c>
      <c r="H312" s="1" t="s">
        <v>77</v>
      </c>
      <c r="I312" s="1" t="s">
        <v>597</v>
      </c>
      <c r="J312" s="1">
        <v>2440</v>
      </c>
      <c r="K312" s="1" t="s">
        <v>345</v>
      </c>
      <c r="L312" s="1" t="s">
        <v>561</v>
      </c>
      <c r="M312" s="1"/>
      <c r="N312" s="1" t="s">
        <v>606</v>
      </c>
      <c r="O312" s="1" t="str">
        <f t="shared" si="134"/>
        <v>No</v>
      </c>
      <c r="P312" s="1" t="s">
        <v>722</v>
      </c>
      <c r="Q312" s="1">
        <v>80</v>
      </c>
      <c r="R312" s="1">
        <f t="shared" si="117"/>
        <v>0</v>
      </c>
      <c r="S312" s="1">
        <v>140</v>
      </c>
      <c r="T312" s="1" t="s">
        <v>30</v>
      </c>
      <c r="U312" s="1">
        <f t="shared" ref="U312:U321" si="144">R312/1000</f>
        <v>0</v>
      </c>
      <c r="V312" s="1">
        <f t="shared" ref="V312:V321" si="145">S312/1000</f>
        <v>0.14000000000000001</v>
      </c>
      <c r="W312" s="1" t="s">
        <v>231</v>
      </c>
      <c r="X312" s="1" t="str">
        <f t="shared" si="141"/>
        <v>No</v>
      </c>
      <c r="AB312" t="s">
        <v>418</v>
      </c>
      <c r="AC312" t="str">
        <f t="shared" si="143"/>
        <v>No</v>
      </c>
      <c r="AD312" t="str">
        <f t="shared" si="137"/>
        <v>No</v>
      </c>
      <c r="AE312" t="str">
        <f t="shared" si="138"/>
        <v>No</v>
      </c>
      <c r="AF312" t="str">
        <f t="shared" si="139"/>
        <v>Yes</v>
      </c>
      <c r="AG312" t="str">
        <f t="shared" si="140"/>
        <v>Yes</v>
      </c>
      <c r="AH312" s="1" t="s">
        <v>348</v>
      </c>
      <c r="AI312" t="s">
        <v>348</v>
      </c>
      <c r="AJ312" t="str">
        <f t="shared" si="142"/>
        <v/>
      </c>
      <c r="AK312" t="str">
        <f t="shared" si="119"/>
        <v/>
      </c>
      <c r="AL312" t="str">
        <f t="shared" si="120"/>
        <v/>
      </c>
      <c r="AM312" t="str">
        <f t="shared" si="121"/>
        <v>Industrial</v>
      </c>
      <c r="AN312" t="str">
        <f t="shared" si="122"/>
        <v>Pharmaceutical</v>
      </c>
      <c r="AO312" t="str">
        <f t="shared" si="123"/>
        <v/>
      </c>
      <c r="AP312" t="str">
        <f t="shared" si="135"/>
        <v/>
      </c>
    </row>
    <row r="313" spans="1:42" hidden="1" x14ac:dyDescent="0.35">
      <c r="A313" s="1">
        <v>4087014</v>
      </c>
      <c r="B313" s="1" t="s">
        <v>575</v>
      </c>
      <c r="C313" s="1" t="s">
        <v>576</v>
      </c>
      <c r="D313" s="1">
        <v>2017</v>
      </c>
      <c r="E313" s="1" t="s">
        <v>618</v>
      </c>
      <c r="F313" s="1">
        <v>67505</v>
      </c>
      <c r="G313" s="1" t="s">
        <v>292</v>
      </c>
      <c r="H313" s="1" t="s">
        <v>128</v>
      </c>
      <c r="I313" s="1" t="s">
        <v>597</v>
      </c>
      <c r="J313" s="1">
        <v>2440</v>
      </c>
      <c r="K313" s="1" t="s">
        <v>345</v>
      </c>
      <c r="L313" s="1" t="s">
        <v>345</v>
      </c>
      <c r="M313" s="1"/>
      <c r="N313" s="1" t="s">
        <v>606</v>
      </c>
      <c r="O313" s="1" t="str">
        <f t="shared" si="134"/>
        <v>No</v>
      </c>
      <c r="P313" s="1" t="s">
        <v>722</v>
      </c>
      <c r="Q313" s="1">
        <v>6.6</v>
      </c>
      <c r="R313" s="1">
        <f t="shared" si="117"/>
        <v>0</v>
      </c>
      <c r="S313" s="1">
        <v>6.6</v>
      </c>
      <c r="T313" s="1" t="s">
        <v>30</v>
      </c>
      <c r="U313" s="1">
        <f t="shared" si="144"/>
        <v>0</v>
      </c>
      <c r="V313" s="1">
        <f t="shared" si="145"/>
        <v>6.6E-3</v>
      </c>
      <c r="W313" s="1" t="s">
        <v>231</v>
      </c>
      <c r="X313" s="1" t="str">
        <f t="shared" si="141"/>
        <v>No</v>
      </c>
      <c r="AB313" t="s">
        <v>467</v>
      </c>
      <c r="AC313" t="str">
        <f t="shared" si="143"/>
        <v>No</v>
      </c>
      <c r="AD313" t="str">
        <f t="shared" si="137"/>
        <v>No</v>
      </c>
      <c r="AE313" t="str">
        <f t="shared" si="138"/>
        <v>No</v>
      </c>
      <c r="AF313" t="str">
        <f t="shared" si="139"/>
        <v>No</v>
      </c>
      <c r="AG313" t="str">
        <f t="shared" si="140"/>
        <v>Yes</v>
      </c>
      <c r="AH313" s="1" t="s">
        <v>348</v>
      </c>
      <c r="AI313" t="s">
        <v>348</v>
      </c>
      <c r="AJ313" t="str">
        <f t="shared" si="142"/>
        <v/>
      </c>
      <c r="AK313" t="str">
        <f t="shared" si="119"/>
        <v/>
      </c>
      <c r="AL313" t="str">
        <f t="shared" si="120"/>
        <v/>
      </c>
      <c r="AM313" t="str">
        <f t="shared" si="121"/>
        <v/>
      </c>
      <c r="AN313" t="str">
        <f t="shared" si="122"/>
        <v>Pharmaceutical</v>
      </c>
      <c r="AO313" t="str">
        <f t="shared" si="123"/>
        <v/>
      </c>
      <c r="AP313" t="str">
        <f t="shared" si="135"/>
        <v/>
      </c>
    </row>
    <row r="314" spans="1:42" hidden="1" x14ac:dyDescent="0.35">
      <c r="A314" s="1">
        <v>4087014</v>
      </c>
      <c r="B314" s="1" t="s">
        <v>575</v>
      </c>
      <c r="C314" s="1" t="s">
        <v>576</v>
      </c>
      <c r="D314" s="1">
        <v>2017</v>
      </c>
      <c r="E314" s="1" t="s">
        <v>618</v>
      </c>
      <c r="F314" s="1">
        <v>67518</v>
      </c>
      <c r="G314" s="1" t="s">
        <v>303</v>
      </c>
      <c r="H314" s="1" t="s">
        <v>137</v>
      </c>
      <c r="I314" s="1" t="s">
        <v>597</v>
      </c>
      <c r="J314" s="1">
        <v>2440</v>
      </c>
      <c r="K314" s="1" t="s">
        <v>345</v>
      </c>
      <c r="L314" s="1" t="s">
        <v>561</v>
      </c>
      <c r="M314" s="1"/>
      <c r="N314" s="1" t="s">
        <v>606</v>
      </c>
      <c r="O314" s="1" t="str">
        <f t="shared" si="134"/>
        <v>No</v>
      </c>
      <c r="P314" s="1" t="s">
        <v>722</v>
      </c>
      <c r="Q314" s="1">
        <v>80</v>
      </c>
      <c r="R314" s="1">
        <f t="shared" si="117"/>
        <v>0</v>
      </c>
      <c r="S314" s="1">
        <v>61</v>
      </c>
      <c r="T314" s="1" t="s">
        <v>30</v>
      </c>
      <c r="U314" s="1">
        <f t="shared" si="144"/>
        <v>0</v>
      </c>
      <c r="V314" s="1">
        <f t="shared" si="145"/>
        <v>6.0999999999999999E-2</v>
      </c>
      <c r="W314" s="1" t="s">
        <v>231</v>
      </c>
      <c r="X314" s="1" t="str">
        <f t="shared" si="141"/>
        <v>No</v>
      </c>
      <c r="AB314" t="s">
        <v>479</v>
      </c>
      <c r="AC314" t="str">
        <f t="shared" si="143"/>
        <v>No</v>
      </c>
      <c r="AD314" t="str">
        <f t="shared" si="137"/>
        <v>No</v>
      </c>
      <c r="AE314" t="str">
        <f t="shared" si="138"/>
        <v>No</v>
      </c>
      <c r="AF314" t="str">
        <f t="shared" si="139"/>
        <v>Yes</v>
      </c>
      <c r="AG314" t="str">
        <f t="shared" si="140"/>
        <v>Yes</v>
      </c>
      <c r="AH314" s="1" t="s">
        <v>348</v>
      </c>
      <c r="AI314" t="s">
        <v>348</v>
      </c>
      <c r="AJ314" t="str">
        <f t="shared" si="142"/>
        <v/>
      </c>
      <c r="AK314" t="str">
        <f t="shared" si="119"/>
        <v/>
      </c>
      <c r="AL314" t="str">
        <f t="shared" si="120"/>
        <v/>
      </c>
      <c r="AM314" t="str">
        <f t="shared" si="121"/>
        <v>Industrial</v>
      </c>
      <c r="AN314" t="str">
        <f t="shared" si="122"/>
        <v>Pharmaceutical</v>
      </c>
      <c r="AO314" t="str">
        <f t="shared" si="123"/>
        <v/>
      </c>
      <c r="AP314" t="str">
        <f t="shared" si="135"/>
        <v/>
      </c>
    </row>
    <row r="315" spans="1:42" hidden="1" x14ac:dyDescent="0.35">
      <c r="A315" s="1">
        <v>4087014</v>
      </c>
      <c r="B315" s="1" t="s">
        <v>575</v>
      </c>
      <c r="C315" s="1" t="s">
        <v>576</v>
      </c>
      <c r="D315" s="1">
        <v>2017</v>
      </c>
      <c r="E315" s="1" t="s">
        <v>618</v>
      </c>
      <c r="F315" s="1">
        <v>67443</v>
      </c>
      <c r="G315" s="1" t="s">
        <v>240</v>
      </c>
      <c r="H315" s="1" t="s">
        <v>78</v>
      </c>
      <c r="I315" s="1" t="s">
        <v>597</v>
      </c>
      <c r="J315" s="1">
        <v>2440</v>
      </c>
      <c r="K315" s="1" t="s">
        <v>345</v>
      </c>
      <c r="L315" s="1" t="s">
        <v>345</v>
      </c>
      <c r="M315" s="1"/>
      <c r="N315" s="1" t="s">
        <v>606</v>
      </c>
      <c r="O315" s="1" t="str">
        <f t="shared" si="134"/>
        <v>No</v>
      </c>
      <c r="P315" s="1" t="s">
        <v>722</v>
      </c>
      <c r="Q315" s="1">
        <v>140</v>
      </c>
      <c r="R315" s="1">
        <f t="shared" si="117"/>
        <v>0</v>
      </c>
      <c r="S315" s="1">
        <v>88</v>
      </c>
      <c r="T315" s="1" t="s">
        <v>30</v>
      </c>
      <c r="U315" s="1">
        <f t="shared" si="144"/>
        <v>0</v>
      </c>
      <c r="V315" s="1">
        <f t="shared" si="145"/>
        <v>8.7999999999999995E-2</v>
      </c>
      <c r="W315" s="1" t="s">
        <v>231</v>
      </c>
      <c r="X315" s="1" t="str">
        <f t="shared" si="141"/>
        <v>No</v>
      </c>
      <c r="AB315" t="s">
        <v>419</v>
      </c>
      <c r="AC315" t="str">
        <f t="shared" si="143"/>
        <v>No</v>
      </c>
      <c r="AD315" t="str">
        <f t="shared" si="137"/>
        <v>No</v>
      </c>
      <c r="AE315" t="str">
        <f t="shared" si="138"/>
        <v>No</v>
      </c>
      <c r="AF315" t="str">
        <f t="shared" si="139"/>
        <v>No</v>
      </c>
      <c r="AG315" t="str">
        <f t="shared" si="140"/>
        <v>Yes</v>
      </c>
      <c r="AH315" s="1" t="s">
        <v>348</v>
      </c>
      <c r="AI315" t="s">
        <v>348</v>
      </c>
      <c r="AJ315" t="str">
        <f t="shared" si="142"/>
        <v/>
      </c>
      <c r="AK315" t="str">
        <f t="shared" si="119"/>
        <v/>
      </c>
      <c r="AL315" t="str">
        <f t="shared" si="120"/>
        <v/>
      </c>
      <c r="AM315" t="str">
        <f t="shared" si="121"/>
        <v/>
      </c>
      <c r="AN315" t="str">
        <f t="shared" si="122"/>
        <v>Pharmaceutical</v>
      </c>
      <c r="AO315" t="str">
        <f t="shared" si="123"/>
        <v/>
      </c>
      <c r="AP315" t="str">
        <f t="shared" si="135"/>
        <v/>
      </c>
    </row>
    <row r="316" spans="1:42" hidden="1" x14ac:dyDescent="0.35">
      <c r="A316" s="1">
        <v>4087014</v>
      </c>
      <c r="B316" s="1" t="s">
        <v>575</v>
      </c>
      <c r="C316" s="1" t="s">
        <v>576</v>
      </c>
      <c r="D316" s="1">
        <v>2017</v>
      </c>
      <c r="E316" s="1" t="s">
        <v>618</v>
      </c>
      <c r="F316" s="1">
        <v>67444</v>
      </c>
      <c r="G316" s="1" t="s">
        <v>204</v>
      </c>
      <c r="H316" s="1" t="s">
        <v>37</v>
      </c>
      <c r="I316" s="1" t="s">
        <v>597</v>
      </c>
      <c r="J316" s="1">
        <v>2440</v>
      </c>
      <c r="K316" s="1" t="s">
        <v>345</v>
      </c>
      <c r="L316" s="1" t="s">
        <v>714</v>
      </c>
      <c r="M316" s="1"/>
      <c r="N316" s="1" t="s">
        <v>606</v>
      </c>
      <c r="O316" s="1" t="str">
        <f t="shared" si="134"/>
        <v>No</v>
      </c>
      <c r="P316" s="1" t="s">
        <v>722</v>
      </c>
      <c r="Q316" s="1">
        <v>6.4</v>
      </c>
      <c r="R316" s="1">
        <f t="shared" si="117"/>
        <v>0</v>
      </c>
      <c r="S316" s="1">
        <v>6.4</v>
      </c>
      <c r="T316" s="1" t="s">
        <v>30</v>
      </c>
      <c r="U316" s="1">
        <f t="shared" si="144"/>
        <v>0</v>
      </c>
      <c r="V316" s="1">
        <f t="shared" si="145"/>
        <v>6.4000000000000003E-3</v>
      </c>
      <c r="W316" s="1" t="s">
        <v>231</v>
      </c>
      <c r="X316" s="1" t="str">
        <f t="shared" si="141"/>
        <v>No</v>
      </c>
      <c r="AB316" s="1" t="s">
        <v>377</v>
      </c>
      <c r="AC316" t="str">
        <f t="shared" si="143"/>
        <v>No</v>
      </c>
      <c r="AD316" t="str">
        <f t="shared" si="137"/>
        <v>No</v>
      </c>
      <c r="AE316" t="str">
        <f t="shared" si="138"/>
        <v>No</v>
      </c>
      <c r="AF316" t="str">
        <f t="shared" si="139"/>
        <v>No</v>
      </c>
      <c r="AG316" t="str">
        <f t="shared" si="140"/>
        <v>Yes</v>
      </c>
      <c r="AH316" s="1" t="s">
        <v>348</v>
      </c>
      <c r="AI316" t="s">
        <v>348</v>
      </c>
      <c r="AJ316" t="str">
        <f t="shared" si="142"/>
        <v/>
      </c>
      <c r="AK316" t="str">
        <f t="shared" si="119"/>
        <v/>
      </c>
      <c r="AL316" t="str">
        <f t="shared" si="120"/>
        <v/>
      </c>
      <c r="AM316" t="str">
        <f t="shared" si="121"/>
        <v/>
      </c>
      <c r="AN316" t="str">
        <f t="shared" si="122"/>
        <v>Pharmaceutical</v>
      </c>
      <c r="AO316" t="str">
        <f t="shared" si="123"/>
        <v/>
      </c>
      <c r="AP316" t="str">
        <f t="shared" si="135"/>
        <v/>
      </c>
    </row>
    <row r="317" spans="1:42" hidden="1" x14ac:dyDescent="0.35">
      <c r="A317" s="1">
        <v>4087014</v>
      </c>
      <c r="B317" s="1" t="s">
        <v>575</v>
      </c>
      <c r="C317" s="1" t="s">
        <v>576</v>
      </c>
      <c r="D317" s="1">
        <v>2017</v>
      </c>
      <c r="E317" s="1" t="s">
        <v>618</v>
      </c>
      <c r="F317" s="1">
        <v>67445</v>
      </c>
      <c r="G317" s="1" t="s">
        <v>241</v>
      </c>
      <c r="H317" s="1" t="s">
        <v>79</v>
      </c>
      <c r="I317" s="1" t="s">
        <v>597</v>
      </c>
      <c r="J317" s="1">
        <v>2440</v>
      </c>
      <c r="K317" s="1" t="s">
        <v>345</v>
      </c>
      <c r="L317" s="1" t="s">
        <v>345</v>
      </c>
      <c r="M317" s="1"/>
      <c r="N317" s="1" t="s">
        <v>606</v>
      </c>
      <c r="O317" s="1" t="str">
        <f t="shared" si="134"/>
        <v>No</v>
      </c>
      <c r="P317" s="1" t="s">
        <v>722</v>
      </c>
      <c r="Q317" s="1">
        <v>30</v>
      </c>
      <c r="R317" s="1">
        <f t="shared" si="117"/>
        <v>0</v>
      </c>
      <c r="S317" s="1">
        <v>20</v>
      </c>
      <c r="T317" s="1" t="s">
        <v>30</v>
      </c>
      <c r="U317" s="1">
        <f t="shared" si="144"/>
        <v>0</v>
      </c>
      <c r="V317" s="1">
        <f t="shared" si="145"/>
        <v>0.02</v>
      </c>
      <c r="W317" s="1" t="s">
        <v>231</v>
      </c>
      <c r="X317" s="1" t="str">
        <f t="shared" si="141"/>
        <v>No</v>
      </c>
      <c r="AB317" s="1" t="s">
        <v>420</v>
      </c>
      <c r="AC317" t="str">
        <f t="shared" si="143"/>
        <v>No</v>
      </c>
      <c r="AD317" t="str">
        <f t="shared" si="137"/>
        <v>No</v>
      </c>
      <c r="AE317" t="str">
        <f t="shared" si="138"/>
        <v>No</v>
      </c>
      <c r="AF317" t="str">
        <f t="shared" si="139"/>
        <v>No</v>
      </c>
      <c r="AG317" t="str">
        <f t="shared" si="140"/>
        <v>Yes</v>
      </c>
      <c r="AH317" s="1" t="s">
        <v>348</v>
      </c>
      <c r="AI317" t="s">
        <v>348</v>
      </c>
      <c r="AJ317" t="str">
        <f t="shared" si="142"/>
        <v/>
      </c>
      <c r="AK317" t="str">
        <f t="shared" si="119"/>
        <v/>
      </c>
      <c r="AL317" t="str">
        <f t="shared" si="120"/>
        <v/>
      </c>
      <c r="AM317" t="str">
        <f t="shared" si="121"/>
        <v/>
      </c>
      <c r="AN317" t="str">
        <f t="shared" si="122"/>
        <v>Pharmaceutical</v>
      </c>
      <c r="AO317" t="str">
        <f t="shared" si="123"/>
        <v/>
      </c>
      <c r="AP317" t="str">
        <f t="shared" si="135"/>
        <v/>
      </c>
    </row>
    <row r="318" spans="1:42" hidden="1" x14ac:dyDescent="0.35">
      <c r="A318" s="1">
        <v>4087014</v>
      </c>
      <c r="B318" s="1" t="s">
        <v>575</v>
      </c>
      <c r="C318" s="1" t="s">
        <v>576</v>
      </c>
      <c r="D318" s="1">
        <v>2017</v>
      </c>
      <c r="E318" s="1" t="s">
        <v>618</v>
      </c>
      <c r="F318" s="1">
        <v>67999</v>
      </c>
      <c r="G318" s="1" t="s">
        <v>320</v>
      </c>
      <c r="H318" s="1" t="s">
        <v>492</v>
      </c>
      <c r="I318" s="1" t="s">
        <v>597</v>
      </c>
      <c r="J318" s="1">
        <v>2440</v>
      </c>
      <c r="K318" s="1" t="s">
        <v>345</v>
      </c>
      <c r="L318" s="1" t="s">
        <v>532</v>
      </c>
      <c r="M318" s="1"/>
      <c r="N318" s="1" t="s">
        <v>606</v>
      </c>
      <c r="O318" s="1" t="str">
        <f t="shared" si="134"/>
        <v>No</v>
      </c>
      <c r="P318" s="1" t="s">
        <v>722</v>
      </c>
      <c r="Q318" s="1">
        <v>70</v>
      </c>
      <c r="R318" s="1">
        <f t="shared" si="117"/>
        <v>0</v>
      </c>
      <c r="S318" s="1">
        <v>70</v>
      </c>
      <c r="T318" s="1" t="s">
        <v>30</v>
      </c>
      <c r="U318" s="1">
        <f t="shared" si="144"/>
        <v>0</v>
      </c>
      <c r="V318" s="1">
        <f t="shared" si="145"/>
        <v>7.0000000000000007E-2</v>
      </c>
      <c r="W318" s="1" t="s">
        <v>318</v>
      </c>
      <c r="X318" s="1" t="str">
        <f t="shared" si="141"/>
        <v>No</v>
      </c>
      <c r="AB318" s="1" t="s">
        <v>491</v>
      </c>
      <c r="AC318" t="str">
        <f t="shared" si="143"/>
        <v>No</v>
      </c>
      <c r="AD318" t="str">
        <f t="shared" si="137"/>
        <v>No</v>
      </c>
      <c r="AE318" t="str">
        <f t="shared" si="138"/>
        <v>No</v>
      </c>
      <c r="AF318" t="str">
        <f t="shared" si="139"/>
        <v>No</v>
      </c>
      <c r="AG318" t="str">
        <f t="shared" si="140"/>
        <v>No</v>
      </c>
      <c r="AH318" s="1" t="s">
        <v>348</v>
      </c>
      <c r="AI318" t="s">
        <v>349</v>
      </c>
      <c r="AJ318" t="str">
        <f t="shared" si="142"/>
        <v/>
      </c>
      <c r="AK318" t="str">
        <f t="shared" si="119"/>
        <v/>
      </c>
      <c r="AL318" t="str">
        <f t="shared" si="120"/>
        <v/>
      </c>
      <c r="AM318" t="str">
        <f t="shared" si="121"/>
        <v/>
      </c>
      <c r="AN318" t="str">
        <f t="shared" si="122"/>
        <v/>
      </c>
      <c r="AO318" t="str">
        <f t="shared" si="123"/>
        <v/>
      </c>
      <c r="AP318" t="str">
        <f t="shared" si="135"/>
        <v>Other</v>
      </c>
    </row>
    <row r="319" spans="1:42" hidden="1" x14ac:dyDescent="0.35">
      <c r="A319" s="1">
        <v>4087014</v>
      </c>
      <c r="B319" s="1" t="s">
        <v>575</v>
      </c>
      <c r="C319" s="1" t="s">
        <v>576</v>
      </c>
      <c r="D319" s="1">
        <v>2017</v>
      </c>
      <c r="E319" s="1" t="s">
        <v>618</v>
      </c>
      <c r="F319" s="1">
        <v>68251</v>
      </c>
      <c r="G319" s="1" t="s">
        <v>338</v>
      </c>
      <c r="H319" s="1" t="s">
        <v>169</v>
      </c>
      <c r="I319" s="1" t="s">
        <v>597</v>
      </c>
      <c r="J319" s="1">
        <v>2440</v>
      </c>
      <c r="K319" s="1" t="s">
        <v>345</v>
      </c>
      <c r="L319" s="1" t="s">
        <v>345</v>
      </c>
      <c r="M319" s="1"/>
      <c r="N319" s="1" t="s">
        <v>606</v>
      </c>
      <c r="O319" s="1" t="str">
        <f t="shared" si="134"/>
        <v>No</v>
      </c>
      <c r="P319" s="1" t="s">
        <v>722</v>
      </c>
      <c r="Q319" s="1">
        <v>84</v>
      </c>
      <c r="R319" s="1">
        <f t="shared" si="117"/>
        <v>0</v>
      </c>
      <c r="S319" s="1">
        <v>84</v>
      </c>
      <c r="T319" s="1" t="s">
        <v>30</v>
      </c>
      <c r="U319" s="1">
        <f t="shared" si="144"/>
        <v>0</v>
      </c>
      <c r="V319" s="1">
        <f t="shared" si="145"/>
        <v>8.4000000000000005E-2</v>
      </c>
      <c r="W319" s="1" t="s">
        <v>318</v>
      </c>
      <c r="X319" s="1" t="str">
        <f t="shared" si="141"/>
        <v>No</v>
      </c>
      <c r="AB319" s="1" t="s">
        <v>505</v>
      </c>
      <c r="AC319" t="str">
        <f t="shared" si="143"/>
        <v>No</v>
      </c>
      <c r="AD319" t="str">
        <f t="shared" si="137"/>
        <v>No</v>
      </c>
      <c r="AE319" t="str">
        <f t="shared" si="138"/>
        <v>No</v>
      </c>
      <c r="AF319" t="str">
        <f t="shared" si="139"/>
        <v>No</v>
      </c>
      <c r="AG319" t="str">
        <f t="shared" si="140"/>
        <v>Yes</v>
      </c>
      <c r="AH319" s="1" t="s">
        <v>348</v>
      </c>
      <c r="AI319" t="s">
        <v>348</v>
      </c>
      <c r="AJ319" t="str">
        <f t="shared" si="142"/>
        <v/>
      </c>
      <c r="AK319" t="str">
        <f t="shared" si="119"/>
        <v/>
      </c>
      <c r="AL319" t="str">
        <f t="shared" si="120"/>
        <v/>
      </c>
      <c r="AM319" t="str">
        <f t="shared" si="121"/>
        <v/>
      </c>
      <c r="AN319" t="str">
        <f t="shared" si="122"/>
        <v>Pharmaceutical</v>
      </c>
      <c r="AO319" t="str">
        <f t="shared" si="123"/>
        <v/>
      </c>
      <c r="AP319" t="str">
        <f t="shared" si="135"/>
        <v/>
      </c>
    </row>
    <row r="320" spans="1:42" hidden="1" x14ac:dyDescent="0.35">
      <c r="A320" s="1">
        <v>4087014</v>
      </c>
      <c r="B320" s="1" t="s">
        <v>575</v>
      </c>
      <c r="C320" s="1" t="s">
        <v>576</v>
      </c>
      <c r="D320" s="1">
        <v>2017</v>
      </c>
      <c r="E320" s="1" t="s">
        <v>618</v>
      </c>
      <c r="F320" s="1">
        <v>67468</v>
      </c>
      <c r="G320" s="1" t="s">
        <v>261</v>
      </c>
      <c r="H320" s="1" t="s">
        <v>98</v>
      </c>
      <c r="I320" s="1" t="s">
        <v>597</v>
      </c>
      <c r="J320" s="1">
        <v>2440</v>
      </c>
      <c r="K320" s="1" t="s">
        <v>345</v>
      </c>
      <c r="L320" s="1" t="s">
        <v>563</v>
      </c>
      <c r="M320" s="1"/>
      <c r="N320" s="1" t="s">
        <v>606</v>
      </c>
      <c r="O320" s="1" t="str">
        <f t="shared" si="134"/>
        <v>No</v>
      </c>
      <c r="P320" s="1" t="s">
        <v>722</v>
      </c>
      <c r="Q320" s="1">
        <v>80</v>
      </c>
      <c r="R320" s="1">
        <f t="shared" si="117"/>
        <v>0</v>
      </c>
      <c r="S320" s="1">
        <v>8.1999999999999993</v>
      </c>
      <c r="T320" s="1" t="s">
        <v>30</v>
      </c>
      <c r="U320" s="1">
        <f t="shared" si="144"/>
        <v>0</v>
      </c>
      <c r="V320" s="1">
        <f t="shared" si="145"/>
        <v>8.199999999999999E-3</v>
      </c>
      <c r="W320" s="1" t="s">
        <v>231</v>
      </c>
      <c r="X320" s="1" t="str">
        <f t="shared" si="141"/>
        <v>No</v>
      </c>
      <c r="AB320" t="s">
        <v>437</v>
      </c>
      <c r="AC320" t="str">
        <f t="shared" si="143"/>
        <v>No</v>
      </c>
      <c r="AD320" t="str">
        <f t="shared" si="137"/>
        <v>Yes</v>
      </c>
      <c r="AE320" t="str">
        <f t="shared" si="138"/>
        <v>No</v>
      </c>
      <c r="AF320" t="str">
        <f t="shared" si="139"/>
        <v>No</v>
      </c>
      <c r="AG320" t="str">
        <f t="shared" si="140"/>
        <v>Yes</v>
      </c>
      <c r="AH320" s="1" t="s">
        <v>348</v>
      </c>
      <c r="AI320" t="s">
        <v>348</v>
      </c>
      <c r="AJ320" t="str">
        <f t="shared" si="142"/>
        <v/>
      </c>
      <c r="AK320" t="str">
        <f t="shared" si="119"/>
        <v>PCP</v>
      </c>
      <c r="AL320" t="str">
        <f t="shared" si="120"/>
        <v/>
      </c>
      <c r="AM320" t="str">
        <f t="shared" si="121"/>
        <v/>
      </c>
      <c r="AN320" t="str">
        <f t="shared" si="122"/>
        <v>Pharmaceutical</v>
      </c>
      <c r="AO320" t="str">
        <f t="shared" si="123"/>
        <v/>
      </c>
      <c r="AP320" t="str">
        <f t="shared" si="135"/>
        <v/>
      </c>
    </row>
    <row r="321" spans="1:42" hidden="1" x14ac:dyDescent="0.35">
      <c r="A321" s="1">
        <v>4087014</v>
      </c>
      <c r="B321" s="1" t="s">
        <v>575</v>
      </c>
      <c r="C321" s="1" t="s">
        <v>576</v>
      </c>
      <c r="D321" s="1">
        <v>2017</v>
      </c>
      <c r="E321" s="1" t="s">
        <v>618</v>
      </c>
      <c r="F321" s="1">
        <v>67499</v>
      </c>
      <c r="G321" s="1" t="s">
        <v>286</v>
      </c>
      <c r="H321" s="1" t="s">
        <v>122</v>
      </c>
      <c r="I321" s="1" t="s">
        <v>597</v>
      </c>
      <c r="J321" s="1">
        <v>2440</v>
      </c>
      <c r="K321" s="1" t="s">
        <v>345</v>
      </c>
      <c r="L321" s="1" t="s">
        <v>567</v>
      </c>
      <c r="M321" s="1"/>
      <c r="N321" s="1" t="s">
        <v>606</v>
      </c>
      <c r="O321" s="1" t="str">
        <f t="shared" si="134"/>
        <v>No</v>
      </c>
      <c r="P321" s="1" t="s">
        <v>722</v>
      </c>
      <c r="Q321" s="1">
        <v>4</v>
      </c>
      <c r="R321" s="1">
        <f t="shared" si="117"/>
        <v>0</v>
      </c>
      <c r="S321" s="1">
        <v>4</v>
      </c>
      <c r="T321" s="1" t="s">
        <v>30</v>
      </c>
      <c r="U321" s="1">
        <f t="shared" si="144"/>
        <v>0</v>
      </c>
      <c r="V321" s="1">
        <f t="shared" si="145"/>
        <v>4.0000000000000001E-3</v>
      </c>
      <c r="W321" s="1" t="s">
        <v>231</v>
      </c>
      <c r="X321" s="1" t="str">
        <f t="shared" si="141"/>
        <v>No</v>
      </c>
      <c r="AB321" t="s">
        <v>461</v>
      </c>
      <c r="AC321" s="1" t="s">
        <v>349</v>
      </c>
      <c r="AD321" t="str">
        <f t="shared" si="137"/>
        <v>No</v>
      </c>
      <c r="AE321" t="str">
        <f t="shared" si="138"/>
        <v>No</v>
      </c>
      <c r="AF321" t="str">
        <f t="shared" si="139"/>
        <v>Yes</v>
      </c>
      <c r="AG321" t="str">
        <f t="shared" si="140"/>
        <v>Yes</v>
      </c>
      <c r="AH321" s="1" t="s">
        <v>348</v>
      </c>
      <c r="AI321" t="s">
        <v>348</v>
      </c>
      <c r="AJ321" t="str">
        <f t="shared" si="142"/>
        <v>Pesticide</v>
      </c>
      <c r="AK321" t="str">
        <f t="shared" si="119"/>
        <v/>
      </c>
      <c r="AL321" t="str">
        <f t="shared" si="120"/>
        <v/>
      </c>
      <c r="AM321" t="str">
        <f t="shared" si="121"/>
        <v>Industrial</v>
      </c>
      <c r="AN321" t="str">
        <f t="shared" si="122"/>
        <v>Pharmaceutical</v>
      </c>
      <c r="AO321" t="str">
        <f t="shared" si="123"/>
        <v/>
      </c>
      <c r="AP321" t="str">
        <f t="shared" si="135"/>
        <v/>
      </c>
    </row>
    <row r="322" spans="1:42" hidden="1" x14ac:dyDescent="0.35">
      <c r="A322" s="1">
        <v>4087014</v>
      </c>
      <c r="B322" s="1" t="s">
        <v>575</v>
      </c>
      <c r="C322" s="1" t="s">
        <v>576</v>
      </c>
      <c r="D322" s="1">
        <v>2017</v>
      </c>
      <c r="E322" s="1" t="s">
        <v>618</v>
      </c>
      <c r="F322" s="1">
        <v>39570</v>
      </c>
      <c r="G322" s="1" t="s">
        <v>195</v>
      </c>
      <c r="H322" s="1" t="s">
        <v>27</v>
      </c>
      <c r="I322" s="1" t="s">
        <v>596</v>
      </c>
      <c r="J322" s="1">
        <v>4433</v>
      </c>
      <c r="K322" s="1" t="s">
        <v>614</v>
      </c>
      <c r="L322" s="1" t="s">
        <v>550</v>
      </c>
      <c r="M322" s="1"/>
      <c r="N322" s="1" t="s">
        <v>606</v>
      </c>
      <c r="O322" s="1" t="str">
        <f t="shared" si="134"/>
        <v>No</v>
      </c>
      <c r="P322" s="1" t="s">
        <v>722</v>
      </c>
      <c r="Q322" s="1">
        <v>0.32</v>
      </c>
      <c r="R322" s="1">
        <f t="shared" ref="R322:R385" si="146">IF(O322="No", 0, Q322)</f>
        <v>0</v>
      </c>
      <c r="S322" s="1">
        <v>0.32</v>
      </c>
      <c r="T322" s="1" t="s">
        <v>7</v>
      </c>
      <c r="U322" s="1">
        <f>R322/1</f>
        <v>0</v>
      </c>
      <c r="V322" s="1">
        <f>S322</f>
        <v>0.32</v>
      </c>
      <c r="W322" s="1" t="s">
        <v>177</v>
      </c>
      <c r="X322" s="1" t="str">
        <f t="shared" si="141"/>
        <v>No</v>
      </c>
      <c r="AB322" s="1" t="s">
        <v>367</v>
      </c>
      <c r="AC322" s="1" t="s">
        <v>349</v>
      </c>
      <c r="AD322" t="str">
        <f t="shared" si="137"/>
        <v>Yes</v>
      </c>
      <c r="AE322" t="str">
        <f t="shared" si="138"/>
        <v>Yes</v>
      </c>
      <c r="AF322" t="str">
        <f t="shared" si="139"/>
        <v>No</v>
      </c>
      <c r="AG322" t="str">
        <f t="shared" si="140"/>
        <v>Yes</v>
      </c>
      <c r="AH322" s="1" t="s">
        <v>348</v>
      </c>
      <c r="AI322" t="s">
        <v>348</v>
      </c>
      <c r="AJ322" t="str">
        <f t="shared" si="142"/>
        <v>Pesticide</v>
      </c>
      <c r="AK322" t="str">
        <f t="shared" ref="AK322:AK385" si="147">IF(AD322="Yes", "PCP", "")</f>
        <v>PCP</v>
      </c>
      <c r="AL322" t="str">
        <f t="shared" ref="AL322:AL385" si="148">IF(AE322="Yes", "Consumer", "")</f>
        <v>Consumer</v>
      </c>
      <c r="AM322" t="str">
        <f t="shared" ref="AM322:AM385" si="149">IF(AF322="Yes", "Industrial", "")</f>
        <v/>
      </c>
      <c r="AN322" t="str">
        <f t="shared" ref="AN322:AN385" si="150">IF(AG322="Yes", "Pharmaceutical", "")</f>
        <v>Pharmaceutical</v>
      </c>
      <c r="AO322" t="str">
        <f t="shared" ref="AO322:AO385" si="151">IF(AH322="Yes", "PAH", "")</f>
        <v/>
      </c>
      <c r="AP322" t="str">
        <f t="shared" si="135"/>
        <v/>
      </c>
    </row>
    <row r="323" spans="1:42" hidden="1" x14ac:dyDescent="0.35">
      <c r="A323" s="1">
        <v>4087014</v>
      </c>
      <c r="B323" s="1" t="s">
        <v>575</v>
      </c>
      <c r="C323" s="1" t="s">
        <v>576</v>
      </c>
      <c r="D323" s="1">
        <v>2017</v>
      </c>
      <c r="E323" s="1" t="s">
        <v>618</v>
      </c>
      <c r="F323" s="1">
        <v>30218</v>
      </c>
      <c r="G323" s="1" t="s">
        <v>179</v>
      </c>
      <c r="H323" s="1" t="s">
        <v>9</v>
      </c>
      <c r="I323" s="1" t="s">
        <v>596</v>
      </c>
      <c r="J323" s="1">
        <v>4433</v>
      </c>
      <c r="K323" s="1" t="s">
        <v>614</v>
      </c>
      <c r="L323" s="1" t="s">
        <v>544</v>
      </c>
      <c r="M323" s="1"/>
      <c r="N323" s="1" t="s">
        <v>606</v>
      </c>
      <c r="O323" s="1" t="str">
        <f t="shared" si="134"/>
        <v>No</v>
      </c>
      <c r="P323" s="1" t="s">
        <v>722</v>
      </c>
      <c r="Q323" s="1">
        <v>0.08</v>
      </c>
      <c r="R323" s="1">
        <f t="shared" si="146"/>
        <v>0</v>
      </c>
      <c r="S323" s="1">
        <v>0.08</v>
      </c>
      <c r="T323" s="1" t="s">
        <v>7</v>
      </c>
      <c r="U323" s="1">
        <f>R323/1</f>
        <v>0</v>
      </c>
      <c r="V323" s="1">
        <f>S323</f>
        <v>0.08</v>
      </c>
      <c r="W323" s="1" t="s">
        <v>177</v>
      </c>
      <c r="X323" s="1" t="str">
        <f t="shared" si="141"/>
        <v>No</v>
      </c>
      <c r="AB323" t="s">
        <v>351</v>
      </c>
      <c r="AC323" t="str">
        <f t="shared" ref="AC323:AC328" si="152">IF(ISNUMBER(SEARCH("Pesticide, active_ingredient", AB323)), "Yes", "No")</f>
        <v>Yes</v>
      </c>
      <c r="AD323" t="str">
        <f t="shared" si="137"/>
        <v>Yes</v>
      </c>
      <c r="AE323" t="str">
        <f t="shared" si="138"/>
        <v>Yes</v>
      </c>
      <c r="AF323" t="str">
        <f t="shared" si="139"/>
        <v>Yes</v>
      </c>
      <c r="AG323" t="str">
        <f t="shared" si="140"/>
        <v>Yes</v>
      </c>
      <c r="AH323" t="s">
        <v>348</v>
      </c>
      <c r="AI323" t="s">
        <v>348</v>
      </c>
      <c r="AJ323" t="str">
        <f t="shared" si="142"/>
        <v>Pesticide</v>
      </c>
      <c r="AK323" t="str">
        <f t="shared" si="147"/>
        <v>PCP</v>
      </c>
      <c r="AL323" t="str">
        <f t="shared" si="148"/>
        <v>Consumer</v>
      </c>
      <c r="AM323" t="str">
        <f t="shared" si="149"/>
        <v>Industrial</v>
      </c>
      <c r="AN323" t="str">
        <f t="shared" si="150"/>
        <v>Pharmaceutical</v>
      </c>
      <c r="AO323" t="str">
        <f t="shared" si="151"/>
        <v/>
      </c>
      <c r="AP323" t="str">
        <f t="shared" si="135"/>
        <v/>
      </c>
    </row>
    <row r="324" spans="1:42" hidden="1" x14ac:dyDescent="0.35">
      <c r="A324" s="1">
        <v>4087098</v>
      </c>
      <c r="B324" s="1" t="s">
        <v>579</v>
      </c>
      <c r="C324" s="1" t="s">
        <v>580</v>
      </c>
      <c r="D324" s="1">
        <v>2017</v>
      </c>
      <c r="E324" s="1" t="s">
        <v>618</v>
      </c>
      <c r="F324" s="1">
        <v>34336</v>
      </c>
      <c r="G324" s="1" t="s">
        <v>184</v>
      </c>
      <c r="H324" s="1" t="s">
        <v>14</v>
      </c>
      <c r="I324" s="1" t="s">
        <v>596</v>
      </c>
      <c r="J324" s="1">
        <v>4433</v>
      </c>
      <c r="K324" s="1" t="s">
        <v>614</v>
      </c>
      <c r="L324" s="1" t="s">
        <v>532</v>
      </c>
      <c r="M324" s="1" t="s">
        <v>554</v>
      </c>
      <c r="N324" s="1" t="s">
        <v>606</v>
      </c>
      <c r="O324" s="1" t="s">
        <v>348</v>
      </c>
      <c r="P324" s="1" t="s">
        <v>348</v>
      </c>
      <c r="Q324" s="1">
        <f>0.1-0.1</f>
        <v>0</v>
      </c>
      <c r="R324" s="1">
        <f t="shared" si="146"/>
        <v>0</v>
      </c>
      <c r="S324" s="1">
        <v>0.4</v>
      </c>
      <c r="T324" s="1" t="s">
        <v>7</v>
      </c>
      <c r="U324" s="1">
        <v>0</v>
      </c>
      <c r="V324" s="1">
        <f>S324</f>
        <v>0.4</v>
      </c>
      <c r="W324" s="1" t="s">
        <v>177</v>
      </c>
      <c r="X324" s="1" t="str">
        <f t="shared" si="141"/>
        <v>No</v>
      </c>
      <c r="AB324" t="s">
        <v>527</v>
      </c>
      <c r="AC324" t="str">
        <f t="shared" si="152"/>
        <v>No</v>
      </c>
      <c r="AD324" t="str">
        <f t="shared" si="137"/>
        <v>No</v>
      </c>
      <c r="AE324" t="str">
        <f t="shared" si="138"/>
        <v>No</v>
      </c>
      <c r="AF324" t="str">
        <f t="shared" si="139"/>
        <v>No</v>
      </c>
      <c r="AG324" t="str">
        <f t="shared" si="140"/>
        <v>No</v>
      </c>
      <c r="AH324" t="s">
        <v>348</v>
      </c>
      <c r="AI324" t="s">
        <v>349</v>
      </c>
      <c r="AJ324" t="str">
        <f t="shared" si="142"/>
        <v/>
      </c>
      <c r="AK324" t="str">
        <f t="shared" si="147"/>
        <v/>
      </c>
      <c r="AL324" t="str">
        <f t="shared" si="148"/>
        <v/>
      </c>
      <c r="AM324" t="str">
        <f t="shared" si="149"/>
        <v/>
      </c>
      <c r="AN324" t="str">
        <f t="shared" si="150"/>
        <v/>
      </c>
      <c r="AO324" t="str">
        <f t="shared" si="151"/>
        <v/>
      </c>
      <c r="AP324" t="str">
        <f t="shared" si="135"/>
        <v>Other</v>
      </c>
    </row>
    <row r="325" spans="1:42" hidden="1" x14ac:dyDescent="0.35">
      <c r="A325" s="1">
        <v>4087014</v>
      </c>
      <c r="B325" s="1" t="s">
        <v>575</v>
      </c>
      <c r="C325" s="1" t="s">
        <v>576</v>
      </c>
      <c r="D325" s="1">
        <v>2017</v>
      </c>
      <c r="E325" s="1" t="s">
        <v>618</v>
      </c>
      <c r="F325" s="1">
        <v>67519</v>
      </c>
      <c r="G325" s="1" t="s">
        <v>304</v>
      </c>
      <c r="H325" s="1" t="s">
        <v>138</v>
      </c>
      <c r="I325" s="1" t="s">
        <v>597</v>
      </c>
      <c r="J325" s="1">
        <v>2440</v>
      </c>
      <c r="K325" s="1" t="s">
        <v>345</v>
      </c>
      <c r="L325" s="1" t="s">
        <v>345</v>
      </c>
      <c r="M325" s="1"/>
      <c r="N325" s="1" t="s">
        <v>606</v>
      </c>
      <c r="O325" s="1" t="str">
        <f t="shared" ref="O325:O356" si="153">IF(N325="&lt;", "No", "Yes")</f>
        <v>No</v>
      </c>
      <c r="P325" s="1" t="s">
        <v>722</v>
      </c>
      <c r="Q325" s="1">
        <v>20</v>
      </c>
      <c r="R325" s="1">
        <f t="shared" si="146"/>
        <v>0</v>
      </c>
      <c r="S325" s="1">
        <v>200</v>
      </c>
      <c r="T325" s="1" t="s">
        <v>30</v>
      </c>
      <c r="U325" s="1">
        <f>R325/1000</f>
        <v>0</v>
      </c>
      <c r="V325" s="1">
        <f>S325/1000</f>
        <v>0.2</v>
      </c>
      <c r="W325" s="1" t="s">
        <v>231</v>
      </c>
      <c r="X325" s="1" t="str">
        <f t="shared" si="141"/>
        <v>No</v>
      </c>
      <c r="AB325" t="s">
        <v>480</v>
      </c>
      <c r="AC325" t="str">
        <f t="shared" si="152"/>
        <v>No</v>
      </c>
      <c r="AD325" t="str">
        <f t="shared" si="137"/>
        <v>No</v>
      </c>
      <c r="AE325" t="str">
        <f t="shared" si="138"/>
        <v>No</v>
      </c>
      <c r="AF325" t="str">
        <f t="shared" si="139"/>
        <v>No</v>
      </c>
      <c r="AG325" t="str">
        <f t="shared" si="140"/>
        <v>Yes</v>
      </c>
      <c r="AH325" s="1" t="s">
        <v>348</v>
      </c>
      <c r="AI325" t="s">
        <v>348</v>
      </c>
      <c r="AJ325" t="str">
        <f t="shared" si="142"/>
        <v/>
      </c>
      <c r="AK325" t="str">
        <f t="shared" si="147"/>
        <v/>
      </c>
      <c r="AL325" t="str">
        <f t="shared" si="148"/>
        <v/>
      </c>
      <c r="AM325" t="str">
        <f t="shared" si="149"/>
        <v/>
      </c>
      <c r="AN325" t="str">
        <f t="shared" si="150"/>
        <v>Pharmaceutical</v>
      </c>
      <c r="AO325" t="str">
        <f t="shared" si="151"/>
        <v/>
      </c>
      <c r="AP325" t="str">
        <f t="shared" si="135"/>
        <v/>
      </c>
    </row>
    <row r="326" spans="1:42" hidden="1" x14ac:dyDescent="0.35">
      <c r="A326" s="1">
        <v>4087014</v>
      </c>
      <c r="B326" s="1" t="s">
        <v>575</v>
      </c>
      <c r="C326" s="1" t="s">
        <v>576</v>
      </c>
      <c r="D326" s="1">
        <v>2017</v>
      </c>
      <c r="E326" s="1" t="s">
        <v>618</v>
      </c>
      <c r="F326" s="1">
        <v>67447</v>
      </c>
      <c r="G326" s="1" t="s">
        <v>243</v>
      </c>
      <c r="H326" s="1" t="s">
        <v>81</v>
      </c>
      <c r="I326" s="1" t="s">
        <v>597</v>
      </c>
      <c r="J326" s="1">
        <v>2440</v>
      </c>
      <c r="K326" s="1" t="s">
        <v>345</v>
      </c>
      <c r="L326" s="1" t="s">
        <v>563</v>
      </c>
      <c r="M326" s="1"/>
      <c r="N326" s="1" t="s">
        <v>606</v>
      </c>
      <c r="O326" s="1" t="str">
        <f t="shared" si="153"/>
        <v>No</v>
      </c>
      <c r="P326" s="1" t="s">
        <v>722</v>
      </c>
      <c r="Q326" s="1">
        <v>19</v>
      </c>
      <c r="R326" s="1">
        <f t="shared" si="146"/>
        <v>0</v>
      </c>
      <c r="S326" s="1">
        <v>48</v>
      </c>
      <c r="T326" s="1" t="s">
        <v>30</v>
      </c>
      <c r="U326" s="1">
        <f>R326/1000</f>
        <v>0</v>
      </c>
      <c r="V326" s="1">
        <f>S326/1000</f>
        <v>4.8000000000000001E-2</v>
      </c>
      <c r="W326" s="1" t="s">
        <v>231</v>
      </c>
      <c r="X326" s="1" t="str">
        <f t="shared" si="141"/>
        <v>No</v>
      </c>
      <c r="AB326" t="s">
        <v>421</v>
      </c>
      <c r="AC326" t="str">
        <f t="shared" si="152"/>
        <v>No</v>
      </c>
      <c r="AD326" t="str">
        <f t="shared" si="137"/>
        <v>Yes</v>
      </c>
      <c r="AE326" t="str">
        <f t="shared" si="138"/>
        <v>No</v>
      </c>
      <c r="AF326" t="str">
        <f t="shared" si="139"/>
        <v>No</v>
      </c>
      <c r="AG326" t="str">
        <f t="shared" si="140"/>
        <v>Yes</v>
      </c>
      <c r="AH326" s="1" t="s">
        <v>348</v>
      </c>
      <c r="AI326" t="s">
        <v>348</v>
      </c>
      <c r="AJ326" t="str">
        <f t="shared" si="142"/>
        <v/>
      </c>
      <c r="AK326" t="str">
        <f t="shared" si="147"/>
        <v>PCP</v>
      </c>
      <c r="AL326" t="str">
        <f t="shared" si="148"/>
        <v/>
      </c>
      <c r="AM326" t="str">
        <f t="shared" si="149"/>
        <v/>
      </c>
      <c r="AN326" t="str">
        <f t="shared" si="150"/>
        <v>Pharmaceutical</v>
      </c>
      <c r="AO326" t="str">
        <f t="shared" si="151"/>
        <v/>
      </c>
      <c r="AP326" t="str">
        <f t="shared" si="135"/>
        <v/>
      </c>
    </row>
    <row r="327" spans="1:42" hidden="1" x14ac:dyDescent="0.35">
      <c r="A327" s="1">
        <v>4087014</v>
      </c>
      <c r="B327" s="1" t="s">
        <v>575</v>
      </c>
      <c r="C327" s="1" t="s">
        <v>576</v>
      </c>
      <c r="D327" s="1">
        <v>2017</v>
      </c>
      <c r="E327" s="1" t="s">
        <v>618</v>
      </c>
      <c r="F327" s="1">
        <v>62819</v>
      </c>
      <c r="G327" s="1" t="s">
        <v>219</v>
      </c>
      <c r="H327" s="1" t="s">
        <v>56</v>
      </c>
      <c r="I327" s="1" t="s">
        <v>596</v>
      </c>
      <c r="J327" s="1">
        <v>4433</v>
      </c>
      <c r="K327" s="1" t="s">
        <v>614</v>
      </c>
      <c r="L327" s="1" t="s">
        <v>559</v>
      </c>
      <c r="M327" s="1"/>
      <c r="N327" s="1" t="s">
        <v>606</v>
      </c>
      <c r="O327" s="1" t="str">
        <f t="shared" si="153"/>
        <v>No</v>
      </c>
      <c r="P327" s="1" t="s">
        <v>722</v>
      </c>
      <c r="Q327" s="1">
        <v>0.16</v>
      </c>
      <c r="R327" s="1">
        <f t="shared" si="146"/>
        <v>0</v>
      </c>
      <c r="S327" s="1">
        <v>0.16</v>
      </c>
      <c r="T327" s="1" t="s">
        <v>7</v>
      </c>
      <c r="U327" s="1">
        <f>R327/1</f>
        <v>0</v>
      </c>
      <c r="V327" s="1">
        <f>S327</f>
        <v>0.16</v>
      </c>
      <c r="W327" s="1" t="s">
        <v>177</v>
      </c>
      <c r="X327" s="1" t="str">
        <f t="shared" si="141"/>
        <v>No</v>
      </c>
      <c r="AB327" t="s">
        <v>395</v>
      </c>
      <c r="AC327" t="str">
        <f t="shared" si="152"/>
        <v>No</v>
      </c>
      <c r="AD327" t="str">
        <f t="shared" si="137"/>
        <v>Yes</v>
      </c>
      <c r="AE327" t="str">
        <f t="shared" si="138"/>
        <v>Yes</v>
      </c>
      <c r="AF327" t="str">
        <f t="shared" si="139"/>
        <v>Yes</v>
      </c>
      <c r="AG327" t="str">
        <f t="shared" si="140"/>
        <v>Yes</v>
      </c>
      <c r="AH327" s="1" t="s">
        <v>348</v>
      </c>
      <c r="AI327" t="s">
        <v>348</v>
      </c>
      <c r="AJ327" t="str">
        <f t="shared" si="142"/>
        <v/>
      </c>
      <c r="AK327" t="str">
        <f t="shared" si="147"/>
        <v>PCP</v>
      </c>
      <c r="AL327" t="str">
        <f t="shared" si="148"/>
        <v>Consumer</v>
      </c>
      <c r="AM327" t="str">
        <f t="shared" si="149"/>
        <v>Industrial</v>
      </c>
      <c r="AN327" t="str">
        <f t="shared" si="150"/>
        <v>Pharmaceutical</v>
      </c>
      <c r="AO327" t="str">
        <f t="shared" si="151"/>
        <v/>
      </c>
      <c r="AP327" t="str">
        <f t="shared" si="135"/>
        <v/>
      </c>
    </row>
    <row r="328" spans="1:42" hidden="1" x14ac:dyDescent="0.35">
      <c r="A328" s="1">
        <v>4087014</v>
      </c>
      <c r="B328" s="1" t="s">
        <v>575</v>
      </c>
      <c r="C328" s="1" t="s">
        <v>576</v>
      </c>
      <c r="D328" s="1">
        <v>2017</v>
      </c>
      <c r="E328" s="1" t="s">
        <v>618</v>
      </c>
      <c r="F328" s="1">
        <v>67448</v>
      </c>
      <c r="G328" s="1" t="s">
        <v>244</v>
      </c>
      <c r="H328" s="1" t="s">
        <v>82</v>
      </c>
      <c r="I328" s="1" t="s">
        <v>597</v>
      </c>
      <c r="J328" s="1">
        <v>2440</v>
      </c>
      <c r="K328" s="1" t="s">
        <v>345</v>
      </c>
      <c r="L328" s="1" t="s">
        <v>345</v>
      </c>
      <c r="M328" s="1"/>
      <c r="N328" s="1" t="s">
        <v>606</v>
      </c>
      <c r="O328" s="1" t="str">
        <f t="shared" si="153"/>
        <v>No</v>
      </c>
      <c r="P328" s="1" t="s">
        <v>722</v>
      </c>
      <c r="Q328" s="1">
        <v>37</v>
      </c>
      <c r="R328" s="1">
        <f t="shared" si="146"/>
        <v>0</v>
      </c>
      <c r="S328" s="1">
        <v>37</v>
      </c>
      <c r="T328" s="1" t="s">
        <v>30</v>
      </c>
      <c r="U328" s="1">
        <f t="shared" ref="U328:V331" si="154">R328/1000</f>
        <v>0</v>
      </c>
      <c r="V328" s="1">
        <f t="shared" si="154"/>
        <v>3.6999999999999998E-2</v>
      </c>
      <c r="W328" s="1" t="s">
        <v>231</v>
      </c>
      <c r="X328" s="1" t="str">
        <f t="shared" si="141"/>
        <v>No</v>
      </c>
      <c r="AB328" t="s">
        <v>422</v>
      </c>
      <c r="AC328" t="str">
        <f t="shared" si="152"/>
        <v>No</v>
      </c>
      <c r="AD328" t="str">
        <f t="shared" si="137"/>
        <v>No</v>
      </c>
      <c r="AE328" t="str">
        <f t="shared" si="138"/>
        <v>No</v>
      </c>
      <c r="AF328" t="str">
        <f t="shared" si="139"/>
        <v>No</v>
      </c>
      <c r="AG328" t="str">
        <f t="shared" si="140"/>
        <v>Yes</v>
      </c>
      <c r="AH328" s="1" t="s">
        <v>348</v>
      </c>
      <c r="AI328" t="s">
        <v>348</v>
      </c>
      <c r="AJ328" t="str">
        <f t="shared" si="142"/>
        <v/>
      </c>
      <c r="AK328" t="str">
        <f t="shared" si="147"/>
        <v/>
      </c>
      <c r="AL328" t="str">
        <f t="shared" si="148"/>
        <v/>
      </c>
      <c r="AM328" t="str">
        <f t="shared" si="149"/>
        <v/>
      </c>
      <c r="AN328" t="str">
        <f t="shared" si="150"/>
        <v>Pharmaceutical</v>
      </c>
      <c r="AO328" t="str">
        <f t="shared" si="151"/>
        <v/>
      </c>
      <c r="AP328" t="str">
        <f t="shared" si="135"/>
        <v/>
      </c>
    </row>
    <row r="329" spans="1:42" hidden="1" x14ac:dyDescent="0.35">
      <c r="A329" s="1">
        <v>4087014</v>
      </c>
      <c r="B329" s="1" t="s">
        <v>575</v>
      </c>
      <c r="C329" s="1" t="s">
        <v>576</v>
      </c>
      <c r="D329" s="1">
        <v>2017</v>
      </c>
      <c r="E329" s="1" t="s">
        <v>618</v>
      </c>
      <c r="F329" s="1">
        <v>67449</v>
      </c>
      <c r="G329" s="1" t="s">
        <v>245</v>
      </c>
      <c r="H329" s="1" t="s">
        <v>83</v>
      </c>
      <c r="I329" s="1" t="s">
        <v>597</v>
      </c>
      <c r="J329" s="1">
        <v>2440</v>
      </c>
      <c r="K329" s="1" t="s">
        <v>345</v>
      </c>
      <c r="L329" s="1" t="s">
        <v>564</v>
      </c>
      <c r="M329" s="1"/>
      <c r="N329" s="1" t="s">
        <v>606</v>
      </c>
      <c r="O329" s="1" t="str">
        <f t="shared" si="153"/>
        <v>No</v>
      </c>
      <c r="P329" s="1" t="s">
        <v>722</v>
      </c>
      <c r="Q329" s="1">
        <v>80</v>
      </c>
      <c r="R329" s="1">
        <f t="shared" si="146"/>
        <v>0</v>
      </c>
      <c r="S329" s="1">
        <v>80</v>
      </c>
      <c r="T329" s="1" t="s">
        <v>30</v>
      </c>
      <c r="U329" s="1">
        <f t="shared" si="154"/>
        <v>0</v>
      </c>
      <c r="V329" s="1">
        <f t="shared" si="154"/>
        <v>0.08</v>
      </c>
      <c r="W329" s="1" t="s">
        <v>231</v>
      </c>
      <c r="X329" s="1" t="str">
        <f t="shared" si="141"/>
        <v>No</v>
      </c>
      <c r="AB329" t="s">
        <v>423</v>
      </c>
      <c r="AC329" s="1" t="s">
        <v>349</v>
      </c>
      <c r="AD329" t="str">
        <f t="shared" si="137"/>
        <v>No</v>
      </c>
      <c r="AE329" t="str">
        <f t="shared" si="138"/>
        <v>No</v>
      </c>
      <c r="AF329" t="str">
        <f t="shared" si="139"/>
        <v>No</v>
      </c>
      <c r="AG329" t="str">
        <f t="shared" si="140"/>
        <v>Yes</v>
      </c>
      <c r="AH329" s="1" t="s">
        <v>348</v>
      </c>
      <c r="AI329" t="s">
        <v>348</v>
      </c>
      <c r="AJ329" t="str">
        <f t="shared" si="142"/>
        <v>Pesticide</v>
      </c>
      <c r="AK329" t="str">
        <f t="shared" si="147"/>
        <v/>
      </c>
      <c r="AL329" t="str">
        <f t="shared" si="148"/>
        <v/>
      </c>
      <c r="AM329" t="str">
        <f t="shared" si="149"/>
        <v/>
      </c>
      <c r="AN329" t="str">
        <f t="shared" si="150"/>
        <v>Pharmaceutical</v>
      </c>
      <c r="AO329" t="str">
        <f t="shared" si="151"/>
        <v/>
      </c>
      <c r="AP329" t="str">
        <f t="shared" si="135"/>
        <v/>
      </c>
    </row>
    <row r="330" spans="1:42" hidden="1" x14ac:dyDescent="0.35">
      <c r="A330" s="1">
        <v>4087014</v>
      </c>
      <c r="B330" s="1" t="s">
        <v>575</v>
      </c>
      <c r="C330" s="1" t="s">
        <v>576</v>
      </c>
      <c r="D330" s="1">
        <v>2017</v>
      </c>
      <c r="E330" s="1" t="s">
        <v>618</v>
      </c>
      <c r="F330" s="1">
        <v>67487</v>
      </c>
      <c r="G330" s="1" t="s">
        <v>276</v>
      </c>
      <c r="H330" s="1" t="s">
        <v>112</v>
      </c>
      <c r="I330" s="1" t="s">
        <v>597</v>
      </c>
      <c r="J330" s="1">
        <v>2440</v>
      </c>
      <c r="K330" s="1" t="s">
        <v>345</v>
      </c>
      <c r="L330" s="1" t="s">
        <v>345</v>
      </c>
      <c r="M330" s="1"/>
      <c r="N330" s="1" t="s">
        <v>606</v>
      </c>
      <c r="O330" s="1" t="str">
        <f t="shared" si="153"/>
        <v>No</v>
      </c>
      <c r="P330" s="1" t="s">
        <v>722</v>
      </c>
      <c r="Q330" s="1">
        <v>205</v>
      </c>
      <c r="R330" s="1">
        <f t="shared" si="146"/>
        <v>0</v>
      </c>
      <c r="S330" s="1">
        <v>205</v>
      </c>
      <c r="T330" s="1" t="s">
        <v>30</v>
      </c>
      <c r="U330" s="1">
        <f t="shared" si="154"/>
        <v>0</v>
      </c>
      <c r="V330" s="1">
        <f t="shared" si="154"/>
        <v>0.20499999999999999</v>
      </c>
      <c r="W330" s="1" t="s">
        <v>231</v>
      </c>
      <c r="X330" s="1" t="str">
        <f t="shared" si="141"/>
        <v>No</v>
      </c>
      <c r="AB330" s="1" t="s">
        <v>452</v>
      </c>
      <c r="AC330" t="str">
        <f t="shared" ref="AC330:AC348" si="155">IF(ISNUMBER(SEARCH("Pesticide, active_ingredient", AB330)), "Yes", "No")</f>
        <v>No</v>
      </c>
      <c r="AD330" t="str">
        <f t="shared" si="137"/>
        <v>No</v>
      </c>
      <c r="AE330" t="str">
        <f t="shared" si="138"/>
        <v>No</v>
      </c>
      <c r="AF330" t="str">
        <f t="shared" si="139"/>
        <v>No</v>
      </c>
      <c r="AG330" t="str">
        <f t="shared" si="140"/>
        <v>Yes</v>
      </c>
      <c r="AH330" s="1" t="s">
        <v>348</v>
      </c>
      <c r="AI330" t="s">
        <v>348</v>
      </c>
      <c r="AJ330" t="str">
        <f t="shared" si="142"/>
        <v/>
      </c>
      <c r="AK330" t="str">
        <f t="shared" si="147"/>
        <v/>
      </c>
      <c r="AL330" t="str">
        <f t="shared" si="148"/>
        <v/>
      </c>
      <c r="AM330" t="str">
        <f t="shared" si="149"/>
        <v/>
      </c>
      <c r="AN330" t="str">
        <f t="shared" si="150"/>
        <v>Pharmaceutical</v>
      </c>
      <c r="AO330" t="str">
        <f t="shared" si="151"/>
        <v/>
      </c>
      <c r="AP330" t="str">
        <f t="shared" si="135"/>
        <v/>
      </c>
    </row>
    <row r="331" spans="1:42" hidden="1" x14ac:dyDescent="0.35">
      <c r="A331" s="1">
        <v>4087000</v>
      </c>
      <c r="B331" s="1" t="s">
        <v>3</v>
      </c>
      <c r="C331" s="1" t="s">
        <v>4</v>
      </c>
      <c r="D331" s="1">
        <v>2017</v>
      </c>
      <c r="E331" s="1" t="s">
        <v>618</v>
      </c>
      <c r="F331" s="1">
        <v>68017</v>
      </c>
      <c r="G331" s="1" t="s">
        <v>333</v>
      </c>
      <c r="H331" s="1" t="s">
        <v>164</v>
      </c>
      <c r="I331" s="1" t="s">
        <v>597</v>
      </c>
      <c r="J331" s="1">
        <v>2440</v>
      </c>
      <c r="K331" s="1" t="s">
        <v>345</v>
      </c>
      <c r="L331" s="1" t="s">
        <v>345</v>
      </c>
      <c r="M331" s="1"/>
      <c r="N331" s="1" t="s">
        <v>606</v>
      </c>
      <c r="O331" s="1" t="str">
        <f t="shared" si="153"/>
        <v>No</v>
      </c>
      <c r="P331" s="1" t="s">
        <v>722</v>
      </c>
      <c r="Q331" s="1">
        <v>290</v>
      </c>
      <c r="R331" s="1">
        <f t="shared" si="146"/>
        <v>0</v>
      </c>
      <c r="S331" s="1">
        <v>46</v>
      </c>
      <c r="T331" s="1" t="s">
        <v>30</v>
      </c>
      <c r="U331" s="1">
        <f t="shared" si="154"/>
        <v>0</v>
      </c>
      <c r="V331" s="1">
        <f t="shared" si="154"/>
        <v>4.5999999999999999E-2</v>
      </c>
      <c r="W331" s="1" t="s">
        <v>318</v>
      </c>
      <c r="X331" s="1" t="str">
        <f t="shared" si="141"/>
        <v>No</v>
      </c>
      <c r="AB331" t="s">
        <v>502</v>
      </c>
      <c r="AC331" t="str">
        <f t="shared" si="155"/>
        <v>No</v>
      </c>
      <c r="AD331" t="str">
        <f t="shared" si="137"/>
        <v>No</v>
      </c>
      <c r="AE331" t="str">
        <f t="shared" si="138"/>
        <v>No</v>
      </c>
      <c r="AF331" t="str">
        <f t="shared" si="139"/>
        <v>No</v>
      </c>
      <c r="AG331" t="str">
        <f t="shared" si="140"/>
        <v>Yes</v>
      </c>
      <c r="AH331" s="1" t="s">
        <v>348</v>
      </c>
      <c r="AI331" t="s">
        <v>348</v>
      </c>
      <c r="AJ331" t="str">
        <f t="shared" si="142"/>
        <v/>
      </c>
      <c r="AK331" t="str">
        <f t="shared" si="147"/>
        <v/>
      </c>
      <c r="AL331" t="str">
        <f t="shared" si="148"/>
        <v/>
      </c>
      <c r="AM331" t="str">
        <f t="shared" si="149"/>
        <v/>
      </c>
      <c r="AN331" t="str">
        <f t="shared" si="150"/>
        <v>Pharmaceutical</v>
      </c>
      <c r="AO331" t="str">
        <f t="shared" si="151"/>
        <v/>
      </c>
      <c r="AP331" t="str">
        <f t="shared" si="135"/>
        <v/>
      </c>
    </row>
    <row r="332" spans="1:42" hidden="1" x14ac:dyDescent="0.35">
      <c r="A332">
        <v>40870112</v>
      </c>
      <c r="B332" t="s">
        <v>573</v>
      </c>
      <c r="C332" t="s">
        <v>574</v>
      </c>
      <c r="D332">
        <v>2017</v>
      </c>
      <c r="E332" t="s">
        <v>620</v>
      </c>
      <c r="F332" s="4">
        <v>63178</v>
      </c>
      <c r="G332" t="s">
        <v>213</v>
      </c>
      <c r="H332" t="s">
        <v>48</v>
      </c>
      <c r="I332" t="s">
        <v>693</v>
      </c>
      <c r="N332" t="s">
        <v>606</v>
      </c>
      <c r="O332" s="1" t="str">
        <f t="shared" si="153"/>
        <v>No</v>
      </c>
      <c r="Q332">
        <v>1500</v>
      </c>
      <c r="R332">
        <f t="shared" si="146"/>
        <v>0</v>
      </c>
      <c r="S332">
        <v>300</v>
      </c>
      <c r="T332" t="s">
        <v>622</v>
      </c>
      <c r="U332">
        <f t="shared" ref="U332:U338" si="156">R332/1</f>
        <v>0</v>
      </c>
      <c r="V332">
        <f t="shared" ref="V332:V338" si="157">U332</f>
        <v>0</v>
      </c>
      <c r="W332" t="s">
        <v>648</v>
      </c>
      <c r="X332" t="str">
        <f t="shared" ref="X332:X338" si="158">IF(S332&lt;R332, "Yes*", "No")</f>
        <v>No</v>
      </c>
      <c r="AB332" t="s">
        <v>387</v>
      </c>
      <c r="AC332" t="str">
        <f t="shared" si="155"/>
        <v>No</v>
      </c>
      <c r="AD332" t="str">
        <f t="shared" si="137"/>
        <v>Yes</v>
      </c>
      <c r="AE332" t="str">
        <f t="shared" si="138"/>
        <v>Yes</v>
      </c>
      <c r="AF332" t="str">
        <f t="shared" si="139"/>
        <v>Yes</v>
      </c>
      <c r="AG332" t="str">
        <f t="shared" si="140"/>
        <v>Yes</v>
      </c>
      <c r="AH332" t="s">
        <v>349</v>
      </c>
      <c r="AI332" t="s">
        <v>348</v>
      </c>
      <c r="AJ332" t="str">
        <f t="shared" si="142"/>
        <v/>
      </c>
      <c r="AK332" t="str">
        <f t="shared" si="147"/>
        <v>PCP</v>
      </c>
      <c r="AL332" t="str">
        <f t="shared" si="148"/>
        <v>Consumer</v>
      </c>
      <c r="AM332" t="str">
        <f t="shared" si="149"/>
        <v>Industrial</v>
      </c>
      <c r="AN332" t="str">
        <f t="shared" si="150"/>
        <v>Pharmaceutical</v>
      </c>
      <c r="AO332" t="str">
        <f t="shared" si="151"/>
        <v>PAH</v>
      </c>
      <c r="AP332" t="str">
        <f t="shared" si="135"/>
        <v/>
      </c>
    </row>
    <row r="333" spans="1:42" hidden="1" x14ac:dyDescent="0.35">
      <c r="A333">
        <v>4087170</v>
      </c>
      <c r="B333" t="s">
        <v>586</v>
      </c>
      <c r="C333" t="s">
        <v>587</v>
      </c>
      <c r="D333">
        <v>2017</v>
      </c>
      <c r="E333" t="s">
        <v>620</v>
      </c>
      <c r="F333" s="4">
        <v>63178</v>
      </c>
      <c r="G333" t="s">
        <v>213</v>
      </c>
      <c r="H333" t="s">
        <v>48</v>
      </c>
      <c r="I333" t="s">
        <v>693</v>
      </c>
      <c r="N333" t="s">
        <v>606</v>
      </c>
      <c r="O333" s="1" t="str">
        <f t="shared" si="153"/>
        <v>No</v>
      </c>
      <c r="Q333">
        <v>1500</v>
      </c>
      <c r="R333">
        <f t="shared" si="146"/>
        <v>0</v>
      </c>
      <c r="S333">
        <v>300</v>
      </c>
      <c r="T333" t="s">
        <v>622</v>
      </c>
      <c r="U333">
        <f t="shared" si="156"/>
        <v>0</v>
      </c>
      <c r="V333">
        <f t="shared" si="157"/>
        <v>0</v>
      </c>
      <c r="W333" t="s">
        <v>648</v>
      </c>
      <c r="X333" t="str">
        <f t="shared" si="158"/>
        <v>No</v>
      </c>
      <c r="AB333" t="s">
        <v>387</v>
      </c>
      <c r="AC333" t="str">
        <f t="shared" si="155"/>
        <v>No</v>
      </c>
      <c r="AD333" t="str">
        <f t="shared" si="137"/>
        <v>Yes</v>
      </c>
      <c r="AE333" t="str">
        <f t="shared" si="138"/>
        <v>Yes</v>
      </c>
      <c r="AF333" t="str">
        <f t="shared" si="139"/>
        <v>Yes</v>
      </c>
      <c r="AG333" t="str">
        <f t="shared" si="140"/>
        <v>Yes</v>
      </c>
      <c r="AH333" t="s">
        <v>349</v>
      </c>
      <c r="AI333" t="s">
        <v>348</v>
      </c>
      <c r="AJ333" t="str">
        <f t="shared" si="142"/>
        <v/>
      </c>
      <c r="AK333" t="str">
        <f t="shared" si="147"/>
        <v>PCP</v>
      </c>
      <c r="AL333" t="str">
        <f t="shared" si="148"/>
        <v>Consumer</v>
      </c>
      <c r="AM333" t="str">
        <f t="shared" si="149"/>
        <v>Industrial</v>
      </c>
      <c r="AN333" t="str">
        <f t="shared" si="150"/>
        <v>Pharmaceutical</v>
      </c>
      <c r="AO333" t="str">
        <f t="shared" si="151"/>
        <v>PAH</v>
      </c>
      <c r="AP333" t="str">
        <f t="shared" si="135"/>
        <v/>
      </c>
    </row>
    <row r="334" spans="1:42" hidden="1" x14ac:dyDescent="0.35">
      <c r="A334">
        <v>40871607</v>
      </c>
      <c r="B334" s="5" t="s">
        <v>584</v>
      </c>
      <c r="C334" t="s">
        <v>585</v>
      </c>
      <c r="D334">
        <v>2017</v>
      </c>
      <c r="E334" t="s">
        <v>620</v>
      </c>
      <c r="F334" s="4">
        <v>63178</v>
      </c>
      <c r="G334" t="s">
        <v>213</v>
      </c>
      <c r="H334" t="s">
        <v>48</v>
      </c>
      <c r="I334" t="s">
        <v>693</v>
      </c>
      <c r="N334" t="s">
        <v>606</v>
      </c>
      <c r="O334" s="1" t="str">
        <f t="shared" si="153"/>
        <v>No</v>
      </c>
      <c r="Q334">
        <v>300</v>
      </c>
      <c r="R334">
        <f t="shared" si="146"/>
        <v>0</v>
      </c>
      <c r="S334">
        <v>300</v>
      </c>
      <c r="T334" t="s">
        <v>622</v>
      </c>
      <c r="U334">
        <f t="shared" si="156"/>
        <v>0</v>
      </c>
      <c r="V334">
        <f t="shared" si="157"/>
        <v>0</v>
      </c>
      <c r="W334" t="s">
        <v>648</v>
      </c>
      <c r="X334" t="str">
        <f t="shared" si="158"/>
        <v>No</v>
      </c>
      <c r="AB334" t="s">
        <v>387</v>
      </c>
      <c r="AC334" t="str">
        <f t="shared" si="155"/>
        <v>No</v>
      </c>
      <c r="AD334" t="str">
        <f t="shared" si="137"/>
        <v>Yes</v>
      </c>
      <c r="AE334" t="str">
        <f t="shared" si="138"/>
        <v>Yes</v>
      </c>
      <c r="AF334" t="str">
        <f t="shared" si="139"/>
        <v>Yes</v>
      </c>
      <c r="AG334" t="str">
        <f t="shared" si="140"/>
        <v>Yes</v>
      </c>
      <c r="AH334" t="s">
        <v>349</v>
      </c>
      <c r="AI334" t="s">
        <v>348</v>
      </c>
      <c r="AJ334" t="str">
        <f t="shared" si="142"/>
        <v/>
      </c>
      <c r="AK334" t="str">
        <f t="shared" si="147"/>
        <v>PCP</v>
      </c>
      <c r="AL334" t="str">
        <f t="shared" si="148"/>
        <v>Consumer</v>
      </c>
      <c r="AM334" t="str">
        <f t="shared" si="149"/>
        <v>Industrial</v>
      </c>
      <c r="AN334" t="str">
        <f t="shared" si="150"/>
        <v>Pharmaceutical</v>
      </c>
      <c r="AO334" t="str">
        <f t="shared" si="151"/>
        <v>PAH</v>
      </c>
      <c r="AP334" t="str">
        <f t="shared" si="135"/>
        <v/>
      </c>
    </row>
    <row r="335" spans="1:42" hidden="1" x14ac:dyDescent="0.35">
      <c r="A335">
        <v>4087141</v>
      </c>
      <c r="B335" t="s">
        <v>582</v>
      </c>
      <c r="C335" t="s">
        <v>583</v>
      </c>
      <c r="D335">
        <v>2017</v>
      </c>
      <c r="E335" t="s">
        <v>620</v>
      </c>
      <c r="F335" s="4">
        <v>63178</v>
      </c>
      <c r="G335" t="s">
        <v>213</v>
      </c>
      <c r="H335" t="s">
        <v>48</v>
      </c>
      <c r="I335" t="s">
        <v>693</v>
      </c>
      <c r="N335" t="s">
        <v>606</v>
      </c>
      <c r="O335" s="1" t="str">
        <f t="shared" si="153"/>
        <v>No</v>
      </c>
      <c r="Q335">
        <v>300</v>
      </c>
      <c r="R335">
        <f t="shared" si="146"/>
        <v>0</v>
      </c>
      <c r="S335">
        <v>300</v>
      </c>
      <c r="T335" t="s">
        <v>622</v>
      </c>
      <c r="U335">
        <f t="shared" si="156"/>
        <v>0</v>
      </c>
      <c r="V335">
        <f t="shared" si="157"/>
        <v>0</v>
      </c>
      <c r="W335" t="s">
        <v>648</v>
      </c>
      <c r="X335" t="str">
        <f t="shared" si="158"/>
        <v>No</v>
      </c>
      <c r="AB335" t="s">
        <v>387</v>
      </c>
      <c r="AC335" t="str">
        <f t="shared" si="155"/>
        <v>No</v>
      </c>
      <c r="AD335" t="str">
        <f t="shared" si="137"/>
        <v>Yes</v>
      </c>
      <c r="AE335" t="str">
        <f t="shared" si="138"/>
        <v>Yes</v>
      </c>
      <c r="AF335" t="str">
        <f t="shared" si="139"/>
        <v>Yes</v>
      </c>
      <c r="AG335" t="str">
        <f t="shared" si="140"/>
        <v>Yes</v>
      </c>
      <c r="AH335" t="s">
        <v>349</v>
      </c>
      <c r="AI335" t="s">
        <v>348</v>
      </c>
      <c r="AJ335" t="str">
        <f t="shared" si="142"/>
        <v/>
      </c>
      <c r="AK335" t="str">
        <f t="shared" si="147"/>
        <v>PCP</v>
      </c>
      <c r="AL335" t="str">
        <f t="shared" si="148"/>
        <v>Consumer</v>
      </c>
      <c r="AM335" t="str">
        <f t="shared" si="149"/>
        <v>Industrial</v>
      </c>
      <c r="AN335" t="str">
        <f t="shared" si="150"/>
        <v>Pharmaceutical</v>
      </c>
      <c r="AO335" t="str">
        <f t="shared" si="151"/>
        <v>PAH</v>
      </c>
      <c r="AP335" t="str">
        <f t="shared" si="135"/>
        <v/>
      </c>
    </row>
    <row r="336" spans="1:42" hidden="1" x14ac:dyDescent="0.35">
      <c r="A336">
        <v>4087098</v>
      </c>
      <c r="B336" t="s">
        <v>579</v>
      </c>
      <c r="C336" t="s">
        <v>580</v>
      </c>
      <c r="D336">
        <v>2017</v>
      </c>
      <c r="E336" t="s">
        <v>620</v>
      </c>
      <c r="F336" s="4">
        <v>63178</v>
      </c>
      <c r="G336" t="s">
        <v>213</v>
      </c>
      <c r="H336" t="s">
        <v>48</v>
      </c>
      <c r="I336" t="s">
        <v>693</v>
      </c>
      <c r="N336" t="s">
        <v>607</v>
      </c>
      <c r="O336" s="1" t="str">
        <f t="shared" si="153"/>
        <v>Yes</v>
      </c>
      <c r="Q336">
        <v>80</v>
      </c>
      <c r="R336">
        <f t="shared" si="146"/>
        <v>80</v>
      </c>
      <c r="S336">
        <v>300</v>
      </c>
      <c r="T336" t="s">
        <v>622</v>
      </c>
      <c r="U336">
        <f t="shared" si="156"/>
        <v>80</v>
      </c>
      <c r="V336">
        <f t="shared" si="157"/>
        <v>80</v>
      </c>
      <c r="W336" t="s">
        <v>648</v>
      </c>
      <c r="X336" t="str">
        <f t="shared" si="158"/>
        <v>No</v>
      </c>
      <c r="AB336" t="s">
        <v>387</v>
      </c>
      <c r="AC336" t="str">
        <f t="shared" si="155"/>
        <v>No</v>
      </c>
      <c r="AD336" t="str">
        <f t="shared" si="137"/>
        <v>Yes</v>
      </c>
      <c r="AE336" t="str">
        <f t="shared" si="138"/>
        <v>Yes</v>
      </c>
      <c r="AF336" t="str">
        <f t="shared" si="139"/>
        <v>Yes</v>
      </c>
      <c r="AG336" t="str">
        <f t="shared" si="140"/>
        <v>Yes</v>
      </c>
      <c r="AH336" t="s">
        <v>349</v>
      </c>
      <c r="AI336" t="s">
        <v>348</v>
      </c>
      <c r="AJ336" t="str">
        <f t="shared" si="142"/>
        <v/>
      </c>
      <c r="AK336" t="str">
        <f t="shared" si="147"/>
        <v>PCP</v>
      </c>
      <c r="AL336" t="str">
        <f t="shared" si="148"/>
        <v>Consumer</v>
      </c>
      <c r="AM336" t="str">
        <f t="shared" si="149"/>
        <v>Industrial</v>
      </c>
      <c r="AN336" t="str">
        <f t="shared" si="150"/>
        <v>Pharmaceutical</v>
      </c>
      <c r="AO336" t="str">
        <f t="shared" si="151"/>
        <v>PAH</v>
      </c>
      <c r="AP336" t="str">
        <f t="shared" si="135"/>
        <v/>
      </c>
    </row>
    <row r="337" spans="1:42" hidden="1" x14ac:dyDescent="0.35">
      <c r="A337">
        <v>40870855</v>
      </c>
      <c r="B337" t="s">
        <v>577</v>
      </c>
      <c r="C337" t="s">
        <v>578</v>
      </c>
      <c r="D337">
        <v>2017</v>
      </c>
      <c r="E337" t="s">
        <v>620</v>
      </c>
      <c r="F337" s="4">
        <v>63178</v>
      </c>
      <c r="G337" t="s">
        <v>213</v>
      </c>
      <c r="H337" t="s">
        <v>48</v>
      </c>
      <c r="I337" t="s">
        <v>693</v>
      </c>
      <c r="N337" t="s">
        <v>606</v>
      </c>
      <c r="O337" s="1" t="str">
        <f t="shared" si="153"/>
        <v>No</v>
      </c>
      <c r="Q337">
        <v>300</v>
      </c>
      <c r="R337">
        <f t="shared" si="146"/>
        <v>0</v>
      </c>
      <c r="S337">
        <v>300</v>
      </c>
      <c r="T337" t="s">
        <v>622</v>
      </c>
      <c r="U337">
        <f t="shared" si="156"/>
        <v>0</v>
      </c>
      <c r="V337">
        <f t="shared" si="157"/>
        <v>0</v>
      </c>
      <c r="W337" t="s">
        <v>648</v>
      </c>
      <c r="X337" t="str">
        <f t="shared" si="158"/>
        <v>No</v>
      </c>
      <c r="AB337" t="s">
        <v>387</v>
      </c>
      <c r="AC337" t="str">
        <f t="shared" si="155"/>
        <v>No</v>
      </c>
      <c r="AD337" t="str">
        <f t="shared" si="137"/>
        <v>Yes</v>
      </c>
      <c r="AE337" t="str">
        <f t="shared" si="138"/>
        <v>Yes</v>
      </c>
      <c r="AF337" t="str">
        <f t="shared" si="139"/>
        <v>Yes</v>
      </c>
      <c r="AG337" t="str">
        <f t="shared" si="140"/>
        <v>Yes</v>
      </c>
      <c r="AH337" t="s">
        <v>349</v>
      </c>
      <c r="AI337" t="s">
        <v>348</v>
      </c>
      <c r="AJ337" t="str">
        <f t="shared" si="142"/>
        <v/>
      </c>
      <c r="AK337" t="str">
        <f t="shared" si="147"/>
        <v>PCP</v>
      </c>
      <c r="AL337" t="str">
        <f t="shared" si="148"/>
        <v>Consumer</v>
      </c>
      <c r="AM337" t="str">
        <f t="shared" si="149"/>
        <v>Industrial</v>
      </c>
      <c r="AN337" t="str">
        <f t="shared" si="150"/>
        <v>Pharmaceutical</v>
      </c>
      <c r="AO337" t="str">
        <f t="shared" si="151"/>
        <v>PAH</v>
      </c>
      <c r="AP337" t="str">
        <f t="shared" si="135"/>
        <v/>
      </c>
    </row>
    <row r="338" spans="1:42" hidden="1" x14ac:dyDescent="0.35">
      <c r="A338">
        <v>4087014</v>
      </c>
      <c r="B338" t="s">
        <v>575</v>
      </c>
      <c r="C338" t="s">
        <v>576</v>
      </c>
      <c r="D338">
        <v>2017</v>
      </c>
      <c r="E338" t="s">
        <v>620</v>
      </c>
      <c r="F338" s="4">
        <v>63178</v>
      </c>
      <c r="G338" t="s">
        <v>213</v>
      </c>
      <c r="H338" t="s">
        <v>48</v>
      </c>
      <c r="I338" t="s">
        <v>693</v>
      </c>
      <c r="N338" t="s">
        <v>606</v>
      </c>
      <c r="O338" s="1" t="str">
        <f t="shared" si="153"/>
        <v>No</v>
      </c>
      <c r="Q338">
        <v>300</v>
      </c>
      <c r="R338">
        <f t="shared" si="146"/>
        <v>0</v>
      </c>
      <c r="S338">
        <v>300</v>
      </c>
      <c r="T338" t="s">
        <v>622</v>
      </c>
      <c r="U338">
        <f t="shared" si="156"/>
        <v>0</v>
      </c>
      <c r="V338">
        <f t="shared" si="157"/>
        <v>0</v>
      </c>
      <c r="W338" t="s">
        <v>648</v>
      </c>
      <c r="X338" t="str">
        <f t="shared" si="158"/>
        <v>No</v>
      </c>
      <c r="AB338" t="s">
        <v>387</v>
      </c>
      <c r="AC338" t="str">
        <f t="shared" si="155"/>
        <v>No</v>
      </c>
      <c r="AD338" t="str">
        <f t="shared" si="137"/>
        <v>Yes</v>
      </c>
      <c r="AE338" t="str">
        <f t="shared" si="138"/>
        <v>Yes</v>
      </c>
      <c r="AF338" t="str">
        <f t="shared" si="139"/>
        <v>Yes</v>
      </c>
      <c r="AG338" t="str">
        <f t="shared" si="140"/>
        <v>Yes</v>
      </c>
      <c r="AH338" t="s">
        <v>349</v>
      </c>
      <c r="AI338" t="s">
        <v>348</v>
      </c>
      <c r="AJ338" t="str">
        <f t="shared" si="142"/>
        <v/>
      </c>
      <c r="AK338" t="str">
        <f t="shared" si="147"/>
        <v>PCP</v>
      </c>
      <c r="AL338" t="str">
        <f t="shared" si="148"/>
        <v>Consumer</v>
      </c>
      <c r="AM338" t="str">
        <f t="shared" si="149"/>
        <v>Industrial</v>
      </c>
      <c r="AN338" t="str">
        <f t="shared" si="150"/>
        <v>Pharmaceutical</v>
      </c>
      <c r="AO338" t="str">
        <f t="shared" si="151"/>
        <v>PAH</v>
      </c>
      <c r="AP338" t="str">
        <f t="shared" si="135"/>
        <v/>
      </c>
    </row>
    <row r="339" spans="1:42" hidden="1" x14ac:dyDescent="0.35">
      <c r="A339" s="1">
        <v>4087014</v>
      </c>
      <c r="B339" s="1" t="s">
        <v>575</v>
      </c>
      <c r="C339" s="1" t="s">
        <v>576</v>
      </c>
      <c r="D339" s="1">
        <v>2017</v>
      </c>
      <c r="E339" s="1" t="s">
        <v>618</v>
      </c>
      <c r="F339" s="1">
        <v>68012</v>
      </c>
      <c r="G339" s="1" t="s">
        <v>330</v>
      </c>
      <c r="H339" s="1" t="s">
        <v>161</v>
      </c>
      <c r="I339" s="1" t="s">
        <v>597</v>
      </c>
      <c r="J339" s="1">
        <v>2440</v>
      </c>
      <c r="K339" s="1" t="s">
        <v>345</v>
      </c>
      <c r="L339" s="1" t="s">
        <v>345</v>
      </c>
      <c r="M339" s="1"/>
      <c r="N339" s="1" t="s">
        <v>606</v>
      </c>
      <c r="O339" s="1" t="str">
        <f t="shared" si="153"/>
        <v>No</v>
      </c>
      <c r="P339" s="1" t="s">
        <v>722</v>
      </c>
      <c r="Q339" s="1">
        <v>13</v>
      </c>
      <c r="R339" s="1">
        <f t="shared" si="146"/>
        <v>0</v>
      </c>
      <c r="S339" s="1">
        <v>13</v>
      </c>
      <c r="T339" s="1" t="s">
        <v>30</v>
      </c>
      <c r="U339" s="1">
        <f t="shared" ref="U339:V343" si="159">R339/1000</f>
        <v>0</v>
      </c>
      <c r="V339" s="1">
        <f t="shared" si="159"/>
        <v>1.2999999999999999E-2</v>
      </c>
      <c r="W339" s="1" t="s">
        <v>318</v>
      </c>
      <c r="X339" s="1" t="str">
        <f t="shared" ref="X339:X349" si="160">IF(N339="E", "Yes", "No")</f>
        <v>No</v>
      </c>
      <c r="AB339" s="1" t="s">
        <v>370</v>
      </c>
      <c r="AC339" t="str">
        <f t="shared" si="155"/>
        <v>No</v>
      </c>
      <c r="AD339" t="str">
        <f t="shared" si="137"/>
        <v>No</v>
      </c>
      <c r="AE339" t="str">
        <f t="shared" si="138"/>
        <v>No</v>
      </c>
      <c r="AF339" t="str">
        <f t="shared" si="139"/>
        <v>No</v>
      </c>
      <c r="AG339" t="str">
        <f t="shared" si="140"/>
        <v>Yes</v>
      </c>
      <c r="AH339" s="1" t="s">
        <v>348</v>
      </c>
      <c r="AI339" t="s">
        <v>348</v>
      </c>
      <c r="AJ339" t="str">
        <f t="shared" si="142"/>
        <v/>
      </c>
      <c r="AK339" t="str">
        <f t="shared" si="147"/>
        <v/>
      </c>
      <c r="AL339" t="str">
        <f t="shared" si="148"/>
        <v/>
      </c>
      <c r="AM339" t="str">
        <f t="shared" si="149"/>
        <v/>
      </c>
      <c r="AN339" t="str">
        <f t="shared" si="150"/>
        <v>Pharmaceutical</v>
      </c>
      <c r="AO339" t="str">
        <f t="shared" si="151"/>
        <v/>
      </c>
      <c r="AP339" t="str">
        <f t="shared" si="135"/>
        <v/>
      </c>
    </row>
    <row r="340" spans="1:42" hidden="1" x14ac:dyDescent="0.35">
      <c r="A340" s="1">
        <v>4087014</v>
      </c>
      <c r="B340" s="1" t="s">
        <v>575</v>
      </c>
      <c r="C340" s="1" t="s">
        <v>576</v>
      </c>
      <c r="D340" s="1">
        <v>2017</v>
      </c>
      <c r="E340" s="1" t="s">
        <v>618</v>
      </c>
      <c r="F340" s="1">
        <v>68000</v>
      </c>
      <c r="G340" s="1" t="s">
        <v>321</v>
      </c>
      <c r="H340" s="1" t="s">
        <v>152</v>
      </c>
      <c r="I340" s="1" t="s">
        <v>597</v>
      </c>
      <c r="J340" s="1">
        <v>2440</v>
      </c>
      <c r="K340" s="1" t="s">
        <v>345</v>
      </c>
      <c r="L340" s="1" t="s">
        <v>345</v>
      </c>
      <c r="M340" s="1"/>
      <c r="N340" s="1" t="s">
        <v>606</v>
      </c>
      <c r="O340" s="1" t="str">
        <f t="shared" si="153"/>
        <v>No</v>
      </c>
      <c r="P340" s="1" t="s">
        <v>722</v>
      </c>
      <c r="Q340" s="1">
        <v>34</v>
      </c>
      <c r="R340" s="1">
        <f t="shared" si="146"/>
        <v>0</v>
      </c>
      <c r="S340" s="1">
        <v>34</v>
      </c>
      <c r="T340" s="1" t="s">
        <v>30</v>
      </c>
      <c r="U340" s="1">
        <f t="shared" si="159"/>
        <v>0</v>
      </c>
      <c r="V340" s="1">
        <f t="shared" si="159"/>
        <v>3.4000000000000002E-2</v>
      </c>
      <c r="W340" s="1" t="s">
        <v>318</v>
      </c>
      <c r="X340" s="1" t="str">
        <f t="shared" si="160"/>
        <v>No</v>
      </c>
      <c r="AB340" s="1" t="s">
        <v>445</v>
      </c>
      <c r="AC340" t="str">
        <f t="shared" si="155"/>
        <v>No</v>
      </c>
      <c r="AD340" t="str">
        <f t="shared" si="137"/>
        <v>No</v>
      </c>
      <c r="AE340" t="str">
        <f t="shared" si="138"/>
        <v>No</v>
      </c>
      <c r="AF340" t="str">
        <f t="shared" si="139"/>
        <v>No</v>
      </c>
      <c r="AG340" t="str">
        <f t="shared" si="140"/>
        <v>Yes</v>
      </c>
      <c r="AH340" s="1" t="s">
        <v>348</v>
      </c>
      <c r="AI340" t="s">
        <v>348</v>
      </c>
      <c r="AJ340" t="str">
        <f t="shared" si="142"/>
        <v/>
      </c>
      <c r="AK340" t="str">
        <f t="shared" si="147"/>
        <v/>
      </c>
      <c r="AL340" t="str">
        <f t="shared" si="148"/>
        <v/>
      </c>
      <c r="AM340" t="str">
        <f t="shared" si="149"/>
        <v/>
      </c>
      <c r="AN340" t="str">
        <f t="shared" si="150"/>
        <v>Pharmaceutical</v>
      </c>
      <c r="AO340" t="str">
        <f t="shared" si="151"/>
        <v/>
      </c>
      <c r="AP340" t="str">
        <f t="shared" si="135"/>
        <v/>
      </c>
    </row>
    <row r="341" spans="1:42" hidden="1" x14ac:dyDescent="0.35">
      <c r="A341" s="1">
        <v>4087014</v>
      </c>
      <c r="B341" s="1" t="s">
        <v>575</v>
      </c>
      <c r="C341" s="1" t="s">
        <v>576</v>
      </c>
      <c r="D341" s="1">
        <v>2017</v>
      </c>
      <c r="E341" s="1" t="s">
        <v>618</v>
      </c>
      <c r="F341" s="1">
        <v>67489</v>
      </c>
      <c r="G341" s="1" t="s">
        <v>278</v>
      </c>
      <c r="H341" s="1" t="s">
        <v>114</v>
      </c>
      <c r="I341" s="1" t="s">
        <v>597</v>
      </c>
      <c r="J341" s="1">
        <v>2440</v>
      </c>
      <c r="K341" s="1" t="s">
        <v>345</v>
      </c>
      <c r="L341" s="1" t="s">
        <v>345</v>
      </c>
      <c r="M341" s="1"/>
      <c r="N341" s="1" t="s">
        <v>606</v>
      </c>
      <c r="O341" s="1" t="str">
        <f t="shared" si="153"/>
        <v>No</v>
      </c>
      <c r="P341" s="1" t="s">
        <v>722</v>
      </c>
      <c r="Q341" s="1">
        <v>14</v>
      </c>
      <c r="R341" s="1">
        <f t="shared" si="146"/>
        <v>0</v>
      </c>
      <c r="S341" s="1">
        <v>6.4</v>
      </c>
      <c r="T341" s="1" t="s">
        <v>30</v>
      </c>
      <c r="U341" s="1">
        <f t="shared" si="159"/>
        <v>0</v>
      </c>
      <c r="V341" s="1">
        <f t="shared" si="159"/>
        <v>6.4000000000000003E-3</v>
      </c>
      <c r="W341" s="1" t="s">
        <v>231</v>
      </c>
      <c r="X341" s="1" t="str">
        <f t="shared" si="160"/>
        <v>No</v>
      </c>
      <c r="AB341" t="s">
        <v>454</v>
      </c>
      <c r="AC341" t="str">
        <f t="shared" si="155"/>
        <v>No</v>
      </c>
      <c r="AD341" t="str">
        <f t="shared" si="137"/>
        <v>No</v>
      </c>
      <c r="AE341" t="str">
        <f t="shared" si="138"/>
        <v>No</v>
      </c>
      <c r="AF341" t="str">
        <f t="shared" si="139"/>
        <v>No</v>
      </c>
      <c r="AG341" t="str">
        <f t="shared" si="140"/>
        <v>Yes</v>
      </c>
      <c r="AH341" s="1" t="s">
        <v>348</v>
      </c>
      <c r="AI341" t="s">
        <v>348</v>
      </c>
      <c r="AJ341" t="str">
        <f t="shared" si="142"/>
        <v/>
      </c>
      <c r="AK341" t="str">
        <f t="shared" si="147"/>
        <v/>
      </c>
      <c r="AL341" t="str">
        <f t="shared" si="148"/>
        <v/>
      </c>
      <c r="AM341" t="str">
        <f t="shared" si="149"/>
        <v/>
      </c>
      <c r="AN341" t="str">
        <f t="shared" si="150"/>
        <v>Pharmaceutical</v>
      </c>
      <c r="AO341" t="str">
        <f t="shared" si="151"/>
        <v/>
      </c>
      <c r="AP341" t="str">
        <f t="shared" si="135"/>
        <v/>
      </c>
    </row>
    <row r="342" spans="1:42" hidden="1" x14ac:dyDescent="0.35">
      <c r="A342" s="1">
        <v>4087014</v>
      </c>
      <c r="B342" s="1" t="s">
        <v>575</v>
      </c>
      <c r="C342" s="1" t="s">
        <v>576</v>
      </c>
      <c r="D342" s="1">
        <v>2017</v>
      </c>
      <c r="E342" s="1" t="s">
        <v>618</v>
      </c>
      <c r="F342" s="1">
        <v>67510</v>
      </c>
      <c r="G342" s="1" t="s">
        <v>296</v>
      </c>
      <c r="H342" s="1" t="s">
        <v>132</v>
      </c>
      <c r="I342" s="1" t="s">
        <v>597</v>
      </c>
      <c r="J342" s="1">
        <v>2440</v>
      </c>
      <c r="K342" s="1" t="s">
        <v>345</v>
      </c>
      <c r="L342" s="1" t="s">
        <v>345</v>
      </c>
      <c r="M342" s="1"/>
      <c r="N342" s="1" t="s">
        <v>606</v>
      </c>
      <c r="O342" s="1" t="str">
        <f t="shared" si="153"/>
        <v>No</v>
      </c>
      <c r="P342" s="1" t="s">
        <v>722</v>
      </c>
      <c r="Q342" s="1">
        <v>96</v>
      </c>
      <c r="R342" s="1">
        <f t="shared" si="146"/>
        <v>0</v>
      </c>
      <c r="S342" s="1">
        <v>44</v>
      </c>
      <c r="T342" s="1" t="s">
        <v>30</v>
      </c>
      <c r="U342" s="1">
        <f t="shared" si="159"/>
        <v>0</v>
      </c>
      <c r="V342" s="1">
        <f t="shared" si="159"/>
        <v>4.3999999999999997E-2</v>
      </c>
      <c r="W342" s="1" t="s">
        <v>231</v>
      </c>
      <c r="X342" s="1" t="str">
        <f t="shared" si="160"/>
        <v>No</v>
      </c>
      <c r="AB342" t="s">
        <v>471</v>
      </c>
      <c r="AC342" t="str">
        <f t="shared" si="155"/>
        <v>No</v>
      </c>
      <c r="AD342" t="str">
        <f t="shared" si="137"/>
        <v>No</v>
      </c>
      <c r="AE342" t="str">
        <f t="shared" si="138"/>
        <v>No</v>
      </c>
      <c r="AF342" t="str">
        <f t="shared" si="139"/>
        <v>No</v>
      </c>
      <c r="AG342" t="str">
        <f t="shared" si="140"/>
        <v>Yes</v>
      </c>
      <c r="AH342" s="1" t="s">
        <v>348</v>
      </c>
      <c r="AI342" t="s">
        <v>348</v>
      </c>
      <c r="AJ342" t="str">
        <f t="shared" si="142"/>
        <v/>
      </c>
      <c r="AK342" t="str">
        <f t="shared" si="147"/>
        <v/>
      </c>
      <c r="AL342" t="str">
        <f t="shared" si="148"/>
        <v/>
      </c>
      <c r="AM342" t="str">
        <f t="shared" si="149"/>
        <v/>
      </c>
      <c r="AN342" t="str">
        <f t="shared" si="150"/>
        <v>Pharmaceutical</v>
      </c>
      <c r="AO342" t="str">
        <f t="shared" si="151"/>
        <v/>
      </c>
      <c r="AP342" t="str">
        <f t="shared" si="135"/>
        <v/>
      </c>
    </row>
    <row r="343" spans="1:42" hidden="1" x14ac:dyDescent="0.35">
      <c r="A343" s="1">
        <v>4087014</v>
      </c>
      <c r="B343" s="1" t="s">
        <v>575</v>
      </c>
      <c r="C343" s="1" t="s">
        <v>576</v>
      </c>
      <c r="D343" s="1">
        <v>2017</v>
      </c>
      <c r="E343" s="1" t="s">
        <v>618</v>
      </c>
      <c r="F343" s="1">
        <v>67478</v>
      </c>
      <c r="G343" s="1" t="s">
        <v>269</v>
      </c>
      <c r="H343" s="1" t="s">
        <v>106</v>
      </c>
      <c r="I343" s="1" t="s">
        <v>597</v>
      </c>
      <c r="J343" s="1">
        <v>2440</v>
      </c>
      <c r="K343" s="1" t="s">
        <v>345</v>
      </c>
      <c r="L343" s="1" t="s">
        <v>345</v>
      </c>
      <c r="M343" s="1"/>
      <c r="N343" s="1" t="s">
        <v>606</v>
      </c>
      <c r="O343" s="1" t="str">
        <f t="shared" si="153"/>
        <v>No</v>
      </c>
      <c r="P343" s="1" t="s">
        <v>722</v>
      </c>
      <c r="Q343" s="1">
        <v>71</v>
      </c>
      <c r="R343" s="1">
        <f t="shared" si="146"/>
        <v>0</v>
      </c>
      <c r="S343" s="1">
        <v>30</v>
      </c>
      <c r="T343" s="1" t="s">
        <v>30</v>
      </c>
      <c r="U343" s="1">
        <f t="shared" si="159"/>
        <v>0</v>
      </c>
      <c r="V343" s="1">
        <f t="shared" si="159"/>
        <v>0.03</v>
      </c>
      <c r="W343" s="1" t="s">
        <v>231</v>
      </c>
      <c r="X343" s="1" t="str">
        <f t="shared" si="160"/>
        <v>No</v>
      </c>
      <c r="AB343" t="s">
        <v>446</v>
      </c>
      <c r="AC343" t="str">
        <f t="shared" si="155"/>
        <v>No</v>
      </c>
      <c r="AD343" t="str">
        <f t="shared" si="137"/>
        <v>No</v>
      </c>
      <c r="AE343" t="str">
        <f t="shared" si="138"/>
        <v>No</v>
      </c>
      <c r="AF343" t="str">
        <f t="shared" si="139"/>
        <v>No</v>
      </c>
      <c r="AG343" t="str">
        <f t="shared" si="140"/>
        <v>Yes</v>
      </c>
      <c r="AH343" s="1" t="s">
        <v>348</v>
      </c>
      <c r="AI343" t="s">
        <v>348</v>
      </c>
      <c r="AJ343" t="str">
        <f t="shared" si="142"/>
        <v/>
      </c>
      <c r="AK343" t="str">
        <f t="shared" si="147"/>
        <v/>
      </c>
      <c r="AL343" t="str">
        <f t="shared" si="148"/>
        <v/>
      </c>
      <c r="AM343" t="str">
        <f t="shared" si="149"/>
        <v/>
      </c>
      <c r="AN343" t="str">
        <f t="shared" si="150"/>
        <v>Pharmaceutical</v>
      </c>
      <c r="AO343" t="str">
        <f t="shared" si="151"/>
        <v/>
      </c>
      <c r="AP343" t="str">
        <f t="shared" si="135"/>
        <v/>
      </c>
    </row>
    <row r="344" spans="1:42" hidden="1" x14ac:dyDescent="0.35">
      <c r="A344" s="1">
        <v>4087014</v>
      </c>
      <c r="B344" s="1" t="s">
        <v>575</v>
      </c>
      <c r="C344" s="1" t="s">
        <v>576</v>
      </c>
      <c r="D344" s="1">
        <v>2017</v>
      </c>
      <c r="E344" s="1" t="s">
        <v>618</v>
      </c>
      <c r="F344" s="1">
        <v>34376</v>
      </c>
      <c r="G344" s="1" t="s">
        <v>185</v>
      </c>
      <c r="H344" s="1" t="s">
        <v>15</v>
      </c>
      <c r="I344" s="1" t="s">
        <v>596</v>
      </c>
      <c r="J344" s="1">
        <v>4433</v>
      </c>
      <c r="K344" s="1" t="s">
        <v>614</v>
      </c>
      <c r="L344" s="1" t="s">
        <v>543</v>
      </c>
      <c r="M344" s="1"/>
      <c r="N344" s="1" t="s">
        <v>606</v>
      </c>
      <c r="O344" s="1" t="str">
        <f t="shared" si="153"/>
        <v>No</v>
      </c>
      <c r="P344" s="1" t="s">
        <v>722</v>
      </c>
      <c r="Q344" s="1">
        <v>0.02</v>
      </c>
      <c r="R344" s="1">
        <f t="shared" si="146"/>
        <v>0</v>
      </c>
      <c r="S344" s="1">
        <v>0.02</v>
      </c>
      <c r="T344" s="1" t="s">
        <v>7</v>
      </c>
      <c r="U344" s="1">
        <f>R344/1</f>
        <v>0</v>
      </c>
      <c r="V344" s="1">
        <f>S344</f>
        <v>0.02</v>
      </c>
      <c r="W344" s="1" t="s">
        <v>177</v>
      </c>
      <c r="X344" s="1" t="str">
        <f t="shared" si="160"/>
        <v>No</v>
      </c>
      <c r="AB344" t="s">
        <v>356</v>
      </c>
      <c r="AC344" t="str">
        <f t="shared" si="155"/>
        <v>No</v>
      </c>
      <c r="AD344" t="str">
        <f t="shared" si="137"/>
        <v>No</v>
      </c>
      <c r="AE344" t="str">
        <f t="shared" si="138"/>
        <v>Yes</v>
      </c>
      <c r="AF344" t="str">
        <f t="shared" si="139"/>
        <v>Yes</v>
      </c>
      <c r="AG344" t="str">
        <f t="shared" si="140"/>
        <v>No</v>
      </c>
      <c r="AH344" t="s">
        <v>349</v>
      </c>
      <c r="AI344" t="s">
        <v>348</v>
      </c>
      <c r="AJ344" t="str">
        <f t="shared" si="142"/>
        <v/>
      </c>
      <c r="AK344" t="str">
        <f t="shared" si="147"/>
        <v/>
      </c>
      <c r="AL344" t="str">
        <f t="shared" si="148"/>
        <v>Consumer</v>
      </c>
      <c r="AM344" t="str">
        <f t="shared" si="149"/>
        <v>Industrial</v>
      </c>
      <c r="AN344" t="str">
        <f t="shared" si="150"/>
        <v/>
      </c>
      <c r="AO344" t="str">
        <f t="shared" si="151"/>
        <v>PAH</v>
      </c>
      <c r="AP344" t="str">
        <f t="shared" si="135"/>
        <v/>
      </c>
    </row>
    <row r="345" spans="1:42" hidden="1" x14ac:dyDescent="0.35">
      <c r="A345" s="1">
        <v>4087014</v>
      </c>
      <c r="B345" s="1" t="s">
        <v>575</v>
      </c>
      <c r="C345" s="1" t="s">
        <v>576</v>
      </c>
      <c r="D345" s="1">
        <v>2017</v>
      </c>
      <c r="E345" s="1" t="s">
        <v>618</v>
      </c>
      <c r="F345" s="1">
        <v>67450</v>
      </c>
      <c r="G345" s="1" t="s">
        <v>246</v>
      </c>
      <c r="H345" s="1" t="s">
        <v>84</v>
      </c>
      <c r="I345" s="1" t="s">
        <v>597</v>
      </c>
      <c r="J345" s="1">
        <v>2440</v>
      </c>
      <c r="K345" s="1" t="s">
        <v>345</v>
      </c>
      <c r="L345" s="1" t="s">
        <v>561</v>
      </c>
      <c r="M345" s="1"/>
      <c r="N345" s="1" t="s">
        <v>606</v>
      </c>
      <c r="O345" s="1" t="str">
        <f t="shared" si="153"/>
        <v>No</v>
      </c>
      <c r="P345" s="1" t="s">
        <v>722</v>
      </c>
      <c r="Q345" s="1">
        <v>27</v>
      </c>
      <c r="R345" s="1">
        <f t="shared" si="146"/>
        <v>0</v>
      </c>
      <c r="S345" s="1">
        <v>26</v>
      </c>
      <c r="T345" s="1" t="s">
        <v>30</v>
      </c>
      <c r="U345" s="1">
        <f t="shared" ref="U345:V349" si="161">R345/1000</f>
        <v>0</v>
      </c>
      <c r="V345" s="1">
        <f t="shared" si="161"/>
        <v>2.5999999999999999E-2</v>
      </c>
      <c r="W345" s="1" t="s">
        <v>231</v>
      </c>
      <c r="X345" s="1" t="str">
        <f t="shared" si="160"/>
        <v>No</v>
      </c>
      <c r="AB345" t="s">
        <v>424</v>
      </c>
      <c r="AC345" t="str">
        <f t="shared" si="155"/>
        <v>No</v>
      </c>
      <c r="AD345" t="str">
        <f t="shared" si="137"/>
        <v>No</v>
      </c>
      <c r="AE345" t="str">
        <f t="shared" si="138"/>
        <v>No</v>
      </c>
      <c r="AF345" t="str">
        <f t="shared" si="139"/>
        <v>Yes</v>
      </c>
      <c r="AG345" t="str">
        <f t="shared" si="140"/>
        <v>Yes</v>
      </c>
      <c r="AH345" s="1" t="s">
        <v>348</v>
      </c>
      <c r="AI345" t="s">
        <v>348</v>
      </c>
      <c r="AJ345" t="str">
        <f t="shared" si="142"/>
        <v/>
      </c>
      <c r="AK345" t="str">
        <f t="shared" si="147"/>
        <v/>
      </c>
      <c r="AL345" t="str">
        <f t="shared" si="148"/>
        <v/>
      </c>
      <c r="AM345" t="str">
        <f t="shared" si="149"/>
        <v>Industrial</v>
      </c>
      <c r="AN345" t="str">
        <f t="shared" si="150"/>
        <v>Pharmaceutical</v>
      </c>
      <c r="AO345" t="str">
        <f t="shared" si="151"/>
        <v/>
      </c>
      <c r="AP345" t="str">
        <f t="shared" si="135"/>
        <v/>
      </c>
    </row>
    <row r="346" spans="1:42" hidden="1" x14ac:dyDescent="0.35">
      <c r="A346" s="1">
        <v>4087014</v>
      </c>
      <c r="B346" s="1" t="s">
        <v>575</v>
      </c>
      <c r="C346" s="1" t="s">
        <v>576</v>
      </c>
      <c r="D346" s="1">
        <v>2017</v>
      </c>
      <c r="E346" s="1" t="s">
        <v>618</v>
      </c>
      <c r="F346" s="1">
        <v>67529</v>
      </c>
      <c r="G346" s="1" t="s">
        <v>312</v>
      </c>
      <c r="H346" s="1" t="s">
        <v>146</v>
      </c>
      <c r="I346" s="1" t="s">
        <v>597</v>
      </c>
      <c r="J346" s="1">
        <v>2440</v>
      </c>
      <c r="K346" s="1" t="s">
        <v>345</v>
      </c>
      <c r="L346" s="1" t="s">
        <v>345</v>
      </c>
      <c r="M346" s="1"/>
      <c r="N346" s="1" t="s">
        <v>606</v>
      </c>
      <c r="O346" s="1" t="str">
        <f t="shared" si="153"/>
        <v>No</v>
      </c>
      <c r="P346" s="1" t="s">
        <v>722</v>
      </c>
      <c r="Q346" s="1">
        <v>20</v>
      </c>
      <c r="R346" s="1">
        <f t="shared" si="146"/>
        <v>0</v>
      </c>
      <c r="S346" s="1">
        <v>30</v>
      </c>
      <c r="T346" s="1" t="s">
        <v>30</v>
      </c>
      <c r="U346" s="1">
        <f t="shared" si="161"/>
        <v>0</v>
      </c>
      <c r="V346" s="1">
        <f t="shared" si="161"/>
        <v>0.03</v>
      </c>
      <c r="W346" s="1" t="s">
        <v>231</v>
      </c>
      <c r="X346" s="1" t="str">
        <f t="shared" si="160"/>
        <v>No</v>
      </c>
      <c r="AB346" s="1" t="s">
        <v>448</v>
      </c>
      <c r="AC346" t="str">
        <f t="shared" si="155"/>
        <v>No</v>
      </c>
      <c r="AD346" t="str">
        <f t="shared" si="137"/>
        <v>No</v>
      </c>
      <c r="AE346" t="str">
        <f t="shared" si="138"/>
        <v>No</v>
      </c>
      <c r="AF346" t="str">
        <f t="shared" si="139"/>
        <v>No</v>
      </c>
      <c r="AG346" t="str">
        <f t="shared" si="140"/>
        <v>Yes</v>
      </c>
      <c r="AH346" s="1" t="s">
        <v>348</v>
      </c>
      <c r="AI346" t="s">
        <v>348</v>
      </c>
      <c r="AJ346" t="str">
        <f t="shared" si="142"/>
        <v/>
      </c>
      <c r="AK346" t="str">
        <f t="shared" si="147"/>
        <v/>
      </c>
      <c r="AL346" t="str">
        <f t="shared" si="148"/>
        <v/>
      </c>
      <c r="AM346" t="str">
        <f t="shared" si="149"/>
        <v/>
      </c>
      <c r="AN346" t="str">
        <f t="shared" si="150"/>
        <v>Pharmaceutical</v>
      </c>
      <c r="AO346" t="str">
        <f t="shared" si="151"/>
        <v/>
      </c>
      <c r="AP346" t="str">
        <f t="shared" si="135"/>
        <v/>
      </c>
    </row>
    <row r="347" spans="1:42" hidden="1" x14ac:dyDescent="0.35">
      <c r="A347" s="1">
        <v>4087014</v>
      </c>
      <c r="B347" s="1" t="s">
        <v>575</v>
      </c>
      <c r="C347" s="1" t="s">
        <v>576</v>
      </c>
      <c r="D347" s="1">
        <v>2017</v>
      </c>
      <c r="E347" s="1" t="s">
        <v>618</v>
      </c>
      <c r="F347" s="1">
        <v>67521</v>
      </c>
      <c r="G347" s="1" t="s">
        <v>305</v>
      </c>
      <c r="H347" s="1" t="s">
        <v>139</v>
      </c>
      <c r="I347" s="1" t="s">
        <v>597</v>
      </c>
      <c r="J347" s="1">
        <v>2440</v>
      </c>
      <c r="K347" s="1" t="s">
        <v>345</v>
      </c>
      <c r="L347" s="1" t="s">
        <v>345</v>
      </c>
      <c r="M347" s="1"/>
      <c r="N347" s="1" t="s">
        <v>606</v>
      </c>
      <c r="O347" s="1" t="str">
        <f t="shared" si="153"/>
        <v>No</v>
      </c>
      <c r="P347" s="1" t="s">
        <v>722</v>
      </c>
      <c r="Q347" s="1">
        <v>80</v>
      </c>
      <c r="R347" s="1">
        <f t="shared" si="146"/>
        <v>0</v>
      </c>
      <c r="S347" s="1">
        <v>80</v>
      </c>
      <c r="T347" s="1" t="s">
        <v>30</v>
      </c>
      <c r="U347" s="1">
        <f t="shared" si="161"/>
        <v>0</v>
      </c>
      <c r="V347" s="1">
        <f t="shared" si="161"/>
        <v>0.08</v>
      </c>
      <c r="W347" s="1" t="s">
        <v>231</v>
      </c>
      <c r="X347" s="1" t="str">
        <f t="shared" si="160"/>
        <v>No</v>
      </c>
      <c r="AB347" t="s">
        <v>481</v>
      </c>
      <c r="AC347" t="str">
        <f t="shared" si="155"/>
        <v>No</v>
      </c>
      <c r="AD347" t="str">
        <f t="shared" si="137"/>
        <v>No</v>
      </c>
      <c r="AE347" t="str">
        <f t="shared" si="138"/>
        <v>No</v>
      </c>
      <c r="AF347" t="str">
        <f t="shared" si="139"/>
        <v>No</v>
      </c>
      <c r="AG347" t="str">
        <f t="shared" si="140"/>
        <v>Yes</v>
      </c>
      <c r="AH347" s="1" t="s">
        <v>348</v>
      </c>
      <c r="AI347" t="s">
        <v>348</v>
      </c>
      <c r="AJ347" t="str">
        <f t="shared" si="142"/>
        <v/>
      </c>
      <c r="AK347" t="str">
        <f t="shared" si="147"/>
        <v/>
      </c>
      <c r="AL347" t="str">
        <f t="shared" si="148"/>
        <v/>
      </c>
      <c r="AM347" t="str">
        <f t="shared" si="149"/>
        <v/>
      </c>
      <c r="AN347" t="str">
        <f t="shared" si="150"/>
        <v>Pharmaceutical</v>
      </c>
      <c r="AO347" t="str">
        <f t="shared" si="151"/>
        <v/>
      </c>
      <c r="AP347" t="str">
        <f t="shared" si="135"/>
        <v/>
      </c>
    </row>
    <row r="348" spans="1:42" hidden="1" x14ac:dyDescent="0.35">
      <c r="A348" s="1">
        <v>4087014</v>
      </c>
      <c r="B348" s="1" t="s">
        <v>575</v>
      </c>
      <c r="C348" s="1" t="s">
        <v>576</v>
      </c>
      <c r="D348" s="1">
        <v>2017</v>
      </c>
      <c r="E348" s="1" t="s">
        <v>618</v>
      </c>
      <c r="F348" s="1">
        <v>68001</v>
      </c>
      <c r="G348" s="1" t="s">
        <v>322</v>
      </c>
      <c r="H348" s="1" t="s">
        <v>153</v>
      </c>
      <c r="I348" s="1" t="s">
        <v>597</v>
      </c>
      <c r="J348" s="1">
        <v>2440</v>
      </c>
      <c r="K348" s="1" t="s">
        <v>345</v>
      </c>
      <c r="L348" s="1" t="s">
        <v>561</v>
      </c>
      <c r="M348" s="1"/>
      <c r="N348" s="1" t="s">
        <v>606</v>
      </c>
      <c r="O348" s="1" t="str">
        <f t="shared" si="153"/>
        <v>No</v>
      </c>
      <c r="P348" s="1" t="s">
        <v>722</v>
      </c>
      <c r="Q348" s="1">
        <v>80</v>
      </c>
      <c r="R348" s="1">
        <f t="shared" si="146"/>
        <v>0</v>
      </c>
      <c r="S348" s="1">
        <v>80</v>
      </c>
      <c r="T348" s="1" t="s">
        <v>30</v>
      </c>
      <c r="U348" s="1">
        <f t="shared" si="161"/>
        <v>0</v>
      </c>
      <c r="V348" s="1">
        <f t="shared" si="161"/>
        <v>0.08</v>
      </c>
      <c r="W348" s="1" t="s">
        <v>318</v>
      </c>
      <c r="X348" s="1" t="str">
        <f t="shared" si="160"/>
        <v>No</v>
      </c>
      <c r="AB348" t="s">
        <v>493</v>
      </c>
      <c r="AC348" t="str">
        <f t="shared" si="155"/>
        <v>No</v>
      </c>
      <c r="AD348" t="str">
        <f t="shared" si="137"/>
        <v>No</v>
      </c>
      <c r="AE348" t="str">
        <f t="shared" si="138"/>
        <v>No</v>
      </c>
      <c r="AF348" t="str">
        <f t="shared" si="139"/>
        <v>Yes</v>
      </c>
      <c r="AG348" t="str">
        <f t="shared" si="140"/>
        <v>Yes</v>
      </c>
      <c r="AH348" s="1" t="s">
        <v>348</v>
      </c>
      <c r="AI348" t="s">
        <v>348</v>
      </c>
      <c r="AJ348" t="str">
        <f t="shared" si="142"/>
        <v/>
      </c>
      <c r="AK348" t="str">
        <f t="shared" si="147"/>
        <v/>
      </c>
      <c r="AL348" t="str">
        <f t="shared" si="148"/>
        <v/>
      </c>
      <c r="AM348" t="str">
        <f t="shared" si="149"/>
        <v>Industrial</v>
      </c>
      <c r="AN348" t="str">
        <f t="shared" si="150"/>
        <v>Pharmaceutical</v>
      </c>
      <c r="AO348" t="str">
        <f t="shared" si="151"/>
        <v/>
      </c>
      <c r="AP348" t="str">
        <f t="shared" si="135"/>
        <v/>
      </c>
    </row>
    <row r="349" spans="1:42" x14ac:dyDescent="0.35">
      <c r="A349" s="1">
        <v>4087000</v>
      </c>
      <c r="B349" s="1" t="s">
        <v>3</v>
      </c>
      <c r="C349" s="1" t="s">
        <v>4</v>
      </c>
      <c r="D349" s="1">
        <v>2017</v>
      </c>
      <c r="E349" s="1" t="s">
        <v>618</v>
      </c>
      <c r="F349" s="1">
        <v>67493</v>
      </c>
      <c r="G349" s="1" t="s">
        <v>280</v>
      </c>
      <c r="H349" s="1" t="s">
        <v>116</v>
      </c>
      <c r="I349" s="1" t="s">
        <v>597</v>
      </c>
      <c r="J349" s="1">
        <v>2440</v>
      </c>
      <c r="K349" s="1" t="s">
        <v>345</v>
      </c>
      <c r="L349" s="1" t="s">
        <v>544</v>
      </c>
      <c r="M349" s="1" t="s">
        <v>554</v>
      </c>
      <c r="N349" s="1" t="s">
        <v>607</v>
      </c>
      <c r="O349" s="1" t="str">
        <f t="shared" si="153"/>
        <v>Yes</v>
      </c>
      <c r="P349" s="1" t="s">
        <v>349</v>
      </c>
      <c r="Q349" s="1">
        <v>149</v>
      </c>
      <c r="R349" s="1">
        <f t="shared" si="146"/>
        <v>149</v>
      </c>
      <c r="S349" s="1">
        <v>58</v>
      </c>
      <c r="T349" s="1" t="s">
        <v>30</v>
      </c>
      <c r="U349" s="1">
        <f t="shared" si="161"/>
        <v>0.14899999999999999</v>
      </c>
      <c r="V349" s="1">
        <f t="shared" si="161"/>
        <v>5.8000000000000003E-2</v>
      </c>
      <c r="W349" s="1" t="s">
        <v>231</v>
      </c>
      <c r="X349" s="1" t="str">
        <f t="shared" si="160"/>
        <v>Yes</v>
      </c>
      <c r="AB349" t="s">
        <v>456</v>
      </c>
      <c r="AC349" s="1" t="s">
        <v>349</v>
      </c>
      <c r="AD349" t="str">
        <f t="shared" si="137"/>
        <v>Yes</v>
      </c>
      <c r="AE349" t="str">
        <f t="shared" si="138"/>
        <v>Yes</v>
      </c>
      <c r="AF349" t="str">
        <f t="shared" si="139"/>
        <v>Yes</v>
      </c>
      <c r="AG349" t="str">
        <f t="shared" si="140"/>
        <v>Yes</v>
      </c>
      <c r="AH349" s="1" t="s">
        <v>348</v>
      </c>
      <c r="AI349" t="s">
        <v>348</v>
      </c>
      <c r="AJ349" t="str">
        <f t="shared" si="142"/>
        <v>Pesticide</v>
      </c>
      <c r="AK349" t="str">
        <f t="shared" si="147"/>
        <v>PCP</v>
      </c>
      <c r="AL349" t="str">
        <f t="shared" si="148"/>
        <v>Consumer</v>
      </c>
      <c r="AM349" t="str">
        <f t="shared" si="149"/>
        <v>Industrial</v>
      </c>
      <c r="AN349" t="str">
        <f t="shared" si="150"/>
        <v>Pharmaceutical</v>
      </c>
      <c r="AO349" t="str">
        <f t="shared" si="151"/>
        <v/>
      </c>
      <c r="AP349" t="str">
        <f t="shared" si="135"/>
        <v/>
      </c>
    </row>
    <row r="350" spans="1:42" hidden="1" x14ac:dyDescent="0.35">
      <c r="A350">
        <v>40870112</v>
      </c>
      <c r="B350" t="s">
        <v>573</v>
      </c>
      <c r="C350" t="s">
        <v>574</v>
      </c>
      <c r="D350">
        <v>2017</v>
      </c>
      <c r="E350" t="s">
        <v>620</v>
      </c>
      <c r="F350" s="4">
        <v>63179</v>
      </c>
      <c r="G350" t="s">
        <v>709</v>
      </c>
      <c r="H350" t="s">
        <v>49</v>
      </c>
      <c r="I350" t="s">
        <v>693</v>
      </c>
      <c r="N350" t="s">
        <v>606</v>
      </c>
      <c r="O350" s="1" t="str">
        <f t="shared" si="153"/>
        <v>No</v>
      </c>
      <c r="Q350">
        <v>500</v>
      </c>
      <c r="R350">
        <f t="shared" si="146"/>
        <v>0</v>
      </c>
      <c r="S350">
        <v>100</v>
      </c>
      <c r="T350" t="s">
        <v>622</v>
      </c>
      <c r="U350">
        <f t="shared" ref="U350:U356" si="162">R350/1</f>
        <v>0</v>
      </c>
      <c r="V350">
        <f t="shared" ref="V350:V356" si="163">U350</f>
        <v>0</v>
      </c>
      <c r="W350" t="s">
        <v>648</v>
      </c>
      <c r="X350" t="str">
        <f t="shared" ref="X350:X356" si="164">IF(S350&lt;R350, "Yes*", "No")</f>
        <v>No</v>
      </c>
      <c r="AB350" t="s">
        <v>696</v>
      </c>
      <c r="AC350" t="str">
        <f t="shared" ref="AC350:AC359" si="165">IF(ISNUMBER(SEARCH("Pesticide, active_ingredient", AB350)), "Yes", "No")</f>
        <v>No</v>
      </c>
      <c r="AD350" t="str">
        <f t="shared" si="137"/>
        <v>Yes</v>
      </c>
      <c r="AE350" t="str">
        <f t="shared" si="138"/>
        <v>Yes</v>
      </c>
      <c r="AF350" t="str">
        <f t="shared" si="139"/>
        <v>Yes</v>
      </c>
      <c r="AG350" t="str">
        <f t="shared" si="140"/>
        <v>Yes</v>
      </c>
      <c r="AH350" t="s">
        <v>349</v>
      </c>
      <c r="AI350" t="s">
        <v>348</v>
      </c>
      <c r="AJ350" t="str">
        <f t="shared" si="142"/>
        <v/>
      </c>
      <c r="AK350" t="str">
        <f t="shared" si="147"/>
        <v>PCP</v>
      </c>
      <c r="AL350" t="str">
        <f t="shared" si="148"/>
        <v>Consumer</v>
      </c>
      <c r="AM350" t="str">
        <f t="shared" si="149"/>
        <v>Industrial</v>
      </c>
      <c r="AN350" t="str">
        <f t="shared" si="150"/>
        <v>Pharmaceutical</v>
      </c>
      <c r="AO350" t="str">
        <f t="shared" si="151"/>
        <v>PAH</v>
      </c>
      <c r="AP350" t="str">
        <f t="shared" si="135"/>
        <v/>
      </c>
    </row>
    <row r="351" spans="1:42" hidden="1" x14ac:dyDescent="0.35">
      <c r="A351">
        <v>4087170</v>
      </c>
      <c r="B351" t="s">
        <v>586</v>
      </c>
      <c r="C351" t="s">
        <v>587</v>
      </c>
      <c r="D351">
        <v>2017</v>
      </c>
      <c r="E351" t="s">
        <v>620</v>
      </c>
      <c r="F351" s="4">
        <v>63179</v>
      </c>
      <c r="G351" t="s">
        <v>709</v>
      </c>
      <c r="H351" t="s">
        <v>49</v>
      </c>
      <c r="I351" t="s">
        <v>693</v>
      </c>
      <c r="N351" t="s">
        <v>606</v>
      </c>
      <c r="O351" s="1" t="str">
        <f t="shared" si="153"/>
        <v>No</v>
      </c>
      <c r="Q351">
        <v>500</v>
      </c>
      <c r="R351">
        <f t="shared" si="146"/>
        <v>0</v>
      </c>
      <c r="S351">
        <v>100</v>
      </c>
      <c r="T351" t="s">
        <v>622</v>
      </c>
      <c r="U351">
        <f t="shared" si="162"/>
        <v>0</v>
      </c>
      <c r="V351">
        <f t="shared" si="163"/>
        <v>0</v>
      </c>
      <c r="W351" t="s">
        <v>648</v>
      </c>
      <c r="X351" t="str">
        <f t="shared" si="164"/>
        <v>No</v>
      </c>
      <c r="AB351" t="s">
        <v>696</v>
      </c>
      <c r="AC351" t="str">
        <f t="shared" si="165"/>
        <v>No</v>
      </c>
      <c r="AD351" t="str">
        <f t="shared" si="137"/>
        <v>Yes</v>
      </c>
      <c r="AE351" t="str">
        <f t="shared" si="138"/>
        <v>Yes</v>
      </c>
      <c r="AF351" t="str">
        <f t="shared" si="139"/>
        <v>Yes</v>
      </c>
      <c r="AG351" t="str">
        <f t="shared" si="140"/>
        <v>Yes</v>
      </c>
      <c r="AH351" t="s">
        <v>349</v>
      </c>
      <c r="AI351" t="s">
        <v>348</v>
      </c>
      <c r="AJ351" t="str">
        <f t="shared" si="142"/>
        <v/>
      </c>
      <c r="AK351" t="str">
        <f t="shared" si="147"/>
        <v>PCP</v>
      </c>
      <c r="AL351" t="str">
        <f t="shared" si="148"/>
        <v>Consumer</v>
      </c>
      <c r="AM351" t="str">
        <f t="shared" si="149"/>
        <v>Industrial</v>
      </c>
      <c r="AN351" t="str">
        <f t="shared" si="150"/>
        <v>Pharmaceutical</v>
      </c>
      <c r="AO351" t="str">
        <f t="shared" si="151"/>
        <v>PAH</v>
      </c>
      <c r="AP351" t="str">
        <f t="shared" si="135"/>
        <v/>
      </c>
    </row>
    <row r="352" spans="1:42" hidden="1" x14ac:dyDescent="0.35">
      <c r="A352">
        <v>40871607</v>
      </c>
      <c r="B352" s="5" t="s">
        <v>584</v>
      </c>
      <c r="C352" t="s">
        <v>585</v>
      </c>
      <c r="D352">
        <v>2017</v>
      </c>
      <c r="E352" t="s">
        <v>620</v>
      </c>
      <c r="F352" s="4">
        <v>63179</v>
      </c>
      <c r="G352" t="s">
        <v>709</v>
      </c>
      <c r="H352" t="s">
        <v>49</v>
      </c>
      <c r="I352" t="s">
        <v>693</v>
      </c>
      <c r="N352" t="s">
        <v>606</v>
      </c>
      <c r="O352" s="1" t="str">
        <f t="shared" si="153"/>
        <v>No</v>
      </c>
      <c r="Q352">
        <v>100</v>
      </c>
      <c r="R352">
        <f t="shared" si="146"/>
        <v>0</v>
      </c>
      <c r="S352">
        <v>100</v>
      </c>
      <c r="T352" t="s">
        <v>622</v>
      </c>
      <c r="U352">
        <f t="shared" si="162"/>
        <v>0</v>
      </c>
      <c r="V352">
        <f t="shared" si="163"/>
        <v>0</v>
      </c>
      <c r="W352" t="s">
        <v>648</v>
      </c>
      <c r="X352" t="str">
        <f t="shared" si="164"/>
        <v>No</v>
      </c>
      <c r="AB352" t="s">
        <v>696</v>
      </c>
      <c r="AC352" t="str">
        <f t="shared" si="165"/>
        <v>No</v>
      </c>
      <c r="AD352" t="str">
        <f t="shared" si="137"/>
        <v>Yes</v>
      </c>
      <c r="AE352" t="str">
        <f t="shared" si="138"/>
        <v>Yes</v>
      </c>
      <c r="AF352" t="str">
        <f t="shared" si="139"/>
        <v>Yes</v>
      </c>
      <c r="AG352" t="str">
        <f t="shared" si="140"/>
        <v>Yes</v>
      </c>
      <c r="AH352" t="s">
        <v>349</v>
      </c>
      <c r="AI352" t="s">
        <v>348</v>
      </c>
      <c r="AJ352" t="str">
        <f t="shared" si="142"/>
        <v/>
      </c>
      <c r="AK352" t="str">
        <f t="shared" si="147"/>
        <v>PCP</v>
      </c>
      <c r="AL352" t="str">
        <f t="shared" si="148"/>
        <v>Consumer</v>
      </c>
      <c r="AM352" t="str">
        <f t="shared" si="149"/>
        <v>Industrial</v>
      </c>
      <c r="AN352" t="str">
        <f t="shared" si="150"/>
        <v>Pharmaceutical</v>
      </c>
      <c r="AO352" t="str">
        <f t="shared" si="151"/>
        <v>PAH</v>
      </c>
      <c r="AP352" t="str">
        <f t="shared" si="135"/>
        <v/>
      </c>
    </row>
    <row r="353" spans="1:54" hidden="1" x14ac:dyDescent="0.35">
      <c r="A353">
        <v>4087141</v>
      </c>
      <c r="B353" t="s">
        <v>582</v>
      </c>
      <c r="C353" t="s">
        <v>583</v>
      </c>
      <c r="D353">
        <v>2017</v>
      </c>
      <c r="E353" t="s">
        <v>620</v>
      </c>
      <c r="F353" s="4">
        <v>63179</v>
      </c>
      <c r="G353" t="s">
        <v>709</v>
      </c>
      <c r="H353" t="s">
        <v>49</v>
      </c>
      <c r="I353" t="s">
        <v>693</v>
      </c>
      <c r="N353"/>
      <c r="O353" s="1" t="str">
        <f t="shared" si="153"/>
        <v>Yes</v>
      </c>
      <c r="Q353">
        <v>100</v>
      </c>
      <c r="R353">
        <f t="shared" si="146"/>
        <v>100</v>
      </c>
      <c r="S353">
        <v>100</v>
      </c>
      <c r="T353" t="s">
        <v>622</v>
      </c>
      <c r="U353">
        <f t="shared" si="162"/>
        <v>100</v>
      </c>
      <c r="V353">
        <f t="shared" si="163"/>
        <v>100</v>
      </c>
      <c r="W353" t="s">
        <v>648</v>
      </c>
      <c r="X353" t="str">
        <f t="shared" si="164"/>
        <v>No</v>
      </c>
      <c r="AB353" t="s">
        <v>696</v>
      </c>
      <c r="AC353" t="str">
        <f t="shared" si="165"/>
        <v>No</v>
      </c>
      <c r="AD353" t="str">
        <f t="shared" si="137"/>
        <v>Yes</v>
      </c>
      <c r="AE353" t="str">
        <f t="shared" si="138"/>
        <v>Yes</v>
      </c>
      <c r="AF353" t="str">
        <f t="shared" si="139"/>
        <v>Yes</v>
      </c>
      <c r="AG353" t="str">
        <f t="shared" si="140"/>
        <v>Yes</v>
      </c>
      <c r="AH353" t="s">
        <v>349</v>
      </c>
      <c r="AI353" t="s">
        <v>348</v>
      </c>
      <c r="AJ353" t="str">
        <f t="shared" si="142"/>
        <v/>
      </c>
      <c r="AK353" t="str">
        <f t="shared" si="147"/>
        <v>PCP</v>
      </c>
      <c r="AL353" t="str">
        <f t="shared" si="148"/>
        <v>Consumer</v>
      </c>
      <c r="AM353" t="str">
        <f t="shared" si="149"/>
        <v>Industrial</v>
      </c>
      <c r="AN353" t="str">
        <f t="shared" si="150"/>
        <v>Pharmaceutical</v>
      </c>
      <c r="AO353" t="str">
        <f t="shared" si="151"/>
        <v>PAH</v>
      </c>
      <c r="AP353" t="str">
        <f t="shared" si="135"/>
        <v/>
      </c>
    </row>
    <row r="354" spans="1:54" hidden="1" x14ac:dyDescent="0.35">
      <c r="A354">
        <v>4087098</v>
      </c>
      <c r="B354" t="s">
        <v>579</v>
      </c>
      <c r="C354" t="s">
        <v>580</v>
      </c>
      <c r="D354">
        <v>2017</v>
      </c>
      <c r="E354" t="s">
        <v>620</v>
      </c>
      <c r="F354" s="4">
        <v>63179</v>
      </c>
      <c r="G354" t="s">
        <v>709</v>
      </c>
      <c r="H354" t="s">
        <v>49</v>
      </c>
      <c r="I354" t="s">
        <v>693</v>
      </c>
      <c r="N354" t="s">
        <v>606</v>
      </c>
      <c r="O354" s="1" t="str">
        <f t="shared" si="153"/>
        <v>No</v>
      </c>
      <c r="Q354">
        <v>100</v>
      </c>
      <c r="R354">
        <f t="shared" si="146"/>
        <v>0</v>
      </c>
      <c r="S354">
        <v>100</v>
      </c>
      <c r="T354" t="s">
        <v>622</v>
      </c>
      <c r="U354">
        <f t="shared" si="162"/>
        <v>0</v>
      </c>
      <c r="V354">
        <f t="shared" si="163"/>
        <v>0</v>
      </c>
      <c r="W354" t="s">
        <v>648</v>
      </c>
      <c r="X354" t="str">
        <f t="shared" si="164"/>
        <v>No</v>
      </c>
      <c r="AB354" t="s">
        <v>696</v>
      </c>
      <c r="AC354" t="str">
        <f t="shared" si="165"/>
        <v>No</v>
      </c>
      <c r="AD354" t="str">
        <f t="shared" si="137"/>
        <v>Yes</v>
      </c>
      <c r="AE354" t="str">
        <f t="shared" si="138"/>
        <v>Yes</v>
      </c>
      <c r="AF354" t="str">
        <f t="shared" si="139"/>
        <v>Yes</v>
      </c>
      <c r="AG354" t="str">
        <f t="shared" si="140"/>
        <v>Yes</v>
      </c>
      <c r="AH354" t="s">
        <v>349</v>
      </c>
      <c r="AI354" t="s">
        <v>348</v>
      </c>
      <c r="AJ354" t="str">
        <f t="shared" si="142"/>
        <v/>
      </c>
      <c r="AK354" t="str">
        <f t="shared" si="147"/>
        <v>PCP</v>
      </c>
      <c r="AL354" t="str">
        <f t="shared" si="148"/>
        <v>Consumer</v>
      </c>
      <c r="AM354" t="str">
        <f t="shared" si="149"/>
        <v>Industrial</v>
      </c>
      <c r="AN354" t="str">
        <f t="shared" si="150"/>
        <v>Pharmaceutical</v>
      </c>
      <c r="AO354" t="str">
        <f t="shared" si="151"/>
        <v>PAH</v>
      </c>
      <c r="AP354" t="str">
        <f t="shared" si="135"/>
        <v/>
      </c>
    </row>
    <row r="355" spans="1:54" hidden="1" x14ac:dyDescent="0.35">
      <c r="A355">
        <v>40870855</v>
      </c>
      <c r="B355" t="s">
        <v>577</v>
      </c>
      <c r="C355" t="s">
        <v>578</v>
      </c>
      <c r="D355">
        <v>2017</v>
      </c>
      <c r="E355" t="s">
        <v>620</v>
      </c>
      <c r="F355" s="4">
        <v>63179</v>
      </c>
      <c r="G355" t="s">
        <v>709</v>
      </c>
      <c r="H355" t="s">
        <v>49</v>
      </c>
      <c r="I355" t="s">
        <v>693</v>
      </c>
      <c r="N355" t="s">
        <v>606</v>
      </c>
      <c r="O355" s="1" t="str">
        <f t="shared" si="153"/>
        <v>No</v>
      </c>
      <c r="Q355">
        <v>100</v>
      </c>
      <c r="R355">
        <f t="shared" si="146"/>
        <v>0</v>
      </c>
      <c r="S355">
        <v>100</v>
      </c>
      <c r="T355" t="s">
        <v>622</v>
      </c>
      <c r="U355">
        <f t="shared" si="162"/>
        <v>0</v>
      </c>
      <c r="V355">
        <f t="shared" si="163"/>
        <v>0</v>
      </c>
      <c r="W355" t="s">
        <v>648</v>
      </c>
      <c r="X355" t="str">
        <f t="shared" si="164"/>
        <v>No</v>
      </c>
      <c r="AB355" t="s">
        <v>696</v>
      </c>
      <c r="AC355" t="str">
        <f t="shared" si="165"/>
        <v>No</v>
      </c>
      <c r="AD355" t="str">
        <f t="shared" si="137"/>
        <v>Yes</v>
      </c>
      <c r="AE355" t="str">
        <f t="shared" si="138"/>
        <v>Yes</v>
      </c>
      <c r="AF355" t="str">
        <f t="shared" si="139"/>
        <v>Yes</v>
      </c>
      <c r="AG355" t="str">
        <f t="shared" si="140"/>
        <v>Yes</v>
      </c>
      <c r="AH355" t="s">
        <v>349</v>
      </c>
      <c r="AI355" t="s">
        <v>348</v>
      </c>
      <c r="AJ355" t="str">
        <f t="shared" si="142"/>
        <v/>
      </c>
      <c r="AK355" t="str">
        <f t="shared" si="147"/>
        <v>PCP</v>
      </c>
      <c r="AL355" t="str">
        <f t="shared" si="148"/>
        <v>Consumer</v>
      </c>
      <c r="AM355" t="str">
        <f t="shared" si="149"/>
        <v>Industrial</v>
      </c>
      <c r="AN355" t="str">
        <f t="shared" si="150"/>
        <v>Pharmaceutical</v>
      </c>
      <c r="AO355" t="str">
        <f t="shared" si="151"/>
        <v>PAH</v>
      </c>
      <c r="AP355" t="str">
        <f t="shared" si="135"/>
        <v/>
      </c>
    </row>
    <row r="356" spans="1:54" hidden="1" x14ac:dyDescent="0.35">
      <c r="A356">
        <v>4087014</v>
      </c>
      <c r="B356" t="s">
        <v>575</v>
      </c>
      <c r="C356" t="s">
        <v>576</v>
      </c>
      <c r="D356">
        <v>2017</v>
      </c>
      <c r="E356" t="s">
        <v>620</v>
      </c>
      <c r="F356" s="4">
        <v>63179</v>
      </c>
      <c r="G356" t="s">
        <v>709</v>
      </c>
      <c r="H356" t="s">
        <v>49</v>
      </c>
      <c r="I356" t="s">
        <v>693</v>
      </c>
      <c r="N356" t="s">
        <v>606</v>
      </c>
      <c r="O356" s="1" t="str">
        <f t="shared" si="153"/>
        <v>No</v>
      </c>
      <c r="Q356">
        <v>100</v>
      </c>
      <c r="R356">
        <f t="shared" si="146"/>
        <v>0</v>
      </c>
      <c r="S356">
        <v>100</v>
      </c>
      <c r="T356" t="s">
        <v>622</v>
      </c>
      <c r="U356">
        <f t="shared" si="162"/>
        <v>0</v>
      </c>
      <c r="V356">
        <f t="shared" si="163"/>
        <v>0</v>
      </c>
      <c r="W356" t="s">
        <v>648</v>
      </c>
      <c r="X356" t="str">
        <f t="shared" si="164"/>
        <v>No</v>
      </c>
      <c r="AB356" t="s">
        <v>696</v>
      </c>
      <c r="AC356" t="str">
        <f t="shared" si="165"/>
        <v>No</v>
      </c>
      <c r="AD356" t="str">
        <f t="shared" si="137"/>
        <v>Yes</v>
      </c>
      <c r="AE356" t="str">
        <f t="shared" si="138"/>
        <v>Yes</v>
      </c>
      <c r="AF356" t="str">
        <f t="shared" si="139"/>
        <v>Yes</v>
      </c>
      <c r="AG356" t="str">
        <f t="shared" si="140"/>
        <v>Yes</v>
      </c>
      <c r="AH356" t="s">
        <v>349</v>
      </c>
      <c r="AI356" t="s">
        <v>348</v>
      </c>
      <c r="AJ356" t="str">
        <f t="shared" si="142"/>
        <v/>
      </c>
      <c r="AK356" t="str">
        <f t="shared" si="147"/>
        <v>PCP</v>
      </c>
      <c r="AL356" t="str">
        <f t="shared" si="148"/>
        <v>Consumer</v>
      </c>
      <c r="AM356" t="str">
        <f t="shared" si="149"/>
        <v>Industrial</v>
      </c>
      <c r="AN356" t="str">
        <f t="shared" si="150"/>
        <v>Pharmaceutical</v>
      </c>
      <c r="AO356" t="str">
        <f t="shared" si="151"/>
        <v>PAH</v>
      </c>
      <c r="AP356" t="str">
        <f t="shared" si="135"/>
        <v/>
      </c>
    </row>
    <row r="357" spans="1:54" s="7" customFormat="1" hidden="1" x14ac:dyDescent="0.35">
      <c r="A357" s="1">
        <v>4087014</v>
      </c>
      <c r="B357" s="1" t="s">
        <v>575</v>
      </c>
      <c r="C357" s="1" t="s">
        <v>576</v>
      </c>
      <c r="D357" s="1">
        <v>2017</v>
      </c>
      <c r="E357" s="1" t="s">
        <v>618</v>
      </c>
      <c r="F357" s="1">
        <v>68002</v>
      </c>
      <c r="G357" s="1" t="s">
        <v>323</v>
      </c>
      <c r="H357" s="1" t="s">
        <v>154</v>
      </c>
      <c r="I357" s="1" t="s">
        <v>597</v>
      </c>
      <c r="J357" s="1">
        <v>2440</v>
      </c>
      <c r="K357" s="1" t="s">
        <v>345</v>
      </c>
      <c r="L357" s="1" t="s">
        <v>345</v>
      </c>
      <c r="M357" s="1"/>
      <c r="N357" s="1" t="s">
        <v>606</v>
      </c>
      <c r="O357" s="1" t="str">
        <f t="shared" ref="O357:O388" si="166">IF(N357="&lt;", "No", "Yes")</f>
        <v>No</v>
      </c>
      <c r="P357" s="1" t="s">
        <v>722</v>
      </c>
      <c r="Q357" s="1">
        <v>58</v>
      </c>
      <c r="R357" s="1">
        <f t="shared" si="146"/>
        <v>0</v>
      </c>
      <c r="S357" s="1">
        <v>58</v>
      </c>
      <c r="T357" s="1" t="s">
        <v>30</v>
      </c>
      <c r="U357" s="1">
        <f>R357/1000</f>
        <v>0</v>
      </c>
      <c r="V357" s="1">
        <f>S357/1000</f>
        <v>5.8000000000000003E-2</v>
      </c>
      <c r="W357" s="1" t="s">
        <v>318</v>
      </c>
      <c r="X357" s="1" t="str">
        <f t="shared" ref="X357:X364" si="167">IF(N357="E", "Yes", "No")</f>
        <v>No</v>
      </c>
      <c r="Y357"/>
      <c r="Z357"/>
      <c r="AA357"/>
      <c r="AB357" t="s">
        <v>494</v>
      </c>
      <c r="AC357" t="str">
        <f t="shared" si="165"/>
        <v>No</v>
      </c>
      <c r="AD357" t="str">
        <f t="shared" si="137"/>
        <v>No</v>
      </c>
      <c r="AE357" t="str">
        <f t="shared" si="138"/>
        <v>No</v>
      </c>
      <c r="AF357" t="str">
        <f t="shared" si="139"/>
        <v>No</v>
      </c>
      <c r="AG357" t="str">
        <f t="shared" si="140"/>
        <v>Yes</v>
      </c>
      <c r="AH357" s="1" t="s">
        <v>348</v>
      </c>
      <c r="AI357" t="s">
        <v>348</v>
      </c>
      <c r="AJ357" t="str">
        <f t="shared" si="142"/>
        <v/>
      </c>
      <c r="AK357" t="str">
        <f t="shared" si="147"/>
        <v/>
      </c>
      <c r="AL357" t="str">
        <f t="shared" si="148"/>
        <v/>
      </c>
      <c r="AM357" t="str">
        <f t="shared" si="149"/>
        <v/>
      </c>
      <c r="AN357" t="str">
        <f t="shared" si="150"/>
        <v>Pharmaceutical</v>
      </c>
      <c r="AO357" t="str">
        <f t="shared" si="151"/>
        <v/>
      </c>
      <c r="AP357" t="str">
        <f t="shared" si="135"/>
        <v/>
      </c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 spans="1:54" hidden="1" x14ac:dyDescent="0.35">
      <c r="A358" s="1">
        <v>4087014</v>
      </c>
      <c r="B358" s="1" t="s">
        <v>575</v>
      </c>
      <c r="C358" s="1" t="s">
        <v>576</v>
      </c>
      <c r="D358" s="1">
        <v>2017</v>
      </c>
      <c r="E358" s="1" t="s">
        <v>618</v>
      </c>
      <c r="F358" s="1">
        <v>62823</v>
      </c>
      <c r="G358" s="1" t="s">
        <v>602</v>
      </c>
      <c r="H358" s="1" t="s">
        <v>57</v>
      </c>
      <c r="I358" s="1" t="s">
        <v>596</v>
      </c>
      <c r="J358" s="1">
        <v>4433</v>
      </c>
      <c r="K358" s="1" t="s">
        <v>614</v>
      </c>
      <c r="L358" s="1" t="s">
        <v>548</v>
      </c>
      <c r="M358" s="1"/>
      <c r="N358" s="1" t="s">
        <v>606</v>
      </c>
      <c r="O358" s="1" t="str">
        <f t="shared" si="166"/>
        <v>No</v>
      </c>
      <c r="P358" s="1" t="s">
        <v>722</v>
      </c>
      <c r="Q358" s="1">
        <v>0.04</v>
      </c>
      <c r="R358" s="1">
        <f t="shared" si="146"/>
        <v>0</v>
      </c>
      <c r="S358" s="1">
        <v>0.04</v>
      </c>
      <c r="T358" s="1" t="s">
        <v>7</v>
      </c>
      <c r="U358" s="1">
        <f>R358/1</f>
        <v>0</v>
      </c>
      <c r="V358" s="1">
        <f>S358</f>
        <v>0.04</v>
      </c>
      <c r="W358" s="1" t="s">
        <v>177</v>
      </c>
      <c r="X358" s="1" t="str">
        <f t="shared" si="167"/>
        <v>No</v>
      </c>
      <c r="AB358" t="s">
        <v>396</v>
      </c>
      <c r="AC358" t="str">
        <f t="shared" si="165"/>
        <v>No</v>
      </c>
      <c r="AD358" t="str">
        <f t="shared" si="137"/>
        <v>Yes</v>
      </c>
      <c r="AE358" t="str">
        <f t="shared" si="138"/>
        <v>Yes</v>
      </c>
      <c r="AF358" t="str">
        <f t="shared" si="139"/>
        <v>Yes</v>
      </c>
      <c r="AG358" t="str">
        <f t="shared" si="140"/>
        <v>Yes</v>
      </c>
      <c r="AH358" s="1" t="s">
        <v>348</v>
      </c>
      <c r="AI358" t="s">
        <v>348</v>
      </c>
      <c r="AJ358" t="str">
        <f t="shared" si="142"/>
        <v/>
      </c>
      <c r="AK358" t="str">
        <f t="shared" si="147"/>
        <v>PCP</v>
      </c>
      <c r="AL358" t="str">
        <f t="shared" si="148"/>
        <v>Consumer</v>
      </c>
      <c r="AM358" t="str">
        <f t="shared" si="149"/>
        <v>Industrial</v>
      </c>
      <c r="AN358" t="str">
        <f t="shared" si="150"/>
        <v>Pharmaceutical</v>
      </c>
      <c r="AO358" t="str">
        <f t="shared" si="151"/>
        <v/>
      </c>
      <c r="AP358" t="str">
        <f t="shared" si="135"/>
        <v/>
      </c>
    </row>
    <row r="359" spans="1:54" hidden="1" x14ac:dyDescent="0.35">
      <c r="A359" s="1">
        <v>4087014</v>
      </c>
      <c r="B359" s="1" t="s">
        <v>575</v>
      </c>
      <c r="C359" s="1" t="s">
        <v>576</v>
      </c>
      <c r="D359" s="1">
        <v>2017</v>
      </c>
      <c r="E359" s="1" t="s">
        <v>618</v>
      </c>
      <c r="F359" s="1">
        <v>67506</v>
      </c>
      <c r="G359" s="1" t="s">
        <v>293</v>
      </c>
      <c r="H359" s="1" t="s">
        <v>129</v>
      </c>
      <c r="I359" s="1" t="s">
        <v>597</v>
      </c>
      <c r="J359" s="1">
        <v>2440</v>
      </c>
      <c r="K359" s="1" t="s">
        <v>345</v>
      </c>
      <c r="L359" s="1" t="s">
        <v>345</v>
      </c>
      <c r="M359" s="1"/>
      <c r="N359" s="1" t="s">
        <v>606</v>
      </c>
      <c r="O359" s="1" t="str">
        <f t="shared" si="166"/>
        <v>No</v>
      </c>
      <c r="P359" s="1" t="s">
        <v>722</v>
      </c>
      <c r="Q359" s="1">
        <v>40</v>
      </c>
      <c r="R359" s="1">
        <f t="shared" si="146"/>
        <v>0</v>
      </c>
      <c r="S359" s="1">
        <v>40</v>
      </c>
      <c r="T359" s="1" t="s">
        <v>30</v>
      </c>
      <c r="U359" s="1">
        <f t="shared" ref="U359:V362" si="168">R359/1000</f>
        <v>0</v>
      </c>
      <c r="V359" s="1">
        <f t="shared" si="168"/>
        <v>0.04</v>
      </c>
      <c r="W359" s="1" t="s">
        <v>231</v>
      </c>
      <c r="X359" s="1" t="str">
        <f t="shared" si="167"/>
        <v>No</v>
      </c>
      <c r="AB359" t="s">
        <v>468</v>
      </c>
      <c r="AC359" t="str">
        <f t="shared" si="165"/>
        <v>No</v>
      </c>
      <c r="AD359" t="str">
        <f t="shared" si="137"/>
        <v>No</v>
      </c>
      <c r="AE359" t="str">
        <f t="shared" si="138"/>
        <v>No</v>
      </c>
      <c r="AF359" t="str">
        <f t="shared" si="139"/>
        <v>No</v>
      </c>
      <c r="AG359" t="str">
        <f t="shared" si="140"/>
        <v>Yes</v>
      </c>
      <c r="AH359" s="1" t="s">
        <v>348</v>
      </c>
      <c r="AI359" t="s">
        <v>348</v>
      </c>
      <c r="AJ359" t="str">
        <f t="shared" si="142"/>
        <v/>
      </c>
      <c r="AK359" t="str">
        <f t="shared" si="147"/>
        <v/>
      </c>
      <c r="AL359" t="str">
        <f t="shared" si="148"/>
        <v/>
      </c>
      <c r="AM359" t="str">
        <f t="shared" si="149"/>
        <v/>
      </c>
      <c r="AN359" t="str">
        <f t="shared" si="150"/>
        <v>Pharmaceutical</v>
      </c>
      <c r="AO359" t="str">
        <f t="shared" si="151"/>
        <v/>
      </c>
      <c r="AP359" t="str">
        <f t="shared" si="135"/>
        <v/>
      </c>
    </row>
    <row r="360" spans="1:54" hidden="1" x14ac:dyDescent="0.35">
      <c r="A360" s="1">
        <v>4087014</v>
      </c>
      <c r="B360" s="1" t="s">
        <v>575</v>
      </c>
      <c r="C360" s="1" t="s">
        <v>576</v>
      </c>
      <c r="D360" s="1">
        <v>2017</v>
      </c>
      <c r="E360" s="1" t="s">
        <v>618</v>
      </c>
      <c r="F360" s="1">
        <v>67459</v>
      </c>
      <c r="G360" s="1" t="s">
        <v>254</v>
      </c>
      <c r="H360" s="1" t="s">
        <v>92</v>
      </c>
      <c r="I360" s="1" t="s">
        <v>597</v>
      </c>
      <c r="J360" s="1">
        <v>2440</v>
      </c>
      <c r="K360" s="1" t="s">
        <v>345</v>
      </c>
      <c r="L360" s="1" t="s">
        <v>565</v>
      </c>
      <c r="M360" s="1"/>
      <c r="N360" s="1" t="s">
        <v>606</v>
      </c>
      <c r="O360" s="1" t="str">
        <f t="shared" si="166"/>
        <v>No</v>
      </c>
      <c r="P360" s="1" t="s">
        <v>722</v>
      </c>
      <c r="Q360" s="1">
        <v>200</v>
      </c>
      <c r="R360" s="1">
        <f t="shared" si="146"/>
        <v>0</v>
      </c>
      <c r="S360" s="1">
        <v>147</v>
      </c>
      <c r="T360" s="1" t="s">
        <v>30</v>
      </c>
      <c r="U360" s="1">
        <f t="shared" si="168"/>
        <v>0</v>
      </c>
      <c r="V360" s="1">
        <f t="shared" si="168"/>
        <v>0.14699999999999999</v>
      </c>
      <c r="W360" s="1" t="s">
        <v>231</v>
      </c>
      <c r="X360" s="1" t="str">
        <f t="shared" si="167"/>
        <v>No</v>
      </c>
      <c r="AB360" t="s">
        <v>430</v>
      </c>
      <c r="AC360" s="1" t="s">
        <v>349</v>
      </c>
      <c r="AD360" t="str">
        <f t="shared" si="137"/>
        <v>Yes</v>
      </c>
      <c r="AE360" t="str">
        <f t="shared" si="138"/>
        <v>No</v>
      </c>
      <c r="AF360" t="str">
        <f t="shared" si="139"/>
        <v>Yes</v>
      </c>
      <c r="AG360" t="str">
        <f t="shared" si="140"/>
        <v>Yes</v>
      </c>
      <c r="AH360" s="1" t="s">
        <v>348</v>
      </c>
      <c r="AI360" t="s">
        <v>348</v>
      </c>
      <c r="AJ360" t="str">
        <f t="shared" si="142"/>
        <v>Pesticide</v>
      </c>
      <c r="AK360" t="str">
        <f t="shared" si="147"/>
        <v>PCP</v>
      </c>
      <c r="AL360" t="str">
        <f t="shared" si="148"/>
        <v/>
      </c>
      <c r="AM360" t="str">
        <f t="shared" si="149"/>
        <v>Industrial</v>
      </c>
      <c r="AN360" t="str">
        <f t="shared" si="150"/>
        <v>Pharmaceutical</v>
      </c>
      <c r="AO360" t="str">
        <f t="shared" si="151"/>
        <v/>
      </c>
      <c r="AP360" t="str">
        <f t="shared" si="135"/>
        <v/>
      </c>
    </row>
    <row r="361" spans="1:54" hidden="1" x14ac:dyDescent="0.35">
      <c r="A361" s="1">
        <v>4087014</v>
      </c>
      <c r="B361" s="1" t="s">
        <v>575</v>
      </c>
      <c r="C361" s="1" t="s">
        <v>576</v>
      </c>
      <c r="D361" s="1">
        <v>2017</v>
      </c>
      <c r="E361" s="1" t="s">
        <v>618</v>
      </c>
      <c r="F361" s="1">
        <v>68005</v>
      </c>
      <c r="G361" s="1" t="s">
        <v>324</v>
      </c>
      <c r="H361" s="1" t="s">
        <v>155</v>
      </c>
      <c r="I361" s="1" t="s">
        <v>597</v>
      </c>
      <c r="J361" s="1">
        <v>2440</v>
      </c>
      <c r="K361" s="1" t="s">
        <v>345</v>
      </c>
      <c r="L361" s="1" t="s">
        <v>563</v>
      </c>
      <c r="M361" s="1"/>
      <c r="N361" s="1" t="s">
        <v>606</v>
      </c>
      <c r="O361" s="1" t="str">
        <f t="shared" si="166"/>
        <v>No</v>
      </c>
      <c r="P361" s="1" t="s">
        <v>722</v>
      </c>
      <c r="Q361" s="1">
        <v>7.4</v>
      </c>
      <c r="R361" s="1">
        <f t="shared" si="146"/>
        <v>0</v>
      </c>
      <c r="S361" s="1">
        <v>7.4</v>
      </c>
      <c r="T361" s="1" t="s">
        <v>30</v>
      </c>
      <c r="U361" s="1">
        <f t="shared" si="168"/>
        <v>0</v>
      </c>
      <c r="V361" s="1">
        <f t="shared" si="168"/>
        <v>7.4000000000000003E-3</v>
      </c>
      <c r="W361" s="1" t="s">
        <v>318</v>
      </c>
      <c r="X361" s="1" t="str">
        <f t="shared" si="167"/>
        <v>No</v>
      </c>
      <c r="AB361" t="s">
        <v>495</v>
      </c>
      <c r="AC361" t="str">
        <f t="shared" ref="AC361:AC369" si="169">IF(ISNUMBER(SEARCH("Pesticide, active_ingredient", AB361)), "Yes", "No")</f>
        <v>No</v>
      </c>
      <c r="AD361" t="str">
        <f t="shared" si="137"/>
        <v>Yes</v>
      </c>
      <c r="AE361" t="str">
        <f t="shared" si="138"/>
        <v>No</v>
      </c>
      <c r="AF361" t="str">
        <f t="shared" si="139"/>
        <v>No</v>
      </c>
      <c r="AG361" t="str">
        <f t="shared" si="140"/>
        <v>Yes</v>
      </c>
      <c r="AH361" s="1" t="s">
        <v>348</v>
      </c>
      <c r="AI361" t="s">
        <v>348</v>
      </c>
      <c r="AJ361" t="str">
        <f t="shared" si="142"/>
        <v/>
      </c>
      <c r="AK361" t="str">
        <f t="shared" si="147"/>
        <v>PCP</v>
      </c>
      <c r="AL361" t="str">
        <f t="shared" si="148"/>
        <v/>
      </c>
      <c r="AM361" t="str">
        <f t="shared" si="149"/>
        <v/>
      </c>
      <c r="AN361" t="str">
        <f t="shared" si="150"/>
        <v>Pharmaceutical</v>
      </c>
      <c r="AO361" t="str">
        <f t="shared" si="151"/>
        <v/>
      </c>
      <c r="AP361" t="str">
        <f t="shared" si="135"/>
        <v/>
      </c>
    </row>
    <row r="362" spans="1:54" hidden="1" x14ac:dyDescent="0.35">
      <c r="A362" s="1">
        <v>4087014</v>
      </c>
      <c r="B362" s="1" t="s">
        <v>575</v>
      </c>
      <c r="C362" s="1" t="s">
        <v>576</v>
      </c>
      <c r="D362" s="1">
        <v>2017</v>
      </c>
      <c r="E362" s="1" t="s">
        <v>618</v>
      </c>
      <c r="F362" s="1">
        <v>67481</v>
      </c>
      <c r="G362" s="1" t="s">
        <v>272</v>
      </c>
      <c r="H362" s="1" t="s">
        <v>108</v>
      </c>
      <c r="I362" s="1" t="s">
        <v>597</v>
      </c>
      <c r="J362" s="1">
        <v>2440</v>
      </c>
      <c r="K362" s="1" t="s">
        <v>345</v>
      </c>
      <c r="L362" s="1" t="s">
        <v>345</v>
      </c>
      <c r="M362" s="1"/>
      <c r="N362" s="1" t="s">
        <v>606</v>
      </c>
      <c r="O362" s="1" t="str">
        <f t="shared" si="166"/>
        <v>No</v>
      </c>
      <c r="P362" s="1" t="s">
        <v>722</v>
      </c>
      <c r="Q362" s="1">
        <v>200</v>
      </c>
      <c r="R362" s="1">
        <f t="shared" si="146"/>
        <v>0</v>
      </c>
      <c r="S362" s="1">
        <v>145</v>
      </c>
      <c r="T362" s="1" t="s">
        <v>30</v>
      </c>
      <c r="U362" s="1">
        <f t="shared" si="168"/>
        <v>0</v>
      </c>
      <c r="V362" s="1">
        <f t="shared" si="168"/>
        <v>0.14499999999999999</v>
      </c>
      <c r="W362" s="1" t="s">
        <v>231</v>
      </c>
      <c r="X362" s="1" t="str">
        <f t="shared" si="167"/>
        <v>No</v>
      </c>
      <c r="AB362" s="1" t="s">
        <v>448</v>
      </c>
      <c r="AC362" t="str">
        <f t="shared" si="169"/>
        <v>No</v>
      </c>
      <c r="AD362" t="str">
        <f t="shared" si="137"/>
        <v>No</v>
      </c>
      <c r="AE362" t="str">
        <f t="shared" si="138"/>
        <v>No</v>
      </c>
      <c r="AF362" t="str">
        <f t="shared" si="139"/>
        <v>No</v>
      </c>
      <c r="AG362" t="str">
        <f t="shared" si="140"/>
        <v>Yes</v>
      </c>
      <c r="AH362" s="1" t="s">
        <v>348</v>
      </c>
      <c r="AI362" t="s">
        <v>348</v>
      </c>
      <c r="AJ362" t="str">
        <f t="shared" si="142"/>
        <v/>
      </c>
      <c r="AK362" t="str">
        <f t="shared" si="147"/>
        <v/>
      </c>
      <c r="AL362" t="str">
        <f t="shared" si="148"/>
        <v/>
      </c>
      <c r="AM362" t="str">
        <f t="shared" si="149"/>
        <v/>
      </c>
      <c r="AN362" t="str">
        <f t="shared" si="150"/>
        <v>Pharmaceutical</v>
      </c>
      <c r="AO362" t="str">
        <f t="shared" si="151"/>
        <v/>
      </c>
      <c r="AP362" t="str">
        <f t="shared" si="135"/>
        <v/>
      </c>
    </row>
    <row r="363" spans="1:54" hidden="1" x14ac:dyDescent="0.35">
      <c r="A363" s="1">
        <v>4087014</v>
      </c>
      <c r="B363" s="1" t="s">
        <v>575</v>
      </c>
      <c r="C363" s="1" t="s">
        <v>576</v>
      </c>
      <c r="D363" s="1">
        <v>2017</v>
      </c>
      <c r="E363" s="1" t="s">
        <v>618</v>
      </c>
      <c r="F363" s="1">
        <v>62824</v>
      </c>
      <c r="G363" s="1" t="s">
        <v>220</v>
      </c>
      <c r="H363" s="1" t="s">
        <v>58</v>
      </c>
      <c r="I363" s="1" t="s">
        <v>596</v>
      </c>
      <c r="J363" s="1">
        <v>4433</v>
      </c>
      <c r="K363" s="1" t="s">
        <v>614</v>
      </c>
      <c r="L363" s="1" t="s">
        <v>548</v>
      </c>
      <c r="M363" s="1"/>
      <c r="N363" s="1" t="s">
        <v>606</v>
      </c>
      <c r="O363" s="1" t="str">
        <f t="shared" si="166"/>
        <v>No</v>
      </c>
      <c r="P363" s="1" t="s">
        <v>722</v>
      </c>
      <c r="Q363" s="1">
        <v>0.04</v>
      </c>
      <c r="R363" s="1">
        <f t="shared" si="146"/>
        <v>0</v>
      </c>
      <c r="S363" s="1">
        <v>0.04</v>
      </c>
      <c r="T363" s="1" t="s">
        <v>7</v>
      </c>
      <c r="U363" s="1">
        <f>R363/1</f>
        <v>0</v>
      </c>
      <c r="V363" s="1">
        <f>S363</f>
        <v>0.04</v>
      </c>
      <c r="W363" s="1" t="s">
        <v>177</v>
      </c>
      <c r="X363" s="1" t="str">
        <f t="shared" si="167"/>
        <v>No</v>
      </c>
      <c r="AB363" t="s">
        <v>397</v>
      </c>
      <c r="AC363" t="str">
        <f t="shared" si="169"/>
        <v>No</v>
      </c>
      <c r="AD363" t="str">
        <f t="shared" si="137"/>
        <v>Yes</v>
      </c>
      <c r="AE363" t="str">
        <f t="shared" si="138"/>
        <v>Yes</v>
      </c>
      <c r="AF363" t="str">
        <f t="shared" si="139"/>
        <v>Yes</v>
      </c>
      <c r="AG363" t="str">
        <f t="shared" si="140"/>
        <v>Yes</v>
      </c>
      <c r="AH363" s="1" t="s">
        <v>348</v>
      </c>
      <c r="AI363" t="s">
        <v>348</v>
      </c>
      <c r="AJ363" t="str">
        <f t="shared" si="142"/>
        <v/>
      </c>
      <c r="AK363" t="str">
        <f t="shared" si="147"/>
        <v>PCP</v>
      </c>
      <c r="AL363" t="str">
        <f t="shared" si="148"/>
        <v>Consumer</v>
      </c>
      <c r="AM363" t="str">
        <f t="shared" si="149"/>
        <v>Industrial</v>
      </c>
      <c r="AN363" t="str">
        <f t="shared" si="150"/>
        <v>Pharmaceutical</v>
      </c>
      <c r="AO363" t="str">
        <f t="shared" si="151"/>
        <v/>
      </c>
      <c r="AP363" t="str">
        <f t="shared" si="135"/>
        <v/>
      </c>
    </row>
    <row r="364" spans="1:54" hidden="1" x14ac:dyDescent="0.35">
      <c r="A364" s="1">
        <v>4087014</v>
      </c>
      <c r="B364" s="1" t="s">
        <v>575</v>
      </c>
      <c r="C364" s="1" t="s">
        <v>576</v>
      </c>
      <c r="D364" s="1">
        <v>2017</v>
      </c>
      <c r="E364" s="1" t="s">
        <v>618</v>
      </c>
      <c r="F364" s="1">
        <v>62825</v>
      </c>
      <c r="G364" s="1" t="s">
        <v>221</v>
      </c>
      <c r="H364" s="1" t="s">
        <v>59</v>
      </c>
      <c r="I364" s="1" t="s">
        <v>596</v>
      </c>
      <c r="J364" s="1">
        <v>4433</v>
      </c>
      <c r="K364" s="1" t="s">
        <v>614</v>
      </c>
      <c r="L364" s="1" t="s">
        <v>555</v>
      </c>
      <c r="M364" s="1"/>
      <c r="N364" s="1" t="s">
        <v>606</v>
      </c>
      <c r="O364" s="1" t="str">
        <f t="shared" si="166"/>
        <v>No</v>
      </c>
      <c r="P364" s="1" t="s">
        <v>722</v>
      </c>
      <c r="Q364" s="1">
        <v>0.09</v>
      </c>
      <c r="R364" s="1">
        <f t="shared" si="146"/>
        <v>0</v>
      </c>
      <c r="S364" s="1">
        <v>0.09</v>
      </c>
      <c r="T364" s="1" t="s">
        <v>7</v>
      </c>
      <c r="U364" s="1">
        <f>R364/1</f>
        <v>0</v>
      </c>
      <c r="V364" s="1">
        <f>S364</f>
        <v>0.09</v>
      </c>
      <c r="W364" s="1" t="s">
        <v>177</v>
      </c>
      <c r="X364" s="1" t="str">
        <f t="shared" si="167"/>
        <v>No</v>
      </c>
      <c r="AB364" t="s">
        <v>398</v>
      </c>
      <c r="AC364" t="str">
        <f t="shared" si="169"/>
        <v>No</v>
      </c>
      <c r="AD364" t="str">
        <f t="shared" si="137"/>
        <v>No</v>
      </c>
      <c r="AE364" t="str">
        <f t="shared" si="138"/>
        <v>Yes</v>
      </c>
      <c r="AF364" t="str">
        <f t="shared" si="139"/>
        <v>Yes</v>
      </c>
      <c r="AG364" t="str">
        <f t="shared" si="140"/>
        <v>No</v>
      </c>
      <c r="AH364" s="1" t="s">
        <v>348</v>
      </c>
      <c r="AI364" t="s">
        <v>348</v>
      </c>
      <c r="AJ364" t="str">
        <f t="shared" si="142"/>
        <v/>
      </c>
      <c r="AK364" t="str">
        <f t="shared" si="147"/>
        <v/>
      </c>
      <c r="AL364" t="str">
        <f t="shared" si="148"/>
        <v>Consumer</v>
      </c>
      <c r="AM364" t="str">
        <f t="shared" si="149"/>
        <v>Industrial</v>
      </c>
      <c r="AN364" t="str">
        <f t="shared" si="150"/>
        <v/>
      </c>
      <c r="AO364" t="str">
        <f t="shared" si="151"/>
        <v/>
      </c>
      <c r="AP364" t="str">
        <f t="shared" si="135"/>
        <v/>
      </c>
    </row>
    <row r="365" spans="1:54" hidden="1" x14ac:dyDescent="0.35">
      <c r="A365" s="1">
        <v>4087014</v>
      </c>
      <c r="B365" s="1" t="s">
        <v>575</v>
      </c>
      <c r="C365" s="1" t="s">
        <v>576</v>
      </c>
      <c r="D365" s="1">
        <v>2017</v>
      </c>
      <c r="E365" s="1" t="s">
        <v>618</v>
      </c>
      <c r="F365" s="1">
        <v>34408</v>
      </c>
      <c r="G365" s="1" t="s">
        <v>186</v>
      </c>
      <c r="H365" s="1" t="s">
        <v>16</v>
      </c>
      <c r="I365" s="1" t="s">
        <v>596</v>
      </c>
      <c r="J365" s="1">
        <v>4433</v>
      </c>
      <c r="K365" s="1" t="s">
        <v>614</v>
      </c>
      <c r="L365" s="1" t="s">
        <v>547</v>
      </c>
      <c r="M365" s="1" t="s">
        <v>554</v>
      </c>
      <c r="O365" s="1" t="str">
        <f t="shared" si="166"/>
        <v>Yes</v>
      </c>
      <c r="P365" s="1" t="s">
        <v>349</v>
      </c>
      <c r="Q365" s="1">
        <v>1.6E-2</v>
      </c>
      <c r="R365" s="1">
        <f t="shared" si="146"/>
        <v>1.6E-2</v>
      </c>
      <c r="S365" s="1">
        <v>0.05</v>
      </c>
      <c r="T365" s="1" t="s">
        <v>7</v>
      </c>
      <c r="U365" s="1">
        <f>R365/1</f>
        <v>1.6E-2</v>
      </c>
      <c r="V365" s="1">
        <f>S365</f>
        <v>0.05</v>
      </c>
      <c r="W365" s="1" t="s">
        <v>177</v>
      </c>
      <c r="X365" s="1" t="str">
        <f>IF(S365&lt;R365, "Yes*", "No")</f>
        <v>No</v>
      </c>
      <c r="AB365" t="s">
        <v>357</v>
      </c>
      <c r="AC365" t="str">
        <f t="shared" si="169"/>
        <v>No</v>
      </c>
      <c r="AD365" t="str">
        <f t="shared" si="137"/>
        <v>Yes</v>
      </c>
      <c r="AE365" t="str">
        <f t="shared" si="138"/>
        <v>Yes</v>
      </c>
      <c r="AF365" t="str">
        <f t="shared" si="139"/>
        <v>Yes</v>
      </c>
      <c r="AG365" t="str">
        <f t="shared" si="140"/>
        <v>No</v>
      </c>
      <c r="AH365" t="s">
        <v>348</v>
      </c>
      <c r="AI365" t="s">
        <v>348</v>
      </c>
      <c r="AJ365" t="str">
        <f t="shared" si="142"/>
        <v/>
      </c>
      <c r="AK365" t="str">
        <f t="shared" si="147"/>
        <v>PCP</v>
      </c>
      <c r="AL365" t="str">
        <f t="shared" si="148"/>
        <v>Consumer</v>
      </c>
      <c r="AM365" t="str">
        <f t="shared" si="149"/>
        <v>Industrial</v>
      </c>
      <c r="AN365" t="str">
        <f t="shared" si="150"/>
        <v/>
      </c>
      <c r="AO365" t="str">
        <f t="shared" si="151"/>
        <v/>
      </c>
      <c r="AP365" t="str">
        <f t="shared" ref="AP365:AP421" si="170">IF(AI365="Yes", "Other", "")</f>
        <v/>
      </c>
    </row>
    <row r="366" spans="1:54" hidden="1" x14ac:dyDescent="0.35">
      <c r="A366" s="1">
        <v>4087014</v>
      </c>
      <c r="B366" s="1" t="s">
        <v>575</v>
      </c>
      <c r="C366" s="1" t="s">
        <v>576</v>
      </c>
      <c r="D366" s="1">
        <v>2017</v>
      </c>
      <c r="E366" s="1" t="s">
        <v>618</v>
      </c>
      <c r="F366" s="1">
        <v>77223</v>
      </c>
      <c r="G366" t="s">
        <v>662</v>
      </c>
      <c r="H366" s="1" t="s">
        <v>172</v>
      </c>
      <c r="I366" s="1" t="s">
        <v>596</v>
      </c>
      <c r="J366" s="1">
        <v>4433</v>
      </c>
      <c r="K366" s="1" t="s">
        <v>614</v>
      </c>
      <c r="L366" s="1" t="s">
        <v>548</v>
      </c>
      <c r="M366" s="1"/>
      <c r="N366" s="1" t="s">
        <v>606</v>
      </c>
      <c r="O366" s="1" t="str">
        <f t="shared" si="166"/>
        <v>No</v>
      </c>
      <c r="P366" s="1" t="s">
        <v>722</v>
      </c>
      <c r="Q366" s="1">
        <v>0.04</v>
      </c>
      <c r="R366" s="1">
        <f t="shared" si="146"/>
        <v>0</v>
      </c>
      <c r="S366" s="1">
        <v>0.04</v>
      </c>
      <c r="T366" s="1" t="s">
        <v>7</v>
      </c>
      <c r="U366" s="1">
        <f>R366/1</f>
        <v>0</v>
      </c>
      <c r="V366" s="1">
        <f>S366</f>
        <v>0.04</v>
      </c>
      <c r="W366" s="1" t="s">
        <v>318</v>
      </c>
      <c r="X366" s="1" t="str">
        <f t="shared" ref="X366:X383" si="171">IF(N366="E", "Yes", "No")</f>
        <v>No</v>
      </c>
      <c r="AB366" t="s">
        <v>512</v>
      </c>
      <c r="AC366" t="str">
        <f t="shared" si="169"/>
        <v>No</v>
      </c>
      <c r="AD366" t="str">
        <f t="shared" si="137"/>
        <v>Yes</v>
      </c>
      <c r="AE366" t="str">
        <f t="shared" si="138"/>
        <v>Yes</v>
      </c>
      <c r="AF366" t="str">
        <f t="shared" si="139"/>
        <v>Yes</v>
      </c>
      <c r="AG366" t="str">
        <f t="shared" si="140"/>
        <v>Yes</v>
      </c>
      <c r="AH366" s="1" t="s">
        <v>348</v>
      </c>
      <c r="AI366" t="s">
        <v>348</v>
      </c>
      <c r="AJ366" t="str">
        <f t="shared" si="142"/>
        <v/>
      </c>
      <c r="AK366" t="str">
        <f t="shared" si="147"/>
        <v>PCP</v>
      </c>
      <c r="AL366" t="str">
        <f t="shared" si="148"/>
        <v>Consumer</v>
      </c>
      <c r="AM366" t="str">
        <f t="shared" si="149"/>
        <v>Industrial</v>
      </c>
      <c r="AN366" t="str">
        <f t="shared" si="150"/>
        <v>Pharmaceutical</v>
      </c>
      <c r="AO366" t="str">
        <f t="shared" si="151"/>
        <v/>
      </c>
      <c r="AP366" t="str">
        <f t="shared" si="170"/>
        <v/>
      </c>
    </row>
    <row r="367" spans="1:54" hidden="1" x14ac:dyDescent="0.35">
      <c r="A367" s="1">
        <v>4087014</v>
      </c>
      <c r="B367" s="1" t="s">
        <v>575</v>
      </c>
      <c r="C367" s="1" t="s">
        <v>576</v>
      </c>
      <c r="D367" s="1">
        <v>2017</v>
      </c>
      <c r="E367" s="1" t="s">
        <v>618</v>
      </c>
      <c r="F367" s="1">
        <v>62826</v>
      </c>
      <c r="G367" s="1" t="s">
        <v>222</v>
      </c>
      <c r="H367" s="1" t="s">
        <v>60</v>
      </c>
      <c r="I367" s="1" t="s">
        <v>596</v>
      </c>
      <c r="J367" s="1">
        <v>4433</v>
      </c>
      <c r="K367" s="1" t="s">
        <v>614</v>
      </c>
      <c r="L367" s="1" t="s">
        <v>557</v>
      </c>
      <c r="M367" s="1"/>
      <c r="N367" s="1" t="s">
        <v>606</v>
      </c>
      <c r="O367" s="1" t="str">
        <f t="shared" si="166"/>
        <v>No</v>
      </c>
      <c r="P367" s="1" t="s">
        <v>722</v>
      </c>
      <c r="Q367" s="1">
        <v>0.8</v>
      </c>
      <c r="R367" s="1">
        <f t="shared" si="146"/>
        <v>0</v>
      </c>
      <c r="S367" s="1">
        <v>0.8</v>
      </c>
      <c r="T367" s="1" t="s">
        <v>7</v>
      </c>
      <c r="U367" s="1">
        <f>R367/1</f>
        <v>0</v>
      </c>
      <c r="V367" s="1">
        <f>S367</f>
        <v>0.8</v>
      </c>
      <c r="W367" s="1" t="s">
        <v>177</v>
      </c>
      <c r="X367" s="1" t="str">
        <f t="shared" si="171"/>
        <v>No</v>
      </c>
      <c r="AB367" t="s">
        <v>399</v>
      </c>
      <c r="AC367" t="str">
        <f t="shared" si="169"/>
        <v>No</v>
      </c>
      <c r="AD367" t="str">
        <f t="shared" ref="AD367:AD430" si="172">IF(ISNUMBER(SEARCH("Personal_care", AB367)), "Yes", "No")</f>
        <v>No</v>
      </c>
      <c r="AE367" t="str">
        <f t="shared" ref="AE367:AE430" si="173">IF(ISNUMBER(SEARCH("Consumer_use", AB367)), "Yes", "No")</f>
        <v>Yes</v>
      </c>
      <c r="AF367" t="str">
        <f t="shared" ref="AF367:AF430" si="174">IF(ISNUMBER(SEARCH("Industrial_manufacturing", AB367)), "Yes", "No")</f>
        <v>No</v>
      </c>
      <c r="AG367" t="str">
        <f t="shared" ref="AG367:AG430" si="175">IF(ISNUMBER(SEARCH("Drug", AB367)), "Yes", "No")</f>
        <v>Yes</v>
      </c>
      <c r="AH367" s="1" t="s">
        <v>348</v>
      </c>
      <c r="AI367" t="s">
        <v>348</v>
      </c>
      <c r="AJ367" t="str">
        <f t="shared" si="142"/>
        <v/>
      </c>
      <c r="AK367" t="str">
        <f t="shared" si="147"/>
        <v/>
      </c>
      <c r="AL367" t="str">
        <f t="shared" si="148"/>
        <v>Consumer</v>
      </c>
      <c r="AM367" t="str">
        <f t="shared" si="149"/>
        <v/>
      </c>
      <c r="AN367" t="str">
        <f t="shared" si="150"/>
        <v>Pharmaceutical</v>
      </c>
      <c r="AO367" t="str">
        <f t="shared" si="151"/>
        <v/>
      </c>
      <c r="AP367" t="str">
        <f t="shared" si="170"/>
        <v/>
      </c>
    </row>
    <row r="368" spans="1:54" hidden="1" x14ac:dyDescent="0.35">
      <c r="A368" s="1">
        <v>4087014</v>
      </c>
      <c r="B368" s="1" t="s">
        <v>575</v>
      </c>
      <c r="C368" s="1" t="s">
        <v>576</v>
      </c>
      <c r="D368" s="1">
        <v>2017</v>
      </c>
      <c r="E368" s="1" t="s">
        <v>618</v>
      </c>
      <c r="F368" s="1">
        <v>68014</v>
      </c>
      <c r="G368" s="1" t="s">
        <v>331</v>
      </c>
      <c r="H368" s="1" t="s">
        <v>162</v>
      </c>
      <c r="I368" s="1" t="s">
        <v>597</v>
      </c>
      <c r="J368" s="1">
        <v>2440</v>
      </c>
      <c r="K368" s="1" t="s">
        <v>345</v>
      </c>
      <c r="L368" s="1" t="s">
        <v>566</v>
      </c>
      <c r="M368" s="1"/>
      <c r="N368" s="1" t="s">
        <v>606</v>
      </c>
      <c r="O368" s="1" t="str">
        <f t="shared" si="166"/>
        <v>No</v>
      </c>
      <c r="P368" s="1" t="s">
        <v>722</v>
      </c>
      <c r="Q368" s="1">
        <v>200</v>
      </c>
      <c r="R368" s="1">
        <f t="shared" si="146"/>
        <v>0</v>
      </c>
      <c r="S368" s="1">
        <v>113</v>
      </c>
      <c r="T368" s="1" t="s">
        <v>30</v>
      </c>
      <c r="U368" s="1">
        <f t="shared" ref="U368:V373" si="176">R368/1000</f>
        <v>0</v>
      </c>
      <c r="V368" s="1">
        <f t="shared" si="176"/>
        <v>0.113</v>
      </c>
      <c r="W368" s="1" t="s">
        <v>318</v>
      </c>
      <c r="X368" s="1" t="str">
        <f t="shared" si="171"/>
        <v>No</v>
      </c>
      <c r="AB368" t="s">
        <v>500</v>
      </c>
      <c r="AC368" t="str">
        <f t="shared" si="169"/>
        <v>No</v>
      </c>
      <c r="AD368" t="str">
        <f t="shared" si="172"/>
        <v>Yes</v>
      </c>
      <c r="AE368" t="str">
        <f t="shared" si="173"/>
        <v>No</v>
      </c>
      <c r="AF368" t="str">
        <f t="shared" si="174"/>
        <v>Yes</v>
      </c>
      <c r="AG368" t="str">
        <f t="shared" si="175"/>
        <v>Yes</v>
      </c>
      <c r="AH368" s="1" t="s">
        <v>348</v>
      </c>
      <c r="AI368" t="s">
        <v>348</v>
      </c>
      <c r="AJ368" t="str">
        <f t="shared" si="142"/>
        <v/>
      </c>
      <c r="AK368" t="str">
        <f t="shared" si="147"/>
        <v>PCP</v>
      </c>
      <c r="AL368" t="str">
        <f t="shared" si="148"/>
        <v/>
      </c>
      <c r="AM368" t="str">
        <f t="shared" si="149"/>
        <v>Industrial</v>
      </c>
      <c r="AN368" t="str">
        <f t="shared" si="150"/>
        <v>Pharmaceutical</v>
      </c>
      <c r="AO368" t="str">
        <f t="shared" si="151"/>
        <v/>
      </c>
      <c r="AP368" t="str">
        <f t="shared" si="170"/>
        <v/>
      </c>
    </row>
    <row r="369" spans="1:42" hidden="1" x14ac:dyDescent="0.35">
      <c r="A369" s="1">
        <v>4087014</v>
      </c>
      <c r="B369" s="1" t="s">
        <v>575</v>
      </c>
      <c r="C369" s="1" t="s">
        <v>576</v>
      </c>
      <c r="D369" s="1">
        <v>2017</v>
      </c>
      <c r="E369" s="1" t="s">
        <v>618</v>
      </c>
      <c r="F369" s="1">
        <v>68018</v>
      </c>
      <c r="G369" s="1" t="s">
        <v>334</v>
      </c>
      <c r="H369" s="1" t="s">
        <v>165</v>
      </c>
      <c r="I369" s="1" t="s">
        <v>597</v>
      </c>
      <c r="J369" s="1">
        <v>2440</v>
      </c>
      <c r="K369" s="1" t="s">
        <v>345</v>
      </c>
      <c r="L369" s="1" t="s">
        <v>345</v>
      </c>
      <c r="M369" s="1"/>
      <c r="N369" s="1" t="s">
        <v>606</v>
      </c>
      <c r="O369" s="1" t="str">
        <f t="shared" si="166"/>
        <v>No</v>
      </c>
      <c r="P369" s="1" t="s">
        <v>722</v>
      </c>
      <c r="Q369" s="1">
        <v>20</v>
      </c>
      <c r="R369" s="1">
        <f t="shared" si="146"/>
        <v>0</v>
      </c>
      <c r="S369" s="1">
        <v>16</v>
      </c>
      <c r="T369" s="1" t="s">
        <v>30</v>
      </c>
      <c r="U369" s="1">
        <f t="shared" si="176"/>
        <v>0</v>
      </c>
      <c r="V369" s="1">
        <f t="shared" si="176"/>
        <v>1.6E-2</v>
      </c>
      <c r="W369" s="1" t="s">
        <v>318</v>
      </c>
      <c r="X369" s="1" t="str">
        <f t="shared" si="171"/>
        <v>No</v>
      </c>
      <c r="AB369" s="1" t="s">
        <v>445</v>
      </c>
      <c r="AC369" t="str">
        <f t="shared" si="169"/>
        <v>No</v>
      </c>
      <c r="AD369" t="str">
        <f t="shared" si="172"/>
        <v>No</v>
      </c>
      <c r="AE369" t="str">
        <f t="shared" si="173"/>
        <v>No</v>
      </c>
      <c r="AF369" t="str">
        <f t="shared" si="174"/>
        <v>No</v>
      </c>
      <c r="AG369" t="str">
        <f t="shared" si="175"/>
        <v>Yes</v>
      </c>
      <c r="AH369" s="1" t="s">
        <v>348</v>
      </c>
      <c r="AI369" t="s">
        <v>348</v>
      </c>
      <c r="AJ369" t="str">
        <f t="shared" si="142"/>
        <v/>
      </c>
      <c r="AK369" t="str">
        <f t="shared" si="147"/>
        <v/>
      </c>
      <c r="AL369" t="str">
        <f t="shared" si="148"/>
        <v/>
      </c>
      <c r="AM369" t="str">
        <f t="shared" si="149"/>
        <v/>
      </c>
      <c r="AN369" t="str">
        <f t="shared" si="150"/>
        <v>Pharmaceutical</v>
      </c>
      <c r="AO369" t="str">
        <f t="shared" si="151"/>
        <v/>
      </c>
      <c r="AP369" t="str">
        <f t="shared" si="170"/>
        <v/>
      </c>
    </row>
    <row r="370" spans="1:42" hidden="1" x14ac:dyDescent="0.35">
      <c r="A370" s="1">
        <v>4087014</v>
      </c>
      <c r="B370" s="1" t="s">
        <v>575</v>
      </c>
      <c r="C370" s="1" t="s">
        <v>576</v>
      </c>
      <c r="D370" s="1">
        <v>2017</v>
      </c>
      <c r="E370" s="1" t="s">
        <v>618</v>
      </c>
      <c r="F370" s="1">
        <v>67462</v>
      </c>
      <c r="G370" s="1" t="s">
        <v>257</v>
      </c>
      <c r="H370" s="1" t="s">
        <v>94</v>
      </c>
      <c r="I370" s="1" t="s">
        <v>597</v>
      </c>
      <c r="J370" s="1">
        <v>2440</v>
      </c>
      <c r="K370" s="1" t="s">
        <v>345</v>
      </c>
      <c r="L370" s="1" t="s">
        <v>565</v>
      </c>
      <c r="M370" s="1"/>
      <c r="N370" s="1" t="s">
        <v>606</v>
      </c>
      <c r="O370" s="1" t="str">
        <f t="shared" si="166"/>
        <v>No</v>
      </c>
      <c r="P370" s="1" t="s">
        <v>722</v>
      </c>
      <c r="Q370" s="1">
        <v>38</v>
      </c>
      <c r="R370" s="1">
        <f t="shared" si="146"/>
        <v>0</v>
      </c>
      <c r="S370" s="1">
        <v>8</v>
      </c>
      <c r="T370" s="1" t="s">
        <v>30</v>
      </c>
      <c r="U370" s="1">
        <f t="shared" si="176"/>
        <v>0</v>
      </c>
      <c r="V370" s="1">
        <f t="shared" si="176"/>
        <v>8.0000000000000002E-3</v>
      </c>
      <c r="W370" s="1" t="s">
        <v>231</v>
      </c>
      <c r="X370" s="1" t="str">
        <f t="shared" si="171"/>
        <v>No</v>
      </c>
      <c r="AB370" t="s">
        <v>433</v>
      </c>
      <c r="AC370" s="1" t="s">
        <v>349</v>
      </c>
      <c r="AD370" t="str">
        <f t="shared" si="172"/>
        <v>Yes</v>
      </c>
      <c r="AE370" t="str">
        <f t="shared" si="173"/>
        <v>No</v>
      </c>
      <c r="AF370" t="str">
        <f t="shared" si="174"/>
        <v>Yes</v>
      </c>
      <c r="AG370" t="str">
        <f t="shared" si="175"/>
        <v>Yes</v>
      </c>
      <c r="AH370" s="1" t="s">
        <v>348</v>
      </c>
      <c r="AI370" t="s">
        <v>348</v>
      </c>
      <c r="AJ370" t="str">
        <f t="shared" si="142"/>
        <v>Pesticide</v>
      </c>
      <c r="AK370" t="str">
        <f t="shared" si="147"/>
        <v>PCP</v>
      </c>
      <c r="AL370" t="str">
        <f t="shared" si="148"/>
        <v/>
      </c>
      <c r="AM370" t="str">
        <f t="shared" si="149"/>
        <v>Industrial</v>
      </c>
      <c r="AN370" t="str">
        <f t="shared" si="150"/>
        <v>Pharmaceutical</v>
      </c>
      <c r="AO370" t="str">
        <f t="shared" si="151"/>
        <v/>
      </c>
      <c r="AP370" t="str">
        <f t="shared" si="170"/>
        <v/>
      </c>
    </row>
    <row r="371" spans="1:42" hidden="1" x14ac:dyDescent="0.35">
      <c r="A371" s="1">
        <v>4087014</v>
      </c>
      <c r="B371" s="1" t="s">
        <v>575</v>
      </c>
      <c r="C371" s="1" t="s">
        <v>576</v>
      </c>
      <c r="D371" s="1">
        <v>2017</v>
      </c>
      <c r="E371" s="1" t="s">
        <v>618</v>
      </c>
      <c r="F371" s="1">
        <v>67515</v>
      </c>
      <c r="G371" s="1" t="s">
        <v>300</v>
      </c>
      <c r="H371" s="11" t="s">
        <v>517</v>
      </c>
      <c r="I371" s="1" t="s">
        <v>597</v>
      </c>
      <c r="J371" s="1">
        <v>2440</v>
      </c>
      <c r="K371" s="1" t="s">
        <v>345</v>
      </c>
      <c r="L371" s="1" t="s">
        <v>345</v>
      </c>
      <c r="M371" s="1"/>
      <c r="N371" s="1" t="s">
        <v>606</v>
      </c>
      <c r="O371" s="1" t="str">
        <f t="shared" si="166"/>
        <v>No</v>
      </c>
      <c r="P371" s="1" t="s">
        <v>722</v>
      </c>
      <c r="Q371" s="1">
        <v>80</v>
      </c>
      <c r="R371" s="1">
        <f t="shared" si="146"/>
        <v>0</v>
      </c>
      <c r="S371" s="1">
        <v>80</v>
      </c>
      <c r="T371" s="1" t="s">
        <v>30</v>
      </c>
      <c r="U371" s="1">
        <f t="shared" si="176"/>
        <v>0</v>
      </c>
      <c r="V371" s="1">
        <f t="shared" si="176"/>
        <v>0.08</v>
      </c>
      <c r="W371" s="1" t="s">
        <v>231</v>
      </c>
      <c r="X371" s="1" t="str">
        <f t="shared" si="171"/>
        <v>No</v>
      </c>
      <c r="AB371" s="1" t="s">
        <v>476</v>
      </c>
      <c r="AC371" t="str">
        <f t="shared" ref="AC371:AC379" si="177">IF(ISNUMBER(SEARCH("Pesticide, active_ingredient", AB371)), "Yes", "No")</f>
        <v>No</v>
      </c>
      <c r="AD371" t="str">
        <f t="shared" si="172"/>
        <v>No</v>
      </c>
      <c r="AE371" t="str">
        <f t="shared" si="173"/>
        <v>No</v>
      </c>
      <c r="AF371" t="str">
        <f t="shared" si="174"/>
        <v>No</v>
      </c>
      <c r="AG371" t="str">
        <f t="shared" si="175"/>
        <v>Yes</v>
      </c>
      <c r="AH371" s="1" t="s">
        <v>348</v>
      </c>
      <c r="AI371" t="s">
        <v>348</v>
      </c>
      <c r="AJ371" t="str">
        <f t="shared" si="142"/>
        <v/>
      </c>
      <c r="AK371" t="str">
        <f t="shared" si="147"/>
        <v/>
      </c>
      <c r="AL371" t="str">
        <f t="shared" si="148"/>
        <v/>
      </c>
      <c r="AM371" t="str">
        <f t="shared" si="149"/>
        <v/>
      </c>
      <c r="AN371" t="str">
        <f t="shared" si="150"/>
        <v>Pharmaceutical</v>
      </c>
      <c r="AO371" t="str">
        <f t="shared" si="151"/>
        <v/>
      </c>
      <c r="AP371" t="str">
        <f t="shared" si="170"/>
        <v/>
      </c>
    </row>
    <row r="372" spans="1:42" hidden="1" x14ac:dyDescent="0.35">
      <c r="A372" s="1">
        <v>4087014</v>
      </c>
      <c r="B372" s="1" t="s">
        <v>575</v>
      </c>
      <c r="C372" s="1" t="s">
        <v>576</v>
      </c>
      <c r="D372" s="1">
        <v>2017</v>
      </c>
      <c r="E372" s="1" t="s">
        <v>618</v>
      </c>
      <c r="F372" s="1">
        <v>67488</v>
      </c>
      <c r="G372" s="1" t="s">
        <v>277</v>
      </c>
      <c r="H372" s="1" t="s">
        <v>113</v>
      </c>
      <c r="I372" s="1" t="s">
        <v>597</v>
      </c>
      <c r="J372" s="1">
        <v>2440</v>
      </c>
      <c r="K372" s="1" t="s">
        <v>345</v>
      </c>
      <c r="L372" s="1" t="s">
        <v>345</v>
      </c>
      <c r="M372" s="1"/>
      <c r="N372" s="1" t="s">
        <v>606</v>
      </c>
      <c r="O372" s="1" t="str">
        <f t="shared" si="166"/>
        <v>No</v>
      </c>
      <c r="P372" s="1" t="s">
        <v>722</v>
      </c>
      <c r="Q372" s="1">
        <v>7</v>
      </c>
      <c r="R372" s="1">
        <f t="shared" si="146"/>
        <v>0</v>
      </c>
      <c r="S372" s="1">
        <v>7</v>
      </c>
      <c r="T372" s="1" t="s">
        <v>30</v>
      </c>
      <c r="U372" s="1">
        <f t="shared" si="176"/>
        <v>0</v>
      </c>
      <c r="V372" s="1">
        <f t="shared" si="176"/>
        <v>7.0000000000000001E-3</v>
      </c>
      <c r="W372" s="1" t="s">
        <v>231</v>
      </c>
      <c r="X372" s="1" t="str">
        <f t="shared" si="171"/>
        <v>No</v>
      </c>
      <c r="AB372" t="s">
        <v>453</v>
      </c>
      <c r="AC372" t="str">
        <f t="shared" si="177"/>
        <v>No</v>
      </c>
      <c r="AD372" t="str">
        <f t="shared" si="172"/>
        <v>No</v>
      </c>
      <c r="AE372" t="str">
        <f t="shared" si="173"/>
        <v>No</v>
      </c>
      <c r="AF372" t="str">
        <f t="shared" si="174"/>
        <v>No</v>
      </c>
      <c r="AG372" t="str">
        <f t="shared" si="175"/>
        <v>Yes</v>
      </c>
      <c r="AH372" s="1" t="s">
        <v>348</v>
      </c>
      <c r="AI372" t="s">
        <v>348</v>
      </c>
      <c r="AJ372" t="str">
        <f t="shared" si="142"/>
        <v/>
      </c>
      <c r="AK372" t="str">
        <f t="shared" si="147"/>
        <v/>
      </c>
      <c r="AL372" t="str">
        <f t="shared" si="148"/>
        <v/>
      </c>
      <c r="AM372" t="str">
        <f t="shared" si="149"/>
        <v/>
      </c>
      <c r="AN372" t="str">
        <f t="shared" si="150"/>
        <v>Pharmaceutical</v>
      </c>
      <c r="AO372" t="str">
        <f t="shared" si="151"/>
        <v/>
      </c>
      <c r="AP372" t="str">
        <f t="shared" si="170"/>
        <v/>
      </c>
    </row>
    <row r="373" spans="1:42" hidden="1" x14ac:dyDescent="0.35">
      <c r="A373" s="1">
        <v>4087014</v>
      </c>
      <c r="B373" s="1" t="s">
        <v>575</v>
      </c>
      <c r="C373" s="1" t="s">
        <v>576</v>
      </c>
      <c r="D373" s="1">
        <v>2017</v>
      </c>
      <c r="E373" s="1" t="s">
        <v>618</v>
      </c>
      <c r="F373" s="1">
        <v>67470</v>
      </c>
      <c r="G373" s="1" t="s">
        <v>263</v>
      </c>
      <c r="H373" s="1" t="s">
        <v>100</v>
      </c>
      <c r="I373" s="1" t="s">
        <v>597</v>
      </c>
      <c r="J373" s="1">
        <v>2440</v>
      </c>
      <c r="K373" s="1" t="s">
        <v>345</v>
      </c>
      <c r="L373" s="1" t="s">
        <v>345</v>
      </c>
      <c r="M373" s="1"/>
      <c r="N373" s="1" t="s">
        <v>606</v>
      </c>
      <c r="O373" s="1" t="str">
        <f t="shared" si="166"/>
        <v>No</v>
      </c>
      <c r="P373" s="1" t="s">
        <v>722</v>
      </c>
      <c r="Q373" s="1">
        <v>202</v>
      </c>
      <c r="R373" s="1">
        <f t="shared" si="146"/>
        <v>0</v>
      </c>
      <c r="S373" s="1">
        <v>202</v>
      </c>
      <c r="T373" s="1" t="s">
        <v>30</v>
      </c>
      <c r="U373" s="1">
        <f t="shared" si="176"/>
        <v>0</v>
      </c>
      <c r="V373" s="1">
        <f t="shared" si="176"/>
        <v>0.20200000000000001</v>
      </c>
      <c r="W373" s="1" t="s">
        <v>231</v>
      </c>
      <c r="X373" s="1" t="str">
        <f t="shared" si="171"/>
        <v>No</v>
      </c>
      <c r="AB373" t="s">
        <v>439</v>
      </c>
      <c r="AC373" t="str">
        <f t="shared" si="177"/>
        <v>No</v>
      </c>
      <c r="AD373" t="str">
        <f t="shared" si="172"/>
        <v>No</v>
      </c>
      <c r="AE373" t="str">
        <f t="shared" si="173"/>
        <v>No</v>
      </c>
      <c r="AF373" t="str">
        <f t="shared" si="174"/>
        <v>No</v>
      </c>
      <c r="AG373" t="str">
        <f t="shared" si="175"/>
        <v>Yes</v>
      </c>
      <c r="AH373" s="1" t="s">
        <v>348</v>
      </c>
      <c r="AI373" t="s">
        <v>348</v>
      </c>
      <c r="AJ373" t="str">
        <f t="shared" ref="AJ373:AJ436" si="178">IF(AC373="Yes", "Pesticide", "")</f>
        <v/>
      </c>
      <c r="AK373" t="str">
        <f t="shared" si="147"/>
        <v/>
      </c>
      <c r="AL373" t="str">
        <f t="shared" si="148"/>
        <v/>
      </c>
      <c r="AM373" t="str">
        <f t="shared" si="149"/>
        <v/>
      </c>
      <c r="AN373" t="str">
        <f t="shared" si="150"/>
        <v>Pharmaceutical</v>
      </c>
      <c r="AO373" t="str">
        <f t="shared" si="151"/>
        <v/>
      </c>
      <c r="AP373" t="str">
        <f t="shared" si="170"/>
        <v/>
      </c>
    </row>
    <row r="374" spans="1:42" hidden="1" x14ac:dyDescent="0.35">
      <c r="A374" s="1">
        <v>4087014</v>
      </c>
      <c r="B374" s="1" t="s">
        <v>575</v>
      </c>
      <c r="C374" s="1" t="s">
        <v>576</v>
      </c>
      <c r="D374" s="1">
        <v>2017</v>
      </c>
      <c r="E374" s="1" t="s">
        <v>618</v>
      </c>
      <c r="F374" s="1">
        <v>62827</v>
      </c>
      <c r="G374" s="1" t="s">
        <v>223</v>
      </c>
      <c r="H374" s="1" t="s">
        <v>61</v>
      </c>
      <c r="I374" s="1" t="s">
        <v>596</v>
      </c>
      <c r="J374" s="1">
        <v>4433</v>
      </c>
      <c r="K374" s="1" t="s">
        <v>614</v>
      </c>
      <c r="L374" s="1" t="s">
        <v>557</v>
      </c>
      <c r="M374" s="1"/>
      <c r="N374" s="1" t="s">
        <v>606</v>
      </c>
      <c r="O374" s="1" t="str">
        <f t="shared" si="166"/>
        <v>No</v>
      </c>
      <c r="P374" s="1" t="s">
        <v>722</v>
      </c>
      <c r="Q374" s="1">
        <v>0.32</v>
      </c>
      <c r="R374" s="1">
        <f t="shared" si="146"/>
        <v>0</v>
      </c>
      <c r="S374" s="1">
        <v>0.32</v>
      </c>
      <c r="T374" s="1" t="s">
        <v>7</v>
      </c>
      <c r="U374" s="1">
        <f>R374/1</f>
        <v>0</v>
      </c>
      <c r="V374" s="1">
        <f>S374</f>
        <v>0.32</v>
      </c>
      <c r="W374" s="1" t="s">
        <v>177</v>
      </c>
      <c r="X374" s="1" t="str">
        <f t="shared" si="171"/>
        <v>No</v>
      </c>
      <c r="AB374" s="1" t="s">
        <v>400</v>
      </c>
      <c r="AC374" t="str">
        <f t="shared" si="177"/>
        <v>No</v>
      </c>
      <c r="AD374" t="str">
        <f t="shared" si="172"/>
        <v>No</v>
      </c>
      <c r="AE374" t="str">
        <f t="shared" si="173"/>
        <v>Yes</v>
      </c>
      <c r="AF374" t="str">
        <f t="shared" si="174"/>
        <v>No</v>
      </c>
      <c r="AG374" t="str">
        <f t="shared" si="175"/>
        <v>Yes</v>
      </c>
      <c r="AH374" s="1" t="s">
        <v>348</v>
      </c>
      <c r="AI374" t="s">
        <v>348</v>
      </c>
      <c r="AJ374" t="str">
        <f t="shared" si="178"/>
        <v/>
      </c>
      <c r="AK374" t="str">
        <f t="shared" si="147"/>
        <v/>
      </c>
      <c r="AL374" t="str">
        <f t="shared" si="148"/>
        <v>Consumer</v>
      </c>
      <c r="AM374" t="str">
        <f t="shared" si="149"/>
        <v/>
      </c>
      <c r="AN374" t="str">
        <f t="shared" si="150"/>
        <v>Pharmaceutical</v>
      </c>
      <c r="AO374" t="str">
        <f t="shared" si="151"/>
        <v/>
      </c>
      <c r="AP374" t="str">
        <f t="shared" si="170"/>
        <v/>
      </c>
    </row>
    <row r="375" spans="1:42" hidden="1" x14ac:dyDescent="0.35">
      <c r="A375" s="1">
        <v>4087014</v>
      </c>
      <c r="B375" s="1" t="s">
        <v>575</v>
      </c>
      <c r="C375" s="1" t="s">
        <v>576</v>
      </c>
      <c r="D375" s="1">
        <v>2017</v>
      </c>
      <c r="E375" s="1" t="s">
        <v>618</v>
      </c>
      <c r="F375" s="1">
        <v>67464</v>
      </c>
      <c r="G375" s="1" t="s">
        <v>258</v>
      </c>
      <c r="H375" s="1" t="s">
        <v>95</v>
      </c>
      <c r="I375" s="1" t="s">
        <v>597</v>
      </c>
      <c r="J375" s="1">
        <v>2440</v>
      </c>
      <c r="K375" s="1" t="s">
        <v>345</v>
      </c>
      <c r="L375" s="1" t="s">
        <v>566</v>
      </c>
      <c r="M375" s="1"/>
      <c r="N375" s="1" t="s">
        <v>606</v>
      </c>
      <c r="O375" s="1" t="str">
        <f t="shared" si="166"/>
        <v>No</v>
      </c>
      <c r="P375" s="1" t="s">
        <v>722</v>
      </c>
      <c r="Q375" s="1">
        <v>86</v>
      </c>
      <c r="R375" s="1">
        <f t="shared" si="146"/>
        <v>0</v>
      </c>
      <c r="S375" s="1">
        <v>12</v>
      </c>
      <c r="T375" s="1" t="s">
        <v>30</v>
      </c>
      <c r="U375" s="1">
        <f>R375/1000</f>
        <v>0</v>
      </c>
      <c r="V375" s="1">
        <f>S375/1000</f>
        <v>1.2E-2</v>
      </c>
      <c r="W375" s="1" t="s">
        <v>231</v>
      </c>
      <c r="X375" s="1" t="str">
        <f t="shared" si="171"/>
        <v>No</v>
      </c>
      <c r="AB375" t="s">
        <v>434</v>
      </c>
      <c r="AC375" t="str">
        <f t="shared" si="177"/>
        <v>No</v>
      </c>
      <c r="AD375" t="str">
        <f t="shared" si="172"/>
        <v>Yes</v>
      </c>
      <c r="AE375" t="str">
        <f t="shared" si="173"/>
        <v>No</v>
      </c>
      <c r="AF375" t="str">
        <f t="shared" si="174"/>
        <v>Yes</v>
      </c>
      <c r="AG375" t="str">
        <f t="shared" si="175"/>
        <v>Yes</v>
      </c>
      <c r="AH375" s="1" t="s">
        <v>348</v>
      </c>
      <c r="AI375" t="s">
        <v>348</v>
      </c>
      <c r="AJ375" t="str">
        <f t="shared" si="178"/>
        <v/>
      </c>
      <c r="AK375" t="str">
        <f t="shared" si="147"/>
        <v>PCP</v>
      </c>
      <c r="AL375" t="str">
        <f t="shared" si="148"/>
        <v/>
      </c>
      <c r="AM375" t="str">
        <f t="shared" si="149"/>
        <v>Industrial</v>
      </c>
      <c r="AN375" t="str">
        <f t="shared" si="150"/>
        <v>Pharmaceutical</v>
      </c>
      <c r="AO375" t="str">
        <f t="shared" si="151"/>
        <v/>
      </c>
      <c r="AP375" t="str">
        <f t="shared" si="170"/>
        <v/>
      </c>
    </row>
    <row r="376" spans="1:42" hidden="1" x14ac:dyDescent="0.35">
      <c r="A376" s="1">
        <v>4087014</v>
      </c>
      <c r="B376" s="1" t="s">
        <v>575</v>
      </c>
      <c r="C376" s="1" t="s">
        <v>576</v>
      </c>
      <c r="D376" s="1">
        <v>2017</v>
      </c>
      <c r="E376" s="1" t="s">
        <v>618</v>
      </c>
      <c r="F376" s="1">
        <v>4254</v>
      </c>
      <c r="G376" s="1" t="s">
        <v>176</v>
      </c>
      <c r="H376" s="1" t="s">
        <v>6</v>
      </c>
      <c r="I376" s="1" t="s">
        <v>596</v>
      </c>
      <c r="J376" s="1">
        <v>4433</v>
      </c>
      <c r="K376" s="1" t="s">
        <v>614</v>
      </c>
      <c r="L376" s="1" t="s">
        <v>530</v>
      </c>
      <c r="M376" s="1"/>
      <c r="N376" s="1" t="s">
        <v>606</v>
      </c>
      <c r="O376" s="1" t="str">
        <f t="shared" si="166"/>
        <v>No</v>
      </c>
      <c r="P376" s="1" t="s">
        <v>722</v>
      </c>
      <c r="Q376" s="1">
        <v>0.16</v>
      </c>
      <c r="R376" s="1">
        <f t="shared" si="146"/>
        <v>0</v>
      </c>
      <c r="S376" s="1">
        <v>0.16</v>
      </c>
      <c r="T376" s="1" t="s">
        <v>7</v>
      </c>
      <c r="U376" s="1">
        <f>R376/1</f>
        <v>0</v>
      </c>
      <c r="V376" s="1">
        <f>S376</f>
        <v>0.16</v>
      </c>
      <c r="W376" s="1" t="s">
        <v>177</v>
      </c>
      <c r="X376" s="1" t="str">
        <f t="shared" si="171"/>
        <v>No</v>
      </c>
      <c r="AB376" t="s">
        <v>347</v>
      </c>
      <c r="AC376" t="str">
        <f t="shared" si="177"/>
        <v>Yes</v>
      </c>
      <c r="AD376" t="str">
        <f t="shared" si="172"/>
        <v>No</v>
      </c>
      <c r="AE376" t="str">
        <f t="shared" si="173"/>
        <v>No</v>
      </c>
      <c r="AF376" t="str">
        <f t="shared" si="174"/>
        <v>No</v>
      </c>
      <c r="AG376" t="str">
        <f t="shared" si="175"/>
        <v>No</v>
      </c>
      <c r="AH376" t="s">
        <v>348</v>
      </c>
      <c r="AI376" t="s">
        <v>348</v>
      </c>
      <c r="AJ376" t="str">
        <f t="shared" si="178"/>
        <v>Pesticide</v>
      </c>
      <c r="AK376" t="str">
        <f t="shared" si="147"/>
        <v/>
      </c>
      <c r="AL376" t="str">
        <f t="shared" si="148"/>
        <v/>
      </c>
      <c r="AM376" t="str">
        <f t="shared" si="149"/>
        <v/>
      </c>
      <c r="AN376" t="str">
        <f t="shared" si="150"/>
        <v/>
      </c>
      <c r="AO376" t="str">
        <f t="shared" si="151"/>
        <v/>
      </c>
      <c r="AP376" t="str">
        <f t="shared" si="170"/>
        <v/>
      </c>
    </row>
    <row r="377" spans="1:42" hidden="1" x14ac:dyDescent="0.35">
      <c r="A377" s="1">
        <v>4087014</v>
      </c>
      <c r="B377" s="1" t="s">
        <v>575</v>
      </c>
      <c r="C377" s="1" t="s">
        <v>576</v>
      </c>
      <c r="D377" s="1">
        <v>2017</v>
      </c>
      <c r="E377" s="1" t="s">
        <v>618</v>
      </c>
      <c r="F377" s="1">
        <v>67504</v>
      </c>
      <c r="G377" s="1" t="s">
        <v>291</v>
      </c>
      <c r="H377" s="1" t="s">
        <v>127</v>
      </c>
      <c r="I377" s="1" t="s">
        <v>597</v>
      </c>
      <c r="J377" s="1">
        <v>2440</v>
      </c>
      <c r="K377" s="1" t="s">
        <v>345</v>
      </c>
      <c r="L377" s="1" t="s">
        <v>345</v>
      </c>
      <c r="M377" s="1"/>
      <c r="N377" s="1" t="s">
        <v>606</v>
      </c>
      <c r="O377" s="1" t="str">
        <f t="shared" si="166"/>
        <v>No</v>
      </c>
      <c r="P377" s="1" t="s">
        <v>722</v>
      </c>
      <c r="Q377" s="1">
        <v>20</v>
      </c>
      <c r="R377" s="1">
        <f t="shared" si="146"/>
        <v>0</v>
      </c>
      <c r="S377" s="1">
        <v>16</v>
      </c>
      <c r="T377" s="1" t="s">
        <v>30</v>
      </c>
      <c r="U377" s="1">
        <f t="shared" ref="U377:V381" si="179">R377/1000</f>
        <v>0</v>
      </c>
      <c r="V377" s="1">
        <f t="shared" si="179"/>
        <v>1.6E-2</v>
      </c>
      <c r="W377" s="1" t="s">
        <v>231</v>
      </c>
      <c r="X377" s="1" t="str">
        <f t="shared" si="171"/>
        <v>No</v>
      </c>
      <c r="AB377" s="1" t="s">
        <v>466</v>
      </c>
      <c r="AC377" t="str">
        <f t="shared" si="177"/>
        <v>No</v>
      </c>
      <c r="AD377" t="str">
        <f t="shared" si="172"/>
        <v>No</v>
      </c>
      <c r="AE377" t="str">
        <f t="shared" si="173"/>
        <v>No</v>
      </c>
      <c r="AF377" t="str">
        <f t="shared" si="174"/>
        <v>No</v>
      </c>
      <c r="AG377" t="str">
        <f t="shared" si="175"/>
        <v>Yes</v>
      </c>
      <c r="AH377" s="1" t="s">
        <v>348</v>
      </c>
      <c r="AI377" t="s">
        <v>348</v>
      </c>
      <c r="AJ377" t="str">
        <f t="shared" si="178"/>
        <v/>
      </c>
      <c r="AK377" t="str">
        <f t="shared" si="147"/>
        <v/>
      </c>
      <c r="AL377" t="str">
        <f t="shared" si="148"/>
        <v/>
      </c>
      <c r="AM377" t="str">
        <f t="shared" si="149"/>
        <v/>
      </c>
      <c r="AN377" t="str">
        <f t="shared" si="150"/>
        <v>Pharmaceutical</v>
      </c>
      <c r="AO377" t="str">
        <f t="shared" si="151"/>
        <v/>
      </c>
      <c r="AP377" t="str">
        <f t="shared" si="170"/>
        <v/>
      </c>
    </row>
    <row r="378" spans="1:42" hidden="1" x14ac:dyDescent="0.35">
      <c r="A378" s="1">
        <v>4087014</v>
      </c>
      <c r="B378" s="1" t="s">
        <v>575</v>
      </c>
      <c r="C378" s="1" t="s">
        <v>576</v>
      </c>
      <c r="D378" s="1">
        <v>2017</v>
      </c>
      <c r="E378" s="1" t="s">
        <v>618</v>
      </c>
      <c r="F378" s="1">
        <v>67492</v>
      </c>
      <c r="G378" s="1" t="s">
        <v>279</v>
      </c>
      <c r="H378" s="1" t="s">
        <v>115</v>
      </c>
      <c r="I378" s="1" t="s">
        <v>597</v>
      </c>
      <c r="J378" s="1">
        <v>2440</v>
      </c>
      <c r="K378" s="1" t="s">
        <v>345</v>
      </c>
      <c r="L378" s="1" t="s">
        <v>566</v>
      </c>
      <c r="M378" s="1"/>
      <c r="N378" s="1" t="s">
        <v>606</v>
      </c>
      <c r="O378" s="1" t="str">
        <f t="shared" si="166"/>
        <v>No</v>
      </c>
      <c r="P378" s="1" t="s">
        <v>722</v>
      </c>
      <c r="Q378" s="1">
        <v>13</v>
      </c>
      <c r="R378" s="1">
        <f t="shared" si="146"/>
        <v>0</v>
      </c>
      <c r="S378" s="1">
        <v>13</v>
      </c>
      <c r="T378" s="1" t="s">
        <v>30</v>
      </c>
      <c r="U378" s="1">
        <f t="shared" si="179"/>
        <v>0</v>
      </c>
      <c r="V378" s="1">
        <f t="shared" si="179"/>
        <v>1.2999999999999999E-2</v>
      </c>
      <c r="W378" s="1" t="s">
        <v>231</v>
      </c>
      <c r="X378" s="1" t="str">
        <f t="shared" si="171"/>
        <v>No</v>
      </c>
      <c r="AB378" t="s">
        <v>455</v>
      </c>
      <c r="AC378" t="str">
        <f t="shared" si="177"/>
        <v>No</v>
      </c>
      <c r="AD378" t="str">
        <f t="shared" si="172"/>
        <v>Yes</v>
      </c>
      <c r="AE378" t="str">
        <f t="shared" si="173"/>
        <v>No</v>
      </c>
      <c r="AF378" t="str">
        <f t="shared" si="174"/>
        <v>Yes</v>
      </c>
      <c r="AG378" t="str">
        <f t="shared" si="175"/>
        <v>Yes</v>
      </c>
      <c r="AH378" s="1" t="s">
        <v>348</v>
      </c>
      <c r="AI378" t="s">
        <v>348</v>
      </c>
      <c r="AJ378" t="str">
        <f t="shared" si="178"/>
        <v/>
      </c>
      <c r="AK378" t="str">
        <f t="shared" si="147"/>
        <v>PCP</v>
      </c>
      <c r="AL378" t="str">
        <f t="shared" si="148"/>
        <v/>
      </c>
      <c r="AM378" t="str">
        <f t="shared" si="149"/>
        <v>Industrial</v>
      </c>
      <c r="AN378" t="str">
        <f t="shared" si="150"/>
        <v>Pharmaceutical</v>
      </c>
      <c r="AO378" t="str">
        <f t="shared" si="151"/>
        <v/>
      </c>
      <c r="AP378" t="str">
        <f t="shared" si="170"/>
        <v/>
      </c>
    </row>
    <row r="379" spans="1:42" hidden="1" x14ac:dyDescent="0.35">
      <c r="A379" s="1">
        <v>4087014</v>
      </c>
      <c r="B379" s="1" t="s">
        <v>575</v>
      </c>
      <c r="C379" s="1" t="s">
        <v>576</v>
      </c>
      <c r="D379" s="1">
        <v>2017</v>
      </c>
      <c r="E379" s="1" t="s">
        <v>618</v>
      </c>
      <c r="F379" s="1">
        <v>67500</v>
      </c>
      <c r="G379" s="1" t="s">
        <v>287</v>
      </c>
      <c r="H379" s="1" t="s">
        <v>123</v>
      </c>
      <c r="I379" s="1" t="s">
        <v>597</v>
      </c>
      <c r="J379" s="1">
        <v>2440</v>
      </c>
      <c r="K379" s="1" t="s">
        <v>345</v>
      </c>
      <c r="L379" s="1" t="s">
        <v>345</v>
      </c>
      <c r="M379" s="1"/>
      <c r="N379" s="1" t="s">
        <v>606</v>
      </c>
      <c r="O379" s="1" t="str">
        <f t="shared" si="166"/>
        <v>No</v>
      </c>
      <c r="P379" s="1" t="s">
        <v>722</v>
      </c>
      <c r="Q379" s="1">
        <v>7.6</v>
      </c>
      <c r="R379" s="1">
        <f t="shared" si="146"/>
        <v>0</v>
      </c>
      <c r="S379" s="1">
        <v>7.6</v>
      </c>
      <c r="T379" s="1" t="s">
        <v>30</v>
      </c>
      <c r="U379" s="1">
        <f t="shared" si="179"/>
        <v>0</v>
      </c>
      <c r="V379" s="1">
        <f t="shared" si="179"/>
        <v>7.6E-3</v>
      </c>
      <c r="W379" s="1" t="s">
        <v>231</v>
      </c>
      <c r="X379" s="1" t="str">
        <f t="shared" si="171"/>
        <v>No</v>
      </c>
      <c r="AB379" t="s">
        <v>462</v>
      </c>
      <c r="AC379" t="str">
        <f t="shared" si="177"/>
        <v>No</v>
      </c>
      <c r="AD379" t="str">
        <f t="shared" si="172"/>
        <v>No</v>
      </c>
      <c r="AE379" t="str">
        <f t="shared" si="173"/>
        <v>No</v>
      </c>
      <c r="AF379" t="str">
        <f t="shared" si="174"/>
        <v>No</v>
      </c>
      <c r="AG379" t="str">
        <f t="shared" si="175"/>
        <v>Yes</v>
      </c>
      <c r="AH379" s="1" t="s">
        <v>348</v>
      </c>
      <c r="AI379" t="s">
        <v>348</v>
      </c>
      <c r="AJ379" t="str">
        <f t="shared" si="178"/>
        <v/>
      </c>
      <c r="AK379" t="str">
        <f t="shared" si="147"/>
        <v/>
      </c>
      <c r="AL379" t="str">
        <f t="shared" si="148"/>
        <v/>
      </c>
      <c r="AM379" t="str">
        <f t="shared" si="149"/>
        <v/>
      </c>
      <c r="AN379" t="str">
        <f t="shared" si="150"/>
        <v>Pharmaceutical</v>
      </c>
      <c r="AO379" t="str">
        <f t="shared" si="151"/>
        <v/>
      </c>
      <c r="AP379" t="str">
        <f t="shared" si="170"/>
        <v/>
      </c>
    </row>
    <row r="380" spans="1:42" hidden="1" x14ac:dyDescent="0.35">
      <c r="A380" s="1">
        <v>4087014</v>
      </c>
      <c r="B380" s="1" t="s">
        <v>575</v>
      </c>
      <c r="C380" s="1" t="s">
        <v>576</v>
      </c>
      <c r="D380" s="1">
        <v>2017</v>
      </c>
      <c r="E380" s="1" t="s">
        <v>618</v>
      </c>
      <c r="F380" s="1">
        <v>67501</v>
      </c>
      <c r="G380" s="1" t="s">
        <v>288</v>
      </c>
      <c r="H380" s="1" t="s">
        <v>124</v>
      </c>
      <c r="I380" s="1" t="s">
        <v>597</v>
      </c>
      <c r="J380" s="1">
        <v>2440</v>
      </c>
      <c r="K380" s="1" t="s">
        <v>345</v>
      </c>
      <c r="L380" s="1" t="s">
        <v>568</v>
      </c>
      <c r="M380" s="1"/>
      <c r="N380" s="1" t="s">
        <v>606</v>
      </c>
      <c r="O380" s="1" t="str">
        <f t="shared" si="166"/>
        <v>No</v>
      </c>
      <c r="P380" s="1" t="s">
        <v>722</v>
      </c>
      <c r="Q380" s="1">
        <v>11</v>
      </c>
      <c r="R380" s="1">
        <f t="shared" si="146"/>
        <v>0</v>
      </c>
      <c r="S380" s="1">
        <v>11</v>
      </c>
      <c r="T380" s="1" t="s">
        <v>30</v>
      </c>
      <c r="U380" s="1">
        <f t="shared" si="179"/>
        <v>0</v>
      </c>
      <c r="V380" s="1">
        <f t="shared" si="179"/>
        <v>1.0999999999999999E-2</v>
      </c>
      <c r="W380" s="1" t="s">
        <v>231</v>
      </c>
      <c r="X380" s="1" t="str">
        <f t="shared" si="171"/>
        <v>No</v>
      </c>
      <c r="AB380" t="s">
        <v>463</v>
      </c>
      <c r="AC380" s="1" t="s">
        <v>349</v>
      </c>
      <c r="AD380" t="str">
        <f t="shared" si="172"/>
        <v>Yes</v>
      </c>
      <c r="AE380" t="str">
        <f t="shared" si="173"/>
        <v>No</v>
      </c>
      <c r="AF380" t="str">
        <f t="shared" si="174"/>
        <v>No</v>
      </c>
      <c r="AG380" t="str">
        <f t="shared" si="175"/>
        <v>Yes</v>
      </c>
      <c r="AH380" s="1" t="s">
        <v>348</v>
      </c>
      <c r="AI380" t="s">
        <v>348</v>
      </c>
      <c r="AJ380" t="str">
        <f t="shared" si="178"/>
        <v>Pesticide</v>
      </c>
      <c r="AK380" t="str">
        <f t="shared" si="147"/>
        <v>PCP</v>
      </c>
      <c r="AL380" t="str">
        <f t="shared" si="148"/>
        <v/>
      </c>
      <c r="AM380" t="str">
        <f t="shared" si="149"/>
        <v/>
      </c>
      <c r="AN380" t="str">
        <f t="shared" si="150"/>
        <v>Pharmaceutical</v>
      </c>
      <c r="AO380" t="str">
        <f t="shared" si="151"/>
        <v/>
      </c>
      <c r="AP380" t="str">
        <f t="shared" si="170"/>
        <v/>
      </c>
    </row>
    <row r="381" spans="1:42" hidden="1" x14ac:dyDescent="0.35">
      <c r="A381" s="1">
        <v>4087014</v>
      </c>
      <c r="B381" s="1" t="s">
        <v>575</v>
      </c>
      <c r="C381" s="1" t="s">
        <v>576</v>
      </c>
      <c r="D381" s="1">
        <v>2017</v>
      </c>
      <c r="E381" s="1" t="s">
        <v>618</v>
      </c>
      <c r="F381" s="1">
        <v>67525</v>
      </c>
      <c r="G381" s="1" t="s">
        <v>309</v>
      </c>
      <c r="H381" s="1" t="s">
        <v>143</v>
      </c>
      <c r="I381" s="1" t="s">
        <v>597</v>
      </c>
      <c r="J381" s="1">
        <v>2440</v>
      </c>
      <c r="K381" s="1" t="s">
        <v>345</v>
      </c>
      <c r="L381" s="1" t="s">
        <v>566</v>
      </c>
      <c r="M381" s="1"/>
      <c r="N381" s="1" t="s">
        <v>606</v>
      </c>
      <c r="O381" s="1" t="str">
        <f t="shared" si="166"/>
        <v>No</v>
      </c>
      <c r="P381" s="1" t="s">
        <v>722</v>
      </c>
      <c r="Q381" s="1">
        <v>80</v>
      </c>
      <c r="R381" s="1">
        <f t="shared" si="146"/>
        <v>0</v>
      </c>
      <c r="S381" s="1">
        <v>52</v>
      </c>
      <c r="T381" s="1" t="s">
        <v>30</v>
      </c>
      <c r="U381" s="1">
        <f t="shared" si="179"/>
        <v>0</v>
      </c>
      <c r="V381" s="1">
        <f t="shared" si="179"/>
        <v>5.1999999999999998E-2</v>
      </c>
      <c r="W381" s="1" t="s">
        <v>231</v>
      </c>
      <c r="X381" s="1" t="str">
        <f t="shared" si="171"/>
        <v>No</v>
      </c>
      <c r="AB381" t="s">
        <v>484</v>
      </c>
      <c r="AC381" t="str">
        <f>IF(ISNUMBER(SEARCH("Pesticide, active_ingredient", AB381)), "Yes", "No")</f>
        <v>No</v>
      </c>
      <c r="AD381" t="str">
        <f t="shared" si="172"/>
        <v>Yes</v>
      </c>
      <c r="AE381" t="str">
        <f t="shared" si="173"/>
        <v>No</v>
      </c>
      <c r="AF381" t="str">
        <f t="shared" si="174"/>
        <v>Yes</v>
      </c>
      <c r="AG381" t="str">
        <f t="shared" si="175"/>
        <v>Yes</v>
      </c>
      <c r="AH381" s="1" t="s">
        <v>348</v>
      </c>
      <c r="AI381" t="s">
        <v>348</v>
      </c>
      <c r="AJ381" t="str">
        <f t="shared" si="178"/>
        <v/>
      </c>
      <c r="AK381" t="str">
        <f t="shared" si="147"/>
        <v>PCP</v>
      </c>
      <c r="AL381" t="str">
        <f t="shared" si="148"/>
        <v/>
      </c>
      <c r="AM381" t="str">
        <f t="shared" si="149"/>
        <v>Industrial</v>
      </c>
      <c r="AN381" t="str">
        <f t="shared" si="150"/>
        <v>Pharmaceutical</v>
      </c>
      <c r="AO381" t="str">
        <f t="shared" si="151"/>
        <v/>
      </c>
      <c r="AP381" t="str">
        <f t="shared" si="170"/>
        <v/>
      </c>
    </row>
    <row r="382" spans="1:42" hidden="1" x14ac:dyDescent="0.35">
      <c r="A382" s="1">
        <v>4087014</v>
      </c>
      <c r="B382" s="1" t="s">
        <v>575</v>
      </c>
      <c r="C382" s="1" t="s">
        <v>576</v>
      </c>
      <c r="D382" s="1">
        <v>2017</v>
      </c>
      <c r="E382" s="1" t="s">
        <v>618</v>
      </c>
      <c r="F382" s="1">
        <v>62828</v>
      </c>
      <c r="G382" s="1" t="s">
        <v>224</v>
      </c>
      <c r="H382" s="1" t="s">
        <v>62</v>
      </c>
      <c r="I382" s="1" t="s">
        <v>596</v>
      </c>
      <c r="J382" s="1">
        <v>4433</v>
      </c>
      <c r="K382" s="1" t="s">
        <v>614</v>
      </c>
      <c r="L382" s="1" t="s">
        <v>544</v>
      </c>
      <c r="M382" s="1"/>
      <c r="N382" s="1" t="s">
        <v>606</v>
      </c>
      <c r="O382" s="1" t="str">
        <f t="shared" si="166"/>
        <v>No</v>
      </c>
      <c r="P382" s="1" t="s">
        <v>722</v>
      </c>
      <c r="Q382" s="1">
        <v>0.08</v>
      </c>
      <c r="R382" s="1">
        <f t="shared" si="146"/>
        <v>0</v>
      </c>
      <c r="S382" s="1">
        <v>0.08</v>
      </c>
      <c r="T382" s="1" t="s">
        <v>7</v>
      </c>
      <c r="U382" s="1">
        <f>R382/1</f>
        <v>0</v>
      </c>
      <c r="V382" s="1">
        <f>S382</f>
        <v>0.08</v>
      </c>
      <c r="W382" s="1" t="s">
        <v>177</v>
      </c>
      <c r="X382" s="1" t="str">
        <f t="shared" si="171"/>
        <v>No</v>
      </c>
      <c r="AB382" t="s">
        <v>401</v>
      </c>
      <c r="AC382" s="1" t="s">
        <v>349</v>
      </c>
      <c r="AD382" t="str">
        <f t="shared" si="172"/>
        <v>Yes</v>
      </c>
      <c r="AE382" t="str">
        <f t="shared" si="173"/>
        <v>Yes</v>
      </c>
      <c r="AF382" t="str">
        <f t="shared" si="174"/>
        <v>Yes</v>
      </c>
      <c r="AG382" t="str">
        <f t="shared" si="175"/>
        <v>Yes</v>
      </c>
      <c r="AH382" s="1" t="s">
        <v>348</v>
      </c>
      <c r="AI382" t="s">
        <v>348</v>
      </c>
      <c r="AJ382" t="str">
        <f t="shared" si="178"/>
        <v>Pesticide</v>
      </c>
      <c r="AK382" t="str">
        <f t="shared" si="147"/>
        <v>PCP</v>
      </c>
      <c r="AL382" t="str">
        <f t="shared" si="148"/>
        <v>Consumer</v>
      </c>
      <c r="AM382" t="str">
        <f t="shared" si="149"/>
        <v>Industrial</v>
      </c>
      <c r="AN382" t="str">
        <f t="shared" si="150"/>
        <v>Pharmaceutical</v>
      </c>
      <c r="AO382" t="str">
        <f t="shared" si="151"/>
        <v/>
      </c>
      <c r="AP382" t="str">
        <f t="shared" si="170"/>
        <v/>
      </c>
    </row>
    <row r="383" spans="1:42" hidden="1" x14ac:dyDescent="0.35">
      <c r="A383" s="1">
        <v>4087014</v>
      </c>
      <c r="B383" s="1" t="s">
        <v>575</v>
      </c>
      <c r="C383" s="1" t="s">
        <v>576</v>
      </c>
      <c r="D383" s="1">
        <v>2017</v>
      </c>
      <c r="E383" s="1" t="s">
        <v>618</v>
      </c>
      <c r="F383" s="1">
        <v>67514</v>
      </c>
      <c r="G383" s="1" t="s">
        <v>299</v>
      </c>
      <c r="H383" s="1" t="s">
        <v>134</v>
      </c>
      <c r="I383" s="1" t="s">
        <v>597</v>
      </c>
      <c r="J383" s="1">
        <v>2440</v>
      </c>
      <c r="K383" s="1" t="s">
        <v>345</v>
      </c>
      <c r="L383" s="1" t="s">
        <v>532</v>
      </c>
      <c r="M383" s="1"/>
      <c r="N383" s="1" t="s">
        <v>606</v>
      </c>
      <c r="O383" s="1" t="str">
        <f t="shared" si="166"/>
        <v>No</v>
      </c>
      <c r="P383" s="1" t="s">
        <v>722</v>
      </c>
      <c r="Q383" s="1">
        <v>80</v>
      </c>
      <c r="R383" s="1">
        <f t="shared" si="146"/>
        <v>0</v>
      </c>
      <c r="S383" s="1">
        <v>80</v>
      </c>
      <c r="T383" s="1" t="s">
        <v>30</v>
      </c>
      <c r="U383" s="1">
        <f>R383/1000</f>
        <v>0</v>
      </c>
      <c r="V383" s="1">
        <f>S383/1000</f>
        <v>0.08</v>
      </c>
      <c r="W383" s="1" t="s">
        <v>231</v>
      </c>
      <c r="X383" s="1" t="str">
        <f t="shared" si="171"/>
        <v>No</v>
      </c>
      <c r="AB383" s="1" t="s">
        <v>475</v>
      </c>
      <c r="AC383" t="str">
        <f>IF(ISNUMBER(SEARCH("Pesticide, active_ingredient", AB383)), "Yes", "No")</f>
        <v>No</v>
      </c>
      <c r="AD383" t="str">
        <f t="shared" si="172"/>
        <v>No</v>
      </c>
      <c r="AE383" t="str">
        <f t="shared" si="173"/>
        <v>No</v>
      </c>
      <c r="AF383" t="str">
        <f t="shared" si="174"/>
        <v>No</v>
      </c>
      <c r="AG383" t="str">
        <f t="shared" si="175"/>
        <v>No</v>
      </c>
      <c r="AH383" s="1" t="s">
        <v>348</v>
      </c>
      <c r="AI383" t="s">
        <v>349</v>
      </c>
      <c r="AJ383" t="str">
        <f t="shared" si="178"/>
        <v/>
      </c>
      <c r="AK383" t="str">
        <f t="shared" si="147"/>
        <v/>
      </c>
      <c r="AL383" t="str">
        <f t="shared" si="148"/>
        <v/>
      </c>
      <c r="AM383" t="str">
        <f t="shared" si="149"/>
        <v/>
      </c>
      <c r="AN383" t="str">
        <f t="shared" si="150"/>
        <v/>
      </c>
      <c r="AO383" t="str">
        <f t="shared" si="151"/>
        <v/>
      </c>
      <c r="AP383" t="str">
        <f t="shared" si="170"/>
        <v>Other</v>
      </c>
    </row>
    <row r="384" spans="1:42" hidden="1" x14ac:dyDescent="0.35">
      <c r="A384" s="1">
        <v>4087014</v>
      </c>
      <c r="B384" s="1" t="s">
        <v>575</v>
      </c>
      <c r="C384" s="1" t="s">
        <v>576</v>
      </c>
      <c r="D384" s="1">
        <v>2017</v>
      </c>
      <c r="E384" s="1" t="s">
        <v>618</v>
      </c>
      <c r="F384" s="1">
        <v>82612</v>
      </c>
      <c r="G384" s="1" t="s">
        <v>343</v>
      </c>
      <c r="H384" s="1" t="s">
        <v>175</v>
      </c>
      <c r="I384" s="1" t="s">
        <v>596</v>
      </c>
      <c r="J384" s="1">
        <v>4433</v>
      </c>
      <c r="K384" s="1" t="s">
        <v>614</v>
      </c>
      <c r="L384" s="1" t="s">
        <v>555</v>
      </c>
      <c r="M384" s="1" t="s">
        <v>530</v>
      </c>
      <c r="O384" s="1" t="str">
        <f t="shared" si="166"/>
        <v>Yes</v>
      </c>
      <c r="P384" s="1" t="s">
        <v>349</v>
      </c>
      <c r="Q384" s="1">
        <v>0.1</v>
      </c>
      <c r="R384" s="1">
        <f t="shared" si="146"/>
        <v>0.1</v>
      </c>
      <c r="S384" s="1">
        <v>0.04</v>
      </c>
      <c r="T384" s="1" t="s">
        <v>7</v>
      </c>
      <c r="U384" s="1">
        <f>R384/1</f>
        <v>0.1</v>
      </c>
      <c r="V384" s="1">
        <f>S384</f>
        <v>0.04</v>
      </c>
      <c r="W384" s="1" t="s">
        <v>177</v>
      </c>
      <c r="X384" s="1" t="str">
        <f>IF(S384&lt;R384, "Yes*", "No")</f>
        <v>Yes*</v>
      </c>
      <c r="AB384" t="s">
        <v>514</v>
      </c>
      <c r="AC384" t="str">
        <f>IF(ISNUMBER(SEARCH("Pesticide, active_ingredient", AB384)), "Yes", "No")</f>
        <v>No</v>
      </c>
      <c r="AD384" t="str">
        <f t="shared" si="172"/>
        <v>No</v>
      </c>
      <c r="AE384" t="str">
        <f t="shared" si="173"/>
        <v>Yes</v>
      </c>
      <c r="AF384" t="str">
        <f t="shared" si="174"/>
        <v>Yes</v>
      </c>
      <c r="AG384" t="str">
        <f t="shared" si="175"/>
        <v>No</v>
      </c>
      <c r="AH384" s="1" t="s">
        <v>348</v>
      </c>
      <c r="AI384" t="s">
        <v>348</v>
      </c>
      <c r="AJ384" t="str">
        <f t="shared" si="178"/>
        <v/>
      </c>
      <c r="AK384" t="str">
        <f t="shared" si="147"/>
        <v/>
      </c>
      <c r="AL384" t="str">
        <f t="shared" si="148"/>
        <v>Consumer</v>
      </c>
      <c r="AM384" t="str">
        <f t="shared" si="149"/>
        <v>Industrial</v>
      </c>
      <c r="AN384" t="str">
        <f t="shared" si="150"/>
        <v/>
      </c>
      <c r="AO384" t="str">
        <f t="shared" si="151"/>
        <v/>
      </c>
      <c r="AP384" t="str">
        <f t="shared" si="170"/>
        <v/>
      </c>
    </row>
    <row r="385" spans="1:42" hidden="1" x14ac:dyDescent="0.35">
      <c r="A385" s="1">
        <v>4087014</v>
      </c>
      <c r="B385" s="1" t="s">
        <v>575</v>
      </c>
      <c r="C385" s="1" t="s">
        <v>576</v>
      </c>
      <c r="D385" s="1">
        <v>2017</v>
      </c>
      <c r="E385" s="1" t="s">
        <v>618</v>
      </c>
      <c r="F385" s="1">
        <v>67523</v>
      </c>
      <c r="G385" s="1" t="s">
        <v>307</v>
      </c>
      <c r="H385" s="1" t="s">
        <v>141</v>
      </c>
      <c r="I385" s="1" t="s">
        <v>597</v>
      </c>
      <c r="J385" s="1">
        <v>2440</v>
      </c>
      <c r="K385" s="1" t="s">
        <v>345</v>
      </c>
      <c r="L385" s="1" t="s">
        <v>561</v>
      </c>
      <c r="M385" s="1"/>
      <c r="N385" s="1" t="s">
        <v>606</v>
      </c>
      <c r="O385" s="1" t="str">
        <f t="shared" si="166"/>
        <v>No</v>
      </c>
      <c r="P385" s="1" t="s">
        <v>722</v>
      </c>
      <c r="Q385" s="1">
        <v>27</v>
      </c>
      <c r="R385" s="1">
        <f t="shared" si="146"/>
        <v>0</v>
      </c>
      <c r="S385" s="1">
        <v>10</v>
      </c>
      <c r="T385" s="1" t="s">
        <v>30</v>
      </c>
      <c r="U385" s="1">
        <f t="shared" ref="U385:V387" si="180">R385/1000</f>
        <v>0</v>
      </c>
      <c r="V385" s="1">
        <f t="shared" si="180"/>
        <v>0.01</v>
      </c>
      <c r="W385" s="1" t="s">
        <v>231</v>
      </c>
      <c r="X385" s="1" t="str">
        <f t="shared" ref="X385:X421" si="181">IF(N385="E", "Yes", "No")</f>
        <v>No</v>
      </c>
      <c r="AB385" t="s">
        <v>482</v>
      </c>
      <c r="AC385" t="str">
        <f>IF(ISNUMBER(SEARCH("Pesticide, active_ingredient", AB385)), "Yes", "No")</f>
        <v>No</v>
      </c>
      <c r="AD385" t="str">
        <f t="shared" si="172"/>
        <v>No</v>
      </c>
      <c r="AE385" t="str">
        <f t="shared" si="173"/>
        <v>No</v>
      </c>
      <c r="AF385" t="str">
        <f t="shared" si="174"/>
        <v>Yes</v>
      </c>
      <c r="AG385" t="str">
        <f t="shared" si="175"/>
        <v>Yes</v>
      </c>
      <c r="AH385" s="1" t="s">
        <v>348</v>
      </c>
      <c r="AI385" t="s">
        <v>348</v>
      </c>
      <c r="AJ385" t="str">
        <f t="shared" si="178"/>
        <v/>
      </c>
      <c r="AK385" t="str">
        <f t="shared" si="147"/>
        <v/>
      </c>
      <c r="AL385" t="str">
        <f t="shared" si="148"/>
        <v/>
      </c>
      <c r="AM385" t="str">
        <f t="shared" si="149"/>
        <v>Industrial</v>
      </c>
      <c r="AN385" t="str">
        <f t="shared" si="150"/>
        <v>Pharmaceutical</v>
      </c>
      <c r="AO385" t="str">
        <f t="shared" si="151"/>
        <v/>
      </c>
      <c r="AP385" t="str">
        <f t="shared" si="170"/>
        <v/>
      </c>
    </row>
    <row r="386" spans="1:42" hidden="1" x14ac:dyDescent="0.35">
      <c r="A386" s="1">
        <v>4087014</v>
      </c>
      <c r="B386" s="1" t="s">
        <v>575</v>
      </c>
      <c r="C386" s="1" t="s">
        <v>576</v>
      </c>
      <c r="D386" s="1">
        <v>2017</v>
      </c>
      <c r="E386" s="1" t="s">
        <v>618</v>
      </c>
      <c r="F386" s="1">
        <v>67458</v>
      </c>
      <c r="G386" s="1" t="s">
        <v>253</v>
      </c>
      <c r="H386" s="1" t="s">
        <v>91</v>
      </c>
      <c r="I386" s="1" t="s">
        <v>597</v>
      </c>
      <c r="J386" s="1">
        <v>2440</v>
      </c>
      <c r="K386" s="1" t="s">
        <v>345</v>
      </c>
      <c r="L386" s="1" t="s">
        <v>561</v>
      </c>
      <c r="M386" s="1"/>
      <c r="N386" s="1" t="s">
        <v>606</v>
      </c>
      <c r="O386" s="1" t="str">
        <f t="shared" si="166"/>
        <v>No</v>
      </c>
      <c r="P386" s="1" t="s">
        <v>722</v>
      </c>
      <c r="Q386" s="1">
        <v>80</v>
      </c>
      <c r="R386" s="1">
        <f t="shared" ref="R386:R449" si="182">IF(O386="No", 0, Q386)</f>
        <v>0</v>
      </c>
      <c r="S386" s="1">
        <v>80</v>
      </c>
      <c r="T386" s="1" t="s">
        <v>30</v>
      </c>
      <c r="U386" s="1">
        <f t="shared" si="180"/>
        <v>0</v>
      </c>
      <c r="V386" s="1">
        <f t="shared" si="180"/>
        <v>0.08</v>
      </c>
      <c r="W386" s="1" t="s">
        <v>231</v>
      </c>
      <c r="X386" s="1" t="str">
        <f t="shared" si="181"/>
        <v>No</v>
      </c>
      <c r="AB386" t="s">
        <v>429</v>
      </c>
      <c r="AC386" t="str">
        <f>IF(ISNUMBER(SEARCH("Pesticide, active_ingredient", AB386)), "Yes", "No")</f>
        <v>No</v>
      </c>
      <c r="AD386" t="str">
        <f t="shared" si="172"/>
        <v>No</v>
      </c>
      <c r="AE386" t="str">
        <f t="shared" si="173"/>
        <v>No</v>
      </c>
      <c r="AF386" t="str">
        <f t="shared" si="174"/>
        <v>Yes</v>
      </c>
      <c r="AG386" t="str">
        <f t="shared" si="175"/>
        <v>Yes</v>
      </c>
      <c r="AH386" s="1" t="s">
        <v>348</v>
      </c>
      <c r="AI386" t="s">
        <v>348</v>
      </c>
      <c r="AJ386" t="str">
        <f t="shared" si="178"/>
        <v/>
      </c>
      <c r="AK386" t="str">
        <f t="shared" ref="AK386:AK449" si="183">IF(AD386="Yes", "PCP", "")</f>
        <v/>
      </c>
      <c r="AL386" t="str">
        <f t="shared" ref="AL386:AL449" si="184">IF(AE386="Yes", "Consumer", "")</f>
        <v/>
      </c>
      <c r="AM386" t="str">
        <f t="shared" ref="AM386:AM449" si="185">IF(AF386="Yes", "Industrial", "")</f>
        <v>Industrial</v>
      </c>
      <c r="AN386" t="str">
        <f t="shared" ref="AN386:AN449" si="186">IF(AG386="Yes", "Pharmaceutical", "")</f>
        <v>Pharmaceutical</v>
      </c>
      <c r="AO386" t="str">
        <f t="shared" ref="AO386:AO449" si="187">IF(AH386="Yes", "PAH", "")</f>
        <v/>
      </c>
      <c r="AP386" t="str">
        <f t="shared" si="170"/>
        <v/>
      </c>
    </row>
    <row r="387" spans="1:42" hidden="1" x14ac:dyDescent="0.35">
      <c r="A387" s="1">
        <v>4087014</v>
      </c>
      <c r="B387" s="1" t="s">
        <v>575</v>
      </c>
      <c r="C387" s="1" t="s">
        <v>576</v>
      </c>
      <c r="D387" s="1">
        <v>2017</v>
      </c>
      <c r="E387" s="1" t="s">
        <v>618</v>
      </c>
      <c r="F387" s="1">
        <v>68006</v>
      </c>
      <c r="G387" s="1" t="s">
        <v>325</v>
      </c>
      <c r="H387" s="1" t="s">
        <v>156</v>
      </c>
      <c r="I387" s="1" t="s">
        <v>597</v>
      </c>
      <c r="J387" s="1">
        <v>2440</v>
      </c>
      <c r="K387" s="1" t="s">
        <v>345</v>
      </c>
      <c r="L387" s="1" t="s">
        <v>345</v>
      </c>
      <c r="M387" s="1"/>
      <c r="N387" s="1" t="s">
        <v>606</v>
      </c>
      <c r="O387" s="1" t="str">
        <f t="shared" si="166"/>
        <v>No</v>
      </c>
      <c r="P387" s="1" t="s">
        <v>722</v>
      </c>
      <c r="Q387" s="1">
        <v>20</v>
      </c>
      <c r="R387" s="1">
        <f t="shared" si="182"/>
        <v>0</v>
      </c>
      <c r="S387" s="1">
        <v>20</v>
      </c>
      <c r="T387" s="1" t="s">
        <v>30</v>
      </c>
      <c r="U387" s="1">
        <f t="shared" si="180"/>
        <v>0</v>
      </c>
      <c r="V387" s="1">
        <f t="shared" si="180"/>
        <v>0.02</v>
      </c>
      <c r="W387" s="1" t="s">
        <v>318</v>
      </c>
      <c r="X387" s="1" t="str">
        <f t="shared" si="181"/>
        <v>No</v>
      </c>
      <c r="AB387" t="s">
        <v>496</v>
      </c>
      <c r="AC387" t="str">
        <f>IF(ISNUMBER(SEARCH("Pesticide, active_ingredient", AB387)), "Yes", "No")</f>
        <v>No</v>
      </c>
      <c r="AD387" t="str">
        <f t="shared" si="172"/>
        <v>No</v>
      </c>
      <c r="AE387" t="str">
        <f t="shared" si="173"/>
        <v>No</v>
      </c>
      <c r="AF387" t="str">
        <f t="shared" si="174"/>
        <v>No</v>
      </c>
      <c r="AG387" t="str">
        <f t="shared" si="175"/>
        <v>Yes</v>
      </c>
      <c r="AH387" s="1" t="s">
        <v>348</v>
      </c>
      <c r="AI387" t="s">
        <v>348</v>
      </c>
      <c r="AJ387" t="str">
        <f t="shared" si="178"/>
        <v/>
      </c>
      <c r="AK387" t="str">
        <f t="shared" si="183"/>
        <v/>
      </c>
      <c r="AL387" t="str">
        <f t="shared" si="184"/>
        <v/>
      </c>
      <c r="AM387" t="str">
        <f t="shared" si="185"/>
        <v/>
      </c>
      <c r="AN387" t="str">
        <f t="shared" si="186"/>
        <v>Pharmaceutical</v>
      </c>
      <c r="AO387" t="str">
        <f t="shared" si="187"/>
        <v/>
      </c>
      <c r="AP387" t="str">
        <f t="shared" si="170"/>
        <v/>
      </c>
    </row>
    <row r="388" spans="1:42" hidden="1" x14ac:dyDescent="0.35">
      <c r="A388" s="1">
        <v>4087014</v>
      </c>
      <c r="B388" s="1" t="s">
        <v>575</v>
      </c>
      <c r="C388" s="1" t="s">
        <v>576</v>
      </c>
      <c r="D388" s="1">
        <v>2017</v>
      </c>
      <c r="E388" s="1" t="s">
        <v>618</v>
      </c>
      <c r="F388" s="1">
        <v>34696</v>
      </c>
      <c r="G388" s="1" t="s">
        <v>191</v>
      </c>
      <c r="H388" s="1" t="s">
        <v>22</v>
      </c>
      <c r="I388" s="1" t="s">
        <v>596</v>
      </c>
      <c r="J388" s="1">
        <v>4433</v>
      </c>
      <c r="K388" s="1" t="s">
        <v>614</v>
      </c>
      <c r="L388" s="1" t="s">
        <v>551</v>
      </c>
      <c r="M388" s="1"/>
      <c r="N388" s="1" t="s">
        <v>606</v>
      </c>
      <c r="O388" s="1" t="str">
        <f t="shared" si="166"/>
        <v>No</v>
      </c>
      <c r="P388" s="1" t="s">
        <v>722</v>
      </c>
      <c r="Q388" s="1">
        <v>0.02</v>
      </c>
      <c r="R388" s="1">
        <f t="shared" si="182"/>
        <v>0</v>
      </c>
      <c r="S388" s="1">
        <v>0.02</v>
      </c>
      <c r="T388" s="1" t="s">
        <v>7</v>
      </c>
      <c r="U388" s="1">
        <f>R388/1</f>
        <v>0</v>
      </c>
      <c r="V388" s="1">
        <f>S388</f>
        <v>0.02</v>
      </c>
      <c r="W388" s="1" t="s">
        <v>177</v>
      </c>
      <c r="X388" s="1" t="str">
        <f t="shared" si="181"/>
        <v>No</v>
      </c>
      <c r="AB388" t="s">
        <v>362</v>
      </c>
      <c r="AC388" t="s">
        <v>349</v>
      </c>
      <c r="AD388" t="str">
        <f t="shared" si="172"/>
        <v>Yes</v>
      </c>
      <c r="AE388" t="str">
        <f t="shared" si="173"/>
        <v>Yes</v>
      </c>
      <c r="AF388" t="str">
        <f t="shared" si="174"/>
        <v>Yes</v>
      </c>
      <c r="AG388" t="str">
        <f t="shared" si="175"/>
        <v>Yes</v>
      </c>
      <c r="AH388" t="s">
        <v>349</v>
      </c>
      <c r="AI388" t="s">
        <v>348</v>
      </c>
      <c r="AJ388" t="str">
        <f t="shared" si="178"/>
        <v>Pesticide</v>
      </c>
      <c r="AK388" t="str">
        <f t="shared" si="183"/>
        <v>PCP</v>
      </c>
      <c r="AL388" t="str">
        <f t="shared" si="184"/>
        <v>Consumer</v>
      </c>
      <c r="AM388" t="str">
        <f t="shared" si="185"/>
        <v>Industrial</v>
      </c>
      <c r="AN388" t="str">
        <f t="shared" si="186"/>
        <v>Pharmaceutical</v>
      </c>
      <c r="AO388" t="str">
        <f t="shared" si="187"/>
        <v>PAH</v>
      </c>
      <c r="AP388" t="str">
        <f t="shared" si="170"/>
        <v/>
      </c>
    </row>
    <row r="389" spans="1:42" hidden="1" x14ac:dyDescent="0.35">
      <c r="A389" s="1">
        <v>4087014</v>
      </c>
      <c r="B389" s="1" t="s">
        <v>575</v>
      </c>
      <c r="C389" s="1" t="s">
        <v>576</v>
      </c>
      <c r="D389" s="1">
        <v>2017</v>
      </c>
      <c r="E389" s="1" t="s">
        <v>618</v>
      </c>
      <c r="F389" s="1">
        <v>68017</v>
      </c>
      <c r="G389" s="1" t="s">
        <v>333</v>
      </c>
      <c r="H389" s="1" t="s">
        <v>164</v>
      </c>
      <c r="I389" s="1" t="s">
        <v>597</v>
      </c>
      <c r="J389" s="1">
        <v>2440</v>
      </c>
      <c r="K389" s="1" t="s">
        <v>345</v>
      </c>
      <c r="L389" s="1" t="s">
        <v>345</v>
      </c>
      <c r="M389" s="1"/>
      <c r="N389" s="1" t="s">
        <v>606</v>
      </c>
      <c r="O389" s="1" t="str">
        <f t="shared" ref="O389:O420" si="188">IF(N389="&lt;", "No", "Yes")</f>
        <v>No</v>
      </c>
      <c r="P389" s="1" t="s">
        <v>722</v>
      </c>
      <c r="Q389" s="1">
        <v>290</v>
      </c>
      <c r="R389" s="1">
        <f t="shared" si="182"/>
        <v>0</v>
      </c>
      <c r="S389" s="1">
        <v>46</v>
      </c>
      <c r="T389" s="1" t="s">
        <v>30</v>
      </c>
      <c r="U389" s="1">
        <f t="shared" ref="U389:U401" si="189">R389/1000</f>
        <v>0</v>
      </c>
      <c r="V389" s="1">
        <f t="shared" ref="V389:V401" si="190">S389/1000</f>
        <v>4.5999999999999999E-2</v>
      </c>
      <c r="W389" s="1" t="s">
        <v>318</v>
      </c>
      <c r="X389" s="1" t="str">
        <f t="shared" si="181"/>
        <v>No</v>
      </c>
      <c r="AB389" t="s">
        <v>502</v>
      </c>
      <c r="AC389" t="str">
        <f>IF(ISNUMBER(SEARCH("Pesticide, active_ingredient", AB389)), "Yes", "No")</f>
        <v>No</v>
      </c>
      <c r="AD389" t="str">
        <f t="shared" si="172"/>
        <v>No</v>
      </c>
      <c r="AE389" t="str">
        <f t="shared" si="173"/>
        <v>No</v>
      </c>
      <c r="AF389" t="str">
        <f t="shared" si="174"/>
        <v>No</v>
      </c>
      <c r="AG389" t="str">
        <f t="shared" si="175"/>
        <v>Yes</v>
      </c>
      <c r="AH389" s="1" t="s">
        <v>348</v>
      </c>
      <c r="AI389" t="s">
        <v>348</v>
      </c>
      <c r="AJ389" t="str">
        <f t="shared" si="178"/>
        <v/>
      </c>
      <c r="AK389" t="str">
        <f t="shared" si="183"/>
        <v/>
      </c>
      <c r="AL389" t="str">
        <f t="shared" si="184"/>
        <v/>
      </c>
      <c r="AM389" t="str">
        <f t="shared" si="185"/>
        <v/>
      </c>
      <c r="AN389" t="str">
        <f t="shared" si="186"/>
        <v>Pharmaceutical</v>
      </c>
      <c r="AO389" t="str">
        <f t="shared" si="187"/>
        <v/>
      </c>
      <c r="AP389" t="str">
        <f t="shared" si="170"/>
        <v/>
      </c>
    </row>
    <row r="390" spans="1:42" hidden="1" x14ac:dyDescent="0.35">
      <c r="A390" s="1">
        <v>4087014</v>
      </c>
      <c r="B390" s="1" t="s">
        <v>575</v>
      </c>
      <c r="C390" s="1" t="s">
        <v>576</v>
      </c>
      <c r="D390" s="1">
        <v>2017</v>
      </c>
      <c r="E390" s="1" t="s">
        <v>618</v>
      </c>
      <c r="F390" s="1">
        <v>67493</v>
      </c>
      <c r="G390" s="1" t="s">
        <v>280</v>
      </c>
      <c r="H390" s="1" t="s">
        <v>116</v>
      </c>
      <c r="I390" s="1" t="s">
        <v>597</v>
      </c>
      <c r="J390" s="1">
        <v>2440</v>
      </c>
      <c r="K390" s="1" t="s">
        <v>345</v>
      </c>
      <c r="L390" s="1" t="s">
        <v>544</v>
      </c>
      <c r="M390" s="1"/>
      <c r="N390" s="1" t="s">
        <v>606</v>
      </c>
      <c r="O390" s="1" t="str">
        <f t="shared" si="188"/>
        <v>No</v>
      </c>
      <c r="P390" s="1" t="s">
        <v>722</v>
      </c>
      <c r="Q390" s="1">
        <v>80</v>
      </c>
      <c r="R390" s="1">
        <f t="shared" si="182"/>
        <v>0</v>
      </c>
      <c r="S390" s="1">
        <v>58</v>
      </c>
      <c r="T390" s="1" t="s">
        <v>30</v>
      </c>
      <c r="U390" s="1">
        <f t="shared" si="189"/>
        <v>0</v>
      </c>
      <c r="V390" s="1">
        <f t="shared" si="190"/>
        <v>5.8000000000000003E-2</v>
      </c>
      <c r="W390" s="1" t="s">
        <v>231</v>
      </c>
      <c r="X390" s="1" t="str">
        <f t="shared" si="181"/>
        <v>No</v>
      </c>
      <c r="AB390" t="s">
        <v>456</v>
      </c>
      <c r="AC390" s="1" t="s">
        <v>349</v>
      </c>
      <c r="AD390" t="str">
        <f t="shared" si="172"/>
        <v>Yes</v>
      </c>
      <c r="AE390" t="str">
        <f t="shared" si="173"/>
        <v>Yes</v>
      </c>
      <c r="AF390" t="str">
        <f t="shared" si="174"/>
        <v>Yes</v>
      </c>
      <c r="AG390" t="str">
        <f t="shared" si="175"/>
        <v>Yes</v>
      </c>
      <c r="AH390" s="1" t="s">
        <v>348</v>
      </c>
      <c r="AI390" t="s">
        <v>348</v>
      </c>
      <c r="AJ390" t="str">
        <f t="shared" si="178"/>
        <v>Pesticide</v>
      </c>
      <c r="AK390" t="str">
        <f t="shared" si="183"/>
        <v>PCP</v>
      </c>
      <c r="AL390" t="str">
        <f t="shared" si="184"/>
        <v>Consumer</v>
      </c>
      <c r="AM390" t="str">
        <f t="shared" si="185"/>
        <v>Industrial</v>
      </c>
      <c r="AN390" t="str">
        <f t="shared" si="186"/>
        <v>Pharmaceutical</v>
      </c>
      <c r="AO390" t="str">
        <f t="shared" si="187"/>
        <v/>
      </c>
      <c r="AP390" t="str">
        <f t="shared" si="170"/>
        <v/>
      </c>
    </row>
    <row r="391" spans="1:42" hidden="1" x14ac:dyDescent="0.35">
      <c r="A391" s="1">
        <v>4087014</v>
      </c>
      <c r="B391" s="1" t="s">
        <v>575</v>
      </c>
      <c r="C391" s="1" t="s">
        <v>576</v>
      </c>
      <c r="D391" s="1">
        <v>2017</v>
      </c>
      <c r="E391" s="1" t="s">
        <v>618</v>
      </c>
      <c r="F391" s="1">
        <v>67479</v>
      </c>
      <c r="G391" s="1" t="s">
        <v>270</v>
      </c>
      <c r="H391" s="1" t="s">
        <v>107</v>
      </c>
      <c r="I391" s="1" t="s">
        <v>597</v>
      </c>
      <c r="J391" s="1">
        <v>2440</v>
      </c>
      <c r="K391" s="1" t="s">
        <v>345</v>
      </c>
      <c r="L391" s="1" t="s">
        <v>345</v>
      </c>
      <c r="M391" s="1"/>
      <c r="N391" s="1" t="s">
        <v>606</v>
      </c>
      <c r="O391" s="1" t="str">
        <f t="shared" si="188"/>
        <v>No</v>
      </c>
      <c r="P391" s="1" t="s">
        <v>722</v>
      </c>
      <c r="Q391" s="1">
        <v>80</v>
      </c>
      <c r="R391" s="1">
        <f t="shared" si="182"/>
        <v>0</v>
      </c>
      <c r="S391" s="1">
        <v>80</v>
      </c>
      <c r="T391" s="1" t="s">
        <v>30</v>
      </c>
      <c r="U391" s="1">
        <f t="shared" si="189"/>
        <v>0</v>
      </c>
      <c r="V391" s="1">
        <f t="shared" si="190"/>
        <v>0.08</v>
      </c>
      <c r="W391" s="1" t="s">
        <v>231</v>
      </c>
      <c r="X391" s="1" t="str">
        <f t="shared" si="181"/>
        <v>No</v>
      </c>
      <c r="AB391" s="1" t="s">
        <v>445</v>
      </c>
      <c r="AC391" t="str">
        <f>IF(ISNUMBER(SEARCH("Pesticide, active_ingredient", AB391)), "Yes", "No")</f>
        <v>No</v>
      </c>
      <c r="AD391" t="str">
        <f t="shared" si="172"/>
        <v>No</v>
      </c>
      <c r="AE391" t="str">
        <f t="shared" si="173"/>
        <v>No</v>
      </c>
      <c r="AF391" t="str">
        <f t="shared" si="174"/>
        <v>No</v>
      </c>
      <c r="AG391" t="str">
        <f t="shared" si="175"/>
        <v>Yes</v>
      </c>
      <c r="AH391" s="1" t="s">
        <v>348</v>
      </c>
      <c r="AI391" t="s">
        <v>348</v>
      </c>
      <c r="AJ391" t="str">
        <f t="shared" si="178"/>
        <v/>
      </c>
      <c r="AK391" t="str">
        <f t="shared" si="183"/>
        <v/>
      </c>
      <c r="AL391" t="str">
        <f t="shared" si="184"/>
        <v/>
      </c>
      <c r="AM391" t="str">
        <f t="shared" si="185"/>
        <v/>
      </c>
      <c r="AN391" t="str">
        <f t="shared" si="186"/>
        <v>Pharmaceutical</v>
      </c>
      <c r="AO391" t="str">
        <f t="shared" si="187"/>
        <v/>
      </c>
      <c r="AP391" t="str">
        <f t="shared" si="170"/>
        <v/>
      </c>
    </row>
    <row r="392" spans="1:42" hidden="1" x14ac:dyDescent="0.35">
      <c r="A392" s="1">
        <v>4087014</v>
      </c>
      <c r="B392" s="1" t="s">
        <v>575</v>
      </c>
      <c r="C392" s="1" t="s">
        <v>576</v>
      </c>
      <c r="D392" s="1">
        <v>2017</v>
      </c>
      <c r="E392" s="1" t="s">
        <v>618</v>
      </c>
      <c r="F392" s="1">
        <v>68252</v>
      </c>
      <c r="G392" s="1" t="s">
        <v>339</v>
      </c>
      <c r="H392" s="1" t="s">
        <v>170</v>
      </c>
      <c r="I392" s="1" t="s">
        <v>597</v>
      </c>
      <c r="J392" s="1">
        <v>2440</v>
      </c>
      <c r="K392" s="1" t="s">
        <v>345</v>
      </c>
      <c r="L392" s="1" t="s">
        <v>345</v>
      </c>
      <c r="M392" s="1"/>
      <c r="N392" s="1" t="s">
        <v>606</v>
      </c>
      <c r="O392" s="1" t="str">
        <f t="shared" si="188"/>
        <v>No</v>
      </c>
      <c r="P392" s="1" t="s">
        <v>722</v>
      </c>
      <c r="Q392" s="1">
        <v>80</v>
      </c>
      <c r="R392" s="1">
        <f t="shared" si="182"/>
        <v>0</v>
      </c>
      <c r="S392" s="1">
        <v>20</v>
      </c>
      <c r="T392" s="1" t="s">
        <v>30</v>
      </c>
      <c r="U392" s="1">
        <f t="shared" si="189"/>
        <v>0</v>
      </c>
      <c r="V392" s="1">
        <f t="shared" si="190"/>
        <v>0.02</v>
      </c>
      <c r="W392" s="1" t="s">
        <v>318</v>
      </c>
      <c r="X392" s="1" t="str">
        <f t="shared" si="181"/>
        <v>No</v>
      </c>
      <c r="AB392" s="1" t="s">
        <v>506</v>
      </c>
      <c r="AC392" t="str">
        <f>IF(ISNUMBER(SEARCH("Pesticide, active_ingredient", AB392)), "Yes", "No")</f>
        <v>No</v>
      </c>
      <c r="AD392" t="str">
        <f t="shared" si="172"/>
        <v>No</v>
      </c>
      <c r="AE392" t="str">
        <f t="shared" si="173"/>
        <v>No</v>
      </c>
      <c r="AF392" t="str">
        <f t="shared" si="174"/>
        <v>No</v>
      </c>
      <c r="AG392" t="str">
        <f t="shared" si="175"/>
        <v>Yes</v>
      </c>
      <c r="AH392" s="1" t="s">
        <v>348</v>
      </c>
      <c r="AI392" t="s">
        <v>348</v>
      </c>
      <c r="AJ392" t="str">
        <f t="shared" si="178"/>
        <v/>
      </c>
      <c r="AK392" t="str">
        <f t="shared" si="183"/>
        <v/>
      </c>
      <c r="AL392" t="str">
        <f t="shared" si="184"/>
        <v/>
      </c>
      <c r="AM392" t="str">
        <f t="shared" si="185"/>
        <v/>
      </c>
      <c r="AN392" t="str">
        <f t="shared" si="186"/>
        <v>Pharmaceutical</v>
      </c>
      <c r="AO392" t="str">
        <f t="shared" si="187"/>
        <v/>
      </c>
      <c r="AP392" t="str">
        <f t="shared" si="170"/>
        <v/>
      </c>
    </row>
    <row r="393" spans="1:42" hidden="1" x14ac:dyDescent="0.35">
      <c r="A393" s="1">
        <v>4087014</v>
      </c>
      <c r="B393" s="1" t="s">
        <v>575</v>
      </c>
      <c r="C393" s="1" t="s">
        <v>576</v>
      </c>
      <c r="D393" s="1">
        <v>2017</v>
      </c>
      <c r="E393" s="1" t="s">
        <v>618</v>
      </c>
      <c r="F393" s="1">
        <v>67434</v>
      </c>
      <c r="G393" s="1" t="s">
        <v>232</v>
      </c>
      <c r="H393" s="1" t="s">
        <v>70</v>
      </c>
      <c r="I393" s="1" t="s">
        <v>597</v>
      </c>
      <c r="J393" s="1">
        <v>2440</v>
      </c>
      <c r="K393" s="1" t="s">
        <v>345</v>
      </c>
      <c r="L393" s="1" t="s">
        <v>560</v>
      </c>
      <c r="M393" s="1"/>
      <c r="N393" s="1" t="s">
        <v>606</v>
      </c>
      <c r="O393" s="1" t="str">
        <f t="shared" si="188"/>
        <v>No</v>
      </c>
      <c r="P393" s="1" t="s">
        <v>722</v>
      </c>
      <c r="Q393" s="1">
        <v>20</v>
      </c>
      <c r="R393" s="1">
        <f t="shared" si="182"/>
        <v>0</v>
      </c>
      <c r="S393" s="1">
        <v>20</v>
      </c>
      <c r="T393" s="1" t="s">
        <v>30</v>
      </c>
      <c r="U393" s="1">
        <f t="shared" si="189"/>
        <v>0</v>
      </c>
      <c r="V393" s="1">
        <f t="shared" si="190"/>
        <v>0.02</v>
      </c>
      <c r="W393" s="1" t="s">
        <v>231</v>
      </c>
      <c r="X393" s="1" t="str">
        <f t="shared" si="181"/>
        <v>No</v>
      </c>
      <c r="AB393" s="1" t="s">
        <v>411</v>
      </c>
      <c r="AC393" s="1" t="s">
        <v>349</v>
      </c>
      <c r="AD393" t="str">
        <f t="shared" si="172"/>
        <v>No</v>
      </c>
      <c r="AE393" t="str">
        <f t="shared" si="173"/>
        <v>No</v>
      </c>
      <c r="AF393" t="str">
        <f t="shared" si="174"/>
        <v>No</v>
      </c>
      <c r="AG393" t="str">
        <f t="shared" si="175"/>
        <v>Yes</v>
      </c>
      <c r="AH393" s="1" t="s">
        <v>348</v>
      </c>
      <c r="AI393" t="s">
        <v>348</v>
      </c>
      <c r="AJ393" t="str">
        <f t="shared" si="178"/>
        <v>Pesticide</v>
      </c>
      <c r="AK393" t="str">
        <f t="shared" si="183"/>
        <v/>
      </c>
      <c r="AL393" t="str">
        <f t="shared" si="184"/>
        <v/>
      </c>
      <c r="AM393" t="str">
        <f t="shared" si="185"/>
        <v/>
      </c>
      <c r="AN393" t="str">
        <f t="shared" si="186"/>
        <v>Pharmaceutical</v>
      </c>
      <c r="AO393" t="str">
        <f t="shared" si="187"/>
        <v/>
      </c>
      <c r="AP393" t="str">
        <f t="shared" si="170"/>
        <v/>
      </c>
    </row>
    <row r="394" spans="1:42" hidden="1" x14ac:dyDescent="0.35">
      <c r="A394" s="1">
        <v>4087014</v>
      </c>
      <c r="B394" s="1" t="s">
        <v>575</v>
      </c>
      <c r="C394" s="1" t="s">
        <v>576</v>
      </c>
      <c r="D394" s="1">
        <v>2017</v>
      </c>
      <c r="E394" s="1" t="s">
        <v>618</v>
      </c>
      <c r="F394" s="1">
        <v>67451</v>
      </c>
      <c r="G394" s="1" t="s">
        <v>247</v>
      </c>
      <c r="H394" s="1" t="s">
        <v>85</v>
      </c>
      <c r="I394" s="1" t="s">
        <v>597</v>
      </c>
      <c r="J394" s="1">
        <v>2440</v>
      </c>
      <c r="K394" s="1" t="s">
        <v>345</v>
      </c>
      <c r="L394" s="1" t="s">
        <v>345</v>
      </c>
      <c r="M394" s="1"/>
      <c r="N394" s="1" t="s">
        <v>606</v>
      </c>
      <c r="O394" s="1" t="str">
        <f t="shared" si="188"/>
        <v>No</v>
      </c>
      <c r="P394" s="1" t="s">
        <v>722</v>
      </c>
      <c r="Q394" s="1">
        <v>80</v>
      </c>
      <c r="R394" s="1">
        <f t="shared" si="182"/>
        <v>0</v>
      </c>
      <c r="S394" s="1">
        <v>80</v>
      </c>
      <c r="T394" s="1" t="s">
        <v>30</v>
      </c>
      <c r="U394" s="1">
        <f t="shared" si="189"/>
        <v>0</v>
      </c>
      <c r="V394" s="1">
        <f t="shared" si="190"/>
        <v>0.08</v>
      </c>
      <c r="W394" s="1" t="s">
        <v>231</v>
      </c>
      <c r="X394" s="1" t="str">
        <f t="shared" si="181"/>
        <v>No</v>
      </c>
      <c r="AB394" s="1" t="s">
        <v>420</v>
      </c>
      <c r="AC394" t="str">
        <f>IF(ISNUMBER(SEARCH("Pesticide, active_ingredient", AB394)), "Yes", "No")</f>
        <v>No</v>
      </c>
      <c r="AD394" t="str">
        <f t="shared" si="172"/>
        <v>No</v>
      </c>
      <c r="AE394" t="str">
        <f t="shared" si="173"/>
        <v>No</v>
      </c>
      <c r="AF394" t="str">
        <f t="shared" si="174"/>
        <v>No</v>
      </c>
      <c r="AG394" t="str">
        <f t="shared" si="175"/>
        <v>Yes</v>
      </c>
      <c r="AH394" s="1" t="s">
        <v>348</v>
      </c>
      <c r="AI394" t="s">
        <v>348</v>
      </c>
      <c r="AJ394" t="str">
        <f t="shared" si="178"/>
        <v/>
      </c>
      <c r="AK394" t="str">
        <f t="shared" si="183"/>
        <v/>
      </c>
      <c r="AL394" t="str">
        <f t="shared" si="184"/>
        <v/>
      </c>
      <c r="AM394" t="str">
        <f t="shared" si="185"/>
        <v/>
      </c>
      <c r="AN394" t="str">
        <f t="shared" si="186"/>
        <v>Pharmaceutical</v>
      </c>
      <c r="AO394" t="str">
        <f t="shared" si="187"/>
        <v/>
      </c>
      <c r="AP394" t="str">
        <f t="shared" si="170"/>
        <v/>
      </c>
    </row>
    <row r="395" spans="1:42" hidden="1" x14ac:dyDescent="0.35">
      <c r="A395" s="1">
        <v>4087014</v>
      </c>
      <c r="B395" s="1" t="s">
        <v>575</v>
      </c>
      <c r="C395" s="1" t="s">
        <v>576</v>
      </c>
      <c r="D395" s="1">
        <v>2017</v>
      </c>
      <c r="E395" s="1" t="s">
        <v>618</v>
      </c>
      <c r="F395" s="1">
        <v>67532</v>
      </c>
      <c r="G395" s="1" t="s">
        <v>315</v>
      </c>
      <c r="H395" s="1" t="s">
        <v>149</v>
      </c>
      <c r="I395" s="1" t="s">
        <v>597</v>
      </c>
      <c r="J395" s="1">
        <v>2440</v>
      </c>
      <c r="K395" s="1" t="s">
        <v>345</v>
      </c>
      <c r="L395" s="1" t="s">
        <v>345</v>
      </c>
      <c r="M395" s="1"/>
      <c r="N395" s="1" t="s">
        <v>606</v>
      </c>
      <c r="O395" s="1" t="str">
        <f t="shared" si="188"/>
        <v>No</v>
      </c>
      <c r="P395" s="1" t="s">
        <v>722</v>
      </c>
      <c r="Q395" s="1">
        <v>80</v>
      </c>
      <c r="R395" s="1">
        <f t="shared" si="182"/>
        <v>0</v>
      </c>
      <c r="S395" s="1">
        <v>80</v>
      </c>
      <c r="T395" s="1" t="s">
        <v>30</v>
      </c>
      <c r="U395" s="1">
        <f t="shared" si="189"/>
        <v>0</v>
      </c>
      <c r="V395" s="1">
        <f t="shared" si="190"/>
        <v>0.08</v>
      </c>
      <c r="W395" s="1" t="s">
        <v>231</v>
      </c>
      <c r="X395" s="1" t="str">
        <f t="shared" si="181"/>
        <v>No</v>
      </c>
      <c r="AB395" s="1" t="s">
        <v>445</v>
      </c>
      <c r="AC395" t="str">
        <f>IF(ISNUMBER(SEARCH("Pesticide, active_ingredient", AB395)), "Yes", "No")</f>
        <v>No</v>
      </c>
      <c r="AD395" t="str">
        <f t="shared" si="172"/>
        <v>No</v>
      </c>
      <c r="AE395" t="str">
        <f t="shared" si="173"/>
        <v>No</v>
      </c>
      <c r="AF395" t="str">
        <f t="shared" si="174"/>
        <v>No</v>
      </c>
      <c r="AG395" t="str">
        <f t="shared" si="175"/>
        <v>Yes</v>
      </c>
      <c r="AH395" s="1" t="s">
        <v>348</v>
      </c>
      <c r="AI395" t="s">
        <v>348</v>
      </c>
      <c r="AJ395" t="str">
        <f t="shared" si="178"/>
        <v/>
      </c>
      <c r="AK395" t="str">
        <f t="shared" si="183"/>
        <v/>
      </c>
      <c r="AL395" t="str">
        <f t="shared" si="184"/>
        <v/>
      </c>
      <c r="AM395" t="str">
        <f t="shared" si="185"/>
        <v/>
      </c>
      <c r="AN395" t="str">
        <f t="shared" si="186"/>
        <v>Pharmaceutical</v>
      </c>
      <c r="AO395" t="str">
        <f t="shared" si="187"/>
        <v/>
      </c>
      <c r="AP395" t="str">
        <f t="shared" si="170"/>
        <v/>
      </c>
    </row>
    <row r="396" spans="1:42" hidden="1" x14ac:dyDescent="0.35">
      <c r="A396" s="1">
        <v>4087014</v>
      </c>
      <c r="B396" s="1" t="s">
        <v>575</v>
      </c>
      <c r="C396" s="1" t="s">
        <v>576</v>
      </c>
      <c r="D396" s="1">
        <v>2017</v>
      </c>
      <c r="E396" s="1" t="s">
        <v>618</v>
      </c>
      <c r="F396" s="1">
        <v>68007</v>
      </c>
      <c r="G396" s="1" t="s">
        <v>326</v>
      </c>
      <c r="H396" s="1" t="s">
        <v>157</v>
      </c>
      <c r="I396" s="1" t="s">
        <v>597</v>
      </c>
      <c r="J396" s="1">
        <v>2440</v>
      </c>
      <c r="K396" s="1" t="s">
        <v>345</v>
      </c>
      <c r="L396" s="1" t="s">
        <v>345</v>
      </c>
      <c r="M396" s="1"/>
      <c r="N396" s="1" t="s">
        <v>606</v>
      </c>
      <c r="O396" s="1" t="str">
        <f t="shared" si="188"/>
        <v>No</v>
      </c>
      <c r="P396" s="1" t="s">
        <v>722</v>
      </c>
      <c r="Q396" s="1">
        <v>8.6</v>
      </c>
      <c r="R396" s="1">
        <f t="shared" si="182"/>
        <v>0</v>
      </c>
      <c r="S396" s="1">
        <v>8.6</v>
      </c>
      <c r="T396" s="1" t="s">
        <v>30</v>
      </c>
      <c r="U396" s="1">
        <f t="shared" si="189"/>
        <v>0</v>
      </c>
      <c r="V396" s="1">
        <f t="shared" si="190"/>
        <v>8.6E-3</v>
      </c>
      <c r="W396" s="1" t="s">
        <v>318</v>
      </c>
      <c r="X396" s="1" t="str">
        <f t="shared" si="181"/>
        <v>No</v>
      </c>
      <c r="AB396" s="1" t="s">
        <v>445</v>
      </c>
      <c r="AC396" t="str">
        <f>IF(ISNUMBER(SEARCH("Pesticide, active_ingredient", AB396)), "Yes", "No")</f>
        <v>No</v>
      </c>
      <c r="AD396" t="str">
        <f t="shared" si="172"/>
        <v>No</v>
      </c>
      <c r="AE396" t="str">
        <f t="shared" si="173"/>
        <v>No</v>
      </c>
      <c r="AF396" t="str">
        <f t="shared" si="174"/>
        <v>No</v>
      </c>
      <c r="AG396" t="str">
        <f t="shared" si="175"/>
        <v>Yes</v>
      </c>
      <c r="AH396" s="1" t="s">
        <v>348</v>
      </c>
      <c r="AI396" t="s">
        <v>348</v>
      </c>
      <c r="AJ396" t="str">
        <f t="shared" si="178"/>
        <v/>
      </c>
      <c r="AK396" t="str">
        <f t="shared" si="183"/>
        <v/>
      </c>
      <c r="AL396" t="str">
        <f t="shared" si="184"/>
        <v/>
      </c>
      <c r="AM396" t="str">
        <f t="shared" si="185"/>
        <v/>
      </c>
      <c r="AN396" t="str">
        <f t="shared" si="186"/>
        <v>Pharmaceutical</v>
      </c>
      <c r="AO396" t="str">
        <f t="shared" si="187"/>
        <v/>
      </c>
      <c r="AP396" t="str">
        <f t="shared" si="170"/>
        <v/>
      </c>
    </row>
    <row r="397" spans="1:42" hidden="1" x14ac:dyDescent="0.35">
      <c r="A397" s="1">
        <v>4087014</v>
      </c>
      <c r="B397" s="1" t="s">
        <v>575</v>
      </c>
      <c r="C397" s="1" t="s">
        <v>576</v>
      </c>
      <c r="D397" s="1">
        <v>2017</v>
      </c>
      <c r="E397" s="1" t="s">
        <v>618</v>
      </c>
      <c r="F397" s="1">
        <v>67512</v>
      </c>
      <c r="G397" s="1" t="s">
        <v>298</v>
      </c>
      <c r="H397" s="1" t="s">
        <v>473</v>
      </c>
      <c r="I397" s="1" t="s">
        <v>597</v>
      </c>
      <c r="J397" s="1">
        <v>2440</v>
      </c>
      <c r="K397" s="1" t="s">
        <v>345</v>
      </c>
      <c r="L397" s="1" t="s">
        <v>560</v>
      </c>
      <c r="M397" s="1"/>
      <c r="N397" s="1" t="s">
        <v>606</v>
      </c>
      <c r="O397" s="1" t="str">
        <f t="shared" si="188"/>
        <v>No</v>
      </c>
      <c r="P397" s="1" t="s">
        <v>722</v>
      </c>
      <c r="Q397" s="1">
        <v>16</v>
      </c>
      <c r="R397" s="1">
        <f t="shared" si="182"/>
        <v>0</v>
      </c>
      <c r="S397" s="1">
        <v>16</v>
      </c>
      <c r="T397" s="1" t="s">
        <v>30</v>
      </c>
      <c r="U397" s="1">
        <f t="shared" si="189"/>
        <v>0</v>
      </c>
      <c r="V397" s="1">
        <f t="shared" si="190"/>
        <v>1.6E-2</v>
      </c>
      <c r="W397" s="1" t="s">
        <v>231</v>
      </c>
      <c r="X397" s="1" t="str">
        <f t="shared" si="181"/>
        <v>No</v>
      </c>
      <c r="AB397" t="s">
        <v>474</v>
      </c>
      <c r="AC397" s="1" t="s">
        <v>349</v>
      </c>
      <c r="AD397" t="str">
        <f t="shared" si="172"/>
        <v>No</v>
      </c>
      <c r="AE397" t="str">
        <f t="shared" si="173"/>
        <v>No</v>
      </c>
      <c r="AF397" t="str">
        <f t="shared" si="174"/>
        <v>No</v>
      </c>
      <c r="AG397" t="str">
        <f t="shared" si="175"/>
        <v>Yes</v>
      </c>
      <c r="AH397" s="1" t="s">
        <v>348</v>
      </c>
      <c r="AI397" t="s">
        <v>348</v>
      </c>
      <c r="AJ397" t="str">
        <f t="shared" si="178"/>
        <v>Pesticide</v>
      </c>
      <c r="AK397" t="str">
        <f t="shared" si="183"/>
        <v/>
      </c>
      <c r="AL397" t="str">
        <f t="shared" si="184"/>
        <v/>
      </c>
      <c r="AM397" t="str">
        <f t="shared" si="185"/>
        <v/>
      </c>
      <c r="AN397" t="str">
        <f t="shared" si="186"/>
        <v>Pharmaceutical</v>
      </c>
      <c r="AO397" t="str">
        <f t="shared" si="187"/>
        <v/>
      </c>
      <c r="AP397" t="str">
        <f t="shared" si="170"/>
        <v/>
      </c>
    </row>
    <row r="398" spans="1:42" hidden="1" x14ac:dyDescent="0.35">
      <c r="A398" s="1">
        <v>4087014</v>
      </c>
      <c r="B398" s="1" t="s">
        <v>575</v>
      </c>
      <c r="C398" s="1" t="s">
        <v>576</v>
      </c>
      <c r="D398" s="1">
        <v>2017</v>
      </c>
      <c r="E398" s="1" t="s">
        <v>618</v>
      </c>
      <c r="F398" s="1">
        <v>67511</v>
      </c>
      <c r="G398" s="1" t="s">
        <v>297</v>
      </c>
      <c r="H398" s="1" t="s">
        <v>133</v>
      </c>
      <c r="I398" s="1" t="s">
        <v>597</v>
      </c>
      <c r="J398" s="1">
        <v>2440</v>
      </c>
      <c r="K398" s="1" t="s">
        <v>345</v>
      </c>
      <c r="L398" s="1" t="s">
        <v>561</v>
      </c>
      <c r="M398" s="1"/>
      <c r="N398" s="1" t="s">
        <v>606</v>
      </c>
      <c r="O398" s="1" t="str">
        <f t="shared" si="188"/>
        <v>No</v>
      </c>
      <c r="P398" s="1" t="s">
        <v>722</v>
      </c>
      <c r="Q398" s="1">
        <v>15</v>
      </c>
      <c r="R398" s="1">
        <f t="shared" si="182"/>
        <v>0</v>
      </c>
      <c r="S398" s="1">
        <v>15</v>
      </c>
      <c r="T398" s="1" t="s">
        <v>30</v>
      </c>
      <c r="U398" s="1">
        <f t="shared" si="189"/>
        <v>0</v>
      </c>
      <c r="V398" s="1">
        <f t="shared" si="190"/>
        <v>1.4999999999999999E-2</v>
      </c>
      <c r="W398" s="1" t="s">
        <v>231</v>
      </c>
      <c r="X398" s="1" t="str">
        <f t="shared" si="181"/>
        <v>No</v>
      </c>
      <c r="AB398" t="s">
        <v>472</v>
      </c>
      <c r="AC398" t="str">
        <f t="shared" ref="AC398:AC403" si="191">IF(ISNUMBER(SEARCH("Pesticide, active_ingredient", AB398)), "Yes", "No")</f>
        <v>No</v>
      </c>
      <c r="AD398" t="str">
        <f t="shared" si="172"/>
        <v>No</v>
      </c>
      <c r="AE398" t="str">
        <f t="shared" si="173"/>
        <v>No</v>
      </c>
      <c r="AF398" t="str">
        <f t="shared" si="174"/>
        <v>Yes</v>
      </c>
      <c r="AG398" t="str">
        <f t="shared" si="175"/>
        <v>Yes</v>
      </c>
      <c r="AH398" t="s">
        <v>348</v>
      </c>
      <c r="AI398" t="s">
        <v>348</v>
      </c>
      <c r="AJ398" t="str">
        <f t="shared" si="178"/>
        <v/>
      </c>
      <c r="AK398" t="str">
        <f t="shared" si="183"/>
        <v/>
      </c>
      <c r="AL398" t="str">
        <f t="shared" si="184"/>
        <v/>
      </c>
      <c r="AM398" t="str">
        <f t="shared" si="185"/>
        <v>Industrial</v>
      </c>
      <c r="AN398" t="str">
        <f t="shared" si="186"/>
        <v>Pharmaceutical</v>
      </c>
      <c r="AO398" t="str">
        <f t="shared" si="187"/>
        <v/>
      </c>
      <c r="AP398" t="str">
        <f t="shared" si="170"/>
        <v/>
      </c>
    </row>
    <row r="399" spans="1:42" hidden="1" x14ac:dyDescent="0.35">
      <c r="A399" s="1">
        <v>4087014</v>
      </c>
      <c r="B399" s="1" t="s">
        <v>575</v>
      </c>
      <c r="C399" s="1" t="s">
        <v>576</v>
      </c>
      <c r="D399" s="1">
        <v>2017</v>
      </c>
      <c r="E399" s="1" t="s">
        <v>618</v>
      </c>
      <c r="F399" s="1">
        <v>67469</v>
      </c>
      <c r="G399" s="1" t="s">
        <v>262</v>
      </c>
      <c r="H399" s="1" t="s">
        <v>99</v>
      </c>
      <c r="I399" s="1" t="s">
        <v>597</v>
      </c>
      <c r="J399" s="1">
        <v>2440</v>
      </c>
      <c r="K399" s="1" t="s">
        <v>345</v>
      </c>
      <c r="L399" s="1" t="s">
        <v>561</v>
      </c>
      <c r="M399" s="1"/>
      <c r="N399" s="1" t="s">
        <v>606</v>
      </c>
      <c r="O399" s="1" t="str">
        <f t="shared" si="188"/>
        <v>No</v>
      </c>
      <c r="P399" s="1" t="s">
        <v>722</v>
      </c>
      <c r="Q399" s="1">
        <v>226</v>
      </c>
      <c r="R399" s="1">
        <f t="shared" si="182"/>
        <v>0</v>
      </c>
      <c r="S399" s="1">
        <v>226</v>
      </c>
      <c r="T399" s="1" t="s">
        <v>30</v>
      </c>
      <c r="U399" s="1">
        <f t="shared" si="189"/>
        <v>0</v>
      </c>
      <c r="V399" s="1">
        <f t="shared" si="190"/>
        <v>0.22600000000000001</v>
      </c>
      <c r="W399" s="1" t="s">
        <v>231</v>
      </c>
      <c r="X399" s="1" t="str">
        <f t="shared" si="181"/>
        <v>No</v>
      </c>
      <c r="AB399" t="s">
        <v>438</v>
      </c>
      <c r="AC399" t="str">
        <f t="shared" si="191"/>
        <v>No</v>
      </c>
      <c r="AD399" t="str">
        <f t="shared" si="172"/>
        <v>No</v>
      </c>
      <c r="AE399" t="str">
        <f t="shared" si="173"/>
        <v>No</v>
      </c>
      <c r="AF399" t="str">
        <f t="shared" si="174"/>
        <v>Yes</v>
      </c>
      <c r="AG399" t="str">
        <f t="shared" si="175"/>
        <v>Yes</v>
      </c>
      <c r="AH399" s="1" t="s">
        <v>348</v>
      </c>
      <c r="AI399" t="s">
        <v>348</v>
      </c>
      <c r="AJ399" t="str">
        <f t="shared" si="178"/>
        <v/>
      </c>
      <c r="AK399" t="str">
        <f t="shared" si="183"/>
        <v/>
      </c>
      <c r="AL399" t="str">
        <f t="shared" si="184"/>
        <v/>
      </c>
      <c r="AM399" t="str">
        <f t="shared" si="185"/>
        <v>Industrial</v>
      </c>
      <c r="AN399" t="str">
        <f t="shared" si="186"/>
        <v>Pharmaceutical</v>
      </c>
      <c r="AO399" t="str">
        <f t="shared" si="187"/>
        <v/>
      </c>
      <c r="AP399" t="str">
        <f t="shared" si="170"/>
        <v/>
      </c>
    </row>
    <row r="400" spans="1:42" hidden="1" x14ac:dyDescent="0.35">
      <c r="A400" s="1">
        <v>4087014</v>
      </c>
      <c r="B400" s="1" t="s">
        <v>575</v>
      </c>
      <c r="C400" s="1" t="s">
        <v>576</v>
      </c>
      <c r="D400" s="1">
        <v>2017</v>
      </c>
      <c r="E400" s="1" t="s">
        <v>618</v>
      </c>
      <c r="F400" s="1">
        <v>67495</v>
      </c>
      <c r="G400" s="1" t="s">
        <v>282</v>
      </c>
      <c r="H400" s="1" t="s">
        <v>118</v>
      </c>
      <c r="I400" s="1" t="s">
        <v>597</v>
      </c>
      <c r="J400" s="1">
        <v>2440</v>
      </c>
      <c r="K400" s="1" t="s">
        <v>345</v>
      </c>
      <c r="L400" s="1" t="s">
        <v>345</v>
      </c>
      <c r="M400" s="1"/>
      <c r="N400" s="1" t="s">
        <v>606</v>
      </c>
      <c r="O400" s="1" t="str">
        <f t="shared" si="188"/>
        <v>No</v>
      </c>
      <c r="P400" s="1" t="s">
        <v>722</v>
      </c>
      <c r="Q400" s="1">
        <v>25</v>
      </c>
      <c r="R400" s="1">
        <f t="shared" si="182"/>
        <v>0</v>
      </c>
      <c r="S400" s="1">
        <v>25</v>
      </c>
      <c r="T400" s="1" t="s">
        <v>30</v>
      </c>
      <c r="U400" s="1">
        <f t="shared" si="189"/>
        <v>0</v>
      </c>
      <c r="V400" s="1">
        <f t="shared" si="190"/>
        <v>2.5000000000000001E-2</v>
      </c>
      <c r="W400" s="1" t="s">
        <v>231</v>
      </c>
      <c r="X400" s="1" t="str">
        <f t="shared" si="181"/>
        <v>No</v>
      </c>
      <c r="AB400" t="s">
        <v>458</v>
      </c>
      <c r="AC400" t="str">
        <f t="shared" si="191"/>
        <v>No</v>
      </c>
      <c r="AD400" t="str">
        <f t="shared" si="172"/>
        <v>No</v>
      </c>
      <c r="AE400" t="str">
        <f t="shared" si="173"/>
        <v>No</v>
      </c>
      <c r="AF400" t="str">
        <f t="shared" si="174"/>
        <v>No</v>
      </c>
      <c r="AG400" t="str">
        <f t="shared" si="175"/>
        <v>Yes</v>
      </c>
      <c r="AH400" s="1" t="s">
        <v>348</v>
      </c>
      <c r="AI400" t="s">
        <v>348</v>
      </c>
      <c r="AJ400" t="str">
        <f t="shared" si="178"/>
        <v/>
      </c>
      <c r="AK400" t="str">
        <f t="shared" si="183"/>
        <v/>
      </c>
      <c r="AL400" t="str">
        <f t="shared" si="184"/>
        <v/>
      </c>
      <c r="AM400" t="str">
        <f t="shared" si="185"/>
        <v/>
      </c>
      <c r="AN400" t="str">
        <f t="shared" si="186"/>
        <v>Pharmaceutical</v>
      </c>
      <c r="AO400" t="str">
        <f t="shared" si="187"/>
        <v/>
      </c>
      <c r="AP400" t="str">
        <f t="shared" si="170"/>
        <v/>
      </c>
    </row>
    <row r="401" spans="1:42" hidden="1" x14ac:dyDescent="0.35">
      <c r="A401" s="1">
        <v>4087014</v>
      </c>
      <c r="B401" s="1" t="s">
        <v>575</v>
      </c>
      <c r="C401" s="1" t="s">
        <v>576</v>
      </c>
      <c r="D401" s="1">
        <v>2017</v>
      </c>
      <c r="E401" s="1" t="s">
        <v>618</v>
      </c>
      <c r="F401" s="1">
        <v>67527</v>
      </c>
      <c r="G401" s="1" t="s">
        <v>310</v>
      </c>
      <c r="H401" s="1" t="s">
        <v>144</v>
      </c>
      <c r="I401" s="1" t="s">
        <v>597</v>
      </c>
      <c r="J401" s="1">
        <v>2440</v>
      </c>
      <c r="K401" s="1" t="s">
        <v>345</v>
      </c>
      <c r="L401" s="1" t="s">
        <v>345</v>
      </c>
      <c r="M401" s="1"/>
      <c r="N401" s="1" t="s">
        <v>606</v>
      </c>
      <c r="O401" s="1" t="str">
        <f t="shared" si="188"/>
        <v>No</v>
      </c>
      <c r="P401" s="1" t="s">
        <v>722</v>
      </c>
      <c r="Q401" s="1">
        <v>264</v>
      </c>
      <c r="R401" s="1">
        <f t="shared" si="182"/>
        <v>0</v>
      </c>
      <c r="S401" s="1">
        <v>72</v>
      </c>
      <c r="T401" s="1" t="s">
        <v>30</v>
      </c>
      <c r="U401" s="1">
        <f t="shared" si="189"/>
        <v>0</v>
      </c>
      <c r="V401" s="1">
        <f t="shared" si="190"/>
        <v>7.1999999999999995E-2</v>
      </c>
      <c r="W401" s="1" t="s">
        <v>231</v>
      </c>
      <c r="X401" s="1" t="str">
        <f t="shared" si="181"/>
        <v>No</v>
      </c>
      <c r="AB401" t="s">
        <v>486</v>
      </c>
      <c r="AC401" t="str">
        <f t="shared" si="191"/>
        <v>No</v>
      </c>
      <c r="AD401" t="str">
        <f t="shared" si="172"/>
        <v>No</v>
      </c>
      <c r="AE401" t="str">
        <f t="shared" si="173"/>
        <v>No</v>
      </c>
      <c r="AF401" t="str">
        <f t="shared" si="174"/>
        <v>No</v>
      </c>
      <c r="AG401" t="str">
        <f t="shared" si="175"/>
        <v>Yes</v>
      </c>
      <c r="AH401" s="1" t="s">
        <v>348</v>
      </c>
      <c r="AI401" t="s">
        <v>348</v>
      </c>
      <c r="AJ401" t="str">
        <f t="shared" si="178"/>
        <v/>
      </c>
      <c r="AK401" t="str">
        <f t="shared" si="183"/>
        <v/>
      </c>
      <c r="AL401" t="str">
        <f t="shared" si="184"/>
        <v/>
      </c>
      <c r="AM401" t="str">
        <f t="shared" si="185"/>
        <v/>
      </c>
      <c r="AN401" t="str">
        <f t="shared" si="186"/>
        <v>Pharmaceutical</v>
      </c>
      <c r="AO401" t="str">
        <f t="shared" si="187"/>
        <v/>
      </c>
      <c r="AP401" t="str">
        <f t="shared" si="170"/>
        <v/>
      </c>
    </row>
    <row r="402" spans="1:42" hidden="1" x14ac:dyDescent="0.35">
      <c r="A402" s="1">
        <v>4087014</v>
      </c>
      <c r="B402" s="1" t="s">
        <v>575</v>
      </c>
      <c r="C402" s="1" t="s">
        <v>576</v>
      </c>
      <c r="D402" s="1">
        <v>2017</v>
      </c>
      <c r="E402" s="1" t="s">
        <v>618</v>
      </c>
      <c r="F402" s="1">
        <v>77146</v>
      </c>
      <c r="G402" s="1" t="s">
        <v>340</v>
      </c>
      <c r="H402" s="1" t="s">
        <v>171</v>
      </c>
      <c r="I402" s="1" t="s">
        <v>596</v>
      </c>
      <c r="J402" s="1">
        <v>4433</v>
      </c>
      <c r="K402" s="1" t="s">
        <v>614</v>
      </c>
      <c r="L402" s="1" t="s">
        <v>562</v>
      </c>
      <c r="M402" s="1"/>
      <c r="N402" s="1" t="s">
        <v>606</v>
      </c>
      <c r="O402" s="1" t="str">
        <f t="shared" si="188"/>
        <v>No</v>
      </c>
      <c r="P402" s="1" t="s">
        <v>722</v>
      </c>
      <c r="Q402" s="1">
        <v>0.08</v>
      </c>
      <c r="R402" s="1">
        <f t="shared" si="182"/>
        <v>0</v>
      </c>
      <c r="S402" s="1">
        <v>0.08</v>
      </c>
      <c r="T402" s="1" t="s">
        <v>7</v>
      </c>
      <c r="U402" s="1">
        <f>R402/1</f>
        <v>0</v>
      </c>
      <c r="V402" s="1">
        <f>S402</f>
        <v>0.08</v>
      </c>
      <c r="W402" s="1" t="s">
        <v>318</v>
      </c>
      <c r="X402" s="1" t="str">
        <f t="shared" si="181"/>
        <v>No</v>
      </c>
      <c r="AB402" t="s">
        <v>511</v>
      </c>
      <c r="AC402" t="str">
        <f t="shared" si="191"/>
        <v>No</v>
      </c>
      <c r="AD402" t="str">
        <f t="shared" si="172"/>
        <v>No</v>
      </c>
      <c r="AE402" t="str">
        <f t="shared" si="173"/>
        <v>Yes</v>
      </c>
      <c r="AF402" t="str">
        <f t="shared" si="174"/>
        <v>Yes</v>
      </c>
      <c r="AG402" t="str">
        <f t="shared" si="175"/>
        <v>Yes</v>
      </c>
      <c r="AH402" s="1" t="s">
        <v>348</v>
      </c>
      <c r="AI402" t="s">
        <v>348</v>
      </c>
      <c r="AJ402" t="str">
        <f t="shared" si="178"/>
        <v/>
      </c>
      <c r="AK402" t="str">
        <f t="shared" si="183"/>
        <v/>
      </c>
      <c r="AL402" t="str">
        <f t="shared" si="184"/>
        <v>Consumer</v>
      </c>
      <c r="AM402" t="str">
        <f t="shared" si="185"/>
        <v>Industrial</v>
      </c>
      <c r="AN402" t="str">
        <f t="shared" si="186"/>
        <v>Pharmaceutical</v>
      </c>
      <c r="AO402" t="str">
        <f t="shared" si="187"/>
        <v/>
      </c>
      <c r="AP402" t="str">
        <f t="shared" si="170"/>
        <v/>
      </c>
    </row>
    <row r="403" spans="1:42" hidden="1" x14ac:dyDescent="0.35">
      <c r="A403" s="1">
        <v>4087014</v>
      </c>
      <c r="B403" s="1" t="s">
        <v>575</v>
      </c>
      <c r="C403" s="1" t="s">
        <v>576</v>
      </c>
      <c r="D403" s="1">
        <v>2017</v>
      </c>
      <c r="E403" s="1" t="s">
        <v>618</v>
      </c>
      <c r="F403" s="1">
        <v>68021</v>
      </c>
      <c r="G403" s="1" t="s">
        <v>335</v>
      </c>
      <c r="H403" s="1" t="s">
        <v>166</v>
      </c>
      <c r="I403" s="1" t="s">
        <v>597</v>
      </c>
      <c r="J403" s="1">
        <v>2440</v>
      </c>
      <c r="K403" s="1" t="s">
        <v>345</v>
      </c>
      <c r="L403" s="1" t="s">
        <v>345</v>
      </c>
      <c r="M403" s="1"/>
      <c r="N403" s="1" t="s">
        <v>606</v>
      </c>
      <c r="O403" s="1" t="str">
        <f t="shared" si="188"/>
        <v>No</v>
      </c>
      <c r="P403" s="1" t="s">
        <v>722</v>
      </c>
      <c r="Q403" s="1">
        <v>140</v>
      </c>
      <c r="R403" s="1">
        <f t="shared" si="182"/>
        <v>0</v>
      </c>
      <c r="S403" s="1">
        <v>80</v>
      </c>
      <c r="T403" s="1" t="s">
        <v>30</v>
      </c>
      <c r="U403" s="1">
        <f>R403/1000</f>
        <v>0</v>
      </c>
      <c r="V403" s="1">
        <f>S403/1000</f>
        <v>0.08</v>
      </c>
      <c r="W403" s="1" t="s">
        <v>318</v>
      </c>
      <c r="X403" s="1" t="str">
        <f t="shared" si="181"/>
        <v>No</v>
      </c>
      <c r="AB403" s="1" t="s">
        <v>503</v>
      </c>
      <c r="AC403" t="str">
        <f t="shared" si="191"/>
        <v>No</v>
      </c>
      <c r="AD403" t="str">
        <f t="shared" si="172"/>
        <v>No</v>
      </c>
      <c r="AE403" t="str">
        <f t="shared" si="173"/>
        <v>No</v>
      </c>
      <c r="AF403" t="str">
        <f t="shared" si="174"/>
        <v>No</v>
      </c>
      <c r="AG403" t="str">
        <f t="shared" si="175"/>
        <v>Yes</v>
      </c>
      <c r="AH403" s="1" t="s">
        <v>348</v>
      </c>
      <c r="AI403" t="s">
        <v>348</v>
      </c>
      <c r="AJ403" t="str">
        <f t="shared" si="178"/>
        <v/>
      </c>
      <c r="AK403" t="str">
        <f t="shared" si="183"/>
        <v/>
      </c>
      <c r="AL403" t="str">
        <f t="shared" si="184"/>
        <v/>
      </c>
      <c r="AM403" t="str">
        <f t="shared" si="185"/>
        <v/>
      </c>
      <c r="AN403" t="str">
        <f t="shared" si="186"/>
        <v>Pharmaceutical</v>
      </c>
      <c r="AO403" t="str">
        <f t="shared" si="187"/>
        <v/>
      </c>
      <c r="AP403" t="str">
        <f t="shared" si="170"/>
        <v/>
      </c>
    </row>
    <row r="404" spans="1:42" hidden="1" x14ac:dyDescent="0.35">
      <c r="A404" s="1">
        <v>4087014</v>
      </c>
      <c r="B404" s="1" t="s">
        <v>575</v>
      </c>
      <c r="C404" s="1" t="s">
        <v>576</v>
      </c>
      <c r="D404" s="1">
        <v>2017</v>
      </c>
      <c r="E404" s="1" t="s">
        <v>618</v>
      </c>
      <c r="F404" s="1">
        <v>39032</v>
      </c>
      <c r="G404" s="1" t="s">
        <v>193</v>
      </c>
      <c r="H404" s="1" t="s">
        <v>24</v>
      </c>
      <c r="I404" s="1" t="s">
        <v>596</v>
      </c>
      <c r="J404" s="1">
        <v>4433</v>
      </c>
      <c r="K404" s="1" t="s">
        <v>614</v>
      </c>
      <c r="L404" s="1" t="s">
        <v>549</v>
      </c>
      <c r="M404" s="1"/>
      <c r="N404" s="1" t="s">
        <v>606</v>
      </c>
      <c r="O404" s="1" t="str">
        <f t="shared" si="188"/>
        <v>No</v>
      </c>
      <c r="P404" s="1" t="s">
        <v>722</v>
      </c>
      <c r="Q404" s="1">
        <v>1.6</v>
      </c>
      <c r="R404" s="1">
        <f t="shared" si="182"/>
        <v>0</v>
      </c>
      <c r="S404" s="1">
        <v>1.6</v>
      </c>
      <c r="T404" s="1" t="s">
        <v>7</v>
      </c>
      <c r="U404" s="1">
        <f>R404/1</f>
        <v>0</v>
      </c>
      <c r="V404" s="1">
        <f>S404</f>
        <v>1.6</v>
      </c>
      <c r="W404" s="1" t="s">
        <v>177</v>
      </c>
      <c r="X404" s="1" t="str">
        <f t="shared" si="181"/>
        <v>No</v>
      </c>
      <c r="AB404" t="s">
        <v>364</v>
      </c>
      <c r="AC404" t="s">
        <v>349</v>
      </c>
      <c r="AD404" t="str">
        <f t="shared" si="172"/>
        <v>Yes</v>
      </c>
      <c r="AE404" t="str">
        <f t="shared" si="173"/>
        <v>Yes</v>
      </c>
      <c r="AF404" t="str">
        <f t="shared" si="174"/>
        <v>Yes</v>
      </c>
      <c r="AG404" t="str">
        <f t="shared" si="175"/>
        <v>No</v>
      </c>
      <c r="AH404" t="s">
        <v>348</v>
      </c>
      <c r="AI404" t="s">
        <v>348</v>
      </c>
      <c r="AJ404" t="str">
        <f t="shared" si="178"/>
        <v>Pesticide</v>
      </c>
      <c r="AK404" t="str">
        <f t="shared" si="183"/>
        <v>PCP</v>
      </c>
      <c r="AL404" t="str">
        <f t="shared" si="184"/>
        <v>Consumer</v>
      </c>
      <c r="AM404" t="str">
        <f t="shared" si="185"/>
        <v>Industrial</v>
      </c>
      <c r="AN404" t="str">
        <f t="shared" si="186"/>
        <v/>
      </c>
      <c r="AO404" t="str">
        <f t="shared" si="187"/>
        <v/>
      </c>
      <c r="AP404" t="str">
        <f t="shared" si="170"/>
        <v/>
      </c>
    </row>
    <row r="405" spans="1:42" hidden="1" x14ac:dyDescent="0.35">
      <c r="A405" s="1">
        <v>4087014</v>
      </c>
      <c r="B405" s="1" t="s">
        <v>575</v>
      </c>
      <c r="C405" s="1" t="s">
        <v>576</v>
      </c>
      <c r="D405" s="1">
        <v>2017</v>
      </c>
      <c r="E405" s="1" t="s">
        <v>618</v>
      </c>
      <c r="F405" s="1">
        <v>67480</v>
      </c>
      <c r="G405" s="1" t="s">
        <v>271</v>
      </c>
      <c r="H405" s="12" t="s">
        <v>516</v>
      </c>
      <c r="I405" s="1" t="s">
        <v>597</v>
      </c>
      <c r="J405" s="1">
        <v>2440</v>
      </c>
      <c r="K405" s="1" t="s">
        <v>345</v>
      </c>
      <c r="L405" s="1" t="s">
        <v>561</v>
      </c>
      <c r="M405" s="1"/>
      <c r="N405" s="1" t="s">
        <v>606</v>
      </c>
      <c r="O405" s="1" t="str">
        <f t="shared" si="188"/>
        <v>No</v>
      </c>
      <c r="P405" s="1" t="s">
        <v>722</v>
      </c>
      <c r="Q405" s="1">
        <v>9.4</v>
      </c>
      <c r="R405" s="1">
        <f t="shared" si="182"/>
        <v>0</v>
      </c>
      <c r="S405" s="1">
        <v>9.4</v>
      </c>
      <c r="T405" s="1" t="s">
        <v>30</v>
      </c>
      <c r="U405" s="1">
        <f>R405/1000</f>
        <v>0</v>
      </c>
      <c r="V405" s="1">
        <f>S405/1000</f>
        <v>9.4000000000000004E-3</v>
      </c>
      <c r="W405" s="1" t="s">
        <v>231</v>
      </c>
      <c r="X405" s="1" t="str">
        <f t="shared" si="181"/>
        <v>No</v>
      </c>
      <c r="AB405" t="s">
        <v>447</v>
      </c>
      <c r="AC405" t="str">
        <f>IF(ISNUMBER(SEARCH("Pesticide, active_ingredient", AB405)), "Yes", "No")</f>
        <v>No</v>
      </c>
      <c r="AD405" t="str">
        <f t="shared" si="172"/>
        <v>No</v>
      </c>
      <c r="AE405" t="str">
        <f t="shared" si="173"/>
        <v>No</v>
      </c>
      <c r="AF405" t="str">
        <f t="shared" si="174"/>
        <v>Yes</v>
      </c>
      <c r="AG405" t="str">
        <f t="shared" si="175"/>
        <v>Yes</v>
      </c>
      <c r="AH405" s="1" t="s">
        <v>348</v>
      </c>
      <c r="AI405" t="s">
        <v>348</v>
      </c>
      <c r="AJ405" t="str">
        <f t="shared" si="178"/>
        <v/>
      </c>
      <c r="AK405" t="str">
        <f t="shared" si="183"/>
        <v/>
      </c>
      <c r="AL405" t="str">
        <f t="shared" si="184"/>
        <v/>
      </c>
      <c r="AM405" t="str">
        <f t="shared" si="185"/>
        <v>Industrial</v>
      </c>
      <c r="AN405" t="str">
        <f t="shared" si="186"/>
        <v>Pharmaceutical</v>
      </c>
      <c r="AO405" t="str">
        <f t="shared" si="187"/>
        <v/>
      </c>
      <c r="AP405" t="str">
        <f t="shared" si="170"/>
        <v/>
      </c>
    </row>
    <row r="406" spans="1:42" hidden="1" x14ac:dyDescent="0.35">
      <c r="A406" s="1">
        <v>4087014</v>
      </c>
      <c r="B406" s="1" t="s">
        <v>575</v>
      </c>
      <c r="C406" s="1" t="s">
        <v>576</v>
      </c>
      <c r="D406" s="1">
        <v>2017</v>
      </c>
      <c r="E406" s="1" t="s">
        <v>618</v>
      </c>
      <c r="F406" s="1">
        <v>34461</v>
      </c>
      <c r="G406" s="1" t="s">
        <v>187</v>
      </c>
      <c r="H406" s="1" t="s">
        <v>17</v>
      </c>
      <c r="I406" s="1" t="s">
        <v>596</v>
      </c>
      <c r="J406" s="1">
        <v>4433</v>
      </c>
      <c r="K406" s="1" t="s">
        <v>614</v>
      </c>
      <c r="L406" s="1" t="s">
        <v>543</v>
      </c>
      <c r="M406" s="1"/>
      <c r="N406" s="1" t="s">
        <v>606</v>
      </c>
      <c r="O406" s="1" t="str">
        <f t="shared" si="188"/>
        <v>No</v>
      </c>
      <c r="P406" s="1" t="s">
        <v>722</v>
      </c>
      <c r="Q406" s="1">
        <v>0.02</v>
      </c>
      <c r="R406" s="1">
        <f t="shared" si="182"/>
        <v>0</v>
      </c>
      <c r="S406" s="1">
        <v>0.02</v>
      </c>
      <c r="T406" s="1" t="s">
        <v>7</v>
      </c>
      <c r="U406" s="1">
        <f>R406/1</f>
        <v>0</v>
      </c>
      <c r="V406" s="1">
        <f>S406</f>
        <v>0.02</v>
      </c>
      <c r="W406" s="1" t="s">
        <v>177</v>
      </c>
      <c r="X406" s="1" t="str">
        <f t="shared" si="181"/>
        <v>No</v>
      </c>
      <c r="AB406" t="s">
        <v>358</v>
      </c>
      <c r="AC406" t="str">
        <f>IF(ISNUMBER(SEARCH("Pesticide, active_ingredient", AB406)), "Yes", "No")</f>
        <v>No</v>
      </c>
      <c r="AD406" t="str">
        <f t="shared" si="172"/>
        <v>No</v>
      </c>
      <c r="AE406" t="str">
        <f t="shared" si="173"/>
        <v>Yes</v>
      </c>
      <c r="AF406" t="str">
        <f t="shared" si="174"/>
        <v>Yes</v>
      </c>
      <c r="AG406" t="str">
        <f t="shared" si="175"/>
        <v>No</v>
      </c>
      <c r="AH406" t="s">
        <v>349</v>
      </c>
      <c r="AI406" t="s">
        <v>348</v>
      </c>
      <c r="AJ406" t="str">
        <f t="shared" si="178"/>
        <v/>
      </c>
      <c r="AK406" t="str">
        <f t="shared" si="183"/>
        <v/>
      </c>
      <c r="AL406" t="str">
        <f t="shared" si="184"/>
        <v>Consumer</v>
      </c>
      <c r="AM406" t="str">
        <f t="shared" si="185"/>
        <v>Industrial</v>
      </c>
      <c r="AN406" t="str">
        <f t="shared" si="186"/>
        <v/>
      </c>
      <c r="AO406" t="str">
        <f t="shared" si="187"/>
        <v>PAH</v>
      </c>
      <c r="AP406" t="str">
        <f t="shared" si="170"/>
        <v/>
      </c>
    </row>
    <row r="407" spans="1:42" hidden="1" x14ac:dyDescent="0.35">
      <c r="A407" s="1">
        <v>4087014</v>
      </c>
      <c r="B407" s="1" t="s">
        <v>575</v>
      </c>
      <c r="C407" s="1" t="s">
        <v>576</v>
      </c>
      <c r="D407" s="1">
        <v>2017</v>
      </c>
      <c r="E407" s="1" t="s">
        <v>618</v>
      </c>
      <c r="F407" s="1">
        <v>68008</v>
      </c>
      <c r="G407" s="1" t="s">
        <v>327</v>
      </c>
      <c r="H407" s="1" t="s">
        <v>158</v>
      </c>
      <c r="I407" s="1" t="s">
        <v>597</v>
      </c>
      <c r="J407" s="1">
        <v>2440</v>
      </c>
      <c r="K407" s="1" t="s">
        <v>345</v>
      </c>
      <c r="L407" s="1" t="s">
        <v>345</v>
      </c>
      <c r="M407" s="1"/>
      <c r="N407" s="1" t="s">
        <v>606</v>
      </c>
      <c r="O407" s="1" t="str">
        <f t="shared" si="188"/>
        <v>No</v>
      </c>
      <c r="P407" s="1" t="s">
        <v>722</v>
      </c>
      <c r="Q407" s="1">
        <v>80</v>
      </c>
      <c r="R407" s="1">
        <f t="shared" si="182"/>
        <v>0</v>
      </c>
      <c r="S407" s="1">
        <v>13</v>
      </c>
      <c r="T407" s="1" t="s">
        <v>30</v>
      </c>
      <c r="U407" s="1">
        <f>R407/1000</f>
        <v>0</v>
      </c>
      <c r="V407" s="1">
        <f>S407/1000</f>
        <v>1.2999999999999999E-2</v>
      </c>
      <c r="W407" s="1" t="s">
        <v>318</v>
      </c>
      <c r="X407" s="1" t="str">
        <f t="shared" si="181"/>
        <v>No</v>
      </c>
      <c r="AB407" s="1" t="s">
        <v>497</v>
      </c>
      <c r="AC407" t="str">
        <f>IF(ISNUMBER(SEARCH("Pesticide, active_ingredient", AB407)), "Yes", "No")</f>
        <v>No</v>
      </c>
      <c r="AD407" t="str">
        <f t="shared" si="172"/>
        <v>No</v>
      </c>
      <c r="AE407" t="str">
        <f t="shared" si="173"/>
        <v>No</v>
      </c>
      <c r="AF407" t="str">
        <f t="shared" si="174"/>
        <v>No</v>
      </c>
      <c r="AG407" t="str">
        <f t="shared" si="175"/>
        <v>Yes</v>
      </c>
      <c r="AH407" s="1" t="s">
        <v>348</v>
      </c>
      <c r="AI407" t="s">
        <v>348</v>
      </c>
      <c r="AJ407" t="str">
        <f t="shared" si="178"/>
        <v/>
      </c>
      <c r="AK407" t="str">
        <f t="shared" si="183"/>
        <v/>
      </c>
      <c r="AL407" t="str">
        <f t="shared" si="184"/>
        <v/>
      </c>
      <c r="AM407" t="str">
        <f t="shared" si="185"/>
        <v/>
      </c>
      <c r="AN407" t="str">
        <f t="shared" si="186"/>
        <v>Pharmaceutical</v>
      </c>
      <c r="AO407" t="str">
        <f t="shared" si="187"/>
        <v/>
      </c>
      <c r="AP407" t="str">
        <f t="shared" si="170"/>
        <v/>
      </c>
    </row>
    <row r="408" spans="1:42" hidden="1" x14ac:dyDescent="0.35">
      <c r="A408" s="1">
        <v>4087014</v>
      </c>
      <c r="B408" s="1" t="s">
        <v>575</v>
      </c>
      <c r="C408" s="1" t="s">
        <v>576</v>
      </c>
      <c r="D408" s="1">
        <v>2017</v>
      </c>
      <c r="E408" s="1" t="s">
        <v>618</v>
      </c>
      <c r="F408" s="1">
        <v>67496</v>
      </c>
      <c r="G408" s="1" t="s">
        <v>283</v>
      </c>
      <c r="H408" s="1" t="s">
        <v>119</v>
      </c>
      <c r="I408" s="1" t="s">
        <v>597</v>
      </c>
      <c r="J408" s="1">
        <v>2440</v>
      </c>
      <c r="K408" s="1" t="s">
        <v>345</v>
      </c>
      <c r="L408" s="1" t="s">
        <v>345</v>
      </c>
      <c r="M408" s="1"/>
      <c r="N408" s="1" t="s">
        <v>606</v>
      </c>
      <c r="O408" s="1" t="str">
        <f t="shared" si="188"/>
        <v>No</v>
      </c>
      <c r="P408" s="1" t="s">
        <v>722</v>
      </c>
      <c r="Q408" s="1">
        <v>31</v>
      </c>
      <c r="R408" s="1">
        <f t="shared" si="182"/>
        <v>0</v>
      </c>
      <c r="S408" s="1">
        <v>20</v>
      </c>
      <c r="T408" s="1" t="s">
        <v>30</v>
      </c>
      <c r="U408" s="1">
        <f>R408/1000</f>
        <v>0</v>
      </c>
      <c r="V408" s="1">
        <f>S408/1000</f>
        <v>0.02</v>
      </c>
      <c r="W408" s="1" t="s">
        <v>231</v>
      </c>
      <c r="X408" s="1" t="str">
        <f t="shared" si="181"/>
        <v>No</v>
      </c>
      <c r="AB408" s="1" t="s">
        <v>370</v>
      </c>
      <c r="AC408" t="str">
        <f>IF(ISNUMBER(SEARCH("Pesticide, active_ingredient", AB408)), "Yes", "No")</f>
        <v>No</v>
      </c>
      <c r="AD408" t="str">
        <f t="shared" si="172"/>
        <v>No</v>
      </c>
      <c r="AE408" t="str">
        <f t="shared" si="173"/>
        <v>No</v>
      </c>
      <c r="AF408" t="str">
        <f t="shared" si="174"/>
        <v>No</v>
      </c>
      <c r="AG408" t="str">
        <f t="shared" si="175"/>
        <v>Yes</v>
      </c>
      <c r="AH408" s="1" t="s">
        <v>348</v>
      </c>
      <c r="AI408" t="s">
        <v>348</v>
      </c>
      <c r="AJ408" t="str">
        <f t="shared" si="178"/>
        <v/>
      </c>
      <c r="AK408" t="str">
        <f t="shared" si="183"/>
        <v/>
      </c>
      <c r="AL408" t="str">
        <f t="shared" si="184"/>
        <v/>
      </c>
      <c r="AM408" t="str">
        <f t="shared" si="185"/>
        <v/>
      </c>
      <c r="AN408" t="str">
        <f t="shared" si="186"/>
        <v>Pharmaceutical</v>
      </c>
      <c r="AO408" t="str">
        <f t="shared" si="187"/>
        <v/>
      </c>
      <c r="AP408" t="str">
        <f t="shared" si="170"/>
        <v/>
      </c>
    </row>
    <row r="409" spans="1:42" hidden="1" x14ac:dyDescent="0.35">
      <c r="A409" s="1">
        <v>4087014</v>
      </c>
      <c r="B409" s="1" t="s">
        <v>575</v>
      </c>
      <c r="C409" s="1" t="s">
        <v>576</v>
      </c>
      <c r="D409" s="1">
        <v>2017</v>
      </c>
      <c r="E409" s="1" t="s">
        <v>618</v>
      </c>
      <c r="F409" s="1">
        <v>34694</v>
      </c>
      <c r="G409" s="1" t="s">
        <v>190</v>
      </c>
      <c r="H409" s="1" t="s">
        <v>21</v>
      </c>
      <c r="I409" s="1" t="s">
        <v>596</v>
      </c>
      <c r="J409" s="1">
        <v>4433</v>
      </c>
      <c r="K409" s="1" t="s">
        <v>614</v>
      </c>
      <c r="L409" s="1" t="s">
        <v>547</v>
      </c>
      <c r="M409" s="1"/>
      <c r="N409" s="1" t="s">
        <v>606</v>
      </c>
      <c r="O409" s="1" t="str">
        <f t="shared" si="188"/>
        <v>No</v>
      </c>
      <c r="P409" s="1" t="s">
        <v>722</v>
      </c>
      <c r="Q409" s="1">
        <v>0.16</v>
      </c>
      <c r="R409" s="1">
        <f t="shared" si="182"/>
        <v>0</v>
      </c>
      <c r="S409" s="1">
        <v>0.16</v>
      </c>
      <c r="T409" s="1" t="s">
        <v>7</v>
      </c>
      <c r="U409" s="1">
        <f>R409/1</f>
        <v>0</v>
      </c>
      <c r="V409" s="1">
        <f>S409</f>
        <v>0.16</v>
      </c>
      <c r="W409" s="1" t="s">
        <v>177</v>
      </c>
      <c r="X409" s="1" t="str">
        <f t="shared" si="181"/>
        <v>No</v>
      </c>
      <c r="AB409" t="s">
        <v>357</v>
      </c>
      <c r="AC409" t="str">
        <f>IF(ISNUMBER(SEARCH("Pesticide, active_ingredient", AB409)), "Yes", "No")</f>
        <v>No</v>
      </c>
      <c r="AD409" t="str">
        <f t="shared" si="172"/>
        <v>Yes</v>
      </c>
      <c r="AE409" t="str">
        <f t="shared" si="173"/>
        <v>Yes</v>
      </c>
      <c r="AF409" t="str">
        <f t="shared" si="174"/>
        <v>Yes</v>
      </c>
      <c r="AG409" t="str">
        <f t="shared" si="175"/>
        <v>No</v>
      </c>
      <c r="AH409" t="s">
        <v>348</v>
      </c>
      <c r="AI409" t="s">
        <v>348</v>
      </c>
      <c r="AJ409" t="str">
        <f t="shared" si="178"/>
        <v/>
      </c>
      <c r="AK409" t="str">
        <f t="shared" si="183"/>
        <v>PCP</v>
      </c>
      <c r="AL409" t="str">
        <f t="shared" si="184"/>
        <v>Consumer</v>
      </c>
      <c r="AM409" t="str">
        <f t="shared" si="185"/>
        <v>Industrial</v>
      </c>
      <c r="AN409" t="str">
        <f t="shared" si="186"/>
        <v/>
      </c>
      <c r="AO409" t="str">
        <f t="shared" si="187"/>
        <v/>
      </c>
      <c r="AP409" t="str">
        <f t="shared" si="170"/>
        <v/>
      </c>
    </row>
    <row r="410" spans="1:42" hidden="1" x14ac:dyDescent="0.35">
      <c r="A410" s="1">
        <v>4087014</v>
      </c>
      <c r="B410" s="1" t="s">
        <v>575</v>
      </c>
      <c r="C410" s="1" t="s">
        <v>576</v>
      </c>
      <c r="D410" s="1">
        <v>2017</v>
      </c>
      <c r="E410" s="1" t="s">
        <v>618</v>
      </c>
      <c r="F410" s="1">
        <v>67466</v>
      </c>
      <c r="G410" s="1" t="s">
        <v>259</v>
      </c>
      <c r="H410" s="1" t="s">
        <v>96</v>
      </c>
      <c r="I410" s="1" t="s">
        <v>597</v>
      </c>
      <c r="J410" s="1">
        <v>2440</v>
      </c>
      <c r="K410" s="1" t="s">
        <v>345</v>
      </c>
      <c r="L410" s="1" t="s">
        <v>567</v>
      </c>
      <c r="M410" s="1"/>
      <c r="N410" s="1" t="s">
        <v>606</v>
      </c>
      <c r="O410" s="1" t="str">
        <f t="shared" si="188"/>
        <v>No</v>
      </c>
      <c r="P410" s="1" t="s">
        <v>722</v>
      </c>
      <c r="Q410" s="1">
        <v>200</v>
      </c>
      <c r="R410" s="1">
        <f t="shared" si="182"/>
        <v>0</v>
      </c>
      <c r="S410" s="1">
        <v>188</v>
      </c>
      <c r="T410" s="1" t="s">
        <v>30</v>
      </c>
      <c r="U410" s="1">
        <f t="shared" ref="U410:V414" si="192">R410/1000</f>
        <v>0</v>
      </c>
      <c r="V410" s="1">
        <f t="shared" si="192"/>
        <v>0.188</v>
      </c>
      <c r="W410" s="1" t="s">
        <v>231</v>
      </c>
      <c r="X410" s="1" t="str">
        <f t="shared" si="181"/>
        <v>No</v>
      </c>
      <c r="AB410" t="s">
        <v>435</v>
      </c>
      <c r="AC410" s="1" t="s">
        <v>349</v>
      </c>
      <c r="AD410" t="str">
        <f t="shared" si="172"/>
        <v>No</v>
      </c>
      <c r="AE410" t="str">
        <f t="shared" si="173"/>
        <v>No</v>
      </c>
      <c r="AF410" t="str">
        <f t="shared" si="174"/>
        <v>Yes</v>
      </c>
      <c r="AG410" t="str">
        <f t="shared" si="175"/>
        <v>Yes</v>
      </c>
      <c r="AH410" s="1" t="s">
        <v>348</v>
      </c>
      <c r="AI410" t="s">
        <v>348</v>
      </c>
      <c r="AJ410" t="str">
        <f t="shared" si="178"/>
        <v>Pesticide</v>
      </c>
      <c r="AK410" t="str">
        <f t="shared" si="183"/>
        <v/>
      </c>
      <c r="AL410" t="str">
        <f t="shared" si="184"/>
        <v/>
      </c>
      <c r="AM410" t="str">
        <f t="shared" si="185"/>
        <v>Industrial</v>
      </c>
      <c r="AN410" t="str">
        <f t="shared" si="186"/>
        <v>Pharmaceutical</v>
      </c>
      <c r="AO410" t="str">
        <f t="shared" si="187"/>
        <v/>
      </c>
      <c r="AP410" t="str">
        <f t="shared" si="170"/>
        <v/>
      </c>
    </row>
    <row r="411" spans="1:42" hidden="1" x14ac:dyDescent="0.35">
      <c r="A411" s="1">
        <v>4087014</v>
      </c>
      <c r="B411" s="1" t="s">
        <v>575</v>
      </c>
      <c r="C411" s="1" t="s">
        <v>576</v>
      </c>
      <c r="D411" s="1">
        <v>2017</v>
      </c>
      <c r="E411" s="1" t="s">
        <v>618</v>
      </c>
      <c r="F411" s="1">
        <v>67435</v>
      </c>
      <c r="G411" s="1" t="s">
        <v>233</v>
      </c>
      <c r="H411" s="1" t="s">
        <v>71</v>
      </c>
      <c r="I411" s="1" t="s">
        <v>597</v>
      </c>
      <c r="J411" s="1">
        <v>2440</v>
      </c>
      <c r="K411" s="1" t="s">
        <v>345</v>
      </c>
      <c r="L411" s="1" t="s">
        <v>544</v>
      </c>
      <c r="M411" s="1"/>
      <c r="N411" s="1" t="s">
        <v>606</v>
      </c>
      <c r="O411" s="1" t="str">
        <f t="shared" si="188"/>
        <v>No</v>
      </c>
      <c r="P411" s="1" t="s">
        <v>722</v>
      </c>
      <c r="Q411" s="1">
        <v>20</v>
      </c>
      <c r="R411" s="1">
        <f t="shared" si="182"/>
        <v>0</v>
      </c>
      <c r="S411" s="1">
        <v>60</v>
      </c>
      <c r="T411" s="1" t="s">
        <v>30</v>
      </c>
      <c r="U411" s="1">
        <f t="shared" si="192"/>
        <v>0</v>
      </c>
      <c r="V411" s="1">
        <f t="shared" si="192"/>
        <v>0.06</v>
      </c>
      <c r="W411" s="1" t="s">
        <v>230</v>
      </c>
      <c r="X411" s="1" t="str">
        <f t="shared" si="181"/>
        <v>No</v>
      </c>
      <c r="AB411" t="s">
        <v>412</v>
      </c>
      <c r="AC411" s="1" t="s">
        <v>349</v>
      </c>
      <c r="AD411" t="str">
        <f t="shared" si="172"/>
        <v>Yes</v>
      </c>
      <c r="AE411" t="str">
        <f t="shared" si="173"/>
        <v>Yes</v>
      </c>
      <c r="AF411" t="str">
        <f t="shared" si="174"/>
        <v>Yes</v>
      </c>
      <c r="AG411" t="str">
        <f t="shared" si="175"/>
        <v>Yes</v>
      </c>
      <c r="AH411" s="1" t="s">
        <v>348</v>
      </c>
      <c r="AI411" t="s">
        <v>348</v>
      </c>
      <c r="AJ411" t="str">
        <f t="shared" si="178"/>
        <v>Pesticide</v>
      </c>
      <c r="AK411" t="str">
        <f t="shared" si="183"/>
        <v>PCP</v>
      </c>
      <c r="AL411" t="str">
        <f t="shared" si="184"/>
        <v>Consumer</v>
      </c>
      <c r="AM411" t="str">
        <f t="shared" si="185"/>
        <v>Industrial</v>
      </c>
      <c r="AN411" t="str">
        <f t="shared" si="186"/>
        <v>Pharmaceutical</v>
      </c>
      <c r="AO411" t="str">
        <f t="shared" si="187"/>
        <v/>
      </c>
      <c r="AP411" t="str">
        <f t="shared" si="170"/>
        <v/>
      </c>
    </row>
    <row r="412" spans="1:42" hidden="1" x14ac:dyDescent="0.35">
      <c r="A412" s="1">
        <v>4087014</v>
      </c>
      <c r="B412" s="1" t="s">
        <v>575</v>
      </c>
      <c r="C412" s="1" t="s">
        <v>576</v>
      </c>
      <c r="D412" s="1">
        <v>2017</v>
      </c>
      <c r="E412" s="1" t="s">
        <v>618</v>
      </c>
      <c r="F412" s="1">
        <v>67483</v>
      </c>
      <c r="G412" s="1" t="s">
        <v>273</v>
      </c>
      <c r="H412" s="1" t="s">
        <v>109</v>
      </c>
      <c r="I412" s="1" t="s">
        <v>597</v>
      </c>
      <c r="J412" s="1">
        <v>2440</v>
      </c>
      <c r="K412" s="1" t="s">
        <v>345</v>
      </c>
      <c r="L412" s="1" t="s">
        <v>561</v>
      </c>
      <c r="M412" s="1"/>
      <c r="N412" s="1" t="s">
        <v>606</v>
      </c>
      <c r="O412" s="1" t="str">
        <f t="shared" si="188"/>
        <v>No</v>
      </c>
      <c r="P412" s="1" t="s">
        <v>722</v>
      </c>
      <c r="Q412" s="1">
        <v>150</v>
      </c>
      <c r="R412" s="1">
        <f t="shared" si="182"/>
        <v>0</v>
      </c>
      <c r="S412" s="1">
        <v>150</v>
      </c>
      <c r="T412" s="1" t="s">
        <v>30</v>
      </c>
      <c r="U412" s="1">
        <f t="shared" si="192"/>
        <v>0</v>
      </c>
      <c r="V412" s="1">
        <f t="shared" si="192"/>
        <v>0.15</v>
      </c>
      <c r="W412" s="1" t="s">
        <v>231</v>
      </c>
      <c r="X412" s="1" t="str">
        <f t="shared" si="181"/>
        <v>No</v>
      </c>
      <c r="AB412" t="s">
        <v>449</v>
      </c>
      <c r="AC412" t="str">
        <f t="shared" ref="AC412:AC439" si="193">IF(ISNUMBER(SEARCH("Pesticide, active_ingredient", AB412)), "Yes", "No")</f>
        <v>No</v>
      </c>
      <c r="AD412" t="str">
        <f t="shared" si="172"/>
        <v>No</v>
      </c>
      <c r="AE412" t="str">
        <f t="shared" si="173"/>
        <v>No</v>
      </c>
      <c r="AF412" t="str">
        <f t="shared" si="174"/>
        <v>Yes</v>
      </c>
      <c r="AG412" t="str">
        <f t="shared" si="175"/>
        <v>Yes</v>
      </c>
      <c r="AH412" s="1" t="s">
        <v>348</v>
      </c>
      <c r="AI412" t="s">
        <v>348</v>
      </c>
      <c r="AJ412" t="str">
        <f t="shared" si="178"/>
        <v/>
      </c>
      <c r="AK412" t="str">
        <f t="shared" si="183"/>
        <v/>
      </c>
      <c r="AL412" t="str">
        <f t="shared" si="184"/>
        <v/>
      </c>
      <c r="AM412" t="str">
        <f t="shared" si="185"/>
        <v>Industrial</v>
      </c>
      <c r="AN412" t="str">
        <f t="shared" si="186"/>
        <v>Pharmaceutical</v>
      </c>
      <c r="AO412" t="str">
        <f t="shared" si="187"/>
        <v/>
      </c>
      <c r="AP412" t="str">
        <f t="shared" si="170"/>
        <v/>
      </c>
    </row>
    <row r="413" spans="1:42" hidden="1" x14ac:dyDescent="0.35">
      <c r="A413" s="1">
        <v>4087014</v>
      </c>
      <c r="B413" s="1" t="s">
        <v>575</v>
      </c>
      <c r="C413" s="1" t="s">
        <v>576</v>
      </c>
      <c r="D413" s="1">
        <v>2017</v>
      </c>
      <c r="E413" s="1" t="s">
        <v>618</v>
      </c>
      <c r="F413" s="1">
        <v>67467</v>
      </c>
      <c r="G413" s="1" t="s">
        <v>260</v>
      </c>
      <c r="H413" s="1" t="s">
        <v>97</v>
      </c>
      <c r="I413" s="1" t="s">
        <v>597</v>
      </c>
      <c r="J413" s="1">
        <v>2440</v>
      </c>
      <c r="K413" s="1" t="s">
        <v>345</v>
      </c>
      <c r="L413" s="1" t="s">
        <v>561</v>
      </c>
      <c r="M413" s="1"/>
      <c r="N413" s="1" t="s">
        <v>606</v>
      </c>
      <c r="O413" s="1" t="str">
        <f t="shared" si="188"/>
        <v>No</v>
      </c>
      <c r="P413" s="1" t="s">
        <v>722</v>
      </c>
      <c r="Q413" s="1">
        <v>168</v>
      </c>
      <c r="R413" s="1">
        <f t="shared" si="182"/>
        <v>0</v>
      </c>
      <c r="S413" s="1">
        <v>105</v>
      </c>
      <c r="T413" s="1" t="s">
        <v>30</v>
      </c>
      <c r="U413" s="1">
        <f t="shared" si="192"/>
        <v>0</v>
      </c>
      <c r="V413" s="1">
        <f t="shared" si="192"/>
        <v>0.105</v>
      </c>
      <c r="W413" s="1" t="s">
        <v>231</v>
      </c>
      <c r="X413" s="1" t="str">
        <f t="shared" si="181"/>
        <v>No</v>
      </c>
      <c r="AB413" t="s">
        <v>436</v>
      </c>
      <c r="AC413" t="str">
        <f t="shared" si="193"/>
        <v>No</v>
      </c>
      <c r="AD413" t="str">
        <f t="shared" si="172"/>
        <v>No</v>
      </c>
      <c r="AE413" t="str">
        <f t="shared" si="173"/>
        <v>No</v>
      </c>
      <c r="AF413" t="str">
        <f t="shared" si="174"/>
        <v>Yes</v>
      </c>
      <c r="AG413" t="str">
        <f t="shared" si="175"/>
        <v>Yes</v>
      </c>
      <c r="AH413" s="1" t="s">
        <v>348</v>
      </c>
      <c r="AI413" t="s">
        <v>348</v>
      </c>
      <c r="AJ413" t="str">
        <f t="shared" si="178"/>
        <v/>
      </c>
      <c r="AK413" t="str">
        <f t="shared" si="183"/>
        <v/>
      </c>
      <c r="AL413" t="str">
        <f t="shared" si="184"/>
        <v/>
      </c>
      <c r="AM413" t="str">
        <f t="shared" si="185"/>
        <v>Industrial</v>
      </c>
      <c r="AN413" t="str">
        <f t="shared" si="186"/>
        <v>Pharmaceutical</v>
      </c>
      <c r="AO413" t="str">
        <f t="shared" si="187"/>
        <v/>
      </c>
      <c r="AP413" t="str">
        <f t="shared" si="170"/>
        <v/>
      </c>
    </row>
    <row r="414" spans="1:42" hidden="1" x14ac:dyDescent="0.35">
      <c r="A414" s="1">
        <v>4087014</v>
      </c>
      <c r="B414" s="1" t="s">
        <v>575</v>
      </c>
      <c r="C414" s="1" t="s">
        <v>576</v>
      </c>
      <c r="D414" s="1">
        <v>2017</v>
      </c>
      <c r="E414" s="1" t="s">
        <v>618</v>
      </c>
      <c r="F414" s="1">
        <v>67524</v>
      </c>
      <c r="G414" s="1" t="s">
        <v>308</v>
      </c>
      <c r="H414" s="1" t="s">
        <v>142</v>
      </c>
      <c r="I414" s="1" t="s">
        <v>597</v>
      </c>
      <c r="J414" s="1">
        <v>2440</v>
      </c>
      <c r="K414" s="1" t="s">
        <v>345</v>
      </c>
      <c r="L414" s="1" t="s">
        <v>345</v>
      </c>
      <c r="M414" s="1"/>
      <c r="N414" s="1" t="s">
        <v>606</v>
      </c>
      <c r="O414" s="1" t="str">
        <f t="shared" si="188"/>
        <v>No</v>
      </c>
      <c r="P414" s="1" t="s">
        <v>722</v>
      </c>
      <c r="Q414" s="1">
        <v>140</v>
      </c>
      <c r="R414" s="1">
        <f t="shared" si="182"/>
        <v>0</v>
      </c>
      <c r="S414" s="1">
        <v>114</v>
      </c>
      <c r="T414" s="1" t="s">
        <v>30</v>
      </c>
      <c r="U414" s="1">
        <f t="shared" si="192"/>
        <v>0</v>
      </c>
      <c r="V414" s="1">
        <f t="shared" si="192"/>
        <v>0.114</v>
      </c>
      <c r="W414" s="1" t="s">
        <v>231</v>
      </c>
      <c r="X414" s="1" t="str">
        <f t="shared" si="181"/>
        <v>No</v>
      </c>
      <c r="AB414" t="s">
        <v>483</v>
      </c>
      <c r="AC414" t="str">
        <f t="shared" si="193"/>
        <v>No</v>
      </c>
      <c r="AD414" t="str">
        <f t="shared" si="172"/>
        <v>No</v>
      </c>
      <c r="AE414" t="str">
        <f t="shared" si="173"/>
        <v>No</v>
      </c>
      <c r="AF414" t="str">
        <f t="shared" si="174"/>
        <v>No</v>
      </c>
      <c r="AG414" t="str">
        <f t="shared" si="175"/>
        <v>Yes</v>
      </c>
      <c r="AH414" s="1" t="s">
        <v>348</v>
      </c>
      <c r="AI414" t="s">
        <v>348</v>
      </c>
      <c r="AJ414" t="str">
        <f t="shared" si="178"/>
        <v/>
      </c>
      <c r="AK414" t="str">
        <f t="shared" si="183"/>
        <v/>
      </c>
      <c r="AL414" t="str">
        <f t="shared" si="184"/>
        <v/>
      </c>
      <c r="AM414" t="str">
        <f t="shared" si="185"/>
        <v/>
      </c>
      <c r="AN414" t="str">
        <f t="shared" si="186"/>
        <v>Pharmaceutical</v>
      </c>
      <c r="AO414" t="str">
        <f t="shared" si="187"/>
        <v/>
      </c>
      <c r="AP414" t="str">
        <f t="shared" si="170"/>
        <v/>
      </c>
    </row>
    <row r="415" spans="1:42" hidden="1" x14ac:dyDescent="0.35">
      <c r="A415" s="1">
        <v>4087014</v>
      </c>
      <c r="B415" s="1" t="s">
        <v>575</v>
      </c>
      <c r="C415" s="1" t="s">
        <v>576</v>
      </c>
      <c r="D415" s="1">
        <v>2017</v>
      </c>
      <c r="E415" s="1" t="s">
        <v>618</v>
      </c>
      <c r="F415" s="1">
        <v>39056</v>
      </c>
      <c r="G415" s="1" t="s">
        <v>194</v>
      </c>
      <c r="H415" s="1" t="s">
        <v>25</v>
      </c>
      <c r="I415" s="1" t="s">
        <v>596</v>
      </c>
      <c r="J415" s="1">
        <v>4433</v>
      </c>
      <c r="K415" s="1" t="s">
        <v>614</v>
      </c>
      <c r="L415" s="1" t="s">
        <v>530</v>
      </c>
      <c r="M415" s="1"/>
      <c r="N415" s="1" t="s">
        <v>606</v>
      </c>
      <c r="O415" s="1" t="str">
        <f t="shared" si="188"/>
        <v>No</v>
      </c>
      <c r="P415" s="1" t="s">
        <v>722</v>
      </c>
      <c r="Q415" s="1">
        <v>0.16</v>
      </c>
      <c r="R415" s="1">
        <f t="shared" si="182"/>
        <v>0</v>
      </c>
      <c r="S415" s="1">
        <v>0.16</v>
      </c>
      <c r="T415" s="1" t="s">
        <v>7</v>
      </c>
      <c r="U415" s="1">
        <f>R415/1</f>
        <v>0</v>
      </c>
      <c r="V415" s="1">
        <f>S415</f>
        <v>0.16</v>
      </c>
      <c r="W415" s="1" t="s">
        <v>177</v>
      </c>
      <c r="X415" s="1" t="str">
        <f t="shared" si="181"/>
        <v>No</v>
      </c>
      <c r="AB415" t="s">
        <v>365</v>
      </c>
      <c r="AC415" t="str">
        <f t="shared" si="193"/>
        <v>Yes</v>
      </c>
      <c r="AD415" t="str">
        <f t="shared" si="172"/>
        <v>No</v>
      </c>
      <c r="AE415" t="str">
        <f t="shared" si="173"/>
        <v>No</v>
      </c>
      <c r="AF415" t="str">
        <f t="shared" si="174"/>
        <v>No</v>
      </c>
      <c r="AG415" t="str">
        <f t="shared" si="175"/>
        <v>No</v>
      </c>
      <c r="AH415" t="s">
        <v>348</v>
      </c>
      <c r="AI415" t="s">
        <v>348</v>
      </c>
      <c r="AJ415" t="str">
        <f t="shared" si="178"/>
        <v>Pesticide</v>
      </c>
      <c r="AK415" t="str">
        <f t="shared" si="183"/>
        <v/>
      </c>
      <c r="AL415" t="str">
        <f t="shared" si="184"/>
        <v/>
      </c>
      <c r="AM415" t="str">
        <f t="shared" si="185"/>
        <v/>
      </c>
      <c r="AN415" t="str">
        <f t="shared" si="186"/>
        <v/>
      </c>
      <c r="AO415" t="str">
        <f t="shared" si="187"/>
        <v/>
      </c>
      <c r="AP415" t="str">
        <f t="shared" si="170"/>
        <v/>
      </c>
    </row>
    <row r="416" spans="1:42" hidden="1" x14ac:dyDescent="0.35">
      <c r="A416" s="1">
        <v>4087014</v>
      </c>
      <c r="B416" s="1" t="s">
        <v>575</v>
      </c>
      <c r="C416" s="1" t="s">
        <v>576</v>
      </c>
      <c r="D416" s="1">
        <v>2017</v>
      </c>
      <c r="E416" s="1" t="s">
        <v>618</v>
      </c>
      <c r="F416" s="1">
        <v>68009</v>
      </c>
      <c r="G416" s="1" t="s">
        <v>328</v>
      </c>
      <c r="H416" s="1" t="s">
        <v>159</v>
      </c>
      <c r="I416" s="1" t="s">
        <v>597</v>
      </c>
      <c r="J416" s="1">
        <v>2440</v>
      </c>
      <c r="K416" s="1" t="s">
        <v>345</v>
      </c>
      <c r="L416" s="1" t="s">
        <v>563</v>
      </c>
      <c r="M416" s="1"/>
      <c r="N416" s="1" t="s">
        <v>606</v>
      </c>
      <c r="O416" s="1" t="str">
        <f t="shared" si="188"/>
        <v>No</v>
      </c>
      <c r="P416" s="1" t="s">
        <v>722</v>
      </c>
      <c r="Q416" s="1">
        <v>20</v>
      </c>
      <c r="R416" s="1">
        <f t="shared" si="182"/>
        <v>0</v>
      </c>
      <c r="S416" s="1">
        <v>28</v>
      </c>
      <c r="T416" s="1" t="s">
        <v>30</v>
      </c>
      <c r="U416" s="1">
        <f t="shared" ref="U416:V418" si="194">R416/1000</f>
        <v>0</v>
      </c>
      <c r="V416" s="1">
        <f t="shared" si="194"/>
        <v>2.8000000000000001E-2</v>
      </c>
      <c r="W416" s="1" t="s">
        <v>318</v>
      </c>
      <c r="X416" s="1" t="str">
        <f t="shared" si="181"/>
        <v>No</v>
      </c>
      <c r="AB416" t="s">
        <v>498</v>
      </c>
      <c r="AC416" t="str">
        <f t="shared" si="193"/>
        <v>No</v>
      </c>
      <c r="AD416" t="str">
        <f t="shared" si="172"/>
        <v>Yes</v>
      </c>
      <c r="AE416" t="str">
        <f t="shared" si="173"/>
        <v>No</v>
      </c>
      <c r="AF416" t="str">
        <f t="shared" si="174"/>
        <v>No</v>
      </c>
      <c r="AG416" t="str">
        <f t="shared" si="175"/>
        <v>Yes</v>
      </c>
      <c r="AH416" s="1" t="s">
        <v>348</v>
      </c>
      <c r="AI416" t="s">
        <v>348</v>
      </c>
      <c r="AJ416" t="str">
        <f t="shared" si="178"/>
        <v/>
      </c>
      <c r="AK416" t="str">
        <f t="shared" si="183"/>
        <v>PCP</v>
      </c>
      <c r="AL416" t="str">
        <f t="shared" si="184"/>
        <v/>
      </c>
      <c r="AM416" t="str">
        <f t="shared" si="185"/>
        <v/>
      </c>
      <c r="AN416" t="str">
        <f t="shared" si="186"/>
        <v>Pharmaceutical</v>
      </c>
      <c r="AO416" t="str">
        <f t="shared" si="187"/>
        <v/>
      </c>
      <c r="AP416" t="str">
        <f t="shared" si="170"/>
        <v/>
      </c>
    </row>
    <row r="417" spans="1:42" hidden="1" x14ac:dyDescent="0.35">
      <c r="A417" s="1">
        <v>4087014</v>
      </c>
      <c r="B417" s="1" t="s">
        <v>575</v>
      </c>
      <c r="C417" s="1" t="s">
        <v>576</v>
      </c>
      <c r="D417" s="1">
        <v>2017</v>
      </c>
      <c r="E417" s="1" t="s">
        <v>618</v>
      </c>
      <c r="F417" s="1">
        <v>67516</v>
      </c>
      <c r="G417" s="1" t="s">
        <v>301</v>
      </c>
      <c r="H417" s="1" t="s">
        <v>135</v>
      </c>
      <c r="I417" s="1" t="s">
        <v>597</v>
      </c>
      <c r="J417" s="1">
        <v>2440</v>
      </c>
      <c r="K417" s="1" t="s">
        <v>345</v>
      </c>
      <c r="L417" s="1" t="s">
        <v>345</v>
      </c>
      <c r="M417" s="1"/>
      <c r="N417" s="1" t="s">
        <v>606</v>
      </c>
      <c r="O417" s="1" t="str">
        <f t="shared" si="188"/>
        <v>No</v>
      </c>
      <c r="P417" s="1" t="s">
        <v>722</v>
      </c>
      <c r="Q417" s="1">
        <v>26</v>
      </c>
      <c r="R417" s="1">
        <f t="shared" si="182"/>
        <v>0</v>
      </c>
      <c r="S417" s="1">
        <v>26</v>
      </c>
      <c r="T417" s="1" t="s">
        <v>30</v>
      </c>
      <c r="U417" s="1">
        <f t="shared" si="194"/>
        <v>0</v>
      </c>
      <c r="V417" s="1">
        <f t="shared" si="194"/>
        <v>2.5999999999999999E-2</v>
      </c>
      <c r="W417" s="1" t="s">
        <v>231</v>
      </c>
      <c r="X417" s="1" t="str">
        <f t="shared" si="181"/>
        <v>No</v>
      </c>
      <c r="AB417" t="s">
        <v>477</v>
      </c>
      <c r="AC417" t="str">
        <f t="shared" si="193"/>
        <v>No</v>
      </c>
      <c r="AD417" t="str">
        <f t="shared" si="172"/>
        <v>No</v>
      </c>
      <c r="AE417" t="str">
        <f t="shared" si="173"/>
        <v>No</v>
      </c>
      <c r="AF417" t="str">
        <f t="shared" si="174"/>
        <v>No</v>
      </c>
      <c r="AG417" t="str">
        <f t="shared" si="175"/>
        <v>Yes</v>
      </c>
      <c r="AH417" s="1" t="s">
        <v>348</v>
      </c>
      <c r="AI417" t="s">
        <v>348</v>
      </c>
      <c r="AJ417" t="str">
        <f t="shared" si="178"/>
        <v/>
      </c>
      <c r="AK417" t="str">
        <f t="shared" si="183"/>
        <v/>
      </c>
      <c r="AL417" t="str">
        <f t="shared" si="184"/>
        <v/>
      </c>
      <c r="AM417" t="str">
        <f t="shared" si="185"/>
        <v/>
      </c>
      <c r="AN417" t="str">
        <f t="shared" si="186"/>
        <v>Pharmaceutical</v>
      </c>
      <c r="AO417" t="str">
        <f t="shared" si="187"/>
        <v/>
      </c>
      <c r="AP417" t="str">
        <f t="shared" si="170"/>
        <v/>
      </c>
    </row>
    <row r="418" spans="1:42" hidden="1" x14ac:dyDescent="0.35">
      <c r="A418" s="1">
        <v>4087014</v>
      </c>
      <c r="B418" s="1" t="s">
        <v>575</v>
      </c>
      <c r="C418" s="1" t="s">
        <v>576</v>
      </c>
      <c r="D418" s="1">
        <v>2017</v>
      </c>
      <c r="E418" s="1" t="s">
        <v>618</v>
      </c>
      <c r="F418" s="1">
        <v>67460</v>
      </c>
      <c r="G418" s="1" t="s">
        <v>255</v>
      </c>
      <c r="H418" s="1" t="s">
        <v>718</v>
      </c>
      <c r="I418" s="1" t="s">
        <v>597</v>
      </c>
      <c r="J418" s="1">
        <v>2440</v>
      </c>
      <c r="K418" s="1" t="s">
        <v>345</v>
      </c>
      <c r="L418" s="1" t="s">
        <v>563</v>
      </c>
      <c r="M418" s="1"/>
      <c r="N418" s="1" t="s">
        <v>606</v>
      </c>
      <c r="O418" s="1" t="str">
        <f t="shared" si="188"/>
        <v>No</v>
      </c>
      <c r="P418" s="1" t="s">
        <v>722</v>
      </c>
      <c r="Q418" s="1">
        <v>11</v>
      </c>
      <c r="R418" s="1">
        <f t="shared" si="182"/>
        <v>0</v>
      </c>
      <c r="S418" s="1">
        <v>6</v>
      </c>
      <c r="T418" s="1" t="s">
        <v>30</v>
      </c>
      <c r="U418" s="1">
        <f t="shared" si="194"/>
        <v>0</v>
      </c>
      <c r="V418" s="1">
        <f t="shared" si="194"/>
        <v>6.0000000000000001E-3</v>
      </c>
      <c r="W418" s="1" t="s">
        <v>231</v>
      </c>
      <c r="X418" s="1" t="str">
        <f t="shared" si="181"/>
        <v>No</v>
      </c>
      <c r="AB418" t="s">
        <v>431</v>
      </c>
      <c r="AC418" t="str">
        <f t="shared" si="193"/>
        <v>No</v>
      </c>
      <c r="AD418" t="str">
        <f t="shared" si="172"/>
        <v>Yes</v>
      </c>
      <c r="AE418" t="str">
        <f t="shared" si="173"/>
        <v>No</v>
      </c>
      <c r="AF418" t="str">
        <f t="shared" si="174"/>
        <v>No</v>
      </c>
      <c r="AG418" t="str">
        <f t="shared" si="175"/>
        <v>Yes</v>
      </c>
      <c r="AH418" s="1" t="s">
        <v>348</v>
      </c>
      <c r="AI418" t="s">
        <v>348</v>
      </c>
      <c r="AJ418" t="str">
        <f t="shared" si="178"/>
        <v/>
      </c>
      <c r="AK418" t="str">
        <f t="shared" si="183"/>
        <v>PCP</v>
      </c>
      <c r="AL418" t="str">
        <f t="shared" si="184"/>
        <v/>
      </c>
      <c r="AM418" t="str">
        <f t="shared" si="185"/>
        <v/>
      </c>
      <c r="AN418" t="str">
        <f t="shared" si="186"/>
        <v>Pharmaceutical</v>
      </c>
      <c r="AO418" t="str">
        <f t="shared" si="187"/>
        <v/>
      </c>
      <c r="AP418" t="str">
        <f t="shared" si="170"/>
        <v/>
      </c>
    </row>
    <row r="419" spans="1:42" hidden="1" x14ac:dyDescent="0.35">
      <c r="A419" s="1">
        <v>4087014</v>
      </c>
      <c r="B419" s="1" t="s">
        <v>575</v>
      </c>
      <c r="C419" s="1" t="s">
        <v>576</v>
      </c>
      <c r="D419" s="1">
        <v>2017</v>
      </c>
      <c r="E419" s="1" t="s">
        <v>618</v>
      </c>
      <c r="F419" s="1">
        <v>34469</v>
      </c>
      <c r="G419" s="1" t="s">
        <v>188</v>
      </c>
      <c r="H419" s="1" t="s">
        <v>18</v>
      </c>
      <c r="I419" s="1" t="s">
        <v>596</v>
      </c>
      <c r="J419" s="1">
        <v>4433</v>
      </c>
      <c r="K419" s="1" t="s">
        <v>614</v>
      </c>
      <c r="L419" s="1" t="s">
        <v>546</v>
      </c>
      <c r="M419" s="1"/>
      <c r="N419" s="1" t="s">
        <v>606</v>
      </c>
      <c r="O419" s="1" t="str">
        <f t="shared" si="188"/>
        <v>No</v>
      </c>
      <c r="P419" s="1" t="s">
        <v>722</v>
      </c>
      <c r="Q419" s="1">
        <v>0.02</v>
      </c>
      <c r="R419" s="1">
        <f t="shared" si="182"/>
        <v>0</v>
      </c>
      <c r="S419" s="1">
        <v>0.02</v>
      </c>
      <c r="T419" s="1" t="s">
        <v>7</v>
      </c>
      <c r="U419" s="1">
        <f>R419/1</f>
        <v>0</v>
      </c>
      <c r="V419" s="1">
        <f>S419</f>
        <v>0.02</v>
      </c>
      <c r="W419" s="1" t="s">
        <v>177</v>
      </c>
      <c r="X419" s="1" t="str">
        <f t="shared" si="181"/>
        <v>No</v>
      </c>
      <c r="AB419" t="s">
        <v>359</v>
      </c>
      <c r="AC419" t="str">
        <f t="shared" si="193"/>
        <v>No</v>
      </c>
      <c r="AD419" t="str">
        <f t="shared" si="172"/>
        <v>Yes</v>
      </c>
      <c r="AE419" t="str">
        <f t="shared" si="173"/>
        <v>Yes</v>
      </c>
      <c r="AF419" t="str">
        <f t="shared" si="174"/>
        <v>Yes</v>
      </c>
      <c r="AG419" t="str">
        <f t="shared" si="175"/>
        <v>No</v>
      </c>
      <c r="AH419" t="s">
        <v>349</v>
      </c>
      <c r="AI419" t="s">
        <v>348</v>
      </c>
      <c r="AJ419" t="str">
        <f t="shared" si="178"/>
        <v/>
      </c>
      <c r="AK419" t="str">
        <f t="shared" si="183"/>
        <v>PCP</v>
      </c>
      <c r="AL419" t="str">
        <f t="shared" si="184"/>
        <v>Consumer</v>
      </c>
      <c r="AM419" t="str">
        <f t="shared" si="185"/>
        <v>Industrial</v>
      </c>
      <c r="AN419" t="str">
        <f t="shared" si="186"/>
        <v/>
      </c>
      <c r="AO419" t="str">
        <f t="shared" si="187"/>
        <v>PAH</v>
      </c>
      <c r="AP419" t="str">
        <f t="shared" si="170"/>
        <v/>
      </c>
    </row>
    <row r="420" spans="1:42" hidden="1" x14ac:dyDescent="0.35">
      <c r="A420" s="1">
        <v>4087014</v>
      </c>
      <c r="B420" s="1" t="s">
        <v>575</v>
      </c>
      <c r="C420" s="1" t="s">
        <v>576</v>
      </c>
      <c r="D420" s="1">
        <v>2017</v>
      </c>
      <c r="E420" s="1" t="s">
        <v>618</v>
      </c>
      <c r="F420" s="1">
        <v>68011</v>
      </c>
      <c r="G420" s="1" t="s">
        <v>329</v>
      </c>
      <c r="H420" s="1" t="s">
        <v>160</v>
      </c>
      <c r="I420" s="1" t="s">
        <v>597</v>
      </c>
      <c r="J420" s="1">
        <v>2440</v>
      </c>
      <c r="K420" s="1" t="s">
        <v>345</v>
      </c>
      <c r="L420" s="1" t="s">
        <v>563</v>
      </c>
      <c r="M420" s="1"/>
      <c r="N420" s="1" t="s">
        <v>606</v>
      </c>
      <c r="O420" s="1" t="str">
        <f t="shared" si="188"/>
        <v>No</v>
      </c>
      <c r="P420" s="1" t="s">
        <v>722</v>
      </c>
      <c r="Q420" s="1">
        <v>80</v>
      </c>
      <c r="R420" s="1">
        <f t="shared" si="182"/>
        <v>0</v>
      </c>
      <c r="S420" s="1">
        <v>80</v>
      </c>
      <c r="T420" s="1" t="s">
        <v>30</v>
      </c>
      <c r="U420" s="1">
        <f>R420/1000</f>
        <v>0</v>
      </c>
      <c r="V420" s="1">
        <f>S420/1000</f>
        <v>0.08</v>
      </c>
      <c r="W420" s="1" t="s">
        <v>318</v>
      </c>
      <c r="X420" s="1" t="str">
        <f t="shared" si="181"/>
        <v>No</v>
      </c>
      <c r="AB420" t="s">
        <v>499</v>
      </c>
      <c r="AC420" t="str">
        <f t="shared" si="193"/>
        <v>No</v>
      </c>
      <c r="AD420" t="str">
        <f t="shared" si="172"/>
        <v>Yes</v>
      </c>
      <c r="AE420" t="str">
        <f t="shared" si="173"/>
        <v>No</v>
      </c>
      <c r="AF420" t="str">
        <f t="shared" si="174"/>
        <v>No</v>
      </c>
      <c r="AG420" t="str">
        <f t="shared" si="175"/>
        <v>Yes</v>
      </c>
      <c r="AH420" s="1" t="s">
        <v>348</v>
      </c>
      <c r="AI420" t="s">
        <v>348</v>
      </c>
      <c r="AJ420" t="str">
        <f t="shared" si="178"/>
        <v/>
      </c>
      <c r="AK420" t="str">
        <f t="shared" si="183"/>
        <v>PCP</v>
      </c>
      <c r="AL420" t="str">
        <f t="shared" si="184"/>
        <v/>
      </c>
      <c r="AM420" t="str">
        <f t="shared" si="185"/>
        <v/>
      </c>
      <c r="AN420" t="str">
        <f t="shared" si="186"/>
        <v>Pharmaceutical</v>
      </c>
      <c r="AO420" t="str">
        <f t="shared" si="187"/>
        <v/>
      </c>
      <c r="AP420" t="str">
        <f t="shared" si="170"/>
        <v/>
      </c>
    </row>
    <row r="421" spans="1:42" hidden="1" x14ac:dyDescent="0.35">
      <c r="A421" s="1">
        <v>4087000</v>
      </c>
      <c r="B421" s="1" t="s">
        <v>3</v>
      </c>
      <c r="C421" s="1" t="s">
        <v>4</v>
      </c>
      <c r="D421" s="1">
        <v>2017</v>
      </c>
      <c r="E421" s="1" t="s">
        <v>618</v>
      </c>
      <c r="F421" s="1">
        <v>67479</v>
      </c>
      <c r="G421" s="1" t="s">
        <v>270</v>
      </c>
      <c r="H421" s="1" t="s">
        <v>107</v>
      </c>
      <c r="I421" s="1" t="s">
        <v>597</v>
      </c>
      <c r="J421" s="1">
        <v>2440</v>
      </c>
      <c r="K421" s="1" t="s">
        <v>345</v>
      </c>
      <c r="L421" s="1" t="s">
        <v>345</v>
      </c>
      <c r="M421" s="1"/>
      <c r="N421" s="1" t="s">
        <v>606</v>
      </c>
      <c r="O421" s="1" t="str">
        <f t="shared" ref="O421:O452" si="195">IF(N421="&lt;", "No", "Yes")</f>
        <v>No</v>
      </c>
      <c r="P421" s="1" t="s">
        <v>722</v>
      </c>
      <c r="Q421" s="1">
        <v>80</v>
      </c>
      <c r="R421" s="1">
        <f t="shared" si="182"/>
        <v>0</v>
      </c>
      <c r="S421" s="1">
        <f>IF(O421="No", Q421, " ")</f>
        <v>80</v>
      </c>
      <c r="T421" s="1" t="s">
        <v>30</v>
      </c>
      <c r="U421" s="1">
        <f>R421/1000</f>
        <v>0</v>
      </c>
      <c r="V421" s="1">
        <f>S421/1000</f>
        <v>0.08</v>
      </c>
      <c r="W421" s="1" t="s">
        <v>231</v>
      </c>
      <c r="X421" s="1" t="str">
        <f t="shared" si="181"/>
        <v>No</v>
      </c>
      <c r="AB421" s="1" t="s">
        <v>445</v>
      </c>
      <c r="AC421" t="str">
        <f t="shared" si="193"/>
        <v>No</v>
      </c>
      <c r="AD421" t="str">
        <f t="shared" si="172"/>
        <v>No</v>
      </c>
      <c r="AE421" t="str">
        <f t="shared" si="173"/>
        <v>No</v>
      </c>
      <c r="AF421" t="str">
        <f t="shared" si="174"/>
        <v>No</v>
      </c>
      <c r="AG421" t="str">
        <f t="shared" si="175"/>
        <v>Yes</v>
      </c>
      <c r="AH421" s="1" t="s">
        <v>348</v>
      </c>
      <c r="AI421" t="s">
        <v>348</v>
      </c>
      <c r="AJ421" t="str">
        <f t="shared" si="178"/>
        <v/>
      </c>
      <c r="AK421" t="str">
        <f t="shared" si="183"/>
        <v/>
      </c>
      <c r="AL421" t="str">
        <f t="shared" si="184"/>
        <v/>
      </c>
      <c r="AM421" t="str">
        <f t="shared" si="185"/>
        <v/>
      </c>
      <c r="AN421" t="str">
        <f t="shared" si="186"/>
        <v>Pharmaceutical</v>
      </c>
      <c r="AO421" t="str">
        <f t="shared" si="187"/>
        <v/>
      </c>
      <c r="AP421" t="str">
        <f t="shared" si="170"/>
        <v/>
      </c>
    </row>
    <row r="422" spans="1:42" hidden="1" x14ac:dyDescent="0.35">
      <c r="A422">
        <v>40870112</v>
      </c>
      <c r="B422" t="s">
        <v>573</v>
      </c>
      <c r="C422" t="s">
        <v>574</v>
      </c>
      <c r="D422">
        <v>2017</v>
      </c>
      <c r="E422" t="s">
        <v>620</v>
      </c>
      <c r="F422" s="4">
        <v>62551</v>
      </c>
      <c r="G422" t="s">
        <v>182</v>
      </c>
      <c r="H422" t="s">
        <v>12</v>
      </c>
      <c r="I422" t="s">
        <v>621</v>
      </c>
      <c r="K422" t="s">
        <v>530</v>
      </c>
      <c r="L422" t="s">
        <v>546</v>
      </c>
      <c r="O422" s="1" t="str">
        <f t="shared" si="195"/>
        <v>Yes</v>
      </c>
      <c r="Q422" s="1">
        <v>60.7</v>
      </c>
      <c r="R422">
        <f t="shared" si="182"/>
        <v>60.7</v>
      </c>
      <c r="S422">
        <v>0.28999999999999998</v>
      </c>
      <c r="T422" t="s">
        <v>622</v>
      </c>
      <c r="U422">
        <f t="shared" ref="U422:U428" si="196">R422/1</f>
        <v>60.7</v>
      </c>
      <c r="V422">
        <f t="shared" ref="V422:V428" si="197">U422</f>
        <v>60.7</v>
      </c>
      <c r="W422" t="s">
        <v>648</v>
      </c>
      <c r="X422" t="str">
        <f t="shared" ref="X422:X428" si="198">IF(S422&lt;R422, "Yes*", "No")</f>
        <v>Yes*</v>
      </c>
      <c r="AB422" t="s">
        <v>354</v>
      </c>
      <c r="AC422" t="str">
        <f t="shared" si="193"/>
        <v>No</v>
      </c>
      <c r="AD422" t="str">
        <f t="shared" si="172"/>
        <v>Yes</v>
      </c>
      <c r="AE422" t="str">
        <f t="shared" si="173"/>
        <v>Yes</v>
      </c>
      <c r="AF422" t="str">
        <f t="shared" si="174"/>
        <v>Yes</v>
      </c>
      <c r="AG422" t="str">
        <f t="shared" si="175"/>
        <v>No</v>
      </c>
      <c r="AH422" t="s">
        <v>349</v>
      </c>
      <c r="AI422" t="s">
        <v>348</v>
      </c>
      <c r="AJ422" t="str">
        <f t="shared" si="178"/>
        <v/>
      </c>
      <c r="AK422" t="str">
        <f t="shared" si="183"/>
        <v>PCP</v>
      </c>
      <c r="AL422" t="str">
        <f t="shared" si="184"/>
        <v>Consumer</v>
      </c>
      <c r="AM422" t="str">
        <f t="shared" si="185"/>
        <v>Industrial</v>
      </c>
      <c r="AN422" t="str">
        <f t="shared" si="186"/>
        <v/>
      </c>
      <c r="AO422" t="str">
        <f t="shared" si="187"/>
        <v>PAH</v>
      </c>
    </row>
    <row r="423" spans="1:42" hidden="1" x14ac:dyDescent="0.35">
      <c r="A423">
        <v>4087170</v>
      </c>
      <c r="B423" t="s">
        <v>586</v>
      </c>
      <c r="C423" t="s">
        <v>587</v>
      </c>
      <c r="D423">
        <v>2017</v>
      </c>
      <c r="E423" t="s">
        <v>620</v>
      </c>
      <c r="F423" s="4">
        <v>62551</v>
      </c>
      <c r="G423" t="s">
        <v>182</v>
      </c>
      <c r="H423" t="s">
        <v>12</v>
      </c>
      <c r="I423" t="s">
        <v>621</v>
      </c>
      <c r="K423" t="s">
        <v>530</v>
      </c>
      <c r="L423" t="s">
        <v>546</v>
      </c>
      <c r="N423"/>
      <c r="O423" s="1" t="str">
        <f t="shared" si="195"/>
        <v>Yes</v>
      </c>
      <c r="Q423" s="1">
        <v>330</v>
      </c>
      <c r="R423">
        <f t="shared" si="182"/>
        <v>330</v>
      </c>
      <c r="S423">
        <v>0.28999999999999998</v>
      </c>
      <c r="T423" t="s">
        <v>622</v>
      </c>
      <c r="U423">
        <f t="shared" si="196"/>
        <v>330</v>
      </c>
      <c r="V423">
        <f t="shared" si="197"/>
        <v>330</v>
      </c>
      <c r="W423" t="s">
        <v>648</v>
      </c>
      <c r="X423" t="str">
        <f t="shared" si="198"/>
        <v>Yes*</v>
      </c>
      <c r="AB423" t="s">
        <v>354</v>
      </c>
      <c r="AC423" t="str">
        <f t="shared" si="193"/>
        <v>No</v>
      </c>
      <c r="AD423" t="str">
        <f t="shared" si="172"/>
        <v>Yes</v>
      </c>
      <c r="AE423" t="str">
        <f t="shared" si="173"/>
        <v>Yes</v>
      </c>
      <c r="AF423" t="str">
        <f t="shared" si="174"/>
        <v>Yes</v>
      </c>
      <c r="AG423" t="str">
        <f t="shared" si="175"/>
        <v>No</v>
      </c>
      <c r="AH423" t="s">
        <v>349</v>
      </c>
      <c r="AI423" t="s">
        <v>348</v>
      </c>
      <c r="AJ423" t="str">
        <f t="shared" si="178"/>
        <v/>
      </c>
      <c r="AK423" t="str">
        <f t="shared" si="183"/>
        <v>PCP</v>
      </c>
      <c r="AL423" t="str">
        <f t="shared" si="184"/>
        <v>Consumer</v>
      </c>
      <c r="AM423" t="str">
        <f t="shared" si="185"/>
        <v>Industrial</v>
      </c>
      <c r="AN423" t="str">
        <f t="shared" si="186"/>
        <v/>
      </c>
      <c r="AO423" t="str">
        <f t="shared" si="187"/>
        <v>PAH</v>
      </c>
    </row>
    <row r="424" spans="1:42" hidden="1" x14ac:dyDescent="0.35">
      <c r="A424">
        <v>40871607</v>
      </c>
      <c r="B424" s="5" t="s">
        <v>584</v>
      </c>
      <c r="C424" t="s">
        <v>585</v>
      </c>
      <c r="D424">
        <v>2017</v>
      </c>
      <c r="E424" t="s">
        <v>620</v>
      </c>
      <c r="F424" s="4">
        <v>62551</v>
      </c>
      <c r="G424" t="s">
        <v>182</v>
      </c>
      <c r="H424" t="s">
        <v>12</v>
      </c>
      <c r="I424" t="s">
        <v>621</v>
      </c>
      <c r="K424" t="s">
        <v>530</v>
      </c>
      <c r="L424" t="s">
        <v>546</v>
      </c>
      <c r="N424"/>
      <c r="O424" s="1" t="str">
        <f t="shared" si="195"/>
        <v>Yes</v>
      </c>
      <c r="Q424">
        <v>1330</v>
      </c>
      <c r="R424">
        <f t="shared" si="182"/>
        <v>1330</v>
      </c>
      <c r="S424">
        <v>0.28999999999999998</v>
      </c>
      <c r="T424" t="s">
        <v>622</v>
      </c>
      <c r="U424">
        <f t="shared" si="196"/>
        <v>1330</v>
      </c>
      <c r="V424">
        <f t="shared" si="197"/>
        <v>1330</v>
      </c>
      <c r="W424" t="s">
        <v>648</v>
      </c>
      <c r="X424" t="str">
        <f t="shared" si="198"/>
        <v>Yes*</v>
      </c>
      <c r="AB424" t="s">
        <v>354</v>
      </c>
      <c r="AC424" t="str">
        <f t="shared" si="193"/>
        <v>No</v>
      </c>
      <c r="AD424" t="str">
        <f t="shared" si="172"/>
        <v>Yes</v>
      </c>
      <c r="AE424" t="str">
        <f t="shared" si="173"/>
        <v>Yes</v>
      </c>
      <c r="AF424" t="str">
        <f t="shared" si="174"/>
        <v>Yes</v>
      </c>
      <c r="AG424" t="str">
        <f t="shared" si="175"/>
        <v>No</v>
      </c>
      <c r="AH424" t="s">
        <v>349</v>
      </c>
      <c r="AI424" t="s">
        <v>348</v>
      </c>
      <c r="AJ424" t="str">
        <f t="shared" si="178"/>
        <v/>
      </c>
      <c r="AK424" t="str">
        <f t="shared" si="183"/>
        <v>PCP</v>
      </c>
      <c r="AL424" t="str">
        <f t="shared" si="184"/>
        <v>Consumer</v>
      </c>
      <c r="AM424" t="str">
        <f t="shared" si="185"/>
        <v>Industrial</v>
      </c>
      <c r="AN424" t="str">
        <f t="shared" si="186"/>
        <v/>
      </c>
      <c r="AO424" t="str">
        <f t="shared" si="187"/>
        <v>PAH</v>
      </c>
    </row>
    <row r="425" spans="1:42" hidden="1" x14ac:dyDescent="0.35">
      <c r="A425">
        <v>4087141</v>
      </c>
      <c r="B425" t="s">
        <v>582</v>
      </c>
      <c r="C425" t="s">
        <v>583</v>
      </c>
      <c r="D425">
        <v>2017</v>
      </c>
      <c r="E425" t="s">
        <v>620</v>
      </c>
      <c r="F425" s="4">
        <v>62551</v>
      </c>
      <c r="G425" t="s">
        <v>182</v>
      </c>
      <c r="H425" t="s">
        <v>12</v>
      </c>
      <c r="I425" t="s">
        <v>621</v>
      </c>
      <c r="K425" t="s">
        <v>530</v>
      </c>
      <c r="L425" t="s">
        <v>546</v>
      </c>
      <c r="N425"/>
      <c r="O425" s="1" t="str">
        <f t="shared" si="195"/>
        <v>Yes</v>
      </c>
      <c r="Q425">
        <v>215</v>
      </c>
      <c r="R425">
        <f t="shared" si="182"/>
        <v>215</v>
      </c>
      <c r="S425">
        <v>0.28999999999999998</v>
      </c>
      <c r="T425" t="s">
        <v>622</v>
      </c>
      <c r="U425">
        <f t="shared" si="196"/>
        <v>215</v>
      </c>
      <c r="V425">
        <f t="shared" si="197"/>
        <v>215</v>
      </c>
      <c r="W425" t="s">
        <v>648</v>
      </c>
      <c r="X425" t="str">
        <f t="shared" si="198"/>
        <v>Yes*</v>
      </c>
      <c r="AB425" t="s">
        <v>354</v>
      </c>
      <c r="AC425" t="str">
        <f t="shared" si="193"/>
        <v>No</v>
      </c>
      <c r="AD425" t="str">
        <f t="shared" si="172"/>
        <v>Yes</v>
      </c>
      <c r="AE425" t="str">
        <f t="shared" si="173"/>
        <v>Yes</v>
      </c>
      <c r="AF425" t="str">
        <f t="shared" si="174"/>
        <v>Yes</v>
      </c>
      <c r="AG425" t="str">
        <f t="shared" si="175"/>
        <v>No</v>
      </c>
      <c r="AH425" t="s">
        <v>349</v>
      </c>
      <c r="AI425" t="s">
        <v>348</v>
      </c>
      <c r="AJ425" t="str">
        <f t="shared" si="178"/>
        <v/>
      </c>
      <c r="AK425" t="str">
        <f t="shared" si="183"/>
        <v>PCP</v>
      </c>
      <c r="AL425" t="str">
        <f t="shared" si="184"/>
        <v>Consumer</v>
      </c>
      <c r="AM425" t="str">
        <f t="shared" si="185"/>
        <v>Industrial</v>
      </c>
      <c r="AN425" t="str">
        <f t="shared" si="186"/>
        <v/>
      </c>
      <c r="AO425" t="str">
        <f t="shared" si="187"/>
        <v>PAH</v>
      </c>
    </row>
    <row r="426" spans="1:42" hidden="1" x14ac:dyDescent="0.35">
      <c r="A426">
        <v>4087098</v>
      </c>
      <c r="B426" t="s">
        <v>579</v>
      </c>
      <c r="C426" t="s">
        <v>580</v>
      </c>
      <c r="D426">
        <v>2017</v>
      </c>
      <c r="E426" t="s">
        <v>620</v>
      </c>
      <c r="F426" s="4">
        <v>62551</v>
      </c>
      <c r="G426" t="s">
        <v>182</v>
      </c>
      <c r="H426" t="s">
        <v>12</v>
      </c>
      <c r="I426" t="s">
        <v>621</v>
      </c>
      <c r="K426" t="s">
        <v>530</v>
      </c>
      <c r="L426" t="s">
        <v>546</v>
      </c>
      <c r="N426"/>
      <c r="O426" s="1" t="str">
        <f t="shared" si="195"/>
        <v>Yes</v>
      </c>
      <c r="Q426">
        <v>389</v>
      </c>
      <c r="R426">
        <f t="shared" si="182"/>
        <v>389</v>
      </c>
      <c r="S426">
        <v>0.28999999999999998</v>
      </c>
      <c r="T426" t="s">
        <v>622</v>
      </c>
      <c r="U426">
        <f t="shared" si="196"/>
        <v>389</v>
      </c>
      <c r="V426">
        <f t="shared" si="197"/>
        <v>389</v>
      </c>
      <c r="W426" t="s">
        <v>648</v>
      </c>
      <c r="X426" t="str">
        <f t="shared" si="198"/>
        <v>Yes*</v>
      </c>
      <c r="AB426" t="s">
        <v>354</v>
      </c>
      <c r="AC426" t="str">
        <f t="shared" si="193"/>
        <v>No</v>
      </c>
      <c r="AD426" t="str">
        <f t="shared" si="172"/>
        <v>Yes</v>
      </c>
      <c r="AE426" t="str">
        <f t="shared" si="173"/>
        <v>Yes</v>
      </c>
      <c r="AF426" t="str">
        <f t="shared" si="174"/>
        <v>Yes</v>
      </c>
      <c r="AG426" t="str">
        <f t="shared" si="175"/>
        <v>No</v>
      </c>
      <c r="AH426" t="s">
        <v>349</v>
      </c>
      <c r="AI426" t="s">
        <v>348</v>
      </c>
      <c r="AJ426" t="str">
        <f t="shared" si="178"/>
        <v/>
      </c>
      <c r="AK426" t="str">
        <f t="shared" si="183"/>
        <v>PCP</v>
      </c>
      <c r="AL426" t="str">
        <f t="shared" si="184"/>
        <v>Consumer</v>
      </c>
      <c r="AM426" t="str">
        <f t="shared" si="185"/>
        <v>Industrial</v>
      </c>
      <c r="AN426" t="str">
        <f t="shared" si="186"/>
        <v/>
      </c>
      <c r="AO426" t="str">
        <f t="shared" si="187"/>
        <v>PAH</v>
      </c>
    </row>
    <row r="427" spans="1:42" hidden="1" x14ac:dyDescent="0.35">
      <c r="A427">
        <v>40870855</v>
      </c>
      <c r="B427" t="s">
        <v>577</v>
      </c>
      <c r="C427" t="s">
        <v>578</v>
      </c>
      <c r="D427">
        <v>2017</v>
      </c>
      <c r="E427" t="s">
        <v>620</v>
      </c>
      <c r="F427" s="4">
        <v>62551</v>
      </c>
      <c r="G427" t="s">
        <v>182</v>
      </c>
      <c r="H427" t="s">
        <v>12</v>
      </c>
      <c r="I427" t="s">
        <v>621</v>
      </c>
      <c r="K427" t="s">
        <v>530</v>
      </c>
      <c r="L427" t="s">
        <v>546</v>
      </c>
      <c r="N427"/>
      <c r="O427" s="1" t="str">
        <f t="shared" si="195"/>
        <v>Yes</v>
      </c>
      <c r="Q427">
        <v>521</v>
      </c>
      <c r="R427">
        <f t="shared" si="182"/>
        <v>521</v>
      </c>
      <c r="S427">
        <v>0.28999999999999998</v>
      </c>
      <c r="T427" t="s">
        <v>622</v>
      </c>
      <c r="U427">
        <f t="shared" si="196"/>
        <v>521</v>
      </c>
      <c r="V427">
        <f t="shared" si="197"/>
        <v>521</v>
      </c>
      <c r="W427" t="s">
        <v>648</v>
      </c>
      <c r="X427" t="str">
        <f t="shared" si="198"/>
        <v>Yes*</v>
      </c>
      <c r="AB427" t="s">
        <v>354</v>
      </c>
      <c r="AC427" t="str">
        <f t="shared" si="193"/>
        <v>No</v>
      </c>
      <c r="AD427" t="str">
        <f t="shared" si="172"/>
        <v>Yes</v>
      </c>
      <c r="AE427" t="str">
        <f t="shared" si="173"/>
        <v>Yes</v>
      </c>
      <c r="AF427" t="str">
        <f t="shared" si="174"/>
        <v>Yes</v>
      </c>
      <c r="AG427" t="str">
        <f t="shared" si="175"/>
        <v>No</v>
      </c>
      <c r="AH427" t="s">
        <v>349</v>
      </c>
      <c r="AI427" t="s">
        <v>348</v>
      </c>
      <c r="AJ427" t="str">
        <f t="shared" si="178"/>
        <v/>
      </c>
      <c r="AK427" t="str">
        <f t="shared" si="183"/>
        <v>PCP</v>
      </c>
      <c r="AL427" t="str">
        <f t="shared" si="184"/>
        <v>Consumer</v>
      </c>
      <c r="AM427" t="str">
        <f t="shared" si="185"/>
        <v>Industrial</v>
      </c>
      <c r="AN427" t="str">
        <f t="shared" si="186"/>
        <v/>
      </c>
      <c r="AO427" t="str">
        <f t="shared" si="187"/>
        <v>PAH</v>
      </c>
    </row>
    <row r="428" spans="1:42" hidden="1" x14ac:dyDescent="0.35">
      <c r="A428">
        <v>4087014</v>
      </c>
      <c r="B428" t="s">
        <v>575</v>
      </c>
      <c r="C428" t="s">
        <v>576</v>
      </c>
      <c r="D428">
        <v>2017</v>
      </c>
      <c r="E428" t="s">
        <v>620</v>
      </c>
      <c r="F428" s="4">
        <v>62551</v>
      </c>
      <c r="G428" t="s">
        <v>182</v>
      </c>
      <c r="H428" t="s">
        <v>12</v>
      </c>
      <c r="I428" t="s">
        <v>621</v>
      </c>
      <c r="K428" t="s">
        <v>530</v>
      </c>
      <c r="L428" t="s">
        <v>546</v>
      </c>
      <c r="N428"/>
      <c r="O428" s="1" t="str">
        <f t="shared" si="195"/>
        <v>Yes</v>
      </c>
      <c r="Q428">
        <v>3.57</v>
      </c>
      <c r="R428">
        <f t="shared" si="182"/>
        <v>3.57</v>
      </c>
      <c r="S428">
        <v>0.28999999999999998</v>
      </c>
      <c r="T428" t="s">
        <v>622</v>
      </c>
      <c r="U428">
        <f t="shared" si="196"/>
        <v>3.57</v>
      </c>
      <c r="V428">
        <f t="shared" si="197"/>
        <v>3.57</v>
      </c>
      <c r="W428" t="s">
        <v>648</v>
      </c>
      <c r="X428" t="str">
        <f t="shared" si="198"/>
        <v>Yes*</v>
      </c>
      <c r="AB428" t="s">
        <v>354</v>
      </c>
      <c r="AC428" t="str">
        <f t="shared" si="193"/>
        <v>No</v>
      </c>
      <c r="AD428" t="str">
        <f t="shared" si="172"/>
        <v>Yes</v>
      </c>
      <c r="AE428" t="str">
        <f t="shared" si="173"/>
        <v>Yes</v>
      </c>
      <c r="AF428" t="str">
        <f t="shared" si="174"/>
        <v>Yes</v>
      </c>
      <c r="AG428" t="str">
        <f t="shared" si="175"/>
        <v>No</v>
      </c>
      <c r="AH428" t="s">
        <v>349</v>
      </c>
      <c r="AI428" t="s">
        <v>348</v>
      </c>
      <c r="AJ428" t="str">
        <f t="shared" si="178"/>
        <v/>
      </c>
      <c r="AK428" t="str">
        <f t="shared" si="183"/>
        <v>PCP</v>
      </c>
      <c r="AL428" t="str">
        <f t="shared" si="184"/>
        <v>Consumer</v>
      </c>
      <c r="AM428" t="str">
        <f t="shared" si="185"/>
        <v>Industrial</v>
      </c>
      <c r="AN428" t="str">
        <f t="shared" si="186"/>
        <v/>
      </c>
      <c r="AO428" t="str">
        <f t="shared" si="187"/>
        <v>PAH</v>
      </c>
    </row>
    <row r="429" spans="1:42" hidden="1" x14ac:dyDescent="0.35">
      <c r="A429" s="1">
        <v>4087014</v>
      </c>
      <c r="B429" s="1" t="s">
        <v>575</v>
      </c>
      <c r="C429" s="1" t="s">
        <v>576</v>
      </c>
      <c r="D429" s="1">
        <v>2017</v>
      </c>
      <c r="E429" s="1" t="s">
        <v>618</v>
      </c>
      <c r="F429" s="1">
        <v>67530</v>
      </c>
      <c r="G429" s="1" t="s">
        <v>313</v>
      </c>
      <c r="H429" s="1" t="s">
        <v>147</v>
      </c>
      <c r="I429" s="1" t="s">
        <v>597</v>
      </c>
      <c r="J429" s="1">
        <v>2440</v>
      </c>
      <c r="K429" s="1" t="s">
        <v>345</v>
      </c>
      <c r="L429" s="1" t="s">
        <v>345</v>
      </c>
      <c r="M429" s="1"/>
      <c r="N429" s="1" t="s">
        <v>606</v>
      </c>
      <c r="O429" s="1" t="str">
        <f t="shared" si="195"/>
        <v>No</v>
      </c>
      <c r="P429" s="1" t="s">
        <v>722</v>
      </c>
      <c r="Q429" s="1">
        <v>80</v>
      </c>
      <c r="R429" s="1">
        <f t="shared" si="182"/>
        <v>0</v>
      </c>
      <c r="S429" s="1">
        <v>80</v>
      </c>
      <c r="T429" s="1" t="s">
        <v>30</v>
      </c>
      <c r="U429" s="1">
        <f t="shared" ref="U429:U437" si="199">R429/1000</f>
        <v>0</v>
      </c>
      <c r="V429" s="1">
        <f t="shared" ref="V429:V437" si="200">S429/1000</f>
        <v>0.08</v>
      </c>
      <c r="W429" s="1" t="s">
        <v>231</v>
      </c>
      <c r="X429" s="1" t="str">
        <f t="shared" ref="X429:X439" si="201">IF(N429="E", "Yes", "No")</f>
        <v>No</v>
      </c>
      <c r="AB429" t="s">
        <v>487</v>
      </c>
      <c r="AC429" t="str">
        <f t="shared" si="193"/>
        <v>No</v>
      </c>
      <c r="AD429" t="str">
        <f t="shared" si="172"/>
        <v>No</v>
      </c>
      <c r="AE429" t="str">
        <f t="shared" si="173"/>
        <v>No</v>
      </c>
      <c r="AF429" t="str">
        <f t="shared" si="174"/>
        <v>No</v>
      </c>
      <c r="AG429" t="str">
        <f t="shared" si="175"/>
        <v>Yes</v>
      </c>
      <c r="AH429" s="1" t="s">
        <v>348</v>
      </c>
      <c r="AI429" t="s">
        <v>348</v>
      </c>
      <c r="AJ429" t="str">
        <f t="shared" si="178"/>
        <v/>
      </c>
      <c r="AK429" t="str">
        <f t="shared" si="183"/>
        <v/>
      </c>
      <c r="AL429" t="str">
        <f t="shared" si="184"/>
        <v/>
      </c>
      <c r="AM429" t="str">
        <f t="shared" si="185"/>
        <v/>
      </c>
      <c r="AN429" t="str">
        <f t="shared" si="186"/>
        <v>Pharmaceutical</v>
      </c>
      <c r="AO429" t="str">
        <f t="shared" si="187"/>
        <v/>
      </c>
      <c r="AP429" t="str">
        <f t="shared" ref="AP429:AP492" si="202">IF(AI429="Yes", "Other", "")</f>
        <v/>
      </c>
    </row>
    <row r="430" spans="1:42" hidden="1" x14ac:dyDescent="0.35">
      <c r="A430" s="1">
        <v>4087014</v>
      </c>
      <c r="B430" s="1" t="s">
        <v>575</v>
      </c>
      <c r="C430" s="1" t="s">
        <v>576</v>
      </c>
      <c r="D430" s="1">
        <v>2017</v>
      </c>
      <c r="E430" s="1" t="s">
        <v>618</v>
      </c>
      <c r="F430" s="1">
        <v>67452</v>
      </c>
      <c r="G430" s="1" t="s">
        <v>248</v>
      </c>
      <c r="H430" s="1" t="s">
        <v>86</v>
      </c>
      <c r="I430" s="1" t="s">
        <v>597</v>
      </c>
      <c r="J430" s="1">
        <v>2440</v>
      </c>
      <c r="K430" s="1" t="s">
        <v>345</v>
      </c>
      <c r="L430" s="1" t="s">
        <v>345</v>
      </c>
      <c r="M430" s="1"/>
      <c r="N430" s="1" t="s">
        <v>606</v>
      </c>
      <c r="O430" s="1" t="str">
        <f t="shared" si="195"/>
        <v>No</v>
      </c>
      <c r="P430" s="1" t="s">
        <v>722</v>
      </c>
      <c r="Q430" s="1">
        <v>192</v>
      </c>
      <c r="R430" s="1">
        <f t="shared" si="182"/>
        <v>0</v>
      </c>
      <c r="S430" s="1">
        <v>192</v>
      </c>
      <c r="T430" s="1" t="s">
        <v>30</v>
      </c>
      <c r="U430" s="1">
        <f t="shared" si="199"/>
        <v>0</v>
      </c>
      <c r="V430" s="1">
        <f t="shared" si="200"/>
        <v>0.192</v>
      </c>
      <c r="W430" s="1" t="s">
        <v>231</v>
      </c>
      <c r="X430" s="1" t="str">
        <f t="shared" si="201"/>
        <v>No</v>
      </c>
      <c r="AB430" s="1" t="s">
        <v>445</v>
      </c>
      <c r="AC430" t="str">
        <f t="shared" si="193"/>
        <v>No</v>
      </c>
      <c r="AD430" t="str">
        <f t="shared" si="172"/>
        <v>No</v>
      </c>
      <c r="AE430" t="str">
        <f t="shared" si="173"/>
        <v>No</v>
      </c>
      <c r="AF430" t="str">
        <f t="shared" si="174"/>
        <v>No</v>
      </c>
      <c r="AG430" t="str">
        <f t="shared" si="175"/>
        <v>Yes</v>
      </c>
      <c r="AH430" s="1" t="s">
        <v>348</v>
      </c>
      <c r="AI430" t="s">
        <v>348</v>
      </c>
      <c r="AJ430" t="str">
        <f t="shared" si="178"/>
        <v/>
      </c>
      <c r="AK430" t="str">
        <f t="shared" si="183"/>
        <v/>
      </c>
      <c r="AL430" t="str">
        <f t="shared" si="184"/>
        <v/>
      </c>
      <c r="AM430" t="str">
        <f t="shared" si="185"/>
        <v/>
      </c>
      <c r="AN430" t="str">
        <f t="shared" si="186"/>
        <v>Pharmaceutical</v>
      </c>
      <c r="AO430" t="str">
        <f t="shared" si="187"/>
        <v/>
      </c>
      <c r="AP430" t="str">
        <f t="shared" si="202"/>
        <v/>
      </c>
    </row>
    <row r="431" spans="1:42" hidden="1" x14ac:dyDescent="0.35">
      <c r="A431" s="1">
        <v>4087014</v>
      </c>
      <c r="B431" s="1" t="s">
        <v>575</v>
      </c>
      <c r="C431" s="1" t="s">
        <v>576</v>
      </c>
      <c r="D431" s="1">
        <v>2017</v>
      </c>
      <c r="E431" s="1" t="s">
        <v>618</v>
      </c>
      <c r="F431" s="1">
        <v>67528</v>
      </c>
      <c r="G431" s="1" t="s">
        <v>311</v>
      </c>
      <c r="H431" s="1" t="s">
        <v>145</v>
      </c>
      <c r="I431" s="1" t="s">
        <v>597</v>
      </c>
      <c r="J431" s="1">
        <v>2440</v>
      </c>
      <c r="K431" s="1" t="s">
        <v>345</v>
      </c>
      <c r="L431" s="1" t="s">
        <v>345</v>
      </c>
      <c r="M431" s="1"/>
      <c r="N431" s="1" t="s">
        <v>606</v>
      </c>
      <c r="O431" s="1" t="str">
        <f t="shared" si="195"/>
        <v>No</v>
      </c>
      <c r="P431" s="1" t="s">
        <v>722</v>
      </c>
      <c r="Q431" s="1">
        <v>20</v>
      </c>
      <c r="R431" s="1">
        <f t="shared" si="182"/>
        <v>0</v>
      </c>
      <c r="S431" s="1">
        <v>16</v>
      </c>
      <c r="T431" s="1" t="s">
        <v>30</v>
      </c>
      <c r="U431" s="1">
        <f t="shared" si="199"/>
        <v>0</v>
      </c>
      <c r="V431" s="1">
        <f t="shared" si="200"/>
        <v>1.6E-2</v>
      </c>
      <c r="W431" s="1" t="s">
        <v>231</v>
      </c>
      <c r="X431" s="1" t="str">
        <f t="shared" si="201"/>
        <v>No</v>
      </c>
      <c r="AB431" t="s">
        <v>485</v>
      </c>
      <c r="AC431" t="str">
        <f t="shared" si="193"/>
        <v>No</v>
      </c>
      <c r="AD431" t="str">
        <f t="shared" ref="AD431:AD439" si="203">IF(ISNUMBER(SEARCH("Personal_care", AB431)), "Yes", "No")</f>
        <v>No</v>
      </c>
      <c r="AE431" t="str">
        <f t="shared" ref="AE431:AE439" si="204">IF(ISNUMBER(SEARCH("Consumer_use", AB431)), "Yes", "No")</f>
        <v>No</v>
      </c>
      <c r="AF431" t="str">
        <f t="shared" ref="AF431:AF439" si="205">IF(ISNUMBER(SEARCH("Industrial_manufacturing", AB431)), "Yes", "No")</f>
        <v>No</v>
      </c>
      <c r="AG431" t="str">
        <f t="shared" ref="AG431:AG439" si="206">IF(ISNUMBER(SEARCH("Drug", AB431)), "Yes", "No")</f>
        <v>Yes</v>
      </c>
      <c r="AH431" s="1" t="s">
        <v>348</v>
      </c>
      <c r="AI431" t="s">
        <v>348</v>
      </c>
      <c r="AJ431" t="str">
        <f t="shared" si="178"/>
        <v/>
      </c>
      <c r="AK431" t="str">
        <f t="shared" si="183"/>
        <v/>
      </c>
      <c r="AL431" t="str">
        <f t="shared" si="184"/>
        <v/>
      </c>
      <c r="AM431" t="str">
        <f t="shared" si="185"/>
        <v/>
      </c>
      <c r="AN431" t="str">
        <f t="shared" si="186"/>
        <v>Pharmaceutical</v>
      </c>
      <c r="AO431" t="str">
        <f t="shared" si="187"/>
        <v/>
      </c>
      <c r="AP431" t="str">
        <f t="shared" si="202"/>
        <v/>
      </c>
    </row>
    <row r="432" spans="1:42" hidden="1" x14ac:dyDescent="0.35">
      <c r="A432" s="1">
        <v>4087014</v>
      </c>
      <c r="B432" s="1" t="s">
        <v>575</v>
      </c>
      <c r="C432" s="1" t="s">
        <v>576</v>
      </c>
      <c r="D432" s="1">
        <v>2017</v>
      </c>
      <c r="E432" s="1" t="s">
        <v>618</v>
      </c>
      <c r="F432" s="1">
        <v>67531</v>
      </c>
      <c r="G432" s="1" t="s">
        <v>314</v>
      </c>
      <c r="H432" s="1" t="s">
        <v>148</v>
      </c>
      <c r="I432" s="1" t="s">
        <v>597</v>
      </c>
      <c r="J432" s="1">
        <v>2440</v>
      </c>
      <c r="K432" s="1" t="s">
        <v>345</v>
      </c>
      <c r="L432" s="1" t="s">
        <v>345</v>
      </c>
      <c r="M432" s="1"/>
      <c r="N432" s="1" t="s">
        <v>606</v>
      </c>
      <c r="O432" s="1" t="str">
        <f t="shared" si="195"/>
        <v>No</v>
      </c>
      <c r="P432" s="1" t="s">
        <v>722</v>
      </c>
      <c r="Q432" s="1">
        <v>140</v>
      </c>
      <c r="R432" s="1">
        <f t="shared" si="182"/>
        <v>0</v>
      </c>
      <c r="S432" s="1">
        <v>97</v>
      </c>
      <c r="T432" s="1" t="s">
        <v>30</v>
      </c>
      <c r="U432" s="1">
        <f t="shared" si="199"/>
        <v>0</v>
      </c>
      <c r="V432" s="1">
        <f t="shared" si="200"/>
        <v>9.7000000000000003E-2</v>
      </c>
      <c r="W432" s="1" t="s">
        <v>231</v>
      </c>
      <c r="X432" s="1" t="str">
        <f t="shared" si="201"/>
        <v>No</v>
      </c>
      <c r="AB432" s="1" t="s">
        <v>488</v>
      </c>
      <c r="AC432" t="str">
        <f t="shared" si="193"/>
        <v>No</v>
      </c>
      <c r="AD432" t="str">
        <f t="shared" si="203"/>
        <v>No</v>
      </c>
      <c r="AE432" t="str">
        <f t="shared" si="204"/>
        <v>No</v>
      </c>
      <c r="AF432" t="str">
        <f t="shared" si="205"/>
        <v>No</v>
      </c>
      <c r="AG432" t="str">
        <f t="shared" si="206"/>
        <v>Yes</v>
      </c>
      <c r="AH432" s="1" t="s">
        <v>348</v>
      </c>
      <c r="AI432" t="s">
        <v>348</v>
      </c>
      <c r="AJ432" t="str">
        <f t="shared" si="178"/>
        <v/>
      </c>
      <c r="AK432" t="str">
        <f t="shared" si="183"/>
        <v/>
      </c>
      <c r="AL432" t="str">
        <f t="shared" si="184"/>
        <v/>
      </c>
      <c r="AM432" t="str">
        <f t="shared" si="185"/>
        <v/>
      </c>
      <c r="AN432" t="str">
        <f t="shared" si="186"/>
        <v>Pharmaceutical</v>
      </c>
      <c r="AO432" t="str">
        <f t="shared" si="187"/>
        <v/>
      </c>
      <c r="AP432" t="str">
        <f t="shared" si="202"/>
        <v/>
      </c>
    </row>
    <row r="433" spans="1:42" hidden="1" x14ac:dyDescent="0.35">
      <c r="A433" s="1">
        <v>4087014</v>
      </c>
      <c r="B433" s="1" t="s">
        <v>575</v>
      </c>
      <c r="C433" s="1" t="s">
        <v>576</v>
      </c>
      <c r="D433" s="1">
        <v>2017</v>
      </c>
      <c r="E433" s="1" t="s">
        <v>618</v>
      </c>
      <c r="F433" s="1">
        <v>67503</v>
      </c>
      <c r="G433" s="1" t="s">
        <v>290</v>
      </c>
      <c r="H433" s="1" t="s">
        <v>126</v>
      </c>
      <c r="I433" s="1" t="s">
        <v>597</v>
      </c>
      <c r="J433" s="1">
        <v>2440</v>
      </c>
      <c r="K433" s="1" t="s">
        <v>345</v>
      </c>
      <c r="L433" s="1" t="s">
        <v>345</v>
      </c>
      <c r="M433" s="1"/>
      <c r="N433" s="1" t="s">
        <v>606</v>
      </c>
      <c r="O433" s="1" t="str">
        <f t="shared" si="195"/>
        <v>No</v>
      </c>
      <c r="P433" s="1" t="s">
        <v>722</v>
      </c>
      <c r="Q433" s="1">
        <v>65</v>
      </c>
      <c r="R433" s="1">
        <f t="shared" si="182"/>
        <v>0</v>
      </c>
      <c r="S433" s="1">
        <v>30</v>
      </c>
      <c r="T433" s="1" t="s">
        <v>30</v>
      </c>
      <c r="U433" s="1">
        <f t="shared" si="199"/>
        <v>0</v>
      </c>
      <c r="V433" s="1">
        <f t="shared" si="200"/>
        <v>0.03</v>
      </c>
      <c r="W433" s="1" t="s">
        <v>231</v>
      </c>
      <c r="X433" s="1" t="str">
        <f t="shared" si="201"/>
        <v>No</v>
      </c>
      <c r="AB433" s="1" t="s">
        <v>465</v>
      </c>
      <c r="AC433" t="str">
        <f t="shared" si="193"/>
        <v>No</v>
      </c>
      <c r="AD433" t="str">
        <f t="shared" si="203"/>
        <v>No</v>
      </c>
      <c r="AE433" t="str">
        <f t="shared" si="204"/>
        <v>No</v>
      </c>
      <c r="AF433" t="str">
        <f t="shared" si="205"/>
        <v>No</v>
      </c>
      <c r="AG433" t="str">
        <f t="shared" si="206"/>
        <v>Yes</v>
      </c>
      <c r="AH433" s="1" t="s">
        <v>348</v>
      </c>
      <c r="AI433" t="s">
        <v>348</v>
      </c>
      <c r="AJ433" t="str">
        <f t="shared" si="178"/>
        <v/>
      </c>
      <c r="AK433" t="str">
        <f t="shared" si="183"/>
        <v/>
      </c>
      <c r="AL433" t="str">
        <f t="shared" si="184"/>
        <v/>
      </c>
      <c r="AM433" t="str">
        <f t="shared" si="185"/>
        <v/>
      </c>
      <c r="AN433" t="str">
        <f t="shared" si="186"/>
        <v>Pharmaceutical</v>
      </c>
      <c r="AO433" t="str">
        <f t="shared" si="187"/>
        <v/>
      </c>
      <c r="AP433" t="str">
        <f t="shared" si="202"/>
        <v/>
      </c>
    </row>
    <row r="434" spans="1:42" hidden="1" x14ac:dyDescent="0.35">
      <c r="A434" s="1">
        <v>4087014</v>
      </c>
      <c r="B434" s="1" t="s">
        <v>575</v>
      </c>
      <c r="C434" s="1" t="s">
        <v>576</v>
      </c>
      <c r="D434" s="1">
        <v>2017</v>
      </c>
      <c r="E434" s="1" t="s">
        <v>618</v>
      </c>
      <c r="F434" s="1">
        <v>67476</v>
      </c>
      <c r="G434" s="1" t="s">
        <v>267</v>
      </c>
      <c r="H434" s="1" t="s">
        <v>104</v>
      </c>
      <c r="I434" s="1" t="s">
        <v>597</v>
      </c>
      <c r="J434" s="1">
        <v>2440</v>
      </c>
      <c r="K434" s="1" t="s">
        <v>345</v>
      </c>
      <c r="L434" s="1" t="s">
        <v>345</v>
      </c>
      <c r="M434" s="1"/>
      <c r="N434" s="1" t="s">
        <v>606</v>
      </c>
      <c r="O434" s="1" t="str">
        <f t="shared" si="195"/>
        <v>No</v>
      </c>
      <c r="P434" s="1" t="s">
        <v>722</v>
      </c>
      <c r="Q434" s="1">
        <v>104</v>
      </c>
      <c r="R434" s="1">
        <f t="shared" si="182"/>
        <v>0</v>
      </c>
      <c r="S434" s="1">
        <v>104</v>
      </c>
      <c r="T434" s="1" t="s">
        <v>30</v>
      </c>
      <c r="U434" s="1">
        <f t="shared" si="199"/>
        <v>0</v>
      </c>
      <c r="V434" s="1">
        <f t="shared" si="200"/>
        <v>0.104</v>
      </c>
      <c r="W434" s="1" t="s">
        <v>231</v>
      </c>
      <c r="X434" s="1" t="str">
        <f t="shared" si="201"/>
        <v>No</v>
      </c>
      <c r="AB434" s="1" t="s">
        <v>443</v>
      </c>
      <c r="AC434" t="str">
        <f t="shared" si="193"/>
        <v>No</v>
      </c>
      <c r="AD434" t="str">
        <f t="shared" si="203"/>
        <v>No</v>
      </c>
      <c r="AE434" t="str">
        <f t="shared" si="204"/>
        <v>No</v>
      </c>
      <c r="AF434" t="str">
        <f t="shared" si="205"/>
        <v>No</v>
      </c>
      <c r="AG434" t="str">
        <f t="shared" si="206"/>
        <v>Yes</v>
      </c>
      <c r="AH434" s="1" t="s">
        <v>348</v>
      </c>
      <c r="AI434" t="s">
        <v>348</v>
      </c>
      <c r="AJ434" t="str">
        <f t="shared" si="178"/>
        <v/>
      </c>
      <c r="AK434" t="str">
        <f t="shared" si="183"/>
        <v/>
      </c>
      <c r="AL434" t="str">
        <f t="shared" si="184"/>
        <v/>
      </c>
      <c r="AM434" t="str">
        <f t="shared" si="185"/>
        <v/>
      </c>
      <c r="AN434" t="str">
        <f t="shared" si="186"/>
        <v>Pharmaceutical</v>
      </c>
      <c r="AO434" t="str">
        <f t="shared" si="187"/>
        <v/>
      </c>
      <c r="AP434" t="str">
        <f t="shared" si="202"/>
        <v/>
      </c>
    </row>
    <row r="435" spans="1:42" hidden="1" x14ac:dyDescent="0.35">
      <c r="A435" s="1">
        <v>4087014</v>
      </c>
      <c r="B435" s="1" t="s">
        <v>575</v>
      </c>
      <c r="C435" s="1" t="s">
        <v>576</v>
      </c>
      <c r="D435" s="1">
        <v>2017</v>
      </c>
      <c r="E435" s="1" t="s">
        <v>618</v>
      </c>
      <c r="F435" s="1">
        <v>67454</v>
      </c>
      <c r="G435" s="1" t="s">
        <v>249</v>
      </c>
      <c r="H435" s="1" t="s">
        <v>87</v>
      </c>
      <c r="I435" s="1" t="s">
        <v>597</v>
      </c>
      <c r="J435" s="1">
        <v>2440</v>
      </c>
      <c r="K435" s="1" t="s">
        <v>345</v>
      </c>
      <c r="L435" s="1" t="s">
        <v>561</v>
      </c>
      <c r="M435" s="1"/>
      <c r="N435" s="1" t="s">
        <v>606</v>
      </c>
      <c r="O435" s="1" t="str">
        <f t="shared" si="195"/>
        <v>No</v>
      </c>
      <c r="P435" s="1" t="s">
        <v>722</v>
      </c>
      <c r="Q435" s="1">
        <v>26</v>
      </c>
      <c r="R435" s="1">
        <f t="shared" si="182"/>
        <v>0</v>
      </c>
      <c r="S435" s="1">
        <v>20</v>
      </c>
      <c r="T435" s="1" t="s">
        <v>30</v>
      </c>
      <c r="U435" s="1">
        <f t="shared" si="199"/>
        <v>0</v>
      </c>
      <c r="V435" s="1">
        <f t="shared" si="200"/>
        <v>0.02</v>
      </c>
      <c r="W435" s="1" t="s">
        <v>231</v>
      </c>
      <c r="X435" s="1" t="str">
        <f t="shared" si="201"/>
        <v>No</v>
      </c>
      <c r="AB435" t="s">
        <v>425</v>
      </c>
      <c r="AC435" t="str">
        <f t="shared" si="193"/>
        <v>No</v>
      </c>
      <c r="AD435" t="str">
        <f t="shared" si="203"/>
        <v>No</v>
      </c>
      <c r="AE435" t="str">
        <f t="shared" si="204"/>
        <v>No</v>
      </c>
      <c r="AF435" t="str">
        <f t="shared" si="205"/>
        <v>Yes</v>
      </c>
      <c r="AG435" t="str">
        <f t="shared" si="206"/>
        <v>Yes</v>
      </c>
      <c r="AH435" s="1" t="s">
        <v>348</v>
      </c>
      <c r="AI435" t="s">
        <v>348</v>
      </c>
      <c r="AJ435" t="str">
        <f t="shared" si="178"/>
        <v/>
      </c>
      <c r="AK435" t="str">
        <f t="shared" si="183"/>
        <v/>
      </c>
      <c r="AL435" t="str">
        <f t="shared" si="184"/>
        <v/>
      </c>
      <c r="AM435" t="str">
        <f t="shared" si="185"/>
        <v>Industrial</v>
      </c>
      <c r="AN435" t="str">
        <f t="shared" si="186"/>
        <v>Pharmaceutical</v>
      </c>
      <c r="AO435" t="str">
        <f t="shared" si="187"/>
        <v/>
      </c>
      <c r="AP435" t="str">
        <f t="shared" si="202"/>
        <v/>
      </c>
    </row>
    <row r="436" spans="1:42" hidden="1" x14ac:dyDescent="0.35">
      <c r="A436" s="1">
        <v>4087014</v>
      </c>
      <c r="B436" s="1" t="s">
        <v>575</v>
      </c>
      <c r="C436" s="1" t="s">
        <v>576</v>
      </c>
      <c r="D436" s="1">
        <v>2017</v>
      </c>
      <c r="E436" s="1" t="s">
        <v>618</v>
      </c>
      <c r="F436" s="1">
        <v>68015</v>
      </c>
      <c r="G436" s="1" t="s">
        <v>332</v>
      </c>
      <c r="H436" s="1" t="s">
        <v>163</v>
      </c>
      <c r="I436" s="1" t="s">
        <v>597</v>
      </c>
      <c r="J436" s="1">
        <v>2440</v>
      </c>
      <c r="K436" s="1" t="s">
        <v>345</v>
      </c>
      <c r="L436" s="1" t="s">
        <v>561</v>
      </c>
      <c r="M436" s="1"/>
      <c r="N436" s="1" t="s">
        <v>606</v>
      </c>
      <c r="O436" s="1" t="str">
        <f t="shared" si="195"/>
        <v>No</v>
      </c>
      <c r="P436" s="1" t="s">
        <v>722</v>
      </c>
      <c r="Q436" s="1">
        <v>270</v>
      </c>
      <c r="R436" s="1">
        <f t="shared" si="182"/>
        <v>0</v>
      </c>
      <c r="S436" s="1">
        <v>270</v>
      </c>
      <c r="T436" s="1" t="s">
        <v>30</v>
      </c>
      <c r="U436" s="1">
        <f t="shared" si="199"/>
        <v>0</v>
      </c>
      <c r="V436" s="1">
        <f t="shared" si="200"/>
        <v>0.27</v>
      </c>
      <c r="W436" s="1" t="s">
        <v>318</v>
      </c>
      <c r="X436" s="1" t="str">
        <f t="shared" si="201"/>
        <v>No</v>
      </c>
      <c r="AB436" t="s">
        <v>501</v>
      </c>
      <c r="AC436" t="str">
        <f t="shared" si="193"/>
        <v>No</v>
      </c>
      <c r="AD436" t="str">
        <f t="shared" si="203"/>
        <v>No</v>
      </c>
      <c r="AE436" t="str">
        <f t="shared" si="204"/>
        <v>No</v>
      </c>
      <c r="AF436" t="str">
        <f t="shared" si="205"/>
        <v>Yes</v>
      </c>
      <c r="AG436" t="str">
        <f t="shared" si="206"/>
        <v>Yes</v>
      </c>
      <c r="AH436" s="1" t="s">
        <v>348</v>
      </c>
      <c r="AI436" t="s">
        <v>348</v>
      </c>
      <c r="AJ436" t="str">
        <f t="shared" si="178"/>
        <v/>
      </c>
      <c r="AK436" t="str">
        <f t="shared" si="183"/>
        <v/>
      </c>
      <c r="AL436" t="str">
        <f t="shared" si="184"/>
        <v/>
      </c>
      <c r="AM436" t="str">
        <f t="shared" si="185"/>
        <v>Industrial</v>
      </c>
      <c r="AN436" t="str">
        <f t="shared" si="186"/>
        <v>Pharmaceutical</v>
      </c>
      <c r="AO436" t="str">
        <f t="shared" si="187"/>
        <v/>
      </c>
      <c r="AP436" t="str">
        <f t="shared" si="202"/>
        <v/>
      </c>
    </row>
    <row r="437" spans="1:42" hidden="1" x14ac:dyDescent="0.35">
      <c r="A437" s="1">
        <v>4087014</v>
      </c>
      <c r="B437" s="1" t="s">
        <v>575</v>
      </c>
      <c r="C437" s="1" t="s">
        <v>576</v>
      </c>
      <c r="D437" s="1">
        <v>2017</v>
      </c>
      <c r="E437" s="1" t="s">
        <v>618</v>
      </c>
      <c r="F437" s="1">
        <v>67471</v>
      </c>
      <c r="G437" s="1" t="s">
        <v>264</v>
      </c>
      <c r="H437" s="1" t="s">
        <v>101</v>
      </c>
      <c r="I437" s="1" t="s">
        <v>597</v>
      </c>
      <c r="J437" s="1">
        <v>2440</v>
      </c>
      <c r="K437" s="1" t="s">
        <v>345</v>
      </c>
      <c r="L437" s="1" t="s">
        <v>561</v>
      </c>
      <c r="M437" s="1"/>
      <c r="N437" s="1" t="s">
        <v>606</v>
      </c>
      <c r="O437" s="1" t="str">
        <f t="shared" si="195"/>
        <v>No</v>
      </c>
      <c r="P437" s="1" t="s">
        <v>722</v>
      </c>
      <c r="Q437" s="1">
        <v>20</v>
      </c>
      <c r="R437" s="1">
        <f t="shared" si="182"/>
        <v>0</v>
      </c>
      <c r="S437" s="1">
        <v>18</v>
      </c>
      <c r="T437" s="1" t="s">
        <v>30</v>
      </c>
      <c r="U437" s="1">
        <f t="shared" si="199"/>
        <v>0</v>
      </c>
      <c r="V437" s="1">
        <f t="shared" si="200"/>
        <v>1.7999999999999999E-2</v>
      </c>
      <c r="W437" s="1" t="s">
        <v>231</v>
      </c>
      <c r="X437" s="1" t="str">
        <f t="shared" si="201"/>
        <v>No</v>
      </c>
      <c r="AB437" t="s">
        <v>440</v>
      </c>
      <c r="AC437" t="str">
        <f t="shared" si="193"/>
        <v>No</v>
      </c>
      <c r="AD437" t="str">
        <f t="shared" si="203"/>
        <v>No</v>
      </c>
      <c r="AE437" t="str">
        <f t="shared" si="204"/>
        <v>No</v>
      </c>
      <c r="AF437" t="str">
        <f t="shared" si="205"/>
        <v>Yes</v>
      </c>
      <c r="AG437" t="str">
        <f t="shared" si="206"/>
        <v>Yes</v>
      </c>
      <c r="AH437" s="1" t="s">
        <v>348</v>
      </c>
      <c r="AI437" t="s">
        <v>348</v>
      </c>
      <c r="AJ437" t="str">
        <f t="shared" ref="AJ437:AJ500" si="207">IF(AC437="Yes", "Pesticide", "")</f>
        <v/>
      </c>
      <c r="AK437" t="str">
        <f t="shared" si="183"/>
        <v/>
      </c>
      <c r="AL437" t="str">
        <f t="shared" si="184"/>
        <v/>
      </c>
      <c r="AM437" t="str">
        <f t="shared" si="185"/>
        <v>Industrial</v>
      </c>
      <c r="AN437" t="str">
        <f t="shared" si="186"/>
        <v>Pharmaceutical</v>
      </c>
      <c r="AO437" t="str">
        <f t="shared" si="187"/>
        <v/>
      </c>
      <c r="AP437" t="str">
        <f t="shared" si="202"/>
        <v/>
      </c>
    </row>
    <row r="438" spans="1:42" hidden="1" x14ac:dyDescent="0.35">
      <c r="A438" s="1">
        <v>4087014</v>
      </c>
      <c r="B438" s="1" t="s">
        <v>575</v>
      </c>
      <c r="C438" s="1" t="s">
        <v>576</v>
      </c>
      <c r="D438" s="1">
        <v>2017</v>
      </c>
      <c r="E438" s="1" t="s">
        <v>618</v>
      </c>
      <c r="F438" s="1">
        <v>34475</v>
      </c>
      <c r="G438" s="1" t="s">
        <v>599</v>
      </c>
      <c r="H438" s="1" t="s">
        <v>19</v>
      </c>
      <c r="I438" s="1" t="s">
        <v>596</v>
      </c>
      <c r="J438" s="1">
        <v>4433</v>
      </c>
      <c r="K438" s="1" t="s">
        <v>614</v>
      </c>
      <c r="L438" s="1" t="s">
        <v>548</v>
      </c>
      <c r="M438" s="1"/>
      <c r="N438" s="1" t="s">
        <v>606</v>
      </c>
      <c r="O438" s="1" t="str">
        <f t="shared" si="195"/>
        <v>No</v>
      </c>
      <c r="P438" s="1" t="s">
        <v>722</v>
      </c>
      <c r="Q438" s="1">
        <v>0.16</v>
      </c>
      <c r="R438" s="1">
        <f t="shared" si="182"/>
        <v>0</v>
      </c>
      <c r="S438" s="1">
        <v>0.16</v>
      </c>
      <c r="T438" s="1" t="s">
        <v>7</v>
      </c>
      <c r="U438" s="1">
        <f>R438/1</f>
        <v>0</v>
      </c>
      <c r="V438" s="1">
        <f>S438</f>
        <v>0.16</v>
      </c>
      <c r="W438" s="1" t="s">
        <v>177</v>
      </c>
      <c r="X438" s="1" t="str">
        <f t="shared" si="201"/>
        <v>No</v>
      </c>
      <c r="AB438" t="s">
        <v>360</v>
      </c>
      <c r="AC438" t="str">
        <f t="shared" si="193"/>
        <v>No</v>
      </c>
      <c r="AD438" t="str">
        <f t="shared" si="203"/>
        <v>Yes</v>
      </c>
      <c r="AE438" t="str">
        <f t="shared" si="204"/>
        <v>Yes</v>
      </c>
      <c r="AF438" t="str">
        <f t="shared" si="205"/>
        <v>Yes</v>
      </c>
      <c r="AG438" t="str">
        <f t="shared" si="206"/>
        <v>Yes</v>
      </c>
      <c r="AH438" t="s">
        <v>348</v>
      </c>
      <c r="AI438" t="s">
        <v>348</v>
      </c>
      <c r="AJ438" t="str">
        <f t="shared" si="207"/>
        <v/>
      </c>
      <c r="AK438" t="str">
        <f t="shared" si="183"/>
        <v>PCP</v>
      </c>
      <c r="AL438" t="str">
        <f t="shared" si="184"/>
        <v>Consumer</v>
      </c>
      <c r="AM438" t="str">
        <f t="shared" si="185"/>
        <v>Industrial</v>
      </c>
      <c r="AN438" t="str">
        <f t="shared" si="186"/>
        <v>Pharmaceutical</v>
      </c>
      <c r="AO438" t="str">
        <f t="shared" si="187"/>
        <v/>
      </c>
      <c r="AP438" t="str">
        <f t="shared" si="202"/>
        <v/>
      </c>
    </row>
    <row r="439" spans="1:42" hidden="1" x14ac:dyDescent="0.35">
      <c r="A439" s="1">
        <v>4087000</v>
      </c>
      <c r="B439" s="1" t="s">
        <v>3</v>
      </c>
      <c r="C439" s="1" t="s">
        <v>4</v>
      </c>
      <c r="D439" s="1">
        <v>2017</v>
      </c>
      <c r="E439" s="1" t="s">
        <v>618</v>
      </c>
      <c r="F439" s="1">
        <v>68252</v>
      </c>
      <c r="G439" s="1" t="s">
        <v>339</v>
      </c>
      <c r="H439" s="1" t="s">
        <v>170</v>
      </c>
      <c r="I439" s="1" t="s">
        <v>597</v>
      </c>
      <c r="J439" s="1">
        <v>2440</v>
      </c>
      <c r="K439" s="1" t="s">
        <v>345</v>
      </c>
      <c r="L439" s="1" t="s">
        <v>345</v>
      </c>
      <c r="M439" s="1"/>
      <c r="N439" s="1" t="s">
        <v>606</v>
      </c>
      <c r="O439" s="1" t="str">
        <f t="shared" si="195"/>
        <v>No</v>
      </c>
      <c r="P439" s="1" t="s">
        <v>722</v>
      </c>
      <c r="Q439" s="1">
        <v>80</v>
      </c>
      <c r="R439" s="1">
        <f t="shared" si="182"/>
        <v>0</v>
      </c>
      <c r="S439" s="1">
        <v>20</v>
      </c>
      <c r="T439" s="1" t="s">
        <v>30</v>
      </c>
      <c r="U439" s="1">
        <f>R439/1000</f>
        <v>0</v>
      </c>
      <c r="V439" s="1">
        <f>S439/1000</f>
        <v>0.02</v>
      </c>
      <c r="W439" s="1" t="s">
        <v>318</v>
      </c>
      <c r="X439" s="1" t="str">
        <f t="shared" si="201"/>
        <v>No</v>
      </c>
      <c r="AB439" s="1" t="s">
        <v>506</v>
      </c>
      <c r="AC439" t="str">
        <f t="shared" si="193"/>
        <v>No</v>
      </c>
      <c r="AD439" t="str">
        <f t="shared" si="203"/>
        <v>No</v>
      </c>
      <c r="AE439" t="str">
        <f t="shared" si="204"/>
        <v>No</v>
      </c>
      <c r="AF439" t="str">
        <f t="shared" si="205"/>
        <v>No</v>
      </c>
      <c r="AG439" t="str">
        <f t="shared" si="206"/>
        <v>Yes</v>
      </c>
      <c r="AH439" s="1" t="s">
        <v>348</v>
      </c>
      <c r="AI439" t="s">
        <v>348</v>
      </c>
      <c r="AJ439" t="str">
        <f t="shared" si="207"/>
        <v/>
      </c>
      <c r="AK439" t="str">
        <f t="shared" si="183"/>
        <v/>
      </c>
      <c r="AL439" t="str">
        <f t="shared" si="184"/>
        <v/>
      </c>
      <c r="AM439" t="str">
        <f t="shared" si="185"/>
        <v/>
      </c>
      <c r="AN439" t="str">
        <f t="shared" si="186"/>
        <v>Pharmaceutical</v>
      </c>
      <c r="AO439" t="str">
        <f t="shared" si="187"/>
        <v/>
      </c>
      <c r="AP439" t="str">
        <f t="shared" si="202"/>
        <v/>
      </c>
    </row>
    <row r="440" spans="1:42" hidden="1" x14ac:dyDescent="0.35">
      <c r="A440">
        <v>40870112</v>
      </c>
      <c r="B440" t="s">
        <v>573</v>
      </c>
      <c r="C440" t="s">
        <v>574</v>
      </c>
      <c r="D440">
        <v>2017</v>
      </c>
      <c r="E440" t="s">
        <v>620</v>
      </c>
      <c r="F440" s="4">
        <v>63181</v>
      </c>
      <c r="G440" t="s">
        <v>601</v>
      </c>
      <c r="H440" t="s">
        <v>50</v>
      </c>
      <c r="I440" t="s">
        <v>693</v>
      </c>
      <c r="N440"/>
      <c r="O440" s="1" t="str">
        <f t="shared" si="195"/>
        <v>Yes</v>
      </c>
      <c r="Q440">
        <v>607</v>
      </c>
      <c r="R440">
        <f t="shared" si="182"/>
        <v>607</v>
      </c>
      <c r="S440">
        <v>100</v>
      </c>
      <c r="T440" t="s">
        <v>622</v>
      </c>
      <c r="U440">
        <f t="shared" ref="U440:U446" si="208">R440/1</f>
        <v>607</v>
      </c>
      <c r="V440">
        <f t="shared" ref="V440:V446" si="209">U440</f>
        <v>607</v>
      </c>
      <c r="W440" t="s">
        <v>648</v>
      </c>
      <c r="X440" t="str">
        <f t="shared" ref="X440:X446" si="210">IF(S440&lt;R440, "Yes*", "No")</f>
        <v>Yes*</v>
      </c>
      <c r="AB440" t="s">
        <v>389</v>
      </c>
      <c r="AC440" t="str">
        <f>IF(ISNUMBER( SEARCH("Pesticide, active_ingredient",#REF!)), "Yes", "No")</f>
        <v>No</v>
      </c>
      <c r="AD440" t="str">
        <f>IF(ISNUMBER( SEARCH("Personal_care",#REF!)), "Yes", "No")</f>
        <v>No</v>
      </c>
      <c r="AE440" t="str">
        <f>IF(ISNUMBER( SEARCH("Consumer_use",#REF!)), "Yes", "No")</f>
        <v>No</v>
      </c>
      <c r="AF440" t="str">
        <f>IF(ISNUMBER( SEARCH("Industrial_manufacturing",#REF!)), "Yes", "No")</f>
        <v>No</v>
      </c>
      <c r="AG440" t="str">
        <f>IF(ISNUMBER( SEARCH("Drug",#REF!)), "Yes", "No")</f>
        <v>No</v>
      </c>
      <c r="AH440" t="s">
        <v>349</v>
      </c>
      <c r="AI440" t="s">
        <v>348</v>
      </c>
      <c r="AJ440" t="str">
        <f t="shared" si="207"/>
        <v/>
      </c>
      <c r="AK440" t="str">
        <f t="shared" si="183"/>
        <v/>
      </c>
      <c r="AL440" t="str">
        <f t="shared" si="184"/>
        <v/>
      </c>
      <c r="AM440" t="str">
        <f t="shared" si="185"/>
        <v/>
      </c>
      <c r="AN440" t="str">
        <f t="shared" si="186"/>
        <v/>
      </c>
      <c r="AO440" t="str">
        <f t="shared" si="187"/>
        <v>PAH</v>
      </c>
      <c r="AP440" t="str">
        <f t="shared" si="202"/>
        <v/>
      </c>
    </row>
    <row r="441" spans="1:42" hidden="1" x14ac:dyDescent="0.35">
      <c r="A441">
        <v>4087170</v>
      </c>
      <c r="B441" t="s">
        <v>586</v>
      </c>
      <c r="C441" t="s">
        <v>587</v>
      </c>
      <c r="D441">
        <v>2017</v>
      </c>
      <c r="E441" t="s">
        <v>620</v>
      </c>
      <c r="F441" s="4">
        <v>63181</v>
      </c>
      <c r="G441" t="s">
        <v>601</v>
      </c>
      <c r="H441" t="s">
        <v>50</v>
      </c>
      <c r="I441" t="s">
        <v>693</v>
      </c>
      <c r="N441"/>
      <c r="O441" s="1" t="str">
        <f t="shared" si="195"/>
        <v>Yes</v>
      </c>
      <c r="Q441">
        <v>686</v>
      </c>
      <c r="R441">
        <f t="shared" si="182"/>
        <v>686</v>
      </c>
      <c r="S441">
        <v>100</v>
      </c>
      <c r="T441" t="s">
        <v>622</v>
      </c>
      <c r="U441">
        <f t="shared" si="208"/>
        <v>686</v>
      </c>
      <c r="V441">
        <f t="shared" si="209"/>
        <v>686</v>
      </c>
      <c r="W441" t="s">
        <v>648</v>
      </c>
      <c r="X441" t="str">
        <f t="shared" si="210"/>
        <v>Yes*</v>
      </c>
      <c r="AB441" t="s">
        <v>389</v>
      </c>
      <c r="AC441" t="str">
        <f>IF(ISNUMBER( SEARCH("Pesticide, active_ingredient",#REF!)), "Yes", "No")</f>
        <v>No</v>
      </c>
      <c r="AD441" t="str">
        <f>IF(ISNUMBER( SEARCH("Personal_care",#REF!)), "Yes", "No")</f>
        <v>No</v>
      </c>
      <c r="AE441" t="str">
        <f>IF(ISNUMBER( SEARCH("Consumer_use",#REF!)), "Yes", "No")</f>
        <v>No</v>
      </c>
      <c r="AF441" t="str">
        <f>IF(ISNUMBER( SEARCH("Industrial_manufacturing",#REF!)), "Yes", "No")</f>
        <v>No</v>
      </c>
      <c r="AG441" t="str">
        <f>IF(ISNUMBER( SEARCH("Drug",#REF!)), "Yes", "No")</f>
        <v>No</v>
      </c>
      <c r="AH441" t="s">
        <v>349</v>
      </c>
      <c r="AI441" t="s">
        <v>348</v>
      </c>
      <c r="AJ441" t="str">
        <f t="shared" si="207"/>
        <v/>
      </c>
      <c r="AK441" t="str">
        <f t="shared" si="183"/>
        <v/>
      </c>
      <c r="AL441" t="str">
        <f t="shared" si="184"/>
        <v/>
      </c>
      <c r="AM441" t="str">
        <f t="shared" si="185"/>
        <v/>
      </c>
      <c r="AN441" t="str">
        <f t="shared" si="186"/>
        <v/>
      </c>
      <c r="AO441" t="str">
        <f t="shared" si="187"/>
        <v>PAH</v>
      </c>
      <c r="AP441" t="str">
        <f t="shared" si="202"/>
        <v/>
      </c>
    </row>
    <row r="442" spans="1:42" hidden="1" x14ac:dyDescent="0.35">
      <c r="A442">
        <v>40871607</v>
      </c>
      <c r="B442" s="5" t="s">
        <v>584</v>
      </c>
      <c r="C442" t="s">
        <v>585</v>
      </c>
      <c r="D442">
        <v>2017</v>
      </c>
      <c r="E442" t="s">
        <v>620</v>
      </c>
      <c r="F442" s="4">
        <v>63181</v>
      </c>
      <c r="G442" t="s">
        <v>601</v>
      </c>
      <c r="H442" t="s">
        <v>50</v>
      </c>
      <c r="I442" t="s">
        <v>693</v>
      </c>
      <c r="N442"/>
      <c r="O442" s="1" t="str">
        <f t="shared" si="195"/>
        <v>Yes</v>
      </c>
      <c r="Q442">
        <v>1660</v>
      </c>
      <c r="R442">
        <f t="shared" si="182"/>
        <v>1660</v>
      </c>
      <c r="S442">
        <v>100</v>
      </c>
      <c r="T442" t="s">
        <v>622</v>
      </c>
      <c r="U442">
        <f t="shared" si="208"/>
        <v>1660</v>
      </c>
      <c r="V442">
        <f t="shared" si="209"/>
        <v>1660</v>
      </c>
      <c r="W442" t="s">
        <v>648</v>
      </c>
      <c r="X442" t="str">
        <f t="shared" si="210"/>
        <v>Yes*</v>
      </c>
      <c r="AB442" t="s">
        <v>389</v>
      </c>
      <c r="AC442" t="str">
        <f>IF(ISNUMBER( SEARCH("Pesticide, active_ingredient",#REF!)), "Yes", "No")</f>
        <v>No</v>
      </c>
      <c r="AD442" t="str">
        <f>IF(ISNUMBER( SEARCH("Personal_care",#REF!)), "Yes", "No")</f>
        <v>No</v>
      </c>
      <c r="AE442" t="str">
        <f>IF(ISNUMBER( SEARCH("Consumer_use",#REF!)), "Yes", "No")</f>
        <v>No</v>
      </c>
      <c r="AF442" t="str">
        <f>IF(ISNUMBER( SEARCH("Industrial_manufacturing",#REF!)), "Yes", "No")</f>
        <v>No</v>
      </c>
      <c r="AG442" t="str">
        <f>IF(ISNUMBER( SEARCH("Drug",#REF!)), "Yes", "No")</f>
        <v>No</v>
      </c>
      <c r="AH442" t="s">
        <v>349</v>
      </c>
      <c r="AI442" t="s">
        <v>348</v>
      </c>
      <c r="AJ442" t="str">
        <f t="shared" si="207"/>
        <v/>
      </c>
      <c r="AK442" t="str">
        <f t="shared" si="183"/>
        <v/>
      </c>
      <c r="AL442" t="str">
        <f t="shared" si="184"/>
        <v/>
      </c>
      <c r="AM442" t="str">
        <f t="shared" si="185"/>
        <v/>
      </c>
      <c r="AN442" t="str">
        <f t="shared" si="186"/>
        <v/>
      </c>
      <c r="AO442" t="str">
        <f t="shared" si="187"/>
        <v>PAH</v>
      </c>
      <c r="AP442" t="str">
        <f t="shared" si="202"/>
        <v/>
      </c>
    </row>
    <row r="443" spans="1:42" hidden="1" x14ac:dyDescent="0.35">
      <c r="A443">
        <v>4087141</v>
      </c>
      <c r="B443" t="s">
        <v>582</v>
      </c>
      <c r="C443" t="s">
        <v>583</v>
      </c>
      <c r="D443">
        <v>2017</v>
      </c>
      <c r="E443" t="s">
        <v>620</v>
      </c>
      <c r="F443" s="4">
        <v>63181</v>
      </c>
      <c r="G443" t="s">
        <v>601</v>
      </c>
      <c r="H443" t="s">
        <v>50</v>
      </c>
      <c r="I443" t="s">
        <v>693</v>
      </c>
      <c r="N443" t="s">
        <v>606</v>
      </c>
      <c r="O443" s="1" t="str">
        <f t="shared" si="195"/>
        <v>No</v>
      </c>
      <c r="Q443">
        <v>514</v>
      </c>
      <c r="R443">
        <f t="shared" si="182"/>
        <v>0</v>
      </c>
      <c r="S443">
        <v>100</v>
      </c>
      <c r="T443" t="s">
        <v>622</v>
      </c>
      <c r="U443">
        <f t="shared" si="208"/>
        <v>0</v>
      </c>
      <c r="V443">
        <f t="shared" si="209"/>
        <v>0</v>
      </c>
      <c r="W443" t="s">
        <v>648</v>
      </c>
      <c r="X443" t="str">
        <f t="shared" si="210"/>
        <v>No</v>
      </c>
      <c r="AB443" t="s">
        <v>389</v>
      </c>
      <c r="AC443" t="str">
        <f>IF(ISNUMBER( SEARCH("Pesticide, active_ingredient",#REF!)), "Yes", "No")</f>
        <v>No</v>
      </c>
      <c r="AD443" t="str">
        <f>IF(ISNUMBER( SEARCH("Personal_care",#REF!)), "Yes", "No")</f>
        <v>No</v>
      </c>
      <c r="AE443" t="str">
        <f>IF(ISNUMBER( SEARCH("Consumer_use",#REF!)), "Yes", "No")</f>
        <v>No</v>
      </c>
      <c r="AF443" t="str">
        <f>IF(ISNUMBER( SEARCH("Industrial_manufacturing",#REF!)), "Yes", "No")</f>
        <v>No</v>
      </c>
      <c r="AG443" t="str">
        <f>IF(ISNUMBER( SEARCH("Drug",#REF!)), "Yes", "No")</f>
        <v>No</v>
      </c>
      <c r="AH443" t="s">
        <v>349</v>
      </c>
      <c r="AI443" t="s">
        <v>348</v>
      </c>
      <c r="AJ443" t="str">
        <f t="shared" si="207"/>
        <v/>
      </c>
      <c r="AK443" t="str">
        <f t="shared" si="183"/>
        <v/>
      </c>
      <c r="AL443" t="str">
        <f t="shared" si="184"/>
        <v/>
      </c>
      <c r="AM443" t="str">
        <f t="shared" si="185"/>
        <v/>
      </c>
      <c r="AN443" t="str">
        <f t="shared" si="186"/>
        <v/>
      </c>
      <c r="AO443" t="str">
        <f t="shared" si="187"/>
        <v>PAH</v>
      </c>
      <c r="AP443" t="str">
        <f t="shared" si="202"/>
        <v/>
      </c>
    </row>
    <row r="444" spans="1:42" hidden="1" x14ac:dyDescent="0.35">
      <c r="A444">
        <v>4087098</v>
      </c>
      <c r="B444" t="s">
        <v>579</v>
      </c>
      <c r="C444" t="s">
        <v>580</v>
      </c>
      <c r="D444">
        <v>2017</v>
      </c>
      <c r="E444" t="s">
        <v>620</v>
      </c>
      <c r="F444" s="4">
        <v>63181</v>
      </c>
      <c r="G444" t="s">
        <v>601</v>
      </c>
      <c r="H444" t="s">
        <v>50</v>
      </c>
      <c r="I444" t="s">
        <v>693</v>
      </c>
      <c r="N444"/>
      <c r="O444" s="1" t="str">
        <f t="shared" si="195"/>
        <v>Yes</v>
      </c>
      <c r="Q444">
        <v>1740</v>
      </c>
      <c r="R444">
        <f t="shared" si="182"/>
        <v>1740</v>
      </c>
      <c r="S444">
        <v>100</v>
      </c>
      <c r="T444" t="s">
        <v>622</v>
      </c>
      <c r="U444">
        <f t="shared" si="208"/>
        <v>1740</v>
      </c>
      <c r="V444">
        <f t="shared" si="209"/>
        <v>1740</v>
      </c>
      <c r="W444" t="s">
        <v>648</v>
      </c>
      <c r="X444" t="str">
        <f t="shared" si="210"/>
        <v>Yes*</v>
      </c>
      <c r="AB444" t="s">
        <v>389</v>
      </c>
      <c r="AC444" t="str">
        <f>IF(ISNUMBER( SEARCH("Pesticide, active_ingredient",#REF!)), "Yes", "No")</f>
        <v>No</v>
      </c>
      <c r="AD444" t="str">
        <f>IF(ISNUMBER( SEARCH("Personal_care",#REF!)), "Yes", "No")</f>
        <v>No</v>
      </c>
      <c r="AE444" t="str">
        <f>IF(ISNUMBER( SEARCH("Consumer_use",#REF!)), "Yes", "No")</f>
        <v>No</v>
      </c>
      <c r="AF444" t="str">
        <f>IF(ISNUMBER( SEARCH("Industrial_manufacturing",#REF!)), "Yes", "No")</f>
        <v>No</v>
      </c>
      <c r="AG444" t="str">
        <f>IF(ISNUMBER( SEARCH("Drug",#REF!)), "Yes", "No")</f>
        <v>No</v>
      </c>
      <c r="AH444" t="s">
        <v>349</v>
      </c>
      <c r="AI444" t="s">
        <v>348</v>
      </c>
      <c r="AJ444" t="str">
        <f t="shared" si="207"/>
        <v/>
      </c>
      <c r="AK444" t="str">
        <f t="shared" si="183"/>
        <v/>
      </c>
      <c r="AL444" t="str">
        <f t="shared" si="184"/>
        <v/>
      </c>
      <c r="AM444" t="str">
        <f t="shared" si="185"/>
        <v/>
      </c>
      <c r="AN444" t="str">
        <f t="shared" si="186"/>
        <v/>
      </c>
      <c r="AO444" t="str">
        <f t="shared" si="187"/>
        <v>PAH</v>
      </c>
      <c r="AP444" t="str">
        <f t="shared" si="202"/>
        <v/>
      </c>
    </row>
    <row r="445" spans="1:42" hidden="1" x14ac:dyDescent="0.35">
      <c r="A445">
        <v>40870855</v>
      </c>
      <c r="B445" t="s">
        <v>577</v>
      </c>
      <c r="C445" t="s">
        <v>578</v>
      </c>
      <c r="D445">
        <v>2017</v>
      </c>
      <c r="E445" t="s">
        <v>620</v>
      </c>
      <c r="F445" s="4">
        <v>63181</v>
      </c>
      <c r="G445" t="s">
        <v>601</v>
      </c>
      <c r="H445" t="s">
        <v>50</v>
      </c>
      <c r="I445" t="s">
        <v>693</v>
      </c>
      <c r="N445" t="s">
        <v>607</v>
      </c>
      <c r="O445" s="1" t="str">
        <f t="shared" si="195"/>
        <v>Yes</v>
      </c>
      <c r="Q445">
        <v>3130</v>
      </c>
      <c r="R445">
        <f t="shared" si="182"/>
        <v>3130</v>
      </c>
      <c r="S445">
        <v>100</v>
      </c>
      <c r="T445" t="s">
        <v>622</v>
      </c>
      <c r="U445">
        <f t="shared" si="208"/>
        <v>3130</v>
      </c>
      <c r="V445">
        <f t="shared" si="209"/>
        <v>3130</v>
      </c>
      <c r="W445" t="s">
        <v>648</v>
      </c>
      <c r="X445" t="str">
        <f t="shared" si="210"/>
        <v>Yes*</v>
      </c>
      <c r="AB445" t="s">
        <v>389</v>
      </c>
      <c r="AC445" t="str">
        <f>IF(ISNUMBER( SEARCH("Pesticide, active_ingredient",#REF!)), "Yes", "No")</f>
        <v>No</v>
      </c>
      <c r="AD445" t="str">
        <f>IF(ISNUMBER( SEARCH("Personal_care",#REF!)), "Yes", "No")</f>
        <v>No</v>
      </c>
      <c r="AE445" t="str">
        <f>IF(ISNUMBER( SEARCH("Consumer_use",#REF!)), "Yes", "No")</f>
        <v>No</v>
      </c>
      <c r="AF445" t="str">
        <f>IF(ISNUMBER( SEARCH("Industrial_manufacturing",#REF!)), "Yes", "No")</f>
        <v>No</v>
      </c>
      <c r="AG445" t="str">
        <f>IF(ISNUMBER( SEARCH("Drug",#REF!)), "Yes", "No")</f>
        <v>No</v>
      </c>
      <c r="AH445" t="s">
        <v>349</v>
      </c>
      <c r="AI445" t="s">
        <v>348</v>
      </c>
      <c r="AJ445" t="str">
        <f t="shared" si="207"/>
        <v/>
      </c>
      <c r="AK445" t="str">
        <f t="shared" si="183"/>
        <v/>
      </c>
      <c r="AL445" t="str">
        <f t="shared" si="184"/>
        <v/>
      </c>
      <c r="AM445" t="str">
        <f t="shared" si="185"/>
        <v/>
      </c>
      <c r="AN445" t="str">
        <f t="shared" si="186"/>
        <v/>
      </c>
      <c r="AO445" t="str">
        <f t="shared" si="187"/>
        <v>PAH</v>
      </c>
      <c r="AP445" t="str">
        <f t="shared" si="202"/>
        <v/>
      </c>
    </row>
    <row r="446" spans="1:42" hidden="1" x14ac:dyDescent="0.35">
      <c r="A446">
        <v>4087014</v>
      </c>
      <c r="B446" t="s">
        <v>575</v>
      </c>
      <c r="C446" t="s">
        <v>576</v>
      </c>
      <c r="D446">
        <v>2017</v>
      </c>
      <c r="E446" t="s">
        <v>620</v>
      </c>
      <c r="F446" s="4">
        <v>63181</v>
      </c>
      <c r="G446" t="s">
        <v>601</v>
      </c>
      <c r="H446" t="s">
        <v>50</v>
      </c>
      <c r="I446" t="s">
        <v>693</v>
      </c>
      <c r="N446" t="s">
        <v>606</v>
      </c>
      <c r="O446" s="1" t="str">
        <f t="shared" si="195"/>
        <v>No</v>
      </c>
      <c r="Q446">
        <v>100</v>
      </c>
      <c r="R446">
        <f t="shared" si="182"/>
        <v>0</v>
      </c>
      <c r="S446">
        <v>100</v>
      </c>
      <c r="T446" t="s">
        <v>622</v>
      </c>
      <c r="U446">
        <f t="shared" si="208"/>
        <v>0</v>
      </c>
      <c r="V446">
        <f t="shared" si="209"/>
        <v>0</v>
      </c>
      <c r="W446" t="s">
        <v>648</v>
      </c>
      <c r="X446" t="str">
        <f t="shared" si="210"/>
        <v>No</v>
      </c>
      <c r="AB446" t="s">
        <v>389</v>
      </c>
      <c r="AC446" t="str">
        <f>IF(ISNUMBER( SEARCH("Pesticide, active_ingredient",#REF!)), "Yes", "No")</f>
        <v>No</v>
      </c>
      <c r="AD446" t="str">
        <f>IF(ISNUMBER( SEARCH("Personal_care",#REF!)), "Yes", "No")</f>
        <v>No</v>
      </c>
      <c r="AE446" t="str">
        <f>IF(ISNUMBER( SEARCH("Consumer_use",#REF!)), "Yes", "No")</f>
        <v>No</v>
      </c>
      <c r="AF446" t="str">
        <f>IF(ISNUMBER( SEARCH("Industrial_manufacturing",#REF!)), "Yes", "No")</f>
        <v>No</v>
      </c>
      <c r="AG446" t="str">
        <f>IF(ISNUMBER( SEARCH("Drug",#REF!)), "Yes", "No")</f>
        <v>No</v>
      </c>
      <c r="AH446" t="s">
        <v>349</v>
      </c>
      <c r="AI446" t="s">
        <v>348</v>
      </c>
      <c r="AJ446" t="str">
        <f t="shared" si="207"/>
        <v/>
      </c>
      <c r="AK446" t="str">
        <f t="shared" si="183"/>
        <v/>
      </c>
      <c r="AL446" t="str">
        <f t="shared" si="184"/>
        <v/>
      </c>
      <c r="AM446" t="str">
        <f t="shared" si="185"/>
        <v/>
      </c>
      <c r="AN446" t="str">
        <f t="shared" si="186"/>
        <v/>
      </c>
      <c r="AO446" t="str">
        <f t="shared" si="187"/>
        <v>PAH</v>
      </c>
      <c r="AP446" t="str">
        <f t="shared" si="202"/>
        <v/>
      </c>
    </row>
    <row r="447" spans="1:42" hidden="1" x14ac:dyDescent="0.35">
      <c r="A447" s="1">
        <v>4087014</v>
      </c>
      <c r="B447" s="1" t="s">
        <v>575</v>
      </c>
      <c r="C447" s="1" t="s">
        <v>576</v>
      </c>
      <c r="D447" s="1">
        <v>2017</v>
      </c>
      <c r="E447" s="1" t="s">
        <v>618</v>
      </c>
      <c r="F447" s="1">
        <v>67494</v>
      </c>
      <c r="G447" s="1" t="s">
        <v>281</v>
      </c>
      <c r="H447" s="1" t="s">
        <v>117</v>
      </c>
      <c r="I447" s="1" t="s">
        <v>597</v>
      </c>
      <c r="J447" s="1">
        <v>2440</v>
      </c>
      <c r="K447" s="1" t="s">
        <v>345</v>
      </c>
      <c r="L447" s="1" t="s">
        <v>566</v>
      </c>
      <c r="M447" s="1"/>
      <c r="N447" s="1" t="s">
        <v>606</v>
      </c>
      <c r="O447" s="1" t="str">
        <f t="shared" si="195"/>
        <v>No</v>
      </c>
      <c r="P447" s="1" t="s">
        <v>722</v>
      </c>
      <c r="Q447" s="1">
        <v>200</v>
      </c>
      <c r="R447" s="1">
        <f t="shared" si="182"/>
        <v>0</v>
      </c>
      <c r="S447" s="1">
        <v>80</v>
      </c>
      <c r="T447" s="1" t="s">
        <v>30</v>
      </c>
      <c r="U447" s="1">
        <f t="shared" ref="U447:V451" si="211">R447/1000</f>
        <v>0</v>
      </c>
      <c r="V447" s="1">
        <f t="shared" si="211"/>
        <v>0.08</v>
      </c>
      <c r="W447" s="1" t="s">
        <v>231</v>
      </c>
      <c r="X447" s="1" t="str">
        <f t="shared" ref="X447:X476" si="212">IF(N447="E", "Yes", "No")</f>
        <v>No</v>
      </c>
      <c r="AB447" t="s">
        <v>457</v>
      </c>
      <c r="AC447" t="str">
        <f>IF(ISNUMBER(SEARCH("Pesticide, active_ingredient", AB447)), "Yes", "No")</f>
        <v>No</v>
      </c>
      <c r="AD447" t="str">
        <f t="shared" ref="AD447:AD510" si="213">IF(ISNUMBER(SEARCH("Personal_care", AB447)), "Yes", "No")</f>
        <v>Yes</v>
      </c>
      <c r="AE447" t="str">
        <f t="shared" ref="AE447:AE510" si="214">IF(ISNUMBER(SEARCH("Consumer_use", AB447)), "Yes", "No")</f>
        <v>No</v>
      </c>
      <c r="AF447" t="str">
        <f t="shared" ref="AF447:AF510" si="215">IF(ISNUMBER(SEARCH("Industrial_manufacturing", AB447)), "Yes", "No")</f>
        <v>Yes</v>
      </c>
      <c r="AG447" t="str">
        <f t="shared" ref="AG447:AG510" si="216">IF(ISNUMBER(SEARCH("Drug", AB447)), "Yes", "No")</f>
        <v>Yes</v>
      </c>
      <c r="AH447" s="1" t="s">
        <v>348</v>
      </c>
      <c r="AI447" t="s">
        <v>348</v>
      </c>
      <c r="AJ447" t="str">
        <f t="shared" si="207"/>
        <v/>
      </c>
      <c r="AK447" t="str">
        <f t="shared" si="183"/>
        <v>PCP</v>
      </c>
      <c r="AL447" t="str">
        <f t="shared" si="184"/>
        <v/>
      </c>
      <c r="AM447" t="str">
        <f t="shared" si="185"/>
        <v>Industrial</v>
      </c>
      <c r="AN447" t="str">
        <f t="shared" si="186"/>
        <v>Pharmaceutical</v>
      </c>
      <c r="AO447" t="str">
        <f t="shared" si="187"/>
        <v/>
      </c>
      <c r="AP447" t="str">
        <f t="shared" si="202"/>
        <v/>
      </c>
    </row>
    <row r="448" spans="1:42" hidden="1" x14ac:dyDescent="0.35">
      <c r="A448" s="1">
        <v>4087014</v>
      </c>
      <c r="B448" s="1" t="s">
        <v>575</v>
      </c>
      <c r="C448" s="1" t="s">
        <v>576</v>
      </c>
      <c r="D448" s="1">
        <v>2017</v>
      </c>
      <c r="E448" s="1" t="s">
        <v>618</v>
      </c>
      <c r="F448" s="1">
        <v>67455</v>
      </c>
      <c r="G448" s="1" t="s">
        <v>250</v>
      </c>
      <c r="H448" s="1" t="s">
        <v>88</v>
      </c>
      <c r="I448" s="1" t="s">
        <v>597</v>
      </c>
      <c r="J448" s="1">
        <v>2440</v>
      </c>
      <c r="K448" s="1" t="s">
        <v>345</v>
      </c>
      <c r="L448" s="1" t="s">
        <v>550</v>
      </c>
      <c r="M448" s="1"/>
      <c r="N448" s="1" t="s">
        <v>606</v>
      </c>
      <c r="O448" s="1" t="str">
        <f t="shared" si="195"/>
        <v>No</v>
      </c>
      <c r="P448" s="1" t="s">
        <v>722</v>
      </c>
      <c r="Q448" s="1">
        <v>11</v>
      </c>
      <c r="R448" s="1">
        <f t="shared" si="182"/>
        <v>0</v>
      </c>
      <c r="S448" s="1">
        <v>11</v>
      </c>
      <c r="T448" s="1" t="s">
        <v>30</v>
      </c>
      <c r="U448" s="1">
        <f t="shared" si="211"/>
        <v>0</v>
      </c>
      <c r="V448" s="1">
        <f t="shared" si="211"/>
        <v>1.0999999999999999E-2</v>
      </c>
      <c r="W448" s="1" t="s">
        <v>231</v>
      </c>
      <c r="X448" s="1" t="str">
        <f t="shared" si="212"/>
        <v>No</v>
      </c>
      <c r="AB448" t="s">
        <v>426</v>
      </c>
      <c r="AC448" s="1" t="s">
        <v>349</v>
      </c>
      <c r="AD448" t="str">
        <f t="shared" si="213"/>
        <v>Yes</v>
      </c>
      <c r="AE448" t="str">
        <f t="shared" si="214"/>
        <v>Yes</v>
      </c>
      <c r="AF448" t="str">
        <f t="shared" si="215"/>
        <v>No</v>
      </c>
      <c r="AG448" t="str">
        <f t="shared" si="216"/>
        <v>Yes</v>
      </c>
      <c r="AH448" s="1" t="s">
        <v>348</v>
      </c>
      <c r="AI448" t="s">
        <v>348</v>
      </c>
      <c r="AJ448" t="str">
        <f t="shared" si="207"/>
        <v>Pesticide</v>
      </c>
      <c r="AK448" t="str">
        <f t="shared" si="183"/>
        <v>PCP</v>
      </c>
      <c r="AL448" t="str">
        <f t="shared" si="184"/>
        <v>Consumer</v>
      </c>
      <c r="AM448" t="str">
        <f t="shared" si="185"/>
        <v/>
      </c>
      <c r="AN448" t="str">
        <f t="shared" si="186"/>
        <v>Pharmaceutical</v>
      </c>
      <c r="AO448" t="str">
        <f t="shared" si="187"/>
        <v/>
      </c>
      <c r="AP448" t="str">
        <f t="shared" si="202"/>
        <v/>
      </c>
    </row>
    <row r="449" spans="1:42" hidden="1" x14ac:dyDescent="0.35">
      <c r="A449" s="1">
        <v>4087014</v>
      </c>
      <c r="B449" s="1" t="s">
        <v>575</v>
      </c>
      <c r="C449" s="1" t="s">
        <v>576</v>
      </c>
      <c r="D449" s="1">
        <v>2017</v>
      </c>
      <c r="E449" s="1" t="s">
        <v>618</v>
      </c>
      <c r="F449" s="1">
        <v>67508</v>
      </c>
      <c r="G449" s="1" t="s">
        <v>295</v>
      </c>
      <c r="H449" s="1" t="s">
        <v>131</v>
      </c>
      <c r="I449" s="1" t="s">
        <v>597</v>
      </c>
      <c r="J449" s="1">
        <v>2440</v>
      </c>
      <c r="K449" s="1" t="s">
        <v>345</v>
      </c>
      <c r="L449" s="1" t="s">
        <v>345</v>
      </c>
      <c r="M449" s="1"/>
      <c r="N449" s="1" t="s">
        <v>606</v>
      </c>
      <c r="O449" s="1" t="str">
        <f t="shared" si="195"/>
        <v>No</v>
      </c>
      <c r="P449" s="1" t="s">
        <v>722</v>
      </c>
      <c r="Q449" s="1">
        <v>200</v>
      </c>
      <c r="R449" s="1">
        <f t="shared" si="182"/>
        <v>0</v>
      </c>
      <c r="S449" s="1">
        <v>50</v>
      </c>
      <c r="T449" s="1" t="s">
        <v>30</v>
      </c>
      <c r="U449" s="1">
        <f t="shared" si="211"/>
        <v>0</v>
      </c>
      <c r="V449" s="1">
        <f t="shared" si="211"/>
        <v>0.05</v>
      </c>
      <c r="W449" s="1" t="s">
        <v>231</v>
      </c>
      <c r="X449" s="1" t="str">
        <f t="shared" si="212"/>
        <v>No</v>
      </c>
      <c r="AB449" t="s">
        <v>470</v>
      </c>
      <c r="AC449" t="str">
        <f>IF(ISNUMBER(SEARCH("Pesticide, active_ingredient", AB449)), "Yes", "No")</f>
        <v>No</v>
      </c>
      <c r="AD449" t="str">
        <f t="shared" si="213"/>
        <v>No</v>
      </c>
      <c r="AE449" t="str">
        <f t="shared" si="214"/>
        <v>No</v>
      </c>
      <c r="AF449" t="str">
        <f t="shared" si="215"/>
        <v>No</v>
      </c>
      <c r="AG449" t="str">
        <f t="shared" si="216"/>
        <v>Yes</v>
      </c>
      <c r="AH449" s="1" t="s">
        <v>348</v>
      </c>
      <c r="AI449" t="s">
        <v>348</v>
      </c>
      <c r="AJ449" t="str">
        <f t="shared" si="207"/>
        <v/>
      </c>
      <c r="AK449" t="str">
        <f t="shared" si="183"/>
        <v/>
      </c>
      <c r="AL449" t="str">
        <f t="shared" si="184"/>
        <v/>
      </c>
      <c r="AM449" t="str">
        <f t="shared" si="185"/>
        <v/>
      </c>
      <c r="AN449" t="str">
        <f t="shared" si="186"/>
        <v>Pharmaceutical</v>
      </c>
      <c r="AO449" t="str">
        <f t="shared" si="187"/>
        <v/>
      </c>
      <c r="AP449" t="str">
        <f t="shared" si="202"/>
        <v/>
      </c>
    </row>
    <row r="450" spans="1:42" hidden="1" x14ac:dyDescent="0.35">
      <c r="A450" s="1">
        <v>4087014</v>
      </c>
      <c r="B450" s="1" t="s">
        <v>575</v>
      </c>
      <c r="C450" s="1" t="s">
        <v>576</v>
      </c>
      <c r="D450" s="1">
        <v>2017</v>
      </c>
      <c r="E450" s="1" t="s">
        <v>618</v>
      </c>
      <c r="F450" s="1">
        <v>67517</v>
      </c>
      <c r="G450" s="1" t="s">
        <v>302</v>
      </c>
      <c r="H450" s="1" t="s">
        <v>136</v>
      </c>
      <c r="I450" s="1" t="s">
        <v>597</v>
      </c>
      <c r="J450" s="1">
        <v>2440</v>
      </c>
      <c r="K450" s="1" t="s">
        <v>345</v>
      </c>
      <c r="L450" s="1" t="s">
        <v>345</v>
      </c>
      <c r="M450" s="1"/>
      <c r="N450" s="1" t="s">
        <v>606</v>
      </c>
      <c r="O450" s="1" t="str">
        <f t="shared" si="195"/>
        <v>No</v>
      </c>
      <c r="P450" s="1" t="s">
        <v>722</v>
      </c>
      <c r="Q450" s="1">
        <v>15</v>
      </c>
      <c r="R450" s="1">
        <f t="shared" ref="R450:R513" si="217">IF(O450="No", 0, Q450)</f>
        <v>0</v>
      </c>
      <c r="S450" s="1">
        <v>7.4</v>
      </c>
      <c r="T450" s="1" t="s">
        <v>30</v>
      </c>
      <c r="U450" s="1">
        <f t="shared" si="211"/>
        <v>0</v>
      </c>
      <c r="V450" s="1">
        <f t="shared" si="211"/>
        <v>7.4000000000000003E-3</v>
      </c>
      <c r="W450" s="1" t="s">
        <v>231</v>
      </c>
      <c r="X450" s="1" t="str">
        <f t="shared" si="212"/>
        <v>No</v>
      </c>
      <c r="AB450" s="1" t="s">
        <v>478</v>
      </c>
      <c r="AC450" t="str">
        <f>IF(ISNUMBER(SEARCH("Pesticide, active_ingredient", AB450)), "Yes", "No")</f>
        <v>No</v>
      </c>
      <c r="AD450" t="str">
        <f t="shared" si="213"/>
        <v>No</v>
      </c>
      <c r="AE450" t="str">
        <f t="shared" si="214"/>
        <v>No</v>
      </c>
      <c r="AF450" t="str">
        <f t="shared" si="215"/>
        <v>No</v>
      </c>
      <c r="AG450" t="str">
        <f t="shared" si="216"/>
        <v>Yes</v>
      </c>
      <c r="AH450" s="1" t="s">
        <v>348</v>
      </c>
      <c r="AI450" t="s">
        <v>348</v>
      </c>
      <c r="AJ450" t="str">
        <f t="shared" si="207"/>
        <v/>
      </c>
      <c r="AK450" t="str">
        <f t="shared" ref="AK450:AK513" si="218">IF(AD450="Yes", "PCP", "")</f>
        <v/>
      </c>
      <c r="AL450" t="str">
        <f t="shared" ref="AL450:AL513" si="219">IF(AE450="Yes", "Consumer", "")</f>
        <v/>
      </c>
      <c r="AM450" t="str">
        <f t="shared" ref="AM450:AM513" si="220">IF(AF450="Yes", "Industrial", "")</f>
        <v/>
      </c>
      <c r="AN450" t="str">
        <f t="shared" ref="AN450:AN513" si="221">IF(AG450="Yes", "Pharmaceutical", "")</f>
        <v>Pharmaceutical</v>
      </c>
      <c r="AO450" t="str">
        <f t="shared" ref="AO450:AO513" si="222">IF(AH450="Yes", "PAH", "")</f>
        <v/>
      </c>
      <c r="AP450" t="str">
        <f t="shared" si="202"/>
        <v/>
      </c>
    </row>
    <row r="451" spans="1:42" hidden="1" x14ac:dyDescent="0.35">
      <c r="A451" s="1">
        <v>4087014</v>
      </c>
      <c r="B451" s="1" t="s">
        <v>575</v>
      </c>
      <c r="C451" s="1" t="s">
        <v>576</v>
      </c>
      <c r="D451" s="1">
        <v>2017</v>
      </c>
      <c r="E451" s="1" t="s">
        <v>618</v>
      </c>
      <c r="F451" s="1">
        <v>67475</v>
      </c>
      <c r="G451" s="1" t="s">
        <v>266</v>
      </c>
      <c r="H451" s="1" t="s">
        <v>103</v>
      </c>
      <c r="I451" s="1" t="s">
        <v>597</v>
      </c>
      <c r="J451" s="1">
        <v>2440</v>
      </c>
      <c r="K451" s="1" t="s">
        <v>345</v>
      </c>
      <c r="L451" s="1" t="s">
        <v>566</v>
      </c>
      <c r="M451" s="1"/>
      <c r="N451" s="1" t="s">
        <v>606</v>
      </c>
      <c r="O451" s="1" t="str">
        <f t="shared" si="195"/>
        <v>No</v>
      </c>
      <c r="P451" s="1" t="s">
        <v>722</v>
      </c>
      <c r="Q451" s="1">
        <v>5.2</v>
      </c>
      <c r="R451" s="1">
        <f t="shared" si="217"/>
        <v>0</v>
      </c>
      <c r="S451" s="1">
        <v>5.2</v>
      </c>
      <c r="T451" s="1" t="s">
        <v>30</v>
      </c>
      <c r="U451" s="1">
        <f t="shared" si="211"/>
        <v>0</v>
      </c>
      <c r="V451" s="1">
        <f t="shared" si="211"/>
        <v>5.1999999999999998E-3</v>
      </c>
      <c r="W451" s="1" t="s">
        <v>231</v>
      </c>
      <c r="X451" s="1" t="str">
        <f t="shared" si="212"/>
        <v>No</v>
      </c>
      <c r="AB451" t="s">
        <v>442</v>
      </c>
      <c r="AC451" t="str">
        <f>IF(ISNUMBER(SEARCH("Pesticide, active_ingredient", AB451)), "Yes", "No")</f>
        <v>No</v>
      </c>
      <c r="AD451" t="str">
        <f t="shared" si="213"/>
        <v>Yes</v>
      </c>
      <c r="AE451" t="str">
        <f t="shared" si="214"/>
        <v>No</v>
      </c>
      <c r="AF451" t="str">
        <f t="shared" si="215"/>
        <v>Yes</v>
      </c>
      <c r="AG451" t="str">
        <f t="shared" si="216"/>
        <v>Yes</v>
      </c>
      <c r="AH451" s="1" t="s">
        <v>348</v>
      </c>
      <c r="AI451" t="s">
        <v>348</v>
      </c>
      <c r="AJ451" t="str">
        <f t="shared" si="207"/>
        <v/>
      </c>
      <c r="AK451" t="str">
        <f t="shared" si="218"/>
        <v>PCP</v>
      </c>
      <c r="AL451" t="str">
        <f t="shared" si="219"/>
        <v/>
      </c>
      <c r="AM451" t="str">
        <f t="shared" si="220"/>
        <v>Industrial</v>
      </c>
      <c r="AN451" t="str">
        <f t="shared" si="221"/>
        <v>Pharmaceutical</v>
      </c>
      <c r="AO451" t="str">
        <f t="shared" si="222"/>
        <v/>
      </c>
      <c r="AP451" t="str">
        <f t="shared" si="202"/>
        <v/>
      </c>
    </row>
    <row r="452" spans="1:42" hidden="1" x14ac:dyDescent="0.35">
      <c r="A452" s="1">
        <v>4087014</v>
      </c>
      <c r="B452" s="1" t="s">
        <v>575</v>
      </c>
      <c r="C452" s="1" t="s">
        <v>576</v>
      </c>
      <c r="D452" s="1">
        <v>2017</v>
      </c>
      <c r="E452" s="1" t="s">
        <v>618</v>
      </c>
      <c r="F452" s="1">
        <v>32104</v>
      </c>
      <c r="G452" s="1" t="s">
        <v>181</v>
      </c>
      <c r="H452" s="1" t="s">
        <v>11</v>
      </c>
      <c r="I452" s="1" t="s">
        <v>596</v>
      </c>
      <c r="J452" s="1">
        <v>4433</v>
      </c>
      <c r="K452" s="1" t="s">
        <v>614</v>
      </c>
      <c r="L452" s="1" t="s">
        <v>345</v>
      </c>
      <c r="M452" s="1"/>
      <c r="N452" s="1" t="s">
        <v>606</v>
      </c>
      <c r="O452" s="1" t="str">
        <f t="shared" si="195"/>
        <v>No</v>
      </c>
      <c r="P452" s="1" t="s">
        <v>722</v>
      </c>
      <c r="Q452" s="1">
        <v>0.16</v>
      </c>
      <c r="R452" s="1">
        <f t="shared" si="217"/>
        <v>0</v>
      </c>
      <c r="S452" s="1">
        <v>0.16</v>
      </c>
      <c r="T452" s="1" t="s">
        <v>7</v>
      </c>
      <c r="U452" s="1">
        <f>R452/1</f>
        <v>0</v>
      </c>
      <c r="V452" s="1">
        <f>S452</f>
        <v>0.16</v>
      </c>
      <c r="W452" s="1" t="s">
        <v>177</v>
      </c>
      <c r="X452" s="1" t="str">
        <f t="shared" si="212"/>
        <v>No</v>
      </c>
      <c r="AB452" t="s">
        <v>353</v>
      </c>
      <c r="AC452" t="str">
        <f>IF(ISNUMBER(SEARCH("Pesticide, active_ingredient", AB452)), "Yes", "No")</f>
        <v>No</v>
      </c>
      <c r="AD452" t="str">
        <f t="shared" si="213"/>
        <v>No</v>
      </c>
      <c r="AE452" t="str">
        <f t="shared" si="214"/>
        <v>No</v>
      </c>
      <c r="AF452" t="str">
        <f t="shared" si="215"/>
        <v>No</v>
      </c>
      <c r="AG452" t="str">
        <f t="shared" si="216"/>
        <v>Yes</v>
      </c>
      <c r="AH452" t="s">
        <v>348</v>
      </c>
      <c r="AI452" t="s">
        <v>348</v>
      </c>
      <c r="AJ452" t="str">
        <f t="shared" si="207"/>
        <v/>
      </c>
      <c r="AK452" t="str">
        <f t="shared" si="218"/>
        <v/>
      </c>
      <c r="AL452" t="str">
        <f t="shared" si="219"/>
        <v/>
      </c>
      <c r="AM452" t="str">
        <f t="shared" si="220"/>
        <v/>
      </c>
      <c r="AN452" t="str">
        <f t="shared" si="221"/>
        <v>Pharmaceutical</v>
      </c>
      <c r="AO452" t="str">
        <f t="shared" si="222"/>
        <v/>
      </c>
      <c r="AP452" t="str">
        <f t="shared" si="202"/>
        <v/>
      </c>
    </row>
    <row r="453" spans="1:42" hidden="1" x14ac:dyDescent="0.35">
      <c r="A453" s="1">
        <v>4087014</v>
      </c>
      <c r="B453" s="1" t="s">
        <v>575</v>
      </c>
      <c r="C453" s="1" t="s">
        <v>576</v>
      </c>
      <c r="D453" s="1">
        <v>2017</v>
      </c>
      <c r="E453" s="1" t="s">
        <v>618</v>
      </c>
      <c r="F453" s="1">
        <v>62832</v>
      </c>
      <c r="G453" s="1" t="s">
        <v>226</v>
      </c>
      <c r="H453" s="1" t="s">
        <v>65</v>
      </c>
      <c r="I453" s="1" t="s">
        <v>596</v>
      </c>
      <c r="J453" s="1">
        <v>4433</v>
      </c>
      <c r="K453" s="1" t="s">
        <v>614</v>
      </c>
      <c r="L453" s="1" t="s">
        <v>547</v>
      </c>
      <c r="M453" s="1"/>
      <c r="N453" s="1" t="s">
        <v>606</v>
      </c>
      <c r="O453" s="1" t="str">
        <f t="shared" ref="O453:O468" si="223">IF(N453="&lt;", "No", "Yes")</f>
        <v>No</v>
      </c>
      <c r="P453" s="1" t="s">
        <v>722</v>
      </c>
      <c r="Q453" s="1">
        <v>6.4000000000000001E-2</v>
      </c>
      <c r="R453" s="1">
        <f t="shared" si="217"/>
        <v>0</v>
      </c>
      <c r="S453" s="1">
        <v>6.4000000000000001E-2</v>
      </c>
      <c r="T453" s="1" t="s">
        <v>7</v>
      </c>
      <c r="U453" s="1">
        <f>R453/1</f>
        <v>0</v>
      </c>
      <c r="V453" s="1">
        <f>S453</f>
        <v>6.4000000000000001E-2</v>
      </c>
      <c r="W453" s="1" t="s">
        <v>177</v>
      </c>
      <c r="X453" s="1" t="str">
        <f t="shared" si="212"/>
        <v>No</v>
      </c>
      <c r="AB453" t="s">
        <v>406</v>
      </c>
      <c r="AC453" t="str">
        <f>IF(ISNUMBER(SEARCH("Pesticide, active_ingredient", AB453)), "Yes", "No")</f>
        <v>No</v>
      </c>
      <c r="AD453" t="str">
        <f t="shared" si="213"/>
        <v>Yes</v>
      </c>
      <c r="AE453" t="str">
        <f t="shared" si="214"/>
        <v>Yes</v>
      </c>
      <c r="AF453" t="str">
        <f t="shared" si="215"/>
        <v>Yes</v>
      </c>
      <c r="AG453" t="str">
        <f t="shared" si="216"/>
        <v>No</v>
      </c>
      <c r="AH453" s="1" t="s">
        <v>348</v>
      </c>
      <c r="AI453" t="s">
        <v>348</v>
      </c>
      <c r="AJ453" t="str">
        <f t="shared" si="207"/>
        <v/>
      </c>
      <c r="AK453" t="str">
        <f t="shared" si="218"/>
        <v>PCP</v>
      </c>
      <c r="AL453" t="str">
        <f t="shared" si="219"/>
        <v>Consumer</v>
      </c>
      <c r="AM453" t="str">
        <f t="shared" si="220"/>
        <v>Industrial</v>
      </c>
      <c r="AN453" t="str">
        <f t="shared" si="221"/>
        <v/>
      </c>
      <c r="AO453" t="str">
        <f t="shared" si="222"/>
        <v/>
      </c>
      <c r="AP453" t="str">
        <f t="shared" si="202"/>
        <v/>
      </c>
    </row>
    <row r="454" spans="1:42" hidden="1" x14ac:dyDescent="0.35">
      <c r="A454" s="1">
        <v>4087014</v>
      </c>
      <c r="B454" s="1" t="s">
        <v>575</v>
      </c>
      <c r="C454" s="1" t="s">
        <v>576</v>
      </c>
      <c r="D454" s="1">
        <v>2017</v>
      </c>
      <c r="E454" s="1" t="s">
        <v>618</v>
      </c>
      <c r="F454" s="1">
        <v>61708</v>
      </c>
      <c r="G454" s="1" t="s">
        <v>202</v>
      </c>
      <c r="H454" s="1" t="s">
        <v>35</v>
      </c>
      <c r="I454" s="1" t="s">
        <v>596</v>
      </c>
      <c r="J454" s="1">
        <v>4433</v>
      </c>
      <c r="K454" s="1" t="s">
        <v>614</v>
      </c>
      <c r="L454" s="1" t="s">
        <v>544</v>
      </c>
      <c r="M454" s="1"/>
      <c r="N454" s="1" t="s">
        <v>606</v>
      </c>
      <c r="O454" s="1" t="str">
        <f t="shared" si="223"/>
        <v>No</v>
      </c>
      <c r="P454" s="1" t="s">
        <v>722</v>
      </c>
      <c r="Q454" s="1">
        <v>0.32</v>
      </c>
      <c r="R454" s="1">
        <f t="shared" si="217"/>
        <v>0</v>
      </c>
      <c r="S454" s="1">
        <v>0.32</v>
      </c>
      <c r="T454" s="1" t="s">
        <v>7</v>
      </c>
      <c r="U454" s="1">
        <f>R454/1</f>
        <v>0</v>
      </c>
      <c r="V454" s="1">
        <f>S454</f>
        <v>0.32</v>
      </c>
      <c r="W454" s="1" t="s">
        <v>177</v>
      </c>
      <c r="X454" s="1" t="str">
        <f t="shared" si="212"/>
        <v>No</v>
      </c>
      <c r="AB454" s="1" t="s">
        <v>375</v>
      </c>
      <c r="AC454" s="1" t="s">
        <v>349</v>
      </c>
      <c r="AD454" t="str">
        <f t="shared" si="213"/>
        <v>Yes</v>
      </c>
      <c r="AE454" t="str">
        <f t="shared" si="214"/>
        <v>Yes</v>
      </c>
      <c r="AF454" t="str">
        <f t="shared" si="215"/>
        <v>Yes</v>
      </c>
      <c r="AG454" t="str">
        <f t="shared" si="216"/>
        <v>Yes</v>
      </c>
      <c r="AH454" s="1" t="s">
        <v>348</v>
      </c>
      <c r="AI454" t="s">
        <v>348</v>
      </c>
      <c r="AJ454" t="str">
        <f t="shared" si="207"/>
        <v>Pesticide</v>
      </c>
      <c r="AK454" t="str">
        <f t="shared" si="218"/>
        <v>PCP</v>
      </c>
      <c r="AL454" t="str">
        <f t="shared" si="219"/>
        <v>Consumer</v>
      </c>
      <c r="AM454" t="str">
        <f t="shared" si="220"/>
        <v>Industrial</v>
      </c>
      <c r="AN454" t="str">
        <f t="shared" si="221"/>
        <v>Pharmaceutical</v>
      </c>
      <c r="AO454" t="str">
        <f t="shared" si="222"/>
        <v/>
      </c>
      <c r="AP454" t="str">
        <f t="shared" si="202"/>
        <v/>
      </c>
    </row>
    <row r="455" spans="1:42" hidden="1" x14ac:dyDescent="0.35">
      <c r="A455" s="1">
        <v>4087014</v>
      </c>
      <c r="B455" s="1" t="s">
        <v>575</v>
      </c>
      <c r="C455" s="1" t="s">
        <v>576</v>
      </c>
      <c r="D455" s="1">
        <v>2017</v>
      </c>
      <c r="E455" s="1" t="s">
        <v>618</v>
      </c>
      <c r="F455" s="1">
        <v>62833</v>
      </c>
      <c r="G455" s="1" t="s">
        <v>227</v>
      </c>
      <c r="H455" s="1" t="s">
        <v>66</v>
      </c>
      <c r="I455" s="1" t="s">
        <v>596</v>
      </c>
      <c r="J455" s="1">
        <v>4433</v>
      </c>
      <c r="K455" s="1" t="s">
        <v>614</v>
      </c>
      <c r="L455" s="1" t="s">
        <v>548</v>
      </c>
      <c r="M455" s="1"/>
      <c r="N455" s="1" t="s">
        <v>606</v>
      </c>
      <c r="O455" s="1" t="str">
        <f t="shared" si="223"/>
        <v>No</v>
      </c>
      <c r="P455" s="1" t="s">
        <v>722</v>
      </c>
      <c r="Q455" s="1">
        <v>0.04</v>
      </c>
      <c r="R455" s="1">
        <f t="shared" si="217"/>
        <v>0</v>
      </c>
      <c r="S455" s="1">
        <v>0.04</v>
      </c>
      <c r="T455" s="1" t="s">
        <v>7</v>
      </c>
      <c r="U455" s="1">
        <f>R455/1</f>
        <v>0</v>
      </c>
      <c r="V455" s="1">
        <f>S455</f>
        <v>0.04</v>
      </c>
      <c r="W455" s="1" t="s">
        <v>177</v>
      </c>
      <c r="X455" s="1" t="str">
        <f t="shared" si="212"/>
        <v>No</v>
      </c>
      <c r="AB455" t="s">
        <v>407</v>
      </c>
      <c r="AC455" t="str">
        <f t="shared" ref="AC455:AC464" si="224">IF(ISNUMBER(SEARCH("Pesticide, active_ingredient", AB455)), "Yes", "No")</f>
        <v>No</v>
      </c>
      <c r="AD455" t="str">
        <f t="shared" si="213"/>
        <v>Yes</v>
      </c>
      <c r="AE455" t="str">
        <f t="shared" si="214"/>
        <v>Yes</v>
      </c>
      <c r="AF455" t="str">
        <f t="shared" si="215"/>
        <v>Yes</v>
      </c>
      <c r="AG455" t="str">
        <f t="shared" si="216"/>
        <v>Yes</v>
      </c>
      <c r="AH455" s="1" t="s">
        <v>348</v>
      </c>
      <c r="AI455" t="s">
        <v>348</v>
      </c>
      <c r="AJ455" t="str">
        <f t="shared" si="207"/>
        <v/>
      </c>
      <c r="AK455" t="str">
        <f t="shared" si="218"/>
        <v>PCP</v>
      </c>
      <c r="AL455" t="str">
        <f t="shared" si="219"/>
        <v>Consumer</v>
      </c>
      <c r="AM455" t="str">
        <f t="shared" si="220"/>
        <v>Industrial</v>
      </c>
      <c r="AN455" t="str">
        <f t="shared" si="221"/>
        <v>Pharmaceutical</v>
      </c>
      <c r="AO455" t="str">
        <f t="shared" si="222"/>
        <v/>
      </c>
      <c r="AP455" t="str">
        <f t="shared" si="202"/>
        <v/>
      </c>
    </row>
    <row r="456" spans="1:42" hidden="1" x14ac:dyDescent="0.35">
      <c r="A456" s="15">
        <v>4087014</v>
      </c>
      <c r="B456" s="15" t="s">
        <v>575</v>
      </c>
      <c r="C456" s="1" t="s">
        <v>576</v>
      </c>
      <c r="D456" s="1">
        <v>2017</v>
      </c>
      <c r="E456" s="1" t="s">
        <v>618</v>
      </c>
      <c r="F456" s="1">
        <v>90851</v>
      </c>
      <c r="G456" s="1" t="s">
        <v>344</v>
      </c>
      <c r="H456" s="1"/>
      <c r="I456" s="1" t="s">
        <v>596</v>
      </c>
      <c r="J456" s="1">
        <v>4433</v>
      </c>
      <c r="K456" s="1" t="s">
        <v>614</v>
      </c>
      <c r="L456" s="1" t="s">
        <v>532</v>
      </c>
      <c r="M456" s="1"/>
      <c r="N456" s="1" t="s">
        <v>606</v>
      </c>
      <c r="O456" s="1" t="str">
        <f t="shared" si="223"/>
        <v>No</v>
      </c>
      <c r="P456" s="1" t="s">
        <v>722</v>
      </c>
      <c r="Q456" s="1">
        <v>0</v>
      </c>
      <c r="R456" s="1">
        <f t="shared" si="217"/>
        <v>0</v>
      </c>
      <c r="S456" s="1"/>
      <c r="T456" s="1" t="s">
        <v>7</v>
      </c>
      <c r="U456" s="1">
        <f>R456/1</f>
        <v>0</v>
      </c>
      <c r="V456" s="1">
        <f>S456</f>
        <v>0</v>
      </c>
      <c r="W456" s="1" t="s">
        <v>177</v>
      </c>
      <c r="X456" s="1" t="str">
        <f t="shared" si="212"/>
        <v>No</v>
      </c>
      <c r="AB456" t="s">
        <v>515</v>
      </c>
      <c r="AC456" t="str">
        <f t="shared" si="224"/>
        <v>No</v>
      </c>
      <c r="AD456" t="str">
        <f t="shared" si="213"/>
        <v>No</v>
      </c>
      <c r="AE456" t="str">
        <f t="shared" si="214"/>
        <v>No</v>
      </c>
      <c r="AF456" t="str">
        <f t="shared" si="215"/>
        <v>No</v>
      </c>
      <c r="AG456" t="str">
        <f t="shared" si="216"/>
        <v>No</v>
      </c>
      <c r="AH456" s="1" t="s">
        <v>348</v>
      </c>
      <c r="AI456" t="s">
        <v>349</v>
      </c>
      <c r="AJ456" t="str">
        <f t="shared" si="207"/>
        <v/>
      </c>
      <c r="AK456" t="str">
        <f t="shared" si="218"/>
        <v/>
      </c>
      <c r="AL456" t="str">
        <f t="shared" si="219"/>
        <v/>
      </c>
      <c r="AM456" t="str">
        <f t="shared" si="220"/>
        <v/>
      </c>
      <c r="AN456" t="str">
        <f t="shared" si="221"/>
        <v/>
      </c>
      <c r="AO456" t="str">
        <f t="shared" si="222"/>
        <v/>
      </c>
      <c r="AP456" t="str">
        <f t="shared" si="202"/>
        <v>Other</v>
      </c>
    </row>
    <row r="457" spans="1:42" hidden="1" x14ac:dyDescent="0.35">
      <c r="A457" s="1">
        <v>4087014</v>
      </c>
      <c r="B457" s="1" t="s">
        <v>575</v>
      </c>
      <c r="C457" s="1" t="s">
        <v>576</v>
      </c>
      <c r="D457" s="1">
        <v>2017</v>
      </c>
      <c r="E457" s="1" t="s">
        <v>618</v>
      </c>
      <c r="F457" s="1">
        <v>67456</v>
      </c>
      <c r="G457" s="1" t="s">
        <v>251</v>
      </c>
      <c r="H457" s="1" t="s">
        <v>89</v>
      </c>
      <c r="I457" s="1" t="s">
        <v>597</v>
      </c>
      <c r="J457" s="1">
        <v>2440</v>
      </c>
      <c r="K457" s="1" t="s">
        <v>345</v>
      </c>
      <c r="L457" s="1" t="s">
        <v>561</v>
      </c>
      <c r="M457" s="1"/>
      <c r="N457" s="1" t="s">
        <v>606</v>
      </c>
      <c r="O457" s="1" t="str">
        <f t="shared" si="223"/>
        <v>No</v>
      </c>
      <c r="P457" s="1" t="s">
        <v>722</v>
      </c>
      <c r="Q457" s="1">
        <v>20</v>
      </c>
      <c r="R457" s="1">
        <f t="shared" si="217"/>
        <v>0</v>
      </c>
      <c r="S457" s="1">
        <v>20</v>
      </c>
      <c r="T457" s="1" t="s">
        <v>30</v>
      </c>
      <c r="U457" s="1">
        <f>R457/1000</f>
        <v>0</v>
      </c>
      <c r="V457" s="1">
        <f>S457/1000</f>
        <v>0.02</v>
      </c>
      <c r="W457" s="1" t="s">
        <v>231</v>
      </c>
      <c r="X457" s="1" t="str">
        <f t="shared" si="212"/>
        <v>No</v>
      </c>
      <c r="AB457" t="s">
        <v>427</v>
      </c>
      <c r="AC457" t="str">
        <f t="shared" si="224"/>
        <v>No</v>
      </c>
      <c r="AD457" t="str">
        <f t="shared" si="213"/>
        <v>No</v>
      </c>
      <c r="AE457" t="str">
        <f t="shared" si="214"/>
        <v>No</v>
      </c>
      <c r="AF457" t="str">
        <f t="shared" si="215"/>
        <v>Yes</v>
      </c>
      <c r="AG457" t="str">
        <f t="shared" si="216"/>
        <v>Yes</v>
      </c>
      <c r="AH457" s="1" t="s">
        <v>348</v>
      </c>
      <c r="AI457" t="s">
        <v>348</v>
      </c>
      <c r="AJ457" t="str">
        <f t="shared" si="207"/>
        <v/>
      </c>
      <c r="AK457" t="str">
        <f t="shared" si="218"/>
        <v/>
      </c>
      <c r="AL457" t="str">
        <f t="shared" si="219"/>
        <v/>
      </c>
      <c r="AM457" t="str">
        <f t="shared" si="220"/>
        <v>Industrial</v>
      </c>
      <c r="AN457" t="str">
        <f t="shared" si="221"/>
        <v>Pharmaceutical</v>
      </c>
      <c r="AO457" t="str">
        <f t="shared" si="222"/>
        <v/>
      </c>
      <c r="AP457" t="str">
        <f t="shared" si="202"/>
        <v/>
      </c>
    </row>
    <row r="458" spans="1:42" hidden="1" x14ac:dyDescent="0.35">
      <c r="A458" s="1">
        <v>4087014</v>
      </c>
      <c r="B458" s="1" t="s">
        <v>575</v>
      </c>
      <c r="C458" s="1" t="s">
        <v>576</v>
      </c>
      <c r="D458" s="1">
        <v>2017</v>
      </c>
      <c r="E458" s="1" t="s">
        <v>618</v>
      </c>
      <c r="F458" s="1">
        <v>62834</v>
      </c>
      <c r="G458" s="1" t="s">
        <v>228</v>
      </c>
      <c r="H458" s="1" t="s">
        <v>67</v>
      </c>
      <c r="I458" s="1" t="s">
        <v>596</v>
      </c>
      <c r="J458" s="1">
        <v>4433</v>
      </c>
      <c r="K458" s="1" t="s">
        <v>614</v>
      </c>
      <c r="L458" s="1" t="s">
        <v>547</v>
      </c>
      <c r="M458" s="1"/>
      <c r="N458" s="1" t="s">
        <v>606</v>
      </c>
      <c r="O458" s="1" t="str">
        <f t="shared" si="223"/>
        <v>No</v>
      </c>
      <c r="P458" s="1" t="s">
        <v>722</v>
      </c>
      <c r="Q458" s="1">
        <v>0.08</v>
      </c>
      <c r="R458" s="1">
        <f t="shared" si="217"/>
        <v>0</v>
      </c>
      <c r="S458" s="1">
        <v>0.08</v>
      </c>
      <c r="T458" s="1" t="s">
        <v>7</v>
      </c>
      <c r="U458" s="1">
        <f>R458/1</f>
        <v>0</v>
      </c>
      <c r="V458" s="1">
        <f>S458</f>
        <v>0.08</v>
      </c>
      <c r="W458" s="1" t="s">
        <v>177</v>
      </c>
      <c r="X458" s="1" t="str">
        <f t="shared" si="212"/>
        <v>No</v>
      </c>
      <c r="AB458" t="s">
        <v>408</v>
      </c>
      <c r="AC458" t="str">
        <f t="shared" si="224"/>
        <v>No</v>
      </c>
      <c r="AD458" t="str">
        <f t="shared" si="213"/>
        <v>Yes</v>
      </c>
      <c r="AE458" t="str">
        <f t="shared" si="214"/>
        <v>Yes</v>
      </c>
      <c r="AF458" t="str">
        <f t="shared" si="215"/>
        <v>Yes</v>
      </c>
      <c r="AG458" t="str">
        <f t="shared" si="216"/>
        <v>No</v>
      </c>
      <c r="AH458" s="1" t="s">
        <v>348</v>
      </c>
      <c r="AI458" t="s">
        <v>348</v>
      </c>
      <c r="AJ458" t="str">
        <f t="shared" si="207"/>
        <v/>
      </c>
      <c r="AK458" t="str">
        <f t="shared" si="218"/>
        <v>PCP</v>
      </c>
      <c r="AL458" t="str">
        <f t="shared" si="219"/>
        <v>Consumer</v>
      </c>
      <c r="AM458" t="str">
        <f t="shared" si="220"/>
        <v>Industrial</v>
      </c>
      <c r="AN458" t="str">
        <f t="shared" si="221"/>
        <v/>
      </c>
      <c r="AO458" t="str">
        <f t="shared" si="222"/>
        <v/>
      </c>
      <c r="AP458" t="str">
        <f t="shared" si="202"/>
        <v/>
      </c>
    </row>
    <row r="459" spans="1:42" hidden="1" x14ac:dyDescent="0.35">
      <c r="A459" s="1">
        <v>4087014</v>
      </c>
      <c r="B459" s="1" t="s">
        <v>575</v>
      </c>
      <c r="C459" s="1" t="s">
        <v>576</v>
      </c>
      <c r="D459" s="1">
        <v>2017</v>
      </c>
      <c r="E459" s="1" t="s">
        <v>618</v>
      </c>
      <c r="F459" s="1">
        <v>62830</v>
      </c>
      <c r="G459" s="1" t="s">
        <v>603</v>
      </c>
      <c r="H459" s="1" t="s">
        <v>63</v>
      </c>
      <c r="I459" s="1" t="s">
        <v>596</v>
      </c>
      <c r="J459" s="1">
        <v>4433</v>
      </c>
      <c r="K459" s="1" t="s">
        <v>614</v>
      </c>
      <c r="L459" s="1" t="s">
        <v>555</v>
      </c>
      <c r="M459" s="1"/>
      <c r="N459" s="1" t="s">
        <v>606</v>
      </c>
      <c r="O459" s="1" t="str">
        <f t="shared" si="223"/>
        <v>No</v>
      </c>
      <c r="P459" s="1" t="s">
        <v>722</v>
      </c>
      <c r="Q459" s="1">
        <v>0.64</v>
      </c>
      <c r="R459" s="1">
        <f t="shared" si="217"/>
        <v>0</v>
      </c>
      <c r="S459" s="1">
        <v>0.64</v>
      </c>
      <c r="T459" s="1" t="s">
        <v>7</v>
      </c>
      <c r="U459" s="1">
        <f>R459/1</f>
        <v>0</v>
      </c>
      <c r="V459" s="1">
        <f>S459</f>
        <v>0.64</v>
      </c>
      <c r="W459" s="1" t="s">
        <v>177</v>
      </c>
      <c r="X459" s="1" t="str">
        <f t="shared" si="212"/>
        <v>No</v>
      </c>
      <c r="AB459" t="s">
        <v>404</v>
      </c>
      <c r="AC459" t="str">
        <f t="shared" si="224"/>
        <v>No</v>
      </c>
      <c r="AD459" t="str">
        <f t="shared" si="213"/>
        <v>No</v>
      </c>
      <c r="AE459" t="str">
        <f t="shared" si="214"/>
        <v>Yes</v>
      </c>
      <c r="AF459" t="str">
        <f t="shared" si="215"/>
        <v>Yes</v>
      </c>
      <c r="AG459" t="str">
        <f t="shared" si="216"/>
        <v>No</v>
      </c>
      <c r="AH459" s="1" t="s">
        <v>348</v>
      </c>
      <c r="AI459" t="s">
        <v>348</v>
      </c>
      <c r="AJ459" t="str">
        <f t="shared" si="207"/>
        <v/>
      </c>
      <c r="AK459" t="str">
        <f t="shared" si="218"/>
        <v/>
      </c>
      <c r="AL459" t="str">
        <f t="shared" si="219"/>
        <v>Consumer</v>
      </c>
      <c r="AM459" t="str">
        <f t="shared" si="220"/>
        <v>Industrial</v>
      </c>
      <c r="AN459" t="str">
        <f t="shared" si="221"/>
        <v/>
      </c>
      <c r="AO459" t="str">
        <f t="shared" si="222"/>
        <v/>
      </c>
      <c r="AP459" t="str">
        <f t="shared" si="202"/>
        <v/>
      </c>
    </row>
    <row r="460" spans="1:42" hidden="1" x14ac:dyDescent="0.35">
      <c r="A460" s="1">
        <v>4087014</v>
      </c>
      <c r="B460" s="1" t="s">
        <v>575</v>
      </c>
      <c r="C460" s="1" t="s">
        <v>576</v>
      </c>
      <c r="D460" s="1">
        <v>2017</v>
      </c>
      <c r="E460" s="1" t="s">
        <v>618</v>
      </c>
      <c r="F460" s="1">
        <v>62831</v>
      </c>
      <c r="G460" s="1" t="s">
        <v>604</v>
      </c>
      <c r="H460" s="1" t="s">
        <v>64</v>
      </c>
      <c r="I460" s="1" t="s">
        <v>596</v>
      </c>
      <c r="J460" s="1">
        <v>4433</v>
      </c>
      <c r="K460" s="1" t="s">
        <v>614</v>
      </c>
      <c r="L460" s="1" t="s">
        <v>548</v>
      </c>
      <c r="M460" s="1"/>
      <c r="N460" s="1" t="s">
        <v>606</v>
      </c>
      <c r="O460" s="1" t="str">
        <f t="shared" si="223"/>
        <v>No</v>
      </c>
      <c r="P460" s="1" t="s">
        <v>722</v>
      </c>
      <c r="Q460" s="1">
        <v>0.16</v>
      </c>
      <c r="R460" s="1">
        <f t="shared" si="217"/>
        <v>0</v>
      </c>
      <c r="S460" s="1">
        <v>0.16</v>
      </c>
      <c r="T460" s="1" t="s">
        <v>7</v>
      </c>
      <c r="U460" s="1">
        <f>R460/1</f>
        <v>0</v>
      </c>
      <c r="V460" s="1">
        <f>S460</f>
        <v>0.16</v>
      </c>
      <c r="W460" s="1" t="s">
        <v>177</v>
      </c>
      <c r="X460" s="1" t="str">
        <f t="shared" si="212"/>
        <v>No</v>
      </c>
      <c r="AB460" t="s">
        <v>405</v>
      </c>
      <c r="AC460" t="str">
        <f t="shared" si="224"/>
        <v>No</v>
      </c>
      <c r="AD460" t="str">
        <f t="shared" si="213"/>
        <v>Yes</v>
      </c>
      <c r="AE460" t="str">
        <f t="shared" si="214"/>
        <v>Yes</v>
      </c>
      <c r="AF460" t="str">
        <f t="shared" si="215"/>
        <v>Yes</v>
      </c>
      <c r="AG460" t="str">
        <f t="shared" si="216"/>
        <v>Yes</v>
      </c>
      <c r="AH460" s="1" t="s">
        <v>348</v>
      </c>
      <c r="AI460" t="s">
        <v>348</v>
      </c>
      <c r="AJ460" t="str">
        <f t="shared" si="207"/>
        <v/>
      </c>
      <c r="AK460" t="str">
        <f t="shared" si="218"/>
        <v>PCP</v>
      </c>
      <c r="AL460" t="str">
        <f t="shared" si="219"/>
        <v>Consumer</v>
      </c>
      <c r="AM460" t="str">
        <f t="shared" si="220"/>
        <v>Industrial</v>
      </c>
      <c r="AN460" t="str">
        <f t="shared" si="221"/>
        <v>Pharmaceutical</v>
      </c>
      <c r="AO460" t="str">
        <f t="shared" si="222"/>
        <v/>
      </c>
      <c r="AP460" t="str">
        <f t="shared" si="202"/>
        <v/>
      </c>
    </row>
    <row r="461" spans="1:42" hidden="1" x14ac:dyDescent="0.35">
      <c r="A461" s="1">
        <v>4087014</v>
      </c>
      <c r="B461" s="1" t="s">
        <v>575</v>
      </c>
      <c r="C461" s="1" t="s">
        <v>576</v>
      </c>
      <c r="D461" s="1">
        <v>2017</v>
      </c>
      <c r="E461" s="1" t="s">
        <v>618</v>
      </c>
      <c r="F461" s="1">
        <v>61707</v>
      </c>
      <c r="G461" s="1" t="s">
        <v>600</v>
      </c>
      <c r="H461" s="1" t="s">
        <v>34</v>
      </c>
      <c r="I461" s="1" t="s">
        <v>596</v>
      </c>
      <c r="J461" s="1">
        <v>4433</v>
      </c>
      <c r="K461" s="1" t="s">
        <v>614</v>
      </c>
      <c r="L461" s="1" t="s">
        <v>555</v>
      </c>
      <c r="M461" s="1"/>
      <c r="N461" s="1" t="s">
        <v>606</v>
      </c>
      <c r="O461" s="1" t="str">
        <f t="shared" si="223"/>
        <v>No</v>
      </c>
      <c r="P461" s="1" t="s">
        <v>722</v>
      </c>
      <c r="Q461" s="1">
        <v>0.32</v>
      </c>
      <c r="R461" s="1">
        <f t="shared" si="217"/>
        <v>0</v>
      </c>
      <c r="S461" s="1">
        <v>0.32</v>
      </c>
      <c r="T461" s="1" t="s">
        <v>7</v>
      </c>
      <c r="U461" s="1">
        <f>R461/1</f>
        <v>0</v>
      </c>
      <c r="V461" s="1">
        <f>S461</f>
        <v>0.32</v>
      </c>
      <c r="W461" s="1" t="s">
        <v>177</v>
      </c>
      <c r="X461" s="1" t="str">
        <f t="shared" si="212"/>
        <v>No</v>
      </c>
      <c r="AB461" s="1" t="s">
        <v>374</v>
      </c>
      <c r="AC461" t="str">
        <f t="shared" si="224"/>
        <v>No</v>
      </c>
      <c r="AD461" t="str">
        <f t="shared" si="213"/>
        <v>No</v>
      </c>
      <c r="AE461" t="str">
        <f t="shared" si="214"/>
        <v>Yes</v>
      </c>
      <c r="AF461" t="str">
        <f t="shared" si="215"/>
        <v>Yes</v>
      </c>
      <c r="AG461" t="str">
        <f t="shared" si="216"/>
        <v>No</v>
      </c>
      <c r="AH461" s="1" t="s">
        <v>348</v>
      </c>
      <c r="AI461" t="s">
        <v>348</v>
      </c>
      <c r="AJ461" t="str">
        <f t="shared" si="207"/>
        <v/>
      </c>
      <c r="AK461" t="str">
        <f t="shared" si="218"/>
        <v/>
      </c>
      <c r="AL461" t="str">
        <f t="shared" si="219"/>
        <v>Consumer</v>
      </c>
      <c r="AM461" t="str">
        <f t="shared" si="220"/>
        <v>Industrial</v>
      </c>
      <c r="AN461" t="str">
        <f t="shared" si="221"/>
        <v/>
      </c>
      <c r="AO461" t="str">
        <f t="shared" si="222"/>
        <v/>
      </c>
      <c r="AP461" t="str">
        <f t="shared" si="202"/>
        <v/>
      </c>
    </row>
    <row r="462" spans="1:42" hidden="1" x14ac:dyDescent="0.35">
      <c r="A462" s="1">
        <v>4087014</v>
      </c>
      <c r="B462" s="1" t="s">
        <v>575</v>
      </c>
      <c r="C462" s="1" t="s">
        <v>576</v>
      </c>
      <c r="D462" s="1">
        <v>2017</v>
      </c>
      <c r="E462" s="1" t="s">
        <v>618</v>
      </c>
      <c r="F462" s="1">
        <v>67507</v>
      </c>
      <c r="G462" s="1" t="s">
        <v>294</v>
      </c>
      <c r="H462" s="1" t="s">
        <v>130</v>
      </c>
      <c r="I462" s="1" t="s">
        <v>597</v>
      </c>
      <c r="J462" s="1">
        <v>2440</v>
      </c>
      <c r="K462" s="1" t="s">
        <v>345</v>
      </c>
      <c r="L462" s="1" t="s">
        <v>345</v>
      </c>
      <c r="M462" s="1"/>
      <c r="N462" s="1" t="s">
        <v>606</v>
      </c>
      <c r="O462" s="1" t="str">
        <f t="shared" si="223"/>
        <v>No</v>
      </c>
      <c r="P462" s="1" t="s">
        <v>722</v>
      </c>
      <c r="Q462" s="1">
        <v>163</v>
      </c>
      <c r="R462" s="1">
        <f t="shared" si="217"/>
        <v>0</v>
      </c>
      <c r="S462" s="1">
        <v>163</v>
      </c>
      <c r="T462" s="1" t="s">
        <v>30</v>
      </c>
      <c r="U462" s="1">
        <f t="shared" ref="U462:V465" si="225">R462/1000</f>
        <v>0</v>
      </c>
      <c r="V462" s="1">
        <f t="shared" si="225"/>
        <v>0.16300000000000001</v>
      </c>
      <c r="W462" s="1" t="s">
        <v>231</v>
      </c>
      <c r="X462" s="1" t="str">
        <f t="shared" si="212"/>
        <v>No</v>
      </c>
      <c r="AB462" t="s">
        <v>469</v>
      </c>
      <c r="AC462" t="str">
        <f t="shared" si="224"/>
        <v>No</v>
      </c>
      <c r="AD462" t="str">
        <f t="shared" si="213"/>
        <v>No</v>
      </c>
      <c r="AE462" t="str">
        <f t="shared" si="214"/>
        <v>No</v>
      </c>
      <c r="AF462" t="str">
        <f t="shared" si="215"/>
        <v>No</v>
      </c>
      <c r="AG462" t="str">
        <f t="shared" si="216"/>
        <v>Yes</v>
      </c>
      <c r="AH462" s="1" t="s">
        <v>348</v>
      </c>
      <c r="AI462" t="s">
        <v>348</v>
      </c>
      <c r="AJ462" t="str">
        <f t="shared" si="207"/>
        <v/>
      </c>
      <c r="AK462" t="str">
        <f t="shared" si="218"/>
        <v/>
      </c>
      <c r="AL462" t="str">
        <f t="shared" si="219"/>
        <v/>
      </c>
      <c r="AM462" t="str">
        <f t="shared" si="220"/>
        <v/>
      </c>
      <c r="AN462" t="str">
        <f t="shared" si="221"/>
        <v>Pharmaceutical</v>
      </c>
      <c r="AO462" t="str">
        <f t="shared" si="222"/>
        <v/>
      </c>
      <c r="AP462" t="str">
        <f t="shared" si="202"/>
        <v/>
      </c>
    </row>
    <row r="463" spans="1:42" hidden="1" x14ac:dyDescent="0.35">
      <c r="A463" s="1">
        <v>4087014</v>
      </c>
      <c r="B463" s="1" t="s">
        <v>575</v>
      </c>
      <c r="C463" s="1" t="s">
        <v>576</v>
      </c>
      <c r="D463" s="1">
        <v>2017</v>
      </c>
      <c r="E463" s="1" t="s">
        <v>618</v>
      </c>
      <c r="F463" s="1">
        <v>67534</v>
      </c>
      <c r="G463" s="1" t="s">
        <v>316</v>
      </c>
      <c r="H463" s="1" t="s">
        <v>150</v>
      </c>
      <c r="I463" s="1" t="s">
        <v>597</v>
      </c>
      <c r="J463" s="1">
        <v>2440</v>
      </c>
      <c r="K463" s="1" t="s">
        <v>345</v>
      </c>
      <c r="L463" s="1" t="s">
        <v>345</v>
      </c>
      <c r="M463" s="1"/>
      <c r="N463" s="1" t="s">
        <v>606</v>
      </c>
      <c r="O463" s="1" t="str">
        <f t="shared" si="223"/>
        <v>No</v>
      </c>
      <c r="P463" s="1" t="s">
        <v>722</v>
      </c>
      <c r="Q463" s="1">
        <v>5.2</v>
      </c>
      <c r="R463" s="1">
        <f t="shared" si="217"/>
        <v>0</v>
      </c>
      <c r="S463" s="1">
        <v>5.2</v>
      </c>
      <c r="T463" s="1" t="s">
        <v>30</v>
      </c>
      <c r="U463" s="1">
        <f t="shared" si="225"/>
        <v>0</v>
      </c>
      <c r="V463" s="1">
        <f t="shared" si="225"/>
        <v>5.1999999999999998E-3</v>
      </c>
      <c r="W463" s="1" t="s">
        <v>231</v>
      </c>
      <c r="X463" s="1" t="str">
        <f t="shared" si="212"/>
        <v>No</v>
      </c>
      <c r="AB463" t="s">
        <v>489</v>
      </c>
      <c r="AC463" t="str">
        <f t="shared" si="224"/>
        <v>No</v>
      </c>
      <c r="AD463" t="str">
        <f t="shared" si="213"/>
        <v>No</v>
      </c>
      <c r="AE463" t="str">
        <f t="shared" si="214"/>
        <v>No</v>
      </c>
      <c r="AF463" t="str">
        <f t="shared" si="215"/>
        <v>No</v>
      </c>
      <c r="AG463" t="str">
        <f t="shared" si="216"/>
        <v>Yes</v>
      </c>
      <c r="AH463" s="1" t="s">
        <v>348</v>
      </c>
      <c r="AI463" t="s">
        <v>348</v>
      </c>
      <c r="AJ463" t="str">
        <f t="shared" si="207"/>
        <v/>
      </c>
      <c r="AK463" t="str">
        <f t="shared" si="218"/>
        <v/>
      </c>
      <c r="AL463" t="str">
        <f t="shared" si="219"/>
        <v/>
      </c>
      <c r="AM463" t="str">
        <f t="shared" si="220"/>
        <v/>
      </c>
      <c r="AN463" t="str">
        <f t="shared" si="221"/>
        <v>Pharmaceutical</v>
      </c>
      <c r="AO463" t="str">
        <f t="shared" si="222"/>
        <v/>
      </c>
      <c r="AP463" t="str">
        <f t="shared" si="202"/>
        <v/>
      </c>
    </row>
    <row r="464" spans="1:42" hidden="1" x14ac:dyDescent="0.35">
      <c r="A464" s="1">
        <v>4087014</v>
      </c>
      <c r="B464" s="1" t="s">
        <v>575</v>
      </c>
      <c r="C464" s="1" t="s">
        <v>576</v>
      </c>
      <c r="D464" s="1">
        <v>2017</v>
      </c>
      <c r="E464" s="1" t="s">
        <v>618</v>
      </c>
      <c r="F464" s="1">
        <v>67472</v>
      </c>
      <c r="G464" s="1" t="s">
        <v>265</v>
      </c>
      <c r="H464" s="1" t="s">
        <v>102</v>
      </c>
      <c r="I464" s="1" t="s">
        <v>597</v>
      </c>
      <c r="J464" s="1">
        <v>2440</v>
      </c>
      <c r="K464" s="1" t="s">
        <v>345</v>
      </c>
      <c r="L464" s="1" t="s">
        <v>345</v>
      </c>
      <c r="M464" s="1"/>
      <c r="N464" s="1" t="s">
        <v>606</v>
      </c>
      <c r="O464" s="1" t="str">
        <f t="shared" si="223"/>
        <v>No</v>
      </c>
      <c r="P464" s="1" t="s">
        <v>722</v>
      </c>
      <c r="Q464" s="1">
        <v>140</v>
      </c>
      <c r="R464" s="1">
        <f t="shared" si="217"/>
        <v>0</v>
      </c>
      <c r="S464" s="1">
        <v>140</v>
      </c>
      <c r="T464" s="1" t="s">
        <v>30</v>
      </c>
      <c r="U464" s="1">
        <f t="shared" si="225"/>
        <v>0</v>
      </c>
      <c r="V464" s="1">
        <f t="shared" si="225"/>
        <v>0.14000000000000001</v>
      </c>
      <c r="W464" s="1" t="s">
        <v>231</v>
      </c>
      <c r="X464" s="1" t="str">
        <f t="shared" si="212"/>
        <v>No</v>
      </c>
      <c r="AB464" s="1" t="s">
        <v>441</v>
      </c>
      <c r="AC464" t="str">
        <f t="shared" si="224"/>
        <v>No</v>
      </c>
      <c r="AD464" t="str">
        <f t="shared" si="213"/>
        <v>No</v>
      </c>
      <c r="AE464" t="str">
        <f t="shared" si="214"/>
        <v>No</v>
      </c>
      <c r="AF464" t="str">
        <f t="shared" si="215"/>
        <v>No</v>
      </c>
      <c r="AG464" t="str">
        <f t="shared" si="216"/>
        <v>Yes</v>
      </c>
      <c r="AH464" s="1" t="s">
        <v>348</v>
      </c>
      <c r="AI464" t="s">
        <v>348</v>
      </c>
      <c r="AJ464" t="str">
        <f t="shared" si="207"/>
        <v/>
      </c>
      <c r="AK464" t="str">
        <f t="shared" si="218"/>
        <v/>
      </c>
      <c r="AL464" t="str">
        <f t="shared" si="219"/>
        <v/>
      </c>
      <c r="AM464" t="str">
        <f t="shared" si="220"/>
        <v/>
      </c>
      <c r="AN464" t="str">
        <f t="shared" si="221"/>
        <v>Pharmaceutical</v>
      </c>
      <c r="AO464" t="str">
        <f t="shared" si="222"/>
        <v/>
      </c>
      <c r="AP464" t="str">
        <f t="shared" si="202"/>
        <v/>
      </c>
    </row>
    <row r="465" spans="1:54" hidden="1" x14ac:dyDescent="0.35">
      <c r="A465" s="1">
        <v>4087014</v>
      </c>
      <c r="B465" s="1" t="s">
        <v>575</v>
      </c>
      <c r="C465" s="1" t="s">
        <v>576</v>
      </c>
      <c r="D465" s="1">
        <v>2017</v>
      </c>
      <c r="E465" s="1" t="s">
        <v>618</v>
      </c>
      <c r="F465" s="1">
        <v>67457</v>
      </c>
      <c r="G465" s="1" t="s">
        <v>252</v>
      </c>
      <c r="H465" s="1" t="s">
        <v>90</v>
      </c>
      <c r="I465" s="1" t="s">
        <v>597</v>
      </c>
      <c r="J465" s="1">
        <v>2440</v>
      </c>
      <c r="K465" s="1" t="s">
        <v>345</v>
      </c>
      <c r="L465" s="1" t="s">
        <v>553</v>
      </c>
      <c r="M465" s="1"/>
      <c r="N465" s="1" t="s">
        <v>606</v>
      </c>
      <c r="O465" s="1" t="str">
        <f t="shared" si="223"/>
        <v>No</v>
      </c>
      <c r="P465" s="1" t="s">
        <v>722</v>
      </c>
      <c r="Q465" s="1">
        <v>40</v>
      </c>
      <c r="R465" s="1">
        <f t="shared" si="217"/>
        <v>0</v>
      </c>
      <c r="S465" s="1">
        <v>6</v>
      </c>
      <c r="T465" s="1" t="s">
        <v>30</v>
      </c>
      <c r="U465" s="1">
        <f t="shared" si="225"/>
        <v>0</v>
      </c>
      <c r="V465" s="1">
        <f t="shared" si="225"/>
        <v>6.0000000000000001E-3</v>
      </c>
      <c r="W465" s="1" t="s">
        <v>231</v>
      </c>
      <c r="X465" s="1" t="str">
        <f t="shared" si="212"/>
        <v>No</v>
      </c>
      <c r="AB465" t="s">
        <v>428</v>
      </c>
      <c r="AC465" s="1" t="s">
        <v>349</v>
      </c>
      <c r="AD465" t="str">
        <f t="shared" si="213"/>
        <v>Yes</v>
      </c>
      <c r="AE465" t="str">
        <f t="shared" si="214"/>
        <v>Yes</v>
      </c>
      <c r="AF465" t="str">
        <f t="shared" si="215"/>
        <v>No</v>
      </c>
      <c r="AG465" t="str">
        <f t="shared" si="216"/>
        <v>Yes</v>
      </c>
      <c r="AH465" s="1" t="s">
        <v>348</v>
      </c>
      <c r="AI465" t="s">
        <v>348</v>
      </c>
      <c r="AJ465" t="str">
        <f t="shared" si="207"/>
        <v>Pesticide</v>
      </c>
      <c r="AK465" t="str">
        <f t="shared" si="218"/>
        <v>PCP</v>
      </c>
      <c r="AL465" t="str">
        <f t="shared" si="219"/>
        <v>Consumer</v>
      </c>
      <c r="AM465" t="str">
        <f t="shared" si="220"/>
        <v/>
      </c>
      <c r="AN465" t="str">
        <f t="shared" si="221"/>
        <v>Pharmaceutical</v>
      </c>
      <c r="AO465" t="str">
        <f t="shared" si="222"/>
        <v/>
      </c>
      <c r="AP465" t="str">
        <f t="shared" si="202"/>
        <v/>
      </c>
    </row>
    <row r="466" spans="1:54" hidden="1" x14ac:dyDescent="0.35">
      <c r="A466" s="1">
        <v>4087098</v>
      </c>
      <c r="B466" s="1" t="s">
        <v>579</v>
      </c>
      <c r="C466" s="1" t="s">
        <v>580</v>
      </c>
      <c r="D466" s="1">
        <v>2017</v>
      </c>
      <c r="E466" s="1" t="s">
        <v>618</v>
      </c>
      <c r="F466" s="1">
        <v>81696</v>
      </c>
      <c r="G466" s="1" t="s">
        <v>342</v>
      </c>
      <c r="H466" s="1" t="s">
        <v>174</v>
      </c>
      <c r="I466" s="1" t="s">
        <v>596</v>
      </c>
      <c r="J466" s="1">
        <v>4433</v>
      </c>
      <c r="K466" s="1" t="s">
        <v>614</v>
      </c>
      <c r="L466" s="1" t="s">
        <v>543</v>
      </c>
      <c r="M466" s="1" t="s">
        <v>507</v>
      </c>
      <c r="N466" s="1" t="s">
        <v>607</v>
      </c>
      <c r="O466" s="1" t="str">
        <f t="shared" si="223"/>
        <v>Yes</v>
      </c>
      <c r="P466" s="1" t="s">
        <v>349</v>
      </c>
      <c r="Q466" s="1">
        <f>(0.01 + (0.04/4))/2</f>
        <v>0.01</v>
      </c>
      <c r="R466" s="1">
        <f t="shared" si="217"/>
        <v>0.01</v>
      </c>
      <c r="S466" s="1">
        <v>0.04</v>
      </c>
      <c r="T466" s="1" t="s">
        <v>7</v>
      </c>
      <c r="U466" s="1">
        <f>R466/1</f>
        <v>0.01</v>
      </c>
      <c r="V466" s="1">
        <f>S466</f>
        <v>0.04</v>
      </c>
      <c r="W466" s="1" t="s">
        <v>177</v>
      </c>
      <c r="X466" s="1" t="str">
        <f t="shared" si="212"/>
        <v>Yes</v>
      </c>
      <c r="AB466" t="s">
        <v>514</v>
      </c>
      <c r="AC466" t="str">
        <f>IF(ISNUMBER(SEARCH("Pesticide, active_ingredient", AB466)), "Yes", "No")</f>
        <v>No</v>
      </c>
      <c r="AD466" t="str">
        <f t="shared" si="213"/>
        <v>No</v>
      </c>
      <c r="AE466" t="str">
        <f t="shared" si="214"/>
        <v>Yes</v>
      </c>
      <c r="AF466" t="str">
        <f t="shared" si="215"/>
        <v>Yes</v>
      </c>
      <c r="AG466" t="str">
        <f t="shared" si="216"/>
        <v>No</v>
      </c>
      <c r="AH466" s="1" t="s">
        <v>349</v>
      </c>
      <c r="AI466" t="s">
        <v>348</v>
      </c>
      <c r="AJ466" t="str">
        <f t="shared" si="207"/>
        <v/>
      </c>
      <c r="AK466" t="str">
        <f t="shared" si="218"/>
        <v/>
      </c>
      <c r="AL466" t="str">
        <f t="shared" si="219"/>
        <v>Consumer</v>
      </c>
      <c r="AM466" t="str">
        <f t="shared" si="220"/>
        <v>Industrial</v>
      </c>
      <c r="AN466" t="str">
        <f t="shared" si="221"/>
        <v/>
      </c>
      <c r="AO466" t="str">
        <f t="shared" si="222"/>
        <v>PAH</v>
      </c>
      <c r="AP466" t="str">
        <f t="shared" si="202"/>
        <v/>
      </c>
    </row>
    <row r="467" spans="1:54" hidden="1" x14ac:dyDescent="0.35">
      <c r="A467" s="1">
        <v>4087098</v>
      </c>
      <c r="B467" s="1" t="s">
        <v>579</v>
      </c>
      <c r="C467" s="1" t="s">
        <v>580</v>
      </c>
      <c r="D467" s="1">
        <v>2017</v>
      </c>
      <c r="E467" s="1" t="s">
        <v>618</v>
      </c>
      <c r="F467" s="1">
        <v>68002</v>
      </c>
      <c r="G467" s="1" t="s">
        <v>323</v>
      </c>
      <c r="H467" s="1" t="s">
        <v>154</v>
      </c>
      <c r="I467" s="1" t="s">
        <v>597</v>
      </c>
      <c r="J467" s="1">
        <v>2440</v>
      </c>
      <c r="K467" s="1" t="s">
        <v>345</v>
      </c>
      <c r="L467" s="1" t="s">
        <v>345</v>
      </c>
      <c r="M467" s="1"/>
      <c r="N467" s="1" t="s">
        <v>606</v>
      </c>
      <c r="O467" s="1" t="str">
        <f t="shared" si="223"/>
        <v>No</v>
      </c>
      <c r="P467" s="1" t="s">
        <v>722</v>
      </c>
      <c r="Q467" s="1">
        <v>58</v>
      </c>
      <c r="R467" s="1">
        <f t="shared" si="217"/>
        <v>0</v>
      </c>
      <c r="S467" s="1">
        <v>58</v>
      </c>
      <c r="T467" s="1" t="s">
        <v>30</v>
      </c>
      <c r="U467" s="1">
        <f t="shared" ref="U467:V469" si="226">R467/1000</f>
        <v>0</v>
      </c>
      <c r="V467" s="1">
        <f t="shared" si="226"/>
        <v>5.8000000000000003E-2</v>
      </c>
      <c r="W467" s="1" t="s">
        <v>318</v>
      </c>
      <c r="X467" s="1" t="str">
        <f t="shared" si="212"/>
        <v>No</v>
      </c>
      <c r="AB467" t="s">
        <v>494</v>
      </c>
      <c r="AC467" t="str">
        <f>IF(ISNUMBER(SEARCH("Pesticide, active_ingredient", AB467)), "Yes", "No")</f>
        <v>No</v>
      </c>
      <c r="AD467" t="str">
        <f t="shared" si="213"/>
        <v>No</v>
      </c>
      <c r="AE467" t="str">
        <f t="shared" si="214"/>
        <v>No</v>
      </c>
      <c r="AF467" t="str">
        <f t="shared" si="215"/>
        <v>No</v>
      </c>
      <c r="AG467" t="str">
        <f t="shared" si="216"/>
        <v>Yes</v>
      </c>
      <c r="AH467" s="1" t="s">
        <v>348</v>
      </c>
      <c r="AI467" t="s">
        <v>348</v>
      </c>
      <c r="AJ467" t="str">
        <f t="shared" si="207"/>
        <v/>
      </c>
      <c r="AK467" t="str">
        <f t="shared" si="218"/>
        <v/>
      </c>
      <c r="AL467" t="str">
        <f t="shared" si="219"/>
        <v/>
      </c>
      <c r="AM467" t="str">
        <f t="shared" si="220"/>
        <v/>
      </c>
      <c r="AN467" t="str">
        <f t="shared" si="221"/>
        <v>Pharmaceutical</v>
      </c>
      <c r="AO467" t="str">
        <f t="shared" si="222"/>
        <v/>
      </c>
      <c r="AP467" t="str">
        <f t="shared" si="202"/>
        <v/>
      </c>
    </row>
    <row r="468" spans="1:54" hidden="1" x14ac:dyDescent="0.35">
      <c r="A468" s="1">
        <v>4087098</v>
      </c>
      <c r="B468" s="1" t="s">
        <v>579</v>
      </c>
      <c r="C468" s="1" t="s">
        <v>580</v>
      </c>
      <c r="D468" s="1">
        <v>2017</v>
      </c>
      <c r="E468" s="1" t="s">
        <v>618</v>
      </c>
      <c r="F468" s="1">
        <v>68012</v>
      </c>
      <c r="G468" s="1" t="s">
        <v>330</v>
      </c>
      <c r="H468" s="1" t="s">
        <v>161</v>
      </c>
      <c r="I468" s="1" t="s">
        <v>597</v>
      </c>
      <c r="J468" s="1">
        <v>2440</v>
      </c>
      <c r="K468" s="1" t="s">
        <v>345</v>
      </c>
      <c r="L468" s="1" t="s">
        <v>345</v>
      </c>
      <c r="M468" s="1"/>
      <c r="N468" s="1" t="s">
        <v>606</v>
      </c>
      <c r="O468" s="1" t="str">
        <f t="shared" si="223"/>
        <v>No</v>
      </c>
      <c r="P468" s="1" t="s">
        <v>722</v>
      </c>
      <c r="Q468" s="1">
        <v>13</v>
      </c>
      <c r="R468" s="1">
        <f t="shared" si="217"/>
        <v>0</v>
      </c>
      <c r="S468" s="1">
        <v>13</v>
      </c>
      <c r="T468" s="1" t="s">
        <v>30</v>
      </c>
      <c r="U468" s="1">
        <f t="shared" si="226"/>
        <v>0</v>
      </c>
      <c r="V468" s="1">
        <f t="shared" si="226"/>
        <v>1.2999999999999999E-2</v>
      </c>
      <c r="W468" s="1" t="s">
        <v>318</v>
      </c>
      <c r="X468" s="1" t="str">
        <f t="shared" si="212"/>
        <v>No</v>
      </c>
      <c r="AB468" s="1" t="s">
        <v>370</v>
      </c>
      <c r="AC468" t="str">
        <f>IF(ISNUMBER(SEARCH("Pesticide, active_ingredient", AB468)), "Yes", "No")</f>
        <v>No</v>
      </c>
      <c r="AD468" t="str">
        <f t="shared" si="213"/>
        <v>No</v>
      </c>
      <c r="AE468" t="str">
        <f t="shared" si="214"/>
        <v>No</v>
      </c>
      <c r="AF468" t="str">
        <f t="shared" si="215"/>
        <v>No</v>
      </c>
      <c r="AG468" t="str">
        <f t="shared" si="216"/>
        <v>Yes</v>
      </c>
      <c r="AH468" s="1" t="s">
        <v>348</v>
      </c>
      <c r="AI468" t="s">
        <v>348</v>
      </c>
      <c r="AJ468" t="str">
        <f t="shared" si="207"/>
        <v/>
      </c>
      <c r="AK468" t="str">
        <f t="shared" si="218"/>
        <v/>
      </c>
      <c r="AL468" t="str">
        <f t="shared" si="219"/>
        <v/>
      </c>
      <c r="AM468" t="str">
        <f t="shared" si="220"/>
        <v/>
      </c>
      <c r="AN468" t="str">
        <f t="shared" si="221"/>
        <v>Pharmaceutical</v>
      </c>
      <c r="AO468" t="str">
        <f t="shared" si="222"/>
        <v/>
      </c>
      <c r="AP468" t="str">
        <f t="shared" si="202"/>
        <v/>
      </c>
    </row>
    <row r="469" spans="1:54" hidden="1" x14ac:dyDescent="0.35">
      <c r="A469" s="1">
        <v>4087098</v>
      </c>
      <c r="B469" s="1" t="s">
        <v>579</v>
      </c>
      <c r="C469" s="1" t="s">
        <v>580</v>
      </c>
      <c r="D469" s="1">
        <v>2017</v>
      </c>
      <c r="E469" s="1" t="s">
        <v>618</v>
      </c>
      <c r="F469" s="1">
        <v>67436</v>
      </c>
      <c r="G469" s="1" t="s">
        <v>234</v>
      </c>
      <c r="H469" s="1" t="s">
        <v>72</v>
      </c>
      <c r="I469" s="1" t="s">
        <v>597</v>
      </c>
      <c r="J469" s="1">
        <v>2440</v>
      </c>
      <c r="K469" s="1" t="s">
        <v>345</v>
      </c>
      <c r="L469" s="1" t="s">
        <v>544</v>
      </c>
      <c r="M469" s="1"/>
      <c r="N469" s="1" t="s">
        <v>607</v>
      </c>
      <c r="O469" s="1" t="s">
        <v>349</v>
      </c>
      <c r="P469" s="1" t="s">
        <v>722</v>
      </c>
      <c r="Q469" s="1">
        <f>AVERAGE(8.83, (20/4))</f>
        <v>6.915</v>
      </c>
      <c r="R469" s="1">
        <f t="shared" si="217"/>
        <v>6.915</v>
      </c>
      <c r="S469" s="1">
        <v>20</v>
      </c>
      <c r="T469" s="1" t="s">
        <v>30</v>
      </c>
      <c r="U469" s="1">
        <f t="shared" si="226"/>
        <v>6.9150000000000001E-3</v>
      </c>
      <c r="V469" s="1">
        <f t="shared" si="226"/>
        <v>0.02</v>
      </c>
      <c r="W469" s="1" t="s">
        <v>231</v>
      </c>
      <c r="X469" s="1" t="str">
        <f t="shared" si="212"/>
        <v>Yes</v>
      </c>
      <c r="Y469" s="1"/>
      <c r="Z469" s="1"/>
      <c r="AA469" s="1"/>
      <c r="AB469" s="1" t="s">
        <v>413</v>
      </c>
      <c r="AC469" s="1" t="s">
        <v>349</v>
      </c>
      <c r="AD469" s="1" t="str">
        <f t="shared" si="213"/>
        <v>Yes</v>
      </c>
      <c r="AE469" s="1" t="str">
        <f t="shared" si="214"/>
        <v>Yes</v>
      </c>
      <c r="AF469" s="1" t="str">
        <f t="shared" si="215"/>
        <v>Yes</v>
      </c>
      <c r="AG469" s="1" t="str">
        <f t="shared" si="216"/>
        <v>Yes</v>
      </c>
      <c r="AH469" s="1" t="s">
        <v>348</v>
      </c>
      <c r="AI469" s="1" t="s">
        <v>348</v>
      </c>
      <c r="AJ469" s="1" t="str">
        <f t="shared" si="207"/>
        <v>Pesticide</v>
      </c>
      <c r="AK469" s="1" t="str">
        <f t="shared" si="218"/>
        <v>PCP</v>
      </c>
      <c r="AL469" s="1" t="str">
        <f t="shared" si="219"/>
        <v>Consumer</v>
      </c>
      <c r="AM469" s="1" t="str">
        <f t="shared" si="220"/>
        <v>Industrial</v>
      </c>
      <c r="AN469" s="1" t="str">
        <f t="shared" si="221"/>
        <v>Pharmaceutical</v>
      </c>
      <c r="AO469" s="1" t="str">
        <f t="shared" si="222"/>
        <v/>
      </c>
      <c r="AP469" s="1" t="str">
        <f t="shared" si="202"/>
        <v/>
      </c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hidden="1" x14ac:dyDescent="0.35">
      <c r="A470" s="1">
        <v>4087098</v>
      </c>
      <c r="B470" s="1" t="s">
        <v>579</v>
      </c>
      <c r="C470" s="1" t="s">
        <v>580</v>
      </c>
      <c r="D470" s="1">
        <v>2017</v>
      </c>
      <c r="E470" s="1" t="s">
        <v>618</v>
      </c>
      <c r="F470" s="1">
        <v>62829</v>
      </c>
      <c r="G470" s="1" t="s">
        <v>225</v>
      </c>
      <c r="H470" s="1" t="s">
        <v>402</v>
      </c>
      <c r="I470" s="1" t="s">
        <v>596</v>
      </c>
      <c r="J470" s="1">
        <v>4433</v>
      </c>
      <c r="K470" s="1" t="s">
        <v>614</v>
      </c>
      <c r="L470" s="1" t="s">
        <v>555</v>
      </c>
      <c r="M470" s="1"/>
      <c r="N470" s="1" t="s">
        <v>606</v>
      </c>
      <c r="O470" s="1" t="str">
        <f t="shared" ref="O470:O517" si="227">IF(N470="&lt;", "No", "Yes")</f>
        <v>No</v>
      </c>
      <c r="P470" s="1" t="s">
        <v>722</v>
      </c>
      <c r="Q470" s="1">
        <v>1.6</v>
      </c>
      <c r="R470" s="1">
        <f t="shared" si="217"/>
        <v>0</v>
      </c>
      <c r="S470" s="1">
        <v>1.6</v>
      </c>
      <c r="T470" s="1" t="s">
        <v>7</v>
      </c>
      <c r="U470" s="1">
        <f>R470/1</f>
        <v>0</v>
      </c>
      <c r="V470" s="1">
        <f>S470</f>
        <v>1.6</v>
      </c>
      <c r="W470" s="1" t="s">
        <v>199</v>
      </c>
      <c r="X470" s="1" t="str">
        <f t="shared" si="212"/>
        <v>No</v>
      </c>
      <c r="AB470" t="s">
        <v>403</v>
      </c>
      <c r="AC470" t="str">
        <f>IF(ISNUMBER(SEARCH("Pesticide, active_ingredient", AB470)), "Yes", "No")</f>
        <v>No</v>
      </c>
      <c r="AD470" t="str">
        <f t="shared" si="213"/>
        <v>No</v>
      </c>
      <c r="AE470" t="str">
        <f t="shared" si="214"/>
        <v>Yes</v>
      </c>
      <c r="AF470" t="str">
        <f t="shared" si="215"/>
        <v>Yes</v>
      </c>
      <c r="AG470" t="str">
        <f t="shared" si="216"/>
        <v>No</v>
      </c>
      <c r="AH470" s="1" t="s">
        <v>348</v>
      </c>
      <c r="AI470" t="s">
        <v>348</v>
      </c>
      <c r="AJ470" t="str">
        <f t="shared" si="207"/>
        <v/>
      </c>
      <c r="AK470" t="str">
        <f t="shared" si="218"/>
        <v/>
      </c>
      <c r="AL470" t="str">
        <f t="shared" si="219"/>
        <v>Consumer</v>
      </c>
      <c r="AM470" t="str">
        <f t="shared" si="220"/>
        <v>Industrial</v>
      </c>
      <c r="AN470" t="str">
        <f t="shared" si="221"/>
        <v/>
      </c>
      <c r="AO470" t="str">
        <f t="shared" si="222"/>
        <v/>
      </c>
      <c r="AP470" t="str">
        <f t="shared" si="202"/>
        <v/>
      </c>
    </row>
    <row r="471" spans="1:54" hidden="1" x14ac:dyDescent="0.35">
      <c r="A471" s="1">
        <v>4087098</v>
      </c>
      <c r="B471" s="1" t="s">
        <v>579</v>
      </c>
      <c r="C471" s="1" t="s">
        <v>580</v>
      </c>
      <c r="D471" s="1">
        <v>2017</v>
      </c>
      <c r="E471" s="1" t="s">
        <v>618</v>
      </c>
      <c r="F471" s="1">
        <v>68015</v>
      </c>
      <c r="G471" s="1" t="s">
        <v>332</v>
      </c>
      <c r="H471" s="1" t="s">
        <v>163</v>
      </c>
      <c r="I471" s="1" t="s">
        <v>597</v>
      </c>
      <c r="J471" s="1">
        <v>2440</v>
      </c>
      <c r="K471" s="1" t="s">
        <v>345</v>
      </c>
      <c r="L471" s="1" t="s">
        <v>561</v>
      </c>
      <c r="M471" s="1"/>
      <c r="N471" s="1" t="s">
        <v>606</v>
      </c>
      <c r="O471" s="1" t="str">
        <f t="shared" si="227"/>
        <v>No</v>
      </c>
      <c r="P471" s="1" t="s">
        <v>722</v>
      </c>
      <c r="Q471" s="1">
        <v>270</v>
      </c>
      <c r="R471" s="1">
        <f t="shared" si="217"/>
        <v>0</v>
      </c>
      <c r="S471" s="1">
        <v>270</v>
      </c>
      <c r="T471" s="1" t="s">
        <v>30</v>
      </c>
      <c r="U471" s="1">
        <f>R471/1000</f>
        <v>0</v>
      </c>
      <c r="V471" s="1">
        <f>S471/1000</f>
        <v>0.27</v>
      </c>
      <c r="W471" s="1" t="s">
        <v>318</v>
      </c>
      <c r="X471" s="1" t="str">
        <f t="shared" si="212"/>
        <v>No</v>
      </c>
      <c r="AB471" t="s">
        <v>501</v>
      </c>
      <c r="AC471" t="str">
        <f>IF(ISNUMBER(SEARCH("Pesticide, active_ingredient", AB471)), "Yes", "No")</f>
        <v>No</v>
      </c>
      <c r="AD471" t="str">
        <f t="shared" si="213"/>
        <v>No</v>
      </c>
      <c r="AE471" t="str">
        <f t="shared" si="214"/>
        <v>No</v>
      </c>
      <c r="AF471" t="str">
        <f t="shared" si="215"/>
        <v>Yes</v>
      </c>
      <c r="AG471" t="str">
        <f t="shared" si="216"/>
        <v>Yes</v>
      </c>
      <c r="AH471" s="1" t="s">
        <v>348</v>
      </c>
      <c r="AI471" t="s">
        <v>348</v>
      </c>
      <c r="AJ471" t="str">
        <f t="shared" si="207"/>
        <v/>
      </c>
      <c r="AK471" t="str">
        <f t="shared" si="218"/>
        <v/>
      </c>
      <c r="AL471" t="str">
        <f t="shared" si="219"/>
        <v/>
      </c>
      <c r="AM471" t="str">
        <f t="shared" si="220"/>
        <v>Industrial</v>
      </c>
      <c r="AN471" t="str">
        <f t="shared" si="221"/>
        <v>Pharmaceutical</v>
      </c>
      <c r="AO471" t="str">
        <f t="shared" si="222"/>
        <v/>
      </c>
      <c r="AP471" t="str">
        <f t="shared" si="202"/>
        <v/>
      </c>
    </row>
    <row r="472" spans="1:54" hidden="1" x14ac:dyDescent="0.35">
      <c r="A472" s="1">
        <v>4087098</v>
      </c>
      <c r="B472" s="1" t="s">
        <v>579</v>
      </c>
      <c r="C472" s="1" t="s">
        <v>580</v>
      </c>
      <c r="D472" s="1">
        <v>2017</v>
      </c>
      <c r="E472" s="1" t="s">
        <v>618</v>
      </c>
      <c r="F472" s="1">
        <v>77146</v>
      </c>
      <c r="G472" s="1" t="s">
        <v>340</v>
      </c>
      <c r="H472" s="1" t="s">
        <v>171</v>
      </c>
      <c r="I472" s="1" t="s">
        <v>596</v>
      </c>
      <c r="J472" s="1">
        <v>4433</v>
      </c>
      <c r="K472" s="1" t="s">
        <v>614</v>
      </c>
      <c r="L472" s="1" t="s">
        <v>562</v>
      </c>
      <c r="M472" s="1"/>
      <c r="N472" s="1" t="s">
        <v>606</v>
      </c>
      <c r="O472" s="1" t="str">
        <f t="shared" si="227"/>
        <v>No</v>
      </c>
      <c r="P472" s="1" t="s">
        <v>722</v>
      </c>
      <c r="Q472" s="1">
        <v>0.08</v>
      </c>
      <c r="R472" s="1">
        <f t="shared" si="217"/>
        <v>0</v>
      </c>
      <c r="S472" s="1">
        <v>0.08</v>
      </c>
      <c r="T472" s="1" t="s">
        <v>7</v>
      </c>
      <c r="U472" s="1">
        <f>R472/1</f>
        <v>0</v>
      </c>
      <c r="V472" s="1">
        <f>S472</f>
        <v>0.08</v>
      </c>
      <c r="W472" s="1" t="s">
        <v>318</v>
      </c>
      <c r="X472" s="1" t="str">
        <f t="shared" si="212"/>
        <v>No</v>
      </c>
      <c r="AB472" t="s">
        <v>511</v>
      </c>
      <c r="AC472" t="str">
        <f>IF(ISNUMBER(SEARCH("Pesticide, active_ingredient", AB472)), "Yes", "No")</f>
        <v>No</v>
      </c>
      <c r="AD472" t="str">
        <f t="shared" si="213"/>
        <v>No</v>
      </c>
      <c r="AE472" t="str">
        <f t="shared" si="214"/>
        <v>Yes</v>
      </c>
      <c r="AF472" t="str">
        <f t="shared" si="215"/>
        <v>Yes</v>
      </c>
      <c r="AG472" t="str">
        <f t="shared" si="216"/>
        <v>Yes</v>
      </c>
      <c r="AH472" s="1" t="s">
        <v>348</v>
      </c>
      <c r="AI472" t="s">
        <v>348</v>
      </c>
      <c r="AJ472" t="str">
        <f t="shared" si="207"/>
        <v/>
      </c>
      <c r="AK472" t="str">
        <f t="shared" si="218"/>
        <v/>
      </c>
      <c r="AL472" t="str">
        <f t="shared" si="219"/>
        <v>Consumer</v>
      </c>
      <c r="AM472" t="str">
        <f t="shared" si="220"/>
        <v>Industrial</v>
      </c>
      <c r="AN472" t="str">
        <f t="shared" si="221"/>
        <v>Pharmaceutical</v>
      </c>
      <c r="AO472" t="str">
        <f t="shared" si="222"/>
        <v/>
      </c>
      <c r="AP472" t="str">
        <f t="shared" si="202"/>
        <v/>
      </c>
    </row>
    <row r="473" spans="1:54" hidden="1" x14ac:dyDescent="0.35">
      <c r="A473" s="1">
        <v>4087098</v>
      </c>
      <c r="B473" s="1" t="s">
        <v>579</v>
      </c>
      <c r="C473" s="1" t="s">
        <v>580</v>
      </c>
      <c r="D473" s="1">
        <v>2017</v>
      </c>
      <c r="E473" s="1" t="s">
        <v>618</v>
      </c>
      <c r="F473" s="1">
        <v>34571</v>
      </c>
      <c r="G473" s="1" t="s">
        <v>189</v>
      </c>
      <c r="H473" s="1" t="s">
        <v>20</v>
      </c>
      <c r="I473" s="1" t="s">
        <v>596</v>
      </c>
      <c r="J473" s="1">
        <v>4433</v>
      </c>
      <c r="K473" s="1" t="s">
        <v>614</v>
      </c>
      <c r="L473" s="1" t="s">
        <v>544</v>
      </c>
      <c r="M473" s="1"/>
      <c r="N473" s="1" t="s">
        <v>606</v>
      </c>
      <c r="O473" s="1" t="str">
        <f t="shared" si="227"/>
        <v>No</v>
      </c>
      <c r="P473" s="1" t="s">
        <v>722</v>
      </c>
      <c r="Q473" s="1">
        <v>0.08</v>
      </c>
      <c r="R473" s="1">
        <f t="shared" si="217"/>
        <v>0</v>
      </c>
      <c r="S473" s="1">
        <v>0.08</v>
      </c>
      <c r="T473" s="1" t="s">
        <v>7</v>
      </c>
      <c r="U473" s="1">
        <f>R473/1</f>
        <v>0</v>
      </c>
      <c r="V473" s="1">
        <f>S473</f>
        <v>0.08</v>
      </c>
      <c r="W473" s="1" t="s">
        <v>177</v>
      </c>
      <c r="X473" s="1" t="str">
        <f t="shared" si="212"/>
        <v>No</v>
      </c>
      <c r="AB473" t="s">
        <v>361</v>
      </c>
      <c r="AC473" t="s">
        <v>349</v>
      </c>
      <c r="AD473" t="str">
        <f t="shared" si="213"/>
        <v>Yes</v>
      </c>
      <c r="AE473" t="str">
        <f t="shared" si="214"/>
        <v>Yes</v>
      </c>
      <c r="AF473" t="str">
        <f t="shared" si="215"/>
        <v>Yes</v>
      </c>
      <c r="AG473" t="str">
        <f t="shared" si="216"/>
        <v>Yes</v>
      </c>
      <c r="AH473" t="s">
        <v>348</v>
      </c>
      <c r="AI473" t="s">
        <v>348</v>
      </c>
      <c r="AJ473" t="str">
        <f t="shared" si="207"/>
        <v>Pesticide</v>
      </c>
      <c r="AK473" t="str">
        <f t="shared" si="218"/>
        <v>PCP</v>
      </c>
      <c r="AL473" t="str">
        <f t="shared" si="219"/>
        <v>Consumer</v>
      </c>
      <c r="AM473" t="str">
        <f t="shared" si="220"/>
        <v>Industrial</v>
      </c>
      <c r="AN473" t="str">
        <f t="shared" si="221"/>
        <v>Pharmaceutical</v>
      </c>
      <c r="AO473" t="str">
        <f t="shared" si="222"/>
        <v/>
      </c>
      <c r="AP473" t="str">
        <f t="shared" si="202"/>
        <v/>
      </c>
    </row>
    <row r="474" spans="1:54" hidden="1" x14ac:dyDescent="0.35">
      <c r="A474" s="1">
        <v>4087098</v>
      </c>
      <c r="B474" s="1" t="s">
        <v>579</v>
      </c>
      <c r="C474" s="1" t="s">
        <v>580</v>
      </c>
      <c r="D474" s="1">
        <v>2017</v>
      </c>
      <c r="E474" s="1" t="s">
        <v>618</v>
      </c>
      <c r="F474" s="1">
        <v>68252</v>
      </c>
      <c r="G474" s="1" t="s">
        <v>339</v>
      </c>
      <c r="H474" s="1" t="s">
        <v>170</v>
      </c>
      <c r="I474" s="1" t="s">
        <v>597</v>
      </c>
      <c r="J474" s="1">
        <v>2440</v>
      </c>
      <c r="K474" s="1" t="s">
        <v>345</v>
      </c>
      <c r="L474" s="1" t="s">
        <v>345</v>
      </c>
      <c r="M474" s="1"/>
      <c r="N474" s="1" t="s">
        <v>606</v>
      </c>
      <c r="O474" s="1" t="str">
        <f t="shared" si="227"/>
        <v>No</v>
      </c>
      <c r="P474" s="1" t="s">
        <v>722</v>
      </c>
      <c r="Q474" s="1">
        <v>80</v>
      </c>
      <c r="R474" s="1">
        <f t="shared" si="217"/>
        <v>0</v>
      </c>
      <c r="S474" s="1">
        <v>20</v>
      </c>
      <c r="T474" s="1" t="s">
        <v>30</v>
      </c>
      <c r="U474" s="1">
        <f>R474/1000</f>
        <v>0</v>
      </c>
      <c r="V474" s="1">
        <f>S474/1000</f>
        <v>0.02</v>
      </c>
      <c r="W474" s="1" t="s">
        <v>318</v>
      </c>
      <c r="X474" s="1" t="str">
        <f t="shared" si="212"/>
        <v>No</v>
      </c>
      <c r="AB474" s="1" t="s">
        <v>506</v>
      </c>
      <c r="AC474" t="str">
        <f>IF(ISNUMBER(SEARCH("Pesticide, active_ingredient", AB474)), "Yes", "No")</f>
        <v>No</v>
      </c>
      <c r="AD474" t="str">
        <f t="shared" si="213"/>
        <v>No</v>
      </c>
      <c r="AE474" t="str">
        <f t="shared" si="214"/>
        <v>No</v>
      </c>
      <c r="AF474" t="str">
        <f t="shared" si="215"/>
        <v>No</v>
      </c>
      <c r="AG474" t="str">
        <f t="shared" si="216"/>
        <v>Yes</v>
      </c>
      <c r="AH474" s="1" t="s">
        <v>348</v>
      </c>
      <c r="AI474" t="s">
        <v>348</v>
      </c>
      <c r="AJ474" t="str">
        <f t="shared" si="207"/>
        <v/>
      </c>
      <c r="AK474" t="str">
        <f t="shared" si="218"/>
        <v/>
      </c>
      <c r="AL474" t="str">
        <f t="shared" si="219"/>
        <v/>
      </c>
      <c r="AM474" t="str">
        <f t="shared" si="220"/>
        <v/>
      </c>
      <c r="AN474" t="str">
        <f t="shared" si="221"/>
        <v>Pharmaceutical</v>
      </c>
      <c r="AO474" t="str">
        <f t="shared" si="222"/>
        <v/>
      </c>
      <c r="AP474" t="str">
        <f t="shared" si="202"/>
        <v/>
      </c>
    </row>
    <row r="475" spans="1:54" hidden="1" x14ac:dyDescent="0.35">
      <c r="A475" s="1">
        <v>4087098</v>
      </c>
      <c r="B475" s="1" t="s">
        <v>579</v>
      </c>
      <c r="C475" s="1" t="s">
        <v>580</v>
      </c>
      <c r="D475" s="1">
        <v>2017</v>
      </c>
      <c r="E475" s="1" t="s">
        <v>618</v>
      </c>
      <c r="F475" s="1">
        <v>34694</v>
      </c>
      <c r="G475" s="1" t="s">
        <v>190</v>
      </c>
      <c r="H475" s="1" t="s">
        <v>21</v>
      </c>
      <c r="I475" s="1" t="s">
        <v>596</v>
      </c>
      <c r="J475" s="1">
        <v>4433</v>
      </c>
      <c r="K475" s="1" t="s">
        <v>614</v>
      </c>
      <c r="L475" s="1" t="s">
        <v>547</v>
      </c>
      <c r="M475" s="1"/>
      <c r="N475" s="1" t="s">
        <v>606</v>
      </c>
      <c r="O475" s="1" t="str">
        <f t="shared" si="227"/>
        <v>No</v>
      </c>
      <c r="P475" s="1" t="s">
        <v>722</v>
      </c>
      <c r="Q475" s="1">
        <v>0.16</v>
      </c>
      <c r="R475" s="1">
        <f t="shared" si="217"/>
        <v>0</v>
      </c>
      <c r="S475" s="1">
        <v>0.16</v>
      </c>
      <c r="T475" s="1" t="s">
        <v>7</v>
      </c>
      <c r="U475" s="1">
        <f>R475/1</f>
        <v>0</v>
      </c>
      <c r="V475" s="1">
        <f>S475</f>
        <v>0.16</v>
      </c>
      <c r="W475" s="1" t="s">
        <v>177</v>
      </c>
      <c r="X475" s="1" t="str">
        <f t="shared" si="212"/>
        <v>No</v>
      </c>
      <c r="AB475" t="s">
        <v>357</v>
      </c>
      <c r="AC475" t="str">
        <f>IF(ISNUMBER(SEARCH("Pesticide, active_ingredient", AB475)), "Yes", "No")</f>
        <v>No</v>
      </c>
      <c r="AD475" t="str">
        <f t="shared" si="213"/>
        <v>Yes</v>
      </c>
      <c r="AE475" t="str">
        <f t="shared" si="214"/>
        <v>Yes</v>
      </c>
      <c r="AF475" t="str">
        <f t="shared" si="215"/>
        <v>Yes</v>
      </c>
      <c r="AG475" t="str">
        <f t="shared" si="216"/>
        <v>No</v>
      </c>
      <c r="AH475" t="s">
        <v>348</v>
      </c>
      <c r="AI475" t="s">
        <v>348</v>
      </c>
      <c r="AJ475" t="str">
        <f t="shared" si="207"/>
        <v/>
      </c>
      <c r="AK475" t="str">
        <f t="shared" si="218"/>
        <v>PCP</v>
      </c>
      <c r="AL475" t="str">
        <f t="shared" si="219"/>
        <v>Consumer</v>
      </c>
      <c r="AM475" t="str">
        <f t="shared" si="220"/>
        <v>Industrial</v>
      </c>
      <c r="AN475" t="str">
        <f t="shared" si="221"/>
        <v/>
      </c>
      <c r="AO475" t="str">
        <f t="shared" si="222"/>
        <v/>
      </c>
      <c r="AP475" t="str">
        <f t="shared" si="202"/>
        <v/>
      </c>
    </row>
    <row r="476" spans="1:54" hidden="1" x14ac:dyDescent="0.35">
      <c r="A476" s="1">
        <v>4087098</v>
      </c>
      <c r="B476" s="1" t="s">
        <v>579</v>
      </c>
      <c r="C476" s="1" t="s">
        <v>580</v>
      </c>
      <c r="D476" s="1">
        <v>2017</v>
      </c>
      <c r="E476" s="1" t="s">
        <v>618</v>
      </c>
      <c r="F476" s="1">
        <v>67449</v>
      </c>
      <c r="G476" s="1" t="s">
        <v>245</v>
      </c>
      <c r="H476" s="1" t="s">
        <v>83</v>
      </c>
      <c r="I476" s="1" t="s">
        <v>597</v>
      </c>
      <c r="J476" s="1">
        <v>2440</v>
      </c>
      <c r="K476" s="1" t="s">
        <v>345</v>
      </c>
      <c r="L476" s="1" t="s">
        <v>564</v>
      </c>
      <c r="M476" s="1"/>
      <c r="N476" s="1" t="s">
        <v>606</v>
      </c>
      <c r="O476" s="1" t="str">
        <f t="shared" si="227"/>
        <v>No</v>
      </c>
      <c r="P476" s="1" t="s">
        <v>722</v>
      </c>
      <c r="Q476" s="1">
        <v>80</v>
      </c>
      <c r="R476" s="1">
        <f t="shared" si="217"/>
        <v>0</v>
      </c>
      <c r="S476" s="1">
        <v>80</v>
      </c>
      <c r="T476" s="1" t="s">
        <v>30</v>
      </c>
      <c r="U476" s="1">
        <f>R476/1000</f>
        <v>0</v>
      </c>
      <c r="V476" s="1">
        <f>S476/1000</f>
        <v>0.08</v>
      </c>
      <c r="W476" s="1" t="s">
        <v>231</v>
      </c>
      <c r="X476" s="1" t="str">
        <f t="shared" si="212"/>
        <v>No</v>
      </c>
      <c r="AB476" t="s">
        <v>423</v>
      </c>
      <c r="AC476" s="1" t="s">
        <v>349</v>
      </c>
      <c r="AD476" t="str">
        <f t="shared" si="213"/>
        <v>No</v>
      </c>
      <c r="AE476" t="str">
        <f t="shared" si="214"/>
        <v>No</v>
      </c>
      <c r="AF476" t="str">
        <f t="shared" si="215"/>
        <v>No</v>
      </c>
      <c r="AG476" t="str">
        <f t="shared" si="216"/>
        <v>Yes</v>
      </c>
      <c r="AH476" s="1" t="s">
        <v>348</v>
      </c>
      <c r="AI476" t="s">
        <v>348</v>
      </c>
      <c r="AJ476" t="str">
        <f t="shared" si="207"/>
        <v>Pesticide</v>
      </c>
      <c r="AK476" t="str">
        <f t="shared" si="218"/>
        <v/>
      </c>
      <c r="AL476" t="str">
        <f t="shared" si="219"/>
        <v/>
      </c>
      <c r="AM476" t="str">
        <f t="shared" si="220"/>
        <v/>
      </c>
      <c r="AN476" t="str">
        <f t="shared" si="221"/>
        <v>Pharmaceutical</v>
      </c>
      <c r="AO476" t="str">
        <f t="shared" si="222"/>
        <v/>
      </c>
      <c r="AP476" t="str">
        <f t="shared" si="202"/>
        <v/>
      </c>
    </row>
    <row r="477" spans="1:54" hidden="1" x14ac:dyDescent="0.35">
      <c r="A477" s="1">
        <v>4087098</v>
      </c>
      <c r="B477" s="1" t="s">
        <v>579</v>
      </c>
      <c r="C477" s="1" t="s">
        <v>580</v>
      </c>
      <c r="D477" s="1">
        <v>2017</v>
      </c>
      <c r="E477" s="1" t="s">
        <v>618</v>
      </c>
      <c r="F477" s="1">
        <v>62834</v>
      </c>
      <c r="G477" s="1" t="s">
        <v>228</v>
      </c>
      <c r="H477" s="1" t="s">
        <v>67</v>
      </c>
      <c r="I477" s="1" t="s">
        <v>596</v>
      </c>
      <c r="J477" s="1">
        <v>4433</v>
      </c>
      <c r="K477" s="1" t="s">
        <v>614</v>
      </c>
      <c r="L477" s="1" t="s">
        <v>547</v>
      </c>
      <c r="M477" s="1" t="s">
        <v>556</v>
      </c>
      <c r="N477" s="1" t="s">
        <v>606</v>
      </c>
      <c r="O477" s="1" t="str">
        <f t="shared" si="227"/>
        <v>No</v>
      </c>
      <c r="P477" s="1" t="s">
        <v>349</v>
      </c>
      <c r="Q477" s="1">
        <f>0.01-0.05</f>
        <v>-0.04</v>
      </c>
      <c r="R477" s="1">
        <f t="shared" si="217"/>
        <v>0</v>
      </c>
      <c r="S477" s="1">
        <v>0.08</v>
      </c>
      <c r="T477" s="1" t="s">
        <v>7</v>
      </c>
      <c r="U477" s="1">
        <f>R477/1</f>
        <v>0</v>
      </c>
      <c r="V477" s="1">
        <f>S477</f>
        <v>0.08</v>
      </c>
      <c r="W477" s="1" t="s">
        <v>177</v>
      </c>
      <c r="X477" s="1" t="str">
        <f>IF(S477&lt;R477, "Yes*", "No")</f>
        <v>No</v>
      </c>
      <c r="AB477" t="s">
        <v>408</v>
      </c>
      <c r="AC477" t="str">
        <f>IF(ISNUMBER(SEARCH("Pesticide, active_ingredient", AB477)), "Yes", "No")</f>
        <v>No</v>
      </c>
      <c r="AD477" t="str">
        <f t="shared" si="213"/>
        <v>Yes</v>
      </c>
      <c r="AE477" t="str">
        <f t="shared" si="214"/>
        <v>Yes</v>
      </c>
      <c r="AF477" t="str">
        <f t="shared" si="215"/>
        <v>Yes</v>
      </c>
      <c r="AG477" t="str">
        <f t="shared" si="216"/>
        <v>No</v>
      </c>
      <c r="AH477" s="1" t="s">
        <v>348</v>
      </c>
      <c r="AI477" t="s">
        <v>348</v>
      </c>
      <c r="AJ477" t="str">
        <f t="shared" si="207"/>
        <v/>
      </c>
      <c r="AK477" t="str">
        <f t="shared" si="218"/>
        <v>PCP</v>
      </c>
      <c r="AL477" t="str">
        <f t="shared" si="219"/>
        <v>Consumer</v>
      </c>
      <c r="AM477" t="str">
        <f t="shared" si="220"/>
        <v>Industrial</v>
      </c>
      <c r="AN477" t="str">
        <f t="shared" si="221"/>
        <v/>
      </c>
      <c r="AO477" t="str">
        <f t="shared" si="222"/>
        <v/>
      </c>
      <c r="AP477" t="str">
        <f t="shared" si="202"/>
        <v/>
      </c>
    </row>
    <row r="478" spans="1:54" hidden="1" x14ac:dyDescent="0.35">
      <c r="A478" s="1">
        <v>4087098</v>
      </c>
      <c r="B478" s="1" t="s">
        <v>579</v>
      </c>
      <c r="C478" s="1" t="s">
        <v>580</v>
      </c>
      <c r="D478" s="1">
        <v>2017</v>
      </c>
      <c r="E478" s="1" t="s">
        <v>618</v>
      </c>
      <c r="F478" s="1">
        <v>63145</v>
      </c>
      <c r="G478" s="1" t="s">
        <v>229</v>
      </c>
      <c r="H478" s="1" t="s">
        <v>68</v>
      </c>
      <c r="I478" s="1" t="s">
        <v>596</v>
      </c>
      <c r="J478" s="1">
        <v>4433</v>
      </c>
      <c r="K478" s="1" t="s">
        <v>614</v>
      </c>
      <c r="L478" s="1" t="s">
        <v>532</v>
      </c>
      <c r="M478" s="1" t="s">
        <v>556</v>
      </c>
      <c r="N478" s="1" t="s">
        <v>607</v>
      </c>
      <c r="O478" s="1" t="str">
        <f t="shared" si="227"/>
        <v>Yes</v>
      </c>
      <c r="P478" s="1" t="s">
        <v>349</v>
      </c>
      <c r="Q478" s="1">
        <f>AVERAGE(0.06, 0.07)</f>
        <v>6.5000000000000002E-2</v>
      </c>
      <c r="R478" s="1">
        <f t="shared" si="217"/>
        <v>6.5000000000000002E-2</v>
      </c>
      <c r="S478" s="1">
        <v>0.32</v>
      </c>
      <c r="T478" s="1" t="s">
        <v>7</v>
      </c>
      <c r="U478" s="1">
        <f>R478/1</f>
        <v>6.5000000000000002E-2</v>
      </c>
      <c r="V478" s="1">
        <f>S478</f>
        <v>0.32</v>
      </c>
      <c r="W478" s="1" t="s">
        <v>177</v>
      </c>
      <c r="X478" s="1" t="str">
        <f>IF(N478="E", "Yes", "No")</f>
        <v>Yes</v>
      </c>
      <c r="AB478" s="1" t="s">
        <v>409</v>
      </c>
      <c r="AC478" t="str">
        <f>IF(ISNUMBER(SEARCH("Pesticide, active_ingredient", AB478)), "Yes", "No")</f>
        <v>No</v>
      </c>
      <c r="AD478" t="str">
        <f t="shared" si="213"/>
        <v>No</v>
      </c>
      <c r="AE478" t="str">
        <f t="shared" si="214"/>
        <v>No</v>
      </c>
      <c r="AF478" t="str">
        <f t="shared" si="215"/>
        <v>No</v>
      </c>
      <c r="AG478" t="str">
        <f t="shared" si="216"/>
        <v>No</v>
      </c>
      <c r="AH478" s="1" t="s">
        <v>348</v>
      </c>
      <c r="AI478" t="s">
        <v>349</v>
      </c>
      <c r="AJ478" t="str">
        <f t="shared" si="207"/>
        <v/>
      </c>
      <c r="AK478" t="str">
        <f t="shared" si="218"/>
        <v/>
      </c>
      <c r="AL478" t="str">
        <f t="shared" si="219"/>
        <v/>
      </c>
      <c r="AM478" t="str">
        <f t="shared" si="220"/>
        <v/>
      </c>
      <c r="AN478" t="str">
        <f t="shared" si="221"/>
        <v/>
      </c>
      <c r="AO478" t="str">
        <f t="shared" si="222"/>
        <v/>
      </c>
      <c r="AP478" t="str">
        <f t="shared" si="202"/>
        <v>Other</v>
      </c>
    </row>
    <row r="479" spans="1:54" hidden="1" x14ac:dyDescent="0.35">
      <c r="A479" s="1">
        <v>4087000</v>
      </c>
      <c r="B479" s="1" t="s">
        <v>3</v>
      </c>
      <c r="C479" s="1" t="s">
        <v>4</v>
      </c>
      <c r="D479" s="1">
        <v>2017</v>
      </c>
      <c r="E479" s="1" t="s">
        <v>618</v>
      </c>
      <c r="F479" s="1">
        <v>67434</v>
      </c>
      <c r="G479" s="1" t="s">
        <v>232</v>
      </c>
      <c r="H479" s="1" t="s">
        <v>70</v>
      </c>
      <c r="I479" s="1" t="s">
        <v>597</v>
      </c>
      <c r="J479" s="1">
        <v>2440</v>
      </c>
      <c r="K479" s="1" t="s">
        <v>345</v>
      </c>
      <c r="L479" s="1" t="s">
        <v>560</v>
      </c>
      <c r="M479" s="1"/>
      <c r="N479" s="1" t="s">
        <v>606</v>
      </c>
      <c r="O479" s="1" t="str">
        <f t="shared" si="227"/>
        <v>No</v>
      </c>
      <c r="P479" s="1" t="s">
        <v>722</v>
      </c>
      <c r="Q479" s="1">
        <v>20</v>
      </c>
      <c r="R479" s="1">
        <f t="shared" si="217"/>
        <v>0</v>
      </c>
      <c r="S479" s="1">
        <f>IF(O479="No", Q479, " ")</f>
        <v>20</v>
      </c>
      <c r="T479" s="1" t="s">
        <v>30</v>
      </c>
      <c r="U479" s="1">
        <f>R479/1000</f>
        <v>0</v>
      </c>
      <c r="V479" s="1">
        <f>S479/1000</f>
        <v>0.02</v>
      </c>
      <c r="W479" s="1" t="s">
        <v>231</v>
      </c>
      <c r="X479" s="1" t="str">
        <f>IF(N479="E", "Yes", "No")</f>
        <v>No</v>
      </c>
      <c r="AB479" s="1" t="s">
        <v>411</v>
      </c>
      <c r="AC479" s="1" t="s">
        <v>349</v>
      </c>
      <c r="AD479" t="str">
        <f t="shared" si="213"/>
        <v>No</v>
      </c>
      <c r="AE479" t="str">
        <f t="shared" si="214"/>
        <v>No</v>
      </c>
      <c r="AF479" t="str">
        <f t="shared" si="215"/>
        <v>No</v>
      </c>
      <c r="AG479" t="str">
        <f t="shared" si="216"/>
        <v>Yes</v>
      </c>
      <c r="AH479" s="1" t="s">
        <v>348</v>
      </c>
      <c r="AI479" t="s">
        <v>348</v>
      </c>
      <c r="AJ479" t="str">
        <f t="shared" si="207"/>
        <v>Pesticide</v>
      </c>
      <c r="AK479" t="str">
        <f t="shared" si="218"/>
        <v/>
      </c>
      <c r="AL479" t="str">
        <f t="shared" si="219"/>
        <v/>
      </c>
      <c r="AM479" t="str">
        <f t="shared" si="220"/>
        <v/>
      </c>
      <c r="AN479" t="str">
        <f t="shared" si="221"/>
        <v>Pharmaceutical</v>
      </c>
      <c r="AO479" t="str">
        <f t="shared" si="222"/>
        <v/>
      </c>
      <c r="AP479" t="str">
        <f t="shared" si="202"/>
        <v/>
      </c>
    </row>
    <row r="480" spans="1:54" hidden="1" x14ac:dyDescent="0.35">
      <c r="A480">
        <v>40870112</v>
      </c>
      <c r="B480" t="s">
        <v>573</v>
      </c>
      <c r="C480" t="s">
        <v>574</v>
      </c>
      <c r="D480">
        <v>2017</v>
      </c>
      <c r="E480" t="s">
        <v>620</v>
      </c>
      <c r="F480" s="4">
        <v>63182</v>
      </c>
      <c r="G480" t="s">
        <v>196</v>
      </c>
      <c r="H480" t="s">
        <v>28</v>
      </c>
      <c r="I480" t="s">
        <v>693</v>
      </c>
      <c r="N480" t="s">
        <v>606</v>
      </c>
      <c r="O480" s="1" t="str">
        <f t="shared" si="227"/>
        <v>No</v>
      </c>
      <c r="Q480">
        <v>1000</v>
      </c>
      <c r="R480">
        <f t="shared" si="217"/>
        <v>0</v>
      </c>
      <c r="S480">
        <v>200</v>
      </c>
      <c r="T480" t="s">
        <v>622</v>
      </c>
      <c r="U480">
        <f t="shared" ref="U480:U486" si="228">R480/1</f>
        <v>0</v>
      </c>
      <c r="V480">
        <f t="shared" ref="V480:V486" si="229">U480</f>
        <v>0</v>
      </c>
      <c r="W480" t="s">
        <v>648</v>
      </c>
      <c r="X480" t="str">
        <f t="shared" ref="X480:X486" si="230">IF(S480&lt;R480, "Yes*", "No")</f>
        <v>No</v>
      </c>
      <c r="AB480" t="s">
        <v>368</v>
      </c>
      <c r="AC480" t="str">
        <f t="shared" ref="AC480:AC512" si="231">IF(ISNUMBER(SEARCH("Pesticide, active_ingredient", AB480)), "Yes", "No")</f>
        <v>Yes</v>
      </c>
      <c r="AD480" t="str">
        <f t="shared" si="213"/>
        <v>Yes</v>
      </c>
      <c r="AE480" t="str">
        <f t="shared" si="214"/>
        <v>Yes</v>
      </c>
      <c r="AF480" t="str">
        <f t="shared" si="215"/>
        <v>No</v>
      </c>
      <c r="AG480" t="str">
        <f t="shared" si="216"/>
        <v>No</v>
      </c>
      <c r="AH480" t="s">
        <v>349</v>
      </c>
      <c r="AI480" t="s">
        <v>348</v>
      </c>
      <c r="AJ480" t="str">
        <f t="shared" si="207"/>
        <v>Pesticide</v>
      </c>
      <c r="AK480" t="str">
        <f t="shared" si="218"/>
        <v>PCP</v>
      </c>
      <c r="AL480" t="str">
        <f t="shared" si="219"/>
        <v>Consumer</v>
      </c>
      <c r="AM480" t="str">
        <f t="shared" si="220"/>
        <v/>
      </c>
      <c r="AN480" t="str">
        <f t="shared" si="221"/>
        <v/>
      </c>
      <c r="AO480" t="str">
        <f t="shared" si="222"/>
        <v>PAH</v>
      </c>
      <c r="AP480" t="str">
        <f t="shared" si="202"/>
        <v/>
      </c>
    </row>
    <row r="481" spans="1:42" hidden="1" x14ac:dyDescent="0.35">
      <c r="A481">
        <v>4087170</v>
      </c>
      <c r="B481" t="s">
        <v>586</v>
      </c>
      <c r="C481" t="s">
        <v>587</v>
      </c>
      <c r="D481">
        <v>2017</v>
      </c>
      <c r="E481" t="s">
        <v>620</v>
      </c>
      <c r="F481" s="4">
        <v>63182</v>
      </c>
      <c r="G481" t="s">
        <v>196</v>
      </c>
      <c r="H481" t="s">
        <v>28</v>
      </c>
      <c r="I481" t="s">
        <v>693</v>
      </c>
      <c r="N481" t="s">
        <v>606</v>
      </c>
      <c r="O481" s="1" t="str">
        <f t="shared" si="227"/>
        <v>No</v>
      </c>
      <c r="Q481">
        <v>1000</v>
      </c>
      <c r="R481">
        <f t="shared" si="217"/>
        <v>0</v>
      </c>
      <c r="S481">
        <v>200</v>
      </c>
      <c r="T481" t="s">
        <v>622</v>
      </c>
      <c r="U481">
        <f t="shared" si="228"/>
        <v>0</v>
      </c>
      <c r="V481">
        <f t="shared" si="229"/>
        <v>0</v>
      </c>
      <c r="W481" t="s">
        <v>648</v>
      </c>
      <c r="X481" t="str">
        <f t="shared" si="230"/>
        <v>No</v>
      </c>
      <c r="AB481" t="s">
        <v>368</v>
      </c>
      <c r="AC481" t="str">
        <f t="shared" si="231"/>
        <v>Yes</v>
      </c>
      <c r="AD481" t="str">
        <f t="shared" si="213"/>
        <v>Yes</v>
      </c>
      <c r="AE481" t="str">
        <f t="shared" si="214"/>
        <v>Yes</v>
      </c>
      <c r="AF481" t="str">
        <f t="shared" si="215"/>
        <v>No</v>
      </c>
      <c r="AG481" t="str">
        <f t="shared" si="216"/>
        <v>No</v>
      </c>
      <c r="AH481" t="s">
        <v>349</v>
      </c>
      <c r="AI481" t="s">
        <v>348</v>
      </c>
      <c r="AJ481" t="str">
        <f t="shared" si="207"/>
        <v>Pesticide</v>
      </c>
      <c r="AK481" t="str">
        <f t="shared" si="218"/>
        <v>PCP</v>
      </c>
      <c r="AL481" t="str">
        <f t="shared" si="219"/>
        <v>Consumer</v>
      </c>
      <c r="AM481" t="str">
        <f t="shared" si="220"/>
        <v/>
      </c>
      <c r="AN481" t="str">
        <f t="shared" si="221"/>
        <v/>
      </c>
      <c r="AO481" t="str">
        <f t="shared" si="222"/>
        <v>PAH</v>
      </c>
      <c r="AP481" t="str">
        <f t="shared" si="202"/>
        <v/>
      </c>
    </row>
    <row r="482" spans="1:42" hidden="1" x14ac:dyDescent="0.35">
      <c r="A482">
        <v>40871607</v>
      </c>
      <c r="B482" s="5" t="s">
        <v>584</v>
      </c>
      <c r="C482" t="s">
        <v>585</v>
      </c>
      <c r="D482">
        <v>2017</v>
      </c>
      <c r="E482" t="s">
        <v>620</v>
      </c>
      <c r="F482" s="4">
        <v>63182</v>
      </c>
      <c r="G482" t="s">
        <v>196</v>
      </c>
      <c r="H482" t="s">
        <v>28</v>
      </c>
      <c r="I482" t="s">
        <v>693</v>
      </c>
      <c r="N482" t="s">
        <v>606</v>
      </c>
      <c r="O482" s="1" t="str">
        <f t="shared" si="227"/>
        <v>No</v>
      </c>
      <c r="Q482">
        <v>200</v>
      </c>
      <c r="R482">
        <f t="shared" si="217"/>
        <v>0</v>
      </c>
      <c r="S482">
        <v>200</v>
      </c>
      <c r="T482" t="s">
        <v>622</v>
      </c>
      <c r="U482">
        <f t="shared" si="228"/>
        <v>0</v>
      </c>
      <c r="V482">
        <f t="shared" si="229"/>
        <v>0</v>
      </c>
      <c r="W482" t="s">
        <v>648</v>
      </c>
      <c r="X482" t="str">
        <f t="shared" si="230"/>
        <v>No</v>
      </c>
      <c r="AB482" t="s">
        <v>368</v>
      </c>
      <c r="AC482" t="str">
        <f t="shared" si="231"/>
        <v>Yes</v>
      </c>
      <c r="AD482" t="str">
        <f t="shared" si="213"/>
        <v>Yes</v>
      </c>
      <c r="AE482" t="str">
        <f t="shared" si="214"/>
        <v>Yes</v>
      </c>
      <c r="AF482" t="str">
        <f t="shared" si="215"/>
        <v>No</v>
      </c>
      <c r="AG482" t="str">
        <f t="shared" si="216"/>
        <v>No</v>
      </c>
      <c r="AH482" t="s">
        <v>349</v>
      </c>
      <c r="AI482" t="s">
        <v>348</v>
      </c>
      <c r="AJ482" t="str">
        <f t="shared" si="207"/>
        <v>Pesticide</v>
      </c>
      <c r="AK482" t="str">
        <f t="shared" si="218"/>
        <v>PCP</v>
      </c>
      <c r="AL482" t="str">
        <f t="shared" si="219"/>
        <v>Consumer</v>
      </c>
      <c r="AM482" t="str">
        <f t="shared" si="220"/>
        <v/>
      </c>
      <c r="AN482" t="str">
        <f t="shared" si="221"/>
        <v/>
      </c>
      <c r="AO482" t="str">
        <f t="shared" si="222"/>
        <v>PAH</v>
      </c>
      <c r="AP482" t="str">
        <f t="shared" si="202"/>
        <v/>
      </c>
    </row>
    <row r="483" spans="1:42" hidden="1" x14ac:dyDescent="0.35">
      <c r="A483">
        <v>4087141</v>
      </c>
      <c r="B483" t="s">
        <v>582</v>
      </c>
      <c r="C483" t="s">
        <v>583</v>
      </c>
      <c r="D483">
        <v>2017</v>
      </c>
      <c r="E483" t="s">
        <v>620</v>
      </c>
      <c r="F483" s="4">
        <v>63182</v>
      </c>
      <c r="G483" t="s">
        <v>196</v>
      </c>
      <c r="H483" t="s">
        <v>28</v>
      </c>
      <c r="I483" t="s">
        <v>693</v>
      </c>
      <c r="N483"/>
      <c r="O483" s="1" t="str">
        <f t="shared" si="227"/>
        <v>Yes</v>
      </c>
      <c r="Q483">
        <v>200</v>
      </c>
      <c r="R483">
        <f t="shared" si="217"/>
        <v>200</v>
      </c>
      <c r="S483">
        <v>200</v>
      </c>
      <c r="T483" t="s">
        <v>622</v>
      </c>
      <c r="U483">
        <f t="shared" si="228"/>
        <v>200</v>
      </c>
      <c r="V483">
        <f t="shared" si="229"/>
        <v>200</v>
      </c>
      <c r="W483" t="s">
        <v>648</v>
      </c>
      <c r="X483" t="str">
        <f t="shared" si="230"/>
        <v>No</v>
      </c>
      <c r="AB483" t="s">
        <v>368</v>
      </c>
      <c r="AC483" t="str">
        <f t="shared" si="231"/>
        <v>Yes</v>
      </c>
      <c r="AD483" t="str">
        <f t="shared" si="213"/>
        <v>Yes</v>
      </c>
      <c r="AE483" t="str">
        <f t="shared" si="214"/>
        <v>Yes</v>
      </c>
      <c r="AF483" t="str">
        <f t="shared" si="215"/>
        <v>No</v>
      </c>
      <c r="AG483" t="str">
        <f t="shared" si="216"/>
        <v>No</v>
      </c>
      <c r="AH483" t="s">
        <v>349</v>
      </c>
      <c r="AI483" t="s">
        <v>348</v>
      </c>
      <c r="AJ483" t="str">
        <f t="shared" si="207"/>
        <v>Pesticide</v>
      </c>
      <c r="AK483" t="str">
        <f t="shared" si="218"/>
        <v>PCP</v>
      </c>
      <c r="AL483" t="str">
        <f t="shared" si="219"/>
        <v>Consumer</v>
      </c>
      <c r="AM483" t="str">
        <f t="shared" si="220"/>
        <v/>
      </c>
      <c r="AN483" t="str">
        <f t="shared" si="221"/>
        <v/>
      </c>
      <c r="AO483" t="str">
        <f t="shared" si="222"/>
        <v>PAH</v>
      </c>
      <c r="AP483" t="str">
        <f t="shared" si="202"/>
        <v/>
      </c>
    </row>
    <row r="484" spans="1:42" hidden="1" x14ac:dyDescent="0.35">
      <c r="A484">
        <v>4087098</v>
      </c>
      <c r="B484" t="s">
        <v>579</v>
      </c>
      <c r="C484" t="s">
        <v>580</v>
      </c>
      <c r="D484">
        <v>2017</v>
      </c>
      <c r="E484" t="s">
        <v>620</v>
      </c>
      <c r="F484" s="4">
        <v>63182</v>
      </c>
      <c r="G484" t="s">
        <v>196</v>
      </c>
      <c r="H484" t="s">
        <v>28</v>
      </c>
      <c r="I484" t="s">
        <v>693</v>
      </c>
      <c r="N484" t="s">
        <v>606</v>
      </c>
      <c r="O484" s="1" t="str">
        <f t="shared" si="227"/>
        <v>No</v>
      </c>
      <c r="Q484">
        <v>200</v>
      </c>
      <c r="R484">
        <f t="shared" si="217"/>
        <v>0</v>
      </c>
      <c r="S484">
        <v>200</v>
      </c>
      <c r="T484" t="s">
        <v>622</v>
      </c>
      <c r="U484">
        <f t="shared" si="228"/>
        <v>0</v>
      </c>
      <c r="V484">
        <f t="shared" si="229"/>
        <v>0</v>
      </c>
      <c r="W484" t="s">
        <v>648</v>
      </c>
      <c r="X484" t="str">
        <f t="shared" si="230"/>
        <v>No</v>
      </c>
      <c r="AB484" t="s">
        <v>368</v>
      </c>
      <c r="AC484" t="str">
        <f t="shared" si="231"/>
        <v>Yes</v>
      </c>
      <c r="AD484" t="str">
        <f t="shared" si="213"/>
        <v>Yes</v>
      </c>
      <c r="AE484" t="str">
        <f t="shared" si="214"/>
        <v>Yes</v>
      </c>
      <c r="AF484" t="str">
        <f t="shared" si="215"/>
        <v>No</v>
      </c>
      <c r="AG484" t="str">
        <f t="shared" si="216"/>
        <v>No</v>
      </c>
      <c r="AH484" t="s">
        <v>349</v>
      </c>
      <c r="AI484" t="s">
        <v>348</v>
      </c>
      <c r="AJ484" t="str">
        <f t="shared" si="207"/>
        <v>Pesticide</v>
      </c>
      <c r="AK484" t="str">
        <f t="shared" si="218"/>
        <v>PCP</v>
      </c>
      <c r="AL484" t="str">
        <f t="shared" si="219"/>
        <v>Consumer</v>
      </c>
      <c r="AM484" t="str">
        <f t="shared" si="220"/>
        <v/>
      </c>
      <c r="AN484" t="str">
        <f t="shared" si="221"/>
        <v/>
      </c>
      <c r="AO484" t="str">
        <f t="shared" si="222"/>
        <v>PAH</v>
      </c>
      <c r="AP484" t="str">
        <f t="shared" si="202"/>
        <v/>
      </c>
    </row>
    <row r="485" spans="1:42" hidden="1" x14ac:dyDescent="0.35">
      <c r="A485">
        <v>40870855</v>
      </c>
      <c r="B485" t="s">
        <v>577</v>
      </c>
      <c r="C485" t="s">
        <v>578</v>
      </c>
      <c r="D485">
        <v>2017</v>
      </c>
      <c r="E485" t="s">
        <v>620</v>
      </c>
      <c r="F485" s="4">
        <v>63182</v>
      </c>
      <c r="G485" t="s">
        <v>196</v>
      </c>
      <c r="H485" t="s">
        <v>28</v>
      </c>
      <c r="I485" t="s">
        <v>693</v>
      </c>
      <c r="N485" t="s">
        <v>606</v>
      </c>
      <c r="O485" s="1" t="str">
        <f t="shared" si="227"/>
        <v>No</v>
      </c>
      <c r="Q485">
        <v>200</v>
      </c>
      <c r="R485">
        <f t="shared" si="217"/>
        <v>0</v>
      </c>
      <c r="S485">
        <v>200</v>
      </c>
      <c r="T485" t="s">
        <v>622</v>
      </c>
      <c r="U485">
        <f t="shared" si="228"/>
        <v>0</v>
      </c>
      <c r="V485">
        <f t="shared" si="229"/>
        <v>0</v>
      </c>
      <c r="W485" t="s">
        <v>648</v>
      </c>
      <c r="X485" t="str">
        <f t="shared" si="230"/>
        <v>No</v>
      </c>
      <c r="AB485" t="s">
        <v>368</v>
      </c>
      <c r="AC485" t="str">
        <f t="shared" si="231"/>
        <v>Yes</v>
      </c>
      <c r="AD485" t="str">
        <f t="shared" si="213"/>
        <v>Yes</v>
      </c>
      <c r="AE485" t="str">
        <f t="shared" si="214"/>
        <v>Yes</v>
      </c>
      <c r="AF485" t="str">
        <f t="shared" si="215"/>
        <v>No</v>
      </c>
      <c r="AG485" t="str">
        <f t="shared" si="216"/>
        <v>No</v>
      </c>
      <c r="AH485" t="s">
        <v>349</v>
      </c>
      <c r="AI485" t="s">
        <v>348</v>
      </c>
      <c r="AJ485" t="str">
        <f t="shared" si="207"/>
        <v>Pesticide</v>
      </c>
      <c r="AK485" t="str">
        <f t="shared" si="218"/>
        <v>PCP</v>
      </c>
      <c r="AL485" t="str">
        <f t="shared" si="219"/>
        <v>Consumer</v>
      </c>
      <c r="AM485" t="str">
        <f t="shared" si="220"/>
        <v/>
      </c>
      <c r="AN485" t="str">
        <f t="shared" si="221"/>
        <v/>
      </c>
      <c r="AO485" t="str">
        <f t="shared" si="222"/>
        <v>PAH</v>
      </c>
      <c r="AP485" t="str">
        <f t="shared" si="202"/>
        <v/>
      </c>
    </row>
    <row r="486" spans="1:42" hidden="1" x14ac:dyDescent="0.35">
      <c r="A486">
        <v>4087014</v>
      </c>
      <c r="B486" t="s">
        <v>575</v>
      </c>
      <c r="C486" t="s">
        <v>576</v>
      </c>
      <c r="D486">
        <v>2017</v>
      </c>
      <c r="E486" t="s">
        <v>620</v>
      </c>
      <c r="F486" s="4">
        <v>63182</v>
      </c>
      <c r="G486" t="s">
        <v>196</v>
      </c>
      <c r="H486" t="s">
        <v>28</v>
      </c>
      <c r="I486" t="s">
        <v>693</v>
      </c>
      <c r="N486" t="s">
        <v>606</v>
      </c>
      <c r="O486" s="1" t="str">
        <f t="shared" si="227"/>
        <v>No</v>
      </c>
      <c r="Q486">
        <v>200</v>
      </c>
      <c r="R486">
        <f t="shared" si="217"/>
        <v>0</v>
      </c>
      <c r="S486">
        <v>200</v>
      </c>
      <c r="T486" t="s">
        <v>622</v>
      </c>
      <c r="U486">
        <f t="shared" si="228"/>
        <v>0</v>
      </c>
      <c r="V486">
        <f t="shared" si="229"/>
        <v>0</v>
      </c>
      <c r="W486" t="s">
        <v>648</v>
      </c>
      <c r="X486" t="str">
        <f t="shared" si="230"/>
        <v>No</v>
      </c>
      <c r="AB486" t="s">
        <v>368</v>
      </c>
      <c r="AC486" t="str">
        <f t="shared" si="231"/>
        <v>Yes</v>
      </c>
      <c r="AD486" t="str">
        <f t="shared" si="213"/>
        <v>Yes</v>
      </c>
      <c r="AE486" t="str">
        <f t="shared" si="214"/>
        <v>Yes</v>
      </c>
      <c r="AF486" t="str">
        <f t="shared" si="215"/>
        <v>No</v>
      </c>
      <c r="AG486" t="str">
        <f t="shared" si="216"/>
        <v>No</v>
      </c>
      <c r="AH486" t="s">
        <v>349</v>
      </c>
      <c r="AI486" t="s">
        <v>348</v>
      </c>
      <c r="AJ486" t="str">
        <f t="shared" si="207"/>
        <v>Pesticide</v>
      </c>
      <c r="AK486" t="str">
        <f t="shared" si="218"/>
        <v>PCP</v>
      </c>
      <c r="AL486" t="str">
        <f t="shared" si="219"/>
        <v>Consumer</v>
      </c>
      <c r="AM486" t="str">
        <f t="shared" si="220"/>
        <v/>
      </c>
      <c r="AN486" t="str">
        <f t="shared" si="221"/>
        <v/>
      </c>
      <c r="AO486" t="str">
        <f t="shared" si="222"/>
        <v>PAH</v>
      </c>
      <c r="AP486" t="str">
        <f t="shared" si="202"/>
        <v/>
      </c>
    </row>
    <row r="487" spans="1:42" hidden="1" x14ac:dyDescent="0.35">
      <c r="A487" s="1">
        <v>4087000</v>
      </c>
      <c r="B487" s="1" t="s">
        <v>3</v>
      </c>
      <c r="C487" s="1" t="s">
        <v>4</v>
      </c>
      <c r="D487" s="1">
        <v>2017</v>
      </c>
      <c r="E487" s="1" t="s">
        <v>618</v>
      </c>
      <c r="F487" s="1">
        <v>67451</v>
      </c>
      <c r="G487" s="1" t="s">
        <v>247</v>
      </c>
      <c r="H487" s="1" t="s">
        <v>85</v>
      </c>
      <c r="I487" s="1" t="s">
        <v>597</v>
      </c>
      <c r="J487" s="1">
        <v>2440</v>
      </c>
      <c r="K487" s="1" t="s">
        <v>345</v>
      </c>
      <c r="L487" s="1" t="s">
        <v>345</v>
      </c>
      <c r="M487" s="1"/>
      <c r="N487" s="1" t="s">
        <v>606</v>
      </c>
      <c r="O487" s="1" t="str">
        <f t="shared" si="227"/>
        <v>No</v>
      </c>
      <c r="P487" s="1" t="s">
        <v>722</v>
      </c>
      <c r="Q487" s="1">
        <v>80</v>
      </c>
      <c r="R487" s="1">
        <f t="shared" si="217"/>
        <v>0</v>
      </c>
      <c r="S487" s="1">
        <f>IF(O487="No", Q487, " ")</f>
        <v>80</v>
      </c>
      <c r="T487" s="1" t="s">
        <v>30</v>
      </c>
      <c r="U487" s="1">
        <f>R487/1000</f>
        <v>0</v>
      </c>
      <c r="V487" s="1">
        <f>S487/1000</f>
        <v>0.08</v>
      </c>
      <c r="W487" s="1" t="s">
        <v>231</v>
      </c>
      <c r="X487" s="1" t="str">
        <f>IF(N487="E", "Yes", "No")</f>
        <v>No</v>
      </c>
      <c r="AB487" s="1" t="s">
        <v>420</v>
      </c>
      <c r="AC487" t="str">
        <f t="shared" si="231"/>
        <v>No</v>
      </c>
      <c r="AD487" t="str">
        <f t="shared" si="213"/>
        <v>No</v>
      </c>
      <c r="AE487" t="str">
        <f t="shared" si="214"/>
        <v>No</v>
      </c>
      <c r="AF487" t="str">
        <f t="shared" si="215"/>
        <v>No</v>
      </c>
      <c r="AG487" t="str">
        <f t="shared" si="216"/>
        <v>Yes</v>
      </c>
      <c r="AH487" s="1" t="s">
        <v>348</v>
      </c>
      <c r="AI487" t="s">
        <v>348</v>
      </c>
      <c r="AJ487" t="str">
        <f t="shared" si="207"/>
        <v/>
      </c>
      <c r="AK487" t="str">
        <f t="shared" si="218"/>
        <v/>
      </c>
      <c r="AL487" t="str">
        <f t="shared" si="219"/>
        <v/>
      </c>
      <c r="AM487" t="str">
        <f t="shared" si="220"/>
        <v/>
      </c>
      <c r="AN487" t="str">
        <f t="shared" si="221"/>
        <v>Pharmaceutical</v>
      </c>
      <c r="AO487" t="str">
        <f t="shared" si="222"/>
        <v/>
      </c>
      <c r="AP487" t="str">
        <f t="shared" si="202"/>
        <v/>
      </c>
    </row>
    <row r="488" spans="1:42" hidden="1" x14ac:dyDescent="0.35">
      <c r="A488">
        <v>40870112</v>
      </c>
      <c r="B488" t="s">
        <v>573</v>
      </c>
      <c r="C488" t="s">
        <v>574</v>
      </c>
      <c r="D488">
        <v>2017</v>
      </c>
      <c r="E488" t="s">
        <v>620</v>
      </c>
      <c r="F488" s="4">
        <v>62552</v>
      </c>
      <c r="G488" t="s">
        <v>626</v>
      </c>
      <c r="H488" t="s">
        <v>631</v>
      </c>
      <c r="I488" t="s">
        <v>621</v>
      </c>
      <c r="K488" t="s">
        <v>530</v>
      </c>
      <c r="L488" t="s">
        <v>547</v>
      </c>
      <c r="O488" s="1" t="str">
        <f t="shared" si="227"/>
        <v>Yes</v>
      </c>
      <c r="Q488" s="1">
        <v>405</v>
      </c>
      <c r="R488">
        <f t="shared" si="217"/>
        <v>405</v>
      </c>
      <c r="S488">
        <v>3.96</v>
      </c>
      <c r="T488" t="s">
        <v>622</v>
      </c>
      <c r="U488">
        <f t="shared" ref="U488:U494" si="232">R488/1</f>
        <v>405</v>
      </c>
      <c r="V488">
        <f t="shared" ref="V488:V494" si="233">U488</f>
        <v>405</v>
      </c>
      <c r="W488" t="s">
        <v>648</v>
      </c>
      <c r="X488" t="str">
        <f t="shared" ref="X488:X494" si="234">IF(S488&lt;R488, "Yes*", "No")</f>
        <v>Yes*</v>
      </c>
      <c r="AB488" t="s">
        <v>679</v>
      </c>
      <c r="AC488" t="str">
        <f t="shared" si="231"/>
        <v>No</v>
      </c>
      <c r="AD488" t="str">
        <f t="shared" si="213"/>
        <v>Yes</v>
      </c>
      <c r="AE488" t="str">
        <f t="shared" si="214"/>
        <v>Yes</v>
      </c>
      <c r="AF488" t="str">
        <f t="shared" si="215"/>
        <v>Yes</v>
      </c>
      <c r="AG488" t="str">
        <f t="shared" si="216"/>
        <v>No</v>
      </c>
      <c r="AH488" s="1" t="s">
        <v>348</v>
      </c>
      <c r="AI488" t="s">
        <v>348</v>
      </c>
      <c r="AJ488" t="str">
        <f t="shared" si="207"/>
        <v/>
      </c>
      <c r="AK488" t="str">
        <f t="shared" si="218"/>
        <v>PCP</v>
      </c>
      <c r="AL488" t="str">
        <f t="shared" si="219"/>
        <v>Consumer</v>
      </c>
      <c r="AM488" t="str">
        <f t="shared" si="220"/>
        <v>Industrial</v>
      </c>
      <c r="AN488" t="str">
        <f t="shared" si="221"/>
        <v/>
      </c>
      <c r="AO488" t="str">
        <f t="shared" si="222"/>
        <v/>
      </c>
      <c r="AP488" t="str">
        <f t="shared" si="202"/>
        <v/>
      </c>
    </row>
    <row r="489" spans="1:42" hidden="1" x14ac:dyDescent="0.35">
      <c r="A489">
        <v>4087170</v>
      </c>
      <c r="B489" t="s">
        <v>586</v>
      </c>
      <c r="C489" t="s">
        <v>587</v>
      </c>
      <c r="D489">
        <v>2017</v>
      </c>
      <c r="E489" t="s">
        <v>620</v>
      </c>
      <c r="F489" s="4">
        <v>62552</v>
      </c>
      <c r="G489" t="s">
        <v>626</v>
      </c>
      <c r="H489" t="s">
        <v>631</v>
      </c>
      <c r="I489" t="s">
        <v>621</v>
      </c>
      <c r="K489" t="s">
        <v>530</v>
      </c>
      <c r="L489" t="s">
        <v>547</v>
      </c>
      <c r="N489"/>
      <c r="O489" s="1" t="str">
        <f t="shared" si="227"/>
        <v>Yes</v>
      </c>
      <c r="Q489" s="1">
        <v>1640</v>
      </c>
      <c r="R489">
        <f t="shared" si="217"/>
        <v>1640</v>
      </c>
      <c r="S489">
        <v>3.96</v>
      </c>
      <c r="T489" t="s">
        <v>622</v>
      </c>
      <c r="U489">
        <f t="shared" si="232"/>
        <v>1640</v>
      </c>
      <c r="V489">
        <f t="shared" si="233"/>
        <v>1640</v>
      </c>
      <c r="W489" t="s">
        <v>648</v>
      </c>
      <c r="X489" t="str">
        <f t="shared" si="234"/>
        <v>Yes*</v>
      </c>
      <c r="AB489" t="s">
        <v>679</v>
      </c>
      <c r="AC489" t="str">
        <f t="shared" si="231"/>
        <v>No</v>
      </c>
      <c r="AD489" t="str">
        <f t="shared" si="213"/>
        <v>Yes</v>
      </c>
      <c r="AE489" t="str">
        <f t="shared" si="214"/>
        <v>Yes</v>
      </c>
      <c r="AF489" t="str">
        <f t="shared" si="215"/>
        <v>Yes</v>
      </c>
      <c r="AG489" t="str">
        <f t="shared" si="216"/>
        <v>No</v>
      </c>
      <c r="AH489" s="1" t="s">
        <v>348</v>
      </c>
      <c r="AI489" t="s">
        <v>348</v>
      </c>
      <c r="AJ489" t="str">
        <f t="shared" si="207"/>
        <v/>
      </c>
      <c r="AK489" t="str">
        <f t="shared" si="218"/>
        <v>PCP</v>
      </c>
      <c r="AL489" t="str">
        <f t="shared" si="219"/>
        <v>Consumer</v>
      </c>
      <c r="AM489" t="str">
        <f t="shared" si="220"/>
        <v>Industrial</v>
      </c>
      <c r="AN489" t="str">
        <f t="shared" si="221"/>
        <v/>
      </c>
      <c r="AO489" t="str">
        <f t="shared" si="222"/>
        <v/>
      </c>
      <c r="AP489" t="str">
        <f t="shared" si="202"/>
        <v/>
      </c>
    </row>
    <row r="490" spans="1:42" hidden="1" x14ac:dyDescent="0.35">
      <c r="A490">
        <v>40871607</v>
      </c>
      <c r="B490" s="5" t="s">
        <v>584</v>
      </c>
      <c r="C490" t="s">
        <v>585</v>
      </c>
      <c r="D490">
        <v>2017</v>
      </c>
      <c r="E490" t="s">
        <v>620</v>
      </c>
      <c r="F490" s="4">
        <v>62552</v>
      </c>
      <c r="G490" t="s">
        <v>626</v>
      </c>
      <c r="H490" t="s">
        <v>631</v>
      </c>
      <c r="I490" t="s">
        <v>621</v>
      </c>
      <c r="K490" t="s">
        <v>530</v>
      </c>
      <c r="L490" t="s">
        <v>547</v>
      </c>
      <c r="N490"/>
      <c r="O490" s="1" t="str">
        <f t="shared" si="227"/>
        <v>Yes</v>
      </c>
      <c r="Q490">
        <v>4130</v>
      </c>
      <c r="R490">
        <f t="shared" si="217"/>
        <v>4130</v>
      </c>
      <c r="S490">
        <v>3.96</v>
      </c>
      <c r="T490" t="s">
        <v>622</v>
      </c>
      <c r="U490">
        <f t="shared" si="232"/>
        <v>4130</v>
      </c>
      <c r="V490">
        <f t="shared" si="233"/>
        <v>4130</v>
      </c>
      <c r="W490" t="s">
        <v>648</v>
      </c>
      <c r="X490" t="str">
        <f t="shared" si="234"/>
        <v>Yes*</v>
      </c>
      <c r="AB490" t="s">
        <v>679</v>
      </c>
      <c r="AC490" t="str">
        <f t="shared" si="231"/>
        <v>No</v>
      </c>
      <c r="AD490" t="str">
        <f t="shared" si="213"/>
        <v>Yes</v>
      </c>
      <c r="AE490" t="str">
        <f t="shared" si="214"/>
        <v>Yes</v>
      </c>
      <c r="AF490" t="str">
        <f t="shared" si="215"/>
        <v>Yes</v>
      </c>
      <c r="AG490" t="str">
        <f t="shared" si="216"/>
        <v>No</v>
      </c>
      <c r="AH490" s="1" t="s">
        <v>348</v>
      </c>
      <c r="AI490" t="s">
        <v>348</v>
      </c>
      <c r="AJ490" t="str">
        <f t="shared" si="207"/>
        <v/>
      </c>
      <c r="AK490" t="str">
        <f t="shared" si="218"/>
        <v>PCP</v>
      </c>
      <c r="AL490" t="str">
        <f t="shared" si="219"/>
        <v>Consumer</v>
      </c>
      <c r="AM490" t="str">
        <f t="shared" si="220"/>
        <v>Industrial</v>
      </c>
      <c r="AN490" t="str">
        <f t="shared" si="221"/>
        <v/>
      </c>
      <c r="AO490" t="str">
        <f t="shared" si="222"/>
        <v/>
      </c>
      <c r="AP490" t="str">
        <f t="shared" si="202"/>
        <v/>
      </c>
    </row>
    <row r="491" spans="1:42" hidden="1" x14ac:dyDescent="0.35">
      <c r="A491">
        <v>4087141</v>
      </c>
      <c r="B491" t="s">
        <v>582</v>
      </c>
      <c r="C491" t="s">
        <v>583</v>
      </c>
      <c r="D491">
        <v>2017</v>
      </c>
      <c r="E491" t="s">
        <v>620</v>
      </c>
      <c r="F491" s="4">
        <v>62552</v>
      </c>
      <c r="G491" t="s">
        <v>626</v>
      </c>
      <c r="H491" t="s">
        <v>631</v>
      </c>
      <c r="I491" t="s">
        <v>621</v>
      </c>
      <c r="K491" t="s">
        <v>530</v>
      </c>
      <c r="L491" t="s">
        <v>547</v>
      </c>
      <c r="N491"/>
      <c r="O491" s="1" t="str">
        <f t="shared" si="227"/>
        <v>Yes</v>
      </c>
      <c r="Q491">
        <v>1070</v>
      </c>
      <c r="R491">
        <f t="shared" si="217"/>
        <v>1070</v>
      </c>
      <c r="S491">
        <v>3.96</v>
      </c>
      <c r="T491" t="s">
        <v>622</v>
      </c>
      <c r="U491">
        <f t="shared" si="232"/>
        <v>1070</v>
      </c>
      <c r="V491">
        <f t="shared" si="233"/>
        <v>1070</v>
      </c>
      <c r="W491" t="s">
        <v>648</v>
      </c>
      <c r="X491" t="str">
        <f t="shared" si="234"/>
        <v>Yes*</v>
      </c>
      <c r="AB491" t="s">
        <v>679</v>
      </c>
      <c r="AC491" t="str">
        <f t="shared" si="231"/>
        <v>No</v>
      </c>
      <c r="AD491" t="str">
        <f t="shared" si="213"/>
        <v>Yes</v>
      </c>
      <c r="AE491" t="str">
        <f t="shared" si="214"/>
        <v>Yes</v>
      </c>
      <c r="AF491" t="str">
        <f t="shared" si="215"/>
        <v>Yes</v>
      </c>
      <c r="AG491" t="str">
        <f t="shared" si="216"/>
        <v>No</v>
      </c>
      <c r="AH491" s="1" t="s">
        <v>348</v>
      </c>
      <c r="AI491" t="s">
        <v>348</v>
      </c>
      <c r="AJ491" t="str">
        <f t="shared" si="207"/>
        <v/>
      </c>
      <c r="AK491" t="str">
        <f t="shared" si="218"/>
        <v>PCP</v>
      </c>
      <c r="AL491" t="str">
        <f t="shared" si="219"/>
        <v>Consumer</v>
      </c>
      <c r="AM491" t="str">
        <f t="shared" si="220"/>
        <v>Industrial</v>
      </c>
      <c r="AN491" t="str">
        <f t="shared" si="221"/>
        <v/>
      </c>
      <c r="AO491" t="str">
        <f t="shared" si="222"/>
        <v/>
      </c>
      <c r="AP491" t="str">
        <f t="shared" si="202"/>
        <v/>
      </c>
    </row>
    <row r="492" spans="1:42" hidden="1" x14ac:dyDescent="0.35">
      <c r="A492">
        <v>4087098</v>
      </c>
      <c r="B492" t="s">
        <v>579</v>
      </c>
      <c r="C492" t="s">
        <v>580</v>
      </c>
      <c r="D492">
        <v>2017</v>
      </c>
      <c r="E492" t="s">
        <v>620</v>
      </c>
      <c r="F492" s="4">
        <v>62552</v>
      </c>
      <c r="G492" t="s">
        <v>626</v>
      </c>
      <c r="H492" t="s">
        <v>631</v>
      </c>
      <c r="I492" t="s">
        <v>621</v>
      </c>
      <c r="K492" t="s">
        <v>530</v>
      </c>
      <c r="L492" t="s">
        <v>547</v>
      </c>
      <c r="N492"/>
      <c r="O492" s="1" t="str">
        <f t="shared" si="227"/>
        <v>Yes</v>
      </c>
      <c r="Q492">
        <v>1870</v>
      </c>
      <c r="R492">
        <f t="shared" si="217"/>
        <v>1870</v>
      </c>
      <c r="S492">
        <v>3.96</v>
      </c>
      <c r="T492" t="s">
        <v>622</v>
      </c>
      <c r="U492">
        <f t="shared" si="232"/>
        <v>1870</v>
      </c>
      <c r="V492">
        <f t="shared" si="233"/>
        <v>1870</v>
      </c>
      <c r="W492" t="s">
        <v>648</v>
      </c>
      <c r="X492" t="str">
        <f t="shared" si="234"/>
        <v>Yes*</v>
      </c>
      <c r="AB492" t="s">
        <v>679</v>
      </c>
      <c r="AC492" t="str">
        <f t="shared" si="231"/>
        <v>No</v>
      </c>
      <c r="AD492" t="str">
        <f t="shared" si="213"/>
        <v>Yes</v>
      </c>
      <c r="AE492" t="str">
        <f t="shared" si="214"/>
        <v>Yes</v>
      </c>
      <c r="AF492" t="str">
        <f t="shared" si="215"/>
        <v>Yes</v>
      </c>
      <c r="AG492" t="str">
        <f t="shared" si="216"/>
        <v>No</v>
      </c>
      <c r="AH492" s="1" t="s">
        <v>348</v>
      </c>
      <c r="AI492" t="s">
        <v>348</v>
      </c>
      <c r="AJ492" t="str">
        <f t="shared" si="207"/>
        <v/>
      </c>
      <c r="AK492" t="str">
        <f t="shared" si="218"/>
        <v>PCP</v>
      </c>
      <c r="AL492" t="str">
        <f t="shared" si="219"/>
        <v>Consumer</v>
      </c>
      <c r="AM492" t="str">
        <f t="shared" si="220"/>
        <v>Industrial</v>
      </c>
      <c r="AN492" t="str">
        <f t="shared" si="221"/>
        <v/>
      </c>
      <c r="AO492" t="str">
        <f t="shared" si="222"/>
        <v/>
      </c>
      <c r="AP492" t="str">
        <f t="shared" si="202"/>
        <v/>
      </c>
    </row>
    <row r="493" spans="1:42" hidden="1" x14ac:dyDescent="0.35">
      <c r="A493">
        <v>40870855</v>
      </c>
      <c r="B493" t="s">
        <v>577</v>
      </c>
      <c r="C493" t="s">
        <v>578</v>
      </c>
      <c r="D493">
        <v>2017</v>
      </c>
      <c r="E493" t="s">
        <v>620</v>
      </c>
      <c r="F493" s="4">
        <v>62552</v>
      </c>
      <c r="G493" t="s">
        <v>626</v>
      </c>
      <c r="H493" t="s">
        <v>631</v>
      </c>
      <c r="I493" t="s">
        <v>621</v>
      </c>
      <c r="K493" t="s">
        <v>530</v>
      </c>
      <c r="L493" t="s">
        <v>547</v>
      </c>
      <c r="N493"/>
      <c r="O493" s="1" t="str">
        <f t="shared" si="227"/>
        <v>Yes</v>
      </c>
      <c r="Q493">
        <v>2690</v>
      </c>
      <c r="R493">
        <f t="shared" si="217"/>
        <v>2690</v>
      </c>
      <c r="S493">
        <v>3.96</v>
      </c>
      <c r="T493" t="s">
        <v>622</v>
      </c>
      <c r="U493">
        <f t="shared" si="232"/>
        <v>2690</v>
      </c>
      <c r="V493">
        <f t="shared" si="233"/>
        <v>2690</v>
      </c>
      <c r="W493" t="s">
        <v>648</v>
      </c>
      <c r="X493" t="str">
        <f t="shared" si="234"/>
        <v>Yes*</v>
      </c>
      <c r="AB493" t="s">
        <v>679</v>
      </c>
      <c r="AC493" t="str">
        <f t="shared" si="231"/>
        <v>No</v>
      </c>
      <c r="AD493" t="str">
        <f t="shared" si="213"/>
        <v>Yes</v>
      </c>
      <c r="AE493" t="str">
        <f t="shared" si="214"/>
        <v>Yes</v>
      </c>
      <c r="AF493" t="str">
        <f t="shared" si="215"/>
        <v>Yes</v>
      </c>
      <c r="AG493" t="str">
        <f t="shared" si="216"/>
        <v>No</v>
      </c>
      <c r="AH493" s="1" t="s">
        <v>348</v>
      </c>
      <c r="AI493" t="s">
        <v>348</v>
      </c>
      <c r="AJ493" t="str">
        <f t="shared" si="207"/>
        <v/>
      </c>
      <c r="AK493" t="str">
        <f t="shared" si="218"/>
        <v>PCP</v>
      </c>
      <c r="AL493" t="str">
        <f t="shared" si="219"/>
        <v>Consumer</v>
      </c>
      <c r="AM493" t="str">
        <f t="shared" si="220"/>
        <v>Industrial</v>
      </c>
      <c r="AN493" t="str">
        <f t="shared" si="221"/>
        <v/>
      </c>
      <c r="AO493" t="str">
        <f t="shared" si="222"/>
        <v/>
      </c>
      <c r="AP493" t="str">
        <f t="shared" ref="AP493:AP556" si="235">IF(AI493="Yes", "Other", "")</f>
        <v/>
      </c>
    </row>
    <row r="494" spans="1:42" hidden="1" x14ac:dyDescent="0.35">
      <c r="A494">
        <v>4087014</v>
      </c>
      <c r="B494" t="s">
        <v>575</v>
      </c>
      <c r="C494" t="s">
        <v>576</v>
      </c>
      <c r="D494">
        <v>2017</v>
      </c>
      <c r="E494" t="s">
        <v>620</v>
      </c>
      <c r="F494" s="4">
        <v>62552</v>
      </c>
      <c r="G494" t="s">
        <v>626</v>
      </c>
      <c r="H494" t="s">
        <v>631</v>
      </c>
      <c r="I494" t="s">
        <v>621</v>
      </c>
      <c r="K494" t="s">
        <v>530</v>
      </c>
      <c r="L494" t="s">
        <v>547</v>
      </c>
      <c r="N494"/>
      <c r="O494" s="1" t="str">
        <f t="shared" si="227"/>
        <v>Yes</v>
      </c>
      <c r="Q494">
        <v>15.5</v>
      </c>
      <c r="R494">
        <f t="shared" si="217"/>
        <v>15.5</v>
      </c>
      <c r="S494">
        <v>3.96</v>
      </c>
      <c r="T494" t="s">
        <v>622</v>
      </c>
      <c r="U494">
        <f t="shared" si="232"/>
        <v>15.5</v>
      </c>
      <c r="V494">
        <f t="shared" si="233"/>
        <v>15.5</v>
      </c>
      <c r="W494" t="s">
        <v>648</v>
      </c>
      <c r="X494" t="str">
        <f t="shared" si="234"/>
        <v>Yes*</v>
      </c>
      <c r="AB494" t="s">
        <v>679</v>
      </c>
      <c r="AC494" t="str">
        <f t="shared" si="231"/>
        <v>No</v>
      </c>
      <c r="AD494" t="str">
        <f t="shared" si="213"/>
        <v>Yes</v>
      </c>
      <c r="AE494" t="str">
        <f t="shared" si="214"/>
        <v>Yes</v>
      </c>
      <c r="AF494" t="str">
        <f t="shared" si="215"/>
        <v>Yes</v>
      </c>
      <c r="AG494" t="str">
        <f t="shared" si="216"/>
        <v>No</v>
      </c>
      <c r="AH494" s="1" t="s">
        <v>348</v>
      </c>
      <c r="AI494" t="s">
        <v>348</v>
      </c>
      <c r="AJ494" t="str">
        <f t="shared" si="207"/>
        <v/>
      </c>
      <c r="AK494" t="str">
        <f t="shared" si="218"/>
        <v>PCP</v>
      </c>
      <c r="AL494" t="str">
        <f t="shared" si="219"/>
        <v>Consumer</v>
      </c>
      <c r="AM494" t="str">
        <f t="shared" si="220"/>
        <v>Industrial</v>
      </c>
      <c r="AN494" t="str">
        <f t="shared" si="221"/>
        <v/>
      </c>
      <c r="AO494" t="str">
        <f t="shared" si="222"/>
        <v/>
      </c>
      <c r="AP494" t="str">
        <f t="shared" si="235"/>
        <v/>
      </c>
    </row>
    <row r="495" spans="1:42" hidden="1" x14ac:dyDescent="0.35">
      <c r="A495" s="1">
        <v>4087000</v>
      </c>
      <c r="B495" s="1" t="s">
        <v>3</v>
      </c>
      <c r="C495" s="1" t="s">
        <v>4</v>
      </c>
      <c r="D495" s="1">
        <v>2017</v>
      </c>
      <c r="E495" s="1" t="s">
        <v>618</v>
      </c>
      <c r="F495" s="1">
        <v>67532</v>
      </c>
      <c r="G495" s="1" t="s">
        <v>315</v>
      </c>
      <c r="H495" s="1" t="s">
        <v>149</v>
      </c>
      <c r="I495" s="1" t="s">
        <v>597</v>
      </c>
      <c r="J495" s="1">
        <v>2440</v>
      </c>
      <c r="K495" s="1" t="s">
        <v>345</v>
      </c>
      <c r="L495" s="1" t="s">
        <v>345</v>
      </c>
      <c r="M495" s="1"/>
      <c r="N495" s="1" t="s">
        <v>606</v>
      </c>
      <c r="O495" s="1" t="str">
        <f t="shared" si="227"/>
        <v>No</v>
      </c>
      <c r="P495" s="1" t="s">
        <v>722</v>
      </c>
      <c r="Q495" s="1">
        <v>80</v>
      </c>
      <c r="R495" s="1">
        <f t="shared" si="217"/>
        <v>0</v>
      </c>
      <c r="S495" s="1">
        <f>IF(O495="No", Q495, " ")</f>
        <v>80</v>
      </c>
      <c r="T495" s="1" t="s">
        <v>30</v>
      </c>
      <c r="U495" s="1">
        <f>R495/1000</f>
        <v>0</v>
      </c>
      <c r="V495" s="1">
        <f>S495/1000</f>
        <v>0.08</v>
      </c>
      <c r="W495" s="1" t="s">
        <v>231</v>
      </c>
      <c r="X495" s="1" t="str">
        <f>IF(N495="E", "Yes", "No")</f>
        <v>No</v>
      </c>
      <c r="AB495" s="1" t="s">
        <v>445</v>
      </c>
      <c r="AC495" t="str">
        <f t="shared" si="231"/>
        <v>No</v>
      </c>
      <c r="AD495" t="str">
        <f t="shared" si="213"/>
        <v>No</v>
      </c>
      <c r="AE495" t="str">
        <f t="shared" si="214"/>
        <v>No</v>
      </c>
      <c r="AF495" t="str">
        <f t="shared" si="215"/>
        <v>No</v>
      </c>
      <c r="AG495" t="str">
        <f t="shared" si="216"/>
        <v>Yes</v>
      </c>
      <c r="AH495" s="1" t="s">
        <v>348</v>
      </c>
      <c r="AI495" t="s">
        <v>348</v>
      </c>
      <c r="AJ495" t="str">
        <f t="shared" si="207"/>
        <v/>
      </c>
      <c r="AK495" t="str">
        <f t="shared" si="218"/>
        <v/>
      </c>
      <c r="AL495" t="str">
        <f t="shared" si="219"/>
        <v/>
      </c>
      <c r="AM495" t="str">
        <f t="shared" si="220"/>
        <v/>
      </c>
      <c r="AN495" t="str">
        <f t="shared" si="221"/>
        <v>Pharmaceutical</v>
      </c>
      <c r="AO495" t="str">
        <f t="shared" si="222"/>
        <v/>
      </c>
      <c r="AP495" t="str">
        <f t="shared" si="235"/>
        <v/>
      </c>
    </row>
    <row r="496" spans="1:42" hidden="1" x14ac:dyDescent="0.35">
      <c r="A496">
        <v>40870112</v>
      </c>
      <c r="B496" t="s">
        <v>573</v>
      </c>
      <c r="C496" t="s">
        <v>574</v>
      </c>
      <c r="D496">
        <v>2017</v>
      </c>
      <c r="E496" t="s">
        <v>620</v>
      </c>
      <c r="F496" s="4">
        <v>63166</v>
      </c>
      <c r="G496" s="1" t="s">
        <v>605</v>
      </c>
      <c r="H496" t="s">
        <v>69</v>
      </c>
      <c r="I496" t="s">
        <v>693</v>
      </c>
      <c r="N496" t="s">
        <v>606</v>
      </c>
      <c r="O496" s="1" t="str">
        <f t="shared" si="227"/>
        <v>No</v>
      </c>
      <c r="Q496">
        <v>500</v>
      </c>
      <c r="R496">
        <f t="shared" si="217"/>
        <v>0</v>
      </c>
      <c r="S496">
        <v>100</v>
      </c>
      <c r="T496" t="s">
        <v>622</v>
      </c>
      <c r="U496">
        <f t="shared" ref="U496:U502" si="236">R496/1</f>
        <v>0</v>
      </c>
      <c r="V496">
        <f t="shared" ref="V496:V502" si="237">U496</f>
        <v>0</v>
      </c>
      <c r="W496" t="s">
        <v>648</v>
      </c>
      <c r="X496" t="str">
        <f t="shared" ref="X496:X502" si="238">IF(S496&lt;R496, "Yes*", "No")</f>
        <v>No</v>
      </c>
      <c r="AB496" t="s">
        <v>410</v>
      </c>
      <c r="AC496" t="str">
        <f t="shared" si="231"/>
        <v>No</v>
      </c>
      <c r="AD496" t="str">
        <f t="shared" si="213"/>
        <v>No</v>
      </c>
      <c r="AE496" t="str">
        <f t="shared" si="214"/>
        <v>Yes</v>
      </c>
      <c r="AF496" t="str">
        <f t="shared" si="215"/>
        <v>No</v>
      </c>
      <c r="AG496" t="str">
        <f t="shared" si="216"/>
        <v>No</v>
      </c>
      <c r="AH496" t="s">
        <v>349</v>
      </c>
      <c r="AI496" t="s">
        <v>348</v>
      </c>
      <c r="AJ496" t="str">
        <f t="shared" si="207"/>
        <v/>
      </c>
      <c r="AK496" t="str">
        <f t="shared" si="218"/>
        <v/>
      </c>
      <c r="AL496" t="str">
        <f t="shared" si="219"/>
        <v>Consumer</v>
      </c>
      <c r="AM496" t="str">
        <f t="shared" si="220"/>
        <v/>
      </c>
      <c r="AN496" t="str">
        <f t="shared" si="221"/>
        <v/>
      </c>
      <c r="AO496" t="str">
        <f t="shared" si="222"/>
        <v>PAH</v>
      </c>
      <c r="AP496" t="str">
        <f t="shared" si="235"/>
        <v/>
      </c>
    </row>
    <row r="497" spans="1:42" hidden="1" x14ac:dyDescent="0.35">
      <c r="A497">
        <v>4087170</v>
      </c>
      <c r="B497" t="s">
        <v>586</v>
      </c>
      <c r="C497" t="s">
        <v>587</v>
      </c>
      <c r="D497">
        <v>2017</v>
      </c>
      <c r="E497" t="s">
        <v>620</v>
      </c>
      <c r="F497" s="4">
        <v>63166</v>
      </c>
      <c r="G497" s="1" t="s">
        <v>605</v>
      </c>
      <c r="H497" t="s">
        <v>69</v>
      </c>
      <c r="I497" t="s">
        <v>693</v>
      </c>
      <c r="N497" t="s">
        <v>606</v>
      </c>
      <c r="O497" s="1" t="str">
        <f t="shared" si="227"/>
        <v>No</v>
      </c>
      <c r="Q497">
        <v>500</v>
      </c>
      <c r="R497">
        <f t="shared" si="217"/>
        <v>0</v>
      </c>
      <c r="S497">
        <v>100</v>
      </c>
      <c r="T497" t="s">
        <v>622</v>
      </c>
      <c r="U497">
        <f t="shared" si="236"/>
        <v>0</v>
      </c>
      <c r="V497">
        <f t="shared" si="237"/>
        <v>0</v>
      </c>
      <c r="W497" t="s">
        <v>648</v>
      </c>
      <c r="X497" t="str">
        <f t="shared" si="238"/>
        <v>No</v>
      </c>
      <c r="AB497" t="s">
        <v>410</v>
      </c>
      <c r="AC497" t="str">
        <f t="shared" si="231"/>
        <v>No</v>
      </c>
      <c r="AD497" t="str">
        <f t="shared" si="213"/>
        <v>No</v>
      </c>
      <c r="AE497" t="str">
        <f t="shared" si="214"/>
        <v>Yes</v>
      </c>
      <c r="AF497" t="str">
        <f t="shared" si="215"/>
        <v>No</v>
      </c>
      <c r="AG497" t="str">
        <f t="shared" si="216"/>
        <v>No</v>
      </c>
      <c r="AH497" t="s">
        <v>349</v>
      </c>
      <c r="AI497" t="s">
        <v>348</v>
      </c>
      <c r="AJ497" t="str">
        <f t="shared" si="207"/>
        <v/>
      </c>
      <c r="AK497" t="str">
        <f t="shared" si="218"/>
        <v/>
      </c>
      <c r="AL497" t="str">
        <f t="shared" si="219"/>
        <v>Consumer</v>
      </c>
      <c r="AM497" t="str">
        <f t="shared" si="220"/>
        <v/>
      </c>
      <c r="AN497" t="str">
        <f t="shared" si="221"/>
        <v/>
      </c>
      <c r="AO497" t="str">
        <f t="shared" si="222"/>
        <v>PAH</v>
      </c>
      <c r="AP497" t="str">
        <f t="shared" si="235"/>
        <v/>
      </c>
    </row>
    <row r="498" spans="1:42" hidden="1" x14ac:dyDescent="0.35">
      <c r="A498">
        <v>40871607</v>
      </c>
      <c r="B498" s="5" t="s">
        <v>584</v>
      </c>
      <c r="C498" t="s">
        <v>585</v>
      </c>
      <c r="D498">
        <v>2017</v>
      </c>
      <c r="E498" t="s">
        <v>620</v>
      </c>
      <c r="F498" s="4">
        <v>63166</v>
      </c>
      <c r="G498" s="1" t="s">
        <v>605</v>
      </c>
      <c r="H498" t="s">
        <v>69</v>
      </c>
      <c r="I498" t="s">
        <v>693</v>
      </c>
      <c r="N498" t="s">
        <v>606</v>
      </c>
      <c r="O498" s="1" t="str">
        <f t="shared" si="227"/>
        <v>No</v>
      </c>
      <c r="Q498">
        <v>100</v>
      </c>
      <c r="R498">
        <f t="shared" si="217"/>
        <v>0</v>
      </c>
      <c r="S498">
        <v>100</v>
      </c>
      <c r="T498" t="s">
        <v>622</v>
      </c>
      <c r="U498">
        <f t="shared" si="236"/>
        <v>0</v>
      </c>
      <c r="V498">
        <f t="shared" si="237"/>
        <v>0</v>
      </c>
      <c r="W498" t="s">
        <v>648</v>
      </c>
      <c r="X498" t="str">
        <f t="shared" si="238"/>
        <v>No</v>
      </c>
      <c r="AB498" t="s">
        <v>410</v>
      </c>
      <c r="AC498" t="str">
        <f t="shared" si="231"/>
        <v>No</v>
      </c>
      <c r="AD498" t="str">
        <f t="shared" si="213"/>
        <v>No</v>
      </c>
      <c r="AE498" t="str">
        <f t="shared" si="214"/>
        <v>Yes</v>
      </c>
      <c r="AF498" t="str">
        <f t="shared" si="215"/>
        <v>No</v>
      </c>
      <c r="AG498" t="str">
        <f t="shared" si="216"/>
        <v>No</v>
      </c>
      <c r="AH498" t="s">
        <v>349</v>
      </c>
      <c r="AI498" t="s">
        <v>348</v>
      </c>
      <c r="AJ498" t="str">
        <f t="shared" si="207"/>
        <v/>
      </c>
      <c r="AK498" t="str">
        <f t="shared" si="218"/>
        <v/>
      </c>
      <c r="AL498" t="str">
        <f t="shared" si="219"/>
        <v>Consumer</v>
      </c>
      <c r="AM498" t="str">
        <f t="shared" si="220"/>
        <v/>
      </c>
      <c r="AN498" t="str">
        <f t="shared" si="221"/>
        <v/>
      </c>
      <c r="AO498" t="str">
        <f t="shared" si="222"/>
        <v>PAH</v>
      </c>
      <c r="AP498" t="str">
        <f t="shared" si="235"/>
        <v/>
      </c>
    </row>
    <row r="499" spans="1:42" hidden="1" x14ac:dyDescent="0.35">
      <c r="A499">
        <v>4087141</v>
      </c>
      <c r="B499" t="s">
        <v>582</v>
      </c>
      <c r="C499" t="s">
        <v>583</v>
      </c>
      <c r="D499">
        <v>2017</v>
      </c>
      <c r="E499" t="s">
        <v>620</v>
      </c>
      <c r="F499" s="4">
        <v>63166</v>
      </c>
      <c r="G499" s="1" t="s">
        <v>605</v>
      </c>
      <c r="H499" t="s">
        <v>69</v>
      </c>
      <c r="I499" t="s">
        <v>693</v>
      </c>
      <c r="N499" t="s">
        <v>607</v>
      </c>
      <c r="O499" s="1" t="str">
        <f t="shared" si="227"/>
        <v>Yes</v>
      </c>
      <c r="Q499">
        <v>100</v>
      </c>
      <c r="R499">
        <f t="shared" si="217"/>
        <v>100</v>
      </c>
      <c r="S499">
        <v>100</v>
      </c>
      <c r="T499" t="s">
        <v>622</v>
      </c>
      <c r="U499">
        <f t="shared" si="236"/>
        <v>100</v>
      </c>
      <c r="V499">
        <f t="shared" si="237"/>
        <v>100</v>
      </c>
      <c r="W499" t="s">
        <v>648</v>
      </c>
      <c r="X499" t="str">
        <f t="shared" si="238"/>
        <v>No</v>
      </c>
      <c r="AB499" t="s">
        <v>410</v>
      </c>
      <c r="AC499" t="str">
        <f t="shared" si="231"/>
        <v>No</v>
      </c>
      <c r="AD499" t="str">
        <f t="shared" si="213"/>
        <v>No</v>
      </c>
      <c r="AE499" t="str">
        <f t="shared" si="214"/>
        <v>Yes</v>
      </c>
      <c r="AF499" t="str">
        <f t="shared" si="215"/>
        <v>No</v>
      </c>
      <c r="AG499" t="str">
        <f t="shared" si="216"/>
        <v>No</v>
      </c>
      <c r="AH499" t="s">
        <v>349</v>
      </c>
      <c r="AI499" t="s">
        <v>348</v>
      </c>
      <c r="AJ499" t="str">
        <f t="shared" si="207"/>
        <v/>
      </c>
      <c r="AK499" t="str">
        <f t="shared" si="218"/>
        <v/>
      </c>
      <c r="AL499" t="str">
        <f t="shared" si="219"/>
        <v>Consumer</v>
      </c>
      <c r="AM499" t="str">
        <f t="shared" si="220"/>
        <v/>
      </c>
      <c r="AN499" t="str">
        <f t="shared" si="221"/>
        <v/>
      </c>
      <c r="AO499" t="str">
        <f t="shared" si="222"/>
        <v>PAH</v>
      </c>
      <c r="AP499" t="str">
        <f t="shared" si="235"/>
        <v/>
      </c>
    </row>
    <row r="500" spans="1:42" hidden="1" x14ac:dyDescent="0.35">
      <c r="A500">
        <v>4087098</v>
      </c>
      <c r="B500" t="s">
        <v>579</v>
      </c>
      <c r="C500" t="s">
        <v>580</v>
      </c>
      <c r="D500">
        <v>2017</v>
      </c>
      <c r="E500" t="s">
        <v>620</v>
      </c>
      <c r="F500" s="4">
        <v>63166</v>
      </c>
      <c r="G500" s="1" t="s">
        <v>605</v>
      </c>
      <c r="H500" t="s">
        <v>69</v>
      </c>
      <c r="I500" t="s">
        <v>693</v>
      </c>
      <c r="N500" t="s">
        <v>606</v>
      </c>
      <c r="O500" s="1" t="str">
        <f t="shared" si="227"/>
        <v>No</v>
      </c>
      <c r="Q500">
        <v>100</v>
      </c>
      <c r="R500">
        <f t="shared" si="217"/>
        <v>0</v>
      </c>
      <c r="S500">
        <v>100</v>
      </c>
      <c r="T500" t="s">
        <v>622</v>
      </c>
      <c r="U500">
        <f t="shared" si="236"/>
        <v>0</v>
      </c>
      <c r="V500">
        <f t="shared" si="237"/>
        <v>0</v>
      </c>
      <c r="W500" t="s">
        <v>648</v>
      </c>
      <c r="X500" t="str">
        <f t="shared" si="238"/>
        <v>No</v>
      </c>
      <c r="AB500" t="s">
        <v>410</v>
      </c>
      <c r="AC500" t="str">
        <f t="shared" si="231"/>
        <v>No</v>
      </c>
      <c r="AD500" t="str">
        <f t="shared" si="213"/>
        <v>No</v>
      </c>
      <c r="AE500" t="str">
        <f t="shared" si="214"/>
        <v>Yes</v>
      </c>
      <c r="AF500" t="str">
        <f t="shared" si="215"/>
        <v>No</v>
      </c>
      <c r="AG500" t="str">
        <f t="shared" si="216"/>
        <v>No</v>
      </c>
      <c r="AH500" t="s">
        <v>349</v>
      </c>
      <c r="AI500" t="s">
        <v>348</v>
      </c>
      <c r="AJ500" t="str">
        <f t="shared" si="207"/>
        <v/>
      </c>
      <c r="AK500" t="str">
        <f t="shared" si="218"/>
        <v/>
      </c>
      <c r="AL500" t="str">
        <f t="shared" si="219"/>
        <v>Consumer</v>
      </c>
      <c r="AM500" t="str">
        <f t="shared" si="220"/>
        <v/>
      </c>
      <c r="AN500" t="str">
        <f t="shared" si="221"/>
        <v/>
      </c>
      <c r="AO500" t="str">
        <f t="shared" si="222"/>
        <v>PAH</v>
      </c>
      <c r="AP500" t="str">
        <f t="shared" si="235"/>
        <v/>
      </c>
    </row>
    <row r="501" spans="1:42" hidden="1" x14ac:dyDescent="0.35">
      <c r="A501">
        <v>40870855</v>
      </c>
      <c r="B501" t="s">
        <v>577</v>
      </c>
      <c r="C501" t="s">
        <v>578</v>
      </c>
      <c r="D501">
        <v>2017</v>
      </c>
      <c r="E501" t="s">
        <v>620</v>
      </c>
      <c r="F501" s="4">
        <v>63166</v>
      </c>
      <c r="G501" s="1" t="s">
        <v>605</v>
      </c>
      <c r="H501" t="s">
        <v>69</v>
      </c>
      <c r="I501" t="s">
        <v>693</v>
      </c>
      <c r="N501" t="s">
        <v>606</v>
      </c>
      <c r="O501" s="1" t="str">
        <f t="shared" si="227"/>
        <v>No</v>
      </c>
      <c r="Q501">
        <v>100</v>
      </c>
      <c r="R501">
        <f t="shared" si="217"/>
        <v>0</v>
      </c>
      <c r="S501">
        <v>100</v>
      </c>
      <c r="T501" t="s">
        <v>622</v>
      </c>
      <c r="U501">
        <f t="shared" si="236"/>
        <v>0</v>
      </c>
      <c r="V501">
        <f t="shared" si="237"/>
        <v>0</v>
      </c>
      <c r="W501" t="s">
        <v>648</v>
      </c>
      <c r="X501" t="str">
        <f t="shared" si="238"/>
        <v>No</v>
      </c>
      <c r="AB501" t="s">
        <v>410</v>
      </c>
      <c r="AC501" t="str">
        <f t="shared" si="231"/>
        <v>No</v>
      </c>
      <c r="AD501" t="str">
        <f t="shared" si="213"/>
        <v>No</v>
      </c>
      <c r="AE501" t="str">
        <f t="shared" si="214"/>
        <v>Yes</v>
      </c>
      <c r="AF501" t="str">
        <f t="shared" si="215"/>
        <v>No</v>
      </c>
      <c r="AG501" t="str">
        <f t="shared" si="216"/>
        <v>No</v>
      </c>
      <c r="AH501" t="s">
        <v>349</v>
      </c>
      <c r="AI501" t="s">
        <v>348</v>
      </c>
      <c r="AJ501" t="str">
        <f t="shared" ref="AJ501:AJ564" si="239">IF(AC501="Yes", "Pesticide", "")</f>
        <v/>
      </c>
      <c r="AK501" t="str">
        <f t="shared" si="218"/>
        <v/>
      </c>
      <c r="AL501" t="str">
        <f t="shared" si="219"/>
        <v>Consumer</v>
      </c>
      <c r="AM501" t="str">
        <f t="shared" si="220"/>
        <v/>
      </c>
      <c r="AN501" t="str">
        <f t="shared" si="221"/>
        <v/>
      </c>
      <c r="AO501" t="str">
        <f t="shared" si="222"/>
        <v>PAH</v>
      </c>
      <c r="AP501" t="str">
        <f t="shared" si="235"/>
        <v/>
      </c>
    </row>
    <row r="502" spans="1:42" hidden="1" x14ac:dyDescent="0.35">
      <c r="A502">
        <v>4087014</v>
      </c>
      <c r="B502" t="s">
        <v>575</v>
      </c>
      <c r="C502" t="s">
        <v>576</v>
      </c>
      <c r="D502">
        <v>2017</v>
      </c>
      <c r="E502" t="s">
        <v>620</v>
      </c>
      <c r="F502" s="4">
        <v>63166</v>
      </c>
      <c r="G502" s="1" t="s">
        <v>605</v>
      </c>
      <c r="H502" t="s">
        <v>69</v>
      </c>
      <c r="I502" t="s">
        <v>693</v>
      </c>
      <c r="N502" t="s">
        <v>606</v>
      </c>
      <c r="O502" s="1" t="str">
        <f t="shared" si="227"/>
        <v>No</v>
      </c>
      <c r="Q502">
        <v>100</v>
      </c>
      <c r="R502">
        <f t="shared" si="217"/>
        <v>0</v>
      </c>
      <c r="S502">
        <v>100</v>
      </c>
      <c r="T502" t="s">
        <v>622</v>
      </c>
      <c r="U502">
        <f t="shared" si="236"/>
        <v>0</v>
      </c>
      <c r="V502">
        <f t="shared" si="237"/>
        <v>0</v>
      </c>
      <c r="W502" t="s">
        <v>648</v>
      </c>
      <c r="X502" t="str">
        <f t="shared" si="238"/>
        <v>No</v>
      </c>
      <c r="AB502" t="s">
        <v>410</v>
      </c>
      <c r="AC502" t="str">
        <f t="shared" si="231"/>
        <v>No</v>
      </c>
      <c r="AD502" t="str">
        <f t="shared" si="213"/>
        <v>No</v>
      </c>
      <c r="AE502" t="str">
        <f t="shared" si="214"/>
        <v>Yes</v>
      </c>
      <c r="AF502" t="str">
        <f t="shared" si="215"/>
        <v>No</v>
      </c>
      <c r="AG502" t="str">
        <f t="shared" si="216"/>
        <v>No</v>
      </c>
      <c r="AH502" t="s">
        <v>349</v>
      </c>
      <c r="AI502" t="s">
        <v>348</v>
      </c>
      <c r="AJ502" t="str">
        <f t="shared" si="239"/>
        <v/>
      </c>
      <c r="AK502" t="str">
        <f t="shared" si="218"/>
        <v/>
      </c>
      <c r="AL502" t="str">
        <f t="shared" si="219"/>
        <v>Consumer</v>
      </c>
      <c r="AM502" t="str">
        <f t="shared" si="220"/>
        <v/>
      </c>
      <c r="AN502" t="str">
        <f t="shared" si="221"/>
        <v/>
      </c>
      <c r="AO502" t="str">
        <f t="shared" si="222"/>
        <v>PAH</v>
      </c>
      <c r="AP502" t="str">
        <f t="shared" si="235"/>
        <v/>
      </c>
    </row>
    <row r="503" spans="1:42" hidden="1" x14ac:dyDescent="0.35">
      <c r="A503" s="1">
        <v>4087000</v>
      </c>
      <c r="B503" s="1" t="s">
        <v>3</v>
      </c>
      <c r="C503" s="1" t="s">
        <v>4</v>
      </c>
      <c r="D503" s="1">
        <v>2017</v>
      </c>
      <c r="E503" s="1" t="s">
        <v>618</v>
      </c>
      <c r="F503" s="1">
        <v>68007</v>
      </c>
      <c r="G503" s="1" t="s">
        <v>326</v>
      </c>
      <c r="H503" s="1" t="s">
        <v>157</v>
      </c>
      <c r="I503" s="1" t="s">
        <v>597</v>
      </c>
      <c r="J503" s="1">
        <v>2440</v>
      </c>
      <c r="K503" s="1" t="s">
        <v>345</v>
      </c>
      <c r="L503" s="1" t="s">
        <v>345</v>
      </c>
      <c r="M503" s="1"/>
      <c r="N503" s="1" t="s">
        <v>606</v>
      </c>
      <c r="O503" s="1" t="str">
        <f t="shared" si="227"/>
        <v>No</v>
      </c>
      <c r="P503" s="1" t="s">
        <v>722</v>
      </c>
      <c r="Q503" s="1">
        <v>8.6</v>
      </c>
      <c r="R503" s="1">
        <f t="shared" si="217"/>
        <v>0</v>
      </c>
      <c r="S503" s="1">
        <f>IF(O503="No", Q503, " ")</f>
        <v>8.6</v>
      </c>
      <c r="T503" s="1" t="s">
        <v>30</v>
      </c>
      <c r="U503" s="1">
        <f>R503/1000</f>
        <v>0</v>
      </c>
      <c r="V503" s="1">
        <f>S503/1000</f>
        <v>8.6E-3</v>
      </c>
      <c r="W503" s="1" t="s">
        <v>318</v>
      </c>
      <c r="X503" s="1" t="str">
        <f>IF(N503="E", "Yes", "No")</f>
        <v>No</v>
      </c>
      <c r="AB503" s="1" t="s">
        <v>445</v>
      </c>
      <c r="AC503" t="str">
        <f t="shared" si="231"/>
        <v>No</v>
      </c>
      <c r="AD503" t="str">
        <f t="shared" si="213"/>
        <v>No</v>
      </c>
      <c r="AE503" t="str">
        <f t="shared" si="214"/>
        <v>No</v>
      </c>
      <c r="AF503" t="str">
        <f t="shared" si="215"/>
        <v>No</v>
      </c>
      <c r="AG503" t="str">
        <f t="shared" si="216"/>
        <v>Yes</v>
      </c>
      <c r="AH503" s="1" t="s">
        <v>348</v>
      </c>
      <c r="AI503" t="s">
        <v>348</v>
      </c>
      <c r="AJ503" t="str">
        <f t="shared" si="239"/>
        <v/>
      </c>
      <c r="AK503" t="str">
        <f t="shared" si="218"/>
        <v/>
      </c>
      <c r="AL503" t="str">
        <f t="shared" si="219"/>
        <v/>
      </c>
      <c r="AM503" t="str">
        <f t="shared" si="220"/>
        <v/>
      </c>
      <c r="AN503" t="str">
        <f t="shared" si="221"/>
        <v>Pharmaceutical</v>
      </c>
      <c r="AO503" t="str">
        <f t="shared" si="222"/>
        <v/>
      </c>
      <c r="AP503" t="str">
        <f t="shared" si="235"/>
        <v/>
      </c>
    </row>
    <row r="504" spans="1:42" hidden="1" x14ac:dyDescent="0.35">
      <c r="A504">
        <v>40870112</v>
      </c>
      <c r="B504" t="s">
        <v>573</v>
      </c>
      <c r="C504" t="s">
        <v>574</v>
      </c>
      <c r="D504">
        <v>2017</v>
      </c>
      <c r="E504" t="s">
        <v>620</v>
      </c>
      <c r="F504" s="4">
        <v>62554</v>
      </c>
      <c r="G504" t="s">
        <v>627</v>
      </c>
      <c r="H504" t="s">
        <v>632</v>
      </c>
      <c r="I504" t="s">
        <v>621</v>
      </c>
      <c r="K504" t="s">
        <v>530</v>
      </c>
      <c r="L504" t="s">
        <v>680</v>
      </c>
      <c r="O504" s="1" t="str">
        <f t="shared" si="227"/>
        <v>Yes</v>
      </c>
      <c r="Q504" s="1">
        <v>649</v>
      </c>
      <c r="R504">
        <f t="shared" si="217"/>
        <v>649</v>
      </c>
      <c r="S504">
        <v>5.1100000000000003</v>
      </c>
      <c r="T504" t="s">
        <v>622</v>
      </c>
      <c r="U504">
        <f t="shared" ref="U504:U510" si="240">R504/1</f>
        <v>649</v>
      </c>
      <c r="V504">
        <f t="shared" ref="V504:V510" si="241">U504</f>
        <v>649</v>
      </c>
      <c r="W504" t="s">
        <v>648</v>
      </c>
      <c r="X504" t="str">
        <f t="shared" ref="X504:X510" si="242">IF(S504&lt;R504, "Yes*", "No")</f>
        <v>Yes*</v>
      </c>
      <c r="AB504" t="str">
        <f t="shared" ref="AB504:AB510" si="243">_xlfn.CONCAT(W504, "; ", AB503)</f>
        <v xml:space="preserve">Bed sediment, recoverable, dry weight, micrograms per kilogram; Drug; </v>
      </c>
      <c r="AC504" t="str">
        <f t="shared" si="231"/>
        <v>No</v>
      </c>
      <c r="AD504" t="str">
        <f t="shared" si="213"/>
        <v>No</v>
      </c>
      <c r="AE504" t="str">
        <f t="shared" si="214"/>
        <v>No</v>
      </c>
      <c r="AF504" t="str">
        <f t="shared" si="215"/>
        <v>No</v>
      </c>
      <c r="AG504" t="str">
        <f t="shared" si="216"/>
        <v>Yes</v>
      </c>
      <c r="AH504" t="s">
        <v>349</v>
      </c>
      <c r="AI504" t="s">
        <v>348</v>
      </c>
      <c r="AJ504" t="str">
        <f t="shared" si="239"/>
        <v/>
      </c>
      <c r="AK504" t="str">
        <f t="shared" si="218"/>
        <v/>
      </c>
      <c r="AL504" t="str">
        <f t="shared" si="219"/>
        <v/>
      </c>
      <c r="AM504" t="str">
        <f t="shared" si="220"/>
        <v/>
      </c>
      <c r="AN504" t="str">
        <f t="shared" si="221"/>
        <v>Pharmaceutical</v>
      </c>
      <c r="AO504" t="str">
        <f t="shared" si="222"/>
        <v>PAH</v>
      </c>
      <c r="AP504" t="str">
        <f t="shared" si="235"/>
        <v/>
      </c>
    </row>
    <row r="505" spans="1:42" hidden="1" x14ac:dyDescent="0.35">
      <c r="A505">
        <v>4087170</v>
      </c>
      <c r="B505" t="s">
        <v>586</v>
      </c>
      <c r="C505" t="s">
        <v>587</v>
      </c>
      <c r="D505">
        <v>2017</v>
      </c>
      <c r="E505" t="s">
        <v>620</v>
      </c>
      <c r="F505" s="4">
        <v>62554</v>
      </c>
      <c r="G505" t="s">
        <v>627</v>
      </c>
      <c r="H505" t="s">
        <v>632</v>
      </c>
      <c r="I505" t="s">
        <v>621</v>
      </c>
      <c r="K505" t="s">
        <v>530</v>
      </c>
      <c r="L505" t="s">
        <v>680</v>
      </c>
      <c r="N505"/>
      <c r="O505" s="1" t="str">
        <f t="shared" si="227"/>
        <v>Yes</v>
      </c>
      <c r="Q505" s="1">
        <v>2290</v>
      </c>
      <c r="R505">
        <f t="shared" si="217"/>
        <v>2290</v>
      </c>
      <c r="S505">
        <v>5.1100000000000003</v>
      </c>
      <c r="T505" t="s">
        <v>622</v>
      </c>
      <c r="U505">
        <f t="shared" si="240"/>
        <v>2290</v>
      </c>
      <c r="V505">
        <f t="shared" si="241"/>
        <v>2290</v>
      </c>
      <c r="W505" t="s">
        <v>648</v>
      </c>
      <c r="X505" t="str">
        <f t="shared" si="242"/>
        <v>Yes*</v>
      </c>
      <c r="AB505" t="str">
        <f t="shared" si="243"/>
        <v xml:space="preserve">Bed sediment, recoverable, dry weight, micrograms per kilogram; Bed sediment, recoverable, dry weight, micrograms per kilogram; Drug; </v>
      </c>
      <c r="AC505" t="str">
        <f t="shared" si="231"/>
        <v>No</v>
      </c>
      <c r="AD505" t="str">
        <f t="shared" si="213"/>
        <v>No</v>
      </c>
      <c r="AE505" t="str">
        <f t="shared" si="214"/>
        <v>No</v>
      </c>
      <c r="AF505" t="str">
        <f t="shared" si="215"/>
        <v>No</v>
      </c>
      <c r="AG505" t="str">
        <f t="shared" si="216"/>
        <v>Yes</v>
      </c>
      <c r="AH505" t="s">
        <v>349</v>
      </c>
      <c r="AI505" t="s">
        <v>348</v>
      </c>
      <c r="AJ505" t="str">
        <f t="shared" si="239"/>
        <v/>
      </c>
      <c r="AK505" t="str">
        <f t="shared" si="218"/>
        <v/>
      </c>
      <c r="AL505" t="str">
        <f t="shared" si="219"/>
        <v/>
      </c>
      <c r="AM505" t="str">
        <f t="shared" si="220"/>
        <v/>
      </c>
      <c r="AN505" t="str">
        <f t="shared" si="221"/>
        <v>Pharmaceutical</v>
      </c>
      <c r="AO505" t="str">
        <f t="shared" si="222"/>
        <v>PAH</v>
      </c>
      <c r="AP505" t="str">
        <f t="shared" si="235"/>
        <v/>
      </c>
    </row>
    <row r="506" spans="1:42" hidden="1" x14ac:dyDescent="0.35">
      <c r="A506">
        <v>40871607</v>
      </c>
      <c r="B506" s="5" t="s">
        <v>584</v>
      </c>
      <c r="C506" t="s">
        <v>585</v>
      </c>
      <c r="D506">
        <v>2017</v>
      </c>
      <c r="E506" t="s">
        <v>620</v>
      </c>
      <c r="F506" s="4">
        <v>62554</v>
      </c>
      <c r="G506" t="s">
        <v>627</v>
      </c>
      <c r="H506" t="s">
        <v>632</v>
      </c>
      <c r="I506" t="s">
        <v>621</v>
      </c>
      <c r="K506" t="s">
        <v>530</v>
      </c>
      <c r="L506" t="s">
        <v>680</v>
      </c>
      <c r="N506"/>
      <c r="O506" s="1" t="str">
        <f t="shared" si="227"/>
        <v>Yes</v>
      </c>
      <c r="Q506">
        <v>3810</v>
      </c>
      <c r="R506">
        <f t="shared" si="217"/>
        <v>3810</v>
      </c>
      <c r="S506">
        <v>5.1100000000000003</v>
      </c>
      <c r="T506" t="s">
        <v>622</v>
      </c>
      <c r="U506">
        <f t="shared" si="240"/>
        <v>3810</v>
      </c>
      <c r="V506">
        <f t="shared" si="241"/>
        <v>3810</v>
      </c>
      <c r="W506" t="s">
        <v>648</v>
      </c>
      <c r="X506" t="str">
        <f t="shared" si="242"/>
        <v>Yes*</v>
      </c>
      <c r="AB506" t="str">
        <f t="shared" si="243"/>
        <v xml:space="preserve">Bed sediment, recoverable, dry weight, micrograms per kilogram; Bed sediment, recoverable, dry weight, micrograms per kilogram; Bed sediment, recoverable, dry weight, micrograms per kilogram; Drug; </v>
      </c>
      <c r="AC506" t="str">
        <f t="shared" si="231"/>
        <v>No</v>
      </c>
      <c r="AD506" t="str">
        <f t="shared" si="213"/>
        <v>No</v>
      </c>
      <c r="AE506" t="str">
        <f t="shared" si="214"/>
        <v>No</v>
      </c>
      <c r="AF506" t="str">
        <f t="shared" si="215"/>
        <v>No</v>
      </c>
      <c r="AG506" t="str">
        <f t="shared" si="216"/>
        <v>Yes</v>
      </c>
      <c r="AH506" t="s">
        <v>349</v>
      </c>
      <c r="AI506" t="s">
        <v>348</v>
      </c>
      <c r="AJ506" t="str">
        <f t="shared" si="239"/>
        <v/>
      </c>
      <c r="AK506" t="str">
        <f t="shared" si="218"/>
        <v/>
      </c>
      <c r="AL506" t="str">
        <f t="shared" si="219"/>
        <v/>
      </c>
      <c r="AM506" t="str">
        <f t="shared" si="220"/>
        <v/>
      </c>
      <c r="AN506" t="str">
        <f t="shared" si="221"/>
        <v>Pharmaceutical</v>
      </c>
      <c r="AO506" t="str">
        <f t="shared" si="222"/>
        <v>PAH</v>
      </c>
      <c r="AP506" t="str">
        <f t="shared" si="235"/>
        <v/>
      </c>
    </row>
    <row r="507" spans="1:42" hidden="1" x14ac:dyDescent="0.35">
      <c r="A507">
        <v>4087141</v>
      </c>
      <c r="B507" t="s">
        <v>582</v>
      </c>
      <c r="C507" t="s">
        <v>583</v>
      </c>
      <c r="D507">
        <v>2017</v>
      </c>
      <c r="E507" t="s">
        <v>620</v>
      </c>
      <c r="F507" s="4">
        <v>62554</v>
      </c>
      <c r="G507" t="s">
        <v>627</v>
      </c>
      <c r="H507" t="s">
        <v>632</v>
      </c>
      <c r="I507" t="s">
        <v>621</v>
      </c>
      <c r="K507" t="s">
        <v>530</v>
      </c>
      <c r="L507" t="s">
        <v>680</v>
      </c>
      <c r="N507"/>
      <c r="O507" s="1" t="str">
        <f t="shared" si="227"/>
        <v>Yes</v>
      </c>
      <c r="Q507">
        <v>1240</v>
      </c>
      <c r="R507">
        <f t="shared" si="217"/>
        <v>1240</v>
      </c>
      <c r="S507">
        <v>5.1100000000000003</v>
      </c>
      <c r="T507" t="s">
        <v>622</v>
      </c>
      <c r="U507">
        <f t="shared" si="240"/>
        <v>1240</v>
      </c>
      <c r="V507">
        <f t="shared" si="241"/>
        <v>1240</v>
      </c>
      <c r="W507" t="s">
        <v>648</v>
      </c>
      <c r="X507" t="str">
        <f t="shared" si="242"/>
        <v>Yes*</v>
      </c>
      <c r="AB507" t="str">
        <f t="shared" si="243"/>
        <v xml:space="preserve">Bed sediment, recoverable, dry weight, micrograms per kilogram; Bed sediment, recoverable, dry weight, micrograms per kilogram; Bed sediment, recoverable, dry weight, micrograms per kilogram; Bed sediment, recoverable, dry weight, micrograms per kilogram; Drug; </v>
      </c>
      <c r="AC507" t="str">
        <f t="shared" si="231"/>
        <v>No</v>
      </c>
      <c r="AD507" t="str">
        <f t="shared" si="213"/>
        <v>No</v>
      </c>
      <c r="AE507" t="str">
        <f t="shared" si="214"/>
        <v>No</v>
      </c>
      <c r="AF507" t="str">
        <f t="shared" si="215"/>
        <v>No</v>
      </c>
      <c r="AG507" t="str">
        <f t="shared" si="216"/>
        <v>Yes</v>
      </c>
      <c r="AH507" t="s">
        <v>349</v>
      </c>
      <c r="AI507" t="s">
        <v>348</v>
      </c>
      <c r="AJ507" t="str">
        <f t="shared" si="239"/>
        <v/>
      </c>
      <c r="AK507" t="str">
        <f t="shared" si="218"/>
        <v/>
      </c>
      <c r="AL507" t="str">
        <f t="shared" si="219"/>
        <v/>
      </c>
      <c r="AM507" t="str">
        <f t="shared" si="220"/>
        <v/>
      </c>
      <c r="AN507" t="str">
        <f t="shared" si="221"/>
        <v>Pharmaceutical</v>
      </c>
      <c r="AO507" t="str">
        <f t="shared" si="222"/>
        <v>PAH</v>
      </c>
      <c r="AP507" t="str">
        <f t="shared" si="235"/>
        <v/>
      </c>
    </row>
    <row r="508" spans="1:42" hidden="1" x14ac:dyDescent="0.35">
      <c r="A508">
        <v>4087098</v>
      </c>
      <c r="B508" t="s">
        <v>579</v>
      </c>
      <c r="C508" t="s">
        <v>580</v>
      </c>
      <c r="D508">
        <v>2017</v>
      </c>
      <c r="E508" t="s">
        <v>620</v>
      </c>
      <c r="F508" s="4">
        <v>62554</v>
      </c>
      <c r="G508" t="s">
        <v>627</v>
      </c>
      <c r="H508" t="s">
        <v>632</v>
      </c>
      <c r="I508" t="s">
        <v>621</v>
      </c>
      <c r="K508" t="s">
        <v>530</v>
      </c>
      <c r="L508" t="s">
        <v>680</v>
      </c>
      <c r="N508"/>
      <c r="O508" s="1" t="str">
        <f t="shared" si="227"/>
        <v>Yes</v>
      </c>
      <c r="Q508">
        <v>2390</v>
      </c>
      <c r="R508">
        <f t="shared" si="217"/>
        <v>2390</v>
      </c>
      <c r="S508">
        <v>5.1100000000000003</v>
      </c>
      <c r="T508" t="s">
        <v>622</v>
      </c>
      <c r="U508">
        <f t="shared" si="240"/>
        <v>2390</v>
      </c>
      <c r="V508">
        <f t="shared" si="241"/>
        <v>2390</v>
      </c>
      <c r="W508" t="s">
        <v>648</v>
      </c>
      <c r="X508" t="str">
        <f t="shared" si="242"/>
        <v>Yes*</v>
      </c>
      <c r="AB508" t="str">
        <f t="shared" si="243"/>
        <v xml:space="preserve">Bed sediment, recoverable, dry weight, micrograms per kilogram; Bed sediment, recoverable, dry weight, micrograms per kilogram; Bed sediment, recoverable, dry weight, micrograms per kilogram; Bed sediment, recoverable, dry weight, micrograms per kilogram; Bed sediment, recoverable, dry weight, micrograms per kilogram; Drug; </v>
      </c>
      <c r="AC508" t="str">
        <f t="shared" si="231"/>
        <v>No</v>
      </c>
      <c r="AD508" t="str">
        <f t="shared" si="213"/>
        <v>No</v>
      </c>
      <c r="AE508" t="str">
        <f t="shared" si="214"/>
        <v>No</v>
      </c>
      <c r="AF508" t="str">
        <f t="shared" si="215"/>
        <v>No</v>
      </c>
      <c r="AG508" t="str">
        <f t="shared" si="216"/>
        <v>Yes</v>
      </c>
      <c r="AH508" t="s">
        <v>349</v>
      </c>
      <c r="AI508" t="s">
        <v>348</v>
      </c>
      <c r="AJ508" t="str">
        <f t="shared" si="239"/>
        <v/>
      </c>
      <c r="AK508" t="str">
        <f t="shared" si="218"/>
        <v/>
      </c>
      <c r="AL508" t="str">
        <f t="shared" si="219"/>
        <v/>
      </c>
      <c r="AM508" t="str">
        <f t="shared" si="220"/>
        <v/>
      </c>
      <c r="AN508" t="str">
        <f t="shared" si="221"/>
        <v>Pharmaceutical</v>
      </c>
      <c r="AO508" t="str">
        <f t="shared" si="222"/>
        <v>PAH</v>
      </c>
      <c r="AP508" t="str">
        <f t="shared" si="235"/>
        <v/>
      </c>
    </row>
    <row r="509" spans="1:42" hidden="1" x14ac:dyDescent="0.35">
      <c r="A509">
        <v>40870855</v>
      </c>
      <c r="B509" t="s">
        <v>577</v>
      </c>
      <c r="C509" t="s">
        <v>578</v>
      </c>
      <c r="D509">
        <v>2017</v>
      </c>
      <c r="E509" t="s">
        <v>620</v>
      </c>
      <c r="F509" s="4">
        <v>62554</v>
      </c>
      <c r="G509" t="s">
        <v>627</v>
      </c>
      <c r="H509" t="s">
        <v>632</v>
      </c>
      <c r="I509" t="s">
        <v>621</v>
      </c>
      <c r="K509" t="s">
        <v>530</v>
      </c>
      <c r="L509" t="s">
        <v>680</v>
      </c>
      <c r="N509"/>
      <c r="O509" s="1" t="str">
        <f t="shared" si="227"/>
        <v>Yes</v>
      </c>
      <c r="Q509">
        <v>3570</v>
      </c>
      <c r="R509">
        <f t="shared" si="217"/>
        <v>3570</v>
      </c>
      <c r="S509">
        <v>5.1100000000000003</v>
      </c>
      <c r="T509" t="s">
        <v>622</v>
      </c>
      <c r="U509">
        <f t="shared" si="240"/>
        <v>3570</v>
      </c>
      <c r="V509">
        <f t="shared" si="241"/>
        <v>3570</v>
      </c>
      <c r="W509" t="s">
        <v>648</v>
      </c>
      <c r="X509" t="str">
        <f t="shared" si="242"/>
        <v>Yes*</v>
      </c>
      <c r="AB509" t="str">
        <f t="shared" si="243"/>
        <v xml:space="preserve">Bed sediment, recoverable, dry weight, micrograms per kilogram; Bed sediment, recoverable, dry weight, micrograms per kilogram; Bed sediment, recoverable, dry weight, micrograms per kilogram; Bed sediment, recoverable, dry weight, micrograms per kilogram; Bed sediment, recoverable, dry weight, micrograms per kilogram; Bed sediment, recoverable, dry weight, micrograms per kilogram; Drug; </v>
      </c>
      <c r="AC509" t="str">
        <f t="shared" si="231"/>
        <v>No</v>
      </c>
      <c r="AD509" t="str">
        <f t="shared" si="213"/>
        <v>No</v>
      </c>
      <c r="AE509" t="str">
        <f t="shared" si="214"/>
        <v>No</v>
      </c>
      <c r="AF509" t="str">
        <f t="shared" si="215"/>
        <v>No</v>
      </c>
      <c r="AG509" t="str">
        <f t="shared" si="216"/>
        <v>Yes</v>
      </c>
      <c r="AH509" t="s">
        <v>349</v>
      </c>
      <c r="AI509" t="s">
        <v>348</v>
      </c>
      <c r="AJ509" t="str">
        <f t="shared" si="239"/>
        <v/>
      </c>
      <c r="AK509" t="str">
        <f t="shared" si="218"/>
        <v/>
      </c>
      <c r="AL509" t="str">
        <f t="shared" si="219"/>
        <v/>
      </c>
      <c r="AM509" t="str">
        <f t="shared" si="220"/>
        <v/>
      </c>
      <c r="AN509" t="str">
        <f t="shared" si="221"/>
        <v>Pharmaceutical</v>
      </c>
      <c r="AO509" t="str">
        <f t="shared" si="222"/>
        <v>PAH</v>
      </c>
      <c r="AP509" t="str">
        <f t="shared" si="235"/>
        <v/>
      </c>
    </row>
    <row r="510" spans="1:42" hidden="1" x14ac:dyDescent="0.35">
      <c r="A510">
        <v>4087014</v>
      </c>
      <c r="B510" t="s">
        <v>575</v>
      </c>
      <c r="C510" t="s">
        <v>576</v>
      </c>
      <c r="D510">
        <v>2017</v>
      </c>
      <c r="E510" t="s">
        <v>620</v>
      </c>
      <c r="F510" s="4">
        <v>62554</v>
      </c>
      <c r="G510" t="s">
        <v>627</v>
      </c>
      <c r="H510" t="s">
        <v>632</v>
      </c>
      <c r="I510" t="s">
        <v>621</v>
      </c>
      <c r="K510" t="s">
        <v>530</v>
      </c>
      <c r="L510" t="s">
        <v>680</v>
      </c>
      <c r="N510"/>
      <c r="O510" s="1" t="str">
        <f t="shared" si="227"/>
        <v>Yes</v>
      </c>
      <c r="Q510">
        <v>27.4</v>
      </c>
      <c r="R510">
        <f t="shared" si="217"/>
        <v>27.4</v>
      </c>
      <c r="S510">
        <v>5.1100000000000003</v>
      </c>
      <c r="T510" t="s">
        <v>622</v>
      </c>
      <c r="U510">
        <f t="shared" si="240"/>
        <v>27.4</v>
      </c>
      <c r="V510">
        <f t="shared" si="241"/>
        <v>27.4</v>
      </c>
      <c r="W510" t="s">
        <v>648</v>
      </c>
      <c r="X510" t="str">
        <f t="shared" si="242"/>
        <v>Yes*</v>
      </c>
      <c r="AB510" t="str">
        <f t="shared" si="243"/>
        <v xml:space="preserve">Bed sediment, recoverable, dry weight, micrograms per kilogram; Bed sediment, recoverable, dry weight, micrograms per kilogram; Bed sediment, recoverable, dry weight, micrograms per kilogram; Bed sediment, recoverable, dry weight, micrograms per kilogram; Bed sediment, recoverable, dry weight, micrograms per kilogram; Bed sediment, recoverable, dry weight, micrograms per kilogram; Bed sediment, recoverable, dry weight, micrograms per kilogram; Drug; </v>
      </c>
      <c r="AC510" t="str">
        <f t="shared" si="231"/>
        <v>No</v>
      </c>
      <c r="AD510" t="str">
        <f t="shared" si="213"/>
        <v>No</v>
      </c>
      <c r="AE510" t="str">
        <f t="shared" si="214"/>
        <v>No</v>
      </c>
      <c r="AF510" t="str">
        <f t="shared" si="215"/>
        <v>No</v>
      </c>
      <c r="AG510" t="str">
        <f t="shared" si="216"/>
        <v>Yes</v>
      </c>
      <c r="AH510" t="s">
        <v>349</v>
      </c>
      <c r="AI510" t="s">
        <v>348</v>
      </c>
      <c r="AJ510" t="str">
        <f t="shared" si="239"/>
        <v/>
      </c>
      <c r="AK510" t="str">
        <f t="shared" si="218"/>
        <v/>
      </c>
      <c r="AL510" t="str">
        <f t="shared" si="219"/>
        <v/>
      </c>
      <c r="AM510" t="str">
        <f t="shared" si="220"/>
        <v/>
      </c>
      <c r="AN510" t="str">
        <f t="shared" si="221"/>
        <v>Pharmaceutical</v>
      </c>
      <c r="AO510" t="str">
        <f t="shared" si="222"/>
        <v>PAH</v>
      </c>
      <c r="AP510" t="str">
        <f t="shared" si="235"/>
        <v/>
      </c>
    </row>
    <row r="511" spans="1:42" hidden="1" x14ac:dyDescent="0.35">
      <c r="A511" s="1">
        <v>4087098</v>
      </c>
      <c r="B511" s="1" t="s">
        <v>579</v>
      </c>
      <c r="C511" s="1" t="s">
        <v>580</v>
      </c>
      <c r="D511" s="1">
        <v>2017</v>
      </c>
      <c r="E511" s="1" t="s">
        <v>618</v>
      </c>
      <c r="F511" s="1">
        <v>67448</v>
      </c>
      <c r="G511" s="1" t="s">
        <v>244</v>
      </c>
      <c r="H511" s="1" t="s">
        <v>82</v>
      </c>
      <c r="I511" s="1" t="s">
        <v>597</v>
      </c>
      <c r="J511" s="1">
        <v>2440</v>
      </c>
      <c r="K511" s="1" t="s">
        <v>345</v>
      </c>
      <c r="L511" s="1" t="s">
        <v>345</v>
      </c>
      <c r="M511" s="1"/>
      <c r="N511" s="1" t="s">
        <v>606</v>
      </c>
      <c r="O511" s="1" t="str">
        <f t="shared" si="227"/>
        <v>No</v>
      </c>
      <c r="P511" s="1" t="s">
        <v>722</v>
      </c>
      <c r="Q511" s="1">
        <v>37</v>
      </c>
      <c r="R511" s="1">
        <f t="shared" si="217"/>
        <v>0</v>
      </c>
      <c r="S511" s="1">
        <v>37</v>
      </c>
      <c r="T511" s="1" t="s">
        <v>30</v>
      </c>
      <c r="U511" s="1">
        <f>R511/1000</f>
        <v>0</v>
      </c>
      <c r="V511" s="1">
        <f>S511/1000</f>
        <v>3.6999999999999998E-2</v>
      </c>
      <c r="W511" s="1" t="s">
        <v>231</v>
      </c>
      <c r="X511" s="1" t="str">
        <f t="shared" ref="X511:X522" si="244">IF(N511="E", "Yes", "No")</f>
        <v>No</v>
      </c>
      <c r="AB511" t="s">
        <v>422</v>
      </c>
      <c r="AC511" t="str">
        <f t="shared" si="231"/>
        <v>No</v>
      </c>
      <c r="AD511" t="str">
        <f t="shared" ref="AD511:AD574" si="245">IF(ISNUMBER(SEARCH("Personal_care", AB511)), "Yes", "No")</f>
        <v>No</v>
      </c>
      <c r="AE511" t="str">
        <f t="shared" ref="AE511:AE574" si="246">IF(ISNUMBER(SEARCH("Consumer_use", AB511)), "Yes", "No")</f>
        <v>No</v>
      </c>
      <c r="AF511" t="str">
        <f t="shared" ref="AF511:AF574" si="247">IF(ISNUMBER(SEARCH("Industrial_manufacturing", AB511)), "Yes", "No")</f>
        <v>No</v>
      </c>
      <c r="AG511" t="str">
        <f t="shared" ref="AG511:AG574" si="248">IF(ISNUMBER(SEARCH("Drug", AB511)), "Yes", "No")</f>
        <v>Yes</v>
      </c>
      <c r="AH511" s="1" t="s">
        <v>348</v>
      </c>
      <c r="AI511" t="s">
        <v>348</v>
      </c>
      <c r="AJ511" t="str">
        <f t="shared" si="239"/>
        <v/>
      </c>
      <c r="AK511" t="str">
        <f t="shared" si="218"/>
        <v/>
      </c>
      <c r="AL511" t="str">
        <f t="shared" si="219"/>
        <v/>
      </c>
      <c r="AM511" t="str">
        <f t="shared" si="220"/>
        <v/>
      </c>
      <c r="AN511" t="str">
        <f t="shared" si="221"/>
        <v>Pharmaceutical</v>
      </c>
      <c r="AO511" t="str">
        <f t="shared" si="222"/>
        <v/>
      </c>
      <c r="AP511" t="str">
        <f t="shared" si="235"/>
        <v/>
      </c>
    </row>
    <row r="512" spans="1:42" hidden="1" x14ac:dyDescent="0.35">
      <c r="A512" s="1">
        <v>4087098</v>
      </c>
      <c r="B512" s="1" t="s">
        <v>579</v>
      </c>
      <c r="C512" s="1" t="s">
        <v>580</v>
      </c>
      <c r="D512" s="1">
        <v>2017</v>
      </c>
      <c r="E512" s="1" t="s">
        <v>618</v>
      </c>
      <c r="F512" s="1">
        <v>39100</v>
      </c>
      <c r="G512" t="s">
        <v>661</v>
      </c>
      <c r="H512" s="1" t="s">
        <v>26</v>
      </c>
      <c r="I512" s="1" t="s">
        <v>596</v>
      </c>
      <c r="J512" s="1">
        <v>4433</v>
      </c>
      <c r="K512" s="1" t="s">
        <v>614</v>
      </c>
      <c r="L512" s="1" t="s">
        <v>548</v>
      </c>
      <c r="M512" s="1"/>
      <c r="N512" s="1" t="s">
        <v>606</v>
      </c>
      <c r="O512" s="1" t="str">
        <f t="shared" si="227"/>
        <v>No</v>
      </c>
      <c r="P512" s="1" t="s">
        <v>722</v>
      </c>
      <c r="Q512" s="1">
        <v>2</v>
      </c>
      <c r="R512" s="1">
        <f t="shared" si="217"/>
        <v>0</v>
      </c>
      <c r="S512" s="1">
        <v>2</v>
      </c>
      <c r="T512" s="1" t="s">
        <v>7</v>
      </c>
      <c r="U512" s="1">
        <f t="shared" ref="U512:U518" si="249">R512/1</f>
        <v>0</v>
      </c>
      <c r="V512" s="1">
        <f t="shared" ref="V512:V518" si="250">S512</f>
        <v>2</v>
      </c>
      <c r="W512" s="1" t="s">
        <v>346</v>
      </c>
      <c r="X512" s="1" t="str">
        <f t="shared" si="244"/>
        <v>No</v>
      </c>
      <c r="Z512" s="1"/>
      <c r="AA512" s="1"/>
      <c r="AB512" s="1" t="s">
        <v>366</v>
      </c>
      <c r="AC512" t="str">
        <f t="shared" si="231"/>
        <v>No</v>
      </c>
      <c r="AD512" t="str">
        <f t="shared" si="245"/>
        <v>Yes</v>
      </c>
      <c r="AE512" t="str">
        <f t="shared" si="246"/>
        <v>Yes</v>
      </c>
      <c r="AF512" t="str">
        <f t="shared" si="247"/>
        <v>Yes</v>
      </c>
      <c r="AG512" t="str">
        <f t="shared" si="248"/>
        <v>Yes</v>
      </c>
      <c r="AH512" s="1" t="s">
        <v>348</v>
      </c>
      <c r="AI512" t="s">
        <v>348</v>
      </c>
      <c r="AJ512" t="str">
        <f t="shared" si="239"/>
        <v/>
      </c>
      <c r="AK512" t="str">
        <f t="shared" si="218"/>
        <v>PCP</v>
      </c>
      <c r="AL512" t="str">
        <f t="shared" si="219"/>
        <v>Consumer</v>
      </c>
      <c r="AM512" t="str">
        <f t="shared" si="220"/>
        <v>Industrial</v>
      </c>
      <c r="AN512" t="str">
        <f t="shared" si="221"/>
        <v>Pharmaceutical</v>
      </c>
      <c r="AO512" t="str">
        <f t="shared" si="222"/>
        <v/>
      </c>
      <c r="AP512" t="str">
        <f t="shared" si="235"/>
        <v/>
      </c>
    </row>
    <row r="513" spans="1:42" hidden="1" x14ac:dyDescent="0.35">
      <c r="A513" s="1">
        <v>4087098</v>
      </c>
      <c r="B513" s="1" t="s">
        <v>579</v>
      </c>
      <c r="C513" s="1" t="s">
        <v>580</v>
      </c>
      <c r="D513" s="1">
        <v>2017</v>
      </c>
      <c r="E513" s="1" t="s">
        <v>618</v>
      </c>
      <c r="F513" s="1">
        <v>62828</v>
      </c>
      <c r="G513" s="1" t="s">
        <v>224</v>
      </c>
      <c r="H513" s="1" t="s">
        <v>62</v>
      </c>
      <c r="I513" s="1" t="s">
        <v>596</v>
      </c>
      <c r="J513" s="1">
        <v>4433</v>
      </c>
      <c r="K513" s="1" t="s">
        <v>614</v>
      </c>
      <c r="L513" s="1" t="s">
        <v>544</v>
      </c>
      <c r="M513" s="1"/>
      <c r="N513" s="1" t="s">
        <v>606</v>
      </c>
      <c r="O513" s="1" t="str">
        <f t="shared" si="227"/>
        <v>No</v>
      </c>
      <c r="P513" s="1" t="s">
        <v>722</v>
      </c>
      <c r="Q513" s="1">
        <v>0.08</v>
      </c>
      <c r="R513" s="1">
        <f t="shared" si="217"/>
        <v>0</v>
      </c>
      <c r="S513" s="1">
        <v>0.08</v>
      </c>
      <c r="T513" s="1" t="s">
        <v>7</v>
      </c>
      <c r="U513" s="1">
        <f t="shared" si="249"/>
        <v>0</v>
      </c>
      <c r="V513" s="1">
        <f t="shared" si="250"/>
        <v>0.08</v>
      </c>
      <c r="W513" s="1" t="s">
        <v>177</v>
      </c>
      <c r="X513" s="1" t="str">
        <f t="shared" si="244"/>
        <v>No</v>
      </c>
      <c r="AB513" t="s">
        <v>401</v>
      </c>
      <c r="AC513" s="1" t="s">
        <v>349</v>
      </c>
      <c r="AD513" t="str">
        <f t="shared" si="245"/>
        <v>Yes</v>
      </c>
      <c r="AE513" t="str">
        <f t="shared" si="246"/>
        <v>Yes</v>
      </c>
      <c r="AF513" t="str">
        <f t="shared" si="247"/>
        <v>Yes</v>
      </c>
      <c r="AG513" t="str">
        <f t="shared" si="248"/>
        <v>Yes</v>
      </c>
      <c r="AH513" s="1" t="s">
        <v>348</v>
      </c>
      <c r="AI513" t="s">
        <v>348</v>
      </c>
      <c r="AJ513" t="str">
        <f t="shared" si="239"/>
        <v>Pesticide</v>
      </c>
      <c r="AK513" t="str">
        <f t="shared" si="218"/>
        <v>PCP</v>
      </c>
      <c r="AL513" t="str">
        <f t="shared" si="219"/>
        <v>Consumer</v>
      </c>
      <c r="AM513" t="str">
        <f t="shared" si="220"/>
        <v>Industrial</v>
      </c>
      <c r="AN513" t="str">
        <f t="shared" si="221"/>
        <v>Pharmaceutical</v>
      </c>
      <c r="AO513" t="str">
        <f t="shared" si="222"/>
        <v/>
      </c>
      <c r="AP513" t="str">
        <f t="shared" si="235"/>
        <v/>
      </c>
    </row>
    <row r="514" spans="1:42" hidden="1" x14ac:dyDescent="0.35">
      <c r="A514" s="1">
        <v>4087098</v>
      </c>
      <c r="B514" s="1" t="s">
        <v>579</v>
      </c>
      <c r="C514" s="1" t="s">
        <v>580</v>
      </c>
      <c r="D514" s="1">
        <v>2017</v>
      </c>
      <c r="E514" s="1" t="s">
        <v>618</v>
      </c>
      <c r="F514" s="1">
        <v>62814</v>
      </c>
      <c r="G514" s="1" t="s">
        <v>214</v>
      </c>
      <c r="H514" s="1" t="s">
        <v>51</v>
      </c>
      <c r="I514" s="1" t="s">
        <v>596</v>
      </c>
      <c r="J514" s="1">
        <v>4433</v>
      </c>
      <c r="K514" s="1" t="s">
        <v>614</v>
      </c>
      <c r="L514" s="1" t="s">
        <v>548</v>
      </c>
      <c r="M514" s="1"/>
      <c r="N514" s="1" t="s">
        <v>606</v>
      </c>
      <c r="O514" s="1" t="str">
        <f t="shared" si="227"/>
        <v>No</v>
      </c>
      <c r="P514" s="1" t="s">
        <v>722</v>
      </c>
      <c r="Q514" s="1">
        <v>0.08</v>
      </c>
      <c r="R514" s="1">
        <f t="shared" ref="R514:R577" si="251">IF(O514="No", 0, Q514)</f>
        <v>0</v>
      </c>
      <c r="S514" s="1">
        <v>0.08</v>
      </c>
      <c r="T514" s="1" t="s">
        <v>7</v>
      </c>
      <c r="U514" s="1">
        <f t="shared" si="249"/>
        <v>0</v>
      </c>
      <c r="V514" s="1">
        <f t="shared" si="250"/>
        <v>0.08</v>
      </c>
      <c r="W514" s="1" t="s">
        <v>177</v>
      </c>
      <c r="X514" s="1" t="str">
        <f t="shared" si="244"/>
        <v>No</v>
      </c>
      <c r="AB514" t="s">
        <v>390</v>
      </c>
      <c r="AC514" t="str">
        <f>IF(ISNUMBER(SEARCH("Pesticide, active_ingredient", AB514)), "Yes", "No")</f>
        <v>No</v>
      </c>
      <c r="AD514" t="str">
        <f t="shared" si="245"/>
        <v>Yes</v>
      </c>
      <c r="AE514" t="str">
        <f t="shared" si="246"/>
        <v>Yes</v>
      </c>
      <c r="AF514" t="str">
        <f t="shared" si="247"/>
        <v>Yes</v>
      </c>
      <c r="AG514" t="str">
        <f t="shared" si="248"/>
        <v>Yes</v>
      </c>
      <c r="AH514" s="1" t="s">
        <v>348</v>
      </c>
      <c r="AI514" t="s">
        <v>348</v>
      </c>
      <c r="AJ514" t="str">
        <f t="shared" si="239"/>
        <v/>
      </c>
      <c r="AK514" t="str">
        <f t="shared" ref="AK514:AK577" si="252">IF(AD514="Yes", "PCP", "")</f>
        <v>PCP</v>
      </c>
      <c r="AL514" t="str">
        <f t="shared" ref="AL514:AL577" si="253">IF(AE514="Yes", "Consumer", "")</f>
        <v>Consumer</v>
      </c>
      <c r="AM514" t="str">
        <f t="shared" ref="AM514:AM577" si="254">IF(AF514="Yes", "Industrial", "")</f>
        <v>Industrial</v>
      </c>
      <c r="AN514" t="str">
        <f t="shared" ref="AN514:AN577" si="255">IF(AG514="Yes", "Pharmaceutical", "")</f>
        <v>Pharmaceutical</v>
      </c>
      <c r="AO514" t="str">
        <f t="shared" ref="AO514:AO577" si="256">IF(AH514="Yes", "PAH", "")</f>
        <v/>
      </c>
      <c r="AP514" t="str">
        <f t="shared" si="235"/>
        <v/>
      </c>
    </row>
    <row r="515" spans="1:42" hidden="1" x14ac:dyDescent="0.35">
      <c r="A515" s="1">
        <v>4087098</v>
      </c>
      <c r="B515" s="1" t="s">
        <v>579</v>
      </c>
      <c r="C515" s="1" t="s">
        <v>580</v>
      </c>
      <c r="D515" s="1">
        <v>2017</v>
      </c>
      <c r="E515" s="1" t="s">
        <v>618</v>
      </c>
      <c r="F515" s="1">
        <v>62826</v>
      </c>
      <c r="G515" s="1" t="s">
        <v>222</v>
      </c>
      <c r="H515" s="1" t="s">
        <v>60</v>
      </c>
      <c r="I515" s="1" t="s">
        <v>596</v>
      </c>
      <c r="J515" s="1">
        <v>4433</v>
      </c>
      <c r="K515" s="1" t="s">
        <v>614</v>
      </c>
      <c r="L515" s="1" t="s">
        <v>557</v>
      </c>
      <c r="M515" s="1"/>
      <c r="N515" s="1" t="s">
        <v>606</v>
      </c>
      <c r="O515" s="1" t="str">
        <f t="shared" si="227"/>
        <v>No</v>
      </c>
      <c r="P515" s="1" t="s">
        <v>722</v>
      </c>
      <c r="Q515" s="1">
        <v>0.8</v>
      </c>
      <c r="R515" s="1">
        <f t="shared" si="251"/>
        <v>0</v>
      </c>
      <c r="S515" s="1">
        <v>0.8</v>
      </c>
      <c r="T515" s="1" t="s">
        <v>7</v>
      </c>
      <c r="U515" s="1">
        <f t="shared" si="249"/>
        <v>0</v>
      </c>
      <c r="V515" s="1">
        <f t="shared" si="250"/>
        <v>0.8</v>
      </c>
      <c r="W515" s="1" t="s">
        <v>177</v>
      </c>
      <c r="X515" s="1" t="str">
        <f t="shared" si="244"/>
        <v>No</v>
      </c>
      <c r="AB515" t="s">
        <v>399</v>
      </c>
      <c r="AC515" t="str">
        <f>IF(ISNUMBER(SEARCH("Pesticide, active_ingredient", AB515)), "Yes", "No")</f>
        <v>No</v>
      </c>
      <c r="AD515" t="str">
        <f t="shared" si="245"/>
        <v>No</v>
      </c>
      <c r="AE515" t="str">
        <f t="shared" si="246"/>
        <v>Yes</v>
      </c>
      <c r="AF515" t="str">
        <f t="shared" si="247"/>
        <v>No</v>
      </c>
      <c r="AG515" t="str">
        <f t="shared" si="248"/>
        <v>Yes</v>
      </c>
      <c r="AH515" s="1" t="s">
        <v>348</v>
      </c>
      <c r="AI515" t="s">
        <v>348</v>
      </c>
      <c r="AJ515" t="str">
        <f t="shared" si="239"/>
        <v/>
      </c>
      <c r="AK515" t="str">
        <f t="shared" si="252"/>
        <v/>
      </c>
      <c r="AL515" t="str">
        <f t="shared" si="253"/>
        <v>Consumer</v>
      </c>
      <c r="AM515" t="str">
        <f t="shared" si="254"/>
        <v/>
      </c>
      <c r="AN515" t="str">
        <f t="shared" si="255"/>
        <v>Pharmaceutical</v>
      </c>
      <c r="AO515" t="str">
        <f t="shared" si="256"/>
        <v/>
      </c>
      <c r="AP515" t="str">
        <f t="shared" si="235"/>
        <v/>
      </c>
    </row>
    <row r="516" spans="1:42" hidden="1" x14ac:dyDescent="0.35">
      <c r="A516" s="1">
        <v>4087098</v>
      </c>
      <c r="B516" s="1" t="s">
        <v>579</v>
      </c>
      <c r="C516" s="1" t="s">
        <v>580</v>
      </c>
      <c r="D516" s="1">
        <v>2017</v>
      </c>
      <c r="E516" s="1" t="s">
        <v>618</v>
      </c>
      <c r="F516" s="1">
        <v>34220</v>
      </c>
      <c r="G516" s="1" t="s">
        <v>182</v>
      </c>
      <c r="H516" s="1" t="s">
        <v>12</v>
      </c>
      <c r="I516" s="1" t="s">
        <v>596</v>
      </c>
      <c r="J516" s="1">
        <v>4433</v>
      </c>
      <c r="K516" s="1" t="s">
        <v>614</v>
      </c>
      <c r="L516" s="1" t="s">
        <v>546</v>
      </c>
      <c r="M516" s="1"/>
      <c r="N516" s="1" t="s">
        <v>606</v>
      </c>
      <c r="O516" s="1" t="str">
        <f t="shared" si="227"/>
        <v>No</v>
      </c>
      <c r="P516" s="1" t="s">
        <v>722</v>
      </c>
      <c r="Q516" s="1">
        <v>0.02</v>
      </c>
      <c r="R516" s="1">
        <f t="shared" si="251"/>
        <v>0</v>
      </c>
      <c r="S516" s="1">
        <v>0.02</v>
      </c>
      <c r="T516" s="1" t="s">
        <v>7</v>
      </c>
      <c r="U516" s="1">
        <f t="shared" si="249"/>
        <v>0</v>
      </c>
      <c r="V516" s="1">
        <f t="shared" si="250"/>
        <v>0.02</v>
      </c>
      <c r="W516" s="1" t="s">
        <v>177</v>
      </c>
      <c r="X516" s="1" t="str">
        <f t="shared" si="244"/>
        <v>No</v>
      </c>
      <c r="AB516" t="s">
        <v>354</v>
      </c>
      <c r="AC516" t="str">
        <f>IF(ISNUMBER(SEARCH("Pesticide, active_ingredient", AB516)), "Yes", "No")</f>
        <v>No</v>
      </c>
      <c r="AD516" t="str">
        <f t="shared" si="245"/>
        <v>Yes</v>
      </c>
      <c r="AE516" t="str">
        <f t="shared" si="246"/>
        <v>Yes</v>
      </c>
      <c r="AF516" t="str">
        <f t="shared" si="247"/>
        <v>Yes</v>
      </c>
      <c r="AG516" t="str">
        <f t="shared" si="248"/>
        <v>No</v>
      </c>
      <c r="AH516" t="s">
        <v>349</v>
      </c>
      <c r="AI516" t="s">
        <v>348</v>
      </c>
      <c r="AJ516" t="str">
        <f t="shared" si="239"/>
        <v/>
      </c>
      <c r="AK516" t="str">
        <f t="shared" si="252"/>
        <v>PCP</v>
      </c>
      <c r="AL516" t="str">
        <f t="shared" si="253"/>
        <v>Consumer</v>
      </c>
      <c r="AM516" t="str">
        <f t="shared" si="254"/>
        <v>Industrial</v>
      </c>
      <c r="AN516" t="str">
        <f t="shared" si="255"/>
        <v/>
      </c>
      <c r="AO516" t="str">
        <f t="shared" si="256"/>
        <v>PAH</v>
      </c>
      <c r="AP516" t="str">
        <f t="shared" si="235"/>
        <v/>
      </c>
    </row>
    <row r="517" spans="1:42" hidden="1" x14ac:dyDescent="0.35">
      <c r="A517" s="1">
        <v>4087098</v>
      </c>
      <c r="B517" s="1" t="s">
        <v>579</v>
      </c>
      <c r="C517" s="1" t="s">
        <v>580</v>
      </c>
      <c r="D517" s="1">
        <v>2017</v>
      </c>
      <c r="E517" s="1" t="s">
        <v>618</v>
      </c>
      <c r="F517" s="1">
        <v>62813</v>
      </c>
      <c r="G517" s="1" t="s">
        <v>601</v>
      </c>
      <c r="H517" s="1" t="s">
        <v>50</v>
      </c>
      <c r="I517" s="1" t="s">
        <v>596</v>
      </c>
      <c r="J517" s="1">
        <v>4433</v>
      </c>
      <c r="K517" s="1" t="s">
        <v>614</v>
      </c>
      <c r="L517" s="1" t="s">
        <v>708</v>
      </c>
      <c r="M517" s="1" t="s">
        <v>507</v>
      </c>
      <c r="N517" s="1" t="s">
        <v>607</v>
      </c>
      <c r="O517" s="1" t="str">
        <f t="shared" si="227"/>
        <v>Yes</v>
      </c>
      <c r="P517" s="1" t="s">
        <v>349</v>
      </c>
      <c r="Q517" s="1">
        <f>AVERAGE(0.14, 0.12)</f>
        <v>0.13</v>
      </c>
      <c r="R517" s="1">
        <f t="shared" si="251"/>
        <v>0.13</v>
      </c>
      <c r="S517" s="1">
        <v>0.04</v>
      </c>
      <c r="T517" s="1" t="s">
        <v>7</v>
      </c>
      <c r="U517" s="1">
        <f t="shared" si="249"/>
        <v>0.13</v>
      </c>
      <c r="V517" s="1">
        <f t="shared" si="250"/>
        <v>0.04</v>
      </c>
      <c r="W517" s="1" t="s">
        <v>177</v>
      </c>
      <c r="X517" s="1" t="str">
        <f t="shared" si="244"/>
        <v>Yes</v>
      </c>
      <c r="AB517" t="s">
        <v>389</v>
      </c>
      <c r="AC517" s="1" t="s">
        <v>349</v>
      </c>
      <c r="AD517" t="str">
        <f t="shared" si="245"/>
        <v>Yes</v>
      </c>
      <c r="AE517" t="str">
        <f t="shared" si="246"/>
        <v>Yes</v>
      </c>
      <c r="AF517" t="str">
        <f t="shared" si="247"/>
        <v>Yes</v>
      </c>
      <c r="AG517" t="str">
        <f t="shared" si="248"/>
        <v>No</v>
      </c>
      <c r="AH517" s="1" t="s">
        <v>348</v>
      </c>
      <c r="AI517" t="s">
        <v>348</v>
      </c>
      <c r="AJ517" t="str">
        <f t="shared" si="239"/>
        <v>Pesticide</v>
      </c>
      <c r="AK517" t="str">
        <f t="shared" si="252"/>
        <v>PCP</v>
      </c>
      <c r="AL517" t="str">
        <f t="shared" si="253"/>
        <v>Consumer</v>
      </c>
      <c r="AM517" t="str">
        <f t="shared" si="254"/>
        <v>Industrial</v>
      </c>
      <c r="AN517" t="str">
        <f t="shared" si="255"/>
        <v/>
      </c>
      <c r="AO517" t="str">
        <f t="shared" si="256"/>
        <v/>
      </c>
      <c r="AP517" t="str">
        <f t="shared" si="235"/>
        <v/>
      </c>
    </row>
    <row r="518" spans="1:42" hidden="1" x14ac:dyDescent="0.35">
      <c r="A518" s="1">
        <v>4087098</v>
      </c>
      <c r="B518" s="1" t="s">
        <v>579</v>
      </c>
      <c r="C518" s="1" t="s">
        <v>580</v>
      </c>
      <c r="D518" s="1">
        <v>2017</v>
      </c>
      <c r="E518" s="1" t="s">
        <v>618</v>
      </c>
      <c r="F518" s="1">
        <v>61702</v>
      </c>
      <c r="G518" s="1" t="s">
        <v>198</v>
      </c>
      <c r="H518" s="1" t="s">
        <v>31</v>
      </c>
      <c r="I518" s="1" t="s">
        <v>596</v>
      </c>
      <c r="J518" s="1">
        <v>4433</v>
      </c>
      <c r="K518" s="1" t="s">
        <v>614</v>
      </c>
      <c r="L518" s="1" t="s">
        <v>554</v>
      </c>
      <c r="M518" s="1"/>
      <c r="N518" s="1" t="s">
        <v>606</v>
      </c>
      <c r="O518" s="1" t="s">
        <v>348</v>
      </c>
      <c r="P518" s="1" t="s">
        <v>722</v>
      </c>
      <c r="Q518" s="3">
        <v>0</v>
      </c>
      <c r="R518" s="1">
        <f t="shared" si="251"/>
        <v>0</v>
      </c>
      <c r="S518" s="1">
        <v>0.16</v>
      </c>
      <c r="T518" s="1" t="s">
        <v>7</v>
      </c>
      <c r="U518" s="1">
        <f t="shared" si="249"/>
        <v>0</v>
      </c>
      <c r="V518" s="1">
        <f t="shared" si="250"/>
        <v>0.16</v>
      </c>
      <c r="W518" s="1" t="s">
        <v>177</v>
      </c>
      <c r="X518" s="1" t="str">
        <f t="shared" si="244"/>
        <v>No</v>
      </c>
      <c r="AB518" s="1" t="s">
        <v>371</v>
      </c>
      <c r="AC518" t="str">
        <f>IF(ISNUMBER(SEARCH("Pesticide, active_ingredient", AB518)), "Yes", "No")</f>
        <v>No</v>
      </c>
      <c r="AD518" t="str">
        <f t="shared" si="245"/>
        <v>No</v>
      </c>
      <c r="AE518" t="str">
        <f t="shared" si="246"/>
        <v>Yes</v>
      </c>
      <c r="AF518" t="str">
        <f t="shared" si="247"/>
        <v>No</v>
      </c>
      <c r="AG518" t="str">
        <f t="shared" si="248"/>
        <v>No</v>
      </c>
      <c r="AH518" s="1" t="s">
        <v>348</v>
      </c>
      <c r="AI518" t="s">
        <v>348</v>
      </c>
      <c r="AJ518" t="str">
        <f t="shared" si="239"/>
        <v/>
      </c>
      <c r="AK518" t="str">
        <f t="shared" si="252"/>
        <v/>
      </c>
      <c r="AL518" t="str">
        <f t="shared" si="253"/>
        <v>Consumer</v>
      </c>
      <c r="AM518" t="str">
        <f t="shared" si="254"/>
        <v/>
      </c>
      <c r="AN518" t="str">
        <f t="shared" si="255"/>
        <v/>
      </c>
      <c r="AO518" t="str">
        <f t="shared" si="256"/>
        <v/>
      </c>
      <c r="AP518" t="str">
        <f t="shared" si="235"/>
        <v/>
      </c>
    </row>
    <row r="519" spans="1:42" hidden="1" x14ac:dyDescent="0.35">
      <c r="A519" s="1">
        <v>4087098</v>
      </c>
      <c r="B519" s="1" t="s">
        <v>579</v>
      </c>
      <c r="C519" s="1" t="s">
        <v>580</v>
      </c>
      <c r="D519" s="1">
        <v>2017</v>
      </c>
      <c r="E519" s="1" t="s">
        <v>618</v>
      </c>
      <c r="F519" s="1">
        <v>67503</v>
      </c>
      <c r="G519" s="1" t="s">
        <v>290</v>
      </c>
      <c r="H519" s="1" t="s">
        <v>126</v>
      </c>
      <c r="I519" s="1" t="s">
        <v>597</v>
      </c>
      <c r="J519" s="1">
        <v>2440</v>
      </c>
      <c r="K519" s="1" t="s">
        <v>345</v>
      </c>
      <c r="L519" s="1" t="s">
        <v>345</v>
      </c>
      <c r="M519" s="1"/>
      <c r="N519" s="1" t="s">
        <v>606</v>
      </c>
      <c r="O519" s="1" t="str">
        <f t="shared" ref="O519:O582" si="257">IF(N519="&lt;", "No", "Yes")</f>
        <v>No</v>
      </c>
      <c r="P519" s="1" t="s">
        <v>722</v>
      </c>
      <c r="Q519" s="1">
        <v>65</v>
      </c>
      <c r="R519" s="1">
        <f t="shared" si="251"/>
        <v>0</v>
      </c>
      <c r="S519" s="1">
        <v>30</v>
      </c>
      <c r="T519" s="1" t="s">
        <v>30</v>
      </c>
      <c r="U519" s="1">
        <f>R519/1000</f>
        <v>0</v>
      </c>
      <c r="V519" s="1">
        <f>S519/1000</f>
        <v>0.03</v>
      </c>
      <c r="W519" s="1" t="s">
        <v>231</v>
      </c>
      <c r="X519" s="1" t="str">
        <f t="shared" si="244"/>
        <v>No</v>
      </c>
      <c r="AB519" s="1" t="s">
        <v>465</v>
      </c>
      <c r="AC519" t="str">
        <f>IF(ISNUMBER(SEARCH("Pesticide, active_ingredient", AB519)), "Yes", "No")</f>
        <v>No</v>
      </c>
      <c r="AD519" t="str">
        <f t="shared" si="245"/>
        <v>No</v>
      </c>
      <c r="AE519" t="str">
        <f t="shared" si="246"/>
        <v>No</v>
      </c>
      <c r="AF519" t="str">
        <f t="shared" si="247"/>
        <v>No</v>
      </c>
      <c r="AG519" t="str">
        <f t="shared" si="248"/>
        <v>Yes</v>
      </c>
      <c r="AH519" s="1" t="s">
        <v>348</v>
      </c>
      <c r="AI519" t="s">
        <v>348</v>
      </c>
      <c r="AJ519" t="str">
        <f t="shared" si="239"/>
        <v/>
      </c>
      <c r="AK519" t="str">
        <f t="shared" si="252"/>
        <v/>
      </c>
      <c r="AL519" t="str">
        <f t="shared" si="253"/>
        <v/>
      </c>
      <c r="AM519" t="str">
        <f t="shared" si="254"/>
        <v/>
      </c>
      <c r="AN519" t="str">
        <f t="shared" si="255"/>
        <v>Pharmaceutical</v>
      </c>
      <c r="AO519" t="str">
        <f t="shared" si="256"/>
        <v/>
      </c>
      <c r="AP519" t="str">
        <f t="shared" si="235"/>
        <v/>
      </c>
    </row>
    <row r="520" spans="1:42" hidden="1" x14ac:dyDescent="0.35">
      <c r="A520" s="1">
        <v>4087098</v>
      </c>
      <c r="B520" s="1" t="s">
        <v>579</v>
      </c>
      <c r="C520" s="1" t="s">
        <v>580</v>
      </c>
      <c r="D520" s="1">
        <v>2017</v>
      </c>
      <c r="E520" s="1" t="s">
        <v>618</v>
      </c>
      <c r="F520" s="1">
        <v>62823</v>
      </c>
      <c r="G520" s="1" t="s">
        <v>602</v>
      </c>
      <c r="H520" s="1" t="s">
        <v>57</v>
      </c>
      <c r="I520" s="1" t="s">
        <v>596</v>
      </c>
      <c r="J520" s="1">
        <v>4433</v>
      </c>
      <c r="K520" s="1" t="s">
        <v>614</v>
      </c>
      <c r="L520" s="1" t="s">
        <v>548</v>
      </c>
      <c r="M520" s="1"/>
      <c r="N520" s="1" t="s">
        <v>606</v>
      </c>
      <c r="O520" s="1" t="str">
        <f t="shared" si="257"/>
        <v>No</v>
      </c>
      <c r="P520" s="1" t="s">
        <v>722</v>
      </c>
      <c r="Q520" s="1">
        <v>0.04</v>
      </c>
      <c r="R520" s="1">
        <f t="shared" si="251"/>
        <v>0</v>
      </c>
      <c r="S520" s="1">
        <v>0.04</v>
      </c>
      <c r="T520" s="1" t="s">
        <v>7</v>
      </c>
      <c r="U520" s="1">
        <f>R520/1</f>
        <v>0</v>
      </c>
      <c r="V520" s="1">
        <f>S520</f>
        <v>0.04</v>
      </c>
      <c r="W520" s="1" t="s">
        <v>177</v>
      </c>
      <c r="X520" s="1" t="str">
        <f t="shared" si="244"/>
        <v>No</v>
      </c>
      <c r="AB520" t="s">
        <v>396</v>
      </c>
      <c r="AC520" t="str">
        <f>IF(ISNUMBER(SEARCH("Pesticide, active_ingredient", AB520)), "Yes", "No")</f>
        <v>No</v>
      </c>
      <c r="AD520" t="str">
        <f t="shared" si="245"/>
        <v>Yes</v>
      </c>
      <c r="AE520" t="str">
        <f t="shared" si="246"/>
        <v>Yes</v>
      </c>
      <c r="AF520" t="str">
        <f t="shared" si="247"/>
        <v>Yes</v>
      </c>
      <c r="AG520" t="str">
        <f t="shared" si="248"/>
        <v>Yes</v>
      </c>
      <c r="AH520" s="1" t="s">
        <v>348</v>
      </c>
      <c r="AI520" t="s">
        <v>348</v>
      </c>
      <c r="AJ520" t="str">
        <f t="shared" si="239"/>
        <v/>
      </c>
      <c r="AK520" t="str">
        <f t="shared" si="252"/>
        <v>PCP</v>
      </c>
      <c r="AL520" t="str">
        <f t="shared" si="253"/>
        <v>Consumer</v>
      </c>
      <c r="AM520" t="str">
        <f t="shared" si="254"/>
        <v>Industrial</v>
      </c>
      <c r="AN520" t="str">
        <f t="shared" si="255"/>
        <v>Pharmaceutical</v>
      </c>
      <c r="AO520" t="str">
        <f t="shared" si="256"/>
        <v/>
      </c>
      <c r="AP520" t="str">
        <f t="shared" si="235"/>
        <v/>
      </c>
    </row>
    <row r="521" spans="1:42" hidden="1" x14ac:dyDescent="0.35">
      <c r="A521" s="1">
        <v>4087098</v>
      </c>
      <c r="B521" s="1" t="s">
        <v>579</v>
      </c>
      <c r="C521" s="1" t="s">
        <v>580</v>
      </c>
      <c r="D521" s="1">
        <v>2017</v>
      </c>
      <c r="E521" s="1" t="s">
        <v>618</v>
      </c>
      <c r="F521" s="1">
        <v>62825</v>
      </c>
      <c r="G521" s="1" t="s">
        <v>221</v>
      </c>
      <c r="H521" s="1" t="s">
        <v>59</v>
      </c>
      <c r="I521" s="1" t="s">
        <v>596</v>
      </c>
      <c r="J521" s="1">
        <v>4433</v>
      </c>
      <c r="K521" s="1" t="s">
        <v>614</v>
      </c>
      <c r="L521" s="1" t="s">
        <v>555</v>
      </c>
      <c r="M521" s="1"/>
      <c r="N521" s="1" t="s">
        <v>606</v>
      </c>
      <c r="O521" s="1" t="str">
        <f t="shared" si="257"/>
        <v>No</v>
      </c>
      <c r="P521" s="1" t="s">
        <v>722</v>
      </c>
      <c r="Q521" s="1">
        <v>0.09</v>
      </c>
      <c r="R521" s="1">
        <f t="shared" si="251"/>
        <v>0</v>
      </c>
      <c r="S521" s="1">
        <v>0.09</v>
      </c>
      <c r="T521" s="1" t="s">
        <v>7</v>
      </c>
      <c r="U521" s="1">
        <f>R521/1</f>
        <v>0</v>
      </c>
      <c r="V521" s="1">
        <f>S521</f>
        <v>0.09</v>
      </c>
      <c r="W521" s="1" t="s">
        <v>177</v>
      </c>
      <c r="X521" s="1" t="str">
        <f t="shared" si="244"/>
        <v>No</v>
      </c>
      <c r="AB521" t="s">
        <v>398</v>
      </c>
      <c r="AC521" t="str">
        <f>IF(ISNUMBER(SEARCH("Pesticide, active_ingredient", AB521)), "Yes", "No")</f>
        <v>No</v>
      </c>
      <c r="AD521" t="str">
        <f t="shared" si="245"/>
        <v>No</v>
      </c>
      <c r="AE521" t="str">
        <f t="shared" si="246"/>
        <v>Yes</v>
      </c>
      <c r="AF521" t="str">
        <f t="shared" si="247"/>
        <v>Yes</v>
      </c>
      <c r="AG521" t="str">
        <f t="shared" si="248"/>
        <v>No</v>
      </c>
      <c r="AH521" s="1" t="s">
        <v>348</v>
      </c>
      <c r="AI521" t="s">
        <v>348</v>
      </c>
      <c r="AJ521" t="str">
        <f t="shared" si="239"/>
        <v/>
      </c>
      <c r="AK521" t="str">
        <f t="shared" si="252"/>
        <v/>
      </c>
      <c r="AL521" t="str">
        <f t="shared" si="253"/>
        <v>Consumer</v>
      </c>
      <c r="AM521" t="str">
        <f t="shared" si="254"/>
        <v>Industrial</v>
      </c>
      <c r="AN521" t="str">
        <f t="shared" si="255"/>
        <v/>
      </c>
      <c r="AO521" t="str">
        <f t="shared" si="256"/>
        <v/>
      </c>
      <c r="AP521" t="str">
        <f t="shared" si="235"/>
        <v/>
      </c>
    </row>
    <row r="522" spans="1:42" hidden="1" x14ac:dyDescent="0.35">
      <c r="A522" s="1">
        <v>4087000</v>
      </c>
      <c r="B522" s="1" t="s">
        <v>3</v>
      </c>
      <c r="C522" s="1" t="s">
        <v>4</v>
      </c>
      <c r="D522" s="1">
        <v>2017</v>
      </c>
      <c r="E522" s="1" t="s">
        <v>618</v>
      </c>
      <c r="F522" s="1">
        <v>67512</v>
      </c>
      <c r="G522" s="1" t="s">
        <v>298</v>
      </c>
      <c r="H522" s="1" t="s">
        <v>473</v>
      </c>
      <c r="I522" s="1" t="s">
        <v>597</v>
      </c>
      <c r="J522" s="1">
        <v>2440</v>
      </c>
      <c r="K522" s="1" t="s">
        <v>345</v>
      </c>
      <c r="L522" s="1" t="s">
        <v>560</v>
      </c>
      <c r="M522" s="1"/>
      <c r="N522" s="1" t="s">
        <v>606</v>
      </c>
      <c r="O522" s="1" t="str">
        <f t="shared" si="257"/>
        <v>No</v>
      </c>
      <c r="P522" s="1" t="s">
        <v>722</v>
      </c>
      <c r="Q522" s="1">
        <v>16</v>
      </c>
      <c r="R522" s="1">
        <f t="shared" si="251"/>
        <v>0</v>
      </c>
      <c r="S522" s="1">
        <f>IF(O522="No", Q522, " ")</f>
        <v>16</v>
      </c>
      <c r="T522" s="1" t="s">
        <v>30</v>
      </c>
      <c r="U522" s="1">
        <f>R522/1000</f>
        <v>0</v>
      </c>
      <c r="V522" s="1">
        <f>S522/1000</f>
        <v>1.6E-2</v>
      </c>
      <c r="W522" s="1" t="s">
        <v>231</v>
      </c>
      <c r="X522" s="1" t="str">
        <f t="shared" si="244"/>
        <v>No</v>
      </c>
      <c r="AB522" t="s">
        <v>474</v>
      </c>
      <c r="AC522" s="1" t="s">
        <v>349</v>
      </c>
      <c r="AD522" t="str">
        <f t="shared" si="245"/>
        <v>No</v>
      </c>
      <c r="AE522" t="str">
        <f t="shared" si="246"/>
        <v>No</v>
      </c>
      <c r="AF522" t="str">
        <f t="shared" si="247"/>
        <v>No</v>
      </c>
      <c r="AG522" t="str">
        <f t="shared" si="248"/>
        <v>Yes</v>
      </c>
      <c r="AH522" s="1" t="s">
        <v>348</v>
      </c>
      <c r="AI522" t="s">
        <v>348</v>
      </c>
      <c r="AJ522" t="str">
        <f t="shared" si="239"/>
        <v>Pesticide</v>
      </c>
      <c r="AK522" t="str">
        <f t="shared" si="252"/>
        <v/>
      </c>
      <c r="AL522" t="str">
        <f t="shared" si="253"/>
        <v/>
      </c>
      <c r="AM522" t="str">
        <f t="shared" si="254"/>
        <v/>
      </c>
      <c r="AN522" t="str">
        <f t="shared" si="255"/>
        <v>Pharmaceutical</v>
      </c>
      <c r="AO522" t="str">
        <f t="shared" si="256"/>
        <v/>
      </c>
      <c r="AP522" t="str">
        <f t="shared" si="235"/>
        <v/>
      </c>
    </row>
    <row r="523" spans="1:42" hidden="1" x14ac:dyDescent="0.35">
      <c r="A523">
        <v>40870112</v>
      </c>
      <c r="B523" t="s">
        <v>573</v>
      </c>
      <c r="C523" t="s">
        <v>574</v>
      </c>
      <c r="D523">
        <v>2017</v>
      </c>
      <c r="E523" t="s">
        <v>620</v>
      </c>
      <c r="F523" s="4">
        <v>62553</v>
      </c>
      <c r="G523" t="s">
        <v>183</v>
      </c>
      <c r="H523" t="s">
        <v>13</v>
      </c>
      <c r="I523" t="s">
        <v>621</v>
      </c>
      <c r="K523" t="s">
        <v>530</v>
      </c>
      <c r="L523" t="s">
        <v>680</v>
      </c>
      <c r="O523" s="1" t="str">
        <f t="shared" si="257"/>
        <v>Yes</v>
      </c>
      <c r="Q523" s="1">
        <v>509</v>
      </c>
      <c r="R523">
        <f t="shared" si="251"/>
        <v>509</v>
      </c>
      <c r="S523">
        <v>10.84</v>
      </c>
      <c r="T523" t="s">
        <v>622</v>
      </c>
      <c r="U523">
        <f t="shared" ref="U523:U529" si="258">R523/1</f>
        <v>509</v>
      </c>
      <c r="V523">
        <f t="shared" ref="V523:V529" si="259">U523</f>
        <v>509</v>
      </c>
      <c r="W523" t="s">
        <v>648</v>
      </c>
      <c r="X523" t="str">
        <f t="shared" ref="X523:X529" si="260">IF(S523&lt;R523, "Yes*", "No")</f>
        <v>Yes*</v>
      </c>
      <c r="AB523" t="s">
        <v>355</v>
      </c>
      <c r="AC523" t="str">
        <f t="shared" ref="AC523:AC558" si="261">IF(ISNUMBER(SEARCH("Pesticide, active_ingredient", AB523)), "Yes", "No")</f>
        <v>No</v>
      </c>
      <c r="AD523" t="str">
        <f t="shared" si="245"/>
        <v>Yes</v>
      </c>
      <c r="AE523" t="str">
        <f t="shared" si="246"/>
        <v>Yes</v>
      </c>
      <c r="AF523" t="str">
        <f t="shared" si="247"/>
        <v>Yes</v>
      </c>
      <c r="AG523" t="str">
        <f t="shared" si="248"/>
        <v>Yes</v>
      </c>
      <c r="AH523" t="s">
        <v>349</v>
      </c>
      <c r="AI523" t="s">
        <v>348</v>
      </c>
      <c r="AJ523" t="str">
        <f t="shared" si="239"/>
        <v/>
      </c>
      <c r="AK523" t="str">
        <f t="shared" si="252"/>
        <v>PCP</v>
      </c>
      <c r="AL523" t="str">
        <f t="shared" si="253"/>
        <v>Consumer</v>
      </c>
      <c r="AM523" t="str">
        <f t="shared" si="254"/>
        <v>Industrial</v>
      </c>
      <c r="AN523" t="str">
        <f t="shared" si="255"/>
        <v>Pharmaceutical</v>
      </c>
      <c r="AO523" t="str">
        <f t="shared" si="256"/>
        <v>PAH</v>
      </c>
      <c r="AP523" t="str">
        <f t="shared" si="235"/>
        <v/>
      </c>
    </row>
    <row r="524" spans="1:42" hidden="1" x14ac:dyDescent="0.35">
      <c r="A524">
        <v>4087170</v>
      </c>
      <c r="B524" t="s">
        <v>586</v>
      </c>
      <c r="C524" t="s">
        <v>587</v>
      </c>
      <c r="D524">
        <v>2017</v>
      </c>
      <c r="E524" t="s">
        <v>620</v>
      </c>
      <c r="F524" s="4">
        <v>62553</v>
      </c>
      <c r="G524" t="s">
        <v>183</v>
      </c>
      <c r="H524" t="s">
        <v>13</v>
      </c>
      <c r="I524" t="s">
        <v>621</v>
      </c>
      <c r="K524" t="s">
        <v>530</v>
      </c>
      <c r="L524" t="s">
        <v>680</v>
      </c>
      <c r="N524"/>
      <c r="O524" s="1" t="str">
        <f t="shared" si="257"/>
        <v>Yes</v>
      </c>
      <c r="Q524" s="1">
        <v>1870</v>
      </c>
      <c r="R524">
        <f t="shared" si="251"/>
        <v>1870</v>
      </c>
      <c r="S524">
        <v>10.84</v>
      </c>
      <c r="T524" t="s">
        <v>622</v>
      </c>
      <c r="U524">
        <f t="shared" si="258"/>
        <v>1870</v>
      </c>
      <c r="V524">
        <f t="shared" si="259"/>
        <v>1870</v>
      </c>
      <c r="W524" t="s">
        <v>648</v>
      </c>
      <c r="X524" t="str">
        <f t="shared" si="260"/>
        <v>Yes*</v>
      </c>
      <c r="AB524" t="s">
        <v>355</v>
      </c>
      <c r="AC524" t="str">
        <f t="shared" si="261"/>
        <v>No</v>
      </c>
      <c r="AD524" t="str">
        <f t="shared" si="245"/>
        <v>Yes</v>
      </c>
      <c r="AE524" t="str">
        <f t="shared" si="246"/>
        <v>Yes</v>
      </c>
      <c r="AF524" t="str">
        <f t="shared" si="247"/>
        <v>Yes</v>
      </c>
      <c r="AG524" t="str">
        <f t="shared" si="248"/>
        <v>Yes</v>
      </c>
      <c r="AH524" t="s">
        <v>349</v>
      </c>
      <c r="AI524" t="s">
        <v>348</v>
      </c>
      <c r="AJ524" t="str">
        <f t="shared" si="239"/>
        <v/>
      </c>
      <c r="AK524" t="str">
        <f t="shared" si="252"/>
        <v>PCP</v>
      </c>
      <c r="AL524" t="str">
        <f t="shared" si="253"/>
        <v>Consumer</v>
      </c>
      <c r="AM524" t="str">
        <f t="shared" si="254"/>
        <v>Industrial</v>
      </c>
      <c r="AN524" t="str">
        <f t="shared" si="255"/>
        <v>Pharmaceutical</v>
      </c>
      <c r="AO524" t="str">
        <f t="shared" si="256"/>
        <v>PAH</v>
      </c>
      <c r="AP524" t="str">
        <f t="shared" si="235"/>
        <v/>
      </c>
    </row>
    <row r="525" spans="1:42" hidden="1" x14ac:dyDescent="0.35">
      <c r="A525">
        <v>40871607</v>
      </c>
      <c r="B525" s="5" t="s">
        <v>584</v>
      </c>
      <c r="C525" t="s">
        <v>585</v>
      </c>
      <c r="D525">
        <v>2017</v>
      </c>
      <c r="E525" t="s">
        <v>620</v>
      </c>
      <c r="F525" s="4">
        <v>62553</v>
      </c>
      <c r="G525" t="s">
        <v>183</v>
      </c>
      <c r="H525" t="s">
        <v>13</v>
      </c>
      <c r="I525" t="s">
        <v>621</v>
      </c>
      <c r="K525" t="s">
        <v>530</v>
      </c>
      <c r="L525" t="s">
        <v>680</v>
      </c>
      <c r="N525"/>
      <c r="O525" s="1" t="str">
        <f t="shared" si="257"/>
        <v>Yes</v>
      </c>
      <c r="Q525">
        <v>3810</v>
      </c>
      <c r="R525">
        <f t="shared" si="251"/>
        <v>3810</v>
      </c>
      <c r="S525">
        <v>10.84</v>
      </c>
      <c r="T525" t="s">
        <v>622</v>
      </c>
      <c r="U525">
        <f t="shared" si="258"/>
        <v>3810</v>
      </c>
      <c r="V525">
        <f t="shared" si="259"/>
        <v>3810</v>
      </c>
      <c r="W525" t="s">
        <v>648</v>
      </c>
      <c r="X525" t="str">
        <f t="shared" si="260"/>
        <v>Yes*</v>
      </c>
      <c r="AB525" t="s">
        <v>355</v>
      </c>
      <c r="AC525" t="str">
        <f t="shared" si="261"/>
        <v>No</v>
      </c>
      <c r="AD525" t="str">
        <f t="shared" si="245"/>
        <v>Yes</v>
      </c>
      <c r="AE525" t="str">
        <f t="shared" si="246"/>
        <v>Yes</v>
      </c>
      <c r="AF525" t="str">
        <f t="shared" si="247"/>
        <v>Yes</v>
      </c>
      <c r="AG525" t="str">
        <f t="shared" si="248"/>
        <v>Yes</v>
      </c>
      <c r="AH525" t="s">
        <v>349</v>
      </c>
      <c r="AI525" t="s">
        <v>348</v>
      </c>
      <c r="AJ525" t="str">
        <f t="shared" si="239"/>
        <v/>
      </c>
      <c r="AK525" t="str">
        <f t="shared" si="252"/>
        <v>PCP</v>
      </c>
      <c r="AL525" t="str">
        <f t="shared" si="253"/>
        <v>Consumer</v>
      </c>
      <c r="AM525" t="str">
        <f t="shared" si="254"/>
        <v>Industrial</v>
      </c>
      <c r="AN525" t="str">
        <f t="shared" si="255"/>
        <v>Pharmaceutical</v>
      </c>
      <c r="AO525" t="str">
        <f t="shared" si="256"/>
        <v>PAH</v>
      </c>
      <c r="AP525" t="str">
        <f t="shared" si="235"/>
        <v/>
      </c>
    </row>
    <row r="526" spans="1:42" hidden="1" x14ac:dyDescent="0.35">
      <c r="A526">
        <v>4087141</v>
      </c>
      <c r="B526" t="s">
        <v>582</v>
      </c>
      <c r="C526" t="s">
        <v>583</v>
      </c>
      <c r="D526">
        <v>2017</v>
      </c>
      <c r="E526" t="s">
        <v>620</v>
      </c>
      <c r="F526" s="4">
        <v>62553</v>
      </c>
      <c r="G526" t="s">
        <v>183</v>
      </c>
      <c r="H526" t="s">
        <v>13</v>
      </c>
      <c r="I526" t="s">
        <v>621</v>
      </c>
      <c r="K526" t="s">
        <v>530</v>
      </c>
      <c r="L526" t="s">
        <v>680</v>
      </c>
      <c r="N526"/>
      <c r="O526" s="1" t="str">
        <f t="shared" si="257"/>
        <v>Yes</v>
      </c>
      <c r="Q526">
        <v>1140</v>
      </c>
      <c r="R526">
        <f t="shared" si="251"/>
        <v>1140</v>
      </c>
      <c r="S526">
        <v>10.84</v>
      </c>
      <c r="T526" t="s">
        <v>622</v>
      </c>
      <c r="U526">
        <f t="shared" si="258"/>
        <v>1140</v>
      </c>
      <c r="V526">
        <f t="shared" si="259"/>
        <v>1140</v>
      </c>
      <c r="W526" t="s">
        <v>648</v>
      </c>
      <c r="X526" t="str">
        <f t="shared" si="260"/>
        <v>Yes*</v>
      </c>
      <c r="AB526" t="s">
        <v>355</v>
      </c>
      <c r="AC526" t="str">
        <f t="shared" si="261"/>
        <v>No</v>
      </c>
      <c r="AD526" t="str">
        <f t="shared" si="245"/>
        <v>Yes</v>
      </c>
      <c r="AE526" t="str">
        <f t="shared" si="246"/>
        <v>Yes</v>
      </c>
      <c r="AF526" t="str">
        <f t="shared" si="247"/>
        <v>Yes</v>
      </c>
      <c r="AG526" t="str">
        <f t="shared" si="248"/>
        <v>Yes</v>
      </c>
      <c r="AH526" t="s">
        <v>349</v>
      </c>
      <c r="AI526" t="s">
        <v>348</v>
      </c>
      <c r="AJ526" t="str">
        <f t="shared" si="239"/>
        <v/>
      </c>
      <c r="AK526" t="str">
        <f t="shared" si="252"/>
        <v>PCP</v>
      </c>
      <c r="AL526" t="str">
        <f t="shared" si="253"/>
        <v>Consumer</v>
      </c>
      <c r="AM526" t="str">
        <f t="shared" si="254"/>
        <v>Industrial</v>
      </c>
      <c r="AN526" t="str">
        <f t="shared" si="255"/>
        <v>Pharmaceutical</v>
      </c>
      <c r="AO526" t="str">
        <f t="shared" si="256"/>
        <v>PAH</v>
      </c>
      <c r="AP526" t="str">
        <f t="shared" si="235"/>
        <v/>
      </c>
    </row>
    <row r="527" spans="1:42" hidden="1" x14ac:dyDescent="0.35">
      <c r="A527">
        <v>4087098</v>
      </c>
      <c r="B527" t="s">
        <v>579</v>
      </c>
      <c r="C527" t="s">
        <v>580</v>
      </c>
      <c r="D527">
        <v>2017</v>
      </c>
      <c r="E527" t="s">
        <v>620</v>
      </c>
      <c r="F527" s="4">
        <v>62553</v>
      </c>
      <c r="G527" t="s">
        <v>183</v>
      </c>
      <c r="H527" t="s">
        <v>13</v>
      </c>
      <c r="I527" t="s">
        <v>621</v>
      </c>
      <c r="K527" t="s">
        <v>530</v>
      </c>
      <c r="L527" t="s">
        <v>680</v>
      </c>
      <c r="N527"/>
      <c r="O527" s="1" t="str">
        <f t="shared" si="257"/>
        <v>Yes</v>
      </c>
      <c r="Q527">
        <v>2010</v>
      </c>
      <c r="R527">
        <f t="shared" si="251"/>
        <v>2010</v>
      </c>
      <c r="S527">
        <v>10.84</v>
      </c>
      <c r="T527" t="s">
        <v>622</v>
      </c>
      <c r="U527">
        <f t="shared" si="258"/>
        <v>2010</v>
      </c>
      <c r="V527">
        <f t="shared" si="259"/>
        <v>2010</v>
      </c>
      <c r="W527" t="s">
        <v>648</v>
      </c>
      <c r="X527" t="str">
        <f t="shared" si="260"/>
        <v>Yes*</v>
      </c>
      <c r="AB527" t="s">
        <v>355</v>
      </c>
      <c r="AC527" t="str">
        <f t="shared" si="261"/>
        <v>No</v>
      </c>
      <c r="AD527" t="str">
        <f t="shared" si="245"/>
        <v>Yes</v>
      </c>
      <c r="AE527" t="str">
        <f t="shared" si="246"/>
        <v>Yes</v>
      </c>
      <c r="AF527" t="str">
        <f t="shared" si="247"/>
        <v>Yes</v>
      </c>
      <c r="AG527" t="str">
        <f t="shared" si="248"/>
        <v>Yes</v>
      </c>
      <c r="AH527" t="s">
        <v>349</v>
      </c>
      <c r="AI527" t="s">
        <v>348</v>
      </c>
      <c r="AJ527" t="str">
        <f t="shared" si="239"/>
        <v/>
      </c>
      <c r="AK527" t="str">
        <f t="shared" si="252"/>
        <v>PCP</v>
      </c>
      <c r="AL527" t="str">
        <f t="shared" si="253"/>
        <v>Consumer</v>
      </c>
      <c r="AM527" t="str">
        <f t="shared" si="254"/>
        <v>Industrial</v>
      </c>
      <c r="AN527" t="str">
        <f t="shared" si="255"/>
        <v>Pharmaceutical</v>
      </c>
      <c r="AO527" t="str">
        <f t="shared" si="256"/>
        <v>PAH</v>
      </c>
      <c r="AP527" t="str">
        <f t="shared" si="235"/>
        <v/>
      </c>
    </row>
    <row r="528" spans="1:42" hidden="1" x14ac:dyDescent="0.35">
      <c r="A528">
        <v>40870855</v>
      </c>
      <c r="B528" t="s">
        <v>577</v>
      </c>
      <c r="C528" t="s">
        <v>578</v>
      </c>
      <c r="D528">
        <v>2017</v>
      </c>
      <c r="E528" t="s">
        <v>620</v>
      </c>
      <c r="F528" s="4">
        <v>62553</v>
      </c>
      <c r="G528" t="s">
        <v>183</v>
      </c>
      <c r="H528" t="s">
        <v>13</v>
      </c>
      <c r="I528" t="s">
        <v>621</v>
      </c>
      <c r="K528" t="s">
        <v>530</v>
      </c>
      <c r="L528" t="s">
        <v>680</v>
      </c>
      <c r="N528"/>
      <c r="O528" s="1" t="str">
        <f t="shared" si="257"/>
        <v>Yes</v>
      </c>
      <c r="Q528">
        <v>3070</v>
      </c>
      <c r="R528">
        <f t="shared" si="251"/>
        <v>3070</v>
      </c>
      <c r="S528">
        <v>10.84</v>
      </c>
      <c r="T528" t="s">
        <v>622</v>
      </c>
      <c r="U528">
        <f t="shared" si="258"/>
        <v>3070</v>
      </c>
      <c r="V528">
        <f t="shared" si="259"/>
        <v>3070</v>
      </c>
      <c r="W528" t="s">
        <v>648</v>
      </c>
      <c r="X528" t="str">
        <f t="shared" si="260"/>
        <v>Yes*</v>
      </c>
      <c r="AB528" t="s">
        <v>355</v>
      </c>
      <c r="AC528" t="str">
        <f t="shared" si="261"/>
        <v>No</v>
      </c>
      <c r="AD528" t="str">
        <f t="shared" si="245"/>
        <v>Yes</v>
      </c>
      <c r="AE528" t="str">
        <f t="shared" si="246"/>
        <v>Yes</v>
      </c>
      <c r="AF528" t="str">
        <f t="shared" si="247"/>
        <v>Yes</v>
      </c>
      <c r="AG528" t="str">
        <f t="shared" si="248"/>
        <v>Yes</v>
      </c>
      <c r="AH528" t="s">
        <v>349</v>
      </c>
      <c r="AI528" t="s">
        <v>348</v>
      </c>
      <c r="AJ528" t="str">
        <f t="shared" si="239"/>
        <v/>
      </c>
      <c r="AK528" t="str">
        <f t="shared" si="252"/>
        <v>PCP</v>
      </c>
      <c r="AL528" t="str">
        <f t="shared" si="253"/>
        <v>Consumer</v>
      </c>
      <c r="AM528" t="str">
        <f t="shared" si="254"/>
        <v>Industrial</v>
      </c>
      <c r="AN528" t="str">
        <f t="shared" si="255"/>
        <v>Pharmaceutical</v>
      </c>
      <c r="AO528" t="str">
        <f t="shared" si="256"/>
        <v>PAH</v>
      </c>
      <c r="AP528" t="str">
        <f t="shared" si="235"/>
        <v/>
      </c>
    </row>
    <row r="529" spans="1:42" hidden="1" x14ac:dyDescent="0.35">
      <c r="A529">
        <v>4087014</v>
      </c>
      <c r="B529" t="s">
        <v>575</v>
      </c>
      <c r="C529" t="s">
        <v>576</v>
      </c>
      <c r="D529">
        <v>2017</v>
      </c>
      <c r="E529" t="s">
        <v>620</v>
      </c>
      <c r="F529" s="4">
        <v>62553</v>
      </c>
      <c r="G529" t="s">
        <v>183</v>
      </c>
      <c r="H529" t="s">
        <v>13</v>
      </c>
      <c r="I529" t="s">
        <v>621</v>
      </c>
      <c r="K529" t="s">
        <v>530</v>
      </c>
      <c r="L529" t="s">
        <v>680</v>
      </c>
      <c r="N529"/>
      <c r="O529" s="1" t="str">
        <f t="shared" si="257"/>
        <v>Yes</v>
      </c>
      <c r="Q529">
        <v>18.100000000000001</v>
      </c>
      <c r="R529">
        <f t="shared" si="251"/>
        <v>18.100000000000001</v>
      </c>
      <c r="S529">
        <v>10.84</v>
      </c>
      <c r="T529" t="s">
        <v>622</v>
      </c>
      <c r="U529">
        <f t="shared" si="258"/>
        <v>18.100000000000001</v>
      </c>
      <c r="V529">
        <f t="shared" si="259"/>
        <v>18.100000000000001</v>
      </c>
      <c r="W529" t="s">
        <v>648</v>
      </c>
      <c r="X529" t="str">
        <f t="shared" si="260"/>
        <v>Yes*</v>
      </c>
      <c r="AB529" t="s">
        <v>355</v>
      </c>
      <c r="AC529" t="str">
        <f t="shared" si="261"/>
        <v>No</v>
      </c>
      <c r="AD529" t="str">
        <f t="shared" si="245"/>
        <v>Yes</v>
      </c>
      <c r="AE529" t="str">
        <f t="shared" si="246"/>
        <v>Yes</v>
      </c>
      <c r="AF529" t="str">
        <f t="shared" si="247"/>
        <v>Yes</v>
      </c>
      <c r="AG529" t="str">
        <f t="shared" si="248"/>
        <v>Yes</v>
      </c>
      <c r="AH529" t="s">
        <v>349</v>
      </c>
      <c r="AI529" t="s">
        <v>348</v>
      </c>
      <c r="AJ529" t="str">
        <f t="shared" si="239"/>
        <v/>
      </c>
      <c r="AK529" t="str">
        <f t="shared" si="252"/>
        <v>PCP</v>
      </c>
      <c r="AL529" t="str">
        <f t="shared" si="253"/>
        <v>Consumer</v>
      </c>
      <c r="AM529" t="str">
        <f t="shared" si="254"/>
        <v>Industrial</v>
      </c>
      <c r="AN529" t="str">
        <f t="shared" si="255"/>
        <v>Pharmaceutical</v>
      </c>
      <c r="AO529" t="str">
        <f t="shared" si="256"/>
        <v>PAH</v>
      </c>
      <c r="AP529" t="str">
        <f t="shared" si="235"/>
        <v/>
      </c>
    </row>
    <row r="530" spans="1:42" hidden="1" x14ac:dyDescent="0.35">
      <c r="A530" s="1">
        <v>4087000</v>
      </c>
      <c r="B530" s="1" t="s">
        <v>3</v>
      </c>
      <c r="C530" s="1" t="s">
        <v>4</v>
      </c>
      <c r="D530" s="1">
        <v>2017</v>
      </c>
      <c r="E530" s="1" t="s">
        <v>618</v>
      </c>
      <c r="F530" s="1">
        <v>67511</v>
      </c>
      <c r="G530" s="1" t="s">
        <v>297</v>
      </c>
      <c r="H530" s="1" t="s">
        <v>133</v>
      </c>
      <c r="I530" s="1" t="s">
        <v>597</v>
      </c>
      <c r="J530" s="1">
        <v>2440</v>
      </c>
      <c r="K530" s="1" t="s">
        <v>345</v>
      </c>
      <c r="L530" s="1" t="s">
        <v>561</v>
      </c>
      <c r="M530" s="1"/>
      <c r="N530" s="1" t="s">
        <v>606</v>
      </c>
      <c r="O530" s="1" t="str">
        <f t="shared" si="257"/>
        <v>No</v>
      </c>
      <c r="P530" s="1" t="s">
        <v>722</v>
      </c>
      <c r="Q530" s="1">
        <v>15</v>
      </c>
      <c r="R530" s="1">
        <f t="shared" si="251"/>
        <v>0</v>
      </c>
      <c r="S530" s="1">
        <f>IF(O530="No", Q530, " ")</f>
        <v>15</v>
      </c>
      <c r="T530" s="1" t="s">
        <v>30</v>
      </c>
      <c r="U530" s="1">
        <f>R530/1000</f>
        <v>0</v>
      </c>
      <c r="V530" s="1">
        <f>S530/1000</f>
        <v>1.4999999999999999E-2</v>
      </c>
      <c r="W530" s="1" t="s">
        <v>231</v>
      </c>
      <c r="X530" s="1" t="str">
        <f>IF(N530="E", "Yes", "No")</f>
        <v>No</v>
      </c>
      <c r="AB530" t="s">
        <v>472</v>
      </c>
      <c r="AC530" t="str">
        <f t="shared" si="261"/>
        <v>No</v>
      </c>
      <c r="AD530" t="str">
        <f t="shared" si="245"/>
        <v>No</v>
      </c>
      <c r="AE530" t="str">
        <f t="shared" si="246"/>
        <v>No</v>
      </c>
      <c r="AF530" t="str">
        <f t="shared" si="247"/>
        <v>Yes</v>
      </c>
      <c r="AG530" t="str">
        <f t="shared" si="248"/>
        <v>Yes</v>
      </c>
      <c r="AH530" t="s">
        <v>348</v>
      </c>
      <c r="AI530" t="s">
        <v>348</v>
      </c>
      <c r="AJ530" t="str">
        <f t="shared" si="239"/>
        <v/>
      </c>
      <c r="AK530" t="str">
        <f t="shared" si="252"/>
        <v/>
      </c>
      <c r="AL530" t="str">
        <f t="shared" si="253"/>
        <v/>
      </c>
      <c r="AM530" t="str">
        <f t="shared" si="254"/>
        <v>Industrial</v>
      </c>
      <c r="AN530" t="str">
        <f t="shared" si="255"/>
        <v>Pharmaceutical</v>
      </c>
      <c r="AO530" t="str">
        <f t="shared" si="256"/>
        <v/>
      </c>
      <c r="AP530" t="str">
        <f t="shared" si="235"/>
        <v/>
      </c>
    </row>
    <row r="531" spans="1:42" hidden="1" x14ac:dyDescent="0.35">
      <c r="A531">
        <v>40870112</v>
      </c>
      <c r="B531" t="s">
        <v>573</v>
      </c>
      <c r="C531" t="s">
        <v>574</v>
      </c>
      <c r="D531">
        <v>2017</v>
      </c>
      <c r="E531" t="s">
        <v>620</v>
      </c>
      <c r="F531" s="4">
        <v>62555</v>
      </c>
      <c r="G531" t="s">
        <v>633</v>
      </c>
      <c r="H531" t="s">
        <v>640</v>
      </c>
      <c r="I531" t="s">
        <v>621</v>
      </c>
      <c r="K531" t="s">
        <v>530</v>
      </c>
      <c r="L531" t="s">
        <v>682</v>
      </c>
      <c r="O531" s="1" t="str">
        <f t="shared" si="257"/>
        <v>Yes</v>
      </c>
      <c r="Q531" s="1">
        <v>473</v>
      </c>
      <c r="R531">
        <f t="shared" si="251"/>
        <v>473</v>
      </c>
      <c r="S531">
        <v>0.54</v>
      </c>
      <c r="T531" t="s">
        <v>622</v>
      </c>
      <c r="U531">
        <f t="shared" ref="U531:U537" si="262">R531/1</f>
        <v>473</v>
      </c>
      <c r="V531">
        <f t="shared" ref="V531:V537" si="263">U531</f>
        <v>473</v>
      </c>
      <c r="W531" t="s">
        <v>648</v>
      </c>
      <c r="X531" t="str">
        <f t="shared" ref="X531:X537" si="264">IF(S531&lt;R531, "Yes*", "No")</f>
        <v>Yes*</v>
      </c>
      <c r="AB531" t="s">
        <v>681</v>
      </c>
      <c r="AC531" t="str">
        <f t="shared" si="261"/>
        <v>No</v>
      </c>
      <c r="AD531" t="str">
        <f t="shared" si="245"/>
        <v>Yes</v>
      </c>
      <c r="AE531" t="str">
        <f t="shared" si="246"/>
        <v>No</v>
      </c>
      <c r="AF531" t="str">
        <f t="shared" si="247"/>
        <v>Yes</v>
      </c>
      <c r="AG531" t="str">
        <f t="shared" si="248"/>
        <v>No</v>
      </c>
      <c r="AH531" t="s">
        <v>349</v>
      </c>
      <c r="AI531" t="s">
        <v>348</v>
      </c>
      <c r="AJ531" t="str">
        <f t="shared" si="239"/>
        <v/>
      </c>
      <c r="AK531" t="str">
        <f t="shared" si="252"/>
        <v>PCP</v>
      </c>
      <c r="AL531" t="str">
        <f t="shared" si="253"/>
        <v/>
      </c>
      <c r="AM531" t="str">
        <f t="shared" si="254"/>
        <v>Industrial</v>
      </c>
      <c r="AN531" t="str">
        <f t="shared" si="255"/>
        <v/>
      </c>
      <c r="AO531" t="str">
        <f t="shared" si="256"/>
        <v>PAH</v>
      </c>
      <c r="AP531" t="str">
        <f t="shared" si="235"/>
        <v/>
      </c>
    </row>
    <row r="532" spans="1:42" hidden="1" x14ac:dyDescent="0.35">
      <c r="A532">
        <v>4087170</v>
      </c>
      <c r="B532" t="s">
        <v>586</v>
      </c>
      <c r="C532" t="s">
        <v>587</v>
      </c>
      <c r="D532">
        <v>2017</v>
      </c>
      <c r="E532" t="s">
        <v>620</v>
      </c>
      <c r="F532" s="4">
        <v>62555</v>
      </c>
      <c r="G532" t="s">
        <v>633</v>
      </c>
      <c r="H532" t="s">
        <v>640</v>
      </c>
      <c r="I532" t="s">
        <v>621</v>
      </c>
      <c r="K532" t="s">
        <v>530</v>
      </c>
      <c r="L532" t="s">
        <v>682</v>
      </c>
      <c r="N532"/>
      <c r="O532" s="1" t="str">
        <f t="shared" si="257"/>
        <v>Yes</v>
      </c>
      <c r="Q532" s="1">
        <v>1650</v>
      </c>
      <c r="R532">
        <f t="shared" si="251"/>
        <v>1650</v>
      </c>
      <c r="S532">
        <v>0.54</v>
      </c>
      <c r="T532" t="s">
        <v>622</v>
      </c>
      <c r="U532">
        <f t="shared" si="262"/>
        <v>1650</v>
      </c>
      <c r="V532">
        <f t="shared" si="263"/>
        <v>1650</v>
      </c>
      <c r="W532" t="s">
        <v>648</v>
      </c>
      <c r="X532" t="str">
        <f t="shared" si="264"/>
        <v>Yes*</v>
      </c>
      <c r="AB532" t="s">
        <v>681</v>
      </c>
      <c r="AC532" t="str">
        <f t="shared" si="261"/>
        <v>No</v>
      </c>
      <c r="AD532" t="str">
        <f t="shared" si="245"/>
        <v>Yes</v>
      </c>
      <c r="AE532" t="str">
        <f t="shared" si="246"/>
        <v>No</v>
      </c>
      <c r="AF532" t="str">
        <f t="shared" si="247"/>
        <v>Yes</v>
      </c>
      <c r="AG532" t="str">
        <f t="shared" si="248"/>
        <v>No</v>
      </c>
      <c r="AH532" t="s">
        <v>349</v>
      </c>
      <c r="AI532" t="s">
        <v>348</v>
      </c>
      <c r="AJ532" t="str">
        <f t="shared" si="239"/>
        <v/>
      </c>
      <c r="AK532" t="str">
        <f t="shared" si="252"/>
        <v>PCP</v>
      </c>
      <c r="AL532" t="str">
        <f t="shared" si="253"/>
        <v/>
      </c>
      <c r="AM532" t="str">
        <f t="shared" si="254"/>
        <v>Industrial</v>
      </c>
      <c r="AN532" t="str">
        <f t="shared" si="255"/>
        <v/>
      </c>
      <c r="AO532" t="str">
        <f t="shared" si="256"/>
        <v>PAH</v>
      </c>
      <c r="AP532" t="str">
        <f t="shared" si="235"/>
        <v/>
      </c>
    </row>
    <row r="533" spans="1:42" hidden="1" x14ac:dyDescent="0.35">
      <c r="A533">
        <v>40871607</v>
      </c>
      <c r="B533" s="5" t="s">
        <v>584</v>
      </c>
      <c r="C533" t="s">
        <v>585</v>
      </c>
      <c r="D533">
        <v>2017</v>
      </c>
      <c r="E533" t="s">
        <v>620</v>
      </c>
      <c r="F533" s="4">
        <v>62555</v>
      </c>
      <c r="G533" t="s">
        <v>633</v>
      </c>
      <c r="H533" t="s">
        <v>640</v>
      </c>
      <c r="I533" t="s">
        <v>621</v>
      </c>
      <c r="K533" t="s">
        <v>530</v>
      </c>
      <c r="L533" t="s">
        <v>682</v>
      </c>
      <c r="N533"/>
      <c r="O533" s="1" t="str">
        <f t="shared" si="257"/>
        <v>Yes</v>
      </c>
      <c r="Q533">
        <v>2640</v>
      </c>
      <c r="R533">
        <f t="shared" si="251"/>
        <v>2640</v>
      </c>
      <c r="S533">
        <v>0.54</v>
      </c>
      <c r="T533" t="s">
        <v>622</v>
      </c>
      <c r="U533">
        <f t="shared" si="262"/>
        <v>2640</v>
      </c>
      <c r="V533">
        <f t="shared" si="263"/>
        <v>2640</v>
      </c>
      <c r="W533" t="s">
        <v>648</v>
      </c>
      <c r="X533" t="str">
        <f t="shared" si="264"/>
        <v>Yes*</v>
      </c>
      <c r="AB533" t="s">
        <v>681</v>
      </c>
      <c r="AC533" t="str">
        <f t="shared" si="261"/>
        <v>No</v>
      </c>
      <c r="AD533" t="str">
        <f t="shared" si="245"/>
        <v>Yes</v>
      </c>
      <c r="AE533" t="str">
        <f t="shared" si="246"/>
        <v>No</v>
      </c>
      <c r="AF533" t="str">
        <f t="shared" si="247"/>
        <v>Yes</v>
      </c>
      <c r="AG533" t="str">
        <f t="shared" si="248"/>
        <v>No</v>
      </c>
      <c r="AH533" t="s">
        <v>349</v>
      </c>
      <c r="AI533" t="s">
        <v>348</v>
      </c>
      <c r="AJ533" t="str">
        <f t="shared" si="239"/>
        <v/>
      </c>
      <c r="AK533" t="str">
        <f t="shared" si="252"/>
        <v>PCP</v>
      </c>
      <c r="AL533" t="str">
        <f t="shared" si="253"/>
        <v/>
      </c>
      <c r="AM533" t="str">
        <f t="shared" si="254"/>
        <v>Industrial</v>
      </c>
      <c r="AN533" t="str">
        <f t="shared" si="255"/>
        <v/>
      </c>
      <c r="AO533" t="str">
        <f t="shared" si="256"/>
        <v>PAH</v>
      </c>
      <c r="AP533" t="str">
        <f t="shared" si="235"/>
        <v/>
      </c>
    </row>
    <row r="534" spans="1:42" hidden="1" x14ac:dyDescent="0.35">
      <c r="A534">
        <v>4087141</v>
      </c>
      <c r="B534" t="s">
        <v>582</v>
      </c>
      <c r="C534" t="s">
        <v>583</v>
      </c>
      <c r="D534">
        <v>2017</v>
      </c>
      <c r="E534" t="s">
        <v>620</v>
      </c>
      <c r="F534" s="4">
        <v>62555</v>
      </c>
      <c r="G534" t="s">
        <v>633</v>
      </c>
      <c r="H534" t="s">
        <v>640</v>
      </c>
      <c r="I534" t="s">
        <v>621</v>
      </c>
      <c r="K534" t="s">
        <v>530</v>
      </c>
      <c r="L534" t="s">
        <v>682</v>
      </c>
      <c r="N534"/>
      <c r="O534" s="1" t="str">
        <f t="shared" si="257"/>
        <v>Yes</v>
      </c>
      <c r="Q534">
        <v>877</v>
      </c>
      <c r="R534">
        <f t="shared" si="251"/>
        <v>877</v>
      </c>
      <c r="S534">
        <v>0.54</v>
      </c>
      <c r="T534" t="s">
        <v>622</v>
      </c>
      <c r="U534">
        <f t="shared" si="262"/>
        <v>877</v>
      </c>
      <c r="V534">
        <f t="shared" si="263"/>
        <v>877</v>
      </c>
      <c r="W534" t="s">
        <v>648</v>
      </c>
      <c r="X534" t="str">
        <f t="shared" si="264"/>
        <v>Yes*</v>
      </c>
      <c r="AB534" t="s">
        <v>681</v>
      </c>
      <c r="AC534" t="str">
        <f t="shared" si="261"/>
        <v>No</v>
      </c>
      <c r="AD534" t="str">
        <f t="shared" si="245"/>
        <v>Yes</v>
      </c>
      <c r="AE534" t="str">
        <f t="shared" si="246"/>
        <v>No</v>
      </c>
      <c r="AF534" t="str">
        <f t="shared" si="247"/>
        <v>Yes</v>
      </c>
      <c r="AG534" t="str">
        <f t="shared" si="248"/>
        <v>No</v>
      </c>
      <c r="AH534" t="s">
        <v>349</v>
      </c>
      <c r="AI534" t="s">
        <v>348</v>
      </c>
      <c r="AJ534" t="str">
        <f t="shared" si="239"/>
        <v/>
      </c>
      <c r="AK534" t="str">
        <f t="shared" si="252"/>
        <v>PCP</v>
      </c>
      <c r="AL534" t="str">
        <f t="shared" si="253"/>
        <v/>
      </c>
      <c r="AM534" t="str">
        <f t="shared" si="254"/>
        <v>Industrial</v>
      </c>
      <c r="AN534" t="str">
        <f t="shared" si="255"/>
        <v/>
      </c>
      <c r="AO534" t="str">
        <f t="shared" si="256"/>
        <v>PAH</v>
      </c>
      <c r="AP534" t="str">
        <f t="shared" si="235"/>
        <v/>
      </c>
    </row>
    <row r="535" spans="1:42" hidden="1" x14ac:dyDescent="0.35">
      <c r="A535">
        <v>4087098</v>
      </c>
      <c r="B535" t="s">
        <v>579</v>
      </c>
      <c r="C535" t="s">
        <v>580</v>
      </c>
      <c r="D535">
        <v>2017</v>
      </c>
      <c r="E535" t="s">
        <v>620</v>
      </c>
      <c r="F535" s="4">
        <v>62555</v>
      </c>
      <c r="G535" t="s">
        <v>633</v>
      </c>
      <c r="H535" t="s">
        <v>640</v>
      </c>
      <c r="I535" t="s">
        <v>621</v>
      </c>
      <c r="K535" t="s">
        <v>530</v>
      </c>
      <c r="L535" t="s">
        <v>682</v>
      </c>
      <c r="N535"/>
      <c r="O535" s="1" t="str">
        <f t="shared" si="257"/>
        <v>Yes</v>
      </c>
      <c r="Q535">
        <v>1620</v>
      </c>
      <c r="R535">
        <f t="shared" si="251"/>
        <v>1620</v>
      </c>
      <c r="S535">
        <v>0.54</v>
      </c>
      <c r="T535" t="s">
        <v>622</v>
      </c>
      <c r="U535">
        <f t="shared" si="262"/>
        <v>1620</v>
      </c>
      <c r="V535">
        <f t="shared" si="263"/>
        <v>1620</v>
      </c>
      <c r="W535" t="s">
        <v>648</v>
      </c>
      <c r="X535" t="str">
        <f t="shared" si="264"/>
        <v>Yes*</v>
      </c>
      <c r="AB535" t="s">
        <v>681</v>
      </c>
      <c r="AC535" t="str">
        <f t="shared" si="261"/>
        <v>No</v>
      </c>
      <c r="AD535" t="str">
        <f t="shared" si="245"/>
        <v>Yes</v>
      </c>
      <c r="AE535" t="str">
        <f t="shared" si="246"/>
        <v>No</v>
      </c>
      <c r="AF535" t="str">
        <f t="shared" si="247"/>
        <v>Yes</v>
      </c>
      <c r="AG535" t="str">
        <f t="shared" si="248"/>
        <v>No</v>
      </c>
      <c r="AH535" t="s">
        <v>349</v>
      </c>
      <c r="AI535" t="s">
        <v>348</v>
      </c>
      <c r="AJ535" t="str">
        <f t="shared" si="239"/>
        <v/>
      </c>
      <c r="AK535" t="str">
        <f t="shared" si="252"/>
        <v>PCP</v>
      </c>
      <c r="AL535" t="str">
        <f t="shared" si="253"/>
        <v/>
      </c>
      <c r="AM535" t="str">
        <f t="shared" si="254"/>
        <v>Industrial</v>
      </c>
      <c r="AN535" t="str">
        <f t="shared" si="255"/>
        <v/>
      </c>
      <c r="AO535" t="str">
        <f t="shared" si="256"/>
        <v>PAH</v>
      </c>
      <c r="AP535" t="str">
        <f t="shared" si="235"/>
        <v/>
      </c>
    </row>
    <row r="536" spans="1:42" hidden="1" x14ac:dyDescent="0.35">
      <c r="A536">
        <v>40870855</v>
      </c>
      <c r="B536" t="s">
        <v>577</v>
      </c>
      <c r="C536" t="s">
        <v>578</v>
      </c>
      <c r="D536">
        <v>2017</v>
      </c>
      <c r="E536" t="s">
        <v>620</v>
      </c>
      <c r="F536" s="4">
        <v>62555</v>
      </c>
      <c r="G536" t="s">
        <v>633</v>
      </c>
      <c r="H536" t="s">
        <v>640</v>
      </c>
      <c r="I536" t="s">
        <v>621</v>
      </c>
      <c r="K536" t="s">
        <v>530</v>
      </c>
      <c r="L536" t="s">
        <v>682</v>
      </c>
      <c r="N536"/>
      <c r="O536" s="1" t="str">
        <f t="shared" si="257"/>
        <v>Yes</v>
      </c>
      <c r="Q536">
        <v>2470</v>
      </c>
      <c r="R536">
        <f t="shared" si="251"/>
        <v>2470</v>
      </c>
      <c r="S536">
        <v>0.54</v>
      </c>
      <c r="T536" t="s">
        <v>622</v>
      </c>
      <c r="U536">
        <f t="shared" si="262"/>
        <v>2470</v>
      </c>
      <c r="V536">
        <f t="shared" si="263"/>
        <v>2470</v>
      </c>
      <c r="W536" t="s">
        <v>648</v>
      </c>
      <c r="X536" t="str">
        <f t="shared" si="264"/>
        <v>Yes*</v>
      </c>
      <c r="AB536" t="s">
        <v>681</v>
      </c>
      <c r="AC536" t="str">
        <f t="shared" si="261"/>
        <v>No</v>
      </c>
      <c r="AD536" t="str">
        <f t="shared" si="245"/>
        <v>Yes</v>
      </c>
      <c r="AE536" t="str">
        <f t="shared" si="246"/>
        <v>No</v>
      </c>
      <c r="AF536" t="str">
        <f t="shared" si="247"/>
        <v>Yes</v>
      </c>
      <c r="AG536" t="str">
        <f t="shared" si="248"/>
        <v>No</v>
      </c>
      <c r="AH536" t="s">
        <v>349</v>
      </c>
      <c r="AI536" t="s">
        <v>348</v>
      </c>
      <c r="AJ536" t="str">
        <f t="shared" si="239"/>
        <v/>
      </c>
      <c r="AK536" t="str">
        <f t="shared" si="252"/>
        <v>PCP</v>
      </c>
      <c r="AL536" t="str">
        <f t="shared" si="253"/>
        <v/>
      </c>
      <c r="AM536" t="str">
        <f t="shared" si="254"/>
        <v>Industrial</v>
      </c>
      <c r="AN536" t="str">
        <f t="shared" si="255"/>
        <v/>
      </c>
      <c r="AO536" t="str">
        <f t="shared" si="256"/>
        <v>PAH</v>
      </c>
      <c r="AP536" t="str">
        <f t="shared" si="235"/>
        <v/>
      </c>
    </row>
    <row r="537" spans="1:42" hidden="1" x14ac:dyDescent="0.35">
      <c r="A537">
        <v>4087014</v>
      </c>
      <c r="B537" t="s">
        <v>575</v>
      </c>
      <c r="C537" t="s">
        <v>576</v>
      </c>
      <c r="D537">
        <v>2017</v>
      </c>
      <c r="E537" t="s">
        <v>620</v>
      </c>
      <c r="F537" s="4">
        <v>62555</v>
      </c>
      <c r="G537" t="s">
        <v>633</v>
      </c>
      <c r="H537" t="s">
        <v>640</v>
      </c>
      <c r="I537" t="s">
        <v>621</v>
      </c>
      <c r="K537" t="s">
        <v>530</v>
      </c>
      <c r="L537" t="s">
        <v>682</v>
      </c>
      <c r="N537"/>
      <c r="O537" s="1" t="str">
        <f t="shared" si="257"/>
        <v>Yes</v>
      </c>
      <c r="Q537">
        <v>21.9</v>
      </c>
      <c r="R537">
        <f t="shared" si="251"/>
        <v>21.9</v>
      </c>
      <c r="S537">
        <v>0.54</v>
      </c>
      <c r="T537" t="s">
        <v>622</v>
      </c>
      <c r="U537">
        <f t="shared" si="262"/>
        <v>21.9</v>
      </c>
      <c r="V537">
        <f t="shared" si="263"/>
        <v>21.9</v>
      </c>
      <c r="W537" t="s">
        <v>648</v>
      </c>
      <c r="X537" t="str">
        <f t="shared" si="264"/>
        <v>Yes*</v>
      </c>
      <c r="AB537" t="s">
        <v>681</v>
      </c>
      <c r="AC537" t="str">
        <f t="shared" si="261"/>
        <v>No</v>
      </c>
      <c r="AD537" t="str">
        <f t="shared" si="245"/>
        <v>Yes</v>
      </c>
      <c r="AE537" t="str">
        <f t="shared" si="246"/>
        <v>No</v>
      </c>
      <c r="AF537" t="str">
        <f t="shared" si="247"/>
        <v>Yes</v>
      </c>
      <c r="AG537" t="str">
        <f t="shared" si="248"/>
        <v>No</v>
      </c>
      <c r="AH537" t="s">
        <v>349</v>
      </c>
      <c r="AI537" t="s">
        <v>348</v>
      </c>
      <c r="AJ537" t="str">
        <f t="shared" si="239"/>
        <v/>
      </c>
      <c r="AK537" t="str">
        <f t="shared" si="252"/>
        <v>PCP</v>
      </c>
      <c r="AL537" t="str">
        <f t="shared" si="253"/>
        <v/>
      </c>
      <c r="AM537" t="str">
        <f t="shared" si="254"/>
        <v>Industrial</v>
      </c>
      <c r="AN537" t="str">
        <f t="shared" si="255"/>
        <v/>
      </c>
      <c r="AO537" t="str">
        <f t="shared" si="256"/>
        <v>PAH</v>
      </c>
      <c r="AP537" t="str">
        <f t="shared" si="235"/>
        <v/>
      </c>
    </row>
    <row r="538" spans="1:42" hidden="1" x14ac:dyDescent="0.35">
      <c r="A538" s="1">
        <v>4087000</v>
      </c>
      <c r="B538" s="1" t="s">
        <v>3</v>
      </c>
      <c r="C538" s="1" t="s">
        <v>4</v>
      </c>
      <c r="D538" s="1">
        <v>2017</v>
      </c>
      <c r="E538" s="1" t="s">
        <v>618</v>
      </c>
      <c r="F538" s="1">
        <v>67469</v>
      </c>
      <c r="G538" s="1" t="s">
        <v>262</v>
      </c>
      <c r="H538" s="1" t="s">
        <v>99</v>
      </c>
      <c r="I538" s="1" t="s">
        <v>597</v>
      </c>
      <c r="J538" s="1">
        <v>2440</v>
      </c>
      <c r="K538" s="1" t="s">
        <v>345</v>
      </c>
      <c r="L538" s="1" t="s">
        <v>561</v>
      </c>
      <c r="M538" s="1"/>
      <c r="N538" s="1" t="s">
        <v>606</v>
      </c>
      <c r="O538" s="1" t="str">
        <f t="shared" si="257"/>
        <v>No</v>
      </c>
      <c r="P538" s="1" t="s">
        <v>722</v>
      </c>
      <c r="Q538" s="1">
        <v>226</v>
      </c>
      <c r="R538" s="1">
        <f t="shared" si="251"/>
        <v>0</v>
      </c>
      <c r="S538" s="1">
        <v>226</v>
      </c>
      <c r="T538" s="1" t="s">
        <v>30</v>
      </c>
      <c r="U538" s="1">
        <f>R538/1000</f>
        <v>0</v>
      </c>
      <c r="V538" s="1">
        <f>S538/1000</f>
        <v>0.22600000000000001</v>
      </c>
      <c r="W538" s="1" t="s">
        <v>231</v>
      </c>
      <c r="X538" s="1" t="str">
        <f>IF(N538="E", "Yes", "No")</f>
        <v>No</v>
      </c>
      <c r="AB538" t="s">
        <v>438</v>
      </c>
      <c r="AC538" t="str">
        <f t="shared" si="261"/>
        <v>No</v>
      </c>
      <c r="AD538" t="str">
        <f t="shared" si="245"/>
        <v>No</v>
      </c>
      <c r="AE538" t="str">
        <f t="shared" si="246"/>
        <v>No</v>
      </c>
      <c r="AF538" t="str">
        <f t="shared" si="247"/>
        <v>Yes</v>
      </c>
      <c r="AG538" t="str">
        <f t="shared" si="248"/>
        <v>Yes</v>
      </c>
      <c r="AH538" s="1" t="s">
        <v>348</v>
      </c>
      <c r="AI538" t="s">
        <v>348</v>
      </c>
      <c r="AJ538" t="str">
        <f t="shared" si="239"/>
        <v/>
      </c>
      <c r="AK538" t="str">
        <f t="shared" si="252"/>
        <v/>
      </c>
      <c r="AL538" t="str">
        <f t="shared" si="253"/>
        <v/>
      </c>
      <c r="AM538" t="str">
        <f t="shared" si="254"/>
        <v>Industrial</v>
      </c>
      <c r="AN538" t="str">
        <f t="shared" si="255"/>
        <v>Pharmaceutical</v>
      </c>
      <c r="AO538" t="str">
        <f t="shared" si="256"/>
        <v/>
      </c>
      <c r="AP538" t="str">
        <f t="shared" si="235"/>
        <v/>
      </c>
    </row>
    <row r="539" spans="1:42" hidden="1" x14ac:dyDescent="0.35">
      <c r="A539">
        <v>40870112</v>
      </c>
      <c r="B539" t="s">
        <v>573</v>
      </c>
      <c r="C539" t="s">
        <v>574</v>
      </c>
      <c r="D539">
        <v>2017</v>
      </c>
      <c r="E539" t="s">
        <v>620</v>
      </c>
      <c r="F539" s="4">
        <v>62556</v>
      </c>
      <c r="G539" t="s">
        <v>634</v>
      </c>
      <c r="H539" t="s">
        <v>641</v>
      </c>
      <c r="I539" t="s">
        <v>621</v>
      </c>
      <c r="K539" t="s">
        <v>530</v>
      </c>
      <c r="L539" t="s">
        <v>684</v>
      </c>
      <c r="O539" s="1" t="str">
        <f t="shared" si="257"/>
        <v>Yes</v>
      </c>
      <c r="Q539" s="1">
        <v>463</v>
      </c>
      <c r="R539">
        <f t="shared" si="251"/>
        <v>463</v>
      </c>
      <c r="S539">
        <v>0.67</v>
      </c>
      <c r="T539" t="s">
        <v>622</v>
      </c>
      <c r="U539">
        <f t="shared" ref="U539:U545" si="265">R539/1</f>
        <v>463</v>
      </c>
      <c r="V539">
        <f t="shared" ref="V539:V545" si="266">U539</f>
        <v>463</v>
      </c>
      <c r="W539" t="s">
        <v>648</v>
      </c>
      <c r="X539" t="str">
        <f t="shared" ref="X539:X545" si="267">IF(S539&lt;R539, "Yes*", "No")</f>
        <v>Yes*</v>
      </c>
      <c r="AB539" t="s">
        <v>683</v>
      </c>
      <c r="AC539" t="str">
        <f t="shared" si="261"/>
        <v>No</v>
      </c>
      <c r="AD539" t="str">
        <f t="shared" si="245"/>
        <v>No</v>
      </c>
      <c r="AE539" t="str">
        <f t="shared" si="246"/>
        <v>No</v>
      </c>
      <c r="AF539" t="str">
        <f t="shared" si="247"/>
        <v>Yes</v>
      </c>
      <c r="AG539" t="str">
        <f t="shared" si="248"/>
        <v>No</v>
      </c>
      <c r="AH539" t="s">
        <v>349</v>
      </c>
      <c r="AI539" t="s">
        <v>348</v>
      </c>
      <c r="AJ539" t="str">
        <f t="shared" si="239"/>
        <v/>
      </c>
      <c r="AK539" t="str">
        <f t="shared" si="252"/>
        <v/>
      </c>
      <c r="AL539" t="str">
        <f t="shared" si="253"/>
        <v/>
      </c>
      <c r="AM539" t="str">
        <f t="shared" si="254"/>
        <v>Industrial</v>
      </c>
      <c r="AN539" t="str">
        <f t="shared" si="255"/>
        <v/>
      </c>
      <c r="AO539" t="str">
        <f t="shared" si="256"/>
        <v>PAH</v>
      </c>
      <c r="AP539" t="str">
        <f t="shared" si="235"/>
        <v/>
      </c>
    </row>
    <row r="540" spans="1:42" hidden="1" x14ac:dyDescent="0.35">
      <c r="A540">
        <v>4087170</v>
      </c>
      <c r="B540" t="s">
        <v>586</v>
      </c>
      <c r="C540" t="s">
        <v>587</v>
      </c>
      <c r="D540">
        <v>2017</v>
      </c>
      <c r="E540" t="s">
        <v>620</v>
      </c>
      <c r="F540" s="4">
        <v>62556</v>
      </c>
      <c r="G540" t="s">
        <v>634</v>
      </c>
      <c r="H540" t="s">
        <v>641</v>
      </c>
      <c r="I540" t="s">
        <v>621</v>
      </c>
      <c r="K540" t="s">
        <v>530</v>
      </c>
      <c r="L540" t="s">
        <v>684</v>
      </c>
      <c r="N540"/>
      <c r="O540" s="1" t="str">
        <f t="shared" si="257"/>
        <v>Yes</v>
      </c>
      <c r="Q540" s="1">
        <v>1320</v>
      </c>
      <c r="R540">
        <f t="shared" si="251"/>
        <v>1320</v>
      </c>
      <c r="S540">
        <v>0.67</v>
      </c>
      <c r="T540" t="s">
        <v>622</v>
      </c>
      <c r="U540">
        <f t="shared" si="265"/>
        <v>1320</v>
      </c>
      <c r="V540">
        <f t="shared" si="266"/>
        <v>1320</v>
      </c>
      <c r="W540" t="s">
        <v>648</v>
      </c>
      <c r="X540" t="str">
        <f t="shared" si="267"/>
        <v>Yes*</v>
      </c>
      <c r="AB540" t="s">
        <v>683</v>
      </c>
      <c r="AC540" t="str">
        <f t="shared" si="261"/>
        <v>No</v>
      </c>
      <c r="AD540" t="str">
        <f t="shared" si="245"/>
        <v>No</v>
      </c>
      <c r="AE540" t="str">
        <f t="shared" si="246"/>
        <v>No</v>
      </c>
      <c r="AF540" t="str">
        <f t="shared" si="247"/>
        <v>Yes</v>
      </c>
      <c r="AG540" t="str">
        <f t="shared" si="248"/>
        <v>No</v>
      </c>
      <c r="AH540" t="s">
        <v>349</v>
      </c>
      <c r="AI540" t="s">
        <v>348</v>
      </c>
      <c r="AJ540" t="str">
        <f t="shared" si="239"/>
        <v/>
      </c>
      <c r="AK540" t="str">
        <f t="shared" si="252"/>
        <v/>
      </c>
      <c r="AL540" t="str">
        <f t="shared" si="253"/>
        <v/>
      </c>
      <c r="AM540" t="str">
        <f t="shared" si="254"/>
        <v>Industrial</v>
      </c>
      <c r="AN540" t="str">
        <f t="shared" si="255"/>
        <v/>
      </c>
      <c r="AO540" t="str">
        <f t="shared" si="256"/>
        <v>PAH</v>
      </c>
      <c r="AP540" t="str">
        <f t="shared" si="235"/>
        <v/>
      </c>
    </row>
    <row r="541" spans="1:42" hidden="1" x14ac:dyDescent="0.35">
      <c r="A541">
        <v>40871607</v>
      </c>
      <c r="B541" s="5" t="s">
        <v>584</v>
      </c>
      <c r="C541" t="s">
        <v>585</v>
      </c>
      <c r="D541">
        <v>2017</v>
      </c>
      <c r="E541" t="s">
        <v>620</v>
      </c>
      <c r="F541" s="4">
        <v>62556</v>
      </c>
      <c r="G541" t="s">
        <v>634</v>
      </c>
      <c r="H541" t="s">
        <v>641</v>
      </c>
      <c r="I541" t="s">
        <v>621</v>
      </c>
      <c r="K541" t="s">
        <v>530</v>
      </c>
      <c r="L541" t="s">
        <v>684</v>
      </c>
      <c r="N541"/>
      <c r="O541" s="1" t="str">
        <f t="shared" si="257"/>
        <v>Yes</v>
      </c>
      <c r="Q541">
        <v>2430</v>
      </c>
      <c r="R541">
        <f t="shared" si="251"/>
        <v>2430</v>
      </c>
      <c r="S541">
        <v>0.67</v>
      </c>
      <c r="T541" t="s">
        <v>622</v>
      </c>
      <c r="U541">
        <f t="shared" si="265"/>
        <v>2430</v>
      </c>
      <c r="V541">
        <f t="shared" si="266"/>
        <v>2430</v>
      </c>
      <c r="W541" t="s">
        <v>648</v>
      </c>
      <c r="X541" t="str">
        <f t="shared" si="267"/>
        <v>Yes*</v>
      </c>
      <c r="AB541" t="s">
        <v>683</v>
      </c>
      <c r="AC541" t="str">
        <f t="shared" si="261"/>
        <v>No</v>
      </c>
      <c r="AD541" t="str">
        <f t="shared" si="245"/>
        <v>No</v>
      </c>
      <c r="AE541" t="str">
        <f t="shared" si="246"/>
        <v>No</v>
      </c>
      <c r="AF541" t="str">
        <f t="shared" si="247"/>
        <v>Yes</v>
      </c>
      <c r="AG541" t="str">
        <f t="shared" si="248"/>
        <v>No</v>
      </c>
      <c r="AH541" t="s">
        <v>349</v>
      </c>
      <c r="AI541" t="s">
        <v>348</v>
      </c>
      <c r="AJ541" t="str">
        <f t="shared" si="239"/>
        <v/>
      </c>
      <c r="AK541" t="str">
        <f t="shared" si="252"/>
        <v/>
      </c>
      <c r="AL541" t="str">
        <f t="shared" si="253"/>
        <v/>
      </c>
      <c r="AM541" t="str">
        <f t="shared" si="254"/>
        <v>Industrial</v>
      </c>
      <c r="AN541" t="str">
        <f t="shared" si="255"/>
        <v/>
      </c>
      <c r="AO541" t="str">
        <f t="shared" si="256"/>
        <v>PAH</v>
      </c>
      <c r="AP541" t="str">
        <f t="shared" si="235"/>
        <v/>
      </c>
    </row>
    <row r="542" spans="1:42" hidden="1" x14ac:dyDescent="0.35">
      <c r="A542">
        <v>4087141</v>
      </c>
      <c r="B542" t="s">
        <v>582</v>
      </c>
      <c r="C542" t="s">
        <v>583</v>
      </c>
      <c r="D542">
        <v>2017</v>
      </c>
      <c r="E542" t="s">
        <v>620</v>
      </c>
      <c r="F542" s="4">
        <v>62556</v>
      </c>
      <c r="G542" t="s">
        <v>634</v>
      </c>
      <c r="H542" t="s">
        <v>641</v>
      </c>
      <c r="I542" t="s">
        <v>621</v>
      </c>
      <c r="K542" t="s">
        <v>530</v>
      </c>
      <c r="L542" t="s">
        <v>684</v>
      </c>
      <c r="N542"/>
      <c r="O542" s="1" t="str">
        <f t="shared" si="257"/>
        <v>Yes</v>
      </c>
      <c r="Q542">
        <v>844</v>
      </c>
      <c r="R542">
        <f t="shared" si="251"/>
        <v>844</v>
      </c>
      <c r="S542">
        <v>0.67</v>
      </c>
      <c r="T542" t="s">
        <v>622</v>
      </c>
      <c r="U542">
        <f t="shared" si="265"/>
        <v>844</v>
      </c>
      <c r="V542">
        <f t="shared" si="266"/>
        <v>844</v>
      </c>
      <c r="W542" t="s">
        <v>648</v>
      </c>
      <c r="X542" t="str">
        <f t="shared" si="267"/>
        <v>Yes*</v>
      </c>
      <c r="AB542" t="s">
        <v>683</v>
      </c>
      <c r="AC542" t="str">
        <f t="shared" si="261"/>
        <v>No</v>
      </c>
      <c r="AD542" t="str">
        <f t="shared" si="245"/>
        <v>No</v>
      </c>
      <c r="AE542" t="str">
        <f t="shared" si="246"/>
        <v>No</v>
      </c>
      <c r="AF542" t="str">
        <f t="shared" si="247"/>
        <v>Yes</v>
      </c>
      <c r="AG542" t="str">
        <f t="shared" si="248"/>
        <v>No</v>
      </c>
      <c r="AH542" t="s">
        <v>349</v>
      </c>
      <c r="AI542" t="s">
        <v>348</v>
      </c>
      <c r="AJ542" t="str">
        <f t="shared" si="239"/>
        <v/>
      </c>
      <c r="AK542" t="str">
        <f t="shared" si="252"/>
        <v/>
      </c>
      <c r="AL542" t="str">
        <f t="shared" si="253"/>
        <v/>
      </c>
      <c r="AM542" t="str">
        <f t="shared" si="254"/>
        <v>Industrial</v>
      </c>
      <c r="AN542" t="str">
        <f t="shared" si="255"/>
        <v/>
      </c>
      <c r="AO542" t="str">
        <f t="shared" si="256"/>
        <v>PAH</v>
      </c>
      <c r="AP542" t="str">
        <f t="shared" si="235"/>
        <v/>
      </c>
    </row>
    <row r="543" spans="1:42" hidden="1" x14ac:dyDescent="0.35">
      <c r="A543">
        <v>4087098</v>
      </c>
      <c r="B543" t="s">
        <v>579</v>
      </c>
      <c r="C543" t="s">
        <v>580</v>
      </c>
      <c r="D543">
        <v>2017</v>
      </c>
      <c r="E543" t="s">
        <v>620</v>
      </c>
      <c r="F543" s="4">
        <v>62556</v>
      </c>
      <c r="G543" t="s">
        <v>634</v>
      </c>
      <c r="H543" t="s">
        <v>641</v>
      </c>
      <c r="I543" t="s">
        <v>621</v>
      </c>
      <c r="K543" t="s">
        <v>530</v>
      </c>
      <c r="L543" t="s">
        <v>684</v>
      </c>
      <c r="N543"/>
      <c r="O543" s="1" t="str">
        <f t="shared" si="257"/>
        <v>Yes</v>
      </c>
      <c r="Q543">
        <v>1420</v>
      </c>
      <c r="R543">
        <f t="shared" si="251"/>
        <v>1420</v>
      </c>
      <c r="S543">
        <v>0.67</v>
      </c>
      <c r="T543" t="s">
        <v>622</v>
      </c>
      <c r="U543">
        <f t="shared" si="265"/>
        <v>1420</v>
      </c>
      <c r="V543">
        <f t="shared" si="266"/>
        <v>1420</v>
      </c>
      <c r="W543" t="s">
        <v>648</v>
      </c>
      <c r="X543" t="str">
        <f t="shared" si="267"/>
        <v>Yes*</v>
      </c>
      <c r="AB543" t="s">
        <v>683</v>
      </c>
      <c r="AC543" t="str">
        <f t="shared" si="261"/>
        <v>No</v>
      </c>
      <c r="AD543" t="str">
        <f t="shared" si="245"/>
        <v>No</v>
      </c>
      <c r="AE543" t="str">
        <f t="shared" si="246"/>
        <v>No</v>
      </c>
      <c r="AF543" t="str">
        <f t="shared" si="247"/>
        <v>Yes</v>
      </c>
      <c r="AG543" t="str">
        <f t="shared" si="248"/>
        <v>No</v>
      </c>
      <c r="AH543" t="s">
        <v>349</v>
      </c>
      <c r="AI543" t="s">
        <v>348</v>
      </c>
      <c r="AJ543" t="str">
        <f t="shared" si="239"/>
        <v/>
      </c>
      <c r="AK543" t="str">
        <f t="shared" si="252"/>
        <v/>
      </c>
      <c r="AL543" t="str">
        <f t="shared" si="253"/>
        <v/>
      </c>
      <c r="AM543" t="str">
        <f t="shared" si="254"/>
        <v>Industrial</v>
      </c>
      <c r="AN543" t="str">
        <f t="shared" si="255"/>
        <v/>
      </c>
      <c r="AO543" t="str">
        <f t="shared" si="256"/>
        <v>PAH</v>
      </c>
      <c r="AP543" t="str">
        <f t="shared" si="235"/>
        <v/>
      </c>
    </row>
    <row r="544" spans="1:42" hidden="1" x14ac:dyDescent="0.35">
      <c r="A544">
        <v>40870855</v>
      </c>
      <c r="B544" t="s">
        <v>577</v>
      </c>
      <c r="C544" t="s">
        <v>578</v>
      </c>
      <c r="D544">
        <v>2017</v>
      </c>
      <c r="E544" t="s">
        <v>620</v>
      </c>
      <c r="F544" s="4">
        <v>62556</v>
      </c>
      <c r="G544" t="s">
        <v>634</v>
      </c>
      <c r="H544" t="s">
        <v>641</v>
      </c>
      <c r="I544" t="s">
        <v>621</v>
      </c>
      <c r="K544" t="s">
        <v>530</v>
      </c>
      <c r="L544" t="s">
        <v>684</v>
      </c>
      <c r="N544"/>
      <c r="O544" s="1" t="str">
        <f t="shared" si="257"/>
        <v>Yes</v>
      </c>
      <c r="Q544">
        <v>2260</v>
      </c>
      <c r="R544">
        <f t="shared" si="251"/>
        <v>2260</v>
      </c>
      <c r="S544">
        <v>0.67</v>
      </c>
      <c r="T544" t="s">
        <v>622</v>
      </c>
      <c r="U544">
        <f t="shared" si="265"/>
        <v>2260</v>
      </c>
      <c r="V544">
        <f t="shared" si="266"/>
        <v>2260</v>
      </c>
      <c r="W544" t="s">
        <v>648</v>
      </c>
      <c r="X544" t="str">
        <f t="shared" si="267"/>
        <v>Yes*</v>
      </c>
      <c r="AB544" t="s">
        <v>683</v>
      </c>
      <c r="AC544" t="str">
        <f t="shared" si="261"/>
        <v>No</v>
      </c>
      <c r="AD544" t="str">
        <f t="shared" si="245"/>
        <v>No</v>
      </c>
      <c r="AE544" t="str">
        <f t="shared" si="246"/>
        <v>No</v>
      </c>
      <c r="AF544" t="str">
        <f t="shared" si="247"/>
        <v>Yes</v>
      </c>
      <c r="AG544" t="str">
        <f t="shared" si="248"/>
        <v>No</v>
      </c>
      <c r="AH544" t="s">
        <v>349</v>
      </c>
      <c r="AI544" t="s">
        <v>348</v>
      </c>
      <c r="AJ544" t="str">
        <f t="shared" si="239"/>
        <v/>
      </c>
      <c r="AK544" t="str">
        <f t="shared" si="252"/>
        <v/>
      </c>
      <c r="AL544" t="str">
        <f t="shared" si="253"/>
        <v/>
      </c>
      <c r="AM544" t="str">
        <f t="shared" si="254"/>
        <v>Industrial</v>
      </c>
      <c r="AN544" t="str">
        <f t="shared" si="255"/>
        <v/>
      </c>
      <c r="AO544" t="str">
        <f t="shared" si="256"/>
        <v>PAH</v>
      </c>
      <c r="AP544" t="str">
        <f t="shared" si="235"/>
        <v/>
      </c>
    </row>
    <row r="545" spans="1:42" hidden="1" x14ac:dyDescent="0.35">
      <c r="A545">
        <v>4087014</v>
      </c>
      <c r="B545" t="s">
        <v>575</v>
      </c>
      <c r="C545" t="s">
        <v>576</v>
      </c>
      <c r="D545">
        <v>2017</v>
      </c>
      <c r="E545" t="s">
        <v>620</v>
      </c>
      <c r="F545" s="4">
        <v>62556</v>
      </c>
      <c r="G545" t="s">
        <v>634</v>
      </c>
      <c r="H545" t="s">
        <v>641</v>
      </c>
      <c r="I545" t="s">
        <v>621</v>
      </c>
      <c r="K545" t="s">
        <v>530</v>
      </c>
      <c r="L545" t="s">
        <v>684</v>
      </c>
      <c r="N545"/>
      <c r="O545" s="1" t="str">
        <f t="shared" si="257"/>
        <v>Yes</v>
      </c>
      <c r="Q545">
        <v>17.2</v>
      </c>
      <c r="R545">
        <f t="shared" si="251"/>
        <v>17.2</v>
      </c>
      <c r="S545">
        <v>0.67</v>
      </c>
      <c r="T545" t="s">
        <v>622</v>
      </c>
      <c r="U545">
        <f t="shared" si="265"/>
        <v>17.2</v>
      </c>
      <c r="V545">
        <f t="shared" si="266"/>
        <v>17.2</v>
      </c>
      <c r="W545" t="s">
        <v>648</v>
      </c>
      <c r="X545" t="str">
        <f t="shared" si="267"/>
        <v>Yes*</v>
      </c>
      <c r="AB545" t="s">
        <v>683</v>
      </c>
      <c r="AC545" t="str">
        <f t="shared" si="261"/>
        <v>No</v>
      </c>
      <c r="AD545" t="str">
        <f t="shared" si="245"/>
        <v>No</v>
      </c>
      <c r="AE545" t="str">
        <f t="shared" si="246"/>
        <v>No</v>
      </c>
      <c r="AF545" t="str">
        <f t="shared" si="247"/>
        <v>Yes</v>
      </c>
      <c r="AG545" t="str">
        <f t="shared" si="248"/>
        <v>No</v>
      </c>
      <c r="AH545" t="s">
        <v>349</v>
      </c>
      <c r="AI545" t="s">
        <v>348</v>
      </c>
      <c r="AJ545" t="str">
        <f t="shared" si="239"/>
        <v/>
      </c>
      <c r="AK545" t="str">
        <f t="shared" si="252"/>
        <v/>
      </c>
      <c r="AL545" t="str">
        <f t="shared" si="253"/>
        <v/>
      </c>
      <c r="AM545" t="str">
        <f t="shared" si="254"/>
        <v>Industrial</v>
      </c>
      <c r="AN545" t="str">
        <f t="shared" si="255"/>
        <v/>
      </c>
      <c r="AO545" t="str">
        <f t="shared" si="256"/>
        <v>PAH</v>
      </c>
      <c r="AP545" t="str">
        <f t="shared" si="235"/>
        <v/>
      </c>
    </row>
    <row r="546" spans="1:42" hidden="1" x14ac:dyDescent="0.35">
      <c r="A546" s="1">
        <v>4087000</v>
      </c>
      <c r="B546" s="1" t="s">
        <v>3</v>
      </c>
      <c r="C546" s="1" t="s">
        <v>4</v>
      </c>
      <c r="D546" s="1">
        <v>2017</v>
      </c>
      <c r="E546" s="1" t="s">
        <v>618</v>
      </c>
      <c r="F546" s="1">
        <v>67495</v>
      </c>
      <c r="G546" s="1" t="s">
        <v>282</v>
      </c>
      <c r="H546" s="1" t="s">
        <v>118</v>
      </c>
      <c r="I546" s="1" t="s">
        <v>597</v>
      </c>
      <c r="J546" s="1">
        <v>2440</v>
      </c>
      <c r="K546" s="1" t="s">
        <v>345</v>
      </c>
      <c r="L546" s="1" t="s">
        <v>345</v>
      </c>
      <c r="M546" s="1"/>
      <c r="N546" s="1" t="s">
        <v>606</v>
      </c>
      <c r="O546" s="1" t="str">
        <f t="shared" si="257"/>
        <v>No</v>
      </c>
      <c r="P546" s="1" t="s">
        <v>722</v>
      </c>
      <c r="Q546" s="1">
        <v>25</v>
      </c>
      <c r="R546" s="1">
        <f t="shared" si="251"/>
        <v>0</v>
      </c>
      <c r="S546" s="1">
        <f>IF(O546="No", Q546, " ")</f>
        <v>25</v>
      </c>
      <c r="T546" s="1" t="s">
        <v>30</v>
      </c>
      <c r="U546" s="1">
        <f>R546/1000</f>
        <v>0</v>
      </c>
      <c r="V546" s="1">
        <f>S546/1000</f>
        <v>2.5000000000000001E-2</v>
      </c>
      <c r="W546" s="1" t="s">
        <v>231</v>
      </c>
      <c r="X546" s="1" t="str">
        <f>IF(N546="E", "Yes", "No")</f>
        <v>No</v>
      </c>
      <c r="AB546" t="s">
        <v>458</v>
      </c>
      <c r="AC546" t="str">
        <f t="shared" si="261"/>
        <v>No</v>
      </c>
      <c r="AD546" t="str">
        <f t="shared" si="245"/>
        <v>No</v>
      </c>
      <c r="AE546" t="str">
        <f t="shared" si="246"/>
        <v>No</v>
      </c>
      <c r="AF546" t="str">
        <f t="shared" si="247"/>
        <v>No</v>
      </c>
      <c r="AG546" t="str">
        <f t="shared" si="248"/>
        <v>Yes</v>
      </c>
      <c r="AH546" s="1" t="s">
        <v>348</v>
      </c>
      <c r="AI546" t="s">
        <v>348</v>
      </c>
      <c r="AJ546" t="str">
        <f t="shared" si="239"/>
        <v/>
      </c>
      <c r="AK546" t="str">
        <f t="shared" si="252"/>
        <v/>
      </c>
      <c r="AL546" t="str">
        <f t="shared" si="253"/>
        <v/>
      </c>
      <c r="AM546" t="str">
        <f t="shared" si="254"/>
        <v/>
      </c>
      <c r="AN546" t="str">
        <f t="shared" si="255"/>
        <v>Pharmaceutical</v>
      </c>
      <c r="AO546" t="str">
        <f t="shared" si="256"/>
        <v/>
      </c>
      <c r="AP546" t="str">
        <f t="shared" si="235"/>
        <v/>
      </c>
    </row>
    <row r="547" spans="1:42" hidden="1" x14ac:dyDescent="0.35">
      <c r="A547">
        <v>40870112</v>
      </c>
      <c r="B547" t="s">
        <v>573</v>
      </c>
      <c r="C547" t="s">
        <v>574</v>
      </c>
      <c r="D547">
        <v>2017</v>
      </c>
      <c r="E547" t="s">
        <v>620</v>
      </c>
      <c r="F547" s="4">
        <v>62557</v>
      </c>
      <c r="G547" t="s">
        <v>635</v>
      </c>
      <c r="H547" t="s">
        <v>642</v>
      </c>
      <c r="I547" t="s">
        <v>621</v>
      </c>
      <c r="K547" t="s">
        <v>530</v>
      </c>
      <c r="L547" t="s">
        <v>686</v>
      </c>
      <c r="O547" s="1" t="str">
        <f t="shared" si="257"/>
        <v>Yes</v>
      </c>
      <c r="Q547" s="1">
        <v>594</v>
      </c>
      <c r="R547">
        <f t="shared" si="251"/>
        <v>594</v>
      </c>
      <c r="S547">
        <v>0.69</v>
      </c>
      <c r="T547" t="s">
        <v>622</v>
      </c>
      <c r="U547">
        <f t="shared" ref="U547:U553" si="268">R547/1</f>
        <v>594</v>
      </c>
      <c r="V547">
        <f t="shared" ref="V547:V553" si="269">U547</f>
        <v>594</v>
      </c>
      <c r="W547" t="s">
        <v>648</v>
      </c>
      <c r="X547" t="str">
        <f t="shared" ref="X547:X553" si="270">IF(S547&lt;R547, "Yes*", "No")</f>
        <v>Yes*</v>
      </c>
      <c r="AB547" t="s">
        <v>685</v>
      </c>
      <c r="AC547" t="str">
        <f t="shared" si="261"/>
        <v>No</v>
      </c>
      <c r="AD547" t="str">
        <f t="shared" si="245"/>
        <v>Yes</v>
      </c>
      <c r="AE547" t="str">
        <f t="shared" si="246"/>
        <v>Yes</v>
      </c>
      <c r="AF547" t="str">
        <f t="shared" si="247"/>
        <v>Yes</v>
      </c>
      <c r="AG547" t="str">
        <f t="shared" si="248"/>
        <v>No</v>
      </c>
      <c r="AH547" t="s">
        <v>349</v>
      </c>
      <c r="AI547" t="s">
        <v>348</v>
      </c>
      <c r="AJ547" t="str">
        <f t="shared" si="239"/>
        <v/>
      </c>
      <c r="AK547" t="str">
        <f t="shared" si="252"/>
        <v>PCP</v>
      </c>
      <c r="AL547" t="str">
        <f t="shared" si="253"/>
        <v>Consumer</v>
      </c>
      <c r="AM547" t="str">
        <f t="shared" si="254"/>
        <v>Industrial</v>
      </c>
      <c r="AN547" t="str">
        <f t="shared" si="255"/>
        <v/>
      </c>
      <c r="AO547" t="str">
        <f t="shared" si="256"/>
        <v>PAH</v>
      </c>
      <c r="AP547" t="str">
        <f t="shared" si="235"/>
        <v/>
      </c>
    </row>
    <row r="548" spans="1:42" hidden="1" x14ac:dyDescent="0.35">
      <c r="A548">
        <v>4087170</v>
      </c>
      <c r="B548" t="s">
        <v>586</v>
      </c>
      <c r="C548" t="s">
        <v>587</v>
      </c>
      <c r="D548">
        <v>2017</v>
      </c>
      <c r="E548" t="s">
        <v>620</v>
      </c>
      <c r="F548" s="4">
        <v>62557</v>
      </c>
      <c r="G548" t="s">
        <v>635</v>
      </c>
      <c r="H548" t="s">
        <v>642</v>
      </c>
      <c r="I548" t="s">
        <v>621</v>
      </c>
      <c r="K548" t="s">
        <v>530</v>
      </c>
      <c r="L548" t="s">
        <v>686</v>
      </c>
      <c r="N548"/>
      <c r="O548" s="1" t="str">
        <f t="shared" si="257"/>
        <v>Yes</v>
      </c>
      <c r="Q548" s="1">
        <v>1970</v>
      </c>
      <c r="R548">
        <f t="shared" si="251"/>
        <v>1970</v>
      </c>
      <c r="S548">
        <v>0.69</v>
      </c>
      <c r="T548" t="s">
        <v>622</v>
      </c>
      <c r="U548">
        <f t="shared" si="268"/>
        <v>1970</v>
      </c>
      <c r="V548">
        <f t="shared" si="269"/>
        <v>1970</v>
      </c>
      <c r="W548" t="s">
        <v>648</v>
      </c>
      <c r="X548" t="str">
        <f t="shared" si="270"/>
        <v>Yes*</v>
      </c>
      <c r="AB548" t="s">
        <v>685</v>
      </c>
      <c r="AC548" t="str">
        <f t="shared" si="261"/>
        <v>No</v>
      </c>
      <c r="AD548" t="str">
        <f t="shared" si="245"/>
        <v>Yes</v>
      </c>
      <c r="AE548" t="str">
        <f t="shared" si="246"/>
        <v>Yes</v>
      </c>
      <c r="AF548" t="str">
        <f t="shared" si="247"/>
        <v>Yes</v>
      </c>
      <c r="AG548" t="str">
        <f t="shared" si="248"/>
        <v>No</v>
      </c>
      <c r="AH548" t="s">
        <v>349</v>
      </c>
      <c r="AI548" t="s">
        <v>348</v>
      </c>
      <c r="AJ548" t="str">
        <f t="shared" si="239"/>
        <v/>
      </c>
      <c r="AK548" t="str">
        <f t="shared" si="252"/>
        <v>PCP</v>
      </c>
      <c r="AL548" t="str">
        <f t="shared" si="253"/>
        <v>Consumer</v>
      </c>
      <c r="AM548" t="str">
        <f t="shared" si="254"/>
        <v>Industrial</v>
      </c>
      <c r="AN548" t="str">
        <f t="shared" si="255"/>
        <v/>
      </c>
      <c r="AO548" t="str">
        <f t="shared" si="256"/>
        <v>PAH</v>
      </c>
      <c r="AP548" t="str">
        <f t="shared" si="235"/>
        <v/>
      </c>
    </row>
    <row r="549" spans="1:42" hidden="1" x14ac:dyDescent="0.35">
      <c r="A549">
        <v>40871607</v>
      </c>
      <c r="B549" s="5" t="s">
        <v>584</v>
      </c>
      <c r="C549" t="s">
        <v>585</v>
      </c>
      <c r="D549">
        <v>2017</v>
      </c>
      <c r="E549" t="s">
        <v>620</v>
      </c>
      <c r="F549" s="4">
        <v>62557</v>
      </c>
      <c r="G549" t="s">
        <v>635</v>
      </c>
      <c r="H549" t="s">
        <v>642</v>
      </c>
      <c r="I549" t="s">
        <v>621</v>
      </c>
      <c r="K549" t="s">
        <v>530</v>
      </c>
      <c r="L549" t="s">
        <v>686</v>
      </c>
      <c r="N549"/>
      <c r="O549" s="1" t="str">
        <f t="shared" si="257"/>
        <v>Yes</v>
      </c>
      <c r="Q549">
        <v>4060</v>
      </c>
      <c r="R549">
        <f t="shared" si="251"/>
        <v>4060</v>
      </c>
      <c r="S549">
        <v>0.69</v>
      </c>
      <c r="T549" t="s">
        <v>622</v>
      </c>
      <c r="U549">
        <f t="shared" si="268"/>
        <v>4060</v>
      </c>
      <c r="V549">
        <f t="shared" si="269"/>
        <v>4060</v>
      </c>
      <c r="W549" t="s">
        <v>648</v>
      </c>
      <c r="X549" t="str">
        <f t="shared" si="270"/>
        <v>Yes*</v>
      </c>
      <c r="AB549" t="s">
        <v>685</v>
      </c>
      <c r="AC549" t="str">
        <f t="shared" si="261"/>
        <v>No</v>
      </c>
      <c r="AD549" t="str">
        <f t="shared" si="245"/>
        <v>Yes</v>
      </c>
      <c r="AE549" t="str">
        <f t="shared" si="246"/>
        <v>Yes</v>
      </c>
      <c r="AF549" t="str">
        <f t="shared" si="247"/>
        <v>Yes</v>
      </c>
      <c r="AG549" t="str">
        <f t="shared" si="248"/>
        <v>No</v>
      </c>
      <c r="AH549" t="s">
        <v>349</v>
      </c>
      <c r="AI549" t="s">
        <v>348</v>
      </c>
      <c r="AJ549" t="str">
        <f t="shared" si="239"/>
        <v/>
      </c>
      <c r="AK549" t="str">
        <f t="shared" si="252"/>
        <v>PCP</v>
      </c>
      <c r="AL549" t="str">
        <f t="shared" si="253"/>
        <v>Consumer</v>
      </c>
      <c r="AM549" t="str">
        <f t="shared" si="254"/>
        <v>Industrial</v>
      </c>
      <c r="AN549" t="str">
        <f t="shared" si="255"/>
        <v/>
      </c>
      <c r="AO549" t="str">
        <f t="shared" si="256"/>
        <v>PAH</v>
      </c>
      <c r="AP549" t="str">
        <f t="shared" si="235"/>
        <v/>
      </c>
    </row>
    <row r="550" spans="1:42" hidden="1" x14ac:dyDescent="0.35">
      <c r="A550">
        <v>4087141</v>
      </c>
      <c r="B550" t="s">
        <v>582</v>
      </c>
      <c r="C550" t="s">
        <v>583</v>
      </c>
      <c r="D550">
        <v>2017</v>
      </c>
      <c r="E550" t="s">
        <v>620</v>
      </c>
      <c r="F550" s="4">
        <v>62557</v>
      </c>
      <c r="G550" t="s">
        <v>635</v>
      </c>
      <c r="H550" t="s">
        <v>642</v>
      </c>
      <c r="I550" t="s">
        <v>621</v>
      </c>
      <c r="K550" t="s">
        <v>530</v>
      </c>
      <c r="L550" t="s">
        <v>686</v>
      </c>
      <c r="N550"/>
      <c r="O550" s="1" t="str">
        <f t="shared" si="257"/>
        <v>Yes</v>
      </c>
      <c r="Q550">
        <v>911</v>
      </c>
      <c r="R550">
        <f t="shared" si="251"/>
        <v>911</v>
      </c>
      <c r="S550">
        <v>0.69</v>
      </c>
      <c r="T550" t="s">
        <v>622</v>
      </c>
      <c r="U550">
        <f t="shared" si="268"/>
        <v>911</v>
      </c>
      <c r="V550">
        <f t="shared" si="269"/>
        <v>911</v>
      </c>
      <c r="W550" t="s">
        <v>648</v>
      </c>
      <c r="X550" t="str">
        <f t="shared" si="270"/>
        <v>Yes*</v>
      </c>
      <c r="AB550" t="s">
        <v>685</v>
      </c>
      <c r="AC550" t="str">
        <f t="shared" si="261"/>
        <v>No</v>
      </c>
      <c r="AD550" t="str">
        <f t="shared" si="245"/>
        <v>Yes</v>
      </c>
      <c r="AE550" t="str">
        <f t="shared" si="246"/>
        <v>Yes</v>
      </c>
      <c r="AF550" t="str">
        <f t="shared" si="247"/>
        <v>Yes</v>
      </c>
      <c r="AG550" t="str">
        <f t="shared" si="248"/>
        <v>No</v>
      </c>
      <c r="AH550" t="s">
        <v>349</v>
      </c>
      <c r="AI550" t="s">
        <v>348</v>
      </c>
      <c r="AJ550" t="str">
        <f t="shared" si="239"/>
        <v/>
      </c>
      <c r="AK550" t="str">
        <f t="shared" si="252"/>
        <v>PCP</v>
      </c>
      <c r="AL550" t="str">
        <f t="shared" si="253"/>
        <v>Consumer</v>
      </c>
      <c r="AM550" t="str">
        <f t="shared" si="254"/>
        <v>Industrial</v>
      </c>
      <c r="AN550" t="str">
        <f t="shared" si="255"/>
        <v/>
      </c>
      <c r="AO550" t="str">
        <f t="shared" si="256"/>
        <v>PAH</v>
      </c>
      <c r="AP550" t="str">
        <f t="shared" si="235"/>
        <v/>
      </c>
    </row>
    <row r="551" spans="1:42" hidden="1" x14ac:dyDescent="0.35">
      <c r="A551">
        <v>4087098</v>
      </c>
      <c r="B551" t="s">
        <v>579</v>
      </c>
      <c r="C551" t="s">
        <v>580</v>
      </c>
      <c r="D551">
        <v>2017</v>
      </c>
      <c r="E551" t="s">
        <v>620</v>
      </c>
      <c r="F551" s="4">
        <v>62557</v>
      </c>
      <c r="G551" t="s">
        <v>635</v>
      </c>
      <c r="H551" t="s">
        <v>642</v>
      </c>
      <c r="I551" t="s">
        <v>621</v>
      </c>
      <c r="K551" t="s">
        <v>530</v>
      </c>
      <c r="L551" t="s">
        <v>686</v>
      </c>
      <c r="N551"/>
      <c r="O551" s="1" t="str">
        <f t="shared" si="257"/>
        <v>Yes</v>
      </c>
      <c r="Q551">
        <v>2300</v>
      </c>
      <c r="R551">
        <f t="shared" si="251"/>
        <v>2300</v>
      </c>
      <c r="S551">
        <v>0.69</v>
      </c>
      <c r="T551" t="s">
        <v>622</v>
      </c>
      <c r="U551">
        <f t="shared" si="268"/>
        <v>2300</v>
      </c>
      <c r="V551">
        <f t="shared" si="269"/>
        <v>2300</v>
      </c>
      <c r="W551" t="s">
        <v>648</v>
      </c>
      <c r="X551" t="str">
        <f t="shared" si="270"/>
        <v>Yes*</v>
      </c>
      <c r="AB551" t="s">
        <v>685</v>
      </c>
      <c r="AC551" t="str">
        <f t="shared" si="261"/>
        <v>No</v>
      </c>
      <c r="AD551" t="str">
        <f t="shared" si="245"/>
        <v>Yes</v>
      </c>
      <c r="AE551" t="str">
        <f t="shared" si="246"/>
        <v>Yes</v>
      </c>
      <c r="AF551" t="str">
        <f t="shared" si="247"/>
        <v>Yes</v>
      </c>
      <c r="AG551" t="str">
        <f t="shared" si="248"/>
        <v>No</v>
      </c>
      <c r="AH551" t="s">
        <v>349</v>
      </c>
      <c r="AI551" t="s">
        <v>348</v>
      </c>
      <c r="AJ551" t="str">
        <f t="shared" si="239"/>
        <v/>
      </c>
      <c r="AK551" t="str">
        <f t="shared" si="252"/>
        <v>PCP</v>
      </c>
      <c r="AL551" t="str">
        <f t="shared" si="253"/>
        <v>Consumer</v>
      </c>
      <c r="AM551" t="str">
        <f t="shared" si="254"/>
        <v>Industrial</v>
      </c>
      <c r="AN551" t="str">
        <f t="shared" si="255"/>
        <v/>
      </c>
      <c r="AO551" t="str">
        <f t="shared" si="256"/>
        <v>PAH</v>
      </c>
      <c r="AP551" t="str">
        <f t="shared" si="235"/>
        <v/>
      </c>
    </row>
    <row r="552" spans="1:42" hidden="1" x14ac:dyDescent="0.35">
      <c r="A552">
        <v>40870855</v>
      </c>
      <c r="B552" t="s">
        <v>577</v>
      </c>
      <c r="C552" t="s">
        <v>578</v>
      </c>
      <c r="D552">
        <v>2017</v>
      </c>
      <c r="E552" t="s">
        <v>620</v>
      </c>
      <c r="F552" s="4">
        <v>62557</v>
      </c>
      <c r="G552" t="s">
        <v>635</v>
      </c>
      <c r="H552" t="s">
        <v>642</v>
      </c>
      <c r="I552" t="s">
        <v>621</v>
      </c>
      <c r="K552" t="s">
        <v>530</v>
      </c>
      <c r="L552" t="s">
        <v>686</v>
      </c>
      <c r="N552"/>
      <c r="O552" s="1" t="str">
        <f t="shared" si="257"/>
        <v>Yes</v>
      </c>
      <c r="Q552">
        <v>3530</v>
      </c>
      <c r="R552">
        <f t="shared" si="251"/>
        <v>3530</v>
      </c>
      <c r="S552">
        <v>0.69</v>
      </c>
      <c r="T552" t="s">
        <v>622</v>
      </c>
      <c r="U552">
        <f t="shared" si="268"/>
        <v>3530</v>
      </c>
      <c r="V552">
        <f t="shared" si="269"/>
        <v>3530</v>
      </c>
      <c r="W552" t="s">
        <v>648</v>
      </c>
      <c r="X552" t="str">
        <f t="shared" si="270"/>
        <v>Yes*</v>
      </c>
      <c r="AB552" t="s">
        <v>685</v>
      </c>
      <c r="AC552" t="str">
        <f t="shared" si="261"/>
        <v>No</v>
      </c>
      <c r="AD552" t="str">
        <f t="shared" si="245"/>
        <v>Yes</v>
      </c>
      <c r="AE552" t="str">
        <f t="shared" si="246"/>
        <v>Yes</v>
      </c>
      <c r="AF552" t="str">
        <f t="shared" si="247"/>
        <v>Yes</v>
      </c>
      <c r="AG552" t="str">
        <f t="shared" si="248"/>
        <v>No</v>
      </c>
      <c r="AH552" t="s">
        <v>349</v>
      </c>
      <c r="AI552" t="s">
        <v>348</v>
      </c>
      <c r="AJ552" t="str">
        <f t="shared" si="239"/>
        <v/>
      </c>
      <c r="AK552" t="str">
        <f t="shared" si="252"/>
        <v>PCP</v>
      </c>
      <c r="AL552" t="str">
        <f t="shared" si="253"/>
        <v>Consumer</v>
      </c>
      <c r="AM552" t="str">
        <f t="shared" si="254"/>
        <v>Industrial</v>
      </c>
      <c r="AN552" t="str">
        <f t="shared" si="255"/>
        <v/>
      </c>
      <c r="AO552" t="str">
        <f t="shared" si="256"/>
        <v>PAH</v>
      </c>
      <c r="AP552" t="str">
        <f t="shared" si="235"/>
        <v/>
      </c>
    </row>
    <row r="553" spans="1:42" hidden="1" x14ac:dyDescent="0.35">
      <c r="A553">
        <v>4087014</v>
      </c>
      <c r="B553" t="s">
        <v>575</v>
      </c>
      <c r="C553" t="s">
        <v>576</v>
      </c>
      <c r="D553">
        <v>2017</v>
      </c>
      <c r="E553" t="s">
        <v>620</v>
      </c>
      <c r="F553" s="4">
        <v>62557</v>
      </c>
      <c r="G553" t="s">
        <v>635</v>
      </c>
      <c r="H553" t="s">
        <v>642</v>
      </c>
      <c r="I553" t="s">
        <v>621</v>
      </c>
      <c r="K553" t="s">
        <v>530</v>
      </c>
      <c r="L553" t="s">
        <v>686</v>
      </c>
      <c r="N553"/>
      <c r="O553" s="1" t="str">
        <f t="shared" si="257"/>
        <v>Yes</v>
      </c>
      <c r="Q553">
        <v>25.5</v>
      </c>
      <c r="R553">
        <f t="shared" si="251"/>
        <v>25.5</v>
      </c>
      <c r="S553">
        <v>0.69</v>
      </c>
      <c r="T553" t="s">
        <v>622</v>
      </c>
      <c r="U553">
        <f t="shared" si="268"/>
        <v>25.5</v>
      </c>
      <c r="V553">
        <f t="shared" si="269"/>
        <v>25.5</v>
      </c>
      <c r="W553" t="s">
        <v>648</v>
      </c>
      <c r="X553" t="str">
        <f t="shared" si="270"/>
        <v>Yes*</v>
      </c>
      <c r="AB553" t="s">
        <v>685</v>
      </c>
      <c r="AC553" t="str">
        <f t="shared" si="261"/>
        <v>No</v>
      </c>
      <c r="AD553" t="str">
        <f t="shared" si="245"/>
        <v>Yes</v>
      </c>
      <c r="AE553" t="str">
        <f t="shared" si="246"/>
        <v>Yes</v>
      </c>
      <c r="AF553" t="str">
        <f t="shared" si="247"/>
        <v>Yes</v>
      </c>
      <c r="AG553" t="str">
        <f t="shared" si="248"/>
        <v>No</v>
      </c>
      <c r="AH553" t="s">
        <v>349</v>
      </c>
      <c r="AI553" t="s">
        <v>348</v>
      </c>
      <c r="AJ553" t="str">
        <f t="shared" si="239"/>
        <v/>
      </c>
      <c r="AK553" t="str">
        <f t="shared" si="252"/>
        <v>PCP</v>
      </c>
      <c r="AL553" t="str">
        <f t="shared" si="253"/>
        <v>Consumer</v>
      </c>
      <c r="AM553" t="str">
        <f t="shared" si="254"/>
        <v>Industrial</v>
      </c>
      <c r="AN553" t="str">
        <f t="shared" si="255"/>
        <v/>
      </c>
      <c r="AO553" t="str">
        <f t="shared" si="256"/>
        <v>PAH</v>
      </c>
      <c r="AP553" t="str">
        <f t="shared" si="235"/>
        <v/>
      </c>
    </row>
    <row r="554" spans="1:42" hidden="1" x14ac:dyDescent="0.35">
      <c r="A554" s="1">
        <v>4087098</v>
      </c>
      <c r="B554" s="1" t="s">
        <v>579</v>
      </c>
      <c r="C554" s="1" t="s">
        <v>580</v>
      </c>
      <c r="D554" s="1">
        <v>2017</v>
      </c>
      <c r="E554" s="1" t="s">
        <v>618</v>
      </c>
      <c r="F554" s="1">
        <v>67507</v>
      </c>
      <c r="G554" s="1" t="s">
        <v>294</v>
      </c>
      <c r="H554" s="1" t="s">
        <v>130</v>
      </c>
      <c r="I554" s="1" t="s">
        <v>597</v>
      </c>
      <c r="J554" s="1">
        <v>2440</v>
      </c>
      <c r="K554" s="1" t="s">
        <v>345</v>
      </c>
      <c r="L554" s="1" t="s">
        <v>345</v>
      </c>
      <c r="M554" s="1"/>
      <c r="N554" s="1" t="s">
        <v>606</v>
      </c>
      <c r="O554" s="1" t="str">
        <f t="shared" si="257"/>
        <v>No</v>
      </c>
      <c r="P554" s="1" t="s">
        <v>722</v>
      </c>
      <c r="Q554" s="1">
        <v>163</v>
      </c>
      <c r="R554" s="1">
        <f t="shared" si="251"/>
        <v>0</v>
      </c>
      <c r="S554" s="1">
        <v>163</v>
      </c>
      <c r="T554" s="1" t="s">
        <v>30</v>
      </c>
      <c r="U554" s="1">
        <f t="shared" ref="U554:V556" si="271">R554/1000</f>
        <v>0</v>
      </c>
      <c r="V554" s="1">
        <f t="shared" si="271"/>
        <v>0.16300000000000001</v>
      </c>
      <c r="W554" s="1" t="s">
        <v>231</v>
      </c>
      <c r="X554" s="1" t="str">
        <f t="shared" ref="X554:X562" si="272">IF(N554="E", "Yes", "No")</f>
        <v>No</v>
      </c>
      <c r="AB554" t="s">
        <v>469</v>
      </c>
      <c r="AC554" t="str">
        <f t="shared" si="261"/>
        <v>No</v>
      </c>
      <c r="AD554" t="str">
        <f t="shared" si="245"/>
        <v>No</v>
      </c>
      <c r="AE554" t="str">
        <f t="shared" si="246"/>
        <v>No</v>
      </c>
      <c r="AF554" t="str">
        <f t="shared" si="247"/>
        <v>No</v>
      </c>
      <c r="AG554" t="str">
        <f t="shared" si="248"/>
        <v>Yes</v>
      </c>
      <c r="AH554" s="1" t="s">
        <v>348</v>
      </c>
      <c r="AI554" t="s">
        <v>348</v>
      </c>
      <c r="AJ554" t="str">
        <f t="shared" si="239"/>
        <v/>
      </c>
      <c r="AK554" t="str">
        <f t="shared" si="252"/>
        <v/>
      </c>
      <c r="AL554" t="str">
        <f t="shared" si="253"/>
        <v/>
      </c>
      <c r="AM554" t="str">
        <f t="shared" si="254"/>
        <v/>
      </c>
      <c r="AN554" t="str">
        <f t="shared" si="255"/>
        <v>Pharmaceutical</v>
      </c>
      <c r="AO554" t="str">
        <f t="shared" si="256"/>
        <v/>
      </c>
      <c r="AP554" t="str">
        <f t="shared" si="235"/>
        <v/>
      </c>
    </row>
    <row r="555" spans="1:42" hidden="1" x14ac:dyDescent="0.35">
      <c r="A555" s="1">
        <v>4087098</v>
      </c>
      <c r="B555" s="1" t="s">
        <v>579</v>
      </c>
      <c r="C555" s="1" t="s">
        <v>580</v>
      </c>
      <c r="D555" s="1">
        <v>2017</v>
      </c>
      <c r="E555" s="1" t="s">
        <v>618</v>
      </c>
      <c r="F555" s="1">
        <v>67506</v>
      </c>
      <c r="G555" s="1" t="s">
        <v>293</v>
      </c>
      <c r="H555" s="1" t="s">
        <v>129</v>
      </c>
      <c r="I555" s="1" t="s">
        <v>597</v>
      </c>
      <c r="J555" s="1">
        <v>2440</v>
      </c>
      <c r="K555" s="1" t="s">
        <v>345</v>
      </c>
      <c r="L555" s="1" t="s">
        <v>345</v>
      </c>
      <c r="M555" s="1"/>
      <c r="N555" s="1" t="s">
        <v>606</v>
      </c>
      <c r="O555" s="1" t="str">
        <f t="shared" si="257"/>
        <v>No</v>
      </c>
      <c r="P555" s="1" t="s">
        <v>722</v>
      </c>
      <c r="Q555" s="1">
        <v>40</v>
      </c>
      <c r="R555" s="1">
        <f t="shared" si="251"/>
        <v>0</v>
      </c>
      <c r="S555" s="1">
        <v>40</v>
      </c>
      <c r="T555" s="1" t="s">
        <v>30</v>
      </c>
      <c r="U555" s="1">
        <f t="shared" si="271"/>
        <v>0</v>
      </c>
      <c r="V555" s="1">
        <f t="shared" si="271"/>
        <v>0.04</v>
      </c>
      <c r="W555" s="1" t="s">
        <v>231</v>
      </c>
      <c r="X555" s="1" t="str">
        <f t="shared" si="272"/>
        <v>No</v>
      </c>
      <c r="AB555" t="s">
        <v>468</v>
      </c>
      <c r="AC555" t="str">
        <f t="shared" si="261"/>
        <v>No</v>
      </c>
      <c r="AD555" t="str">
        <f t="shared" si="245"/>
        <v>No</v>
      </c>
      <c r="AE555" t="str">
        <f t="shared" si="246"/>
        <v>No</v>
      </c>
      <c r="AF555" t="str">
        <f t="shared" si="247"/>
        <v>No</v>
      </c>
      <c r="AG555" t="str">
        <f t="shared" si="248"/>
        <v>Yes</v>
      </c>
      <c r="AH555" s="1" t="s">
        <v>348</v>
      </c>
      <c r="AI555" t="s">
        <v>348</v>
      </c>
      <c r="AJ555" t="str">
        <f t="shared" si="239"/>
        <v/>
      </c>
      <c r="AK555" t="str">
        <f t="shared" si="252"/>
        <v/>
      </c>
      <c r="AL555" t="str">
        <f t="shared" si="253"/>
        <v/>
      </c>
      <c r="AM555" t="str">
        <f t="shared" si="254"/>
        <v/>
      </c>
      <c r="AN555" t="str">
        <f t="shared" si="255"/>
        <v>Pharmaceutical</v>
      </c>
      <c r="AO555" t="str">
        <f t="shared" si="256"/>
        <v/>
      </c>
      <c r="AP555" t="str">
        <f t="shared" si="235"/>
        <v/>
      </c>
    </row>
    <row r="556" spans="1:42" hidden="1" x14ac:dyDescent="0.35">
      <c r="A556" s="1">
        <v>4087098</v>
      </c>
      <c r="B556" s="1" t="s">
        <v>579</v>
      </c>
      <c r="C556" s="1" t="s">
        <v>580</v>
      </c>
      <c r="D556" s="1">
        <v>2017</v>
      </c>
      <c r="E556" s="1" t="s">
        <v>618</v>
      </c>
      <c r="F556" s="1">
        <v>67468</v>
      </c>
      <c r="G556" s="1" t="s">
        <v>261</v>
      </c>
      <c r="H556" s="1" t="s">
        <v>98</v>
      </c>
      <c r="I556" s="1" t="s">
        <v>597</v>
      </c>
      <c r="J556" s="1">
        <v>2440</v>
      </c>
      <c r="K556" s="1" t="s">
        <v>345</v>
      </c>
      <c r="L556" s="1" t="s">
        <v>563</v>
      </c>
      <c r="M556" s="1"/>
      <c r="N556" s="1" t="s">
        <v>606</v>
      </c>
      <c r="O556" s="1" t="str">
        <f t="shared" si="257"/>
        <v>No</v>
      </c>
      <c r="P556" s="1" t="s">
        <v>722</v>
      </c>
      <c r="Q556" s="1">
        <v>80</v>
      </c>
      <c r="R556" s="1">
        <f t="shared" si="251"/>
        <v>0</v>
      </c>
      <c r="S556" s="1">
        <v>8.1999999999999993</v>
      </c>
      <c r="T556" s="1" t="s">
        <v>30</v>
      </c>
      <c r="U556" s="1">
        <f t="shared" si="271"/>
        <v>0</v>
      </c>
      <c r="V556" s="1">
        <f t="shared" si="271"/>
        <v>8.199999999999999E-3</v>
      </c>
      <c r="W556" s="1" t="s">
        <v>231</v>
      </c>
      <c r="X556" s="1" t="str">
        <f t="shared" si="272"/>
        <v>No</v>
      </c>
      <c r="AB556" t="s">
        <v>437</v>
      </c>
      <c r="AC556" t="str">
        <f t="shared" si="261"/>
        <v>No</v>
      </c>
      <c r="AD556" t="str">
        <f t="shared" si="245"/>
        <v>Yes</v>
      </c>
      <c r="AE556" t="str">
        <f t="shared" si="246"/>
        <v>No</v>
      </c>
      <c r="AF556" t="str">
        <f t="shared" si="247"/>
        <v>No</v>
      </c>
      <c r="AG556" t="str">
        <f t="shared" si="248"/>
        <v>Yes</v>
      </c>
      <c r="AH556" s="1" t="s">
        <v>348</v>
      </c>
      <c r="AI556" t="s">
        <v>348</v>
      </c>
      <c r="AJ556" t="str">
        <f t="shared" si="239"/>
        <v/>
      </c>
      <c r="AK556" t="str">
        <f t="shared" si="252"/>
        <v>PCP</v>
      </c>
      <c r="AL556" t="str">
        <f t="shared" si="253"/>
        <v/>
      </c>
      <c r="AM556" t="str">
        <f t="shared" si="254"/>
        <v/>
      </c>
      <c r="AN556" t="str">
        <f t="shared" si="255"/>
        <v>Pharmaceutical</v>
      </c>
      <c r="AO556" t="str">
        <f t="shared" si="256"/>
        <v/>
      </c>
      <c r="AP556" t="str">
        <f t="shared" si="235"/>
        <v/>
      </c>
    </row>
    <row r="557" spans="1:42" hidden="1" x14ac:dyDescent="0.35">
      <c r="A557" s="1">
        <v>4087098</v>
      </c>
      <c r="B557" s="1" t="s">
        <v>579</v>
      </c>
      <c r="C557" s="1" t="s">
        <v>580</v>
      </c>
      <c r="D557" s="1">
        <v>2017</v>
      </c>
      <c r="E557" s="1" t="s">
        <v>618</v>
      </c>
      <c r="F557" s="1">
        <v>62832</v>
      </c>
      <c r="G557" s="1" t="s">
        <v>226</v>
      </c>
      <c r="H557" s="1" t="s">
        <v>65</v>
      </c>
      <c r="I557" s="1" t="s">
        <v>596</v>
      </c>
      <c r="J557" s="1">
        <v>4433</v>
      </c>
      <c r="K557" s="1" t="s">
        <v>614</v>
      </c>
      <c r="L557" s="1" t="s">
        <v>547</v>
      </c>
      <c r="M557" s="1"/>
      <c r="N557" s="1" t="s">
        <v>606</v>
      </c>
      <c r="O557" s="1" t="str">
        <f t="shared" si="257"/>
        <v>No</v>
      </c>
      <c r="P557" s="1" t="s">
        <v>722</v>
      </c>
      <c r="Q557" s="1">
        <v>6.4000000000000001E-2</v>
      </c>
      <c r="R557" s="1">
        <f t="shared" si="251"/>
        <v>0</v>
      </c>
      <c r="S557" s="1">
        <v>6.4000000000000001E-2</v>
      </c>
      <c r="T557" s="1" t="s">
        <v>7</v>
      </c>
      <c r="U557" s="1">
        <f>R557/1</f>
        <v>0</v>
      </c>
      <c r="V557" s="1">
        <f>S557</f>
        <v>6.4000000000000001E-2</v>
      </c>
      <c r="W557" s="1" t="s">
        <v>177</v>
      </c>
      <c r="X557" s="1" t="str">
        <f t="shared" si="272"/>
        <v>No</v>
      </c>
      <c r="AB557" t="s">
        <v>406</v>
      </c>
      <c r="AC557" t="str">
        <f t="shared" si="261"/>
        <v>No</v>
      </c>
      <c r="AD557" t="str">
        <f t="shared" si="245"/>
        <v>Yes</v>
      </c>
      <c r="AE557" t="str">
        <f t="shared" si="246"/>
        <v>Yes</v>
      </c>
      <c r="AF557" t="str">
        <f t="shared" si="247"/>
        <v>Yes</v>
      </c>
      <c r="AG557" t="str">
        <f t="shared" si="248"/>
        <v>No</v>
      </c>
      <c r="AH557" s="1" t="s">
        <v>348</v>
      </c>
      <c r="AI557" t="s">
        <v>348</v>
      </c>
      <c r="AJ557" t="str">
        <f t="shared" si="239"/>
        <v/>
      </c>
      <c r="AK557" t="str">
        <f t="shared" si="252"/>
        <v>PCP</v>
      </c>
      <c r="AL557" t="str">
        <f t="shared" si="253"/>
        <v>Consumer</v>
      </c>
      <c r="AM557" t="str">
        <f t="shared" si="254"/>
        <v>Industrial</v>
      </c>
      <c r="AN557" t="str">
        <f t="shared" si="255"/>
        <v/>
      </c>
      <c r="AO557" t="str">
        <f t="shared" si="256"/>
        <v/>
      </c>
      <c r="AP557" t="str">
        <f t="shared" ref="AP557:AP620" si="273">IF(AI557="Yes", "Other", "")</f>
        <v/>
      </c>
    </row>
    <row r="558" spans="1:42" hidden="1" x14ac:dyDescent="0.35">
      <c r="A558" s="1">
        <v>4087098</v>
      </c>
      <c r="B558" s="1" t="s">
        <v>579</v>
      </c>
      <c r="C558" s="1" t="s">
        <v>580</v>
      </c>
      <c r="D558" s="1">
        <v>2017</v>
      </c>
      <c r="E558" s="1" t="s">
        <v>618</v>
      </c>
      <c r="F558" s="1">
        <v>34475</v>
      </c>
      <c r="G558" s="1" t="s">
        <v>599</v>
      </c>
      <c r="H558" s="1" t="s">
        <v>19</v>
      </c>
      <c r="I558" s="1" t="s">
        <v>596</v>
      </c>
      <c r="J558" s="1">
        <v>4433</v>
      </c>
      <c r="K558" s="1" t="s">
        <v>614</v>
      </c>
      <c r="L558" s="1" t="s">
        <v>548</v>
      </c>
      <c r="M558" s="1"/>
      <c r="N558" s="1" t="s">
        <v>606</v>
      </c>
      <c r="O558" s="1" t="str">
        <f t="shared" si="257"/>
        <v>No</v>
      </c>
      <c r="P558" s="1" t="s">
        <v>722</v>
      </c>
      <c r="Q558" s="1">
        <v>0.16</v>
      </c>
      <c r="R558" s="1">
        <f t="shared" si="251"/>
        <v>0</v>
      </c>
      <c r="S558" s="1">
        <v>0.16</v>
      </c>
      <c r="T558" s="1" t="s">
        <v>7</v>
      </c>
      <c r="U558" s="1">
        <f>R558/1</f>
        <v>0</v>
      </c>
      <c r="V558" s="1">
        <f>S558</f>
        <v>0.16</v>
      </c>
      <c r="W558" s="1" t="s">
        <v>177</v>
      </c>
      <c r="X558" s="1" t="str">
        <f t="shared" si="272"/>
        <v>No</v>
      </c>
      <c r="AB558" t="s">
        <v>360</v>
      </c>
      <c r="AC558" t="str">
        <f t="shared" si="261"/>
        <v>No</v>
      </c>
      <c r="AD558" t="str">
        <f t="shared" si="245"/>
        <v>Yes</v>
      </c>
      <c r="AE558" t="str">
        <f t="shared" si="246"/>
        <v>Yes</v>
      </c>
      <c r="AF558" t="str">
        <f t="shared" si="247"/>
        <v>Yes</v>
      </c>
      <c r="AG558" t="str">
        <f t="shared" si="248"/>
        <v>Yes</v>
      </c>
      <c r="AH558" t="s">
        <v>348</v>
      </c>
      <c r="AI558" t="s">
        <v>348</v>
      </c>
      <c r="AJ558" t="str">
        <f t="shared" si="239"/>
        <v/>
      </c>
      <c r="AK558" t="str">
        <f t="shared" si="252"/>
        <v>PCP</v>
      </c>
      <c r="AL558" t="str">
        <f t="shared" si="253"/>
        <v>Consumer</v>
      </c>
      <c r="AM558" t="str">
        <f t="shared" si="254"/>
        <v>Industrial</v>
      </c>
      <c r="AN558" t="str">
        <f t="shared" si="255"/>
        <v>Pharmaceutical</v>
      </c>
      <c r="AO558" t="str">
        <f t="shared" si="256"/>
        <v/>
      </c>
      <c r="AP558" t="str">
        <f t="shared" si="273"/>
        <v/>
      </c>
    </row>
    <row r="559" spans="1:42" hidden="1" x14ac:dyDescent="0.35">
      <c r="A559" s="1">
        <v>4087098</v>
      </c>
      <c r="B559" s="1" t="s">
        <v>579</v>
      </c>
      <c r="C559" s="1" t="s">
        <v>580</v>
      </c>
      <c r="D559" s="1">
        <v>2017</v>
      </c>
      <c r="E559" s="1" t="s">
        <v>618</v>
      </c>
      <c r="F559" s="1">
        <v>65065</v>
      </c>
      <c r="G559" s="2" t="s">
        <v>196</v>
      </c>
      <c r="H559" s="1" t="s">
        <v>28</v>
      </c>
      <c r="I559" s="1" t="s">
        <v>597</v>
      </c>
      <c r="J559" s="1">
        <v>2440</v>
      </c>
      <c r="K559" s="1" t="s">
        <v>345</v>
      </c>
      <c r="L559" s="1" t="s">
        <v>553</v>
      </c>
      <c r="M559" s="1" t="s">
        <v>530</v>
      </c>
      <c r="N559" s="1" t="s">
        <v>607</v>
      </c>
      <c r="O559" s="1" t="str">
        <f t="shared" si="257"/>
        <v>Yes</v>
      </c>
      <c r="P559" s="1" t="s">
        <v>349</v>
      </c>
      <c r="Q559" s="1">
        <f>AVERAGE(80, 94.5)</f>
        <v>87.25</v>
      </c>
      <c r="R559" s="1">
        <f t="shared" si="251"/>
        <v>87.25</v>
      </c>
      <c r="S559" s="1">
        <v>20</v>
      </c>
      <c r="T559" s="1" t="s">
        <v>30</v>
      </c>
      <c r="U559" s="1">
        <f t="shared" ref="U559:V562" si="274">R559/1000</f>
        <v>8.7249999999999994E-2</v>
      </c>
      <c r="V559" s="1">
        <f t="shared" si="274"/>
        <v>0.02</v>
      </c>
      <c r="W559" s="1" t="s">
        <v>177</v>
      </c>
      <c r="X559" s="1" t="str">
        <f t="shared" si="272"/>
        <v>Yes</v>
      </c>
      <c r="AB559" t="s">
        <v>368</v>
      </c>
      <c r="AC559" s="1" t="s">
        <v>349</v>
      </c>
      <c r="AD559" t="str">
        <f t="shared" si="245"/>
        <v>Yes</v>
      </c>
      <c r="AE559" t="str">
        <f t="shared" si="246"/>
        <v>Yes</v>
      </c>
      <c r="AF559" t="str">
        <f t="shared" si="247"/>
        <v>No</v>
      </c>
      <c r="AG559" t="str">
        <f t="shared" si="248"/>
        <v>No</v>
      </c>
      <c r="AH559" s="1" t="s">
        <v>348</v>
      </c>
      <c r="AI559" t="s">
        <v>348</v>
      </c>
      <c r="AJ559" t="str">
        <f t="shared" si="239"/>
        <v>Pesticide</v>
      </c>
      <c r="AK559" t="str">
        <f t="shared" si="252"/>
        <v>PCP</v>
      </c>
      <c r="AL559" t="str">
        <f t="shared" si="253"/>
        <v>Consumer</v>
      </c>
      <c r="AM559" t="str">
        <f t="shared" si="254"/>
        <v/>
      </c>
      <c r="AN559" t="str">
        <f t="shared" si="255"/>
        <v/>
      </c>
      <c r="AO559" t="str">
        <f t="shared" si="256"/>
        <v/>
      </c>
      <c r="AP559" t="str">
        <f t="shared" si="273"/>
        <v/>
      </c>
    </row>
    <row r="560" spans="1:42" hidden="1" x14ac:dyDescent="0.35">
      <c r="A560" s="1">
        <v>4087098</v>
      </c>
      <c r="B560" s="1" t="s">
        <v>579</v>
      </c>
      <c r="C560" s="1" t="s">
        <v>580</v>
      </c>
      <c r="D560" s="1">
        <v>2017</v>
      </c>
      <c r="E560" s="1" t="s">
        <v>618</v>
      </c>
      <c r="F560" s="1">
        <v>68017</v>
      </c>
      <c r="G560" s="1" t="s">
        <v>333</v>
      </c>
      <c r="H560" s="1" t="s">
        <v>164</v>
      </c>
      <c r="I560" s="1" t="s">
        <v>597</v>
      </c>
      <c r="J560" s="1">
        <v>2440</v>
      </c>
      <c r="K560" s="1" t="s">
        <v>345</v>
      </c>
      <c r="L560" s="1" t="s">
        <v>345</v>
      </c>
      <c r="M560" s="1"/>
      <c r="N560" s="1" t="s">
        <v>606</v>
      </c>
      <c r="O560" s="1" t="str">
        <f t="shared" si="257"/>
        <v>No</v>
      </c>
      <c r="P560" s="1" t="s">
        <v>722</v>
      </c>
      <c r="Q560" s="1">
        <v>290</v>
      </c>
      <c r="R560" s="1">
        <f t="shared" si="251"/>
        <v>0</v>
      </c>
      <c r="S560" s="1">
        <v>46</v>
      </c>
      <c r="T560" s="1" t="s">
        <v>30</v>
      </c>
      <c r="U560" s="1">
        <f t="shared" si="274"/>
        <v>0</v>
      </c>
      <c r="V560" s="1">
        <f t="shared" si="274"/>
        <v>4.5999999999999999E-2</v>
      </c>
      <c r="W560" s="1" t="s">
        <v>318</v>
      </c>
      <c r="X560" s="1" t="str">
        <f t="shared" si="272"/>
        <v>No</v>
      </c>
      <c r="AB560" t="s">
        <v>502</v>
      </c>
      <c r="AC560" t="str">
        <f t="shared" ref="AC560:AC575" si="275">IF(ISNUMBER(SEARCH("Pesticide, active_ingredient", AB560)), "Yes", "No")</f>
        <v>No</v>
      </c>
      <c r="AD560" t="str">
        <f t="shared" si="245"/>
        <v>No</v>
      </c>
      <c r="AE560" t="str">
        <f t="shared" si="246"/>
        <v>No</v>
      </c>
      <c r="AF560" t="str">
        <f t="shared" si="247"/>
        <v>No</v>
      </c>
      <c r="AG560" t="str">
        <f t="shared" si="248"/>
        <v>Yes</v>
      </c>
      <c r="AH560" s="1" t="s">
        <v>348</v>
      </c>
      <c r="AI560" t="s">
        <v>348</v>
      </c>
      <c r="AJ560" t="str">
        <f t="shared" si="239"/>
        <v/>
      </c>
      <c r="AK560" t="str">
        <f t="shared" si="252"/>
        <v/>
      </c>
      <c r="AL560" t="str">
        <f t="shared" si="253"/>
        <v/>
      </c>
      <c r="AM560" t="str">
        <f t="shared" si="254"/>
        <v/>
      </c>
      <c r="AN560" t="str">
        <f t="shared" si="255"/>
        <v>Pharmaceutical</v>
      </c>
      <c r="AO560" t="str">
        <f t="shared" si="256"/>
        <v/>
      </c>
      <c r="AP560" t="str">
        <f t="shared" si="273"/>
        <v/>
      </c>
    </row>
    <row r="561" spans="1:42" hidden="1" x14ac:dyDescent="0.35">
      <c r="A561" s="1">
        <v>4087098</v>
      </c>
      <c r="B561" s="1" t="s">
        <v>579</v>
      </c>
      <c r="C561" s="1" t="s">
        <v>580</v>
      </c>
      <c r="D561" s="1">
        <v>2017</v>
      </c>
      <c r="E561" s="1" t="s">
        <v>618</v>
      </c>
      <c r="F561" s="1">
        <v>68011</v>
      </c>
      <c r="G561" s="1" t="s">
        <v>329</v>
      </c>
      <c r="H561" s="1" t="s">
        <v>160</v>
      </c>
      <c r="I561" s="1" t="s">
        <v>597</v>
      </c>
      <c r="J561" s="1">
        <v>2440</v>
      </c>
      <c r="K561" s="1" t="s">
        <v>345</v>
      </c>
      <c r="L561" s="1" t="s">
        <v>563</v>
      </c>
      <c r="M561" s="1"/>
      <c r="N561" s="1" t="s">
        <v>606</v>
      </c>
      <c r="O561" s="1" t="str">
        <f t="shared" si="257"/>
        <v>No</v>
      </c>
      <c r="P561" s="1" t="s">
        <v>722</v>
      </c>
      <c r="Q561" s="1">
        <v>80</v>
      </c>
      <c r="R561" s="1">
        <f t="shared" si="251"/>
        <v>0</v>
      </c>
      <c r="S561" s="1">
        <v>80</v>
      </c>
      <c r="T561" s="1" t="s">
        <v>30</v>
      </c>
      <c r="U561" s="1">
        <f t="shared" si="274"/>
        <v>0</v>
      </c>
      <c r="V561" s="1">
        <f t="shared" si="274"/>
        <v>0.08</v>
      </c>
      <c r="W561" s="1" t="s">
        <v>318</v>
      </c>
      <c r="X561" s="1" t="str">
        <f t="shared" si="272"/>
        <v>No</v>
      </c>
      <c r="AB561" t="s">
        <v>499</v>
      </c>
      <c r="AC561" t="str">
        <f t="shared" si="275"/>
        <v>No</v>
      </c>
      <c r="AD561" t="str">
        <f t="shared" si="245"/>
        <v>Yes</v>
      </c>
      <c r="AE561" t="str">
        <f t="shared" si="246"/>
        <v>No</v>
      </c>
      <c r="AF561" t="str">
        <f t="shared" si="247"/>
        <v>No</v>
      </c>
      <c r="AG561" t="str">
        <f t="shared" si="248"/>
        <v>Yes</v>
      </c>
      <c r="AH561" s="1" t="s">
        <v>348</v>
      </c>
      <c r="AI561" t="s">
        <v>348</v>
      </c>
      <c r="AJ561" t="str">
        <f t="shared" si="239"/>
        <v/>
      </c>
      <c r="AK561" t="str">
        <f t="shared" si="252"/>
        <v>PCP</v>
      </c>
      <c r="AL561" t="str">
        <f t="shared" si="253"/>
        <v/>
      </c>
      <c r="AM561" t="str">
        <f t="shared" si="254"/>
        <v/>
      </c>
      <c r="AN561" t="str">
        <f t="shared" si="255"/>
        <v>Pharmaceutical</v>
      </c>
      <c r="AO561" t="str">
        <f t="shared" si="256"/>
        <v/>
      </c>
      <c r="AP561" t="str">
        <f t="shared" si="273"/>
        <v/>
      </c>
    </row>
    <row r="562" spans="1:42" hidden="1" x14ac:dyDescent="0.35">
      <c r="A562" s="1">
        <v>4087098</v>
      </c>
      <c r="B562" s="1" t="s">
        <v>579</v>
      </c>
      <c r="C562" s="1" t="s">
        <v>580</v>
      </c>
      <c r="D562" s="1">
        <v>2017</v>
      </c>
      <c r="E562" s="1" t="s">
        <v>618</v>
      </c>
      <c r="F562" s="1">
        <v>67497</v>
      </c>
      <c r="G562" s="1" t="s">
        <v>284</v>
      </c>
      <c r="H562" s="1" t="s">
        <v>120</v>
      </c>
      <c r="I562" s="1" t="s">
        <v>597</v>
      </c>
      <c r="J562" s="1">
        <v>2440</v>
      </c>
      <c r="K562" s="1" t="s">
        <v>345</v>
      </c>
      <c r="L562" s="1" t="s">
        <v>345</v>
      </c>
      <c r="M562" s="1"/>
      <c r="N562" s="1" t="s">
        <v>606</v>
      </c>
      <c r="O562" s="1" t="str">
        <f t="shared" si="257"/>
        <v>No</v>
      </c>
      <c r="P562" s="1" t="s">
        <v>722</v>
      </c>
      <c r="Q562" s="1">
        <v>54</v>
      </c>
      <c r="R562" s="1">
        <f t="shared" si="251"/>
        <v>0</v>
      </c>
      <c r="S562" s="1">
        <v>54</v>
      </c>
      <c r="T562" s="1" t="s">
        <v>30</v>
      </c>
      <c r="U562" s="1">
        <f t="shared" si="274"/>
        <v>0</v>
      </c>
      <c r="V562" s="1">
        <f t="shared" si="274"/>
        <v>5.3999999999999999E-2</v>
      </c>
      <c r="W562" s="1" t="s">
        <v>231</v>
      </c>
      <c r="X562" s="1" t="str">
        <f t="shared" si="272"/>
        <v>No</v>
      </c>
      <c r="AB562" t="s">
        <v>459</v>
      </c>
      <c r="AC562" t="str">
        <f t="shared" si="275"/>
        <v>No</v>
      </c>
      <c r="AD562" t="str">
        <f t="shared" si="245"/>
        <v>No</v>
      </c>
      <c r="AE562" t="str">
        <f t="shared" si="246"/>
        <v>No</v>
      </c>
      <c r="AF562" t="str">
        <f t="shared" si="247"/>
        <v>No</v>
      </c>
      <c r="AG562" t="str">
        <f t="shared" si="248"/>
        <v>Yes</v>
      </c>
      <c r="AH562" s="1" t="s">
        <v>348</v>
      </c>
      <c r="AI562" t="s">
        <v>348</v>
      </c>
      <c r="AJ562" t="str">
        <f t="shared" si="239"/>
        <v/>
      </c>
      <c r="AK562" t="str">
        <f t="shared" si="252"/>
        <v/>
      </c>
      <c r="AL562" t="str">
        <f t="shared" si="253"/>
        <v/>
      </c>
      <c r="AM562" t="str">
        <f t="shared" si="254"/>
        <v/>
      </c>
      <c r="AN562" t="str">
        <f t="shared" si="255"/>
        <v>Pharmaceutical</v>
      </c>
      <c r="AO562" t="str">
        <f t="shared" si="256"/>
        <v/>
      </c>
      <c r="AP562" t="str">
        <f t="shared" si="273"/>
        <v/>
      </c>
    </row>
    <row r="563" spans="1:42" hidden="1" x14ac:dyDescent="0.35">
      <c r="A563" s="1">
        <v>4087098</v>
      </c>
      <c r="B563" s="1" t="s">
        <v>579</v>
      </c>
      <c r="C563" s="1" t="s">
        <v>580</v>
      </c>
      <c r="D563" s="1">
        <v>2017</v>
      </c>
      <c r="E563" s="1" t="s">
        <v>618</v>
      </c>
      <c r="F563" s="1">
        <v>34247</v>
      </c>
      <c r="G563" s="1" t="s">
        <v>183</v>
      </c>
      <c r="H563" s="1" t="s">
        <v>13</v>
      </c>
      <c r="I563" s="1" t="s">
        <v>596</v>
      </c>
      <c r="J563" s="1">
        <v>4433</v>
      </c>
      <c r="K563" s="1" t="s">
        <v>614</v>
      </c>
      <c r="L563" s="1" t="s">
        <v>545</v>
      </c>
      <c r="M563" s="1" t="s">
        <v>507</v>
      </c>
      <c r="O563" s="1" t="str">
        <f t="shared" si="257"/>
        <v>Yes</v>
      </c>
      <c r="P563" s="1" t="s">
        <v>349</v>
      </c>
      <c r="Q563" s="1">
        <f>AVERAGE(0.02, 0.04)</f>
        <v>0.03</v>
      </c>
      <c r="R563" s="1">
        <f t="shared" si="251"/>
        <v>0.03</v>
      </c>
      <c r="S563" s="1">
        <v>0.02</v>
      </c>
      <c r="T563" s="1" t="s">
        <v>7</v>
      </c>
      <c r="U563" s="1">
        <f>R563/1</f>
        <v>0.03</v>
      </c>
      <c r="V563" s="1">
        <f>S563</f>
        <v>0.02</v>
      </c>
      <c r="W563" s="1" t="s">
        <v>177</v>
      </c>
      <c r="X563" s="1" t="str">
        <f>IF(S563&lt;R563, "Yes*", "No")</f>
        <v>Yes*</v>
      </c>
      <c r="AB563" t="s">
        <v>355</v>
      </c>
      <c r="AC563" t="str">
        <f t="shared" si="275"/>
        <v>No</v>
      </c>
      <c r="AD563" t="str">
        <f t="shared" si="245"/>
        <v>Yes</v>
      </c>
      <c r="AE563" t="str">
        <f t="shared" si="246"/>
        <v>Yes</v>
      </c>
      <c r="AF563" t="str">
        <f t="shared" si="247"/>
        <v>Yes</v>
      </c>
      <c r="AG563" t="str">
        <f t="shared" si="248"/>
        <v>Yes</v>
      </c>
      <c r="AH563" t="s">
        <v>349</v>
      </c>
      <c r="AI563" t="s">
        <v>348</v>
      </c>
      <c r="AJ563" t="str">
        <f t="shared" si="239"/>
        <v/>
      </c>
      <c r="AK563" t="str">
        <f t="shared" si="252"/>
        <v>PCP</v>
      </c>
      <c r="AL563" t="str">
        <f t="shared" si="253"/>
        <v>Consumer</v>
      </c>
      <c r="AM563" t="str">
        <f t="shared" si="254"/>
        <v>Industrial</v>
      </c>
      <c r="AN563" t="str">
        <f t="shared" si="255"/>
        <v>Pharmaceutical</v>
      </c>
      <c r="AO563" t="str">
        <f t="shared" si="256"/>
        <v>PAH</v>
      </c>
      <c r="AP563" t="str">
        <f t="shared" si="273"/>
        <v/>
      </c>
    </row>
    <row r="564" spans="1:42" hidden="1" x14ac:dyDescent="0.35">
      <c r="A564" s="1">
        <v>4087098</v>
      </c>
      <c r="B564" s="1" t="s">
        <v>579</v>
      </c>
      <c r="C564" s="1" t="s">
        <v>580</v>
      </c>
      <c r="D564" s="1">
        <v>2017</v>
      </c>
      <c r="E564" s="1" t="s">
        <v>618</v>
      </c>
      <c r="F564" s="1">
        <v>68018</v>
      </c>
      <c r="G564" s="1" t="s">
        <v>334</v>
      </c>
      <c r="H564" s="1" t="s">
        <v>165</v>
      </c>
      <c r="I564" s="1" t="s">
        <v>597</v>
      </c>
      <c r="J564" s="1">
        <v>2440</v>
      </c>
      <c r="K564" s="1" t="s">
        <v>345</v>
      </c>
      <c r="L564" s="1" t="s">
        <v>345</v>
      </c>
      <c r="M564" s="1"/>
      <c r="N564" s="1" t="s">
        <v>606</v>
      </c>
      <c r="O564" s="1" t="str">
        <f t="shared" si="257"/>
        <v>No</v>
      </c>
      <c r="P564" s="1" t="s">
        <v>722</v>
      </c>
      <c r="Q564" s="1">
        <v>20</v>
      </c>
      <c r="R564" s="1">
        <f t="shared" si="251"/>
        <v>0</v>
      </c>
      <c r="S564" s="1">
        <v>16</v>
      </c>
      <c r="T564" s="1" t="s">
        <v>30</v>
      </c>
      <c r="U564" s="1">
        <f>R564/1000</f>
        <v>0</v>
      </c>
      <c r="V564" s="1">
        <f>S564/1000</f>
        <v>1.6E-2</v>
      </c>
      <c r="W564" s="1" t="s">
        <v>318</v>
      </c>
      <c r="X564" s="1" t="str">
        <f>IF(N564="E", "Yes", "No")</f>
        <v>No</v>
      </c>
      <c r="AB564" s="1" t="s">
        <v>445</v>
      </c>
      <c r="AC564" t="str">
        <f t="shared" si="275"/>
        <v>No</v>
      </c>
      <c r="AD564" t="str">
        <f t="shared" si="245"/>
        <v>No</v>
      </c>
      <c r="AE564" t="str">
        <f t="shared" si="246"/>
        <v>No</v>
      </c>
      <c r="AF564" t="str">
        <f t="shared" si="247"/>
        <v>No</v>
      </c>
      <c r="AG564" t="str">
        <f t="shared" si="248"/>
        <v>Yes</v>
      </c>
      <c r="AH564" s="1" t="s">
        <v>348</v>
      </c>
      <c r="AI564" t="s">
        <v>348</v>
      </c>
      <c r="AJ564" t="str">
        <f t="shared" si="239"/>
        <v/>
      </c>
      <c r="AK564" t="str">
        <f t="shared" si="252"/>
        <v/>
      </c>
      <c r="AL564" t="str">
        <f t="shared" si="253"/>
        <v/>
      </c>
      <c r="AM564" t="str">
        <f t="shared" si="254"/>
        <v/>
      </c>
      <c r="AN564" t="str">
        <f t="shared" si="255"/>
        <v>Pharmaceutical</v>
      </c>
      <c r="AO564" t="str">
        <f t="shared" si="256"/>
        <v/>
      </c>
      <c r="AP564" t="str">
        <f t="shared" si="273"/>
        <v/>
      </c>
    </row>
    <row r="565" spans="1:42" hidden="1" x14ac:dyDescent="0.35">
      <c r="A565">
        <v>4087000</v>
      </c>
      <c r="B565" t="s">
        <v>3</v>
      </c>
      <c r="C565" t="s">
        <v>4</v>
      </c>
      <c r="D565">
        <v>2017</v>
      </c>
      <c r="E565" t="s">
        <v>620</v>
      </c>
      <c r="F565" s="4">
        <v>63176</v>
      </c>
      <c r="G565" s="1" t="s">
        <v>212</v>
      </c>
      <c r="H565" t="s">
        <v>47</v>
      </c>
      <c r="I565" t="s">
        <v>693</v>
      </c>
      <c r="N565" t="s">
        <v>607</v>
      </c>
      <c r="O565" s="1" t="str">
        <f t="shared" si="257"/>
        <v>Yes</v>
      </c>
      <c r="Q565" s="1">
        <v>24</v>
      </c>
      <c r="R565">
        <f t="shared" si="251"/>
        <v>24</v>
      </c>
      <c r="S565">
        <v>100</v>
      </c>
      <c r="T565" t="s">
        <v>622</v>
      </c>
      <c r="U565">
        <f t="shared" ref="U565:U572" si="276">R565/1</f>
        <v>24</v>
      </c>
      <c r="V565">
        <f t="shared" ref="V565:V572" si="277">U565</f>
        <v>24</v>
      </c>
      <c r="W565" t="s">
        <v>648</v>
      </c>
      <c r="X565" t="str">
        <f t="shared" ref="X565:X572" si="278">IF(S565&lt;R565, "Yes*", "No")</f>
        <v>No</v>
      </c>
      <c r="AB565" t="s">
        <v>386</v>
      </c>
      <c r="AC565" t="str">
        <f t="shared" si="275"/>
        <v>No</v>
      </c>
      <c r="AD565" t="str">
        <f t="shared" si="245"/>
        <v>No</v>
      </c>
      <c r="AE565" t="str">
        <f t="shared" si="246"/>
        <v>Yes</v>
      </c>
      <c r="AF565" t="str">
        <f t="shared" si="247"/>
        <v>Yes</v>
      </c>
      <c r="AG565" t="str">
        <f t="shared" si="248"/>
        <v>No</v>
      </c>
      <c r="AH565" t="s">
        <v>349</v>
      </c>
      <c r="AI565" t="s">
        <v>348</v>
      </c>
      <c r="AJ565" t="str">
        <f t="shared" ref="AJ565:AJ628" si="279">IF(AC565="Yes", "Pesticide", "")</f>
        <v/>
      </c>
      <c r="AK565" t="str">
        <f t="shared" si="252"/>
        <v/>
      </c>
      <c r="AL565" t="str">
        <f t="shared" si="253"/>
        <v>Consumer</v>
      </c>
      <c r="AM565" t="str">
        <f t="shared" si="254"/>
        <v>Industrial</v>
      </c>
      <c r="AN565" t="str">
        <f t="shared" si="255"/>
        <v/>
      </c>
      <c r="AO565" t="str">
        <f t="shared" si="256"/>
        <v>PAH</v>
      </c>
      <c r="AP565" t="str">
        <f t="shared" si="273"/>
        <v/>
      </c>
    </row>
    <row r="566" spans="1:42" hidden="1" x14ac:dyDescent="0.35">
      <c r="A566">
        <v>40870112</v>
      </c>
      <c r="B566" t="s">
        <v>573</v>
      </c>
      <c r="C566" t="s">
        <v>574</v>
      </c>
      <c r="D566">
        <v>2017</v>
      </c>
      <c r="E566" t="s">
        <v>620</v>
      </c>
      <c r="F566" s="4">
        <v>63184</v>
      </c>
      <c r="G566" t="s">
        <v>214</v>
      </c>
      <c r="H566" t="s">
        <v>51</v>
      </c>
      <c r="I566" t="s">
        <v>693</v>
      </c>
      <c r="N566" t="s">
        <v>606</v>
      </c>
      <c r="O566" s="1" t="str">
        <f t="shared" si="257"/>
        <v>No</v>
      </c>
      <c r="Q566">
        <v>500</v>
      </c>
      <c r="R566">
        <f t="shared" si="251"/>
        <v>0</v>
      </c>
      <c r="S566">
        <v>100</v>
      </c>
      <c r="T566" t="s">
        <v>622</v>
      </c>
      <c r="U566">
        <f t="shared" si="276"/>
        <v>0</v>
      </c>
      <c r="V566">
        <f t="shared" si="277"/>
        <v>0</v>
      </c>
      <c r="W566" t="s">
        <v>648</v>
      </c>
      <c r="X566" t="str">
        <f t="shared" si="278"/>
        <v>No</v>
      </c>
      <c r="AB566" t="s">
        <v>390</v>
      </c>
      <c r="AC566" t="str">
        <f t="shared" si="275"/>
        <v>No</v>
      </c>
      <c r="AD566" t="str">
        <f t="shared" si="245"/>
        <v>Yes</v>
      </c>
      <c r="AE566" t="str">
        <f t="shared" si="246"/>
        <v>Yes</v>
      </c>
      <c r="AF566" t="str">
        <f t="shared" si="247"/>
        <v>Yes</v>
      </c>
      <c r="AG566" t="str">
        <f t="shared" si="248"/>
        <v>Yes</v>
      </c>
      <c r="AH566" t="s">
        <v>349</v>
      </c>
      <c r="AI566" t="s">
        <v>348</v>
      </c>
      <c r="AJ566" t="str">
        <f t="shared" si="279"/>
        <v/>
      </c>
      <c r="AK566" t="str">
        <f t="shared" si="252"/>
        <v>PCP</v>
      </c>
      <c r="AL566" t="str">
        <f t="shared" si="253"/>
        <v>Consumer</v>
      </c>
      <c r="AM566" t="str">
        <f t="shared" si="254"/>
        <v>Industrial</v>
      </c>
      <c r="AN566" t="str">
        <f t="shared" si="255"/>
        <v>Pharmaceutical</v>
      </c>
      <c r="AO566" t="str">
        <f t="shared" si="256"/>
        <v>PAH</v>
      </c>
      <c r="AP566" t="str">
        <f t="shared" si="273"/>
        <v/>
      </c>
    </row>
    <row r="567" spans="1:42" hidden="1" x14ac:dyDescent="0.35">
      <c r="A567">
        <v>4087170</v>
      </c>
      <c r="B567" t="s">
        <v>586</v>
      </c>
      <c r="C567" t="s">
        <v>587</v>
      </c>
      <c r="D567">
        <v>2017</v>
      </c>
      <c r="E567" t="s">
        <v>620</v>
      </c>
      <c r="F567" s="4">
        <v>63184</v>
      </c>
      <c r="G567" t="s">
        <v>214</v>
      </c>
      <c r="H567" t="s">
        <v>51</v>
      </c>
      <c r="I567" t="s">
        <v>693</v>
      </c>
      <c r="N567" t="s">
        <v>606</v>
      </c>
      <c r="O567" s="1" t="str">
        <f t="shared" si="257"/>
        <v>No</v>
      </c>
      <c r="Q567">
        <v>500</v>
      </c>
      <c r="R567">
        <f t="shared" si="251"/>
        <v>0</v>
      </c>
      <c r="S567">
        <v>100</v>
      </c>
      <c r="T567" t="s">
        <v>622</v>
      </c>
      <c r="U567">
        <f t="shared" si="276"/>
        <v>0</v>
      </c>
      <c r="V567">
        <f t="shared" si="277"/>
        <v>0</v>
      </c>
      <c r="W567" t="s">
        <v>648</v>
      </c>
      <c r="X567" t="str">
        <f t="shared" si="278"/>
        <v>No</v>
      </c>
      <c r="AB567" t="s">
        <v>390</v>
      </c>
      <c r="AC567" t="str">
        <f t="shared" si="275"/>
        <v>No</v>
      </c>
      <c r="AD567" t="str">
        <f t="shared" si="245"/>
        <v>Yes</v>
      </c>
      <c r="AE567" t="str">
        <f t="shared" si="246"/>
        <v>Yes</v>
      </c>
      <c r="AF567" t="str">
        <f t="shared" si="247"/>
        <v>Yes</v>
      </c>
      <c r="AG567" t="str">
        <f t="shared" si="248"/>
        <v>Yes</v>
      </c>
      <c r="AH567" t="s">
        <v>349</v>
      </c>
      <c r="AI567" t="s">
        <v>348</v>
      </c>
      <c r="AJ567" t="str">
        <f t="shared" si="279"/>
        <v/>
      </c>
      <c r="AK567" t="str">
        <f t="shared" si="252"/>
        <v>PCP</v>
      </c>
      <c r="AL567" t="str">
        <f t="shared" si="253"/>
        <v>Consumer</v>
      </c>
      <c r="AM567" t="str">
        <f t="shared" si="254"/>
        <v>Industrial</v>
      </c>
      <c r="AN567" t="str">
        <f t="shared" si="255"/>
        <v>Pharmaceutical</v>
      </c>
      <c r="AO567" t="str">
        <f t="shared" si="256"/>
        <v>PAH</v>
      </c>
      <c r="AP567" t="str">
        <f t="shared" si="273"/>
        <v/>
      </c>
    </row>
    <row r="568" spans="1:42" hidden="1" x14ac:dyDescent="0.35">
      <c r="A568">
        <v>40871607</v>
      </c>
      <c r="B568" s="5" t="s">
        <v>584</v>
      </c>
      <c r="C568" t="s">
        <v>585</v>
      </c>
      <c r="D568">
        <v>2017</v>
      </c>
      <c r="E568" t="s">
        <v>620</v>
      </c>
      <c r="F568" s="4">
        <v>63184</v>
      </c>
      <c r="G568" t="s">
        <v>214</v>
      </c>
      <c r="H568" t="s">
        <v>51</v>
      </c>
      <c r="I568" t="s">
        <v>693</v>
      </c>
      <c r="N568" t="s">
        <v>606</v>
      </c>
      <c r="O568" s="1" t="str">
        <f t="shared" si="257"/>
        <v>No</v>
      </c>
      <c r="Q568">
        <v>538</v>
      </c>
      <c r="R568">
        <f t="shared" si="251"/>
        <v>0</v>
      </c>
      <c r="S568">
        <v>100</v>
      </c>
      <c r="T568" t="s">
        <v>622</v>
      </c>
      <c r="U568">
        <f t="shared" si="276"/>
        <v>0</v>
      </c>
      <c r="V568">
        <f t="shared" si="277"/>
        <v>0</v>
      </c>
      <c r="W568" t="s">
        <v>648</v>
      </c>
      <c r="X568" t="str">
        <f t="shared" si="278"/>
        <v>No</v>
      </c>
      <c r="AB568" t="s">
        <v>390</v>
      </c>
      <c r="AC568" t="str">
        <f t="shared" si="275"/>
        <v>No</v>
      </c>
      <c r="AD568" t="str">
        <f t="shared" si="245"/>
        <v>Yes</v>
      </c>
      <c r="AE568" t="str">
        <f t="shared" si="246"/>
        <v>Yes</v>
      </c>
      <c r="AF568" t="str">
        <f t="shared" si="247"/>
        <v>Yes</v>
      </c>
      <c r="AG568" t="str">
        <f t="shared" si="248"/>
        <v>Yes</v>
      </c>
      <c r="AH568" t="s">
        <v>349</v>
      </c>
      <c r="AI568" t="s">
        <v>348</v>
      </c>
      <c r="AJ568" t="str">
        <f t="shared" si="279"/>
        <v/>
      </c>
      <c r="AK568" t="str">
        <f t="shared" si="252"/>
        <v>PCP</v>
      </c>
      <c r="AL568" t="str">
        <f t="shared" si="253"/>
        <v>Consumer</v>
      </c>
      <c r="AM568" t="str">
        <f t="shared" si="254"/>
        <v>Industrial</v>
      </c>
      <c r="AN568" t="str">
        <f t="shared" si="255"/>
        <v>Pharmaceutical</v>
      </c>
      <c r="AO568" t="str">
        <f t="shared" si="256"/>
        <v>PAH</v>
      </c>
      <c r="AP568" t="str">
        <f t="shared" si="273"/>
        <v/>
      </c>
    </row>
    <row r="569" spans="1:42" hidden="1" x14ac:dyDescent="0.35">
      <c r="A569">
        <v>4087141</v>
      </c>
      <c r="B569" t="s">
        <v>582</v>
      </c>
      <c r="C569" t="s">
        <v>583</v>
      </c>
      <c r="D569">
        <v>2017</v>
      </c>
      <c r="E569" t="s">
        <v>620</v>
      </c>
      <c r="F569" s="4">
        <v>63184</v>
      </c>
      <c r="G569" t="s">
        <v>214</v>
      </c>
      <c r="H569" t="s">
        <v>51</v>
      </c>
      <c r="I569" t="s">
        <v>693</v>
      </c>
      <c r="N569" t="s">
        <v>607</v>
      </c>
      <c r="O569" s="1" t="str">
        <f t="shared" si="257"/>
        <v>Yes</v>
      </c>
      <c r="Q569">
        <v>111</v>
      </c>
      <c r="R569">
        <f t="shared" si="251"/>
        <v>111</v>
      </c>
      <c r="S569">
        <v>100</v>
      </c>
      <c r="T569" t="s">
        <v>622</v>
      </c>
      <c r="U569">
        <f t="shared" si="276"/>
        <v>111</v>
      </c>
      <c r="V569">
        <f t="shared" si="277"/>
        <v>111</v>
      </c>
      <c r="W569" t="s">
        <v>648</v>
      </c>
      <c r="X569" t="str">
        <f t="shared" si="278"/>
        <v>Yes*</v>
      </c>
      <c r="AB569" t="s">
        <v>390</v>
      </c>
      <c r="AC569" t="str">
        <f t="shared" si="275"/>
        <v>No</v>
      </c>
      <c r="AD569" t="str">
        <f t="shared" si="245"/>
        <v>Yes</v>
      </c>
      <c r="AE569" t="str">
        <f t="shared" si="246"/>
        <v>Yes</v>
      </c>
      <c r="AF569" t="str">
        <f t="shared" si="247"/>
        <v>Yes</v>
      </c>
      <c r="AG569" t="str">
        <f t="shared" si="248"/>
        <v>Yes</v>
      </c>
      <c r="AH569" t="s">
        <v>349</v>
      </c>
      <c r="AI569" t="s">
        <v>348</v>
      </c>
      <c r="AJ569" t="str">
        <f t="shared" si="279"/>
        <v/>
      </c>
      <c r="AK569" t="str">
        <f t="shared" si="252"/>
        <v>PCP</v>
      </c>
      <c r="AL569" t="str">
        <f t="shared" si="253"/>
        <v>Consumer</v>
      </c>
      <c r="AM569" t="str">
        <f t="shared" si="254"/>
        <v>Industrial</v>
      </c>
      <c r="AN569" t="str">
        <f t="shared" si="255"/>
        <v>Pharmaceutical</v>
      </c>
      <c r="AO569" t="str">
        <f t="shared" si="256"/>
        <v>PAH</v>
      </c>
      <c r="AP569" t="str">
        <f t="shared" si="273"/>
        <v/>
      </c>
    </row>
    <row r="570" spans="1:42" hidden="1" x14ac:dyDescent="0.35">
      <c r="A570">
        <v>4087098</v>
      </c>
      <c r="B570" t="s">
        <v>579</v>
      </c>
      <c r="C570" t="s">
        <v>580</v>
      </c>
      <c r="D570">
        <v>2017</v>
      </c>
      <c r="E570" t="s">
        <v>620</v>
      </c>
      <c r="F570" s="4">
        <v>63184</v>
      </c>
      <c r="G570" t="s">
        <v>214</v>
      </c>
      <c r="H570" t="s">
        <v>51</v>
      </c>
      <c r="I570" t="s">
        <v>693</v>
      </c>
      <c r="N570" t="s">
        <v>606</v>
      </c>
      <c r="O570" s="1" t="str">
        <f t="shared" si="257"/>
        <v>No</v>
      </c>
      <c r="Q570">
        <v>100</v>
      </c>
      <c r="R570">
        <f t="shared" si="251"/>
        <v>0</v>
      </c>
      <c r="S570">
        <v>100</v>
      </c>
      <c r="T570" t="s">
        <v>622</v>
      </c>
      <c r="U570">
        <f t="shared" si="276"/>
        <v>0</v>
      </c>
      <c r="V570">
        <f t="shared" si="277"/>
        <v>0</v>
      </c>
      <c r="W570" t="s">
        <v>648</v>
      </c>
      <c r="X570" t="str">
        <f t="shared" si="278"/>
        <v>No</v>
      </c>
      <c r="AB570" t="s">
        <v>390</v>
      </c>
      <c r="AC570" t="str">
        <f t="shared" si="275"/>
        <v>No</v>
      </c>
      <c r="AD570" t="str">
        <f t="shared" si="245"/>
        <v>Yes</v>
      </c>
      <c r="AE570" t="str">
        <f t="shared" si="246"/>
        <v>Yes</v>
      </c>
      <c r="AF570" t="str">
        <f t="shared" si="247"/>
        <v>Yes</v>
      </c>
      <c r="AG570" t="str">
        <f t="shared" si="248"/>
        <v>Yes</v>
      </c>
      <c r="AH570" t="s">
        <v>349</v>
      </c>
      <c r="AI570" t="s">
        <v>348</v>
      </c>
      <c r="AJ570" t="str">
        <f t="shared" si="279"/>
        <v/>
      </c>
      <c r="AK570" t="str">
        <f t="shared" si="252"/>
        <v>PCP</v>
      </c>
      <c r="AL570" t="str">
        <f t="shared" si="253"/>
        <v>Consumer</v>
      </c>
      <c r="AM570" t="str">
        <f t="shared" si="254"/>
        <v>Industrial</v>
      </c>
      <c r="AN570" t="str">
        <f t="shared" si="255"/>
        <v>Pharmaceutical</v>
      </c>
      <c r="AO570" t="str">
        <f t="shared" si="256"/>
        <v>PAH</v>
      </c>
      <c r="AP570" t="str">
        <f t="shared" si="273"/>
        <v/>
      </c>
    </row>
    <row r="571" spans="1:42" hidden="1" x14ac:dyDescent="0.35">
      <c r="A571">
        <v>40870855</v>
      </c>
      <c r="B571" t="s">
        <v>577</v>
      </c>
      <c r="C571" t="s">
        <v>578</v>
      </c>
      <c r="D571">
        <v>2017</v>
      </c>
      <c r="E571" t="s">
        <v>620</v>
      </c>
      <c r="F571" s="4">
        <v>63184</v>
      </c>
      <c r="G571" t="s">
        <v>214</v>
      </c>
      <c r="H571" t="s">
        <v>51</v>
      </c>
      <c r="I571" t="s">
        <v>693</v>
      </c>
      <c r="N571" t="s">
        <v>606</v>
      </c>
      <c r="O571" s="1" t="str">
        <f t="shared" si="257"/>
        <v>No</v>
      </c>
      <c r="Q571">
        <v>332</v>
      </c>
      <c r="R571">
        <f t="shared" si="251"/>
        <v>0</v>
      </c>
      <c r="S571">
        <v>100</v>
      </c>
      <c r="T571" t="s">
        <v>622</v>
      </c>
      <c r="U571">
        <f t="shared" si="276"/>
        <v>0</v>
      </c>
      <c r="V571">
        <f t="shared" si="277"/>
        <v>0</v>
      </c>
      <c r="W571" t="s">
        <v>648</v>
      </c>
      <c r="X571" t="str">
        <f t="shared" si="278"/>
        <v>No</v>
      </c>
      <c r="AB571" t="s">
        <v>390</v>
      </c>
      <c r="AC571" t="str">
        <f t="shared" si="275"/>
        <v>No</v>
      </c>
      <c r="AD571" t="str">
        <f t="shared" si="245"/>
        <v>Yes</v>
      </c>
      <c r="AE571" t="str">
        <f t="shared" si="246"/>
        <v>Yes</v>
      </c>
      <c r="AF571" t="str">
        <f t="shared" si="247"/>
        <v>Yes</v>
      </c>
      <c r="AG571" t="str">
        <f t="shared" si="248"/>
        <v>Yes</v>
      </c>
      <c r="AH571" t="s">
        <v>349</v>
      </c>
      <c r="AI571" t="s">
        <v>348</v>
      </c>
      <c r="AJ571" t="str">
        <f t="shared" si="279"/>
        <v/>
      </c>
      <c r="AK571" t="str">
        <f t="shared" si="252"/>
        <v>PCP</v>
      </c>
      <c r="AL571" t="str">
        <f t="shared" si="253"/>
        <v>Consumer</v>
      </c>
      <c r="AM571" t="str">
        <f t="shared" si="254"/>
        <v>Industrial</v>
      </c>
      <c r="AN571" t="str">
        <f t="shared" si="255"/>
        <v>Pharmaceutical</v>
      </c>
      <c r="AO571" t="str">
        <f t="shared" si="256"/>
        <v>PAH</v>
      </c>
      <c r="AP571" t="str">
        <f t="shared" si="273"/>
        <v/>
      </c>
    </row>
    <row r="572" spans="1:42" hidden="1" x14ac:dyDescent="0.35">
      <c r="A572">
        <v>4087014</v>
      </c>
      <c r="B572" t="s">
        <v>575</v>
      </c>
      <c r="C572" t="s">
        <v>576</v>
      </c>
      <c r="D572">
        <v>2017</v>
      </c>
      <c r="E572" t="s">
        <v>620</v>
      </c>
      <c r="F572" s="4">
        <v>63184</v>
      </c>
      <c r="G572" t="s">
        <v>214</v>
      </c>
      <c r="H572" t="s">
        <v>51</v>
      </c>
      <c r="I572" t="s">
        <v>693</v>
      </c>
      <c r="N572" t="s">
        <v>606</v>
      </c>
      <c r="O572" s="1" t="str">
        <f t="shared" si="257"/>
        <v>No</v>
      </c>
      <c r="Q572">
        <v>100</v>
      </c>
      <c r="R572">
        <f t="shared" si="251"/>
        <v>0</v>
      </c>
      <c r="S572">
        <v>100</v>
      </c>
      <c r="T572" t="s">
        <v>622</v>
      </c>
      <c r="U572">
        <f t="shared" si="276"/>
        <v>0</v>
      </c>
      <c r="V572">
        <f t="shared" si="277"/>
        <v>0</v>
      </c>
      <c r="W572" t="s">
        <v>648</v>
      </c>
      <c r="X572" t="str">
        <f t="shared" si="278"/>
        <v>No</v>
      </c>
      <c r="AB572" t="s">
        <v>390</v>
      </c>
      <c r="AC572" t="str">
        <f t="shared" si="275"/>
        <v>No</v>
      </c>
      <c r="AD572" t="str">
        <f t="shared" si="245"/>
        <v>Yes</v>
      </c>
      <c r="AE572" t="str">
        <f t="shared" si="246"/>
        <v>Yes</v>
      </c>
      <c r="AF572" t="str">
        <f t="shared" si="247"/>
        <v>Yes</v>
      </c>
      <c r="AG572" t="str">
        <f t="shared" si="248"/>
        <v>Yes</v>
      </c>
      <c r="AH572" t="s">
        <v>349</v>
      </c>
      <c r="AI572" t="s">
        <v>348</v>
      </c>
      <c r="AJ572" t="str">
        <f t="shared" si="279"/>
        <v/>
      </c>
      <c r="AK572" t="str">
        <f t="shared" si="252"/>
        <v>PCP</v>
      </c>
      <c r="AL572" t="str">
        <f t="shared" si="253"/>
        <v>Consumer</v>
      </c>
      <c r="AM572" t="str">
        <f t="shared" si="254"/>
        <v>Industrial</v>
      </c>
      <c r="AN572" t="str">
        <f t="shared" si="255"/>
        <v>Pharmaceutical</v>
      </c>
      <c r="AO572" t="str">
        <f t="shared" si="256"/>
        <v>PAH</v>
      </c>
      <c r="AP572" t="str">
        <f t="shared" si="273"/>
        <v/>
      </c>
    </row>
    <row r="573" spans="1:42" hidden="1" x14ac:dyDescent="0.35">
      <c r="A573" s="1">
        <v>4087098</v>
      </c>
      <c r="B573" s="1" t="s">
        <v>579</v>
      </c>
      <c r="C573" s="1" t="s">
        <v>580</v>
      </c>
      <c r="D573" s="1">
        <v>2017</v>
      </c>
      <c r="E573" s="1" t="s">
        <v>618</v>
      </c>
      <c r="F573" s="1">
        <v>68022</v>
      </c>
      <c r="G573" s="1" t="s">
        <v>336</v>
      </c>
      <c r="H573" s="1" t="s">
        <v>167</v>
      </c>
      <c r="I573" s="1" t="s">
        <v>597</v>
      </c>
      <c r="J573" s="1">
        <v>2440</v>
      </c>
      <c r="K573" s="1" t="s">
        <v>345</v>
      </c>
      <c r="L573" s="1" t="s">
        <v>345</v>
      </c>
      <c r="M573" s="1"/>
      <c r="N573" s="1" t="s">
        <v>606</v>
      </c>
      <c r="O573" s="1" t="str">
        <f t="shared" si="257"/>
        <v>No</v>
      </c>
      <c r="P573" s="1" t="s">
        <v>722</v>
      </c>
      <c r="Q573" s="1">
        <v>8.1999999999999993</v>
      </c>
      <c r="R573" s="1">
        <f t="shared" si="251"/>
        <v>0</v>
      </c>
      <c r="S573" s="1">
        <v>2</v>
      </c>
      <c r="T573" s="1" t="s">
        <v>30</v>
      </c>
      <c r="U573" s="1">
        <f>R573/1000</f>
        <v>0</v>
      </c>
      <c r="V573" s="1">
        <f>S573/1000</f>
        <v>2E-3</v>
      </c>
      <c r="W573" s="1" t="s">
        <v>318</v>
      </c>
      <c r="X573" s="1" t="str">
        <f>IF(N573="E", "Yes", "No")</f>
        <v>No</v>
      </c>
      <c r="AB573" s="1" t="s">
        <v>445</v>
      </c>
      <c r="AC573" t="str">
        <f t="shared" si="275"/>
        <v>No</v>
      </c>
      <c r="AD573" t="str">
        <f t="shared" si="245"/>
        <v>No</v>
      </c>
      <c r="AE573" t="str">
        <f t="shared" si="246"/>
        <v>No</v>
      </c>
      <c r="AF573" t="str">
        <f t="shared" si="247"/>
        <v>No</v>
      </c>
      <c r="AG573" t="str">
        <f t="shared" si="248"/>
        <v>Yes</v>
      </c>
      <c r="AH573" s="1" t="s">
        <v>348</v>
      </c>
      <c r="AI573" t="s">
        <v>348</v>
      </c>
      <c r="AJ573" t="str">
        <f t="shared" si="279"/>
        <v/>
      </c>
      <c r="AK573" t="str">
        <f t="shared" si="252"/>
        <v/>
      </c>
      <c r="AL573" t="str">
        <f t="shared" si="253"/>
        <v/>
      </c>
      <c r="AM573" t="str">
        <f t="shared" si="254"/>
        <v/>
      </c>
      <c r="AN573" t="str">
        <f t="shared" si="255"/>
        <v>Pharmaceutical</v>
      </c>
      <c r="AO573" t="str">
        <f t="shared" si="256"/>
        <v/>
      </c>
      <c r="AP573" t="str">
        <f t="shared" si="273"/>
        <v/>
      </c>
    </row>
    <row r="574" spans="1:42" hidden="1" x14ac:dyDescent="0.35">
      <c r="A574" s="1">
        <v>4087098</v>
      </c>
      <c r="B574" s="1" t="s">
        <v>579</v>
      </c>
      <c r="C574" s="1" t="s">
        <v>580</v>
      </c>
      <c r="D574" s="1">
        <v>2017</v>
      </c>
      <c r="E574" s="1" t="s">
        <v>618</v>
      </c>
      <c r="F574" s="1">
        <v>61707</v>
      </c>
      <c r="G574" s="1" t="s">
        <v>600</v>
      </c>
      <c r="H574" s="1" t="s">
        <v>34</v>
      </c>
      <c r="I574" s="1" t="s">
        <v>596</v>
      </c>
      <c r="J574" s="1">
        <v>4433</v>
      </c>
      <c r="K574" s="1" t="s">
        <v>614</v>
      </c>
      <c r="L574" s="1" t="s">
        <v>555</v>
      </c>
      <c r="M574" s="1"/>
      <c r="N574" s="1" t="s">
        <v>606</v>
      </c>
      <c r="O574" s="1" t="str">
        <f t="shared" si="257"/>
        <v>No</v>
      </c>
      <c r="P574" s="1" t="s">
        <v>722</v>
      </c>
      <c r="Q574" s="1">
        <v>0.32</v>
      </c>
      <c r="R574" s="1">
        <f t="shared" si="251"/>
        <v>0</v>
      </c>
      <c r="S574" s="1">
        <v>0.32</v>
      </c>
      <c r="T574" s="1" t="s">
        <v>7</v>
      </c>
      <c r="U574" s="1">
        <f>R574/1</f>
        <v>0</v>
      </c>
      <c r="V574" s="1">
        <f>S574</f>
        <v>0.32</v>
      </c>
      <c r="W574" s="1" t="s">
        <v>177</v>
      </c>
      <c r="X574" s="1" t="str">
        <f>IF(N574="E", "Yes", "No")</f>
        <v>No</v>
      </c>
      <c r="AB574" s="1" t="s">
        <v>374</v>
      </c>
      <c r="AC574" t="str">
        <f t="shared" si="275"/>
        <v>No</v>
      </c>
      <c r="AD574" t="str">
        <f t="shared" si="245"/>
        <v>No</v>
      </c>
      <c r="AE574" t="str">
        <f t="shared" si="246"/>
        <v>Yes</v>
      </c>
      <c r="AF574" t="str">
        <f t="shared" si="247"/>
        <v>Yes</v>
      </c>
      <c r="AG574" t="str">
        <f t="shared" si="248"/>
        <v>No</v>
      </c>
      <c r="AH574" s="1" t="s">
        <v>348</v>
      </c>
      <c r="AI574" t="s">
        <v>348</v>
      </c>
      <c r="AJ574" t="str">
        <f t="shared" si="279"/>
        <v/>
      </c>
      <c r="AK574" t="str">
        <f t="shared" si="252"/>
        <v/>
      </c>
      <c r="AL574" t="str">
        <f t="shared" si="253"/>
        <v>Consumer</v>
      </c>
      <c r="AM574" t="str">
        <f t="shared" si="254"/>
        <v>Industrial</v>
      </c>
      <c r="AN574" t="str">
        <f t="shared" si="255"/>
        <v/>
      </c>
      <c r="AO574" t="str">
        <f t="shared" si="256"/>
        <v/>
      </c>
      <c r="AP574" t="str">
        <f t="shared" si="273"/>
        <v/>
      </c>
    </row>
    <row r="575" spans="1:42" hidden="1" x14ac:dyDescent="0.35">
      <c r="A575" s="1">
        <v>4087098</v>
      </c>
      <c r="B575" s="1" t="s">
        <v>579</v>
      </c>
      <c r="C575" s="1" t="s">
        <v>580</v>
      </c>
      <c r="D575" s="1">
        <v>2017</v>
      </c>
      <c r="E575" s="1" t="s">
        <v>618</v>
      </c>
      <c r="F575" s="1">
        <v>61944</v>
      </c>
      <c r="G575" s="1" t="s">
        <v>203</v>
      </c>
      <c r="H575" s="1" t="s">
        <v>36</v>
      </c>
      <c r="I575" s="1" t="s">
        <v>596</v>
      </c>
      <c r="J575" s="1">
        <v>4433</v>
      </c>
      <c r="K575" s="1" t="s">
        <v>614</v>
      </c>
      <c r="L575" s="1" t="s">
        <v>556</v>
      </c>
      <c r="M575" s="1"/>
      <c r="N575" s="1" t="s">
        <v>606</v>
      </c>
      <c r="O575" s="1" t="str">
        <f t="shared" si="257"/>
        <v>No</v>
      </c>
      <c r="P575" s="1" t="s">
        <v>722</v>
      </c>
      <c r="Q575" s="1">
        <v>0.32</v>
      </c>
      <c r="R575" s="1">
        <f t="shared" si="251"/>
        <v>0</v>
      </c>
      <c r="S575" s="1">
        <v>0.32</v>
      </c>
      <c r="T575" s="1" t="s">
        <v>7</v>
      </c>
      <c r="U575" s="1">
        <f>R575/1</f>
        <v>0</v>
      </c>
      <c r="V575" s="1">
        <f>S575</f>
        <v>0.32</v>
      </c>
      <c r="W575" s="1" t="s">
        <v>177</v>
      </c>
      <c r="X575" s="1" t="str">
        <f>IF(N575="E", "Yes", "No")</f>
        <v>No</v>
      </c>
      <c r="AB575" s="1" t="s">
        <v>376</v>
      </c>
      <c r="AC575" t="str">
        <f t="shared" si="275"/>
        <v>No</v>
      </c>
      <c r="AD575" t="str">
        <f t="shared" ref="AD575:AD638" si="280">IF(ISNUMBER(SEARCH("Personal_care", AB575)), "Yes", "No")</f>
        <v>No</v>
      </c>
      <c r="AE575" t="str">
        <f t="shared" ref="AE575:AE638" si="281">IF(ISNUMBER(SEARCH("Consumer_use", AB575)), "Yes", "No")</f>
        <v>No</v>
      </c>
      <c r="AF575" t="str">
        <f t="shared" ref="AF575:AF638" si="282">IF(ISNUMBER(SEARCH("Industrial_manufacturing", AB575)), "Yes", "No")</f>
        <v>Yes</v>
      </c>
      <c r="AG575" t="str">
        <f t="shared" ref="AG575:AG638" si="283">IF(ISNUMBER(SEARCH("Drug", AB575)), "Yes", "No")</f>
        <v>No</v>
      </c>
      <c r="AH575" s="1" t="s">
        <v>348</v>
      </c>
      <c r="AI575" t="s">
        <v>348</v>
      </c>
      <c r="AJ575" t="str">
        <f t="shared" si="279"/>
        <v/>
      </c>
      <c r="AK575" t="str">
        <f t="shared" si="252"/>
        <v/>
      </c>
      <c r="AL575" t="str">
        <f t="shared" si="253"/>
        <v/>
      </c>
      <c r="AM575" t="str">
        <f t="shared" si="254"/>
        <v>Industrial</v>
      </c>
      <c r="AN575" t="str">
        <f t="shared" si="255"/>
        <v/>
      </c>
      <c r="AO575" t="str">
        <f t="shared" si="256"/>
        <v/>
      </c>
      <c r="AP575" t="str">
        <f t="shared" si="273"/>
        <v/>
      </c>
    </row>
    <row r="576" spans="1:42" hidden="1" x14ac:dyDescent="0.35">
      <c r="A576" s="1">
        <v>4087098</v>
      </c>
      <c r="B576" s="1" t="s">
        <v>579</v>
      </c>
      <c r="C576" s="1" t="s">
        <v>580</v>
      </c>
      <c r="D576" s="1">
        <v>2017</v>
      </c>
      <c r="E576" s="1" t="s">
        <v>618</v>
      </c>
      <c r="F576" s="1">
        <v>67462</v>
      </c>
      <c r="G576" s="1" t="s">
        <v>257</v>
      </c>
      <c r="H576" s="1" t="s">
        <v>94</v>
      </c>
      <c r="I576" s="1" t="s">
        <v>597</v>
      </c>
      <c r="J576" s="1">
        <v>2440</v>
      </c>
      <c r="K576" s="1" t="s">
        <v>345</v>
      </c>
      <c r="L576" s="1" t="s">
        <v>565</v>
      </c>
      <c r="M576" s="1"/>
      <c r="N576" s="1" t="s">
        <v>606</v>
      </c>
      <c r="O576" s="1" t="str">
        <f t="shared" si="257"/>
        <v>No</v>
      </c>
      <c r="P576" s="1" t="s">
        <v>722</v>
      </c>
      <c r="Q576" s="1">
        <v>38</v>
      </c>
      <c r="R576" s="1">
        <f t="shared" si="251"/>
        <v>0</v>
      </c>
      <c r="S576" s="1">
        <v>8</v>
      </c>
      <c r="T576" s="1" t="s">
        <v>30</v>
      </c>
      <c r="U576" s="1">
        <f>R576/1000</f>
        <v>0</v>
      </c>
      <c r="V576" s="1">
        <f>S576/1000</f>
        <v>8.0000000000000002E-3</v>
      </c>
      <c r="W576" s="1" t="s">
        <v>231</v>
      </c>
      <c r="X576" s="1" t="str">
        <f>IF(N576="E", "Yes", "No")</f>
        <v>No</v>
      </c>
      <c r="AB576" t="s">
        <v>433</v>
      </c>
      <c r="AC576" s="1" t="s">
        <v>349</v>
      </c>
      <c r="AD576" t="str">
        <f t="shared" si="280"/>
        <v>Yes</v>
      </c>
      <c r="AE576" t="str">
        <f t="shared" si="281"/>
        <v>No</v>
      </c>
      <c r="AF576" t="str">
        <f t="shared" si="282"/>
        <v>Yes</v>
      </c>
      <c r="AG576" t="str">
        <f t="shared" si="283"/>
        <v>Yes</v>
      </c>
      <c r="AH576" s="1" t="s">
        <v>348</v>
      </c>
      <c r="AI576" t="s">
        <v>348</v>
      </c>
      <c r="AJ576" t="str">
        <f t="shared" si="279"/>
        <v>Pesticide</v>
      </c>
      <c r="AK576" t="str">
        <f t="shared" si="252"/>
        <v>PCP</v>
      </c>
      <c r="AL576" t="str">
        <f t="shared" si="253"/>
        <v/>
      </c>
      <c r="AM576" t="str">
        <f t="shared" si="254"/>
        <v>Industrial</v>
      </c>
      <c r="AN576" t="str">
        <f t="shared" si="255"/>
        <v>Pharmaceutical</v>
      </c>
      <c r="AO576" t="str">
        <f t="shared" si="256"/>
        <v/>
      </c>
      <c r="AP576" t="str">
        <f t="shared" si="273"/>
        <v/>
      </c>
    </row>
    <row r="577" spans="1:42" hidden="1" x14ac:dyDescent="0.35">
      <c r="A577" s="1">
        <v>4087098</v>
      </c>
      <c r="B577" s="1" t="s">
        <v>579</v>
      </c>
      <c r="C577" s="1" t="s">
        <v>580</v>
      </c>
      <c r="D577" s="1">
        <v>2017</v>
      </c>
      <c r="E577" s="1" t="s">
        <v>618</v>
      </c>
      <c r="F577" s="1">
        <v>62810</v>
      </c>
      <c r="G577" s="1" t="s">
        <v>212</v>
      </c>
      <c r="H577" s="1" t="s">
        <v>47</v>
      </c>
      <c r="I577" s="1" t="s">
        <v>596</v>
      </c>
      <c r="J577" s="1">
        <v>4433</v>
      </c>
      <c r="K577" s="1" t="s">
        <v>614</v>
      </c>
      <c r="L577" s="1" t="s">
        <v>555</v>
      </c>
      <c r="M577" s="1"/>
      <c r="N577" s="1" t="s">
        <v>606</v>
      </c>
      <c r="O577" s="1" t="str">
        <f t="shared" si="257"/>
        <v>No</v>
      </c>
      <c r="P577" s="1" t="s">
        <v>722</v>
      </c>
      <c r="Q577" s="1">
        <v>0.4</v>
      </c>
      <c r="R577" s="1">
        <f t="shared" si="251"/>
        <v>0</v>
      </c>
      <c r="S577" s="1">
        <v>0.4</v>
      </c>
      <c r="T577" s="1" t="s">
        <v>7</v>
      </c>
      <c r="U577" s="1">
        <f>R577/1</f>
        <v>0</v>
      </c>
      <c r="V577" s="1">
        <f>S577</f>
        <v>0.4</v>
      </c>
      <c r="W577" s="1" t="s">
        <v>177</v>
      </c>
      <c r="X577" s="1" t="str">
        <f>IF(N577="E", "Yes", "No")</f>
        <v>No</v>
      </c>
      <c r="AB577" t="s">
        <v>386</v>
      </c>
      <c r="AC577" t="str">
        <f>IF(ISNUMBER(SEARCH("Pesticide, active_ingredient", AB577)), "Yes", "No")</f>
        <v>No</v>
      </c>
      <c r="AD577" t="str">
        <f t="shared" si="280"/>
        <v>No</v>
      </c>
      <c r="AE577" t="str">
        <f t="shared" si="281"/>
        <v>Yes</v>
      </c>
      <c r="AF577" t="str">
        <f t="shared" si="282"/>
        <v>Yes</v>
      </c>
      <c r="AG577" t="str">
        <f t="shared" si="283"/>
        <v>No</v>
      </c>
      <c r="AH577" s="1" t="s">
        <v>348</v>
      </c>
      <c r="AI577" t="s">
        <v>348</v>
      </c>
      <c r="AJ577" t="str">
        <f t="shared" si="279"/>
        <v/>
      </c>
      <c r="AK577" t="str">
        <f t="shared" si="252"/>
        <v/>
      </c>
      <c r="AL577" t="str">
        <f t="shared" si="253"/>
        <v>Consumer</v>
      </c>
      <c r="AM577" t="str">
        <f t="shared" si="254"/>
        <v>Industrial</v>
      </c>
      <c r="AN577" t="str">
        <f t="shared" si="255"/>
        <v/>
      </c>
      <c r="AO577" t="str">
        <f t="shared" si="256"/>
        <v/>
      </c>
      <c r="AP577" t="str">
        <f t="shared" si="273"/>
        <v/>
      </c>
    </row>
    <row r="578" spans="1:42" hidden="1" x14ac:dyDescent="0.35">
      <c r="A578" s="1">
        <v>4087098</v>
      </c>
      <c r="B578" s="1" t="s">
        <v>579</v>
      </c>
      <c r="C578" s="1" t="s">
        <v>580</v>
      </c>
      <c r="D578" s="1">
        <v>2017</v>
      </c>
      <c r="E578" s="1" t="s">
        <v>618</v>
      </c>
      <c r="F578" s="1">
        <v>62816</v>
      </c>
      <c r="G578" s="1" t="s">
        <v>216</v>
      </c>
      <c r="H578" s="10" t="s">
        <v>53</v>
      </c>
      <c r="I578" s="1" t="s">
        <v>596</v>
      </c>
      <c r="J578" s="1">
        <v>4433</v>
      </c>
      <c r="K578" s="1" t="s">
        <v>614</v>
      </c>
      <c r="L578" s="1" t="s">
        <v>548</v>
      </c>
      <c r="M578" s="1" t="s">
        <v>556</v>
      </c>
      <c r="O578" s="1" t="str">
        <f t="shared" si="257"/>
        <v>Yes</v>
      </c>
      <c r="P578" s="1" t="s">
        <v>349</v>
      </c>
      <c r="Q578" s="1">
        <f>AVERAGE(0.46, (0.05)/4)</f>
        <v>0.23625000000000002</v>
      </c>
      <c r="R578" s="1">
        <f t="shared" ref="R578:R593" si="284">IF(O578="No", 0, Q578)</f>
        <v>0.23625000000000002</v>
      </c>
      <c r="S578" s="1">
        <v>0.04</v>
      </c>
      <c r="T578" s="1" t="s">
        <v>7</v>
      </c>
      <c r="U578" s="1">
        <f>R578/1</f>
        <v>0.23625000000000002</v>
      </c>
      <c r="V578" s="1">
        <f>S578</f>
        <v>0.04</v>
      </c>
      <c r="W578" s="1" t="s">
        <v>177</v>
      </c>
      <c r="X578" s="1" t="str">
        <f>IF(S578&lt;R578, "Yes*", "No")</f>
        <v>Yes*</v>
      </c>
      <c r="AB578" t="s">
        <v>392</v>
      </c>
      <c r="AC578" t="str">
        <f>IF(ISNUMBER(SEARCH("Pesticide, active_ingredient", AB578)), "Yes", "No")</f>
        <v>No</v>
      </c>
      <c r="AD578" t="str">
        <f t="shared" si="280"/>
        <v>Yes</v>
      </c>
      <c r="AE578" t="str">
        <f t="shared" si="281"/>
        <v>Yes</v>
      </c>
      <c r="AF578" t="str">
        <f t="shared" si="282"/>
        <v>Yes</v>
      </c>
      <c r="AG578" t="str">
        <f t="shared" si="283"/>
        <v>Yes</v>
      </c>
      <c r="AH578" s="1" t="s">
        <v>348</v>
      </c>
      <c r="AI578" t="s">
        <v>348</v>
      </c>
      <c r="AJ578" t="str">
        <f t="shared" si="279"/>
        <v/>
      </c>
      <c r="AK578" t="str">
        <f t="shared" ref="AK578:AK641" si="285">IF(AD578="Yes", "PCP", "")</f>
        <v>PCP</v>
      </c>
      <c r="AL578" t="str">
        <f t="shared" ref="AL578:AL641" si="286">IF(AE578="Yes", "Consumer", "")</f>
        <v>Consumer</v>
      </c>
      <c r="AM578" t="str">
        <f t="shared" ref="AM578:AM641" si="287">IF(AF578="Yes", "Industrial", "")</f>
        <v>Industrial</v>
      </c>
      <c r="AN578" t="str">
        <f t="shared" ref="AN578:AN641" si="288">IF(AG578="Yes", "Pharmaceutical", "")</f>
        <v>Pharmaceutical</v>
      </c>
      <c r="AO578" t="str">
        <f t="shared" ref="AO578:AO641" si="289">IF(AH578="Yes", "PAH", "")</f>
        <v/>
      </c>
      <c r="AP578" t="str">
        <f t="shared" si="273"/>
        <v/>
      </c>
    </row>
    <row r="579" spans="1:42" hidden="1" x14ac:dyDescent="0.35">
      <c r="A579" s="1">
        <v>4087098</v>
      </c>
      <c r="B579" s="1" t="s">
        <v>579</v>
      </c>
      <c r="C579" s="1" t="s">
        <v>580</v>
      </c>
      <c r="D579" s="1">
        <v>2017</v>
      </c>
      <c r="E579" s="1" t="s">
        <v>618</v>
      </c>
      <c r="F579" s="1">
        <v>67476</v>
      </c>
      <c r="G579" s="1" t="s">
        <v>267</v>
      </c>
      <c r="H579" s="1" t="s">
        <v>104</v>
      </c>
      <c r="I579" s="1" t="s">
        <v>597</v>
      </c>
      <c r="J579" s="1">
        <v>2440</v>
      </c>
      <c r="K579" s="1" t="s">
        <v>345</v>
      </c>
      <c r="L579" s="1" t="s">
        <v>345</v>
      </c>
      <c r="M579" s="1"/>
      <c r="N579" s="1" t="s">
        <v>606</v>
      </c>
      <c r="O579" s="1" t="str">
        <f t="shared" si="257"/>
        <v>No</v>
      </c>
      <c r="P579" s="1" t="s">
        <v>722</v>
      </c>
      <c r="Q579" s="1">
        <v>104</v>
      </c>
      <c r="R579" s="1">
        <f t="shared" si="284"/>
        <v>0</v>
      </c>
      <c r="S579" s="1">
        <v>104</v>
      </c>
      <c r="T579" s="1" t="s">
        <v>30</v>
      </c>
      <c r="U579" s="1">
        <f>R579/1000</f>
        <v>0</v>
      </c>
      <c r="V579" s="1">
        <f>S579/1000</f>
        <v>0.104</v>
      </c>
      <c r="W579" s="1" t="s">
        <v>231</v>
      </c>
      <c r="X579" s="1" t="str">
        <f t="shared" ref="X579:X600" si="290">IF(N579="E", "Yes", "No")</f>
        <v>No</v>
      </c>
      <c r="AB579" s="1" t="s">
        <v>443</v>
      </c>
      <c r="AC579" t="str">
        <f>IF(ISNUMBER(SEARCH("Pesticide, active_ingredient", AB579)), "Yes", "No")</f>
        <v>No</v>
      </c>
      <c r="AD579" t="str">
        <f t="shared" si="280"/>
        <v>No</v>
      </c>
      <c r="AE579" t="str">
        <f t="shared" si="281"/>
        <v>No</v>
      </c>
      <c r="AF579" t="str">
        <f t="shared" si="282"/>
        <v>No</v>
      </c>
      <c r="AG579" t="str">
        <f t="shared" si="283"/>
        <v>Yes</v>
      </c>
      <c r="AH579" s="1" t="s">
        <v>348</v>
      </c>
      <c r="AI579" t="s">
        <v>348</v>
      </c>
      <c r="AJ579" t="str">
        <f t="shared" si="279"/>
        <v/>
      </c>
      <c r="AK579" t="str">
        <f t="shared" si="285"/>
        <v/>
      </c>
      <c r="AL579" t="str">
        <f t="shared" si="286"/>
        <v/>
      </c>
      <c r="AM579" t="str">
        <f t="shared" si="287"/>
        <v/>
      </c>
      <c r="AN579" t="str">
        <f t="shared" si="288"/>
        <v>Pharmaceutical</v>
      </c>
      <c r="AO579" t="str">
        <f t="shared" si="289"/>
        <v/>
      </c>
      <c r="AP579" t="str">
        <f t="shared" si="273"/>
        <v/>
      </c>
    </row>
    <row r="580" spans="1:42" hidden="1" x14ac:dyDescent="0.35">
      <c r="A580" s="1">
        <v>4087098</v>
      </c>
      <c r="B580" s="1" t="s">
        <v>579</v>
      </c>
      <c r="C580" s="1" t="s">
        <v>580</v>
      </c>
      <c r="D580" s="1">
        <v>2017</v>
      </c>
      <c r="E580" s="1" t="s">
        <v>618</v>
      </c>
      <c r="F580" s="1">
        <v>67455</v>
      </c>
      <c r="G580" s="1" t="s">
        <v>250</v>
      </c>
      <c r="H580" s="1" t="s">
        <v>88</v>
      </c>
      <c r="I580" s="1" t="s">
        <v>597</v>
      </c>
      <c r="J580" s="1">
        <v>2440</v>
      </c>
      <c r="K580" s="1" t="s">
        <v>345</v>
      </c>
      <c r="L580" s="1" t="s">
        <v>550</v>
      </c>
      <c r="M580" s="1"/>
      <c r="N580" s="1" t="s">
        <v>606</v>
      </c>
      <c r="O580" s="1" t="str">
        <f t="shared" si="257"/>
        <v>No</v>
      </c>
      <c r="P580" s="1" t="s">
        <v>722</v>
      </c>
      <c r="Q580" s="1">
        <v>11</v>
      </c>
      <c r="R580" s="1">
        <f t="shared" si="284"/>
        <v>0</v>
      </c>
      <c r="S580" s="1">
        <v>11</v>
      </c>
      <c r="T580" s="1" t="s">
        <v>30</v>
      </c>
      <c r="U580" s="1">
        <f>R580/1000</f>
        <v>0</v>
      </c>
      <c r="V580" s="1">
        <f>S580/1000</f>
        <v>1.0999999999999999E-2</v>
      </c>
      <c r="W580" s="1" t="s">
        <v>231</v>
      </c>
      <c r="X580" s="1" t="str">
        <f t="shared" si="290"/>
        <v>No</v>
      </c>
      <c r="AB580" t="s">
        <v>426</v>
      </c>
      <c r="AC580" s="1" t="s">
        <v>349</v>
      </c>
      <c r="AD580" t="str">
        <f t="shared" si="280"/>
        <v>Yes</v>
      </c>
      <c r="AE580" t="str">
        <f t="shared" si="281"/>
        <v>Yes</v>
      </c>
      <c r="AF580" t="str">
        <f t="shared" si="282"/>
        <v>No</v>
      </c>
      <c r="AG580" t="str">
        <f t="shared" si="283"/>
        <v>Yes</v>
      </c>
      <c r="AH580" s="1" t="s">
        <v>348</v>
      </c>
      <c r="AI580" t="s">
        <v>348</v>
      </c>
      <c r="AJ580" t="str">
        <f t="shared" si="279"/>
        <v>Pesticide</v>
      </c>
      <c r="AK580" t="str">
        <f t="shared" si="285"/>
        <v>PCP</v>
      </c>
      <c r="AL580" t="str">
        <f t="shared" si="286"/>
        <v>Consumer</v>
      </c>
      <c r="AM580" t="str">
        <f t="shared" si="287"/>
        <v/>
      </c>
      <c r="AN580" t="str">
        <f t="shared" si="288"/>
        <v>Pharmaceutical</v>
      </c>
      <c r="AO580" t="str">
        <f t="shared" si="289"/>
        <v/>
      </c>
      <c r="AP580" t="str">
        <f t="shared" si="273"/>
        <v/>
      </c>
    </row>
    <row r="581" spans="1:42" hidden="1" x14ac:dyDescent="0.35">
      <c r="A581" s="1">
        <v>4087098</v>
      </c>
      <c r="B581" s="1" t="s">
        <v>579</v>
      </c>
      <c r="C581" s="1" t="s">
        <v>580</v>
      </c>
      <c r="D581" s="1">
        <v>2017</v>
      </c>
      <c r="E581" s="1" t="s">
        <v>618</v>
      </c>
      <c r="F581" s="1">
        <v>39056</v>
      </c>
      <c r="G581" s="1" t="s">
        <v>194</v>
      </c>
      <c r="H581" s="1" t="s">
        <v>25</v>
      </c>
      <c r="I581" s="1" t="s">
        <v>596</v>
      </c>
      <c r="J581" s="1">
        <v>4433</v>
      </c>
      <c r="K581" s="1" t="s">
        <v>614</v>
      </c>
      <c r="L581" s="1" t="s">
        <v>530</v>
      </c>
      <c r="M581" s="1"/>
      <c r="N581" s="1" t="s">
        <v>606</v>
      </c>
      <c r="O581" s="1" t="str">
        <f t="shared" si="257"/>
        <v>No</v>
      </c>
      <c r="P581" s="1" t="s">
        <v>722</v>
      </c>
      <c r="Q581" s="1">
        <v>0.16</v>
      </c>
      <c r="R581" s="1">
        <f t="shared" si="284"/>
        <v>0</v>
      </c>
      <c r="S581" s="1">
        <v>0.16</v>
      </c>
      <c r="T581" s="1" t="s">
        <v>7</v>
      </c>
      <c r="U581" s="1">
        <f>R581/1</f>
        <v>0</v>
      </c>
      <c r="V581" s="1">
        <f>S581</f>
        <v>0.16</v>
      </c>
      <c r="W581" s="1" t="s">
        <v>177</v>
      </c>
      <c r="X581" s="1" t="str">
        <f t="shared" si="290"/>
        <v>No</v>
      </c>
      <c r="AB581" t="s">
        <v>365</v>
      </c>
      <c r="AC581" t="str">
        <f t="shared" ref="AC581:AC586" si="291">IF(ISNUMBER(SEARCH("Pesticide, active_ingredient", AB581)), "Yes", "No")</f>
        <v>Yes</v>
      </c>
      <c r="AD581" t="str">
        <f t="shared" si="280"/>
        <v>No</v>
      </c>
      <c r="AE581" t="str">
        <f t="shared" si="281"/>
        <v>No</v>
      </c>
      <c r="AF581" t="str">
        <f t="shared" si="282"/>
        <v>No</v>
      </c>
      <c r="AG581" t="str">
        <f t="shared" si="283"/>
        <v>No</v>
      </c>
      <c r="AH581" t="s">
        <v>348</v>
      </c>
      <c r="AI581" t="s">
        <v>348</v>
      </c>
      <c r="AJ581" t="str">
        <f t="shared" si="279"/>
        <v>Pesticide</v>
      </c>
      <c r="AK581" t="str">
        <f t="shared" si="285"/>
        <v/>
      </c>
      <c r="AL581" t="str">
        <f t="shared" si="286"/>
        <v/>
      </c>
      <c r="AM581" t="str">
        <f t="shared" si="287"/>
        <v/>
      </c>
      <c r="AN581" t="str">
        <f t="shared" si="288"/>
        <v/>
      </c>
      <c r="AO581" t="str">
        <f t="shared" si="289"/>
        <v/>
      </c>
      <c r="AP581" t="str">
        <f t="shared" si="273"/>
        <v/>
      </c>
    </row>
    <row r="582" spans="1:42" hidden="1" x14ac:dyDescent="0.35">
      <c r="A582" s="1">
        <v>4087098</v>
      </c>
      <c r="B582" s="1" t="s">
        <v>579</v>
      </c>
      <c r="C582" s="1" t="s">
        <v>580</v>
      </c>
      <c r="D582" s="1">
        <v>2017</v>
      </c>
      <c r="E582" s="1" t="s">
        <v>618</v>
      </c>
      <c r="F582" s="1">
        <v>67487</v>
      </c>
      <c r="G582" s="1" t="s">
        <v>276</v>
      </c>
      <c r="H582" s="1" t="s">
        <v>112</v>
      </c>
      <c r="I582" s="1" t="s">
        <v>597</v>
      </c>
      <c r="J582" s="1">
        <v>2440</v>
      </c>
      <c r="K582" s="1" t="s">
        <v>345</v>
      </c>
      <c r="L582" s="1" t="s">
        <v>345</v>
      </c>
      <c r="M582" s="1"/>
      <c r="N582" s="1" t="s">
        <v>606</v>
      </c>
      <c r="O582" s="1" t="str">
        <f t="shared" si="257"/>
        <v>No</v>
      </c>
      <c r="P582" s="1" t="s">
        <v>722</v>
      </c>
      <c r="Q582" s="1">
        <v>205</v>
      </c>
      <c r="R582" s="1">
        <f t="shared" si="284"/>
        <v>0</v>
      </c>
      <c r="S582" s="1">
        <v>205</v>
      </c>
      <c r="T582" s="1" t="s">
        <v>30</v>
      </c>
      <c r="U582" s="1">
        <f>R582/1000</f>
        <v>0</v>
      </c>
      <c r="V582" s="1">
        <f>S582/1000</f>
        <v>0.20499999999999999</v>
      </c>
      <c r="W582" s="1" t="s">
        <v>231</v>
      </c>
      <c r="X582" s="1" t="str">
        <f t="shared" si="290"/>
        <v>No</v>
      </c>
      <c r="AB582" s="1" t="s">
        <v>452</v>
      </c>
      <c r="AC582" t="str">
        <f t="shared" si="291"/>
        <v>No</v>
      </c>
      <c r="AD582" t="str">
        <f t="shared" si="280"/>
        <v>No</v>
      </c>
      <c r="AE582" t="str">
        <f t="shared" si="281"/>
        <v>No</v>
      </c>
      <c r="AF582" t="str">
        <f t="shared" si="282"/>
        <v>No</v>
      </c>
      <c r="AG582" t="str">
        <f t="shared" si="283"/>
        <v>Yes</v>
      </c>
      <c r="AH582" s="1" t="s">
        <v>348</v>
      </c>
      <c r="AI582" t="s">
        <v>348</v>
      </c>
      <c r="AJ582" t="str">
        <f t="shared" si="279"/>
        <v/>
      </c>
      <c r="AK582" t="str">
        <f t="shared" si="285"/>
        <v/>
      </c>
      <c r="AL582" t="str">
        <f t="shared" si="286"/>
        <v/>
      </c>
      <c r="AM582" t="str">
        <f t="shared" si="287"/>
        <v/>
      </c>
      <c r="AN582" t="str">
        <f t="shared" si="288"/>
        <v>Pharmaceutical</v>
      </c>
      <c r="AO582" t="str">
        <f t="shared" si="289"/>
        <v/>
      </c>
      <c r="AP582" t="str">
        <f t="shared" si="273"/>
        <v/>
      </c>
    </row>
    <row r="583" spans="1:42" hidden="1" x14ac:dyDescent="0.35">
      <c r="A583" s="1">
        <v>4087098</v>
      </c>
      <c r="B583" s="1" t="s">
        <v>579</v>
      </c>
      <c r="C583" s="1" t="s">
        <v>580</v>
      </c>
      <c r="D583" s="1">
        <v>2017</v>
      </c>
      <c r="E583" s="1" t="s">
        <v>618</v>
      </c>
      <c r="F583" s="1">
        <v>67504</v>
      </c>
      <c r="G583" s="1" t="s">
        <v>291</v>
      </c>
      <c r="H583" s="1" t="s">
        <v>127</v>
      </c>
      <c r="I583" s="1" t="s">
        <v>597</v>
      </c>
      <c r="J583" s="1">
        <v>2440</v>
      </c>
      <c r="K583" s="1" t="s">
        <v>345</v>
      </c>
      <c r="L583" s="1" t="s">
        <v>345</v>
      </c>
      <c r="M583" s="1"/>
      <c r="N583" s="1" t="s">
        <v>606</v>
      </c>
      <c r="O583" s="1" t="str">
        <f t="shared" ref="O583:O646" si="292">IF(N583="&lt;", "No", "Yes")</f>
        <v>No</v>
      </c>
      <c r="P583" s="1" t="s">
        <v>722</v>
      </c>
      <c r="Q583" s="1">
        <v>20</v>
      </c>
      <c r="R583" s="1">
        <f t="shared" si="284"/>
        <v>0</v>
      </c>
      <c r="S583" s="1">
        <v>16</v>
      </c>
      <c r="T583" s="1" t="s">
        <v>30</v>
      </c>
      <c r="U583" s="1">
        <f>R583/1000</f>
        <v>0</v>
      </c>
      <c r="V583" s="1">
        <f>S583/1000</f>
        <v>1.6E-2</v>
      </c>
      <c r="W583" s="1" t="s">
        <v>231</v>
      </c>
      <c r="X583" s="1" t="str">
        <f t="shared" si="290"/>
        <v>No</v>
      </c>
      <c r="AB583" s="1" t="s">
        <v>466</v>
      </c>
      <c r="AC583" t="str">
        <f t="shared" si="291"/>
        <v>No</v>
      </c>
      <c r="AD583" t="str">
        <f t="shared" si="280"/>
        <v>No</v>
      </c>
      <c r="AE583" t="str">
        <f t="shared" si="281"/>
        <v>No</v>
      </c>
      <c r="AF583" t="str">
        <f t="shared" si="282"/>
        <v>No</v>
      </c>
      <c r="AG583" t="str">
        <f t="shared" si="283"/>
        <v>Yes</v>
      </c>
      <c r="AH583" s="1" t="s">
        <v>348</v>
      </c>
      <c r="AI583" t="s">
        <v>348</v>
      </c>
      <c r="AJ583" t="str">
        <f t="shared" si="279"/>
        <v/>
      </c>
      <c r="AK583" t="str">
        <f t="shared" si="285"/>
        <v/>
      </c>
      <c r="AL583" t="str">
        <f t="shared" si="286"/>
        <v/>
      </c>
      <c r="AM583" t="str">
        <f t="shared" si="287"/>
        <v/>
      </c>
      <c r="AN583" t="str">
        <f t="shared" si="288"/>
        <v>Pharmaceutical</v>
      </c>
      <c r="AO583" t="str">
        <f t="shared" si="289"/>
        <v/>
      </c>
      <c r="AP583" t="str">
        <f t="shared" si="273"/>
        <v/>
      </c>
    </row>
    <row r="584" spans="1:42" hidden="1" x14ac:dyDescent="0.35">
      <c r="A584" s="1">
        <v>4087098</v>
      </c>
      <c r="B584" s="1" t="s">
        <v>579</v>
      </c>
      <c r="C584" s="1" t="s">
        <v>580</v>
      </c>
      <c r="D584" s="1">
        <v>2017</v>
      </c>
      <c r="E584" s="1" t="s">
        <v>618</v>
      </c>
      <c r="F584" s="1">
        <v>62809</v>
      </c>
      <c r="G584" s="1" t="s">
        <v>211</v>
      </c>
      <c r="H584" s="1" t="s">
        <v>46</v>
      </c>
      <c r="I584" s="1" t="s">
        <v>596</v>
      </c>
      <c r="J584" s="1">
        <v>4433</v>
      </c>
      <c r="K584" s="1" t="s">
        <v>614</v>
      </c>
      <c r="L584" s="1" t="s">
        <v>554</v>
      </c>
      <c r="M584" s="1"/>
      <c r="N584" s="1" t="s">
        <v>606</v>
      </c>
      <c r="O584" s="1" t="str">
        <f t="shared" si="292"/>
        <v>No</v>
      </c>
      <c r="P584" s="1" t="s">
        <v>722</v>
      </c>
      <c r="Q584" s="1">
        <v>0.02</v>
      </c>
      <c r="R584" s="1">
        <f t="shared" si="284"/>
        <v>0</v>
      </c>
      <c r="S584" s="1">
        <v>0.02</v>
      </c>
      <c r="T584" s="1" t="s">
        <v>7</v>
      </c>
      <c r="U584" s="1">
        <f>R584/1</f>
        <v>0</v>
      </c>
      <c r="V584" s="1">
        <f>S584</f>
        <v>0.02</v>
      </c>
      <c r="W584" s="1" t="s">
        <v>177</v>
      </c>
      <c r="X584" s="1" t="str">
        <f t="shared" si="290"/>
        <v>No</v>
      </c>
      <c r="AB584" t="s">
        <v>385</v>
      </c>
      <c r="AC584" t="str">
        <f t="shared" si="291"/>
        <v>No</v>
      </c>
      <c r="AD584" t="str">
        <f t="shared" si="280"/>
        <v>No</v>
      </c>
      <c r="AE584" t="str">
        <f t="shared" si="281"/>
        <v>Yes</v>
      </c>
      <c r="AF584" t="str">
        <f t="shared" si="282"/>
        <v>No</v>
      </c>
      <c r="AG584" t="str">
        <f t="shared" si="283"/>
        <v>No</v>
      </c>
      <c r="AH584" s="1" t="s">
        <v>348</v>
      </c>
      <c r="AI584" t="s">
        <v>348</v>
      </c>
      <c r="AJ584" t="str">
        <f t="shared" si="279"/>
        <v/>
      </c>
      <c r="AK584" t="str">
        <f t="shared" si="285"/>
        <v/>
      </c>
      <c r="AL584" t="str">
        <f t="shared" si="286"/>
        <v>Consumer</v>
      </c>
      <c r="AM584" t="str">
        <f t="shared" si="287"/>
        <v/>
      </c>
      <c r="AN584" t="str">
        <f t="shared" si="288"/>
        <v/>
      </c>
      <c r="AO584" t="str">
        <f t="shared" si="289"/>
        <v/>
      </c>
      <c r="AP584" t="str">
        <f t="shared" si="273"/>
        <v/>
      </c>
    </row>
    <row r="585" spans="1:42" hidden="1" x14ac:dyDescent="0.35">
      <c r="A585" s="1">
        <v>4087098</v>
      </c>
      <c r="B585" s="1" t="s">
        <v>579</v>
      </c>
      <c r="C585" s="1" t="s">
        <v>580</v>
      </c>
      <c r="D585" s="1">
        <v>2017</v>
      </c>
      <c r="E585" s="1" t="s">
        <v>618</v>
      </c>
      <c r="F585" s="1">
        <v>67437</v>
      </c>
      <c r="G585" s="1" t="s">
        <v>235</v>
      </c>
      <c r="H585" s="1" t="s">
        <v>73</v>
      </c>
      <c r="I585" s="1" t="s">
        <v>597</v>
      </c>
      <c r="J585" s="1">
        <v>2440</v>
      </c>
      <c r="K585" s="1" t="s">
        <v>345</v>
      </c>
      <c r="L585" s="1" t="s">
        <v>561</v>
      </c>
      <c r="M585" s="1"/>
      <c r="N585" s="1" t="s">
        <v>606</v>
      </c>
      <c r="O585" s="1" t="str">
        <f t="shared" si="292"/>
        <v>No</v>
      </c>
      <c r="P585" s="1" t="s">
        <v>722</v>
      </c>
      <c r="Q585" s="1">
        <v>6.7</v>
      </c>
      <c r="R585" s="1">
        <f t="shared" si="284"/>
        <v>0</v>
      </c>
      <c r="S585" s="1">
        <v>6.7</v>
      </c>
      <c r="T585" s="1" t="s">
        <v>30</v>
      </c>
      <c r="U585" s="1">
        <f t="shared" ref="U585:V587" si="293">R585/1000</f>
        <v>0</v>
      </c>
      <c r="V585" s="1">
        <f t="shared" si="293"/>
        <v>6.7000000000000002E-3</v>
      </c>
      <c r="W585" s="1" t="s">
        <v>231</v>
      </c>
      <c r="X585" s="1" t="str">
        <f t="shared" si="290"/>
        <v>No</v>
      </c>
      <c r="AB585" t="s">
        <v>414</v>
      </c>
      <c r="AC585" t="str">
        <f t="shared" si="291"/>
        <v>No</v>
      </c>
      <c r="AD585" t="str">
        <f t="shared" si="280"/>
        <v>No</v>
      </c>
      <c r="AE585" t="str">
        <f t="shared" si="281"/>
        <v>No</v>
      </c>
      <c r="AF585" t="str">
        <f t="shared" si="282"/>
        <v>Yes</v>
      </c>
      <c r="AG585" t="str">
        <f t="shared" si="283"/>
        <v>Yes</v>
      </c>
      <c r="AH585" s="1" t="s">
        <v>348</v>
      </c>
      <c r="AI585" t="s">
        <v>348</v>
      </c>
      <c r="AJ585" t="str">
        <f t="shared" si="279"/>
        <v/>
      </c>
      <c r="AK585" t="str">
        <f t="shared" si="285"/>
        <v/>
      </c>
      <c r="AL585" t="str">
        <f t="shared" si="286"/>
        <v/>
      </c>
      <c r="AM585" t="str">
        <f t="shared" si="287"/>
        <v>Industrial</v>
      </c>
      <c r="AN585" t="str">
        <f t="shared" si="288"/>
        <v>Pharmaceutical</v>
      </c>
      <c r="AO585" t="str">
        <f t="shared" si="289"/>
        <v/>
      </c>
      <c r="AP585" t="str">
        <f t="shared" si="273"/>
        <v/>
      </c>
    </row>
    <row r="586" spans="1:42" hidden="1" x14ac:dyDescent="0.35">
      <c r="A586" s="1">
        <v>4087098</v>
      </c>
      <c r="B586" s="1" t="s">
        <v>579</v>
      </c>
      <c r="C586" s="1" t="s">
        <v>580</v>
      </c>
      <c r="D586" s="1">
        <v>2017</v>
      </c>
      <c r="E586" s="1" t="s">
        <v>618</v>
      </c>
      <c r="F586" s="1">
        <v>67508</v>
      </c>
      <c r="G586" s="1" t="s">
        <v>295</v>
      </c>
      <c r="H586" s="1" t="s">
        <v>131</v>
      </c>
      <c r="I586" s="1" t="s">
        <v>597</v>
      </c>
      <c r="J586" s="1">
        <v>2440</v>
      </c>
      <c r="K586" s="1" t="s">
        <v>345</v>
      </c>
      <c r="L586" s="1" t="s">
        <v>345</v>
      </c>
      <c r="M586" s="1"/>
      <c r="N586" s="1" t="s">
        <v>606</v>
      </c>
      <c r="O586" s="1" t="str">
        <f t="shared" si="292"/>
        <v>No</v>
      </c>
      <c r="P586" s="1" t="s">
        <v>722</v>
      </c>
      <c r="Q586" s="1">
        <v>200</v>
      </c>
      <c r="R586" s="1">
        <f t="shared" si="284"/>
        <v>0</v>
      </c>
      <c r="S586" s="1">
        <v>50</v>
      </c>
      <c r="T586" s="1" t="s">
        <v>30</v>
      </c>
      <c r="U586" s="1">
        <f t="shared" si="293"/>
        <v>0</v>
      </c>
      <c r="V586" s="1">
        <f t="shared" si="293"/>
        <v>0.05</v>
      </c>
      <c r="W586" s="1" t="s">
        <v>231</v>
      </c>
      <c r="X586" s="1" t="str">
        <f t="shared" si="290"/>
        <v>No</v>
      </c>
      <c r="AB586" t="s">
        <v>470</v>
      </c>
      <c r="AC586" t="str">
        <f t="shared" si="291"/>
        <v>No</v>
      </c>
      <c r="AD586" t="str">
        <f t="shared" si="280"/>
        <v>No</v>
      </c>
      <c r="AE586" t="str">
        <f t="shared" si="281"/>
        <v>No</v>
      </c>
      <c r="AF586" t="str">
        <f t="shared" si="282"/>
        <v>No</v>
      </c>
      <c r="AG586" t="str">
        <f t="shared" si="283"/>
        <v>Yes</v>
      </c>
      <c r="AH586" s="1" t="s">
        <v>348</v>
      </c>
      <c r="AI586" t="s">
        <v>348</v>
      </c>
      <c r="AJ586" t="str">
        <f t="shared" si="279"/>
        <v/>
      </c>
      <c r="AK586" t="str">
        <f t="shared" si="285"/>
        <v/>
      </c>
      <c r="AL586" t="str">
        <f t="shared" si="286"/>
        <v/>
      </c>
      <c r="AM586" t="str">
        <f t="shared" si="287"/>
        <v/>
      </c>
      <c r="AN586" t="str">
        <f t="shared" si="288"/>
        <v>Pharmaceutical</v>
      </c>
      <c r="AO586" t="str">
        <f t="shared" si="289"/>
        <v/>
      </c>
      <c r="AP586" t="str">
        <f t="shared" si="273"/>
        <v/>
      </c>
    </row>
    <row r="587" spans="1:42" hidden="1" x14ac:dyDescent="0.35">
      <c r="A587" s="1">
        <v>4087098</v>
      </c>
      <c r="B587" s="1" t="s">
        <v>579</v>
      </c>
      <c r="C587" s="1" t="s">
        <v>580</v>
      </c>
      <c r="D587" s="1">
        <v>2017</v>
      </c>
      <c r="E587" s="1" t="s">
        <v>618</v>
      </c>
      <c r="F587" s="1">
        <v>67440</v>
      </c>
      <c r="G587" s="1" t="s">
        <v>237</v>
      </c>
      <c r="H587" s="1" t="s">
        <v>75</v>
      </c>
      <c r="I587" s="1" t="s">
        <v>597</v>
      </c>
      <c r="J587" s="1">
        <v>2440</v>
      </c>
      <c r="K587" s="1" t="s">
        <v>345</v>
      </c>
      <c r="L587" s="1" t="s">
        <v>544</v>
      </c>
      <c r="M587" s="1" t="s">
        <v>554</v>
      </c>
      <c r="N587" s="1" t="s">
        <v>607</v>
      </c>
      <c r="O587" s="1" t="str">
        <f t="shared" si="292"/>
        <v>Yes</v>
      </c>
      <c r="P587" s="1" t="s">
        <v>349</v>
      </c>
      <c r="Q587" s="1">
        <f>AVERAGE(141, 146)</f>
        <v>143.5</v>
      </c>
      <c r="R587" s="1">
        <f t="shared" si="284"/>
        <v>143.5</v>
      </c>
      <c r="S587" s="1">
        <v>91</v>
      </c>
      <c r="T587" s="1" t="s">
        <v>30</v>
      </c>
      <c r="U587" s="1">
        <f t="shared" si="293"/>
        <v>0.14349999999999999</v>
      </c>
      <c r="V587" s="1">
        <f t="shared" si="293"/>
        <v>9.0999999999999998E-2</v>
      </c>
      <c r="W587" s="1" t="s">
        <v>231</v>
      </c>
      <c r="X587" s="1" t="str">
        <f t="shared" si="290"/>
        <v>Yes</v>
      </c>
      <c r="AB587" t="s">
        <v>416</v>
      </c>
      <c r="AC587" s="1" t="s">
        <v>349</v>
      </c>
      <c r="AD587" t="str">
        <f t="shared" si="280"/>
        <v>Yes</v>
      </c>
      <c r="AE587" t="str">
        <f t="shared" si="281"/>
        <v>Yes</v>
      </c>
      <c r="AF587" t="str">
        <f t="shared" si="282"/>
        <v>Yes</v>
      </c>
      <c r="AG587" t="str">
        <f t="shared" si="283"/>
        <v>Yes</v>
      </c>
      <c r="AH587" s="1" t="s">
        <v>348</v>
      </c>
      <c r="AI587" t="s">
        <v>348</v>
      </c>
      <c r="AJ587" t="str">
        <f t="shared" si="279"/>
        <v>Pesticide</v>
      </c>
      <c r="AK587" t="str">
        <f t="shared" si="285"/>
        <v>PCP</v>
      </c>
      <c r="AL587" t="str">
        <f t="shared" si="286"/>
        <v>Consumer</v>
      </c>
      <c r="AM587" t="str">
        <f t="shared" si="287"/>
        <v>Industrial</v>
      </c>
      <c r="AN587" t="str">
        <f t="shared" si="288"/>
        <v>Pharmaceutical</v>
      </c>
      <c r="AO587" t="str">
        <f t="shared" si="289"/>
        <v/>
      </c>
      <c r="AP587" t="str">
        <f t="shared" si="273"/>
        <v/>
      </c>
    </row>
    <row r="588" spans="1:42" hidden="1" x14ac:dyDescent="0.35">
      <c r="A588" s="1">
        <v>4087098</v>
      </c>
      <c r="B588" s="1" t="s">
        <v>579</v>
      </c>
      <c r="C588" s="1" t="s">
        <v>580</v>
      </c>
      <c r="D588" s="1">
        <v>2017</v>
      </c>
      <c r="E588" s="1" t="s">
        <v>618</v>
      </c>
      <c r="F588" s="1">
        <v>61948</v>
      </c>
      <c r="G588" s="1" t="s">
        <v>205</v>
      </c>
      <c r="H588" s="1" t="s">
        <v>39</v>
      </c>
      <c r="I588" s="1" t="s">
        <v>596</v>
      </c>
      <c r="J588" s="1">
        <v>4433</v>
      </c>
      <c r="K588" s="1" t="s">
        <v>614</v>
      </c>
      <c r="L588" s="1" t="s">
        <v>532</v>
      </c>
      <c r="M588" s="1"/>
      <c r="N588" s="1" t="s">
        <v>606</v>
      </c>
      <c r="O588" s="1" t="str">
        <f t="shared" si="292"/>
        <v>No</v>
      </c>
      <c r="P588" s="1" t="s">
        <v>722</v>
      </c>
      <c r="Q588" s="1">
        <v>3.4</v>
      </c>
      <c r="R588" s="1">
        <f t="shared" si="284"/>
        <v>0</v>
      </c>
      <c r="S588" s="1">
        <v>3.4</v>
      </c>
      <c r="T588" s="1" t="s">
        <v>7</v>
      </c>
      <c r="U588" s="1">
        <f>R588/1</f>
        <v>0</v>
      </c>
      <c r="V588" s="1">
        <f>S588</f>
        <v>3.4</v>
      </c>
      <c r="W588" s="1" t="s">
        <v>177</v>
      </c>
      <c r="X588" s="1" t="str">
        <f t="shared" si="290"/>
        <v>No</v>
      </c>
      <c r="AB588" s="1" t="s">
        <v>536</v>
      </c>
      <c r="AC588" t="str">
        <f>IF(ISNUMBER(SEARCH("Pesticide, active_ingredient", AB588)), "Yes", "No")</f>
        <v>No</v>
      </c>
      <c r="AD588" t="str">
        <f t="shared" si="280"/>
        <v>No</v>
      </c>
      <c r="AE588" t="str">
        <f t="shared" si="281"/>
        <v>No</v>
      </c>
      <c r="AF588" t="str">
        <f t="shared" si="282"/>
        <v>No</v>
      </c>
      <c r="AG588" t="str">
        <f t="shared" si="283"/>
        <v>No</v>
      </c>
      <c r="AH588" s="1" t="s">
        <v>348</v>
      </c>
      <c r="AI588" t="s">
        <v>349</v>
      </c>
      <c r="AJ588" t="str">
        <f t="shared" si="279"/>
        <v/>
      </c>
      <c r="AK588" t="str">
        <f t="shared" si="285"/>
        <v/>
      </c>
      <c r="AL588" t="str">
        <f t="shared" si="286"/>
        <v/>
      </c>
      <c r="AM588" t="str">
        <f t="shared" si="287"/>
        <v/>
      </c>
      <c r="AN588" t="str">
        <f t="shared" si="288"/>
        <v/>
      </c>
      <c r="AO588" t="str">
        <f t="shared" si="289"/>
        <v/>
      </c>
      <c r="AP588" t="str">
        <f t="shared" si="273"/>
        <v>Other</v>
      </c>
    </row>
    <row r="589" spans="1:42" hidden="1" x14ac:dyDescent="0.35">
      <c r="A589" s="1">
        <v>4087098</v>
      </c>
      <c r="B589" s="1" t="s">
        <v>579</v>
      </c>
      <c r="C589" s="1" t="s">
        <v>580</v>
      </c>
      <c r="D589" s="1">
        <v>2017</v>
      </c>
      <c r="E589" s="1" t="s">
        <v>618</v>
      </c>
      <c r="F589" s="1">
        <v>67511</v>
      </c>
      <c r="G589" s="1" t="s">
        <v>297</v>
      </c>
      <c r="H589" s="1" t="s">
        <v>133</v>
      </c>
      <c r="I589" s="1" t="s">
        <v>597</v>
      </c>
      <c r="J589" s="1">
        <v>2440</v>
      </c>
      <c r="K589" s="1" t="s">
        <v>345</v>
      </c>
      <c r="L589" s="1" t="s">
        <v>561</v>
      </c>
      <c r="M589" s="1"/>
      <c r="N589" s="1" t="s">
        <v>606</v>
      </c>
      <c r="O589" s="1" t="str">
        <f t="shared" si="292"/>
        <v>No</v>
      </c>
      <c r="P589" s="1" t="s">
        <v>722</v>
      </c>
      <c r="Q589" s="1">
        <v>15</v>
      </c>
      <c r="R589" s="1">
        <f t="shared" si="284"/>
        <v>0</v>
      </c>
      <c r="S589" s="1">
        <v>15</v>
      </c>
      <c r="T589" s="1" t="s">
        <v>30</v>
      </c>
      <c r="U589" s="1">
        <f>R589/1000</f>
        <v>0</v>
      </c>
      <c r="V589" s="1">
        <f>S589/1000</f>
        <v>1.4999999999999999E-2</v>
      </c>
      <c r="W589" s="1" t="s">
        <v>231</v>
      </c>
      <c r="X589" s="1" t="str">
        <f t="shared" si="290"/>
        <v>No</v>
      </c>
      <c r="AB589" t="s">
        <v>472</v>
      </c>
      <c r="AC589" t="str">
        <f>IF(ISNUMBER(SEARCH("Pesticide, active_ingredient", AB589)), "Yes", "No")</f>
        <v>No</v>
      </c>
      <c r="AD589" t="str">
        <f t="shared" si="280"/>
        <v>No</v>
      </c>
      <c r="AE589" t="str">
        <f t="shared" si="281"/>
        <v>No</v>
      </c>
      <c r="AF589" t="str">
        <f t="shared" si="282"/>
        <v>Yes</v>
      </c>
      <c r="AG589" t="str">
        <f t="shared" si="283"/>
        <v>Yes</v>
      </c>
      <c r="AH589" t="s">
        <v>348</v>
      </c>
      <c r="AI589" t="s">
        <v>348</v>
      </c>
      <c r="AJ589" t="str">
        <f t="shared" si="279"/>
        <v/>
      </c>
      <c r="AK589" t="str">
        <f t="shared" si="285"/>
        <v/>
      </c>
      <c r="AL589" t="str">
        <f t="shared" si="286"/>
        <v/>
      </c>
      <c r="AM589" t="str">
        <f t="shared" si="287"/>
        <v>Industrial</v>
      </c>
      <c r="AN589" t="str">
        <f t="shared" si="288"/>
        <v>Pharmaceutical</v>
      </c>
      <c r="AO589" t="str">
        <f t="shared" si="289"/>
        <v/>
      </c>
      <c r="AP589" t="str">
        <f t="shared" si="273"/>
        <v/>
      </c>
    </row>
    <row r="590" spans="1:42" hidden="1" x14ac:dyDescent="0.35">
      <c r="A590" s="1">
        <v>4087098</v>
      </c>
      <c r="B590" s="1" t="s">
        <v>579</v>
      </c>
      <c r="C590" s="1" t="s">
        <v>580</v>
      </c>
      <c r="D590" s="1">
        <v>2017</v>
      </c>
      <c r="E590" s="1" t="s">
        <v>618</v>
      </c>
      <c r="F590" s="1">
        <v>61703</v>
      </c>
      <c r="G590" s="1" t="s">
        <v>200</v>
      </c>
      <c r="H590" s="1" t="s">
        <v>32</v>
      </c>
      <c r="I590" s="1" t="s">
        <v>596</v>
      </c>
      <c r="J590" s="1">
        <v>4433</v>
      </c>
      <c r="K590" s="1" t="s">
        <v>614</v>
      </c>
      <c r="L590" s="1" t="s">
        <v>554</v>
      </c>
      <c r="M590" s="1"/>
      <c r="N590" s="1" t="s">
        <v>606</v>
      </c>
      <c r="O590" s="1" t="str">
        <f t="shared" si="292"/>
        <v>No</v>
      </c>
      <c r="P590" s="1" t="s">
        <v>722</v>
      </c>
      <c r="Q590" s="1">
        <v>1.6</v>
      </c>
      <c r="R590" s="1">
        <f t="shared" si="284"/>
        <v>0</v>
      </c>
      <c r="S590" s="1">
        <v>1.6</v>
      </c>
      <c r="T590" s="1" t="s">
        <v>7</v>
      </c>
      <c r="U590" s="1">
        <f>R590/1</f>
        <v>0</v>
      </c>
      <c r="V590" s="1">
        <f>S590</f>
        <v>1.6</v>
      </c>
      <c r="W590" s="1" t="s">
        <v>199</v>
      </c>
      <c r="X590" s="1" t="str">
        <f t="shared" si="290"/>
        <v>No</v>
      </c>
      <c r="AB590" s="1" t="s">
        <v>372</v>
      </c>
      <c r="AC590" t="str">
        <f>IF(ISNUMBER(SEARCH("Pesticide, active_ingredient", AB590)), "Yes", "No")</f>
        <v>No</v>
      </c>
      <c r="AD590" t="str">
        <f t="shared" si="280"/>
        <v>No</v>
      </c>
      <c r="AE590" t="str">
        <f t="shared" si="281"/>
        <v>Yes</v>
      </c>
      <c r="AF590" t="str">
        <f t="shared" si="282"/>
        <v>No</v>
      </c>
      <c r="AG590" t="str">
        <f t="shared" si="283"/>
        <v>No</v>
      </c>
      <c r="AH590" s="1" t="s">
        <v>348</v>
      </c>
      <c r="AI590" t="s">
        <v>348</v>
      </c>
      <c r="AJ590" t="str">
        <f t="shared" si="279"/>
        <v/>
      </c>
      <c r="AK590" t="str">
        <f t="shared" si="285"/>
        <v/>
      </c>
      <c r="AL590" t="str">
        <f t="shared" si="286"/>
        <v>Consumer</v>
      </c>
      <c r="AM590" t="str">
        <f t="shared" si="287"/>
        <v/>
      </c>
      <c r="AN590" t="str">
        <f t="shared" si="288"/>
        <v/>
      </c>
      <c r="AO590" t="str">
        <f t="shared" si="289"/>
        <v/>
      </c>
      <c r="AP590" t="str">
        <f t="shared" si="273"/>
        <v/>
      </c>
    </row>
    <row r="591" spans="1:42" hidden="1" x14ac:dyDescent="0.35">
      <c r="A591" s="1">
        <v>4087098</v>
      </c>
      <c r="B591" s="1" t="s">
        <v>579</v>
      </c>
      <c r="C591" s="1" t="s">
        <v>580</v>
      </c>
      <c r="D591" s="1">
        <v>2017</v>
      </c>
      <c r="E591" s="1" t="s">
        <v>618</v>
      </c>
      <c r="F591" s="1">
        <v>39750</v>
      </c>
      <c r="G591" s="1" t="s">
        <v>197</v>
      </c>
      <c r="H591" s="1" t="s">
        <v>29</v>
      </c>
      <c r="I591" s="1" t="s">
        <v>596</v>
      </c>
      <c r="J591" s="1">
        <v>4433</v>
      </c>
      <c r="K591" s="1" t="s">
        <v>614</v>
      </c>
      <c r="L591" s="1" t="s">
        <v>550</v>
      </c>
      <c r="M591" s="1" t="s">
        <v>530</v>
      </c>
      <c r="N591" s="1" t="s">
        <v>607</v>
      </c>
      <c r="O591" s="1" t="str">
        <f t="shared" si="292"/>
        <v>Yes</v>
      </c>
      <c r="P591" s="1" t="s">
        <v>349</v>
      </c>
      <c r="Q591" s="1">
        <v>0.03</v>
      </c>
      <c r="R591" s="1">
        <f t="shared" si="284"/>
        <v>0.03</v>
      </c>
      <c r="S591" s="1">
        <v>0.06</v>
      </c>
      <c r="T591" s="1" t="s">
        <v>7</v>
      </c>
      <c r="U591" s="1">
        <f>R591/1</f>
        <v>0.03</v>
      </c>
      <c r="V591" s="1">
        <f>S591</f>
        <v>0.06</v>
      </c>
      <c r="W591" s="1" t="s">
        <v>177</v>
      </c>
      <c r="X591" s="1" t="str">
        <f t="shared" si="290"/>
        <v>Yes</v>
      </c>
      <c r="AB591" s="1" t="s">
        <v>369</v>
      </c>
      <c r="AC591" s="1" t="s">
        <v>349</v>
      </c>
      <c r="AD591" t="str">
        <f t="shared" si="280"/>
        <v>Yes</v>
      </c>
      <c r="AE591" t="str">
        <f t="shared" si="281"/>
        <v>Yes</v>
      </c>
      <c r="AF591" t="str">
        <f t="shared" si="282"/>
        <v>No</v>
      </c>
      <c r="AG591" t="str">
        <f t="shared" si="283"/>
        <v>Yes</v>
      </c>
      <c r="AH591" s="1" t="s">
        <v>348</v>
      </c>
      <c r="AI591" t="s">
        <v>348</v>
      </c>
      <c r="AJ591" t="str">
        <f t="shared" si="279"/>
        <v>Pesticide</v>
      </c>
      <c r="AK591" t="str">
        <f t="shared" si="285"/>
        <v>PCP</v>
      </c>
      <c r="AL591" t="str">
        <f t="shared" si="286"/>
        <v>Consumer</v>
      </c>
      <c r="AM591" t="str">
        <f t="shared" si="287"/>
        <v/>
      </c>
      <c r="AN591" t="str">
        <f t="shared" si="288"/>
        <v>Pharmaceutical</v>
      </c>
      <c r="AO591" t="str">
        <f t="shared" si="289"/>
        <v/>
      </c>
      <c r="AP591" t="str">
        <f t="shared" si="273"/>
        <v/>
      </c>
    </row>
    <row r="592" spans="1:42" hidden="1" x14ac:dyDescent="0.35">
      <c r="A592" s="1">
        <v>4087098</v>
      </c>
      <c r="B592" s="1" t="s">
        <v>579</v>
      </c>
      <c r="C592" s="1" t="s">
        <v>580</v>
      </c>
      <c r="D592" s="1">
        <v>2017</v>
      </c>
      <c r="E592" s="1" t="s">
        <v>618</v>
      </c>
      <c r="F592" s="1">
        <v>62812</v>
      </c>
      <c r="G592" s="1" t="s">
        <v>709</v>
      </c>
      <c r="H592" s="1" t="s">
        <v>49</v>
      </c>
      <c r="I592" s="1" t="s">
        <v>596</v>
      </c>
      <c r="J592" s="1">
        <v>4433</v>
      </c>
      <c r="K592" s="1" t="s">
        <v>614</v>
      </c>
      <c r="L592" s="1" t="s">
        <v>554</v>
      </c>
      <c r="M592" s="1"/>
      <c r="N592" s="1" t="s">
        <v>606</v>
      </c>
      <c r="O592" s="1" t="str">
        <f t="shared" si="292"/>
        <v>No</v>
      </c>
      <c r="P592" s="1" t="s">
        <v>722</v>
      </c>
      <c r="Q592" s="1">
        <v>0.04</v>
      </c>
      <c r="R592" s="1">
        <f t="shared" si="284"/>
        <v>0</v>
      </c>
      <c r="S592" s="1">
        <v>0.04</v>
      </c>
      <c r="T592" s="1" t="s">
        <v>7</v>
      </c>
      <c r="U592" s="1">
        <f>R592/1</f>
        <v>0</v>
      </c>
      <c r="V592" s="1">
        <f>S592</f>
        <v>0.04</v>
      </c>
      <c r="W592" s="1" t="s">
        <v>177</v>
      </c>
      <c r="X592" s="1" t="str">
        <f t="shared" si="290"/>
        <v>No</v>
      </c>
      <c r="AB592" s="1" t="s">
        <v>388</v>
      </c>
      <c r="AC592" t="str">
        <f t="shared" ref="AC592:AC599" si="294">IF(ISNUMBER(SEARCH("Pesticide, active_ingredient", AB592)), "Yes", "No")</f>
        <v>No</v>
      </c>
      <c r="AD592" t="str">
        <f t="shared" si="280"/>
        <v>No</v>
      </c>
      <c r="AE592" t="str">
        <f t="shared" si="281"/>
        <v>Yes</v>
      </c>
      <c r="AF592" t="str">
        <f t="shared" si="282"/>
        <v>No</v>
      </c>
      <c r="AG592" t="str">
        <f t="shared" si="283"/>
        <v>No</v>
      </c>
      <c r="AH592" s="1" t="s">
        <v>348</v>
      </c>
      <c r="AI592" t="s">
        <v>348</v>
      </c>
      <c r="AJ592" t="str">
        <f t="shared" si="279"/>
        <v/>
      </c>
      <c r="AK592" t="str">
        <f t="shared" si="285"/>
        <v/>
      </c>
      <c r="AL592" t="str">
        <f t="shared" si="286"/>
        <v>Consumer</v>
      </c>
      <c r="AM592" t="str">
        <f t="shared" si="287"/>
        <v/>
      </c>
      <c r="AN592" t="str">
        <f t="shared" si="288"/>
        <v/>
      </c>
      <c r="AO592" t="str">
        <f t="shared" si="289"/>
        <v/>
      </c>
      <c r="AP592" t="str">
        <f t="shared" si="273"/>
        <v/>
      </c>
    </row>
    <row r="593" spans="1:42" hidden="1" x14ac:dyDescent="0.35">
      <c r="A593" s="1">
        <v>4087098</v>
      </c>
      <c r="B593" s="1" t="s">
        <v>579</v>
      </c>
      <c r="C593" s="1" t="s">
        <v>580</v>
      </c>
      <c r="D593" s="1">
        <v>2017</v>
      </c>
      <c r="E593" s="1" t="s">
        <v>618</v>
      </c>
      <c r="F593" s="1">
        <v>62486</v>
      </c>
      <c r="G593" s="1" t="s">
        <v>207</v>
      </c>
      <c r="H593" s="1" t="s">
        <v>41</v>
      </c>
      <c r="I593" s="1" t="s">
        <v>596</v>
      </c>
      <c r="J593" s="1">
        <v>4433</v>
      </c>
      <c r="K593" s="1" t="s">
        <v>614</v>
      </c>
      <c r="L593" s="1" t="s">
        <v>554</v>
      </c>
      <c r="M593" s="1"/>
      <c r="N593" s="1" t="s">
        <v>606</v>
      </c>
      <c r="O593" s="1" t="str">
        <f t="shared" si="292"/>
        <v>No</v>
      </c>
      <c r="P593" s="1" t="s">
        <v>722</v>
      </c>
      <c r="Q593" s="1">
        <v>0.2</v>
      </c>
      <c r="R593" s="1">
        <f t="shared" si="284"/>
        <v>0</v>
      </c>
      <c r="S593" s="1">
        <v>0.2</v>
      </c>
      <c r="T593" s="1" t="s">
        <v>7</v>
      </c>
      <c r="U593" s="1">
        <f>R593/1</f>
        <v>0</v>
      </c>
      <c r="V593" s="1">
        <f>S593</f>
        <v>0.2</v>
      </c>
      <c r="W593" s="1" t="s">
        <v>177</v>
      </c>
      <c r="X593" s="1" t="str">
        <f t="shared" si="290"/>
        <v>No</v>
      </c>
      <c r="AB593" s="1" t="s">
        <v>380</v>
      </c>
      <c r="AC593" t="str">
        <f t="shared" si="294"/>
        <v>No</v>
      </c>
      <c r="AD593" t="str">
        <f t="shared" si="280"/>
        <v>No</v>
      </c>
      <c r="AE593" t="str">
        <f t="shared" si="281"/>
        <v>Yes</v>
      </c>
      <c r="AF593" t="str">
        <f t="shared" si="282"/>
        <v>No</v>
      </c>
      <c r="AG593" t="str">
        <f t="shared" si="283"/>
        <v>No</v>
      </c>
      <c r="AH593" s="1" t="s">
        <v>348</v>
      </c>
      <c r="AI593" t="s">
        <v>348</v>
      </c>
      <c r="AJ593" t="str">
        <f t="shared" si="279"/>
        <v/>
      </c>
      <c r="AK593" t="str">
        <f t="shared" si="285"/>
        <v/>
      </c>
      <c r="AL593" t="str">
        <f t="shared" si="286"/>
        <v>Consumer</v>
      </c>
      <c r="AM593" t="str">
        <f t="shared" si="287"/>
        <v/>
      </c>
      <c r="AN593" t="str">
        <f t="shared" si="288"/>
        <v/>
      </c>
      <c r="AO593" t="str">
        <f t="shared" si="289"/>
        <v/>
      </c>
      <c r="AP593" t="str">
        <f t="shared" si="273"/>
        <v/>
      </c>
    </row>
    <row r="594" spans="1:42" hidden="1" x14ac:dyDescent="0.35">
      <c r="A594" s="1">
        <v>4087098</v>
      </c>
      <c r="B594" s="1" t="s">
        <v>579</v>
      </c>
      <c r="C594" s="1" t="s">
        <v>580</v>
      </c>
      <c r="D594" s="1">
        <v>2017</v>
      </c>
      <c r="E594" s="1" t="s">
        <v>618</v>
      </c>
      <c r="F594" s="1">
        <v>62485</v>
      </c>
      <c r="G594" s="1" t="s">
        <v>206</v>
      </c>
      <c r="H594" s="1" t="s">
        <v>40</v>
      </c>
      <c r="I594" s="1" t="s">
        <v>596</v>
      </c>
      <c r="J594" s="1">
        <v>4433</v>
      </c>
      <c r="K594" s="1" t="s">
        <v>614</v>
      </c>
      <c r="L594" s="1" t="s">
        <v>548</v>
      </c>
      <c r="M594" s="1" t="s">
        <v>554</v>
      </c>
      <c r="N594" s="1" t="s">
        <v>607</v>
      </c>
      <c r="O594" s="1" t="str">
        <f t="shared" si="292"/>
        <v>Yes</v>
      </c>
      <c r="P594" s="1" t="s">
        <v>722</v>
      </c>
      <c r="Q594" s="1">
        <f>AVERAGE(0.1, (0.6/4))</f>
        <v>0.125</v>
      </c>
      <c r="R594" s="1">
        <f>Q594</f>
        <v>0.125</v>
      </c>
      <c r="S594" s="1">
        <v>0.6</v>
      </c>
      <c r="T594" s="1" t="s">
        <v>7</v>
      </c>
      <c r="U594" s="1">
        <f>R594/1</f>
        <v>0.125</v>
      </c>
      <c r="V594" s="1">
        <f>S594</f>
        <v>0.6</v>
      </c>
      <c r="W594" s="1" t="s">
        <v>177</v>
      </c>
      <c r="X594" s="1" t="str">
        <f t="shared" si="290"/>
        <v>Yes</v>
      </c>
      <c r="AB594" s="1" t="s">
        <v>379</v>
      </c>
      <c r="AC594" t="str">
        <f t="shared" si="294"/>
        <v>No</v>
      </c>
      <c r="AD594" t="str">
        <f t="shared" si="280"/>
        <v>Yes</v>
      </c>
      <c r="AE594" t="str">
        <f t="shared" si="281"/>
        <v>Yes</v>
      </c>
      <c r="AF594" t="str">
        <f t="shared" si="282"/>
        <v>Yes</v>
      </c>
      <c r="AG594" t="str">
        <f t="shared" si="283"/>
        <v>Yes</v>
      </c>
      <c r="AH594" s="1" t="s">
        <v>348</v>
      </c>
      <c r="AI594" t="s">
        <v>348</v>
      </c>
      <c r="AJ594" t="str">
        <f t="shared" si="279"/>
        <v/>
      </c>
      <c r="AK594" t="str">
        <f t="shared" si="285"/>
        <v>PCP</v>
      </c>
      <c r="AL594" t="str">
        <f t="shared" si="286"/>
        <v>Consumer</v>
      </c>
      <c r="AM594" t="str">
        <f t="shared" si="287"/>
        <v>Industrial</v>
      </c>
      <c r="AN594" t="str">
        <f t="shared" si="288"/>
        <v>Pharmaceutical</v>
      </c>
      <c r="AO594" t="str">
        <f t="shared" si="289"/>
        <v/>
      </c>
      <c r="AP594" t="str">
        <f t="shared" si="273"/>
        <v/>
      </c>
    </row>
    <row r="595" spans="1:42" hidden="1" x14ac:dyDescent="0.35">
      <c r="A595" s="1">
        <v>4087098</v>
      </c>
      <c r="B595" s="1" t="s">
        <v>579</v>
      </c>
      <c r="C595" s="1" t="s">
        <v>580</v>
      </c>
      <c r="D595" s="1">
        <v>2017</v>
      </c>
      <c r="E595" s="1" t="s">
        <v>618</v>
      </c>
      <c r="F595" s="1">
        <v>67481</v>
      </c>
      <c r="G595" s="1" t="s">
        <v>272</v>
      </c>
      <c r="H595" s="1" t="s">
        <v>108</v>
      </c>
      <c r="I595" s="1" t="s">
        <v>597</v>
      </c>
      <c r="J595" s="1">
        <v>2440</v>
      </c>
      <c r="K595" s="1" t="s">
        <v>345</v>
      </c>
      <c r="L595" s="1" t="s">
        <v>345</v>
      </c>
      <c r="M595" s="1"/>
      <c r="N595" s="1" t="s">
        <v>606</v>
      </c>
      <c r="O595" s="1" t="str">
        <f t="shared" si="292"/>
        <v>No</v>
      </c>
      <c r="P595" s="1" t="s">
        <v>722</v>
      </c>
      <c r="Q595" s="1">
        <v>200</v>
      </c>
      <c r="R595" s="1">
        <f t="shared" ref="R595:R658" si="295">IF(O595="No", 0, Q595)</f>
        <v>0</v>
      </c>
      <c r="S595" s="1">
        <v>145</v>
      </c>
      <c r="T595" s="1" t="s">
        <v>30</v>
      </c>
      <c r="U595" s="1">
        <f t="shared" ref="U595:V599" si="296">R595/1000</f>
        <v>0</v>
      </c>
      <c r="V595" s="1">
        <f t="shared" si="296"/>
        <v>0.14499999999999999</v>
      </c>
      <c r="W595" s="1" t="s">
        <v>231</v>
      </c>
      <c r="X595" s="1" t="str">
        <f t="shared" si="290"/>
        <v>No</v>
      </c>
      <c r="AB595" s="1" t="s">
        <v>448</v>
      </c>
      <c r="AC595" t="str">
        <f t="shared" si="294"/>
        <v>No</v>
      </c>
      <c r="AD595" t="str">
        <f t="shared" si="280"/>
        <v>No</v>
      </c>
      <c r="AE595" t="str">
        <f t="shared" si="281"/>
        <v>No</v>
      </c>
      <c r="AF595" t="str">
        <f t="shared" si="282"/>
        <v>No</v>
      </c>
      <c r="AG595" t="str">
        <f t="shared" si="283"/>
        <v>Yes</v>
      </c>
      <c r="AH595" s="1" t="s">
        <v>348</v>
      </c>
      <c r="AI595" t="s">
        <v>348</v>
      </c>
      <c r="AJ595" t="str">
        <f t="shared" si="279"/>
        <v/>
      </c>
      <c r="AK595" t="str">
        <f t="shared" si="285"/>
        <v/>
      </c>
      <c r="AL595" t="str">
        <f t="shared" si="286"/>
        <v/>
      </c>
      <c r="AM595" t="str">
        <f t="shared" si="287"/>
        <v/>
      </c>
      <c r="AN595" t="str">
        <f t="shared" si="288"/>
        <v>Pharmaceutical</v>
      </c>
      <c r="AO595" t="str">
        <f t="shared" si="289"/>
        <v/>
      </c>
      <c r="AP595" t="str">
        <f t="shared" si="273"/>
        <v/>
      </c>
    </row>
    <row r="596" spans="1:42" hidden="1" x14ac:dyDescent="0.35">
      <c r="A596" s="1">
        <v>4087098</v>
      </c>
      <c r="B596" s="1" t="s">
        <v>579</v>
      </c>
      <c r="C596" s="1" t="s">
        <v>580</v>
      </c>
      <c r="D596" s="1">
        <v>2017</v>
      </c>
      <c r="E596" s="1" t="s">
        <v>618</v>
      </c>
      <c r="F596" s="1">
        <v>67517</v>
      </c>
      <c r="G596" s="1" t="s">
        <v>302</v>
      </c>
      <c r="H596" s="1" t="s">
        <v>136</v>
      </c>
      <c r="I596" s="1" t="s">
        <v>597</v>
      </c>
      <c r="J596" s="1">
        <v>2440</v>
      </c>
      <c r="K596" s="1" t="s">
        <v>345</v>
      </c>
      <c r="L596" s="1" t="s">
        <v>345</v>
      </c>
      <c r="M596" s="1"/>
      <c r="N596" s="1" t="s">
        <v>606</v>
      </c>
      <c r="O596" s="1" t="str">
        <f t="shared" si="292"/>
        <v>No</v>
      </c>
      <c r="P596" s="1" t="s">
        <v>722</v>
      </c>
      <c r="Q596" s="1">
        <v>15</v>
      </c>
      <c r="R596" s="1">
        <f t="shared" si="295"/>
        <v>0</v>
      </c>
      <c r="S596" s="1">
        <v>7.4</v>
      </c>
      <c r="T596" s="1" t="s">
        <v>30</v>
      </c>
      <c r="U596" s="1">
        <f t="shared" si="296"/>
        <v>0</v>
      </c>
      <c r="V596" s="1">
        <f t="shared" si="296"/>
        <v>7.4000000000000003E-3</v>
      </c>
      <c r="W596" s="1" t="s">
        <v>231</v>
      </c>
      <c r="X596" s="1" t="str">
        <f t="shared" si="290"/>
        <v>No</v>
      </c>
      <c r="AB596" s="1" t="s">
        <v>478</v>
      </c>
      <c r="AC596" t="str">
        <f t="shared" si="294"/>
        <v>No</v>
      </c>
      <c r="AD596" t="str">
        <f t="shared" si="280"/>
        <v>No</v>
      </c>
      <c r="AE596" t="str">
        <f t="shared" si="281"/>
        <v>No</v>
      </c>
      <c r="AF596" t="str">
        <f t="shared" si="282"/>
        <v>No</v>
      </c>
      <c r="AG596" t="str">
        <f t="shared" si="283"/>
        <v>Yes</v>
      </c>
      <c r="AH596" s="1" t="s">
        <v>348</v>
      </c>
      <c r="AI596" t="s">
        <v>348</v>
      </c>
      <c r="AJ596" t="str">
        <f t="shared" si="279"/>
        <v/>
      </c>
      <c r="AK596" t="str">
        <f t="shared" si="285"/>
        <v/>
      </c>
      <c r="AL596" t="str">
        <f t="shared" si="286"/>
        <v/>
      </c>
      <c r="AM596" t="str">
        <f t="shared" si="287"/>
        <v/>
      </c>
      <c r="AN596" t="str">
        <f t="shared" si="288"/>
        <v>Pharmaceutical</v>
      </c>
      <c r="AO596" t="str">
        <f t="shared" si="289"/>
        <v/>
      </c>
      <c r="AP596" t="str">
        <f t="shared" si="273"/>
        <v/>
      </c>
    </row>
    <row r="597" spans="1:42" hidden="1" x14ac:dyDescent="0.35">
      <c r="A597" s="1">
        <v>4087098</v>
      </c>
      <c r="B597" s="1" t="s">
        <v>579</v>
      </c>
      <c r="C597" s="1" t="s">
        <v>580</v>
      </c>
      <c r="D597" s="1">
        <v>2017</v>
      </c>
      <c r="E597" s="1" t="s">
        <v>618</v>
      </c>
      <c r="F597" s="1">
        <v>68250</v>
      </c>
      <c r="G597" s="1" t="s">
        <v>337</v>
      </c>
      <c r="H597" s="1" t="s">
        <v>168</v>
      </c>
      <c r="I597" s="1" t="s">
        <v>597</v>
      </c>
      <c r="J597" s="1">
        <v>2440</v>
      </c>
      <c r="K597" s="1" t="s">
        <v>345</v>
      </c>
      <c r="L597" s="1" t="s">
        <v>561</v>
      </c>
      <c r="M597" s="1"/>
      <c r="N597" s="1" t="s">
        <v>606</v>
      </c>
      <c r="O597" s="1" t="str">
        <f t="shared" si="292"/>
        <v>No</v>
      </c>
      <c r="P597" s="1" t="s">
        <v>722</v>
      </c>
      <c r="Q597" s="1">
        <v>21</v>
      </c>
      <c r="R597" s="1">
        <f t="shared" si="295"/>
        <v>0</v>
      </c>
      <c r="S597" s="1">
        <v>21</v>
      </c>
      <c r="T597" s="1" t="s">
        <v>30</v>
      </c>
      <c r="U597" s="1">
        <f t="shared" si="296"/>
        <v>0</v>
      </c>
      <c r="V597" s="1">
        <f t="shared" si="296"/>
        <v>2.1000000000000001E-2</v>
      </c>
      <c r="W597" s="1" t="s">
        <v>318</v>
      </c>
      <c r="X597" s="1" t="str">
        <f t="shared" si="290"/>
        <v>No</v>
      </c>
      <c r="AB597" t="s">
        <v>504</v>
      </c>
      <c r="AC597" t="str">
        <f t="shared" si="294"/>
        <v>No</v>
      </c>
      <c r="AD597" t="str">
        <f t="shared" si="280"/>
        <v>No</v>
      </c>
      <c r="AE597" t="str">
        <f t="shared" si="281"/>
        <v>No</v>
      </c>
      <c r="AF597" t="str">
        <f t="shared" si="282"/>
        <v>Yes</v>
      </c>
      <c r="AG597" t="str">
        <f t="shared" si="283"/>
        <v>Yes</v>
      </c>
      <c r="AH597" s="1" t="s">
        <v>348</v>
      </c>
      <c r="AI597" t="s">
        <v>348</v>
      </c>
      <c r="AJ597" t="str">
        <f t="shared" si="279"/>
        <v/>
      </c>
      <c r="AK597" t="str">
        <f t="shared" si="285"/>
        <v/>
      </c>
      <c r="AL597" t="str">
        <f t="shared" si="286"/>
        <v/>
      </c>
      <c r="AM597" t="str">
        <f t="shared" si="287"/>
        <v>Industrial</v>
      </c>
      <c r="AN597" t="str">
        <f t="shared" si="288"/>
        <v>Pharmaceutical</v>
      </c>
      <c r="AO597" t="str">
        <f t="shared" si="289"/>
        <v/>
      </c>
      <c r="AP597" t="str">
        <f t="shared" si="273"/>
        <v/>
      </c>
    </row>
    <row r="598" spans="1:42" hidden="1" x14ac:dyDescent="0.35">
      <c r="A598" s="1">
        <v>4087098</v>
      </c>
      <c r="B598" s="1" t="s">
        <v>579</v>
      </c>
      <c r="C598" s="1" t="s">
        <v>580</v>
      </c>
      <c r="D598" s="1">
        <v>2017</v>
      </c>
      <c r="E598" s="1" t="s">
        <v>618</v>
      </c>
      <c r="F598" s="1">
        <v>68001</v>
      </c>
      <c r="G598" s="1" t="s">
        <v>322</v>
      </c>
      <c r="H598" s="1" t="s">
        <v>153</v>
      </c>
      <c r="I598" s="1" t="s">
        <v>597</v>
      </c>
      <c r="J598" s="1">
        <v>2440</v>
      </c>
      <c r="K598" s="1" t="s">
        <v>345</v>
      </c>
      <c r="L598" s="1" t="s">
        <v>561</v>
      </c>
      <c r="M598" s="1"/>
      <c r="N598" s="1" t="s">
        <v>606</v>
      </c>
      <c r="O598" s="1" t="str">
        <f t="shared" si="292"/>
        <v>No</v>
      </c>
      <c r="P598" s="1" t="s">
        <v>722</v>
      </c>
      <c r="Q598" s="1">
        <v>80</v>
      </c>
      <c r="R598" s="1">
        <f t="shared" si="295"/>
        <v>0</v>
      </c>
      <c r="S598" s="1">
        <v>80</v>
      </c>
      <c r="T598" s="1" t="s">
        <v>30</v>
      </c>
      <c r="U598" s="1">
        <f t="shared" si="296"/>
        <v>0</v>
      </c>
      <c r="V598" s="1">
        <f t="shared" si="296"/>
        <v>0.08</v>
      </c>
      <c r="W598" s="1" t="s">
        <v>318</v>
      </c>
      <c r="X598" s="1" t="str">
        <f t="shared" si="290"/>
        <v>No</v>
      </c>
      <c r="AB598" t="s">
        <v>493</v>
      </c>
      <c r="AC598" t="str">
        <f t="shared" si="294"/>
        <v>No</v>
      </c>
      <c r="AD598" t="str">
        <f t="shared" si="280"/>
        <v>No</v>
      </c>
      <c r="AE598" t="str">
        <f t="shared" si="281"/>
        <v>No</v>
      </c>
      <c r="AF598" t="str">
        <f t="shared" si="282"/>
        <v>Yes</v>
      </c>
      <c r="AG598" t="str">
        <f t="shared" si="283"/>
        <v>Yes</v>
      </c>
      <c r="AH598" s="1" t="s">
        <v>348</v>
      </c>
      <c r="AI598" t="s">
        <v>348</v>
      </c>
      <c r="AJ598" t="str">
        <f t="shared" si="279"/>
        <v/>
      </c>
      <c r="AK598" t="str">
        <f t="shared" si="285"/>
        <v/>
      </c>
      <c r="AL598" t="str">
        <f t="shared" si="286"/>
        <v/>
      </c>
      <c r="AM598" t="str">
        <f t="shared" si="287"/>
        <v>Industrial</v>
      </c>
      <c r="AN598" t="str">
        <f t="shared" si="288"/>
        <v>Pharmaceutical</v>
      </c>
      <c r="AO598" t="str">
        <f t="shared" si="289"/>
        <v/>
      </c>
      <c r="AP598" t="str">
        <f t="shared" si="273"/>
        <v/>
      </c>
    </row>
    <row r="599" spans="1:42" hidden="1" x14ac:dyDescent="0.35">
      <c r="A599" s="1">
        <v>4087098</v>
      </c>
      <c r="B599" s="1" t="s">
        <v>579</v>
      </c>
      <c r="C599" s="1" t="s">
        <v>580</v>
      </c>
      <c r="D599" s="1">
        <v>2017</v>
      </c>
      <c r="E599" s="1" t="s">
        <v>618</v>
      </c>
      <c r="F599" s="1">
        <v>67502</v>
      </c>
      <c r="G599" s="1" t="s">
        <v>289</v>
      </c>
      <c r="H599" s="1" t="s">
        <v>125</v>
      </c>
      <c r="I599" s="1" t="s">
        <v>597</v>
      </c>
      <c r="J599" s="1">
        <v>2440</v>
      </c>
      <c r="K599" s="1" t="s">
        <v>345</v>
      </c>
      <c r="L599" s="1" t="s">
        <v>345</v>
      </c>
      <c r="M599" s="1"/>
      <c r="N599" s="1" t="s">
        <v>606</v>
      </c>
      <c r="O599" s="1" t="str">
        <f t="shared" si="292"/>
        <v>No</v>
      </c>
      <c r="P599" s="1" t="s">
        <v>722</v>
      </c>
      <c r="Q599" s="1">
        <v>20</v>
      </c>
      <c r="R599" s="1">
        <f t="shared" si="295"/>
        <v>0</v>
      </c>
      <c r="S599" s="1">
        <v>13</v>
      </c>
      <c r="T599" s="1" t="s">
        <v>30</v>
      </c>
      <c r="U599" s="1">
        <f t="shared" si="296"/>
        <v>0</v>
      </c>
      <c r="V599" s="1">
        <f t="shared" si="296"/>
        <v>1.2999999999999999E-2</v>
      </c>
      <c r="W599" s="1" t="s">
        <v>231</v>
      </c>
      <c r="X599" s="1" t="str">
        <f t="shared" si="290"/>
        <v>No</v>
      </c>
      <c r="AB599" t="s">
        <v>464</v>
      </c>
      <c r="AC599" t="str">
        <f t="shared" si="294"/>
        <v>No</v>
      </c>
      <c r="AD599" t="str">
        <f t="shared" si="280"/>
        <v>No</v>
      </c>
      <c r="AE599" t="str">
        <f t="shared" si="281"/>
        <v>No</v>
      </c>
      <c r="AF599" t="str">
        <f t="shared" si="282"/>
        <v>No</v>
      </c>
      <c r="AG599" t="str">
        <f t="shared" si="283"/>
        <v>Yes</v>
      </c>
      <c r="AH599" s="1" t="s">
        <v>348</v>
      </c>
      <c r="AI599" t="s">
        <v>348</v>
      </c>
      <c r="AJ599" t="str">
        <f t="shared" si="279"/>
        <v/>
      </c>
      <c r="AK599" t="str">
        <f t="shared" si="285"/>
        <v/>
      </c>
      <c r="AL599" t="str">
        <f t="shared" si="286"/>
        <v/>
      </c>
      <c r="AM599" t="str">
        <f t="shared" si="287"/>
        <v/>
      </c>
      <c r="AN599" t="str">
        <f t="shared" si="288"/>
        <v>Pharmaceutical</v>
      </c>
      <c r="AO599" t="str">
        <f t="shared" si="289"/>
        <v/>
      </c>
      <c r="AP599" t="str">
        <f t="shared" si="273"/>
        <v/>
      </c>
    </row>
    <row r="600" spans="1:42" hidden="1" x14ac:dyDescent="0.35">
      <c r="A600" s="1">
        <v>4087098</v>
      </c>
      <c r="B600" s="1" t="s">
        <v>579</v>
      </c>
      <c r="C600" s="1" t="s">
        <v>580</v>
      </c>
      <c r="D600" s="1">
        <v>2017</v>
      </c>
      <c r="E600" s="1" t="s">
        <v>618</v>
      </c>
      <c r="F600" s="1">
        <v>38932</v>
      </c>
      <c r="G600" s="1" t="s">
        <v>192</v>
      </c>
      <c r="H600" s="1" t="s">
        <v>23</v>
      </c>
      <c r="I600" s="1" t="s">
        <v>596</v>
      </c>
      <c r="J600" s="1">
        <v>4433</v>
      </c>
      <c r="K600" s="1" t="s">
        <v>614</v>
      </c>
      <c r="L600" s="1" t="s">
        <v>552</v>
      </c>
      <c r="M600" s="1"/>
      <c r="N600" s="1" t="s">
        <v>606</v>
      </c>
      <c r="O600" s="1" t="str">
        <f t="shared" si="292"/>
        <v>No</v>
      </c>
      <c r="P600" s="1" t="s">
        <v>722</v>
      </c>
      <c r="Q600" s="1">
        <v>0.12</v>
      </c>
      <c r="R600" s="1">
        <f t="shared" si="295"/>
        <v>0</v>
      </c>
      <c r="S600" s="1">
        <v>0.12</v>
      </c>
      <c r="T600" s="1" t="s">
        <v>7</v>
      </c>
      <c r="U600" s="1">
        <f>R600/1</f>
        <v>0</v>
      </c>
      <c r="V600" s="1">
        <f>S600</f>
        <v>0.12</v>
      </c>
      <c r="W600" s="1" t="s">
        <v>177</v>
      </c>
      <c r="X600" s="1" t="str">
        <f t="shared" si="290"/>
        <v>No</v>
      </c>
      <c r="AB600" t="s">
        <v>363</v>
      </c>
      <c r="AC600" t="s">
        <v>349</v>
      </c>
      <c r="AD600" t="str">
        <f t="shared" si="280"/>
        <v>No</v>
      </c>
      <c r="AE600" t="str">
        <f t="shared" si="281"/>
        <v>Yes</v>
      </c>
      <c r="AF600" t="str">
        <f t="shared" si="282"/>
        <v>Yes</v>
      </c>
      <c r="AG600" t="str">
        <f t="shared" si="283"/>
        <v>Yes</v>
      </c>
      <c r="AH600" t="s">
        <v>348</v>
      </c>
      <c r="AI600" t="s">
        <v>348</v>
      </c>
      <c r="AJ600" t="str">
        <f t="shared" si="279"/>
        <v>Pesticide</v>
      </c>
      <c r="AK600" t="str">
        <f t="shared" si="285"/>
        <v/>
      </c>
      <c r="AL600" t="str">
        <f t="shared" si="286"/>
        <v>Consumer</v>
      </c>
      <c r="AM600" t="str">
        <f t="shared" si="287"/>
        <v>Industrial</v>
      </c>
      <c r="AN600" t="str">
        <f t="shared" si="288"/>
        <v>Pharmaceutical</v>
      </c>
      <c r="AO600" t="str">
        <f t="shared" si="289"/>
        <v/>
      </c>
      <c r="AP600" t="str">
        <f t="shared" si="273"/>
        <v/>
      </c>
    </row>
    <row r="601" spans="1:42" hidden="1" x14ac:dyDescent="0.35">
      <c r="A601" s="1">
        <v>4087098</v>
      </c>
      <c r="B601" s="1" t="s">
        <v>579</v>
      </c>
      <c r="C601" s="1" t="s">
        <v>580</v>
      </c>
      <c r="D601" s="1">
        <v>2017</v>
      </c>
      <c r="E601" s="1" t="s">
        <v>618</v>
      </c>
      <c r="F601" s="1">
        <v>77571</v>
      </c>
      <c r="G601" s="1" t="s">
        <v>341</v>
      </c>
      <c r="H601" s="1" t="s">
        <v>173</v>
      </c>
      <c r="I601" s="1" t="s">
        <v>596</v>
      </c>
      <c r="J601" s="1">
        <v>4433</v>
      </c>
      <c r="K601" s="1" t="s">
        <v>614</v>
      </c>
      <c r="L601" s="1" t="s">
        <v>532</v>
      </c>
      <c r="M601" s="1" t="s">
        <v>554</v>
      </c>
      <c r="O601" s="1" t="str">
        <f t="shared" si="292"/>
        <v>Yes</v>
      </c>
      <c r="P601" s="1" t="s">
        <v>349</v>
      </c>
      <c r="Q601" s="1">
        <f>AVERAGE(0.036, 0.035)</f>
        <v>3.5500000000000004E-2</v>
      </c>
      <c r="R601" s="1">
        <f t="shared" si="295"/>
        <v>3.5500000000000004E-2</v>
      </c>
      <c r="S601" s="1">
        <v>0.02</v>
      </c>
      <c r="T601" s="1" t="s">
        <v>7</v>
      </c>
      <c r="U601" s="1">
        <f>R601/1</f>
        <v>3.5500000000000004E-2</v>
      </c>
      <c r="V601" s="1">
        <f>S601</f>
        <v>0.02</v>
      </c>
      <c r="W601" s="1" t="s">
        <v>318</v>
      </c>
      <c r="X601" s="1" t="str">
        <f>IF(S601&lt;R601, "Yes*", "No")</f>
        <v>Yes*</v>
      </c>
      <c r="AB601" s="1" t="s">
        <v>513</v>
      </c>
      <c r="AC601" t="str">
        <f t="shared" ref="AC601:AC613" si="297">IF(ISNUMBER(SEARCH("Pesticide, active_ingredient", AB601)), "Yes", "No")</f>
        <v>No</v>
      </c>
      <c r="AD601" t="str">
        <f t="shared" si="280"/>
        <v>No</v>
      </c>
      <c r="AE601" t="str">
        <f t="shared" si="281"/>
        <v>No</v>
      </c>
      <c r="AF601" t="str">
        <f t="shared" si="282"/>
        <v>No</v>
      </c>
      <c r="AG601" t="str">
        <f t="shared" si="283"/>
        <v>No</v>
      </c>
      <c r="AH601" s="1" t="s">
        <v>348</v>
      </c>
      <c r="AI601" t="s">
        <v>349</v>
      </c>
      <c r="AJ601" t="str">
        <f t="shared" si="279"/>
        <v/>
      </c>
      <c r="AK601" t="str">
        <f t="shared" si="285"/>
        <v/>
      </c>
      <c r="AL601" t="str">
        <f t="shared" si="286"/>
        <v/>
      </c>
      <c r="AM601" t="str">
        <f t="shared" si="287"/>
        <v/>
      </c>
      <c r="AN601" t="str">
        <f t="shared" si="288"/>
        <v/>
      </c>
      <c r="AO601" t="str">
        <f t="shared" si="289"/>
        <v/>
      </c>
      <c r="AP601" t="str">
        <f t="shared" si="273"/>
        <v>Other</v>
      </c>
    </row>
    <row r="602" spans="1:42" hidden="1" x14ac:dyDescent="0.35">
      <c r="A602" s="1">
        <v>4087098</v>
      </c>
      <c r="B602" s="1" t="s">
        <v>579</v>
      </c>
      <c r="C602" s="1" t="s">
        <v>580</v>
      </c>
      <c r="D602" s="1">
        <v>2017</v>
      </c>
      <c r="E602" s="1" t="s">
        <v>618</v>
      </c>
      <c r="F602" s="1">
        <v>67441</v>
      </c>
      <c r="G602" s="1" t="s">
        <v>238</v>
      </c>
      <c r="H602" s="1" t="s">
        <v>76</v>
      </c>
      <c r="I602" s="1" t="s">
        <v>597</v>
      </c>
      <c r="J602" s="1">
        <v>2440</v>
      </c>
      <c r="K602" s="1" t="s">
        <v>345</v>
      </c>
      <c r="L602" s="1" t="s">
        <v>562</v>
      </c>
      <c r="M602" s="1"/>
      <c r="N602" s="1" t="s">
        <v>606</v>
      </c>
      <c r="O602" s="1" t="str">
        <f t="shared" si="292"/>
        <v>No</v>
      </c>
      <c r="P602" s="1" t="s">
        <v>722</v>
      </c>
      <c r="Q602" s="1">
        <v>11</v>
      </c>
      <c r="R602" s="1">
        <f t="shared" si="295"/>
        <v>0</v>
      </c>
      <c r="S602" s="1">
        <v>11</v>
      </c>
      <c r="T602" s="1" t="s">
        <v>30</v>
      </c>
      <c r="U602" s="1">
        <f t="shared" ref="U602:V604" si="298">R602/1000</f>
        <v>0</v>
      </c>
      <c r="V602" s="1">
        <f t="shared" si="298"/>
        <v>1.0999999999999999E-2</v>
      </c>
      <c r="W602" s="1" t="s">
        <v>231</v>
      </c>
      <c r="X602" s="1" t="str">
        <f>IF(N602="E", "Yes", "No")</f>
        <v>No</v>
      </c>
      <c r="AB602" t="s">
        <v>417</v>
      </c>
      <c r="AC602" t="str">
        <f t="shared" si="297"/>
        <v>No</v>
      </c>
      <c r="AD602" t="str">
        <f t="shared" si="280"/>
        <v>No</v>
      </c>
      <c r="AE602" t="str">
        <f t="shared" si="281"/>
        <v>Yes</v>
      </c>
      <c r="AF602" t="str">
        <f t="shared" si="282"/>
        <v>Yes</v>
      </c>
      <c r="AG602" t="str">
        <f t="shared" si="283"/>
        <v>Yes</v>
      </c>
      <c r="AH602" s="1" t="s">
        <v>348</v>
      </c>
      <c r="AI602" t="s">
        <v>348</v>
      </c>
      <c r="AJ602" t="str">
        <f t="shared" si="279"/>
        <v/>
      </c>
      <c r="AK602" t="str">
        <f t="shared" si="285"/>
        <v/>
      </c>
      <c r="AL602" t="str">
        <f t="shared" si="286"/>
        <v>Consumer</v>
      </c>
      <c r="AM602" t="str">
        <f t="shared" si="287"/>
        <v>Industrial</v>
      </c>
      <c r="AN602" t="str">
        <f t="shared" si="288"/>
        <v>Pharmaceutical</v>
      </c>
      <c r="AO602" t="str">
        <f t="shared" si="289"/>
        <v/>
      </c>
      <c r="AP602" t="str">
        <f t="shared" si="273"/>
        <v/>
      </c>
    </row>
    <row r="603" spans="1:42" hidden="1" x14ac:dyDescent="0.35">
      <c r="A603" s="1">
        <v>4087098</v>
      </c>
      <c r="B603" s="1" t="s">
        <v>579</v>
      </c>
      <c r="C603" s="1" t="s">
        <v>580</v>
      </c>
      <c r="D603" s="1">
        <v>2017</v>
      </c>
      <c r="E603" s="1" t="s">
        <v>618</v>
      </c>
      <c r="F603" s="1">
        <v>67460</v>
      </c>
      <c r="G603" s="1" t="s">
        <v>255</v>
      </c>
      <c r="H603" s="1" t="s">
        <v>718</v>
      </c>
      <c r="I603" s="1" t="s">
        <v>597</v>
      </c>
      <c r="J603" s="1">
        <v>2440</v>
      </c>
      <c r="K603" s="1" t="s">
        <v>345</v>
      </c>
      <c r="L603" s="1" t="s">
        <v>563</v>
      </c>
      <c r="M603" s="1"/>
      <c r="N603" s="1" t="s">
        <v>606</v>
      </c>
      <c r="O603" s="1" t="str">
        <f t="shared" si="292"/>
        <v>No</v>
      </c>
      <c r="P603" s="1" t="s">
        <v>722</v>
      </c>
      <c r="Q603" s="1">
        <v>11</v>
      </c>
      <c r="R603" s="1">
        <f t="shared" si="295"/>
        <v>0</v>
      </c>
      <c r="S603" s="1">
        <v>6</v>
      </c>
      <c r="T603" s="1" t="s">
        <v>30</v>
      </c>
      <c r="U603" s="1">
        <f t="shared" si="298"/>
        <v>0</v>
      </c>
      <c r="V603" s="1">
        <f t="shared" si="298"/>
        <v>6.0000000000000001E-3</v>
      </c>
      <c r="W603" s="1" t="s">
        <v>231</v>
      </c>
      <c r="X603" s="1" t="str">
        <f>IF(N603="E", "Yes", "No")</f>
        <v>No</v>
      </c>
      <c r="AB603" t="s">
        <v>431</v>
      </c>
      <c r="AC603" t="str">
        <f t="shared" si="297"/>
        <v>No</v>
      </c>
      <c r="AD603" t="str">
        <f t="shared" si="280"/>
        <v>Yes</v>
      </c>
      <c r="AE603" t="str">
        <f t="shared" si="281"/>
        <v>No</v>
      </c>
      <c r="AF603" t="str">
        <f t="shared" si="282"/>
        <v>No</v>
      </c>
      <c r="AG603" t="str">
        <f t="shared" si="283"/>
        <v>Yes</v>
      </c>
      <c r="AH603" s="1" t="s">
        <v>348</v>
      </c>
      <c r="AI603" t="s">
        <v>348</v>
      </c>
      <c r="AJ603" t="str">
        <f t="shared" si="279"/>
        <v/>
      </c>
      <c r="AK603" t="str">
        <f t="shared" si="285"/>
        <v>PCP</v>
      </c>
      <c r="AL603" t="str">
        <f t="shared" si="286"/>
        <v/>
      </c>
      <c r="AM603" t="str">
        <f t="shared" si="287"/>
        <v/>
      </c>
      <c r="AN603" t="str">
        <f t="shared" si="288"/>
        <v>Pharmaceutical</v>
      </c>
      <c r="AO603" t="str">
        <f t="shared" si="289"/>
        <v/>
      </c>
      <c r="AP603" t="str">
        <f t="shared" si="273"/>
        <v/>
      </c>
    </row>
    <row r="604" spans="1:42" hidden="1" x14ac:dyDescent="0.35">
      <c r="A604" s="1">
        <v>4087098</v>
      </c>
      <c r="B604" s="1" t="s">
        <v>579</v>
      </c>
      <c r="C604" s="1" t="s">
        <v>580</v>
      </c>
      <c r="D604" s="1">
        <v>2017</v>
      </c>
      <c r="E604" s="1" t="s">
        <v>618</v>
      </c>
      <c r="F604" s="1">
        <v>67461</v>
      </c>
      <c r="G604" s="1" t="s">
        <v>256</v>
      </c>
      <c r="H604" s="1" t="s">
        <v>93</v>
      </c>
      <c r="I604" s="1" t="s">
        <v>597</v>
      </c>
      <c r="J604" s="1">
        <v>2440</v>
      </c>
      <c r="K604" s="1" t="s">
        <v>345</v>
      </c>
      <c r="L604" s="1" t="s">
        <v>563</v>
      </c>
      <c r="M604" s="1"/>
      <c r="N604" s="1" t="s">
        <v>606</v>
      </c>
      <c r="O604" s="1" t="str">
        <f t="shared" si="292"/>
        <v>No</v>
      </c>
      <c r="P604" s="1" t="s">
        <v>722</v>
      </c>
      <c r="Q604" s="1">
        <v>8.1</v>
      </c>
      <c r="R604" s="1">
        <f t="shared" si="295"/>
        <v>0</v>
      </c>
      <c r="S604" s="1">
        <v>4.4000000000000004</v>
      </c>
      <c r="T604" s="1" t="s">
        <v>30</v>
      </c>
      <c r="U604" s="1">
        <f t="shared" si="298"/>
        <v>0</v>
      </c>
      <c r="V604" s="1">
        <f t="shared" si="298"/>
        <v>4.4000000000000003E-3</v>
      </c>
      <c r="W604" s="1" t="s">
        <v>231</v>
      </c>
      <c r="X604" s="1" t="str">
        <f>IF(N604="E", "Yes", "No")</f>
        <v>No</v>
      </c>
      <c r="AB604" t="s">
        <v>432</v>
      </c>
      <c r="AC604" t="str">
        <f t="shared" si="297"/>
        <v>No</v>
      </c>
      <c r="AD604" t="str">
        <f t="shared" si="280"/>
        <v>Yes</v>
      </c>
      <c r="AE604" t="str">
        <f t="shared" si="281"/>
        <v>No</v>
      </c>
      <c r="AF604" t="str">
        <f t="shared" si="282"/>
        <v>No</v>
      </c>
      <c r="AG604" t="str">
        <f t="shared" si="283"/>
        <v>Yes</v>
      </c>
      <c r="AH604" s="1" t="s">
        <v>348</v>
      </c>
      <c r="AI604" t="s">
        <v>348</v>
      </c>
      <c r="AJ604" t="str">
        <f t="shared" si="279"/>
        <v/>
      </c>
      <c r="AK604" t="str">
        <f t="shared" si="285"/>
        <v>PCP</v>
      </c>
      <c r="AL604" t="str">
        <f t="shared" si="286"/>
        <v/>
      </c>
      <c r="AM604" t="str">
        <f t="shared" si="287"/>
        <v/>
      </c>
      <c r="AN604" t="str">
        <f t="shared" si="288"/>
        <v>Pharmaceutical</v>
      </c>
      <c r="AO604" t="str">
        <f t="shared" si="289"/>
        <v/>
      </c>
      <c r="AP604" t="str">
        <f t="shared" si="273"/>
        <v/>
      </c>
    </row>
    <row r="605" spans="1:42" hidden="1" x14ac:dyDescent="0.35">
      <c r="A605" s="1">
        <v>4087098</v>
      </c>
      <c r="B605" s="1" t="s">
        <v>579</v>
      </c>
      <c r="C605" s="1" t="s">
        <v>580</v>
      </c>
      <c r="D605" s="1">
        <v>2017</v>
      </c>
      <c r="E605" s="1" t="s">
        <v>618</v>
      </c>
      <c r="F605" s="1">
        <v>30234</v>
      </c>
      <c r="G605" s="1" t="s">
        <v>180</v>
      </c>
      <c r="H605" s="1" t="s">
        <v>10</v>
      </c>
      <c r="I605" s="1" t="s">
        <v>596</v>
      </c>
      <c r="J605" s="1">
        <v>4433</v>
      </c>
      <c r="K605" s="1" t="s">
        <v>614</v>
      </c>
      <c r="L605" s="1" t="s">
        <v>530</v>
      </c>
      <c r="M605" s="1"/>
      <c r="N605" s="1" t="s">
        <v>606</v>
      </c>
      <c r="O605" s="1" t="str">
        <f t="shared" si="292"/>
        <v>No</v>
      </c>
      <c r="P605" s="1" t="s">
        <v>722</v>
      </c>
      <c r="Q605" s="1">
        <v>0.16</v>
      </c>
      <c r="R605" s="1">
        <f t="shared" si="295"/>
        <v>0</v>
      </c>
      <c r="S605" s="1">
        <v>0.16</v>
      </c>
      <c r="T605" s="1" t="s">
        <v>7</v>
      </c>
      <c r="U605" s="1">
        <f>R605/1</f>
        <v>0</v>
      </c>
      <c r="V605" s="1">
        <f>S605</f>
        <v>0.16</v>
      </c>
      <c r="W605" s="1" t="s">
        <v>177</v>
      </c>
      <c r="X605" s="1" t="str">
        <f>IF(N605="E", "Yes", "No")</f>
        <v>No</v>
      </c>
      <c r="AB605" t="s">
        <v>352</v>
      </c>
      <c r="AC605" t="str">
        <f t="shared" si="297"/>
        <v>Yes</v>
      </c>
      <c r="AD605" t="str">
        <f t="shared" si="280"/>
        <v>No</v>
      </c>
      <c r="AE605" t="str">
        <f t="shared" si="281"/>
        <v>No</v>
      </c>
      <c r="AF605" t="str">
        <f t="shared" si="282"/>
        <v>No</v>
      </c>
      <c r="AG605" t="str">
        <f t="shared" si="283"/>
        <v>No</v>
      </c>
      <c r="AH605" t="s">
        <v>348</v>
      </c>
      <c r="AI605" t="s">
        <v>348</v>
      </c>
      <c r="AJ605" t="str">
        <f t="shared" si="279"/>
        <v>Pesticide</v>
      </c>
      <c r="AK605" t="str">
        <f t="shared" si="285"/>
        <v/>
      </c>
      <c r="AL605" t="str">
        <f t="shared" si="286"/>
        <v/>
      </c>
      <c r="AM605" t="str">
        <f t="shared" si="287"/>
        <v/>
      </c>
      <c r="AN605" t="str">
        <f t="shared" si="288"/>
        <v/>
      </c>
      <c r="AO605" t="str">
        <f t="shared" si="289"/>
        <v/>
      </c>
      <c r="AP605" t="str">
        <f t="shared" si="273"/>
        <v/>
      </c>
    </row>
    <row r="606" spans="1:42" hidden="1" x14ac:dyDescent="0.35">
      <c r="A606" s="1">
        <v>4087000</v>
      </c>
      <c r="B606" s="1" t="s">
        <v>3</v>
      </c>
      <c r="C606" s="1" t="s">
        <v>4</v>
      </c>
      <c r="D606" s="1">
        <v>2017</v>
      </c>
      <c r="E606" s="1" t="s">
        <v>618</v>
      </c>
      <c r="F606" s="1">
        <v>67527</v>
      </c>
      <c r="G606" s="1" t="s">
        <v>310</v>
      </c>
      <c r="H606" s="1" t="s">
        <v>144</v>
      </c>
      <c r="I606" s="1" t="s">
        <v>597</v>
      </c>
      <c r="J606" s="1">
        <v>2440</v>
      </c>
      <c r="K606" s="1" t="s">
        <v>345</v>
      </c>
      <c r="L606" s="1" t="s">
        <v>345</v>
      </c>
      <c r="M606" s="1"/>
      <c r="N606" s="1" t="s">
        <v>606</v>
      </c>
      <c r="O606" s="1" t="str">
        <f t="shared" si="292"/>
        <v>No</v>
      </c>
      <c r="P606" s="1" t="s">
        <v>722</v>
      </c>
      <c r="Q606" s="1">
        <v>264</v>
      </c>
      <c r="R606" s="1">
        <f t="shared" si="295"/>
        <v>0</v>
      </c>
      <c r="S606" s="1">
        <v>72</v>
      </c>
      <c r="T606" s="1" t="s">
        <v>30</v>
      </c>
      <c r="U606" s="1">
        <f>R606/1000</f>
        <v>0</v>
      </c>
      <c r="V606" s="1">
        <f>S606/1000</f>
        <v>7.1999999999999995E-2</v>
      </c>
      <c r="W606" s="1" t="s">
        <v>231</v>
      </c>
      <c r="X606" s="1" t="str">
        <f>IF(N606="E", "Yes", "No")</f>
        <v>No</v>
      </c>
      <c r="AB606" t="s">
        <v>486</v>
      </c>
      <c r="AC606" t="str">
        <f t="shared" si="297"/>
        <v>No</v>
      </c>
      <c r="AD606" t="str">
        <f t="shared" si="280"/>
        <v>No</v>
      </c>
      <c r="AE606" t="str">
        <f t="shared" si="281"/>
        <v>No</v>
      </c>
      <c r="AF606" t="str">
        <f t="shared" si="282"/>
        <v>No</v>
      </c>
      <c r="AG606" t="str">
        <f t="shared" si="283"/>
        <v>Yes</v>
      </c>
      <c r="AH606" s="1" t="s">
        <v>348</v>
      </c>
      <c r="AI606" t="s">
        <v>348</v>
      </c>
      <c r="AJ606" t="str">
        <f t="shared" si="279"/>
        <v/>
      </c>
      <c r="AK606" t="str">
        <f t="shared" si="285"/>
        <v/>
      </c>
      <c r="AL606" t="str">
        <f t="shared" si="286"/>
        <v/>
      </c>
      <c r="AM606" t="str">
        <f t="shared" si="287"/>
        <v/>
      </c>
      <c r="AN606" t="str">
        <f t="shared" si="288"/>
        <v>Pharmaceutical</v>
      </c>
      <c r="AO606" t="str">
        <f t="shared" si="289"/>
        <v/>
      </c>
      <c r="AP606" t="str">
        <f t="shared" si="273"/>
        <v/>
      </c>
    </row>
    <row r="607" spans="1:42" hidden="1" x14ac:dyDescent="0.35">
      <c r="A607">
        <v>40870112</v>
      </c>
      <c r="B607" t="s">
        <v>573</v>
      </c>
      <c r="C607" t="s">
        <v>574</v>
      </c>
      <c r="D607">
        <v>2017</v>
      </c>
      <c r="E607" t="s">
        <v>620</v>
      </c>
      <c r="F607" s="4">
        <v>63185</v>
      </c>
      <c r="G607" t="s">
        <v>215</v>
      </c>
      <c r="H607" t="s">
        <v>52</v>
      </c>
      <c r="I607" t="s">
        <v>693</v>
      </c>
      <c r="N607" t="s">
        <v>607</v>
      </c>
      <c r="O607" s="1" t="str">
        <f t="shared" si="292"/>
        <v>Yes</v>
      </c>
      <c r="Q607">
        <v>25200</v>
      </c>
      <c r="R607">
        <f t="shared" si="295"/>
        <v>25200</v>
      </c>
      <c r="S607">
        <v>1000</v>
      </c>
      <c r="T607" t="s">
        <v>622</v>
      </c>
      <c r="U607">
        <f t="shared" ref="U607:U615" si="299">R607/1</f>
        <v>25200</v>
      </c>
      <c r="V607">
        <f t="shared" ref="V607:V613" si="300">U607</f>
        <v>25200</v>
      </c>
      <c r="W607" t="s">
        <v>648</v>
      </c>
      <c r="X607" t="str">
        <f t="shared" ref="X607:X613" si="301">IF(S607&lt;R607, "Yes*", "No")</f>
        <v>Yes*</v>
      </c>
      <c r="AB607" t="s">
        <v>391</v>
      </c>
      <c r="AC607" t="str">
        <f t="shared" si="297"/>
        <v>No</v>
      </c>
      <c r="AD607" t="str">
        <f t="shared" si="280"/>
        <v>Yes</v>
      </c>
      <c r="AE607" t="str">
        <f t="shared" si="281"/>
        <v>Yes</v>
      </c>
      <c r="AF607" t="str">
        <f t="shared" si="282"/>
        <v>No</v>
      </c>
      <c r="AG607" t="str">
        <f t="shared" si="283"/>
        <v>Yes</v>
      </c>
      <c r="AH607" t="s">
        <v>349</v>
      </c>
      <c r="AI607" t="s">
        <v>348</v>
      </c>
      <c r="AJ607" t="str">
        <f t="shared" si="279"/>
        <v/>
      </c>
      <c r="AK607" t="str">
        <f t="shared" si="285"/>
        <v>PCP</v>
      </c>
      <c r="AL607" t="str">
        <f t="shared" si="286"/>
        <v>Consumer</v>
      </c>
      <c r="AM607" t="str">
        <f t="shared" si="287"/>
        <v/>
      </c>
      <c r="AN607" t="str">
        <f t="shared" si="288"/>
        <v>Pharmaceutical</v>
      </c>
      <c r="AO607" t="str">
        <f t="shared" si="289"/>
        <v>PAH</v>
      </c>
      <c r="AP607" t="str">
        <f t="shared" si="273"/>
        <v/>
      </c>
    </row>
    <row r="608" spans="1:42" hidden="1" x14ac:dyDescent="0.35">
      <c r="A608">
        <v>4087170</v>
      </c>
      <c r="B608" t="s">
        <v>586</v>
      </c>
      <c r="C608" t="s">
        <v>587</v>
      </c>
      <c r="D608">
        <v>2017</v>
      </c>
      <c r="E608" t="s">
        <v>620</v>
      </c>
      <c r="F608" s="4">
        <v>63185</v>
      </c>
      <c r="G608" t="s">
        <v>215</v>
      </c>
      <c r="H608" t="s">
        <v>52</v>
      </c>
      <c r="I608" t="s">
        <v>693</v>
      </c>
      <c r="N608" t="s">
        <v>607</v>
      </c>
      <c r="O608" s="1" t="str">
        <f t="shared" si="292"/>
        <v>Yes</v>
      </c>
      <c r="Q608">
        <v>15700</v>
      </c>
      <c r="R608">
        <f t="shared" si="295"/>
        <v>15700</v>
      </c>
      <c r="S608">
        <v>1000</v>
      </c>
      <c r="T608" t="s">
        <v>622</v>
      </c>
      <c r="U608">
        <f t="shared" si="299"/>
        <v>15700</v>
      </c>
      <c r="V608">
        <f t="shared" si="300"/>
        <v>15700</v>
      </c>
      <c r="W608" t="s">
        <v>648</v>
      </c>
      <c r="X608" t="str">
        <f t="shared" si="301"/>
        <v>Yes*</v>
      </c>
      <c r="AB608" t="s">
        <v>391</v>
      </c>
      <c r="AC608" t="str">
        <f t="shared" si="297"/>
        <v>No</v>
      </c>
      <c r="AD608" t="str">
        <f t="shared" si="280"/>
        <v>Yes</v>
      </c>
      <c r="AE608" t="str">
        <f t="shared" si="281"/>
        <v>Yes</v>
      </c>
      <c r="AF608" t="str">
        <f t="shared" si="282"/>
        <v>No</v>
      </c>
      <c r="AG608" t="str">
        <f t="shared" si="283"/>
        <v>Yes</v>
      </c>
      <c r="AH608" t="s">
        <v>349</v>
      </c>
      <c r="AI608" t="s">
        <v>348</v>
      </c>
      <c r="AJ608" t="str">
        <f t="shared" si="279"/>
        <v/>
      </c>
      <c r="AK608" t="str">
        <f t="shared" si="285"/>
        <v>PCP</v>
      </c>
      <c r="AL608" t="str">
        <f t="shared" si="286"/>
        <v>Consumer</v>
      </c>
      <c r="AM608" t="str">
        <f t="shared" si="287"/>
        <v/>
      </c>
      <c r="AN608" t="str">
        <f t="shared" si="288"/>
        <v>Pharmaceutical</v>
      </c>
      <c r="AO608" t="str">
        <f t="shared" si="289"/>
        <v>PAH</v>
      </c>
      <c r="AP608" t="str">
        <f t="shared" si="273"/>
        <v/>
      </c>
    </row>
    <row r="609" spans="1:42" hidden="1" x14ac:dyDescent="0.35">
      <c r="A609">
        <v>40871607</v>
      </c>
      <c r="B609" s="5" t="s">
        <v>584</v>
      </c>
      <c r="C609" t="s">
        <v>585</v>
      </c>
      <c r="D609">
        <v>2017</v>
      </c>
      <c r="E609" t="s">
        <v>620</v>
      </c>
      <c r="F609" s="4">
        <v>63185</v>
      </c>
      <c r="G609" t="s">
        <v>215</v>
      </c>
      <c r="H609" t="s">
        <v>52</v>
      </c>
      <c r="I609" t="s">
        <v>693</v>
      </c>
      <c r="N609" t="s">
        <v>607</v>
      </c>
      <c r="O609" s="1" t="str">
        <f t="shared" si="292"/>
        <v>Yes</v>
      </c>
      <c r="Q609">
        <v>2960</v>
      </c>
      <c r="R609">
        <f t="shared" si="295"/>
        <v>2960</v>
      </c>
      <c r="S609">
        <v>1000</v>
      </c>
      <c r="T609" t="s">
        <v>622</v>
      </c>
      <c r="U609">
        <f t="shared" si="299"/>
        <v>2960</v>
      </c>
      <c r="V609">
        <f t="shared" si="300"/>
        <v>2960</v>
      </c>
      <c r="W609" t="s">
        <v>648</v>
      </c>
      <c r="X609" t="str">
        <f t="shared" si="301"/>
        <v>Yes*</v>
      </c>
      <c r="AB609" t="s">
        <v>391</v>
      </c>
      <c r="AC609" t="str">
        <f t="shared" si="297"/>
        <v>No</v>
      </c>
      <c r="AD609" t="str">
        <f t="shared" si="280"/>
        <v>Yes</v>
      </c>
      <c r="AE609" t="str">
        <f t="shared" si="281"/>
        <v>Yes</v>
      </c>
      <c r="AF609" t="str">
        <f t="shared" si="282"/>
        <v>No</v>
      </c>
      <c r="AG609" t="str">
        <f t="shared" si="283"/>
        <v>Yes</v>
      </c>
      <c r="AH609" t="s">
        <v>349</v>
      </c>
      <c r="AI609" t="s">
        <v>348</v>
      </c>
      <c r="AJ609" t="str">
        <f t="shared" si="279"/>
        <v/>
      </c>
      <c r="AK609" t="str">
        <f t="shared" si="285"/>
        <v>PCP</v>
      </c>
      <c r="AL609" t="str">
        <f t="shared" si="286"/>
        <v>Consumer</v>
      </c>
      <c r="AM609" t="str">
        <f t="shared" si="287"/>
        <v/>
      </c>
      <c r="AN609" t="str">
        <f t="shared" si="288"/>
        <v>Pharmaceutical</v>
      </c>
      <c r="AO609" t="str">
        <f t="shared" si="289"/>
        <v>PAH</v>
      </c>
      <c r="AP609" t="str">
        <f t="shared" si="273"/>
        <v/>
      </c>
    </row>
    <row r="610" spans="1:42" hidden="1" x14ac:dyDescent="0.35">
      <c r="A610">
        <v>4087141</v>
      </c>
      <c r="B610" t="s">
        <v>582</v>
      </c>
      <c r="C610" t="s">
        <v>583</v>
      </c>
      <c r="D610">
        <v>2017</v>
      </c>
      <c r="E610" t="s">
        <v>620</v>
      </c>
      <c r="F610" s="4">
        <v>63185</v>
      </c>
      <c r="G610" t="s">
        <v>215</v>
      </c>
      <c r="H610" t="s">
        <v>52</v>
      </c>
      <c r="I610" t="s">
        <v>693</v>
      </c>
      <c r="N610" t="s">
        <v>607</v>
      </c>
      <c r="O610" s="1" t="str">
        <f t="shared" si="292"/>
        <v>Yes</v>
      </c>
      <c r="Q610">
        <v>5650</v>
      </c>
      <c r="R610">
        <f t="shared" si="295"/>
        <v>5650</v>
      </c>
      <c r="S610">
        <v>1000</v>
      </c>
      <c r="T610" t="s">
        <v>622</v>
      </c>
      <c r="U610">
        <f t="shared" si="299"/>
        <v>5650</v>
      </c>
      <c r="V610">
        <f t="shared" si="300"/>
        <v>5650</v>
      </c>
      <c r="W610" t="s">
        <v>648</v>
      </c>
      <c r="X610" t="str">
        <f t="shared" si="301"/>
        <v>Yes*</v>
      </c>
      <c r="AB610" t="s">
        <v>391</v>
      </c>
      <c r="AC610" t="str">
        <f t="shared" si="297"/>
        <v>No</v>
      </c>
      <c r="AD610" t="str">
        <f t="shared" si="280"/>
        <v>Yes</v>
      </c>
      <c r="AE610" t="str">
        <f t="shared" si="281"/>
        <v>Yes</v>
      </c>
      <c r="AF610" t="str">
        <f t="shared" si="282"/>
        <v>No</v>
      </c>
      <c r="AG610" t="str">
        <f t="shared" si="283"/>
        <v>Yes</v>
      </c>
      <c r="AH610" t="s">
        <v>349</v>
      </c>
      <c r="AI610" t="s">
        <v>348</v>
      </c>
      <c r="AJ610" t="str">
        <f t="shared" si="279"/>
        <v/>
      </c>
      <c r="AK610" t="str">
        <f t="shared" si="285"/>
        <v>PCP</v>
      </c>
      <c r="AL610" t="str">
        <f t="shared" si="286"/>
        <v>Consumer</v>
      </c>
      <c r="AM610" t="str">
        <f t="shared" si="287"/>
        <v/>
      </c>
      <c r="AN610" t="str">
        <f t="shared" si="288"/>
        <v>Pharmaceutical</v>
      </c>
      <c r="AO610" t="str">
        <f t="shared" si="289"/>
        <v>PAH</v>
      </c>
      <c r="AP610" t="str">
        <f t="shared" si="273"/>
        <v/>
      </c>
    </row>
    <row r="611" spans="1:42" hidden="1" x14ac:dyDescent="0.35">
      <c r="A611">
        <v>4087098</v>
      </c>
      <c r="B611" t="s">
        <v>579</v>
      </c>
      <c r="C611" t="s">
        <v>580</v>
      </c>
      <c r="D611">
        <v>2017</v>
      </c>
      <c r="E611" t="s">
        <v>620</v>
      </c>
      <c r="F611" s="4">
        <v>63185</v>
      </c>
      <c r="G611" t="s">
        <v>215</v>
      </c>
      <c r="H611" t="s">
        <v>52</v>
      </c>
      <c r="I611" t="s">
        <v>693</v>
      </c>
      <c r="N611" t="s">
        <v>607</v>
      </c>
      <c r="O611" s="1" t="str">
        <f t="shared" si="292"/>
        <v>Yes</v>
      </c>
      <c r="Q611">
        <v>11000</v>
      </c>
      <c r="R611">
        <f t="shared" si="295"/>
        <v>11000</v>
      </c>
      <c r="S611">
        <v>1000</v>
      </c>
      <c r="T611" t="s">
        <v>622</v>
      </c>
      <c r="U611">
        <f t="shared" si="299"/>
        <v>11000</v>
      </c>
      <c r="V611">
        <f t="shared" si="300"/>
        <v>11000</v>
      </c>
      <c r="W611" t="s">
        <v>648</v>
      </c>
      <c r="X611" t="str">
        <f t="shared" si="301"/>
        <v>Yes*</v>
      </c>
      <c r="AB611" t="s">
        <v>391</v>
      </c>
      <c r="AC611" t="str">
        <f t="shared" si="297"/>
        <v>No</v>
      </c>
      <c r="AD611" t="str">
        <f t="shared" si="280"/>
        <v>Yes</v>
      </c>
      <c r="AE611" t="str">
        <f t="shared" si="281"/>
        <v>Yes</v>
      </c>
      <c r="AF611" t="str">
        <f t="shared" si="282"/>
        <v>No</v>
      </c>
      <c r="AG611" t="str">
        <f t="shared" si="283"/>
        <v>Yes</v>
      </c>
      <c r="AH611" t="s">
        <v>349</v>
      </c>
      <c r="AI611" t="s">
        <v>348</v>
      </c>
      <c r="AJ611" t="str">
        <f t="shared" si="279"/>
        <v/>
      </c>
      <c r="AK611" t="str">
        <f t="shared" si="285"/>
        <v>PCP</v>
      </c>
      <c r="AL611" t="str">
        <f t="shared" si="286"/>
        <v>Consumer</v>
      </c>
      <c r="AM611" t="str">
        <f t="shared" si="287"/>
        <v/>
      </c>
      <c r="AN611" t="str">
        <f t="shared" si="288"/>
        <v>Pharmaceutical</v>
      </c>
      <c r="AO611" t="str">
        <f t="shared" si="289"/>
        <v>PAH</v>
      </c>
      <c r="AP611" t="str">
        <f t="shared" si="273"/>
        <v/>
      </c>
    </row>
    <row r="612" spans="1:42" hidden="1" x14ac:dyDescent="0.35">
      <c r="A612">
        <v>40870855</v>
      </c>
      <c r="B612" t="s">
        <v>577</v>
      </c>
      <c r="C612" t="s">
        <v>578</v>
      </c>
      <c r="D612">
        <v>2017</v>
      </c>
      <c r="E612" t="s">
        <v>620</v>
      </c>
      <c r="F612" s="4">
        <v>63185</v>
      </c>
      <c r="G612" t="s">
        <v>215</v>
      </c>
      <c r="H612" t="s">
        <v>52</v>
      </c>
      <c r="I612" t="s">
        <v>693</v>
      </c>
      <c r="N612" t="s">
        <v>607</v>
      </c>
      <c r="O612" s="1" t="str">
        <f t="shared" si="292"/>
        <v>Yes</v>
      </c>
      <c r="Q612">
        <v>15900</v>
      </c>
      <c r="R612">
        <f t="shared" si="295"/>
        <v>15900</v>
      </c>
      <c r="S612">
        <v>1000</v>
      </c>
      <c r="T612" t="s">
        <v>622</v>
      </c>
      <c r="U612">
        <f t="shared" si="299"/>
        <v>15900</v>
      </c>
      <c r="V612">
        <f t="shared" si="300"/>
        <v>15900</v>
      </c>
      <c r="W612" t="s">
        <v>648</v>
      </c>
      <c r="X612" t="str">
        <f t="shared" si="301"/>
        <v>Yes*</v>
      </c>
      <c r="AB612" t="s">
        <v>391</v>
      </c>
      <c r="AC612" t="str">
        <f t="shared" si="297"/>
        <v>No</v>
      </c>
      <c r="AD612" t="str">
        <f t="shared" si="280"/>
        <v>Yes</v>
      </c>
      <c r="AE612" t="str">
        <f t="shared" si="281"/>
        <v>Yes</v>
      </c>
      <c r="AF612" t="str">
        <f t="shared" si="282"/>
        <v>No</v>
      </c>
      <c r="AG612" t="str">
        <f t="shared" si="283"/>
        <v>Yes</v>
      </c>
      <c r="AH612" t="s">
        <v>349</v>
      </c>
      <c r="AI612" t="s">
        <v>348</v>
      </c>
      <c r="AJ612" t="str">
        <f t="shared" si="279"/>
        <v/>
      </c>
      <c r="AK612" t="str">
        <f t="shared" si="285"/>
        <v>PCP</v>
      </c>
      <c r="AL612" t="str">
        <f t="shared" si="286"/>
        <v>Consumer</v>
      </c>
      <c r="AM612" t="str">
        <f t="shared" si="287"/>
        <v/>
      </c>
      <c r="AN612" t="str">
        <f t="shared" si="288"/>
        <v>Pharmaceutical</v>
      </c>
      <c r="AO612" t="str">
        <f t="shared" si="289"/>
        <v>PAH</v>
      </c>
      <c r="AP612" t="str">
        <f t="shared" si="273"/>
        <v/>
      </c>
    </row>
    <row r="613" spans="1:42" hidden="1" x14ac:dyDescent="0.35">
      <c r="A613">
        <v>4087014</v>
      </c>
      <c r="B613" t="s">
        <v>575</v>
      </c>
      <c r="C613" t="s">
        <v>576</v>
      </c>
      <c r="D613">
        <v>2017</v>
      </c>
      <c r="E613" t="s">
        <v>620</v>
      </c>
      <c r="F613" s="4">
        <v>63185</v>
      </c>
      <c r="G613" t="s">
        <v>215</v>
      </c>
      <c r="H613" t="s">
        <v>52</v>
      </c>
      <c r="I613" t="s">
        <v>693</v>
      </c>
      <c r="N613" t="s">
        <v>607</v>
      </c>
      <c r="O613" s="1" t="str">
        <f t="shared" si="292"/>
        <v>Yes</v>
      </c>
      <c r="Q613">
        <v>9140</v>
      </c>
      <c r="R613">
        <f t="shared" si="295"/>
        <v>9140</v>
      </c>
      <c r="S613">
        <v>1000</v>
      </c>
      <c r="T613" t="s">
        <v>622</v>
      </c>
      <c r="U613">
        <f t="shared" si="299"/>
        <v>9140</v>
      </c>
      <c r="V613">
        <f t="shared" si="300"/>
        <v>9140</v>
      </c>
      <c r="W613" t="s">
        <v>648</v>
      </c>
      <c r="X613" t="str">
        <f t="shared" si="301"/>
        <v>Yes*</v>
      </c>
      <c r="AB613" t="s">
        <v>391</v>
      </c>
      <c r="AC613" t="str">
        <f t="shared" si="297"/>
        <v>No</v>
      </c>
      <c r="AD613" t="str">
        <f t="shared" si="280"/>
        <v>Yes</v>
      </c>
      <c r="AE613" t="str">
        <f t="shared" si="281"/>
        <v>Yes</v>
      </c>
      <c r="AF613" t="str">
        <f t="shared" si="282"/>
        <v>No</v>
      </c>
      <c r="AG613" t="str">
        <f t="shared" si="283"/>
        <v>Yes</v>
      </c>
      <c r="AH613" t="s">
        <v>349</v>
      </c>
      <c r="AI613" t="s">
        <v>348</v>
      </c>
      <c r="AJ613" t="str">
        <f t="shared" si="279"/>
        <v/>
      </c>
      <c r="AK613" t="str">
        <f t="shared" si="285"/>
        <v>PCP</v>
      </c>
      <c r="AL613" t="str">
        <f t="shared" si="286"/>
        <v>Consumer</v>
      </c>
      <c r="AM613" t="str">
        <f t="shared" si="287"/>
        <v/>
      </c>
      <c r="AN613" t="str">
        <f t="shared" si="288"/>
        <v>Pharmaceutical</v>
      </c>
      <c r="AO613" t="str">
        <f t="shared" si="289"/>
        <v>PAH</v>
      </c>
      <c r="AP613" t="str">
        <f t="shared" si="273"/>
        <v/>
      </c>
    </row>
    <row r="614" spans="1:42" hidden="1" x14ac:dyDescent="0.35">
      <c r="A614" s="1">
        <v>4087098</v>
      </c>
      <c r="B614" s="1" t="s">
        <v>579</v>
      </c>
      <c r="C614" s="1" t="s">
        <v>580</v>
      </c>
      <c r="D614" s="1">
        <v>2017</v>
      </c>
      <c r="E614" s="1" t="s">
        <v>618</v>
      </c>
      <c r="F614" s="1">
        <v>39570</v>
      </c>
      <c r="G614" s="1" t="s">
        <v>195</v>
      </c>
      <c r="H614" s="1" t="s">
        <v>27</v>
      </c>
      <c r="I614" s="1" t="s">
        <v>596</v>
      </c>
      <c r="J614" s="1">
        <v>4433</v>
      </c>
      <c r="K614" s="1" t="s">
        <v>614</v>
      </c>
      <c r="L614" s="1" t="s">
        <v>550</v>
      </c>
      <c r="M614" s="1"/>
      <c r="N614" s="1" t="s">
        <v>606</v>
      </c>
      <c r="O614" s="1" t="str">
        <f t="shared" si="292"/>
        <v>No</v>
      </c>
      <c r="P614" s="1" t="s">
        <v>722</v>
      </c>
      <c r="Q614" s="1">
        <v>0.32</v>
      </c>
      <c r="R614" s="1">
        <f t="shared" si="295"/>
        <v>0</v>
      </c>
      <c r="S614" s="1">
        <v>0.32</v>
      </c>
      <c r="T614" s="1" t="s">
        <v>7</v>
      </c>
      <c r="U614" s="1">
        <f t="shared" si="299"/>
        <v>0</v>
      </c>
      <c r="V614" s="1">
        <f>S614</f>
        <v>0.32</v>
      </c>
      <c r="W614" s="1" t="s">
        <v>177</v>
      </c>
      <c r="X614" s="1" t="str">
        <f t="shared" ref="X614:X625" si="302">IF(N614="E", "Yes", "No")</f>
        <v>No</v>
      </c>
      <c r="AB614" s="1" t="s">
        <v>367</v>
      </c>
      <c r="AC614" s="1" t="s">
        <v>349</v>
      </c>
      <c r="AD614" t="str">
        <f t="shared" si="280"/>
        <v>Yes</v>
      </c>
      <c r="AE614" t="str">
        <f t="shared" si="281"/>
        <v>Yes</v>
      </c>
      <c r="AF614" t="str">
        <f t="shared" si="282"/>
        <v>No</v>
      </c>
      <c r="AG614" t="str">
        <f t="shared" si="283"/>
        <v>Yes</v>
      </c>
      <c r="AH614" s="1" t="s">
        <v>348</v>
      </c>
      <c r="AI614" t="s">
        <v>348</v>
      </c>
      <c r="AJ614" t="str">
        <f t="shared" si="279"/>
        <v>Pesticide</v>
      </c>
      <c r="AK614" t="str">
        <f t="shared" si="285"/>
        <v>PCP</v>
      </c>
      <c r="AL614" t="str">
        <f t="shared" si="286"/>
        <v>Consumer</v>
      </c>
      <c r="AM614" t="str">
        <f t="shared" si="287"/>
        <v/>
      </c>
      <c r="AN614" t="str">
        <f t="shared" si="288"/>
        <v>Pharmaceutical</v>
      </c>
      <c r="AO614" t="str">
        <f t="shared" si="289"/>
        <v/>
      </c>
      <c r="AP614" t="str">
        <f t="shared" si="273"/>
        <v/>
      </c>
    </row>
    <row r="615" spans="1:42" hidden="1" x14ac:dyDescent="0.35">
      <c r="A615" s="1">
        <v>4087098</v>
      </c>
      <c r="B615" s="1" t="s">
        <v>579</v>
      </c>
      <c r="C615" s="1" t="s">
        <v>580</v>
      </c>
      <c r="D615" s="1">
        <v>2017</v>
      </c>
      <c r="E615" s="1" t="s">
        <v>618</v>
      </c>
      <c r="F615" s="1">
        <v>61708</v>
      </c>
      <c r="G615" s="1" t="s">
        <v>202</v>
      </c>
      <c r="H615" s="1" t="s">
        <v>35</v>
      </c>
      <c r="I615" s="1" t="s">
        <v>596</v>
      </c>
      <c r="J615" s="1">
        <v>4433</v>
      </c>
      <c r="K615" s="1" t="s">
        <v>614</v>
      </c>
      <c r="L615" s="1" t="s">
        <v>544</v>
      </c>
      <c r="M615" s="1"/>
      <c r="N615" s="1" t="s">
        <v>606</v>
      </c>
      <c r="O615" s="1" t="str">
        <f t="shared" si="292"/>
        <v>No</v>
      </c>
      <c r="P615" s="1" t="s">
        <v>722</v>
      </c>
      <c r="Q615" s="1">
        <v>0.32</v>
      </c>
      <c r="R615" s="1">
        <f t="shared" si="295"/>
        <v>0</v>
      </c>
      <c r="S615" s="1">
        <v>0.32</v>
      </c>
      <c r="T615" s="1" t="s">
        <v>7</v>
      </c>
      <c r="U615" s="1">
        <f t="shared" si="299"/>
        <v>0</v>
      </c>
      <c r="V615" s="1">
        <f>S615</f>
        <v>0.32</v>
      </c>
      <c r="W615" s="1" t="s">
        <v>177</v>
      </c>
      <c r="X615" s="1" t="str">
        <f t="shared" si="302"/>
        <v>No</v>
      </c>
      <c r="AB615" s="1" t="s">
        <v>375</v>
      </c>
      <c r="AC615" s="1" t="s">
        <v>349</v>
      </c>
      <c r="AD615" t="str">
        <f t="shared" si="280"/>
        <v>Yes</v>
      </c>
      <c r="AE615" t="str">
        <f t="shared" si="281"/>
        <v>Yes</v>
      </c>
      <c r="AF615" t="str">
        <f t="shared" si="282"/>
        <v>Yes</v>
      </c>
      <c r="AG615" t="str">
        <f t="shared" si="283"/>
        <v>Yes</v>
      </c>
      <c r="AH615" s="1" t="s">
        <v>348</v>
      </c>
      <c r="AI615" t="s">
        <v>348</v>
      </c>
      <c r="AJ615" t="str">
        <f t="shared" si="279"/>
        <v>Pesticide</v>
      </c>
      <c r="AK615" t="str">
        <f t="shared" si="285"/>
        <v>PCP</v>
      </c>
      <c r="AL615" t="str">
        <f t="shared" si="286"/>
        <v>Consumer</v>
      </c>
      <c r="AM615" t="str">
        <f t="shared" si="287"/>
        <v>Industrial</v>
      </c>
      <c r="AN615" t="str">
        <f t="shared" si="288"/>
        <v>Pharmaceutical</v>
      </c>
      <c r="AO615" t="str">
        <f t="shared" si="289"/>
        <v/>
      </c>
      <c r="AP615" t="str">
        <f t="shared" si="273"/>
        <v/>
      </c>
    </row>
    <row r="616" spans="1:42" hidden="1" x14ac:dyDescent="0.35">
      <c r="A616" s="1">
        <v>4087098</v>
      </c>
      <c r="B616" s="1" t="s">
        <v>579</v>
      </c>
      <c r="C616" s="1" t="s">
        <v>580</v>
      </c>
      <c r="D616" s="1">
        <v>2017</v>
      </c>
      <c r="E616" s="1" t="s">
        <v>618</v>
      </c>
      <c r="F616" s="1">
        <v>67439</v>
      </c>
      <c r="G616" s="1" t="s">
        <v>236</v>
      </c>
      <c r="H616" s="1" t="s">
        <v>74</v>
      </c>
      <c r="I616" s="1" t="s">
        <v>597</v>
      </c>
      <c r="J616" s="1">
        <v>2440</v>
      </c>
      <c r="K616" s="1" t="s">
        <v>345</v>
      </c>
      <c r="L616" s="1" t="s">
        <v>345</v>
      </c>
      <c r="M616" s="1"/>
      <c r="N616" s="1" t="s">
        <v>606</v>
      </c>
      <c r="O616" s="1" t="str">
        <f t="shared" si="292"/>
        <v>No</v>
      </c>
      <c r="P616" s="1" t="s">
        <v>722</v>
      </c>
      <c r="Q616" s="1">
        <v>18</v>
      </c>
      <c r="R616" s="1">
        <f t="shared" si="295"/>
        <v>0</v>
      </c>
      <c r="S616" s="1">
        <v>18</v>
      </c>
      <c r="T616" s="1" t="s">
        <v>30</v>
      </c>
      <c r="U616" s="1">
        <f>R616/1000</f>
        <v>0</v>
      </c>
      <c r="V616" s="1">
        <f>S616/1000</f>
        <v>1.7999999999999999E-2</v>
      </c>
      <c r="W616" s="1" t="s">
        <v>231</v>
      </c>
      <c r="X616" s="1" t="str">
        <f t="shared" si="302"/>
        <v>No</v>
      </c>
      <c r="AB616" t="s">
        <v>415</v>
      </c>
      <c r="AC616" t="str">
        <f t="shared" ref="AC616:AC632" si="303">IF(ISNUMBER(SEARCH("Pesticide, active_ingredient", AB616)), "Yes", "No")</f>
        <v>No</v>
      </c>
      <c r="AD616" t="str">
        <f t="shared" si="280"/>
        <v>No</v>
      </c>
      <c r="AE616" t="str">
        <f t="shared" si="281"/>
        <v>No</v>
      </c>
      <c r="AF616" t="str">
        <f t="shared" si="282"/>
        <v>No</v>
      </c>
      <c r="AG616" t="str">
        <f t="shared" si="283"/>
        <v>Yes</v>
      </c>
      <c r="AH616" s="1" t="s">
        <v>348</v>
      </c>
      <c r="AI616" t="s">
        <v>348</v>
      </c>
      <c r="AJ616" t="str">
        <f t="shared" si="279"/>
        <v/>
      </c>
      <c r="AK616" t="str">
        <f t="shared" si="285"/>
        <v/>
      </c>
      <c r="AL616" t="str">
        <f t="shared" si="286"/>
        <v/>
      </c>
      <c r="AM616" t="str">
        <f t="shared" si="287"/>
        <v/>
      </c>
      <c r="AN616" t="str">
        <f t="shared" si="288"/>
        <v>Pharmaceutical</v>
      </c>
      <c r="AO616" t="str">
        <f t="shared" si="289"/>
        <v/>
      </c>
      <c r="AP616" t="str">
        <f t="shared" si="273"/>
        <v/>
      </c>
    </row>
    <row r="617" spans="1:42" hidden="1" x14ac:dyDescent="0.35">
      <c r="A617" s="1">
        <v>4087098</v>
      </c>
      <c r="B617" s="1" t="s">
        <v>579</v>
      </c>
      <c r="C617" s="1" t="s">
        <v>580</v>
      </c>
      <c r="D617" s="1">
        <v>2017</v>
      </c>
      <c r="E617" s="1" t="s">
        <v>618</v>
      </c>
      <c r="F617" s="1">
        <v>62806</v>
      </c>
      <c r="G617" s="1" t="s">
        <v>209</v>
      </c>
      <c r="H617" s="1" t="s">
        <v>43</v>
      </c>
      <c r="I617" s="1" t="s">
        <v>596</v>
      </c>
      <c r="J617" s="1">
        <v>4433</v>
      </c>
      <c r="K617" s="1" t="s">
        <v>614</v>
      </c>
      <c r="L617" s="1" t="s">
        <v>557</v>
      </c>
      <c r="M617" s="1"/>
      <c r="N617" s="1" t="s">
        <v>606</v>
      </c>
      <c r="O617" s="1" t="str">
        <f t="shared" si="292"/>
        <v>No</v>
      </c>
      <c r="P617" s="1" t="s">
        <v>722</v>
      </c>
      <c r="Q617" s="1">
        <v>1.6</v>
      </c>
      <c r="R617" s="1">
        <f t="shared" si="295"/>
        <v>0</v>
      </c>
      <c r="S617" s="1">
        <v>1.6</v>
      </c>
      <c r="T617" s="1" t="s">
        <v>7</v>
      </c>
      <c r="U617" s="1">
        <f>R617/1</f>
        <v>0</v>
      </c>
      <c r="V617" s="1">
        <f>S617</f>
        <v>1.6</v>
      </c>
      <c r="W617" s="1" t="s">
        <v>177</v>
      </c>
      <c r="X617" s="1" t="str">
        <f t="shared" si="302"/>
        <v>No</v>
      </c>
      <c r="AB617" s="1" t="s">
        <v>382</v>
      </c>
      <c r="AC617" t="str">
        <f t="shared" si="303"/>
        <v>No</v>
      </c>
      <c r="AD617" t="str">
        <f t="shared" si="280"/>
        <v>No</v>
      </c>
      <c r="AE617" t="str">
        <f t="shared" si="281"/>
        <v>Yes</v>
      </c>
      <c r="AF617" t="str">
        <f t="shared" si="282"/>
        <v>No</v>
      </c>
      <c r="AG617" t="str">
        <f t="shared" si="283"/>
        <v>Yes</v>
      </c>
      <c r="AH617" s="1" t="s">
        <v>348</v>
      </c>
      <c r="AI617" t="s">
        <v>348</v>
      </c>
      <c r="AJ617" t="str">
        <f t="shared" si="279"/>
        <v/>
      </c>
      <c r="AK617" t="str">
        <f t="shared" si="285"/>
        <v/>
      </c>
      <c r="AL617" t="str">
        <f t="shared" si="286"/>
        <v>Consumer</v>
      </c>
      <c r="AM617" t="str">
        <f t="shared" si="287"/>
        <v/>
      </c>
      <c r="AN617" t="str">
        <f t="shared" si="288"/>
        <v>Pharmaceutical</v>
      </c>
      <c r="AO617" t="str">
        <f t="shared" si="289"/>
        <v/>
      </c>
      <c r="AP617" t="str">
        <f t="shared" si="273"/>
        <v/>
      </c>
    </row>
    <row r="618" spans="1:42" hidden="1" x14ac:dyDescent="0.35">
      <c r="A618" s="1">
        <v>4087098</v>
      </c>
      <c r="B618" s="1" t="s">
        <v>579</v>
      </c>
      <c r="C618" s="1" t="s">
        <v>580</v>
      </c>
      <c r="D618" s="1">
        <v>2017</v>
      </c>
      <c r="E618" s="1" t="s">
        <v>618</v>
      </c>
      <c r="F618" s="1">
        <v>67485</v>
      </c>
      <c r="G618" s="1" t="s">
        <v>275</v>
      </c>
      <c r="H618" s="1" t="s">
        <v>111</v>
      </c>
      <c r="I618" s="1" t="s">
        <v>597</v>
      </c>
      <c r="J618" s="1">
        <v>2440</v>
      </c>
      <c r="K618" s="1" t="s">
        <v>345</v>
      </c>
      <c r="L618" s="1" t="s">
        <v>532</v>
      </c>
      <c r="M618" s="1"/>
      <c r="N618" s="1" t="s">
        <v>606</v>
      </c>
      <c r="O618" s="1" t="str">
        <f t="shared" si="292"/>
        <v>No</v>
      </c>
      <c r="P618" s="1" t="s">
        <v>722</v>
      </c>
      <c r="Q618" s="1">
        <v>200</v>
      </c>
      <c r="R618" s="1">
        <f t="shared" si="295"/>
        <v>0</v>
      </c>
      <c r="S618" s="1">
        <v>114</v>
      </c>
      <c r="T618" s="1" t="s">
        <v>30</v>
      </c>
      <c r="U618" s="1">
        <f t="shared" ref="U618:V624" si="304">R618/1000</f>
        <v>0</v>
      </c>
      <c r="V618" s="1">
        <f t="shared" si="304"/>
        <v>0.114</v>
      </c>
      <c r="W618" s="1" t="s">
        <v>231</v>
      </c>
      <c r="X618" s="1" t="str">
        <f t="shared" si="302"/>
        <v>No</v>
      </c>
      <c r="AB618" s="1" t="s">
        <v>451</v>
      </c>
      <c r="AC618" t="str">
        <f t="shared" si="303"/>
        <v>No</v>
      </c>
      <c r="AD618" t="str">
        <f t="shared" si="280"/>
        <v>No</v>
      </c>
      <c r="AE618" t="str">
        <f t="shared" si="281"/>
        <v>No</v>
      </c>
      <c r="AF618" t="str">
        <f t="shared" si="282"/>
        <v>No</v>
      </c>
      <c r="AG618" t="str">
        <f t="shared" si="283"/>
        <v>No</v>
      </c>
      <c r="AH618" s="1" t="s">
        <v>348</v>
      </c>
      <c r="AI618" t="s">
        <v>349</v>
      </c>
      <c r="AJ618" t="str">
        <f t="shared" si="279"/>
        <v/>
      </c>
      <c r="AK618" t="str">
        <f t="shared" si="285"/>
        <v/>
      </c>
      <c r="AL618" t="str">
        <f t="shared" si="286"/>
        <v/>
      </c>
      <c r="AM618" t="str">
        <f t="shared" si="287"/>
        <v/>
      </c>
      <c r="AN618" t="str">
        <f t="shared" si="288"/>
        <v/>
      </c>
      <c r="AO618" t="str">
        <f t="shared" si="289"/>
        <v/>
      </c>
      <c r="AP618" t="str">
        <f t="shared" si="273"/>
        <v>Other</v>
      </c>
    </row>
    <row r="619" spans="1:42" hidden="1" x14ac:dyDescent="0.35">
      <c r="A619" s="1">
        <v>4087098</v>
      </c>
      <c r="B619" s="1" t="s">
        <v>579</v>
      </c>
      <c r="C619" s="1" t="s">
        <v>580</v>
      </c>
      <c r="D619" s="1">
        <v>2017</v>
      </c>
      <c r="E619" s="1" t="s">
        <v>618</v>
      </c>
      <c r="F619" s="1">
        <v>67475</v>
      </c>
      <c r="G619" s="1" t="s">
        <v>266</v>
      </c>
      <c r="H619" s="1" t="s">
        <v>103</v>
      </c>
      <c r="I619" s="1" t="s">
        <v>597</v>
      </c>
      <c r="J619" s="1">
        <v>2440</v>
      </c>
      <c r="K619" s="1" t="s">
        <v>345</v>
      </c>
      <c r="L619" s="1" t="s">
        <v>566</v>
      </c>
      <c r="M619" s="1"/>
      <c r="N619" s="1" t="s">
        <v>606</v>
      </c>
      <c r="O619" s="1" t="str">
        <f t="shared" si="292"/>
        <v>No</v>
      </c>
      <c r="P619" s="1" t="s">
        <v>722</v>
      </c>
      <c r="Q619" s="1">
        <v>5.2</v>
      </c>
      <c r="R619" s="1">
        <f t="shared" si="295"/>
        <v>0</v>
      </c>
      <c r="S619" s="1">
        <v>5.2</v>
      </c>
      <c r="T619" s="1" t="s">
        <v>30</v>
      </c>
      <c r="U619" s="1">
        <f t="shared" si="304"/>
        <v>0</v>
      </c>
      <c r="V619" s="1">
        <f t="shared" si="304"/>
        <v>5.1999999999999998E-3</v>
      </c>
      <c r="W619" s="1" t="s">
        <v>231</v>
      </c>
      <c r="X619" s="1" t="str">
        <f t="shared" si="302"/>
        <v>No</v>
      </c>
      <c r="AB619" t="s">
        <v>442</v>
      </c>
      <c r="AC619" t="str">
        <f t="shared" si="303"/>
        <v>No</v>
      </c>
      <c r="AD619" t="str">
        <f t="shared" si="280"/>
        <v>Yes</v>
      </c>
      <c r="AE619" t="str">
        <f t="shared" si="281"/>
        <v>No</v>
      </c>
      <c r="AF619" t="str">
        <f t="shared" si="282"/>
        <v>Yes</v>
      </c>
      <c r="AG619" t="str">
        <f t="shared" si="283"/>
        <v>Yes</v>
      </c>
      <c r="AH619" s="1" t="s">
        <v>348</v>
      </c>
      <c r="AI619" t="s">
        <v>348</v>
      </c>
      <c r="AJ619" t="str">
        <f t="shared" si="279"/>
        <v/>
      </c>
      <c r="AK619" t="str">
        <f t="shared" si="285"/>
        <v>PCP</v>
      </c>
      <c r="AL619" t="str">
        <f t="shared" si="286"/>
        <v/>
      </c>
      <c r="AM619" t="str">
        <f t="shared" si="287"/>
        <v>Industrial</v>
      </c>
      <c r="AN619" t="str">
        <f t="shared" si="288"/>
        <v>Pharmaceutical</v>
      </c>
      <c r="AO619" t="str">
        <f t="shared" si="289"/>
        <v/>
      </c>
      <c r="AP619" t="str">
        <f t="shared" si="273"/>
        <v/>
      </c>
    </row>
    <row r="620" spans="1:42" hidden="1" x14ac:dyDescent="0.35">
      <c r="A620" s="1">
        <v>4087098</v>
      </c>
      <c r="B620" s="1" t="s">
        <v>579</v>
      </c>
      <c r="C620" s="1" t="s">
        <v>580</v>
      </c>
      <c r="D620" s="1">
        <v>2017</v>
      </c>
      <c r="E620" s="1" t="s">
        <v>618</v>
      </c>
      <c r="F620" s="1">
        <v>68021</v>
      </c>
      <c r="G620" s="1" t="s">
        <v>335</v>
      </c>
      <c r="H620" s="1" t="s">
        <v>166</v>
      </c>
      <c r="I620" s="1" t="s">
        <v>597</v>
      </c>
      <c r="J620" s="1">
        <v>2440</v>
      </c>
      <c r="K620" s="1" t="s">
        <v>345</v>
      </c>
      <c r="L620" s="1" t="s">
        <v>345</v>
      </c>
      <c r="M620" s="1"/>
      <c r="N620" s="1" t="s">
        <v>606</v>
      </c>
      <c r="O620" s="1" t="str">
        <f t="shared" si="292"/>
        <v>No</v>
      </c>
      <c r="P620" s="1" t="s">
        <v>722</v>
      </c>
      <c r="Q620" s="1">
        <v>140</v>
      </c>
      <c r="R620" s="1">
        <f t="shared" si="295"/>
        <v>0</v>
      </c>
      <c r="S620" s="1">
        <v>80</v>
      </c>
      <c r="T620" s="1" t="s">
        <v>30</v>
      </c>
      <c r="U620" s="1">
        <f t="shared" si="304"/>
        <v>0</v>
      </c>
      <c r="V620" s="1">
        <f t="shared" si="304"/>
        <v>0.08</v>
      </c>
      <c r="W620" s="1" t="s">
        <v>318</v>
      </c>
      <c r="X620" s="1" t="str">
        <f t="shared" si="302"/>
        <v>No</v>
      </c>
      <c r="AB620" s="1" t="s">
        <v>503</v>
      </c>
      <c r="AC620" t="str">
        <f t="shared" si="303"/>
        <v>No</v>
      </c>
      <c r="AD620" t="str">
        <f t="shared" si="280"/>
        <v>No</v>
      </c>
      <c r="AE620" t="str">
        <f t="shared" si="281"/>
        <v>No</v>
      </c>
      <c r="AF620" t="str">
        <f t="shared" si="282"/>
        <v>No</v>
      </c>
      <c r="AG620" t="str">
        <f t="shared" si="283"/>
        <v>Yes</v>
      </c>
      <c r="AH620" s="1" t="s">
        <v>348</v>
      </c>
      <c r="AI620" t="s">
        <v>348</v>
      </c>
      <c r="AJ620" t="str">
        <f t="shared" si="279"/>
        <v/>
      </c>
      <c r="AK620" t="str">
        <f t="shared" si="285"/>
        <v/>
      </c>
      <c r="AL620" t="str">
        <f t="shared" si="286"/>
        <v/>
      </c>
      <c r="AM620" t="str">
        <f t="shared" si="287"/>
        <v/>
      </c>
      <c r="AN620" t="str">
        <f t="shared" si="288"/>
        <v>Pharmaceutical</v>
      </c>
      <c r="AO620" t="str">
        <f t="shared" si="289"/>
        <v/>
      </c>
      <c r="AP620" t="str">
        <f t="shared" si="273"/>
        <v/>
      </c>
    </row>
    <row r="621" spans="1:42" hidden="1" x14ac:dyDescent="0.35">
      <c r="A621" s="1">
        <v>4087098</v>
      </c>
      <c r="B621" s="1" t="s">
        <v>579</v>
      </c>
      <c r="C621" s="1" t="s">
        <v>580</v>
      </c>
      <c r="D621" s="1">
        <v>2017</v>
      </c>
      <c r="E621" s="1" t="s">
        <v>618</v>
      </c>
      <c r="F621" s="1">
        <v>67518</v>
      </c>
      <c r="G621" s="1" t="s">
        <v>303</v>
      </c>
      <c r="H621" s="1" t="s">
        <v>137</v>
      </c>
      <c r="I621" s="1" t="s">
        <v>597</v>
      </c>
      <c r="J621" s="1">
        <v>2440</v>
      </c>
      <c r="K621" s="1" t="s">
        <v>345</v>
      </c>
      <c r="L621" s="1" t="s">
        <v>561</v>
      </c>
      <c r="M621" s="1"/>
      <c r="N621" s="1" t="s">
        <v>606</v>
      </c>
      <c r="O621" s="1" t="str">
        <f t="shared" si="292"/>
        <v>No</v>
      </c>
      <c r="P621" s="1" t="s">
        <v>722</v>
      </c>
      <c r="Q621" s="1">
        <v>80</v>
      </c>
      <c r="R621" s="1">
        <f t="shared" si="295"/>
        <v>0</v>
      </c>
      <c r="S621" s="1">
        <v>61</v>
      </c>
      <c r="T621" s="1" t="s">
        <v>30</v>
      </c>
      <c r="U621" s="1">
        <f t="shared" si="304"/>
        <v>0</v>
      </c>
      <c r="V621" s="1">
        <f t="shared" si="304"/>
        <v>6.0999999999999999E-2</v>
      </c>
      <c r="W621" s="1" t="s">
        <v>231</v>
      </c>
      <c r="X621" s="1" t="str">
        <f t="shared" si="302"/>
        <v>No</v>
      </c>
      <c r="AB621" t="s">
        <v>479</v>
      </c>
      <c r="AC621" t="str">
        <f t="shared" si="303"/>
        <v>No</v>
      </c>
      <c r="AD621" t="str">
        <f t="shared" si="280"/>
        <v>No</v>
      </c>
      <c r="AE621" t="str">
        <f t="shared" si="281"/>
        <v>No</v>
      </c>
      <c r="AF621" t="str">
        <f t="shared" si="282"/>
        <v>Yes</v>
      </c>
      <c r="AG621" t="str">
        <f t="shared" si="283"/>
        <v>Yes</v>
      </c>
      <c r="AH621" s="1" t="s">
        <v>348</v>
      </c>
      <c r="AI621" t="s">
        <v>348</v>
      </c>
      <c r="AJ621" t="str">
        <f t="shared" si="279"/>
        <v/>
      </c>
      <c r="AK621" t="str">
        <f t="shared" si="285"/>
        <v/>
      </c>
      <c r="AL621" t="str">
        <f t="shared" si="286"/>
        <v/>
      </c>
      <c r="AM621" t="str">
        <f t="shared" si="287"/>
        <v>Industrial</v>
      </c>
      <c r="AN621" t="str">
        <f t="shared" si="288"/>
        <v>Pharmaceutical</v>
      </c>
      <c r="AO621" t="str">
        <f t="shared" si="289"/>
        <v/>
      </c>
      <c r="AP621" t="str">
        <f t="shared" ref="AP621:AP684" si="305">IF(AI621="Yes", "Other", "")</f>
        <v/>
      </c>
    </row>
    <row r="622" spans="1:42" hidden="1" x14ac:dyDescent="0.35">
      <c r="A622" s="1">
        <v>4087098</v>
      </c>
      <c r="B622" s="1" t="s">
        <v>579</v>
      </c>
      <c r="C622" s="1" t="s">
        <v>580</v>
      </c>
      <c r="D622" s="1">
        <v>2017</v>
      </c>
      <c r="E622" s="1" t="s">
        <v>618</v>
      </c>
      <c r="F622" s="1">
        <v>68006</v>
      </c>
      <c r="G622" s="1" t="s">
        <v>325</v>
      </c>
      <c r="H622" s="1" t="s">
        <v>156</v>
      </c>
      <c r="I622" s="1" t="s">
        <v>597</v>
      </c>
      <c r="J622" s="1">
        <v>2440</v>
      </c>
      <c r="K622" s="1" t="s">
        <v>345</v>
      </c>
      <c r="L622" s="1" t="s">
        <v>345</v>
      </c>
      <c r="M622" s="1"/>
      <c r="N622" s="1" t="s">
        <v>606</v>
      </c>
      <c r="O622" s="1" t="str">
        <f t="shared" si="292"/>
        <v>No</v>
      </c>
      <c r="P622" s="1" t="s">
        <v>722</v>
      </c>
      <c r="Q622" s="1">
        <v>20</v>
      </c>
      <c r="R622" s="1">
        <f t="shared" si="295"/>
        <v>0</v>
      </c>
      <c r="S622" s="1">
        <v>20</v>
      </c>
      <c r="T622" s="1" t="s">
        <v>30</v>
      </c>
      <c r="U622" s="1">
        <f t="shared" si="304"/>
        <v>0</v>
      </c>
      <c r="V622" s="1">
        <f t="shared" si="304"/>
        <v>0.02</v>
      </c>
      <c r="W622" s="1" t="s">
        <v>318</v>
      </c>
      <c r="X622" s="1" t="str">
        <f t="shared" si="302"/>
        <v>No</v>
      </c>
      <c r="AB622" t="s">
        <v>496</v>
      </c>
      <c r="AC622" t="str">
        <f t="shared" si="303"/>
        <v>No</v>
      </c>
      <c r="AD622" t="str">
        <f t="shared" si="280"/>
        <v>No</v>
      </c>
      <c r="AE622" t="str">
        <f t="shared" si="281"/>
        <v>No</v>
      </c>
      <c r="AF622" t="str">
        <f t="shared" si="282"/>
        <v>No</v>
      </c>
      <c r="AG622" t="str">
        <f t="shared" si="283"/>
        <v>Yes</v>
      </c>
      <c r="AH622" s="1" t="s">
        <v>348</v>
      </c>
      <c r="AI622" t="s">
        <v>348</v>
      </c>
      <c r="AJ622" t="str">
        <f t="shared" si="279"/>
        <v/>
      </c>
      <c r="AK622" t="str">
        <f t="shared" si="285"/>
        <v/>
      </c>
      <c r="AL622" t="str">
        <f t="shared" si="286"/>
        <v/>
      </c>
      <c r="AM622" t="str">
        <f t="shared" si="287"/>
        <v/>
      </c>
      <c r="AN622" t="str">
        <f t="shared" si="288"/>
        <v>Pharmaceutical</v>
      </c>
      <c r="AO622" t="str">
        <f t="shared" si="289"/>
        <v/>
      </c>
      <c r="AP622" t="str">
        <f t="shared" si="305"/>
        <v/>
      </c>
    </row>
    <row r="623" spans="1:42" hidden="1" x14ac:dyDescent="0.35">
      <c r="A623" s="1">
        <v>4087098</v>
      </c>
      <c r="B623" s="1" t="s">
        <v>579</v>
      </c>
      <c r="C623" s="1" t="s">
        <v>580</v>
      </c>
      <c r="D623" s="1">
        <v>2017</v>
      </c>
      <c r="E623" s="1" t="s">
        <v>618</v>
      </c>
      <c r="F623" s="1">
        <v>67999</v>
      </c>
      <c r="G623" s="1" t="s">
        <v>320</v>
      </c>
      <c r="H623" s="1" t="s">
        <v>492</v>
      </c>
      <c r="I623" s="1" t="s">
        <v>597</v>
      </c>
      <c r="J623" s="1">
        <v>2440</v>
      </c>
      <c r="K623" s="1" t="s">
        <v>345</v>
      </c>
      <c r="L623" s="1" t="s">
        <v>532</v>
      </c>
      <c r="M623" s="1"/>
      <c r="N623" s="1" t="s">
        <v>606</v>
      </c>
      <c r="O623" s="1" t="str">
        <f t="shared" si="292"/>
        <v>No</v>
      </c>
      <c r="P623" s="1" t="s">
        <v>722</v>
      </c>
      <c r="Q623" s="1">
        <v>70</v>
      </c>
      <c r="R623" s="1">
        <f t="shared" si="295"/>
        <v>0</v>
      </c>
      <c r="S623" s="1">
        <v>70</v>
      </c>
      <c r="T623" s="1" t="s">
        <v>30</v>
      </c>
      <c r="U623" s="1">
        <f t="shared" si="304"/>
        <v>0</v>
      </c>
      <c r="V623" s="1">
        <f t="shared" si="304"/>
        <v>7.0000000000000007E-2</v>
      </c>
      <c r="W623" s="1" t="s">
        <v>318</v>
      </c>
      <c r="X623" s="1" t="str">
        <f t="shared" si="302"/>
        <v>No</v>
      </c>
      <c r="AB623" s="1" t="s">
        <v>491</v>
      </c>
      <c r="AC623" t="str">
        <f t="shared" si="303"/>
        <v>No</v>
      </c>
      <c r="AD623" t="str">
        <f t="shared" si="280"/>
        <v>No</v>
      </c>
      <c r="AE623" t="str">
        <f t="shared" si="281"/>
        <v>No</v>
      </c>
      <c r="AF623" t="str">
        <f t="shared" si="282"/>
        <v>No</v>
      </c>
      <c r="AG623" t="str">
        <f t="shared" si="283"/>
        <v>No</v>
      </c>
      <c r="AH623" s="1" t="s">
        <v>348</v>
      </c>
      <c r="AI623" t="s">
        <v>349</v>
      </c>
      <c r="AJ623" t="str">
        <f t="shared" si="279"/>
        <v/>
      </c>
      <c r="AK623" t="str">
        <f t="shared" si="285"/>
        <v/>
      </c>
      <c r="AL623" t="str">
        <f t="shared" si="286"/>
        <v/>
      </c>
      <c r="AM623" t="str">
        <f t="shared" si="287"/>
        <v/>
      </c>
      <c r="AN623" t="str">
        <f t="shared" si="288"/>
        <v/>
      </c>
      <c r="AO623" t="str">
        <f t="shared" si="289"/>
        <v/>
      </c>
      <c r="AP623" t="str">
        <f t="shared" si="305"/>
        <v>Other</v>
      </c>
    </row>
    <row r="624" spans="1:42" hidden="1" x14ac:dyDescent="0.35">
      <c r="A624" s="1">
        <v>4087098</v>
      </c>
      <c r="B624" s="1" t="s">
        <v>579</v>
      </c>
      <c r="C624" s="1" t="s">
        <v>580</v>
      </c>
      <c r="D624" s="1">
        <v>2017</v>
      </c>
      <c r="E624" s="1" t="s">
        <v>618</v>
      </c>
      <c r="F624" s="1">
        <v>67519</v>
      </c>
      <c r="G624" s="1" t="s">
        <v>304</v>
      </c>
      <c r="H624" s="1" t="s">
        <v>138</v>
      </c>
      <c r="I624" s="1" t="s">
        <v>597</v>
      </c>
      <c r="J624" s="1">
        <v>2440</v>
      </c>
      <c r="K624" s="1" t="s">
        <v>345</v>
      </c>
      <c r="L624" s="1" t="s">
        <v>345</v>
      </c>
      <c r="M624" s="1"/>
      <c r="N624" s="1" t="s">
        <v>606</v>
      </c>
      <c r="O624" s="1" t="str">
        <f t="shared" si="292"/>
        <v>No</v>
      </c>
      <c r="P624" s="1" t="s">
        <v>722</v>
      </c>
      <c r="Q624" s="1">
        <v>20</v>
      </c>
      <c r="R624" s="1">
        <f t="shared" si="295"/>
        <v>0</v>
      </c>
      <c r="S624" s="1">
        <v>200</v>
      </c>
      <c r="T624" s="1" t="s">
        <v>30</v>
      </c>
      <c r="U624" s="1">
        <f t="shared" si="304"/>
        <v>0</v>
      </c>
      <c r="V624" s="1">
        <f t="shared" si="304"/>
        <v>0.2</v>
      </c>
      <c r="W624" s="1" t="s">
        <v>231</v>
      </c>
      <c r="X624" s="1" t="str">
        <f t="shared" si="302"/>
        <v>No</v>
      </c>
      <c r="AB624" t="s">
        <v>480</v>
      </c>
      <c r="AC624" t="str">
        <f t="shared" si="303"/>
        <v>No</v>
      </c>
      <c r="AD624" t="str">
        <f t="shared" si="280"/>
        <v>No</v>
      </c>
      <c r="AE624" t="str">
        <f t="shared" si="281"/>
        <v>No</v>
      </c>
      <c r="AF624" t="str">
        <f t="shared" si="282"/>
        <v>No</v>
      </c>
      <c r="AG624" t="str">
        <f t="shared" si="283"/>
        <v>Yes</v>
      </c>
      <c r="AH624" s="1" t="s">
        <v>348</v>
      </c>
      <c r="AI624" t="s">
        <v>348</v>
      </c>
      <c r="AJ624" t="str">
        <f t="shared" si="279"/>
        <v/>
      </c>
      <c r="AK624" t="str">
        <f t="shared" si="285"/>
        <v/>
      </c>
      <c r="AL624" t="str">
        <f t="shared" si="286"/>
        <v/>
      </c>
      <c r="AM624" t="str">
        <f t="shared" si="287"/>
        <v/>
      </c>
      <c r="AN624" t="str">
        <f t="shared" si="288"/>
        <v>Pharmaceutical</v>
      </c>
      <c r="AO624" t="str">
        <f t="shared" si="289"/>
        <v/>
      </c>
      <c r="AP624" t="str">
        <f t="shared" si="305"/>
        <v/>
      </c>
    </row>
    <row r="625" spans="1:42" hidden="1" x14ac:dyDescent="0.35">
      <c r="A625" s="1">
        <v>4087000</v>
      </c>
      <c r="B625" s="1" t="s">
        <v>3</v>
      </c>
      <c r="C625" s="1" t="s">
        <v>4</v>
      </c>
      <c r="D625" s="1">
        <v>2017</v>
      </c>
      <c r="E625" s="1" t="s">
        <v>618</v>
      </c>
      <c r="F625" s="1">
        <v>77146</v>
      </c>
      <c r="G625" s="1" t="s">
        <v>340</v>
      </c>
      <c r="H625" s="1" t="s">
        <v>171</v>
      </c>
      <c r="I625" s="1" t="s">
        <v>596</v>
      </c>
      <c r="J625" s="1">
        <v>4433</v>
      </c>
      <c r="K625" s="1" t="s">
        <v>614</v>
      </c>
      <c r="L625" s="1" t="s">
        <v>562</v>
      </c>
      <c r="M625" s="1"/>
      <c r="N625" s="1" t="s">
        <v>606</v>
      </c>
      <c r="O625" s="1" t="str">
        <f t="shared" si="292"/>
        <v>No</v>
      </c>
      <c r="P625" s="1" t="s">
        <v>722</v>
      </c>
      <c r="Q625" s="1">
        <v>0.08</v>
      </c>
      <c r="R625" s="1">
        <f t="shared" si="295"/>
        <v>0</v>
      </c>
      <c r="S625" s="1">
        <f>IF(O625="No", Q625, " ")</f>
        <v>0.08</v>
      </c>
      <c r="T625" s="1" t="s">
        <v>7</v>
      </c>
      <c r="U625" s="1">
        <f t="shared" ref="U625:U632" si="306">R625/1</f>
        <v>0</v>
      </c>
      <c r="V625" s="1">
        <f>S625</f>
        <v>0.08</v>
      </c>
      <c r="W625" s="1" t="s">
        <v>318</v>
      </c>
      <c r="X625" s="1" t="str">
        <f t="shared" si="302"/>
        <v>No</v>
      </c>
      <c r="AB625" t="s">
        <v>511</v>
      </c>
      <c r="AC625" t="str">
        <f t="shared" si="303"/>
        <v>No</v>
      </c>
      <c r="AD625" t="str">
        <f t="shared" si="280"/>
        <v>No</v>
      </c>
      <c r="AE625" t="str">
        <f t="shared" si="281"/>
        <v>Yes</v>
      </c>
      <c r="AF625" t="str">
        <f t="shared" si="282"/>
        <v>Yes</v>
      </c>
      <c r="AG625" t="str">
        <f t="shared" si="283"/>
        <v>Yes</v>
      </c>
      <c r="AH625" s="1" t="s">
        <v>348</v>
      </c>
      <c r="AI625" t="s">
        <v>348</v>
      </c>
      <c r="AJ625" t="str">
        <f t="shared" si="279"/>
        <v/>
      </c>
      <c r="AK625" t="str">
        <f t="shared" si="285"/>
        <v/>
      </c>
      <c r="AL625" t="str">
        <f t="shared" si="286"/>
        <v>Consumer</v>
      </c>
      <c r="AM625" t="str">
        <f t="shared" si="287"/>
        <v>Industrial</v>
      </c>
      <c r="AN625" t="str">
        <f t="shared" si="288"/>
        <v>Pharmaceutical</v>
      </c>
      <c r="AO625" t="str">
        <f t="shared" si="289"/>
        <v/>
      </c>
      <c r="AP625" t="str">
        <f t="shared" si="305"/>
        <v/>
      </c>
    </row>
    <row r="626" spans="1:42" hidden="1" x14ac:dyDescent="0.35">
      <c r="A626">
        <v>40870112</v>
      </c>
      <c r="B626" t="s">
        <v>573</v>
      </c>
      <c r="C626" t="s">
        <v>574</v>
      </c>
      <c r="D626">
        <v>2017</v>
      </c>
      <c r="E626" t="s">
        <v>620</v>
      </c>
      <c r="F626" s="4">
        <v>63752</v>
      </c>
      <c r="G626" t="s">
        <v>664</v>
      </c>
      <c r="H626" t="s">
        <v>672</v>
      </c>
      <c r="I626" t="s">
        <v>621</v>
      </c>
      <c r="N626" t="s">
        <v>607</v>
      </c>
      <c r="O626" s="1" t="str">
        <f t="shared" si="292"/>
        <v>Yes</v>
      </c>
      <c r="Q626">
        <v>1.44</v>
      </c>
      <c r="R626">
        <f t="shared" si="295"/>
        <v>1.44</v>
      </c>
      <c r="S626">
        <v>0.31</v>
      </c>
      <c r="T626" t="s">
        <v>622</v>
      </c>
      <c r="U626">
        <f t="shared" si="306"/>
        <v>1.44</v>
      </c>
      <c r="V626">
        <f t="shared" ref="V626:V632" si="307">U626</f>
        <v>1.44</v>
      </c>
      <c r="W626" t="s">
        <v>648</v>
      </c>
      <c r="X626" t="str">
        <f t="shared" ref="X626:X632" si="308">IF(S626&lt;R626, "Yes*", "No")</f>
        <v>Yes*</v>
      </c>
      <c r="AB626" t="s">
        <v>707</v>
      </c>
      <c r="AC626" t="str">
        <f t="shared" si="303"/>
        <v>No</v>
      </c>
      <c r="AD626" t="str">
        <f t="shared" si="280"/>
        <v>Yes</v>
      </c>
      <c r="AE626" t="str">
        <f t="shared" si="281"/>
        <v>Yes</v>
      </c>
      <c r="AF626" t="str">
        <f t="shared" si="282"/>
        <v>Yes</v>
      </c>
      <c r="AG626" t="str">
        <f t="shared" si="283"/>
        <v>No</v>
      </c>
      <c r="AH626" t="s">
        <v>349</v>
      </c>
      <c r="AI626" t="s">
        <v>348</v>
      </c>
      <c r="AJ626" t="str">
        <f t="shared" si="279"/>
        <v/>
      </c>
      <c r="AK626" t="str">
        <f t="shared" si="285"/>
        <v>PCP</v>
      </c>
      <c r="AL626" t="str">
        <f t="shared" si="286"/>
        <v>Consumer</v>
      </c>
      <c r="AM626" t="str">
        <f t="shared" si="287"/>
        <v>Industrial</v>
      </c>
      <c r="AN626" t="str">
        <f t="shared" si="288"/>
        <v/>
      </c>
      <c r="AO626" t="str">
        <f t="shared" si="289"/>
        <v>PAH</v>
      </c>
      <c r="AP626" t="str">
        <f t="shared" si="305"/>
        <v/>
      </c>
    </row>
    <row r="627" spans="1:42" hidden="1" x14ac:dyDescent="0.35">
      <c r="A627">
        <v>4087170</v>
      </c>
      <c r="B627" t="s">
        <v>586</v>
      </c>
      <c r="C627" t="s">
        <v>587</v>
      </c>
      <c r="D627">
        <v>2017</v>
      </c>
      <c r="E627" t="s">
        <v>620</v>
      </c>
      <c r="F627" s="4">
        <v>63752</v>
      </c>
      <c r="G627" t="s">
        <v>664</v>
      </c>
      <c r="H627" t="s">
        <v>672</v>
      </c>
      <c r="I627" t="s">
        <v>621</v>
      </c>
      <c r="N627"/>
      <c r="O627" s="1" t="str">
        <f t="shared" si="292"/>
        <v>Yes</v>
      </c>
      <c r="Q627">
        <v>16.8</v>
      </c>
      <c r="R627">
        <f t="shared" si="295"/>
        <v>16.8</v>
      </c>
      <c r="S627">
        <v>0.31</v>
      </c>
      <c r="T627" t="s">
        <v>622</v>
      </c>
      <c r="U627">
        <f t="shared" si="306"/>
        <v>16.8</v>
      </c>
      <c r="V627">
        <f t="shared" si="307"/>
        <v>16.8</v>
      </c>
      <c r="W627" t="s">
        <v>648</v>
      </c>
      <c r="X627" t="str">
        <f t="shared" si="308"/>
        <v>Yes*</v>
      </c>
      <c r="AB627" t="s">
        <v>707</v>
      </c>
      <c r="AC627" t="str">
        <f t="shared" si="303"/>
        <v>No</v>
      </c>
      <c r="AD627" t="str">
        <f t="shared" si="280"/>
        <v>Yes</v>
      </c>
      <c r="AE627" t="str">
        <f t="shared" si="281"/>
        <v>Yes</v>
      </c>
      <c r="AF627" t="str">
        <f t="shared" si="282"/>
        <v>Yes</v>
      </c>
      <c r="AG627" t="str">
        <f t="shared" si="283"/>
        <v>No</v>
      </c>
      <c r="AH627" t="s">
        <v>349</v>
      </c>
      <c r="AI627" t="s">
        <v>348</v>
      </c>
      <c r="AJ627" t="str">
        <f t="shared" si="279"/>
        <v/>
      </c>
      <c r="AK627" t="str">
        <f t="shared" si="285"/>
        <v>PCP</v>
      </c>
      <c r="AL627" t="str">
        <f t="shared" si="286"/>
        <v>Consumer</v>
      </c>
      <c r="AM627" t="str">
        <f t="shared" si="287"/>
        <v>Industrial</v>
      </c>
      <c r="AN627" t="str">
        <f t="shared" si="288"/>
        <v/>
      </c>
      <c r="AO627" t="str">
        <f t="shared" si="289"/>
        <v>PAH</v>
      </c>
      <c r="AP627" t="str">
        <f t="shared" si="305"/>
        <v/>
      </c>
    </row>
    <row r="628" spans="1:42" hidden="1" x14ac:dyDescent="0.35">
      <c r="A628">
        <v>40871607</v>
      </c>
      <c r="B628" s="5" t="s">
        <v>584</v>
      </c>
      <c r="C628" t="s">
        <v>585</v>
      </c>
      <c r="D628">
        <v>2017</v>
      </c>
      <c r="E628" t="s">
        <v>620</v>
      </c>
      <c r="F628" s="4">
        <v>63752</v>
      </c>
      <c r="G628" t="s">
        <v>664</v>
      </c>
      <c r="H628" t="s">
        <v>672</v>
      </c>
      <c r="I628" t="s">
        <v>621</v>
      </c>
      <c r="N628"/>
      <c r="O628" s="1" t="str">
        <f t="shared" si="292"/>
        <v>Yes</v>
      </c>
      <c r="Q628">
        <v>17.600000000000001</v>
      </c>
      <c r="R628">
        <f t="shared" si="295"/>
        <v>17.600000000000001</v>
      </c>
      <c r="S628">
        <v>0.31</v>
      </c>
      <c r="T628" t="s">
        <v>622</v>
      </c>
      <c r="U628">
        <f t="shared" si="306"/>
        <v>17.600000000000001</v>
      </c>
      <c r="V628">
        <f t="shared" si="307"/>
        <v>17.600000000000001</v>
      </c>
      <c r="W628" t="s">
        <v>648</v>
      </c>
      <c r="X628" t="str">
        <f t="shared" si="308"/>
        <v>Yes*</v>
      </c>
      <c r="AB628" t="s">
        <v>707</v>
      </c>
      <c r="AC628" t="str">
        <f t="shared" si="303"/>
        <v>No</v>
      </c>
      <c r="AD628" t="str">
        <f t="shared" si="280"/>
        <v>Yes</v>
      </c>
      <c r="AE628" t="str">
        <f t="shared" si="281"/>
        <v>Yes</v>
      </c>
      <c r="AF628" t="str">
        <f t="shared" si="282"/>
        <v>Yes</v>
      </c>
      <c r="AG628" t="str">
        <f t="shared" si="283"/>
        <v>No</v>
      </c>
      <c r="AH628" t="s">
        <v>349</v>
      </c>
      <c r="AI628" t="s">
        <v>348</v>
      </c>
      <c r="AJ628" t="str">
        <f t="shared" si="279"/>
        <v/>
      </c>
      <c r="AK628" t="str">
        <f t="shared" si="285"/>
        <v>PCP</v>
      </c>
      <c r="AL628" t="str">
        <f t="shared" si="286"/>
        <v>Consumer</v>
      </c>
      <c r="AM628" t="str">
        <f t="shared" si="287"/>
        <v>Industrial</v>
      </c>
      <c r="AN628" t="str">
        <f t="shared" si="288"/>
        <v/>
      </c>
      <c r="AO628" t="str">
        <f t="shared" si="289"/>
        <v>PAH</v>
      </c>
      <c r="AP628" t="str">
        <f t="shared" si="305"/>
        <v/>
      </c>
    </row>
    <row r="629" spans="1:42" hidden="1" x14ac:dyDescent="0.35">
      <c r="A629">
        <v>4087141</v>
      </c>
      <c r="B629" t="s">
        <v>582</v>
      </c>
      <c r="C629" t="s">
        <v>583</v>
      </c>
      <c r="D629">
        <v>2017</v>
      </c>
      <c r="E629" t="s">
        <v>620</v>
      </c>
      <c r="F629" s="4">
        <v>63752</v>
      </c>
      <c r="G629" t="s">
        <v>664</v>
      </c>
      <c r="H629" t="s">
        <v>672</v>
      </c>
      <c r="I629" t="s">
        <v>621</v>
      </c>
      <c r="N629"/>
      <c r="O629" s="1" t="str">
        <f t="shared" si="292"/>
        <v>Yes</v>
      </c>
      <c r="Q629">
        <v>5.48</v>
      </c>
      <c r="R629">
        <f t="shared" si="295"/>
        <v>5.48</v>
      </c>
      <c r="S629">
        <v>0.31</v>
      </c>
      <c r="T629" t="s">
        <v>622</v>
      </c>
      <c r="U629">
        <f t="shared" si="306"/>
        <v>5.48</v>
      </c>
      <c r="V629">
        <f t="shared" si="307"/>
        <v>5.48</v>
      </c>
      <c r="W629" t="s">
        <v>648</v>
      </c>
      <c r="X629" t="str">
        <f t="shared" si="308"/>
        <v>Yes*</v>
      </c>
      <c r="AB629" t="s">
        <v>707</v>
      </c>
      <c r="AC629" t="str">
        <f t="shared" si="303"/>
        <v>No</v>
      </c>
      <c r="AD629" t="str">
        <f t="shared" si="280"/>
        <v>Yes</v>
      </c>
      <c r="AE629" t="str">
        <f t="shared" si="281"/>
        <v>Yes</v>
      </c>
      <c r="AF629" t="str">
        <f t="shared" si="282"/>
        <v>Yes</v>
      </c>
      <c r="AG629" t="str">
        <f t="shared" si="283"/>
        <v>No</v>
      </c>
      <c r="AH629" t="s">
        <v>349</v>
      </c>
      <c r="AI629" t="s">
        <v>348</v>
      </c>
      <c r="AJ629" t="str">
        <f t="shared" ref="AJ629:AJ692" si="309">IF(AC629="Yes", "Pesticide", "")</f>
        <v/>
      </c>
      <c r="AK629" t="str">
        <f t="shared" si="285"/>
        <v>PCP</v>
      </c>
      <c r="AL629" t="str">
        <f t="shared" si="286"/>
        <v>Consumer</v>
      </c>
      <c r="AM629" t="str">
        <f t="shared" si="287"/>
        <v>Industrial</v>
      </c>
      <c r="AN629" t="str">
        <f t="shared" si="288"/>
        <v/>
      </c>
      <c r="AO629" t="str">
        <f t="shared" si="289"/>
        <v>PAH</v>
      </c>
      <c r="AP629" t="str">
        <f t="shared" si="305"/>
        <v/>
      </c>
    </row>
    <row r="630" spans="1:42" hidden="1" x14ac:dyDescent="0.35">
      <c r="A630">
        <v>4087098</v>
      </c>
      <c r="B630" t="s">
        <v>579</v>
      </c>
      <c r="C630" t="s">
        <v>580</v>
      </c>
      <c r="D630">
        <v>2017</v>
      </c>
      <c r="E630" t="s">
        <v>620</v>
      </c>
      <c r="F630" s="4">
        <v>63752</v>
      </c>
      <c r="G630" t="s">
        <v>664</v>
      </c>
      <c r="H630" t="s">
        <v>672</v>
      </c>
      <c r="I630" t="s">
        <v>621</v>
      </c>
      <c r="N630"/>
      <c r="O630" s="1" t="str">
        <f t="shared" si="292"/>
        <v>Yes</v>
      </c>
      <c r="Q630">
        <v>6.9</v>
      </c>
      <c r="R630">
        <f t="shared" si="295"/>
        <v>6.9</v>
      </c>
      <c r="S630">
        <v>0.31</v>
      </c>
      <c r="T630" t="s">
        <v>622</v>
      </c>
      <c r="U630">
        <f t="shared" si="306"/>
        <v>6.9</v>
      </c>
      <c r="V630">
        <f t="shared" si="307"/>
        <v>6.9</v>
      </c>
      <c r="W630" t="s">
        <v>648</v>
      </c>
      <c r="X630" t="str">
        <f t="shared" si="308"/>
        <v>Yes*</v>
      </c>
      <c r="AB630" t="s">
        <v>707</v>
      </c>
      <c r="AC630" t="str">
        <f t="shared" si="303"/>
        <v>No</v>
      </c>
      <c r="AD630" t="str">
        <f t="shared" si="280"/>
        <v>Yes</v>
      </c>
      <c r="AE630" t="str">
        <f t="shared" si="281"/>
        <v>Yes</v>
      </c>
      <c r="AF630" t="str">
        <f t="shared" si="282"/>
        <v>Yes</v>
      </c>
      <c r="AG630" t="str">
        <f t="shared" si="283"/>
        <v>No</v>
      </c>
      <c r="AH630" t="s">
        <v>349</v>
      </c>
      <c r="AI630" t="s">
        <v>348</v>
      </c>
      <c r="AJ630" t="str">
        <f t="shared" si="309"/>
        <v/>
      </c>
      <c r="AK630" t="str">
        <f t="shared" si="285"/>
        <v>PCP</v>
      </c>
      <c r="AL630" t="str">
        <f t="shared" si="286"/>
        <v>Consumer</v>
      </c>
      <c r="AM630" t="str">
        <f t="shared" si="287"/>
        <v>Industrial</v>
      </c>
      <c r="AN630" t="str">
        <f t="shared" si="288"/>
        <v/>
      </c>
      <c r="AO630" t="str">
        <f t="shared" si="289"/>
        <v>PAH</v>
      </c>
      <c r="AP630" t="str">
        <f t="shared" si="305"/>
        <v/>
      </c>
    </row>
    <row r="631" spans="1:42" hidden="1" x14ac:dyDescent="0.35">
      <c r="A631">
        <v>40870855</v>
      </c>
      <c r="B631" t="s">
        <v>577</v>
      </c>
      <c r="C631" t="s">
        <v>578</v>
      </c>
      <c r="D631">
        <v>2017</v>
      </c>
      <c r="E631" t="s">
        <v>620</v>
      </c>
      <c r="F631" s="4">
        <v>63752</v>
      </c>
      <c r="G631" t="s">
        <v>664</v>
      </c>
      <c r="H631" t="s">
        <v>672</v>
      </c>
      <c r="I631" t="s">
        <v>621</v>
      </c>
      <c r="N631"/>
      <c r="O631" s="1" t="str">
        <f t="shared" si="292"/>
        <v>Yes</v>
      </c>
      <c r="Q631">
        <v>10.6</v>
      </c>
      <c r="R631">
        <f t="shared" si="295"/>
        <v>10.6</v>
      </c>
      <c r="S631">
        <v>0.31</v>
      </c>
      <c r="T631" t="s">
        <v>622</v>
      </c>
      <c r="U631">
        <f t="shared" si="306"/>
        <v>10.6</v>
      </c>
      <c r="V631">
        <f t="shared" si="307"/>
        <v>10.6</v>
      </c>
      <c r="W631" t="s">
        <v>648</v>
      </c>
      <c r="X631" t="str">
        <f t="shared" si="308"/>
        <v>Yes*</v>
      </c>
      <c r="AB631" t="s">
        <v>707</v>
      </c>
      <c r="AC631" t="str">
        <f t="shared" si="303"/>
        <v>No</v>
      </c>
      <c r="AD631" t="str">
        <f t="shared" si="280"/>
        <v>Yes</v>
      </c>
      <c r="AE631" t="str">
        <f t="shared" si="281"/>
        <v>Yes</v>
      </c>
      <c r="AF631" t="str">
        <f t="shared" si="282"/>
        <v>Yes</v>
      </c>
      <c r="AG631" t="str">
        <f t="shared" si="283"/>
        <v>No</v>
      </c>
      <c r="AH631" t="s">
        <v>349</v>
      </c>
      <c r="AI631" t="s">
        <v>348</v>
      </c>
      <c r="AJ631" t="str">
        <f t="shared" si="309"/>
        <v/>
      </c>
      <c r="AK631" t="str">
        <f t="shared" si="285"/>
        <v>PCP</v>
      </c>
      <c r="AL631" t="str">
        <f t="shared" si="286"/>
        <v>Consumer</v>
      </c>
      <c r="AM631" t="str">
        <f t="shared" si="287"/>
        <v>Industrial</v>
      </c>
      <c r="AN631" t="str">
        <f t="shared" si="288"/>
        <v/>
      </c>
      <c r="AO631" t="str">
        <f t="shared" si="289"/>
        <v>PAH</v>
      </c>
      <c r="AP631" t="str">
        <f t="shared" si="305"/>
        <v/>
      </c>
    </row>
    <row r="632" spans="1:42" hidden="1" x14ac:dyDescent="0.35">
      <c r="A632">
        <v>4087014</v>
      </c>
      <c r="B632" t="s">
        <v>575</v>
      </c>
      <c r="C632" t="s">
        <v>576</v>
      </c>
      <c r="D632">
        <v>2017</v>
      </c>
      <c r="E632" t="s">
        <v>620</v>
      </c>
      <c r="F632" s="4">
        <v>63752</v>
      </c>
      <c r="G632" t="s">
        <v>664</v>
      </c>
      <c r="H632" t="s">
        <v>672</v>
      </c>
      <c r="I632" t="s">
        <v>621</v>
      </c>
      <c r="N632" t="s">
        <v>607</v>
      </c>
      <c r="O632" s="1" t="str">
        <f t="shared" si="292"/>
        <v>Yes</v>
      </c>
      <c r="Q632">
        <v>0.84</v>
      </c>
      <c r="R632">
        <f t="shared" si="295"/>
        <v>0.84</v>
      </c>
      <c r="S632">
        <v>0.31</v>
      </c>
      <c r="T632" t="s">
        <v>622</v>
      </c>
      <c r="U632">
        <f t="shared" si="306"/>
        <v>0.84</v>
      </c>
      <c r="V632">
        <f t="shared" si="307"/>
        <v>0.84</v>
      </c>
      <c r="W632" t="s">
        <v>648</v>
      </c>
      <c r="X632" t="str">
        <f t="shared" si="308"/>
        <v>Yes*</v>
      </c>
      <c r="AB632" t="s">
        <v>707</v>
      </c>
      <c r="AC632" t="str">
        <f t="shared" si="303"/>
        <v>No</v>
      </c>
      <c r="AD632" t="str">
        <f t="shared" si="280"/>
        <v>Yes</v>
      </c>
      <c r="AE632" t="str">
        <f t="shared" si="281"/>
        <v>Yes</v>
      </c>
      <c r="AF632" t="str">
        <f t="shared" si="282"/>
        <v>Yes</v>
      </c>
      <c r="AG632" t="str">
        <f t="shared" si="283"/>
        <v>No</v>
      </c>
      <c r="AH632" t="s">
        <v>349</v>
      </c>
      <c r="AI632" t="s">
        <v>348</v>
      </c>
      <c r="AJ632" t="str">
        <f t="shared" si="309"/>
        <v/>
      </c>
      <c r="AK632" t="str">
        <f t="shared" si="285"/>
        <v>PCP</v>
      </c>
      <c r="AL632" t="str">
        <f t="shared" si="286"/>
        <v>Consumer</v>
      </c>
      <c r="AM632" t="str">
        <f t="shared" si="287"/>
        <v>Industrial</v>
      </c>
      <c r="AN632" t="str">
        <f t="shared" si="288"/>
        <v/>
      </c>
      <c r="AO632" t="str">
        <f t="shared" si="289"/>
        <v>PAH</v>
      </c>
      <c r="AP632" t="str">
        <f t="shared" si="305"/>
        <v/>
      </c>
    </row>
    <row r="633" spans="1:42" hidden="1" x14ac:dyDescent="0.35">
      <c r="A633" s="1">
        <v>4087098</v>
      </c>
      <c r="B633" s="1" t="s">
        <v>579</v>
      </c>
      <c r="C633" s="1" t="s">
        <v>580</v>
      </c>
      <c r="D633" s="1">
        <v>2017</v>
      </c>
      <c r="E633" s="1" t="s">
        <v>618</v>
      </c>
      <c r="F633" s="1">
        <v>67499</v>
      </c>
      <c r="G633" s="1" t="s">
        <v>286</v>
      </c>
      <c r="H633" s="1" t="s">
        <v>122</v>
      </c>
      <c r="I633" s="1" t="s">
        <v>597</v>
      </c>
      <c r="J633" s="1">
        <v>2440</v>
      </c>
      <c r="K633" s="1" t="s">
        <v>345</v>
      </c>
      <c r="L633" s="1" t="s">
        <v>567</v>
      </c>
      <c r="M633" s="1"/>
      <c r="N633" s="1" t="s">
        <v>606</v>
      </c>
      <c r="O633" s="1" t="str">
        <f t="shared" si="292"/>
        <v>No</v>
      </c>
      <c r="P633" s="1" t="s">
        <v>722</v>
      </c>
      <c r="Q633" s="1">
        <v>4</v>
      </c>
      <c r="R633" s="1">
        <f t="shared" si="295"/>
        <v>0</v>
      </c>
      <c r="S633" s="1">
        <v>4</v>
      </c>
      <c r="T633" s="1" t="s">
        <v>30</v>
      </c>
      <c r="U633" s="1">
        <f t="shared" ref="U633:V635" si="310">R633/1000</f>
        <v>0</v>
      </c>
      <c r="V633" s="1">
        <f t="shared" si="310"/>
        <v>4.0000000000000001E-3</v>
      </c>
      <c r="W633" s="1" t="s">
        <v>231</v>
      </c>
      <c r="X633" s="1" t="str">
        <f t="shared" ref="X633:X639" si="311">IF(N633="E", "Yes", "No")</f>
        <v>No</v>
      </c>
      <c r="AB633" t="s">
        <v>461</v>
      </c>
      <c r="AC633" s="1" t="s">
        <v>349</v>
      </c>
      <c r="AD633" t="str">
        <f t="shared" si="280"/>
        <v>No</v>
      </c>
      <c r="AE633" t="str">
        <f t="shared" si="281"/>
        <v>No</v>
      </c>
      <c r="AF633" t="str">
        <f t="shared" si="282"/>
        <v>Yes</v>
      </c>
      <c r="AG633" t="str">
        <f t="shared" si="283"/>
        <v>Yes</v>
      </c>
      <c r="AH633" s="1" t="s">
        <v>348</v>
      </c>
      <c r="AI633" t="s">
        <v>348</v>
      </c>
      <c r="AJ633" t="str">
        <f t="shared" si="309"/>
        <v>Pesticide</v>
      </c>
      <c r="AK633" t="str">
        <f t="shared" si="285"/>
        <v/>
      </c>
      <c r="AL633" t="str">
        <f t="shared" si="286"/>
        <v/>
      </c>
      <c r="AM633" t="str">
        <f t="shared" si="287"/>
        <v>Industrial</v>
      </c>
      <c r="AN633" t="str">
        <f t="shared" si="288"/>
        <v>Pharmaceutical</v>
      </c>
      <c r="AO633" t="str">
        <f t="shared" si="289"/>
        <v/>
      </c>
      <c r="AP633" t="str">
        <f t="shared" si="305"/>
        <v/>
      </c>
    </row>
    <row r="634" spans="1:42" hidden="1" x14ac:dyDescent="0.35">
      <c r="A634" s="1">
        <v>4087098</v>
      </c>
      <c r="B634" s="1" t="s">
        <v>579</v>
      </c>
      <c r="C634" s="1" t="s">
        <v>580</v>
      </c>
      <c r="D634" s="1">
        <v>2017</v>
      </c>
      <c r="E634" s="1" t="s">
        <v>618</v>
      </c>
      <c r="F634" s="1">
        <v>68009</v>
      </c>
      <c r="G634" s="1" t="s">
        <v>328</v>
      </c>
      <c r="H634" s="1" t="s">
        <v>159</v>
      </c>
      <c r="I634" s="1" t="s">
        <v>597</v>
      </c>
      <c r="J634" s="1">
        <v>2440</v>
      </c>
      <c r="K634" s="1" t="s">
        <v>345</v>
      </c>
      <c r="L634" s="1" t="s">
        <v>563</v>
      </c>
      <c r="M634" s="1"/>
      <c r="N634" s="1" t="s">
        <v>606</v>
      </c>
      <c r="O634" s="1" t="str">
        <f t="shared" si="292"/>
        <v>No</v>
      </c>
      <c r="P634" s="1" t="s">
        <v>722</v>
      </c>
      <c r="Q634" s="1">
        <v>20</v>
      </c>
      <c r="R634" s="1">
        <f t="shared" si="295"/>
        <v>0</v>
      </c>
      <c r="S634" s="1">
        <v>28</v>
      </c>
      <c r="T634" s="1" t="s">
        <v>30</v>
      </c>
      <c r="U634" s="1">
        <f t="shared" si="310"/>
        <v>0</v>
      </c>
      <c r="V634" s="1">
        <f t="shared" si="310"/>
        <v>2.8000000000000001E-2</v>
      </c>
      <c r="W634" s="1" t="s">
        <v>318</v>
      </c>
      <c r="X634" s="1" t="str">
        <f t="shared" si="311"/>
        <v>No</v>
      </c>
      <c r="AB634" t="s">
        <v>498</v>
      </c>
      <c r="AC634" t="str">
        <f>IF(ISNUMBER(SEARCH("Pesticide, active_ingredient", AB634)), "Yes", "No")</f>
        <v>No</v>
      </c>
      <c r="AD634" t="str">
        <f t="shared" si="280"/>
        <v>Yes</v>
      </c>
      <c r="AE634" t="str">
        <f t="shared" si="281"/>
        <v>No</v>
      </c>
      <c r="AF634" t="str">
        <f t="shared" si="282"/>
        <v>No</v>
      </c>
      <c r="AG634" t="str">
        <f t="shared" si="283"/>
        <v>Yes</v>
      </c>
      <c r="AH634" s="1" t="s">
        <v>348</v>
      </c>
      <c r="AI634" t="s">
        <v>348</v>
      </c>
      <c r="AJ634" t="str">
        <f t="shared" si="309"/>
        <v/>
      </c>
      <c r="AK634" t="str">
        <f t="shared" si="285"/>
        <v>PCP</v>
      </c>
      <c r="AL634" t="str">
        <f t="shared" si="286"/>
        <v/>
      </c>
      <c r="AM634" t="str">
        <f t="shared" si="287"/>
        <v/>
      </c>
      <c r="AN634" t="str">
        <f t="shared" si="288"/>
        <v>Pharmaceutical</v>
      </c>
      <c r="AO634" t="str">
        <f t="shared" si="289"/>
        <v/>
      </c>
      <c r="AP634" t="str">
        <f t="shared" si="305"/>
        <v/>
      </c>
    </row>
    <row r="635" spans="1:42" hidden="1" x14ac:dyDescent="0.35">
      <c r="A635" s="1">
        <v>4087098</v>
      </c>
      <c r="B635" s="1" t="s">
        <v>579</v>
      </c>
      <c r="C635" s="1" t="s">
        <v>580</v>
      </c>
      <c r="D635" s="1">
        <v>2017</v>
      </c>
      <c r="E635" s="1" t="s">
        <v>618</v>
      </c>
      <c r="F635" s="1">
        <v>67531</v>
      </c>
      <c r="G635" s="1" t="s">
        <v>314</v>
      </c>
      <c r="H635" s="1" t="s">
        <v>148</v>
      </c>
      <c r="I635" s="1" t="s">
        <v>597</v>
      </c>
      <c r="J635" s="1">
        <v>2440</v>
      </c>
      <c r="K635" s="1" t="s">
        <v>345</v>
      </c>
      <c r="L635" s="1" t="s">
        <v>345</v>
      </c>
      <c r="M635" s="1"/>
      <c r="N635" s="1" t="s">
        <v>606</v>
      </c>
      <c r="O635" s="1" t="str">
        <f t="shared" si="292"/>
        <v>No</v>
      </c>
      <c r="P635" s="1" t="s">
        <v>722</v>
      </c>
      <c r="Q635" s="1">
        <v>140</v>
      </c>
      <c r="R635" s="1">
        <f t="shared" si="295"/>
        <v>0</v>
      </c>
      <c r="S635" s="1">
        <v>97</v>
      </c>
      <c r="T635" s="1" t="s">
        <v>30</v>
      </c>
      <c r="U635" s="1">
        <f t="shared" si="310"/>
        <v>0</v>
      </c>
      <c r="V635" s="1">
        <f t="shared" si="310"/>
        <v>9.7000000000000003E-2</v>
      </c>
      <c r="W635" s="1" t="s">
        <v>231</v>
      </c>
      <c r="X635" s="1" t="str">
        <f t="shared" si="311"/>
        <v>No</v>
      </c>
      <c r="AB635" s="1" t="s">
        <v>488</v>
      </c>
      <c r="AC635" t="str">
        <f>IF(ISNUMBER(SEARCH("Pesticide, active_ingredient", AB635)), "Yes", "No")</f>
        <v>No</v>
      </c>
      <c r="AD635" t="str">
        <f t="shared" si="280"/>
        <v>No</v>
      </c>
      <c r="AE635" t="str">
        <f t="shared" si="281"/>
        <v>No</v>
      </c>
      <c r="AF635" t="str">
        <f t="shared" si="282"/>
        <v>No</v>
      </c>
      <c r="AG635" t="str">
        <f t="shared" si="283"/>
        <v>Yes</v>
      </c>
      <c r="AH635" s="1" t="s">
        <v>348</v>
      </c>
      <c r="AI635" t="s">
        <v>348</v>
      </c>
      <c r="AJ635" t="str">
        <f t="shared" si="309"/>
        <v/>
      </c>
      <c r="AK635" t="str">
        <f t="shared" si="285"/>
        <v/>
      </c>
      <c r="AL635" t="str">
        <f t="shared" si="286"/>
        <v/>
      </c>
      <c r="AM635" t="str">
        <f t="shared" si="287"/>
        <v/>
      </c>
      <c r="AN635" t="str">
        <f t="shared" si="288"/>
        <v>Pharmaceutical</v>
      </c>
      <c r="AO635" t="str">
        <f t="shared" si="289"/>
        <v/>
      </c>
      <c r="AP635" t="str">
        <f t="shared" si="305"/>
        <v/>
      </c>
    </row>
    <row r="636" spans="1:42" hidden="1" x14ac:dyDescent="0.35">
      <c r="A636" s="1">
        <v>4087098</v>
      </c>
      <c r="B636" s="1" t="s">
        <v>579</v>
      </c>
      <c r="C636" s="1" t="s">
        <v>580</v>
      </c>
      <c r="D636" s="1">
        <v>2017</v>
      </c>
      <c r="E636" s="1" t="s">
        <v>618</v>
      </c>
      <c r="F636" s="1">
        <v>62818</v>
      </c>
      <c r="G636" s="1" t="s">
        <v>218</v>
      </c>
      <c r="H636" s="1" t="s">
        <v>55</v>
      </c>
      <c r="I636" s="1" t="s">
        <v>596</v>
      </c>
      <c r="J636" s="1">
        <v>4433</v>
      </c>
      <c r="K636" s="1" t="s">
        <v>614</v>
      </c>
      <c r="L636" s="1" t="s">
        <v>558</v>
      </c>
      <c r="M636" s="1" t="s">
        <v>715</v>
      </c>
      <c r="N636" s="1" t="s">
        <v>607</v>
      </c>
      <c r="O636" s="1" t="str">
        <f t="shared" si="292"/>
        <v>Yes</v>
      </c>
      <c r="P636" s="1" t="s">
        <v>349</v>
      </c>
      <c r="Q636" s="1">
        <f>AVERAGE(0.3, 0.6)</f>
        <v>0.44999999999999996</v>
      </c>
      <c r="R636" s="1">
        <f t="shared" si="295"/>
        <v>0.44999999999999996</v>
      </c>
      <c r="S636" s="1">
        <v>1.6</v>
      </c>
      <c r="T636" s="1" t="s">
        <v>7</v>
      </c>
      <c r="U636" s="1">
        <f>R636/1</f>
        <v>0.44999999999999996</v>
      </c>
      <c r="V636" s="1">
        <f>S636</f>
        <v>1.6</v>
      </c>
      <c r="W636" s="1" t="s">
        <v>177</v>
      </c>
      <c r="X636" s="1" t="str">
        <f t="shared" si="311"/>
        <v>Yes</v>
      </c>
      <c r="AB636" t="s">
        <v>394</v>
      </c>
      <c r="AC636" t="str">
        <f>IF(ISNUMBER(SEARCH("Pesticide, active_ingredient", AB636)), "Yes", "No")</f>
        <v>No</v>
      </c>
      <c r="AD636" t="str">
        <f t="shared" si="280"/>
        <v>Yes</v>
      </c>
      <c r="AE636" t="str">
        <f t="shared" si="281"/>
        <v>Yes</v>
      </c>
      <c r="AF636" t="str">
        <f t="shared" si="282"/>
        <v>No</v>
      </c>
      <c r="AG636" t="str">
        <f t="shared" si="283"/>
        <v>Yes</v>
      </c>
      <c r="AH636" s="1" t="s">
        <v>348</v>
      </c>
      <c r="AI636" t="s">
        <v>348</v>
      </c>
      <c r="AJ636" t="str">
        <f t="shared" si="309"/>
        <v/>
      </c>
      <c r="AK636" t="str">
        <f t="shared" si="285"/>
        <v>PCP</v>
      </c>
      <c r="AL636" t="str">
        <f t="shared" si="286"/>
        <v>Consumer</v>
      </c>
      <c r="AM636" t="str">
        <f t="shared" si="287"/>
        <v/>
      </c>
      <c r="AN636" t="str">
        <f t="shared" si="288"/>
        <v>Pharmaceutical</v>
      </c>
      <c r="AO636" t="str">
        <f t="shared" si="289"/>
        <v/>
      </c>
      <c r="AP636" t="str">
        <f t="shared" si="305"/>
        <v/>
      </c>
    </row>
    <row r="637" spans="1:42" hidden="1" x14ac:dyDescent="0.35">
      <c r="A637" s="1">
        <v>4087098</v>
      </c>
      <c r="B637" s="1" t="s">
        <v>579</v>
      </c>
      <c r="C637" s="1" t="s">
        <v>580</v>
      </c>
      <c r="D637" s="1">
        <v>2017</v>
      </c>
      <c r="E637" s="1" t="s">
        <v>618</v>
      </c>
      <c r="F637" s="1">
        <v>67489</v>
      </c>
      <c r="G637" s="1" t="s">
        <v>278</v>
      </c>
      <c r="H637" s="1" t="s">
        <v>114</v>
      </c>
      <c r="I637" s="1" t="s">
        <v>597</v>
      </c>
      <c r="J637" s="1">
        <v>2440</v>
      </c>
      <c r="K637" s="1" t="s">
        <v>345</v>
      </c>
      <c r="L637" s="1" t="s">
        <v>345</v>
      </c>
      <c r="M637" s="1"/>
      <c r="N637" s="1" t="s">
        <v>606</v>
      </c>
      <c r="O637" s="1" t="str">
        <f t="shared" si="292"/>
        <v>No</v>
      </c>
      <c r="P637" s="1" t="s">
        <v>722</v>
      </c>
      <c r="Q637" s="1">
        <v>14</v>
      </c>
      <c r="R637" s="1">
        <f t="shared" si="295"/>
        <v>0</v>
      </c>
      <c r="S637" s="1">
        <v>6.4</v>
      </c>
      <c r="T637" s="1" t="s">
        <v>30</v>
      </c>
      <c r="U637" s="1">
        <f t="shared" ref="U637:V642" si="312">R637/1000</f>
        <v>0</v>
      </c>
      <c r="V637" s="1">
        <f t="shared" si="312"/>
        <v>6.4000000000000003E-3</v>
      </c>
      <c r="W637" s="1" t="s">
        <v>231</v>
      </c>
      <c r="X637" s="1" t="str">
        <f t="shared" si="311"/>
        <v>No</v>
      </c>
      <c r="AB637" t="s">
        <v>454</v>
      </c>
      <c r="AC637" t="str">
        <f>IF(ISNUMBER(SEARCH("Pesticide, active_ingredient", AB637)), "Yes", "No")</f>
        <v>No</v>
      </c>
      <c r="AD637" t="str">
        <f t="shared" si="280"/>
        <v>No</v>
      </c>
      <c r="AE637" t="str">
        <f t="shared" si="281"/>
        <v>No</v>
      </c>
      <c r="AF637" t="str">
        <f t="shared" si="282"/>
        <v>No</v>
      </c>
      <c r="AG637" t="str">
        <f t="shared" si="283"/>
        <v>Yes</v>
      </c>
      <c r="AH637" s="1" t="s">
        <v>348</v>
      </c>
      <c r="AI637" t="s">
        <v>348</v>
      </c>
      <c r="AJ637" t="str">
        <f t="shared" si="309"/>
        <v/>
      </c>
      <c r="AK637" t="str">
        <f t="shared" si="285"/>
        <v/>
      </c>
      <c r="AL637" t="str">
        <f t="shared" si="286"/>
        <v/>
      </c>
      <c r="AM637" t="str">
        <f t="shared" si="287"/>
        <v/>
      </c>
      <c r="AN637" t="str">
        <f t="shared" si="288"/>
        <v>Pharmaceutical</v>
      </c>
      <c r="AO637" t="str">
        <f t="shared" si="289"/>
        <v/>
      </c>
      <c r="AP637" t="str">
        <f t="shared" si="305"/>
        <v/>
      </c>
    </row>
    <row r="638" spans="1:42" hidden="1" x14ac:dyDescent="0.35">
      <c r="A638" s="1">
        <v>4087098</v>
      </c>
      <c r="B638" s="1" t="s">
        <v>579</v>
      </c>
      <c r="C638" s="1" t="s">
        <v>580</v>
      </c>
      <c r="D638" s="1">
        <v>2017</v>
      </c>
      <c r="E638" s="1" t="s">
        <v>618</v>
      </c>
      <c r="F638" s="1">
        <v>67459</v>
      </c>
      <c r="G638" s="1" t="s">
        <v>254</v>
      </c>
      <c r="H638" s="1" t="s">
        <v>92</v>
      </c>
      <c r="I638" s="1" t="s">
        <v>597</v>
      </c>
      <c r="J638" s="1">
        <v>2440</v>
      </c>
      <c r="K638" s="1" t="s">
        <v>345</v>
      </c>
      <c r="L638" s="1" t="s">
        <v>565</v>
      </c>
      <c r="M638" s="1"/>
      <c r="N638" s="1" t="s">
        <v>606</v>
      </c>
      <c r="O638" s="1" t="str">
        <f t="shared" si="292"/>
        <v>No</v>
      </c>
      <c r="P638" s="1" t="s">
        <v>722</v>
      </c>
      <c r="Q638" s="1">
        <v>200</v>
      </c>
      <c r="R638" s="1">
        <f t="shared" si="295"/>
        <v>0</v>
      </c>
      <c r="S638" s="1">
        <v>147</v>
      </c>
      <c r="T638" s="1" t="s">
        <v>30</v>
      </c>
      <c r="U638" s="1">
        <f t="shared" si="312"/>
        <v>0</v>
      </c>
      <c r="V638" s="1">
        <f t="shared" si="312"/>
        <v>0.14699999999999999</v>
      </c>
      <c r="W638" s="1" t="s">
        <v>231</v>
      </c>
      <c r="X638" s="1" t="str">
        <f t="shared" si="311"/>
        <v>No</v>
      </c>
      <c r="AB638" t="s">
        <v>430</v>
      </c>
      <c r="AC638" s="1" t="s">
        <v>349</v>
      </c>
      <c r="AD638" t="str">
        <f t="shared" si="280"/>
        <v>Yes</v>
      </c>
      <c r="AE638" t="str">
        <f t="shared" si="281"/>
        <v>No</v>
      </c>
      <c r="AF638" t="str">
        <f t="shared" si="282"/>
        <v>Yes</v>
      </c>
      <c r="AG638" t="str">
        <f t="shared" si="283"/>
        <v>Yes</v>
      </c>
      <c r="AH638" s="1" t="s">
        <v>348</v>
      </c>
      <c r="AI638" t="s">
        <v>348</v>
      </c>
      <c r="AJ638" t="str">
        <f t="shared" si="309"/>
        <v>Pesticide</v>
      </c>
      <c r="AK638" t="str">
        <f t="shared" si="285"/>
        <v>PCP</v>
      </c>
      <c r="AL638" t="str">
        <f t="shared" si="286"/>
        <v/>
      </c>
      <c r="AM638" t="str">
        <f t="shared" si="287"/>
        <v>Industrial</v>
      </c>
      <c r="AN638" t="str">
        <f t="shared" si="288"/>
        <v>Pharmaceutical</v>
      </c>
      <c r="AO638" t="str">
        <f t="shared" si="289"/>
        <v/>
      </c>
      <c r="AP638" t="str">
        <f t="shared" si="305"/>
        <v/>
      </c>
    </row>
    <row r="639" spans="1:42" hidden="1" x14ac:dyDescent="0.35">
      <c r="A639" s="1">
        <v>4087098</v>
      </c>
      <c r="B639" s="1" t="s">
        <v>579</v>
      </c>
      <c r="C639" s="1" t="s">
        <v>580</v>
      </c>
      <c r="D639" s="1">
        <v>2017</v>
      </c>
      <c r="E639" s="1" t="s">
        <v>618</v>
      </c>
      <c r="F639" s="1">
        <v>67483</v>
      </c>
      <c r="G639" s="1" t="s">
        <v>273</v>
      </c>
      <c r="H639" s="1" t="s">
        <v>109</v>
      </c>
      <c r="I639" s="1" t="s">
        <v>597</v>
      </c>
      <c r="J639" s="1">
        <v>2440</v>
      </c>
      <c r="K639" s="1" t="s">
        <v>345</v>
      </c>
      <c r="L639" s="1" t="s">
        <v>561</v>
      </c>
      <c r="M639" s="1"/>
      <c r="N639" s="1" t="s">
        <v>606</v>
      </c>
      <c r="O639" s="1" t="str">
        <f t="shared" si="292"/>
        <v>No</v>
      </c>
      <c r="P639" s="1" t="s">
        <v>722</v>
      </c>
      <c r="Q639" s="1">
        <v>150</v>
      </c>
      <c r="R639" s="1">
        <f t="shared" si="295"/>
        <v>0</v>
      </c>
      <c r="S639" s="1">
        <v>150</v>
      </c>
      <c r="T639" s="1" t="s">
        <v>30</v>
      </c>
      <c r="U639" s="1">
        <f t="shared" si="312"/>
        <v>0</v>
      </c>
      <c r="V639" s="1">
        <f t="shared" si="312"/>
        <v>0.15</v>
      </c>
      <c r="W639" s="1" t="s">
        <v>231</v>
      </c>
      <c r="X639" s="1" t="str">
        <f t="shared" si="311"/>
        <v>No</v>
      </c>
      <c r="AB639" t="s">
        <v>449</v>
      </c>
      <c r="AC639" t="str">
        <f>IF(ISNUMBER(SEARCH("Pesticide, active_ingredient", AB639)), "Yes", "No")</f>
        <v>No</v>
      </c>
      <c r="AD639" t="str">
        <f t="shared" ref="AD639:AD702" si="313">IF(ISNUMBER(SEARCH("Personal_care", AB639)), "Yes", "No")</f>
        <v>No</v>
      </c>
      <c r="AE639" t="str">
        <f t="shared" ref="AE639:AE702" si="314">IF(ISNUMBER(SEARCH("Consumer_use", AB639)), "Yes", "No")</f>
        <v>No</v>
      </c>
      <c r="AF639" t="str">
        <f t="shared" ref="AF639:AF702" si="315">IF(ISNUMBER(SEARCH("Industrial_manufacturing", AB639)), "Yes", "No")</f>
        <v>Yes</v>
      </c>
      <c r="AG639" t="str">
        <f t="shared" ref="AG639:AG702" si="316">IF(ISNUMBER(SEARCH("Drug", AB639)), "Yes", "No")</f>
        <v>Yes</v>
      </c>
      <c r="AH639" s="1" t="s">
        <v>348</v>
      </c>
      <c r="AI639" t="s">
        <v>348</v>
      </c>
      <c r="AJ639" t="str">
        <f t="shared" si="309"/>
        <v/>
      </c>
      <c r="AK639" t="str">
        <f t="shared" si="285"/>
        <v/>
      </c>
      <c r="AL639" t="str">
        <f t="shared" si="286"/>
        <v/>
      </c>
      <c r="AM639" t="str">
        <f t="shared" si="287"/>
        <v>Industrial</v>
      </c>
      <c r="AN639" t="str">
        <f t="shared" si="288"/>
        <v>Pharmaceutical</v>
      </c>
      <c r="AO639" t="str">
        <f t="shared" si="289"/>
        <v/>
      </c>
      <c r="AP639" t="str">
        <f t="shared" si="305"/>
        <v/>
      </c>
    </row>
    <row r="640" spans="1:42" hidden="1" x14ac:dyDescent="0.35">
      <c r="A640" s="1">
        <v>4087098</v>
      </c>
      <c r="B640" s="1" t="s">
        <v>579</v>
      </c>
      <c r="C640" s="1" t="s">
        <v>580</v>
      </c>
      <c r="D640" s="1">
        <v>2017</v>
      </c>
      <c r="E640" s="1" t="s">
        <v>618</v>
      </c>
      <c r="F640" s="1">
        <v>67444</v>
      </c>
      <c r="G640" s="1" t="s">
        <v>204</v>
      </c>
      <c r="H640" s="1" t="s">
        <v>37</v>
      </c>
      <c r="I640" s="1" t="s">
        <v>597</v>
      </c>
      <c r="J640" s="1">
        <v>2440</v>
      </c>
      <c r="K640" s="1" t="s">
        <v>345</v>
      </c>
      <c r="L640" s="1" t="s">
        <v>714</v>
      </c>
      <c r="M640" s="1" t="s">
        <v>714</v>
      </c>
      <c r="O640" s="1" t="str">
        <f t="shared" si="292"/>
        <v>Yes</v>
      </c>
      <c r="P640" s="1" t="s">
        <v>349</v>
      </c>
      <c r="Q640" s="1">
        <f>AVERAGE(8.32, 9.05)</f>
        <v>8.6850000000000005</v>
      </c>
      <c r="R640" s="1">
        <f t="shared" si="295"/>
        <v>8.6850000000000005</v>
      </c>
      <c r="S640" s="1">
        <v>6.4</v>
      </c>
      <c r="T640" s="1" t="s">
        <v>30</v>
      </c>
      <c r="U640" s="1">
        <f t="shared" si="312"/>
        <v>8.685E-3</v>
      </c>
      <c r="V640" s="1">
        <f t="shared" si="312"/>
        <v>6.4000000000000003E-3</v>
      </c>
      <c r="W640" s="1" t="s">
        <v>231</v>
      </c>
      <c r="X640" s="1" t="str">
        <f>IF(S640&lt;R640, "Yes*", "No")</f>
        <v>Yes*</v>
      </c>
      <c r="AB640" s="1" t="s">
        <v>377</v>
      </c>
      <c r="AC640" t="str">
        <f>IF(ISNUMBER(SEARCH("Pesticide, active_ingredient", AB640)), "Yes", "No")</f>
        <v>No</v>
      </c>
      <c r="AD640" t="str">
        <f t="shared" si="313"/>
        <v>No</v>
      </c>
      <c r="AE640" t="str">
        <f t="shared" si="314"/>
        <v>No</v>
      </c>
      <c r="AF640" t="str">
        <f t="shared" si="315"/>
        <v>No</v>
      </c>
      <c r="AG640" t="str">
        <f t="shared" si="316"/>
        <v>Yes</v>
      </c>
      <c r="AH640" s="1" t="s">
        <v>348</v>
      </c>
      <c r="AI640" t="s">
        <v>348</v>
      </c>
      <c r="AJ640" t="str">
        <f t="shared" si="309"/>
        <v/>
      </c>
      <c r="AK640" t="str">
        <f t="shared" si="285"/>
        <v/>
      </c>
      <c r="AL640" t="str">
        <f t="shared" si="286"/>
        <v/>
      </c>
      <c r="AM640" t="str">
        <f t="shared" si="287"/>
        <v/>
      </c>
      <c r="AN640" t="str">
        <f t="shared" si="288"/>
        <v>Pharmaceutical</v>
      </c>
      <c r="AO640" t="str">
        <f t="shared" si="289"/>
        <v/>
      </c>
      <c r="AP640" t="str">
        <f t="shared" si="305"/>
        <v/>
      </c>
    </row>
    <row r="641" spans="1:42" hidden="1" x14ac:dyDescent="0.35">
      <c r="A641" s="1">
        <v>4087098</v>
      </c>
      <c r="B641" s="1" t="s">
        <v>579</v>
      </c>
      <c r="C641" s="1" t="s">
        <v>580</v>
      </c>
      <c r="D641" s="1">
        <v>2017</v>
      </c>
      <c r="E641" s="1" t="s">
        <v>618</v>
      </c>
      <c r="F641" s="1">
        <v>67522</v>
      </c>
      <c r="G641" s="1" t="s">
        <v>306</v>
      </c>
      <c r="H641" s="1" t="s">
        <v>140</v>
      </c>
      <c r="I641" s="1" t="s">
        <v>597</v>
      </c>
      <c r="J641" s="1">
        <v>2440</v>
      </c>
      <c r="K641" s="1" t="s">
        <v>345</v>
      </c>
      <c r="L641" s="1" t="s">
        <v>345</v>
      </c>
      <c r="M641" s="1"/>
      <c r="N641" s="1" t="s">
        <v>606</v>
      </c>
      <c r="O641" s="1" t="str">
        <f t="shared" si="292"/>
        <v>No</v>
      </c>
      <c r="P641" s="1" t="s">
        <v>722</v>
      </c>
      <c r="Q641" s="1">
        <v>37</v>
      </c>
      <c r="R641" s="1">
        <f t="shared" si="295"/>
        <v>0</v>
      </c>
      <c r="S641" s="1">
        <v>37</v>
      </c>
      <c r="T641" s="1" t="s">
        <v>30</v>
      </c>
      <c r="U641" s="1">
        <f t="shared" si="312"/>
        <v>0</v>
      </c>
      <c r="V641" s="1">
        <f t="shared" si="312"/>
        <v>3.6999999999999998E-2</v>
      </c>
      <c r="W641" s="1" t="s">
        <v>231</v>
      </c>
      <c r="X641" s="1" t="str">
        <f>IF(N641="E", "Yes", "No")</f>
        <v>No</v>
      </c>
      <c r="AB641" t="s">
        <v>481</v>
      </c>
      <c r="AC641" t="str">
        <f>IF(ISNUMBER(SEARCH("Pesticide, active_ingredient", AB641)), "Yes", "No")</f>
        <v>No</v>
      </c>
      <c r="AD641" t="str">
        <f t="shared" si="313"/>
        <v>No</v>
      </c>
      <c r="AE641" t="str">
        <f t="shared" si="314"/>
        <v>No</v>
      </c>
      <c r="AF641" t="str">
        <f t="shared" si="315"/>
        <v>No</v>
      </c>
      <c r="AG641" t="str">
        <f t="shared" si="316"/>
        <v>Yes</v>
      </c>
      <c r="AH641" s="1" t="s">
        <v>348</v>
      </c>
      <c r="AI641" t="s">
        <v>348</v>
      </c>
      <c r="AJ641" t="str">
        <f t="shared" si="309"/>
        <v/>
      </c>
      <c r="AK641" t="str">
        <f t="shared" si="285"/>
        <v/>
      </c>
      <c r="AL641" t="str">
        <f t="shared" si="286"/>
        <v/>
      </c>
      <c r="AM641" t="str">
        <f t="shared" si="287"/>
        <v/>
      </c>
      <c r="AN641" t="str">
        <f t="shared" si="288"/>
        <v>Pharmaceutical</v>
      </c>
      <c r="AO641" t="str">
        <f t="shared" si="289"/>
        <v/>
      </c>
      <c r="AP641" t="str">
        <f t="shared" si="305"/>
        <v/>
      </c>
    </row>
    <row r="642" spans="1:42" hidden="1" x14ac:dyDescent="0.35">
      <c r="A642" s="1">
        <v>4087098</v>
      </c>
      <c r="B642" s="1" t="s">
        <v>579</v>
      </c>
      <c r="C642" s="1" t="s">
        <v>580</v>
      </c>
      <c r="D642" s="1">
        <v>2017</v>
      </c>
      <c r="E642" s="1" t="s">
        <v>618</v>
      </c>
      <c r="F642" s="1">
        <v>67435</v>
      </c>
      <c r="G642" s="1" t="s">
        <v>233</v>
      </c>
      <c r="H642" s="1" t="s">
        <v>71</v>
      </c>
      <c r="I642" s="1" t="s">
        <v>597</v>
      </c>
      <c r="J642" s="1">
        <v>2440</v>
      </c>
      <c r="K642" s="1" t="s">
        <v>345</v>
      </c>
      <c r="L642" s="1" t="s">
        <v>544</v>
      </c>
      <c r="M642" s="1"/>
      <c r="N642" s="1" t="s">
        <v>606</v>
      </c>
      <c r="O642" s="1" t="str">
        <f t="shared" si="292"/>
        <v>No</v>
      </c>
      <c r="P642" s="1" t="s">
        <v>722</v>
      </c>
      <c r="Q642" s="1">
        <v>20</v>
      </c>
      <c r="R642" s="1">
        <f t="shared" si="295"/>
        <v>0</v>
      </c>
      <c r="S642" s="1">
        <v>60</v>
      </c>
      <c r="T642" s="1" t="s">
        <v>30</v>
      </c>
      <c r="U642" s="1">
        <f t="shared" si="312"/>
        <v>0</v>
      </c>
      <c r="V642" s="1">
        <f t="shared" si="312"/>
        <v>0.06</v>
      </c>
      <c r="W642" s="1" t="s">
        <v>230</v>
      </c>
      <c r="X642" s="1" t="str">
        <f>IF(N642="E", "Yes", "No")</f>
        <v>No</v>
      </c>
      <c r="AB642" t="s">
        <v>412</v>
      </c>
      <c r="AC642" s="1" t="s">
        <v>349</v>
      </c>
      <c r="AD642" t="str">
        <f t="shared" si="313"/>
        <v>Yes</v>
      </c>
      <c r="AE642" t="str">
        <f t="shared" si="314"/>
        <v>Yes</v>
      </c>
      <c r="AF642" t="str">
        <f t="shared" si="315"/>
        <v>Yes</v>
      </c>
      <c r="AG642" t="str">
        <f t="shared" si="316"/>
        <v>Yes</v>
      </c>
      <c r="AH642" s="1" t="s">
        <v>348</v>
      </c>
      <c r="AI642" t="s">
        <v>348</v>
      </c>
      <c r="AJ642" t="str">
        <f t="shared" si="309"/>
        <v>Pesticide</v>
      </c>
      <c r="AK642" t="str">
        <f t="shared" ref="AK642:AK705" si="317">IF(AD642="Yes", "PCP", "")</f>
        <v>PCP</v>
      </c>
      <c r="AL642" t="str">
        <f t="shared" ref="AL642:AL705" si="318">IF(AE642="Yes", "Consumer", "")</f>
        <v>Consumer</v>
      </c>
      <c r="AM642" t="str">
        <f t="shared" ref="AM642:AM705" si="319">IF(AF642="Yes", "Industrial", "")</f>
        <v>Industrial</v>
      </c>
      <c r="AN642" t="str">
        <f t="shared" ref="AN642:AN705" si="320">IF(AG642="Yes", "Pharmaceutical", "")</f>
        <v>Pharmaceutical</v>
      </c>
      <c r="AO642" t="str">
        <f t="shared" ref="AO642:AO705" si="321">IF(AH642="Yes", "PAH", "")</f>
        <v/>
      </c>
      <c r="AP642" t="str">
        <f t="shared" si="305"/>
        <v/>
      </c>
    </row>
    <row r="643" spans="1:42" hidden="1" x14ac:dyDescent="0.35">
      <c r="A643" s="1">
        <v>4087098</v>
      </c>
      <c r="B643" s="1" t="s">
        <v>579</v>
      </c>
      <c r="C643" s="1" t="s">
        <v>580</v>
      </c>
      <c r="D643" s="1">
        <v>2017</v>
      </c>
      <c r="E643" s="1" t="s">
        <v>618</v>
      </c>
      <c r="F643" s="1">
        <v>34376</v>
      </c>
      <c r="G643" s="1" t="s">
        <v>185</v>
      </c>
      <c r="H643" s="1" t="s">
        <v>15</v>
      </c>
      <c r="I643" s="1" t="s">
        <v>596</v>
      </c>
      <c r="J643" s="1">
        <v>4433</v>
      </c>
      <c r="K643" s="1" t="s">
        <v>614</v>
      </c>
      <c r="L643" s="1" t="s">
        <v>543</v>
      </c>
      <c r="M643" s="1" t="s">
        <v>507</v>
      </c>
      <c r="O643" s="1" t="str">
        <f t="shared" si="292"/>
        <v>Yes</v>
      </c>
      <c r="P643" s="1" t="s">
        <v>349</v>
      </c>
      <c r="Q643" s="1">
        <f>AVERAGE(0.08, 0.1)</f>
        <v>0.09</v>
      </c>
      <c r="R643" s="1">
        <f t="shared" si="295"/>
        <v>0.09</v>
      </c>
      <c r="S643" s="1">
        <v>0.02</v>
      </c>
      <c r="T643" s="1" t="s">
        <v>7</v>
      </c>
      <c r="U643" s="1">
        <f>R643/1</f>
        <v>0.09</v>
      </c>
      <c r="V643" s="1">
        <f>S643</f>
        <v>0.02</v>
      </c>
      <c r="W643" s="1" t="s">
        <v>177</v>
      </c>
      <c r="X643" s="1" t="str">
        <f>IF(S643&lt;R643, "Yes*", "No")</f>
        <v>Yes*</v>
      </c>
      <c r="AB643" t="s">
        <v>356</v>
      </c>
      <c r="AC643" t="str">
        <f t="shared" ref="AC643:AC649" si="322">IF(ISNUMBER(SEARCH("Pesticide, active_ingredient", AB643)), "Yes", "No")</f>
        <v>No</v>
      </c>
      <c r="AD643" t="str">
        <f t="shared" si="313"/>
        <v>No</v>
      </c>
      <c r="AE643" t="str">
        <f t="shared" si="314"/>
        <v>Yes</v>
      </c>
      <c r="AF643" t="str">
        <f t="shared" si="315"/>
        <v>Yes</v>
      </c>
      <c r="AG643" t="str">
        <f t="shared" si="316"/>
        <v>No</v>
      </c>
      <c r="AH643" t="s">
        <v>349</v>
      </c>
      <c r="AI643" t="s">
        <v>348</v>
      </c>
      <c r="AJ643" t="str">
        <f t="shared" si="309"/>
        <v/>
      </c>
      <c r="AK643" t="str">
        <f t="shared" si="317"/>
        <v/>
      </c>
      <c r="AL643" t="str">
        <f t="shared" si="318"/>
        <v>Consumer</v>
      </c>
      <c r="AM643" t="str">
        <f t="shared" si="319"/>
        <v>Industrial</v>
      </c>
      <c r="AN643" t="str">
        <f t="shared" si="320"/>
        <v/>
      </c>
      <c r="AO643" t="str">
        <f t="shared" si="321"/>
        <v>PAH</v>
      </c>
      <c r="AP643" t="str">
        <f t="shared" si="305"/>
        <v/>
      </c>
    </row>
    <row r="644" spans="1:42" hidden="1" x14ac:dyDescent="0.35">
      <c r="A644" s="1">
        <v>4087098</v>
      </c>
      <c r="B644" s="1" t="s">
        <v>579</v>
      </c>
      <c r="C644" s="1" t="s">
        <v>580</v>
      </c>
      <c r="D644" s="1">
        <v>2017</v>
      </c>
      <c r="E644" s="1" t="s">
        <v>618</v>
      </c>
      <c r="F644" s="1">
        <v>67523</v>
      </c>
      <c r="G644" s="1" t="s">
        <v>307</v>
      </c>
      <c r="H644" s="1" t="s">
        <v>141</v>
      </c>
      <c r="I644" s="1" t="s">
        <v>597</v>
      </c>
      <c r="J644" s="1">
        <v>2440</v>
      </c>
      <c r="K644" s="1" t="s">
        <v>345</v>
      </c>
      <c r="L644" s="1" t="s">
        <v>561</v>
      </c>
      <c r="M644" s="1"/>
      <c r="N644" s="1" t="s">
        <v>606</v>
      </c>
      <c r="O644" s="1" t="str">
        <f t="shared" si="292"/>
        <v>No</v>
      </c>
      <c r="P644" s="1" t="s">
        <v>722</v>
      </c>
      <c r="Q644" s="1">
        <v>27</v>
      </c>
      <c r="R644" s="1">
        <f t="shared" si="295"/>
        <v>0</v>
      </c>
      <c r="S644" s="1">
        <v>10</v>
      </c>
      <c r="T644" s="1" t="s">
        <v>30</v>
      </c>
      <c r="U644" s="1">
        <f t="shared" ref="U644:V650" si="323">R644/1000</f>
        <v>0</v>
      </c>
      <c r="V644" s="1">
        <f t="shared" si="323"/>
        <v>0.01</v>
      </c>
      <c r="W644" s="1" t="s">
        <v>231</v>
      </c>
      <c r="X644" s="1" t="str">
        <f t="shared" ref="X644:X653" si="324">IF(N644="E", "Yes", "No")</f>
        <v>No</v>
      </c>
      <c r="AB644" t="s">
        <v>482</v>
      </c>
      <c r="AC644" t="str">
        <f t="shared" si="322"/>
        <v>No</v>
      </c>
      <c r="AD644" t="str">
        <f t="shared" si="313"/>
        <v>No</v>
      </c>
      <c r="AE644" t="str">
        <f t="shared" si="314"/>
        <v>No</v>
      </c>
      <c r="AF644" t="str">
        <f t="shared" si="315"/>
        <v>Yes</v>
      </c>
      <c r="AG644" t="str">
        <f t="shared" si="316"/>
        <v>Yes</v>
      </c>
      <c r="AH644" s="1" t="s">
        <v>348</v>
      </c>
      <c r="AI644" t="s">
        <v>348</v>
      </c>
      <c r="AJ644" t="str">
        <f t="shared" si="309"/>
        <v/>
      </c>
      <c r="AK644" t="str">
        <f t="shared" si="317"/>
        <v/>
      </c>
      <c r="AL644" t="str">
        <f t="shared" si="318"/>
        <v/>
      </c>
      <c r="AM644" t="str">
        <f t="shared" si="319"/>
        <v>Industrial</v>
      </c>
      <c r="AN644" t="str">
        <f t="shared" si="320"/>
        <v>Pharmaceutical</v>
      </c>
      <c r="AO644" t="str">
        <f t="shared" si="321"/>
        <v/>
      </c>
      <c r="AP644" t="str">
        <f t="shared" si="305"/>
        <v/>
      </c>
    </row>
    <row r="645" spans="1:42" hidden="1" x14ac:dyDescent="0.35">
      <c r="A645" s="1">
        <v>4087098</v>
      </c>
      <c r="B645" s="1" t="s">
        <v>579</v>
      </c>
      <c r="C645" s="1" t="s">
        <v>580</v>
      </c>
      <c r="D645" s="1">
        <v>2017</v>
      </c>
      <c r="E645" s="1" t="s">
        <v>618</v>
      </c>
      <c r="F645" s="1">
        <v>67442</v>
      </c>
      <c r="G645" s="1" t="s">
        <v>239</v>
      </c>
      <c r="H645" s="1" t="s">
        <v>77</v>
      </c>
      <c r="I645" s="1" t="s">
        <v>597</v>
      </c>
      <c r="J645" s="1">
        <v>2440</v>
      </c>
      <c r="K645" s="1" t="s">
        <v>345</v>
      </c>
      <c r="L645" s="1" t="s">
        <v>561</v>
      </c>
      <c r="M645" s="1"/>
      <c r="N645" s="1" t="s">
        <v>606</v>
      </c>
      <c r="O645" s="1" t="str">
        <f t="shared" si="292"/>
        <v>No</v>
      </c>
      <c r="P645" s="1" t="s">
        <v>722</v>
      </c>
      <c r="Q645" s="1">
        <v>80</v>
      </c>
      <c r="R645" s="1">
        <f t="shared" si="295"/>
        <v>0</v>
      </c>
      <c r="S645" s="1">
        <v>140</v>
      </c>
      <c r="T645" s="1" t="s">
        <v>30</v>
      </c>
      <c r="U645" s="1">
        <f t="shared" si="323"/>
        <v>0</v>
      </c>
      <c r="V645" s="1">
        <f t="shared" si="323"/>
        <v>0.14000000000000001</v>
      </c>
      <c r="W645" s="1" t="s">
        <v>231</v>
      </c>
      <c r="X645" s="1" t="str">
        <f t="shared" si="324"/>
        <v>No</v>
      </c>
      <c r="AB645" t="s">
        <v>418</v>
      </c>
      <c r="AC645" t="str">
        <f t="shared" si="322"/>
        <v>No</v>
      </c>
      <c r="AD645" t="str">
        <f t="shared" si="313"/>
        <v>No</v>
      </c>
      <c r="AE645" t="str">
        <f t="shared" si="314"/>
        <v>No</v>
      </c>
      <c r="AF645" t="str">
        <f t="shared" si="315"/>
        <v>Yes</v>
      </c>
      <c r="AG645" t="str">
        <f t="shared" si="316"/>
        <v>Yes</v>
      </c>
      <c r="AH645" s="1" t="s">
        <v>348</v>
      </c>
      <c r="AI645" t="s">
        <v>348</v>
      </c>
      <c r="AJ645" t="str">
        <f t="shared" si="309"/>
        <v/>
      </c>
      <c r="AK645" t="str">
        <f t="shared" si="317"/>
        <v/>
      </c>
      <c r="AL645" t="str">
        <f t="shared" si="318"/>
        <v/>
      </c>
      <c r="AM645" t="str">
        <f t="shared" si="319"/>
        <v>Industrial</v>
      </c>
      <c r="AN645" t="str">
        <f t="shared" si="320"/>
        <v>Pharmaceutical</v>
      </c>
      <c r="AO645" t="str">
        <f t="shared" si="321"/>
        <v/>
      </c>
      <c r="AP645" t="str">
        <f t="shared" si="305"/>
        <v/>
      </c>
    </row>
    <row r="646" spans="1:42" hidden="1" x14ac:dyDescent="0.35">
      <c r="A646" s="1">
        <v>4087098</v>
      </c>
      <c r="B646" s="1" t="s">
        <v>579</v>
      </c>
      <c r="C646" s="1" t="s">
        <v>580</v>
      </c>
      <c r="D646" s="1">
        <v>2017</v>
      </c>
      <c r="E646" s="1" t="s">
        <v>618</v>
      </c>
      <c r="F646" s="1">
        <v>67472</v>
      </c>
      <c r="G646" s="1" t="s">
        <v>265</v>
      </c>
      <c r="H646" s="1" t="s">
        <v>102</v>
      </c>
      <c r="I646" s="1" t="s">
        <v>597</v>
      </c>
      <c r="J646" s="1">
        <v>2440</v>
      </c>
      <c r="K646" s="1" t="s">
        <v>345</v>
      </c>
      <c r="L646" s="1" t="s">
        <v>345</v>
      </c>
      <c r="M646" s="1"/>
      <c r="N646" s="1" t="s">
        <v>606</v>
      </c>
      <c r="O646" s="1" t="str">
        <f t="shared" si="292"/>
        <v>No</v>
      </c>
      <c r="P646" s="1" t="s">
        <v>722</v>
      </c>
      <c r="Q646" s="1">
        <v>140</v>
      </c>
      <c r="R646" s="1">
        <f t="shared" si="295"/>
        <v>0</v>
      </c>
      <c r="S646" s="1">
        <v>140</v>
      </c>
      <c r="T646" s="1" t="s">
        <v>30</v>
      </c>
      <c r="U646" s="1">
        <f t="shared" si="323"/>
        <v>0</v>
      </c>
      <c r="V646" s="1">
        <f t="shared" si="323"/>
        <v>0.14000000000000001</v>
      </c>
      <c r="W646" s="1" t="s">
        <v>231</v>
      </c>
      <c r="X646" s="1" t="str">
        <f t="shared" si="324"/>
        <v>No</v>
      </c>
      <c r="AB646" s="1" t="s">
        <v>441</v>
      </c>
      <c r="AC646" t="str">
        <f t="shared" si="322"/>
        <v>No</v>
      </c>
      <c r="AD646" t="str">
        <f t="shared" si="313"/>
        <v>No</v>
      </c>
      <c r="AE646" t="str">
        <f t="shared" si="314"/>
        <v>No</v>
      </c>
      <c r="AF646" t="str">
        <f t="shared" si="315"/>
        <v>No</v>
      </c>
      <c r="AG646" t="str">
        <f t="shared" si="316"/>
        <v>Yes</v>
      </c>
      <c r="AH646" s="1" t="s">
        <v>348</v>
      </c>
      <c r="AI646" t="s">
        <v>348</v>
      </c>
      <c r="AJ646" t="str">
        <f t="shared" si="309"/>
        <v/>
      </c>
      <c r="AK646" t="str">
        <f t="shared" si="317"/>
        <v/>
      </c>
      <c r="AL646" t="str">
        <f t="shared" si="318"/>
        <v/>
      </c>
      <c r="AM646" t="str">
        <f t="shared" si="319"/>
        <v/>
      </c>
      <c r="AN646" t="str">
        <f t="shared" si="320"/>
        <v>Pharmaceutical</v>
      </c>
      <c r="AO646" t="str">
        <f t="shared" si="321"/>
        <v/>
      </c>
      <c r="AP646" t="str">
        <f t="shared" si="305"/>
        <v/>
      </c>
    </row>
    <row r="647" spans="1:42" hidden="1" x14ac:dyDescent="0.35">
      <c r="A647" s="1">
        <v>4087098</v>
      </c>
      <c r="B647" s="1" t="s">
        <v>579</v>
      </c>
      <c r="C647" s="1" t="s">
        <v>580</v>
      </c>
      <c r="D647" s="1">
        <v>2017</v>
      </c>
      <c r="E647" s="1" t="s">
        <v>618</v>
      </c>
      <c r="F647" s="1">
        <v>67516</v>
      </c>
      <c r="G647" s="1" t="s">
        <v>301</v>
      </c>
      <c r="H647" s="1" t="s">
        <v>135</v>
      </c>
      <c r="I647" s="1" t="s">
        <v>597</v>
      </c>
      <c r="J647" s="1">
        <v>2440</v>
      </c>
      <c r="K647" s="1" t="s">
        <v>345</v>
      </c>
      <c r="L647" s="1" t="s">
        <v>345</v>
      </c>
      <c r="M647" s="1"/>
      <c r="N647" s="1" t="s">
        <v>606</v>
      </c>
      <c r="O647" s="1" t="str">
        <f t="shared" ref="O647:O710" si="325">IF(N647="&lt;", "No", "Yes")</f>
        <v>No</v>
      </c>
      <c r="P647" s="1" t="s">
        <v>722</v>
      </c>
      <c r="Q647" s="1">
        <v>26</v>
      </c>
      <c r="R647" s="1">
        <f t="shared" si="295"/>
        <v>0</v>
      </c>
      <c r="S647" s="1">
        <v>26</v>
      </c>
      <c r="T647" s="1" t="s">
        <v>30</v>
      </c>
      <c r="U647" s="1">
        <f t="shared" si="323"/>
        <v>0</v>
      </c>
      <c r="V647" s="1">
        <f t="shared" si="323"/>
        <v>2.5999999999999999E-2</v>
      </c>
      <c r="W647" s="1" t="s">
        <v>231</v>
      </c>
      <c r="X647" s="1" t="str">
        <f t="shared" si="324"/>
        <v>No</v>
      </c>
      <c r="AB647" t="s">
        <v>477</v>
      </c>
      <c r="AC647" t="str">
        <f t="shared" si="322"/>
        <v>No</v>
      </c>
      <c r="AD647" t="str">
        <f t="shared" si="313"/>
        <v>No</v>
      </c>
      <c r="AE647" t="str">
        <f t="shared" si="314"/>
        <v>No</v>
      </c>
      <c r="AF647" t="str">
        <f t="shared" si="315"/>
        <v>No</v>
      </c>
      <c r="AG647" t="str">
        <f t="shared" si="316"/>
        <v>Yes</v>
      </c>
      <c r="AH647" s="1" t="s">
        <v>348</v>
      </c>
      <c r="AI647" t="s">
        <v>348</v>
      </c>
      <c r="AJ647" t="str">
        <f t="shared" si="309"/>
        <v/>
      </c>
      <c r="AK647" t="str">
        <f t="shared" si="317"/>
        <v/>
      </c>
      <c r="AL647" t="str">
        <f t="shared" si="318"/>
        <v/>
      </c>
      <c r="AM647" t="str">
        <f t="shared" si="319"/>
        <v/>
      </c>
      <c r="AN647" t="str">
        <f t="shared" si="320"/>
        <v>Pharmaceutical</v>
      </c>
      <c r="AO647" t="str">
        <f t="shared" si="321"/>
        <v/>
      </c>
      <c r="AP647" t="str">
        <f t="shared" si="305"/>
        <v/>
      </c>
    </row>
    <row r="648" spans="1:42" hidden="1" x14ac:dyDescent="0.35">
      <c r="A648" s="1">
        <v>4087098</v>
      </c>
      <c r="B648" s="1" t="s">
        <v>579</v>
      </c>
      <c r="C648" s="1" t="s">
        <v>580</v>
      </c>
      <c r="D648" s="1">
        <v>2017</v>
      </c>
      <c r="E648" s="1" t="s">
        <v>618</v>
      </c>
      <c r="F648" s="1">
        <v>67467</v>
      </c>
      <c r="G648" s="1" t="s">
        <v>260</v>
      </c>
      <c r="H648" s="1" t="s">
        <v>97</v>
      </c>
      <c r="I648" s="1" t="s">
        <v>597</v>
      </c>
      <c r="J648" s="1">
        <v>2440</v>
      </c>
      <c r="K648" s="1" t="s">
        <v>345</v>
      </c>
      <c r="L648" s="1" t="s">
        <v>561</v>
      </c>
      <c r="M648" s="1"/>
      <c r="N648" s="1" t="s">
        <v>606</v>
      </c>
      <c r="O648" s="1" t="str">
        <f t="shared" si="325"/>
        <v>No</v>
      </c>
      <c r="P648" s="1" t="s">
        <v>722</v>
      </c>
      <c r="Q648" s="1">
        <v>168</v>
      </c>
      <c r="R648" s="1">
        <f t="shared" si="295"/>
        <v>0</v>
      </c>
      <c r="S648" s="1">
        <v>105</v>
      </c>
      <c r="T648" s="1" t="s">
        <v>30</v>
      </c>
      <c r="U648" s="1">
        <f t="shared" si="323"/>
        <v>0</v>
      </c>
      <c r="V648" s="1">
        <f t="shared" si="323"/>
        <v>0.105</v>
      </c>
      <c r="W648" s="1" t="s">
        <v>231</v>
      </c>
      <c r="X648" s="1" t="str">
        <f t="shared" si="324"/>
        <v>No</v>
      </c>
      <c r="AB648" t="s">
        <v>436</v>
      </c>
      <c r="AC648" t="str">
        <f t="shared" si="322"/>
        <v>No</v>
      </c>
      <c r="AD648" t="str">
        <f t="shared" si="313"/>
        <v>No</v>
      </c>
      <c r="AE648" t="str">
        <f t="shared" si="314"/>
        <v>No</v>
      </c>
      <c r="AF648" t="str">
        <f t="shared" si="315"/>
        <v>Yes</v>
      </c>
      <c r="AG648" t="str">
        <f t="shared" si="316"/>
        <v>Yes</v>
      </c>
      <c r="AH648" s="1" t="s">
        <v>348</v>
      </c>
      <c r="AI648" t="s">
        <v>348</v>
      </c>
      <c r="AJ648" t="str">
        <f t="shared" si="309"/>
        <v/>
      </c>
      <c r="AK648" t="str">
        <f t="shared" si="317"/>
        <v/>
      </c>
      <c r="AL648" t="str">
        <f t="shared" si="318"/>
        <v/>
      </c>
      <c r="AM648" t="str">
        <f t="shared" si="319"/>
        <v>Industrial</v>
      </c>
      <c r="AN648" t="str">
        <f t="shared" si="320"/>
        <v>Pharmaceutical</v>
      </c>
      <c r="AO648" t="str">
        <f t="shared" si="321"/>
        <v/>
      </c>
      <c r="AP648" t="str">
        <f t="shared" si="305"/>
        <v/>
      </c>
    </row>
    <row r="649" spans="1:42" hidden="1" x14ac:dyDescent="0.35">
      <c r="A649" s="1">
        <v>4087098</v>
      </c>
      <c r="B649" s="1" t="s">
        <v>579</v>
      </c>
      <c r="C649" s="1" t="s">
        <v>580</v>
      </c>
      <c r="D649" s="1">
        <v>2017</v>
      </c>
      <c r="E649" s="1" t="s">
        <v>618</v>
      </c>
      <c r="F649" s="1">
        <v>67515</v>
      </c>
      <c r="G649" s="1" t="s">
        <v>300</v>
      </c>
      <c r="H649" s="11" t="s">
        <v>517</v>
      </c>
      <c r="I649" s="1" t="s">
        <v>597</v>
      </c>
      <c r="J649" s="1">
        <v>2440</v>
      </c>
      <c r="K649" s="1" t="s">
        <v>345</v>
      </c>
      <c r="L649" s="1" t="s">
        <v>345</v>
      </c>
      <c r="M649" s="1"/>
      <c r="N649" s="1" t="s">
        <v>606</v>
      </c>
      <c r="O649" s="1" t="str">
        <f t="shared" si="325"/>
        <v>No</v>
      </c>
      <c r="P649" s="1" t="s">
        <v>722</v>
      </c>
      <c r="Q649" s="1">
        <v>80</v>
      </c>
      <c r="R649" s="1">
        <f t="shared" si="295"/>
        <v>0</v>
      </c>
      <c r="S649" s="1">
        <v>80</v>
      </c>
      <c r="T649" s="1" t="s">
        <v>30</v>
      </c>
      <c r="U649" s="1">
        <f t="shared" si="323"/>
        <v>0</v>
      </c>
      <c r="V649" s="1">
        <f t="shared" si="323"/>
        <v>0.08</v>
      </c>
      <c r="W649" s="1" t="s">
        <v>231</v>
      </c>
      <c r="X649" s="1" t="str">
        <f t="shared" si="324"/>
        <v>No</v>
      </c>
      <c r="AB649" s="1" t="s">
        <v>476</v>
      </c>
      <c r="AC649" t="str">
        <f t="shared" si="322"/>
        <v>No</v>
      </c>
      <c r="AD649" t="str">
        <f t="shared" si="313"/>
        <v>No</v>
      </c>
      <c r="AE649" t="str">
        <f t="shared" si="314"/>
        <v>No</v>
      </c>
      <c r="AF649" t="str">
        <f t="shared" si="315"/>
        <v>No</v>
      </c>
      <c r="AG649" t="str">
        <f t="shared" si="316"/>
        <v>Yes</v>
      </c>
      <c r="AH649" s="1" t="s">
        <v>348</v>
      </c>
      <c r="AI649" t="s">
        <v>348</v>
      </c>
      <c r="AJ649" t="str">
        <f t="shared" si="309"/>
        <v/>
      </c>
      <c r="AK649" t="str">
        <f t="shared" si="317"/>
        <v/>
      </c>
      <c r="AL649" t="str">
        <f t="shared" si="318"/>
        <v/>
      </c>
      <c r="AM649" t="str">
        <f t="shared" si="319"/>
        <v/>
      </c>
      <c r="AN649" t="str">
        <f t="shared" si="320"/>
        <v>Pharmaceutical</v>
      </c>
      <c r="AO649" t="str">
        <f t="shared" si="321"/>
        <v/>
      </c>
      <c r="AP649" t="str">
        <f t="shared" si="305"/>
        <v/>
      </c>
    </row>
    <row r="650" spans="1:42" hidden="1" x14ac:dyDescent="0.35">
      <c r="A650" s="1">
        <v>4087098</v>
      </c>
      <c r="B650" s="1" t="s">
        <v>579</v>
      </c>
      <c r="C650" s="1" t="s">
        <v>580</v>
      </c>
      <c r="D650" s="1">
        <v>2017</v>
      </c>
      <c r="E650" s="1" t="s">
        <v>618</v>
      </c>
      <c r="F650" s="1">
        <v>67501</v>
      </c>
      <c r="G650" s="1" t="s">
        <v>288</v>
      </c>
      <c r="H650" s="1" t="s">
        <v>124</v>
      </c>
      <c r="I650" s="1" t="s">
        <v>597</v>
      </c>
      <c r="J650" s="1">
        <v>2440</v>
      </c>
      <c r="K650" s="1" t="s">
        <v>345</v>
      </c>
      <c r="L650" s="1" t="s">
        <v>568</v>
      </c>
      <c r="M650" s="1"/>
      <c r="N650" s="1" t="s">
        <v>606</v>
      </c>
      <c r="O650" s="1" t="str">
        <f t="shared" si="325"/>
        <v>No</v>
      </c>
      <c r="P650" s="1" t="s">
        <v>722</v>
      </c>
      <c r="Q650" s="1">
        <v>11</v>
      </c>
      <c r="R650" s="1">
        <f t="shared" si="295"/>
        <v>0</v>
      </c>
      <c r="S650" s="1">
        <v>11</v>
      </c>
      <c r="T650" s="1" t="s">
        <v>30</v>
      </c>
      <c r="U650" s="1">
        <f t="shared" si="323"/>
        <v>0</v>
      </c>
      <c r="V650" s="1">
        <f t="shared" si="323"/>
        <v>1.0999999999999999E-2</v>
      </c>
      <c r="W650" s="1" t="s">
        <v>231</v>
      </c>
      <c r="X650" s="1" t="str">
        <f t="shared" si="324"/>
        <v>No</v>
      </c>
      <c r="AB650" t="s">
        <v>463</v>
      </c>
      <c r="AC650" s="1" t="s">
        <v>349</v>
      </c>
      <c r="AD650" t="str">
        <f t="shared" si="313"/>
        <v>Yes</v>
      </c>
      <c r="AE650" t="str">
        <f t="shared" si="314"/>
        <v>No</v>
      </c>
      <c r="AF650" t="str">
        <f t="shared" si="315"/>
        <v>No</v>
      </c>
      <c r="AG650" t="str">
        <f t="shared" si="316"/>
        <v>Yes</v>
      </c>
      <c r="AH650" s="1" t="s">
        <v>348</v>
      </c>
      <c r="AI650" t="s">
        <v>348</v>
      </c>
      <c r="AJ650" t="str">
        <f t="shared" si="309"/>
        <v>Pesticide</v>
      </c>
      <c r="AK650" t="str">
        <f t="shared" si="317"/>
        <v>PCP</v>
      </c>
      <c r="AL650" t="str">
        <f t="shared" si="318"/>
        <v/>
      </c>
      <c r="AM650" t="str">
        <f t="shared" si="319"/>
        <v/>
      </c>
      <c r="AN650" t="str">
        <f t="shared" si="320"/>
        <v>Pharmaceutical</v>
      </c>
      <c r="AO650" t="str">
        <f t="shared" si="321"/>
        <v/>
      </c>
      <c r="AP650" t="str">
        <f t="shared" si="305"/>
        <v/>
      </c>
    </row>
    <row r="651" spans="1:42" hidden="1" x14ac:dyDescent="0.35">
      <c r="A651" s="13">
        <v>4087098</v>
      </c>
      <c r="B651" s="14" t="s">
        <v>579</v>
      </c>
      <c r="C651" s="1" t="s">
        <v>580</v>
      </c>
      <c r="D651" s="1">
        <v>2017</v>
      </c>
      <c r="E651" s="1" t="s">
        <v>618</v>
      </c>
      <c r="F651" s="1">
        <v>63147</v>
      </c>
      <c r="G651" s="1" t="s">
        <v>605</v>
      </c>
      <c r="H651" s="1" t="s">
        <v>69</v>
      </c>
      <c r="I651" s="1" t="s">
        <v>596</v>
      </c>
      <c r="J651" s="1">
        <v>4433</v>
      </c>
      <c r="K651" s="1" t="s">
        <v>614</v>
      </c>
      <c r="L651" s="1" t="s">
        <v>554</v>
      </c>
      <c r="M651" s="1"/>
      <c r="N651" s="1" t="s">
        <v>606</v>
      </c>
      <c r="O651" s="1" t="str">
        <f t="shared" si="325"/>
        <v>No</v>
      </c>
      <c r="P651" s="1" t="s">
        <v>722</v>
      </c>
      <c r="Q651" s="1">
        <v>0.04</v>
      </c>
      <c r="R651" s="1">
        <f t="shared" si="295"/>
        <v>0</v>
      </c>
      <c r="S651" s="1">
        <f>IF(O651="No", Q651, " ")</f>
        <v>0.04</v>
      </c>
      <c r="T651" s="1" t="s">
        <v>7</v>
      </c>
      <c r="U651" s="1">
        <f>R651/1</f>
        <v>0</v>
      </c>
      <c r="V651" s="1">
        <f>S651</f>
        <v>0.04</v>
      </c>
      <c r="W651" s="1" t="s">
        <v>177</v>
      </c>
      <c r="X651" s="1" t="str">
        <f t="shared" si="324"/>
        <v>No</v>
      </c>
      <c r="AB651" s="1" t="s">
        <v>410</v>
      </c>
      <c r="AC651" t="str">
        <f t="shared" ref="AC651:AC662" si="326">IF(ISNUMBER(SEARCH("Pesticide, active_ingredient", AB651)), "Yes", "No")</f>
        <v>No</v>
      </c>
      <c r="AD651" t="str">
        <f t="shared" si="313"/>
        <v>No</v>
      </c>
      <c r="AE651" t="str">
        <f t="shared" si="314"/>
        <v>Yes</v>
      </c>
      <c r="AF651" t="str">
        <f t="shared" si="315"/>
        <v>No</v>
      </c>
      <c r="AG651" t="str">
        <f t="shared" si="316"/>
        <v>No</v>
      </c>
      <c r="AH651" s="1" t="s">
        <v>348</v>
      </c>
      <c r="AI651" t="s">
        <v>348</v>
      </c>
      <c r="AJ651" t="str">
        <f t="shared" si="309"/>
        <v/>
      </c>
      <c r="AK651" t="str">
        <f t="shared" si="317"/>
        <v/>
      </c>
      <c r="AL651" t="str">
        <f t="shared" si="318"/>
        <v>Consumer</v>
      </c>
      <c r="AM651" t="str">
        <f t="shared" si="319"/>
        <v/>
      </c>
      <c r="AN651" t="str">
        <f t="shared" si="320"/>
        <v/>
      </c>
      <c r="AO651" t="str">
        <f t="shared" si="321"/>
        <v/>
      </c>
      <c r="AP651" t="str">
        <f t="shared" si="305"/>
        <v/>
      </c>
    </row>
    <row r="652" spans="1:42" hidden="1" x14ac:dyDescent="0.35">
      <c r="A652" s="1">
        <v>4087098</v>
      </c>
      <c r="B652" s="1" t="s">
        <v>579</v>
      </c>
      <c r="C652" s="1" t="s">
        <v>580</v>
      </c>
      <c r="D652" s="1">
        <v>2017</v>
      </c>
      <c r="E652" s="1" t="s">
        <v>618</v>
      </c>
      <c r="F652" s="1">
        <v>67521</v>
      </c>
      <c r="G652" s="1" t="s">
        <v>305</v>
      </c>
      <c r="H652" s="1" t="s">
        <v>139</v>
      </c>
      <c r="I652" s="1" t="s">
        <v>597</v>
      </c>
      <c r="J652" s="1">
        <v>2440</v>
      </c>
      <c r="K652" s="1" t="s">
        <v>345</v>
      </c>
      <c r="L652" s="1" t="s">
        <v>345</v>
      </c>
      <c r="M652" s="1"/>
      <c r="N652" s="1" t="s">
        <v>606</v>
      </c>
      <c r="O652" s="1" t="str">
        <f t="shared" si="325"/>
        <v>No</v>
      </c>
      <c r="P652" s="1" t="s">
        <v>722</v>
      </c>
      <c r="Q652" s="1">
        <v>80</v>
      </c>
      <c r="R652" s="1">
        <f t="shared" si="295"/>
        <v>0</v>
      </c>
      <c r="S652" s="1">
        <v>80</v>
      </c>
      <c r="T652" s="1" t="s">
        <v>30</v>
      </c>
      <c r="U652" s="1">
        <f>R652/1000</f>
        <v>0</v>
      </c>
      <c r="V652" s="1">
        <f>S652/1000</f>
        <v>0.08</v>
      </c>
      <c r="W652" s="1" t="s">
        <v>231</v>
      </c>
      <c r="X652" s="1" t="str">
        <f t="shared" si="324"/>
        <v>No</v>
      </c>
      <c r="AB652" t="s">
        <v>481</v>
      </c>
      <c r="AC652" t="str">
        <f t="shared" si="326"/>
        <v>No</v>
      </c>
      <c r="AD652" t="str">
        <f t="shared" si="313"/>
        <v>No</v>
      </c>
      <c r="AE652" t="str">
        <f t="shared" si="314"/>
        <v>No</v>
      </c>
      <c r="AF652" t="str">
        <f t="shared" si="315"/>
        <v>No</v>
      </c>
      <c r="AG652" t="str">
        <f t="shared" si="316"/>
        <v>Yes</v>
      </c>
      <c r="AH652" s="1" t="s">
        <v>348</v>
      </c>
      <c r="AI652" t="s">
        <v>348</v>
      </c>
      <c r="AJ652" t="str">
        <f t="shared" si="309"/>
        <v/>
      </c>
      <c r="AK652" t="str">
        <f t="shared" si="317"/>
        <v/>
      </c>
      <c r="AL652" t="str">
        <f t="shared" si="318"/>
        <v/>
      </c>
      <c r="AM652" t="str">
        <f t="shared" si="319"/>
        <v/>
      </c>
      <c r="AN652" t="str">
        <f t="shared" si="320"/>
        <v>Pharmaceutical</v>
      </c>
      <c r="AO652" t="str">
        <f t="shared" si="321"/>
        <v/>
      </c>
      <c r="AP652" t="str">
        <f t="shared" si="305"/>
        <v/>
      </c>
    </row>
    <row r="653" spans="1:42" hidden="1" x14ac:dyDescent="0.35">
      <c r="A653" s="1">
        <v>4087098</v>
      </c>
      <c r="B653" s="1" t="s">
        <v>579</v>
      </c>
      <c r="C653" s="1" t="s">
        <v>580</v>
      </c>
      <c r="D653" s="1">
        <v>2017</v>
      </c>
      <c r="E653" s="1" t="s">
        <v>618</v>
      </c>
      <c r="F653" s="1">
        <v>67450</v>
      </c>
      <c r="G653" s="1" t="s">
        <v>246</v>
      </c>
      <c r="H653" s="1" t="s">
        <v>84</v>
      </c>
      <c r="I653" s="1" t="s">
        <v>597</v>
      </c>
      <c r="J653" s="1">
        <v>2440</v>
      </c>
      <c r="K653" s="1" t="s">
        <v>345</v>
      </c>
      <c r="L653" s="1" t="s">
        <v>561</v>
      </c>
      <c r="M653" s="1"/>
      <c r="N653" s="1" t="s">
        <v>606</v>
      </c>
      <c r="O653" s="1" t="str">
        <f t="shared" si="325"/>
        <v>No</v>
      </c>
      <c r="P653" s="1" t="s">
        <v>722</v>
      </c>
      <c r="Q653" s="1">
        <v>27</v>
      </c>
      <c r="R653" s="1">
        <f t="shared" si="295"/>
        <v>0</v>
      </c>
      <c r="S653" s="1">
        <v>26</v>
      </c>
      <c r="T653" s="1" t="s">
        <v>30</v>
      </c>
      <c r="U653" s="1">
        <f>R653/1000</f>
        <v>0</v>
      </c>
      <c r="V653" s="1">
        <f>S653/1000</f>
        <v>2.5999999999999999E-2</v>
      </c>
      <c r="W653" s="1" t="s">
        <v>231</v>
      </c>
      <c r="X653" s="1" t="str">
        <f t="shared" si="324"/>
        <v>No</v>
      </c>
      <c r="AB653" t="s">
        <v>424</v>
      </c>
      <c r="AC653" t="str">
        <f t="shared" si="326"/>
        <v>No</v>
      </c>
      <c r="AD653" t="str">
        <f t="shared" si="313"/>
        <v>No</v>
      </c>
      <c r="AE653" t="str">
        <f t="shared" si="314"/>
        <v>No</v>
      </c>
      <c r="AF653" t="str">
        <f t="shared" si="315"/>
        <v>Yes</v>
      </c>
      <c r="AG653" t="str">
        <f t="shared" si="316"/>
        <v>Yes</v>
      </c>
      <c r="AH653" s="1" t="s">
        <v>348</v>
      </c>
      <c r="AI653" t="s">
        <v>348</v>
      </c>
      <c r="AJ653" t="str">
        <f t="shared" si="309"/>
        <v/>
      </c>
      <c r="AK653" t="str">
        <f t="shared" si="317"/>
        <v/>
      </c>
      <c r="AL653" t="str">
        <f t="shared" si="318"/>
        <v/>
      </c>
      <c r="AM653" t="str">
        <f t="shared" si="319"/>
        <v>Industrial</v>
      </c>
      <c r="AN653" t="str">
        <f t="shared" si="320"/>
        <v>Pharmaceutical</v>
      </c>
      <c r="AO653" t="str">
        <f t="shared" si="321"/>
        <v/>
      </c>
      <c r="AP653" t="str">
        <f t="shared" si="305"/>
        <v/>
      </c>
    </row>
    <row r="654" spans="1:42" hidden="1" x14ac:dyDescent="0.35">
      <c r="A654">
        <v>4087000</v>
      </c>
      <c r="B654" t="s">
        <v>3</v>
      </c>
      <c r="C654" t="s">
        <v>4</v>
      </c>
      <c r="D654">
        <v>2017</v>
      </c>
      <c r="E654" t="s">
        <v>620</v>
      </c>
      <c r="F654" s="4">
        <v>63222</v>
      </c>
      <c r="G654" t="s">
        <v>340</v>
      </c>
      <c r="H654" t="s">
        <v>171</v>
      </c>
      <c r="I654" t="s">
        <v>693</v>
      </c>
      <c r="O654" s="1" t="str">
        <f t="shared" si="325"/>
        <v>Yes</v>
      </c>
      <c r="Q654" s="1">
        <v>90</v>
      </c>
      <c r="R654">
        <f t="shared" si="295"/>
        <v>90</v>
      </c>
      <c r="S654">
        <v>500</v>
      </c>
      <c r="T654" t="s">
        <v>622</v>
      </c>
      <c r="U654">
        <f t="shared" ref="U654:U661" si="327">R654/1</f>
        <v>90</v>
      </c>
      <c r="V654">
        <f t="shared" ref="V654:V661" si="328">U654</f>
        <v>90</v>
      </c>
      <c r="W654" t="s">
        <v>648</v>
      </c>
      <c r="X654" t="str">
        <f t="shared" ref="X654:X661" si="329">IF(S654&lt;R654, "Yes*", "No")</f>
        <v>No</v>
      </c>
      <c r="AB654" t="s">
        <v>511</v>
      </c>
      <c r="AC654" t="str">
        <f t="shared" si="326"/>
        <v>No</v>
      </c>
      <c r="AD654" t="str">
        <f t="shared" si="313"/>
        <v>No</v>
      </c>
      <c r="AE654" t="str">
        <f t="shared" si="314"/>
        <v>Yes</v>
      </c>
      <c r="AF654" t="str">
        <f t="shared" si="315"/>
        <v>Yes</v>
      </c>
      <c r="AG654" t="str">
        <f t="shared" si="316"/>
        <v>Yes</v>
      </c>
      <c r="AH654" t="s">
        <v>349</v>
      </c>
      <c r="AI654" t="s">
        <v>348</v>
      </c>
      <c r="AJ654" t="str">
        <f t="shared" si="309"/>
        <v/>
      </c>
      <c r="AK654" t="str">
        <f t="shared" si="317"/>
        <v/>
      </c>
      <c r="AL654" t="str">
        <f t="shared" si="318"/>
        <v>Consumer</v>
      </c>
      <c r="AM654" t="str">
        <f t="shared" si="319"/>
        <v>Industrial</v>
      </c>
      <c r="AN654" t="str">
        <f t="shared" si="320"/>
        <v>Pharmaceutical</v>
      </c>
      <c r="AO654" t="str">
        <f t="shared" si="321"/>
        <v>PAH</v>
      </c>
      <c r="AP654" t="str">
        <f t="shared" si="305"/>
        <v/>
      </c>
    </row>
    <row r="655" spans="1:42" hidden="1" x14ac:dyDescent="0.35">
      <c r="A655">
        <v>40870112</v>
      </c>
      <c r="B655" t="s">
        <v>573</v>
      </c>
      <c r="C655" t="s">
        <v>574</v>
      </c>
      <c r="D655">
        <v>2017</v>
      </c>
      <c r="E655" t="s">
        <v>620</v>
      </c>
      <c r="F655" s="4">
        <v>63188</v>
      </c>
      <c r="G655" t="s">
        <v>216</v>
      </c>
      <c r="H655" t="s">
        <v>53</v>
      </c>
      <c r="I655" t="s">
        <v>693</v>
      </c>
      <c r="N655" t="s">
        <v>607</v>
      </c>
      <c r="O655" s="1" t="str">
        <f t="shared" si="325"/>
        <v>Yes</v>
      </c>
      <c r="Q655">
        <v>231</v>
      </c>
      <c r="R655">
        <f t="shared" si="295"/>
        <v>231</v>
      </c>
      <c r="S655">
        <v>100</v>
      </c>
      <c r="T655" t="s">
        <v>622</v>
      </c>
      <c r="U655">
        <f t="shared" si="327"/>
        <v>231</v>
      </c>
      <c r="V655">
        <f t="shared" si="328"/>
        <v>231</v>
      </c>
      <c r="W655" t="s">
        <v>648</v>
      </c>
      <c r="X655" t="str">
        <f t="shared" si="329"/>
        <v>Yes*</v>
      </c>
      <c r="AB655" t="s">
        <v>698</v>
      </c>
      <c r="AC655" t="str">
        <f t="shared" si="326"/>
        <v>No</v>
      </c>
      <c r="AD655" t="str">
        <f t="shared" si="313"/>
        <v>Yes</v>
      </c>
      <c r="AE655" t="str">
        <f t="shared" si="314"/>
        <v>Yes</v>
      </c>
      <c r="AF655" t="str">
        <f t="shared" si="315"/>
        <v>Yes</v>
      </c>
      <c r="AG655" t="str">
        <f t="shared" si="316"/>
        <v>Yes</v>
      </c>
      <c r="AH655" t="s">
        <v>349</v>
      </c>
      <c r="AI655" t="s">
        <v>348</v>
      </c>
      <c r="AJ655" t="str">
        <f t="shared" si="309"/>
        <v/>
      </c>
      <c r="AK655" t="str">
        <f t="shared" si="317"/>
        <v>PCP</v>
      </c>
      <c r="AL655" t="str">
        <f t="shared" si="318"/>
        <v>Consumer</v>
      </c>
      <c r="AM655" t="str">
        <f t="shared" si="319"/>
        <v>Industrial</v>
      </c>
      <c r="AN655" t="str">
        <f t="shared" si="320"/>
        <v>Pharmaceutical</v>
      </c>
      <c r="AO655" t="str">
        <f t="shared" si="321"/>
        <v>PAH</v>
      </c>
      <c r="AP655" t="str">
        <f t="shared" si="305"/>
        <v/>
      </c>
    </row>
    <row r="656" spans="1:42" hidden="1" x14ac:dyDescent="0.35">
      <c r="A656">
        <v>4087170</v>
      </c>
      <c r="B656" t="s">
        <v>586</v>
      </c>
      <c r="C656" t="s">
        <v>587</v>
      </c>
      <c r="D656">
        <v>2017</v>
      </c>
      <c r="E656" t="s">
        <v>620</v>
      </c>
      <c r="F656" s="4">
        <v>63188</v>
      </c>
      <c r="G656" t="s">
        <v>216</v>
      </c>
      <c r="H656" t="s">
        <v>53</v>
      </c>
      <c r="I656" t="s">
        <v>693</v>
      </c>
      <c r="N656" t="s">
        <v>607</v>
      </c>
      <c r="O656" s="1" t="str">
        <f t="shared" si="325"/>
        <v>Yes</v>
      </c>
      <c r="Q656">
        <v>341</v>
      </c>
      <c r="R656">
        <f t="shared" si="295"/>
        <v>341</v>
      </c>
      <c r="S656">
        <v>100</v>
      </c>
      <c r="T656" t="s">
        <v>622</v>
      </c>
      <c r="U656">
        <f t="shared" si="327"/>
        <v>341</v>
      </c>
      <c r="V656">
        <f t="shared" si="328"/>
        <v>341</v>
      </c>
      <c r="W656" t="s">
        <v>648</v>
      </c>
      <c r="X656" t="str">
        <f t="shared" si="329"/>
        <v>Yes*</v>
      </c>
      <c r="AB656" t="s">
        <v>698</v>
      </c>
      <c r="AC656" t="str">
        <f t="shared" si="326"/>
        <v>No</v>
      </c>
      <c r="AD656" t="str">
        <f t="shared" si="313"/>
        <v>Yes</v>
      </c>
      <c r="AE656" t="str">
        <f t="shared" si="314"/>
        <v>Yes</v>
      </c>
      <c r="AF656" t="str">
        <f t="shared" si="315"/>
        <v>Yes</v>
      </c>
      <c r="AG656" t="str">
        <f t="shared" si="316"/>
        <v>Yes</v>
      </c>
      <c r="AH656" t="s">
        <v>349</v>
      </c>
      <c r="AI656" t="s">
        <v>348</v>
      </c>
      <c r="AJ656" t="str">
        <f t="shared" si="309"/>
        <v/>
      </c>
      <c r="AK656" t="str">
        <f t="shared" si="317"/>
        <v>PCP</v>
      </c>
      <c r="AL656" t="str">
        <f t="shared" si="318"/>
        <v>Consumer</v>
      </c>
      <c r="AM656" t="str">
        <f t="shared" si="319"/>
        <v>Industrial</v>
      </c>
      <c r="AN656" t="str">
        <f t="shared" si="320"/>
        <v>Pharmaceutical</v>
      </c>
      <c r="AO656" t="str">
        <f t="shared" si="321"/>
        <v>PAH</v>
      </c>
      <c r="AP656" t="str">
        <f t="shared" si="305"/>
        <v/>
      </c>
    </row>
    <row r="657" spans="1:42" hidden="1" x14ac:dyDescent="0.35">
      <c r="A657">
        <v>40871607</v>
      </c>
      <c r="B657" s="5" t="s">
        <v>584</v>
      </c>
      <c r="C657" t="s">
        <v>585</v>
      </c>
      <c r="D657">
        <v>2017</v>
      </c>
      <c r="E657" t="s">
        <v>620</v>
      </c>
      <c r="F657" s="4">
        <v>63188</v>
      </c>
      <c r="G657" t="s">
        <v>216</v>
      </c>
      <c r="H657" t="s">
        <v>53</v>
      </c>
      <c r="I657" t="s">
        <v>693</v>
      </c>
      <c r="N657" t="s">
        <v>607</v>
      </c>
      <c r="O657" s="1" t="str">
        <f t="shared" si="325"/>
        <v>Yes</v>
      </c>
      <c r="Q657">
        <v>171</v>
      </c>
      <c r="R657">
        <f t="shared" si="295"/>
        <v>171</v>
      </c>
      <c r="S657">
        <v>100</v>
      </c>
      <c r="T657" t="s">
        <v>622</v>
      </c>
      <c r="U657">
        <f t="shared" si="327"/>
        <v>171</v>
      </c>
      <c r="V657">
        <f t="shared" si="328"/>
        <v>171</v>
      </c>
      <c r="W657" t="s">
        <v>648</v>
      </c>
      <c r="X657" t="str">
        <f t="shared" si="329"/>
        <v>Yes*</v>
      </c>
      <c r="AB657" t="s">
        <v>698</v>
      </c>
      <c r="AC657" t="str">
        <f t="shared" si="326"/>
        <v>No</v>
      </c>
      <c r="AD657" t="str">
        <f t="shared" si="313"/>
        <v>Yes</v>
      </c>
      <c r="AE657" t="str">
        <f t="shared" si="314"/>
        <v>Yes</v>
      </c>
      <c r="AF657" t="str">
        <f t="shared" si="315"/>
        <v>Yes</v>
      </c>
      <c r="AG657" t="str">
        <f t="shared" si="316"/>
        <v>Yes</v>
      </c>
      <c r="AH657" t="s">
        <v>349</v>
      </c>
      <c r="AI657" t="s">
        <v>348</v>
      </c>
      <c r="AJ657" t="str">
        <f t="shared" si="309"/>
        <v/>
      </c>
      <c r="AK657" t="str">
        <f t="shared" si="317"/>
        <v>PCP</v>
      </c>
      <c r="AL657" t="str">
        <f t="shared" si="318"/>
        <v>Consumer</v>
      </c>
      <c r="AM657" t="str">
        <f t="shared" si="319"/>
        <v>Industrial</v>
      </c>
      <c r="AN657" t="str">
        <f t="shared" si="320"/>
        <v>Pharmaceutical</v>
      </c>
      <c r="AO657" t="str">
        <f t="shared" si="321"/>
        <v>PAH</v>
      </c>
      <c r="AP657" t="str">
        <f t="shared" si="305"/>
        <v/>
      </c>
    </row>
    <row r="658" spans="1:42" hidden="1" x14ac:dyDescent="0.35">
      <c r="A658">
        <v>4087141</v>
      </c>
      <c r="B658" t="s">
        <v>582</v>
      </c>
      <c r="C658" t="s">
        <v>583</v>
      </c>
      <c r="D658">
        <v>2017</v>
      </c>
      <c r="E658" t="s">
        <v>620</v>
      </c>
      <c r="F658" s="4">
        <v>63188</v>
      </c>
      <c r="G658" t="s">
        <v>216</v>
      </c>
      <c r="H658" t="s">
        <v>53</v>
      </c>
      <c r="I658" t="s">
        <v>693</v>
      </c>
      <c r="N658" t="s">
        <v>606</v>
      </c>
      <c r="O658" s="1" t="str">
        <f t="shared" si="325"/>
        <v>No</v>
      </c>
      <c r="Q658">
        <v>197</v>
      </c>
      <c r="R658">
        <f t="shared" si="295"/>
        <v>0</v>
      </c>
      <c r="S658">
        <v>100</v>
      </c>
      <c r="T658" t="s">
        <v>622</v>
      </c>
      <c r="U658">
        <f t="shared" si="327"/>
        <v>0</v>
      </c>
      <c r="V658">
        <f t="shared" si="328"/>
        <v>0</v>
      </c>
      <c r="W658" t="s">
        <v>648</v>
      </c>
      <c r="X658" t="str">
        <f t="shared" si="329"/>
        <v>No</v>
      </c>
      <c r="AB658" t="s">
        <v>698</v>
      </c>
      <c r="AC658" t="str">
        <f t="shared" si="326"/>
        <v>No</v>
      </c>
      <c r="AD658" t="str">
        <f t="shared" si="313"/>
        <v>Yes</v>
      </c>
      <c r="AE658" t="str">
        <f t="shared" si="314"/>
        <v>Yes</v>
      </c>
      <c r="AF658" t="str">
        <f t="shared" si="315"/>
        <v>Yes</v>
      </c>
      <c r="AG658" t="str">
        <f t="shared" si="316"/>
        <v>Yes</v>
      </c>
      <c r="AH658" t="s">
        <v>349</v>
      </c>
      <c r="AI658" t="s">
        <v>348</v>
      </c>
      <c r="AJ658" t="str">
        <f t="shared" si="309"/>
        <v/>
      </c>
      <c r="AK658" t="str">
        <f t="shared" si="317"/>
        <v>PCP</v>
      </c>
      <c r="AL658" t="str">
        <f t="shared" si="318"/>
        <v>Consumer</v>
      </c>
      <c r="AM658" t="str">
        <f t="shared" si="319"/>
        <v>Industrial</v>
      </c>
      <c r="AN658" t="str">
        <f t="shared" si="320"/>
        <v>Pharmaceutical</v>
      </c>
      <c r="AO658" t="str">
        <f t="shared" si="321"/>
        <v>PAH</v>
      </c>
      <c r="AP658" t="str">
        <f t="shared" si="305"/>
        <v/>
      </c>
    </row>
    <row r="659" spans="1:42" hidden="1" x14ac:dyDescent="0.35">
      <c r="A659">
        <v>4087098</v>
      </c>
      <c r="B659" t="s">
        <v>579</v>
      </c>
      <c r="C659" t="s">
        <v>580</v>
      </c>
      <c r="D659">
        <v>2017</v>
      </c>
      <c r="E659" t="s">
        <v>620</v>
      </c>
      <c r="F659" s="4">
        <v>63188</v>
      </c>
      <c r="G659" t="s">
        <v>216</v>
      </c>
      <c r="H659" t="s">
        <v>53</v>
      </c>
      <c r="I659" t="s">
        <v>693</v>
      </c>
      <c r="N659" t="s">
        <v>607</v>
      </c>
      <c r="O659" s="1" t="str">
        <f t="shared" si="325"/>
        <v>Yes</v>
      </c>
      <c r="Q659">
        <v>320</v>
      </c>
      <c r="R659">
        <f t="shared" ref="R659:R722" si="330">IF(O659="No", 0, Q659)</f>
        <v>320</v>
      </c>
      <c r="S659">
        <v>100</v>
      </c>
      <c r="T659" t="s">
        <v>622</v>
      </c>
      <c r="U659">
        <f t="shared" si="327"/>
        <v>320</v>
      </c>
      <c r="V659">
        <f t="shared" si="328"/>
        <v>320</v>
      </c>
      <c r="W659" t="s">
        <v>648</v>
      </c>
      <c r="X659" t="str">
        <f t="shared" si="329"/>
        <v>Yes*</v>
      </c>
      <c r="AB659" t="s">
        <v>698</v>
      </c>
      <c r="AC659" t="str">
        <f t="shared" si="326"/>
        <v>No</v>
      </c>
      <c r="AD659" t="str">
        <f t="shared" si="313"/>
        <v>Yes</v>
      </c>
      <c r="AE659" t="str">
        <f t="shared" si="314"/>
        <v>Yes</v>
      </c>
      <c r="AF659" t="str">
        <f t="shared" si="315"/>
        <v>Yes</v>
      </c>
      <c r="AG659" t="str">
        <f t="shared" si="316"/>
        <v>Yes</v>
      </c>
      <c r="AH659" t="s">
        <v>349</v>
      </c>
      <c r="AI659" t="s">
        <v>348</v>
      </c>
      <c r="AJ659" t="str">
        <f t="shared" si="309"/>
        <v/>
      </c>
      <c r="AK659" t="str">
        <f t="shared" si="317"/>
        <v>PCP</v>
      </c>
      <c r="AL659" t="str">
        <f t="shared" si="318"/>
        <v>Consumer</v>
      </c>
      <c r="AM659" t="str">
        <f t="shared" si="319"/>
        <v>Industrial</v>
      </c>
      <c r="AN659" t="str">
        <f t="shared" si="320"/>
        <v>Pharmaceutical</v>
      </c>
      <c r="AO659" t="str">
        <f t="shared" si="321"/>
        <v>PAH</v>
      </c>
      <c r="AP659" t="str">
        <f t="shared" si="305"/>
        <v/>
      </c>
    </row>
    <row r="660" spans="1:42" hidden="1" x14ac:dyDescent="0.35">
      <c r="A660">
        <v>40870855</v>
      </c>
      <c r="B660" t="s">
        <v>577</v>
      </c>
      <c r="C660" t="s">
        <v>578</v>
      </c>
      <c r="D660">
        <v>2017</v>
      </c>
      <c r="E660" t="s">
        <v>620</v>
      </c>
      <c r="F660" s="4">
        <v>63188</v>
      </c>
      <c r="G660" t="s">
        <v>216</v>
      </c>
      <c r="H660" t="s">
        <v>53</v>
      </c>
      <c r="I660" t="s">
        <v>693</v>
      </c>
      <c r="N660" t="s">
        <v>607</v>
      </c>
      <c r="O660" s="1" t="str">
        <f t="shared" si="325"/>
        <v>Yes</v>
      </c>
      <c r="Q660">
        <v>22500</v>
      </c>
      <c r="R660">
        <f t="shared" si="330"/>
        <v>22500</v>
      </c>
      <c r="S660">
        <v>100</v>
      </c>
      <c r="T660" t="s">
        <v>622</v>
      </c>
      <c r="U660">
        <f t="shared" si="327"/>
        <v>22500</v>
      </c>
      <c r="V660">
        <f t="shared" si="328"/>
        <v>22500</v>
      </c>
      <c r="W660" t="s">
        <v>648</v>
      </c>
      <c r="X660" t="str">
        <f t="shared" si="329"/>
        <v>Yes*</v>
      </c>
      <c r="AB660" t="s">
        <v>698</v>
      </c>
      <c r="AC660" t="str">
        <f t="shared" si="326"/>
        <v>No</v>
      </c>
      <c r="AD660" t="str">
        <f t="shared" si="313"/>
        <v>Yes</v>
      </c>
      <c r="AE660" t="str">
        <f t="shared" si="314"/>
        <v>Yes</v>
      </c>
      <c r="AF660" t="str">
        <f t="shared" si="315"/>
        <v>Yes</v>
      </c>
      <c r="AG660" t="str">
        <f t="shared" si="316"/>
        <v>Yes</v>
      </c>
      <c r="AH660" t="s">
        <v>349</v>
      </c>
      <c r="AI660" t="s">
        <v>348</v>
      </c>
      <c r="AJ660" t="str">
        <f t="shared" si="309"/>
        <v/>
      </c>
      <c r="AK660" t="str">
        <f t="shared" si="317"/>
        <v>PCP</v>
      </c>
      <c r="AL660" t="str">
        <f t="shared" si="318"/>
        <v>Consumer</v>
      </c>
      <c r="AM660" t="str">
        <f t="shared" si="319"/>
        <v>Industrial</v>
      </c>
      <c r="AN660" t="str">
        <f t="shared" si="320"/>
        <v>Pharmaceutical</v>
      </c>
      <c r="AO660" t="str">
        <f t="shared" si="321"/>
        <v>PAH</v>
      </c>
      <c r="AP660" t="str">
        <f t="shared" si="305"/>
        <v/>
      </c>
    </row>
    <row r="661" spans="1:42" hidden="1" x14ac:dyDescent="0.35">
      <c r="A661">
        <v>4087014</v>
      </c>
      <c r="B661" t="s">
        <v>575</v>
      </c>
      <c r="C661" t="s">
        <v>576</v>
      </c>
      <c r="D661">
        <v>2017</v>
      </c>
      <c r="E661" t="s">
        <v>620</v>
      </c>
      <c r="F661" s="4">
        <v>63188</v>
      </c>
      <c r="G661" t="s">
        <v>216</v>
      </c>
      <c r="H661" t="s">
        <v>53</v>
      </c>
      <c r="I661" t="s">
        <v>693</v>
      </c>
      <c r="N661" t="s">
        <v>606</v>
      </c>
      <c r="O661" s="1" t="str">
        <f t="shared" si="325"/>
        <v>No</v>
      </c>
      <c r="Q661">
        <v>100</v>
      </c>
      <c r="R661">
        <f t="shared" si="330"/>
        <v>0</v>
      </c>
      <c r="S661">
        <v>100</v>
      </c>
      <c r="T661" t="s">
        <v>622</v>
      </c>
      <c r="U661">
        <f t="shared" si="327"/>
        <v>0</v>
      </c>
      <c r="V661">
        <f t="shared" si="328"/>
        <v>0</v>
      </c>
      <c r="W661" t="s">
        <v>648</v>
      </c>
      <c r="X661" t="str">
        <f t="shared" si="329"/>
        <v>No</v>
      </c>
      <c r="AB661" t="s">
        <v>698</v>
      </c>
      <c r="AC661" t="str">
        <f t="shared" si="326"/>
        <v>No</v>
      </c>
      <c r="AD661" t="str">
        <f t="shared" si="313"/>
        <v>Yes</v>
      </c>
      <c r="AE661" t="str">
        <f t="shared" si="314"/>
        <v>Yes</v>
      </c>
      <c r="AF661" t="str">
        <f t="shared" si="315"/>
        <v>Yes</v>
      </c>
      <c r="AG661" t="str">
        <f t="shared" si="316"/>
        <v>Yes</v>
      </c>
      <c r="AH661" t="s">
        <v>349</v>
      </c>
      <c r="AI661" t="s">
        <v>348</v>
      </c>
      <c r="AJ661" t="str">
        <f t="shared" si="309"/>
        <v/>
      </c>
      <c r="AK661" t="str">
        <f t="shared" si="317"/>
        <v>PCP</v>
      </c>
      <c r="AL661" t="str">
        <f t="shared" si="318"/>
        <v>Consumer</v>
      </c>
      <c r="AM661" t="str">
        <f t="shared" si="319"/>
        <v>Industrial</v>
      </c>
      <c r="AN661" t="str">
        <f t="shared" si="320"/>
        <v>Pharmaceutical</v>
      </c>
      <c r="AO661" t="str">
        <f t="shared" si="321"/>
        <v>PAH</v>
      </c>
      <c r="AP661" t="str">
        <f t="shared" si="305"/>
        <v/>
      </c>
    </row>
    <row r="662" spans="1:42" hidden="1" x14ac:dyDescent="0.35">
      <c r="A662" s="1">
        <v>4087098</v>
      </c>
      <c r="B662" s="1" t="s">
        <v>579</v>
      </c>
      <c r="C662" s="1" t="s">
        <v>580</v>
      </c>
      <c r="D662" s="1">
        <v>2017</v>
      </c>
      <c r="E662" s="1" t="s">
        <v>618</v>
      </c>
      <c r="F662" s="1">
        <v>67458</v>
      </c>
      <c r="G662" s="1" t="s">
        <v>253</v>
      </c>
      <c r="H662" s="1" t="s">
        <v>91</v>
      </c>
      <c r="I662" s="1" t="s">
        <v>597</v>
      </c>
      <c r="J662" s="1">
        <v>2440</v>
      </c>
      <c r="K662" s="1" t="s">
        <v>345</v>
      </c>
      <c r="L662" s="1" t="s">
        <v>561</v>
      </c>
      <c r="M662" s="1"/>
      <c r="N662" s="1" t="s">
        <v>606</v>
      </c>
      <c r="O662" s="1" t="str">
        <f t="shared" si="325"/>
        <v>No</v>
      </c>
      <c r="P662" s="1" t="s">
        <v>722</v>
      </c>
      <c r="Q662" s="1">
        <v>80</v>
      </c>
      <c r="R662" s="1">
        <f t="shared" si="330"/>
        <v>0</v>
      </c>
      <c r="S662" s="1">
        <v>80</v>
      </c>
      <c r="T662" s="1" t="s">
        <v>30</v>
      </c>
      <c r="U662" s="1">
        <f t="shared" ref="U662:V664" si="331">R662/1000</f>
        <v>0</v>
      </c>
      <c r="V662" s="1">
        <f t="shared" si="331"/>
        <v>0.08</v>
      </c>
      <c r="W662" s="1" t="s">
        <v>231</v>
      </c>
      <c r="X662" s="1" t="str">
        <f>IF(N662="E", "Yes", "No")</f>
        <v>No</v>
      </c>
      <c r="AB662" t="s">
        <v>429</v>
      </c>
      <c r="AC662" t="str">
        <f t="shared" si="326"/>
        <v>No</v>
      </c>
      <c r="AD662" t="str">
        <f t="shared" si="313"/>
        <v>No</v>
      </c>
      <c r="AE662" t="str">
        <f t="shared" si="314"/>
        <v>No</v>
      </c>
      <c r="AF662" t="str">
        <f t="shared" si="315"/>
        <v>Yes</v>
      </c>
      <c r="AG662" t="str">
        <f t="shared" si="316"/>
        <v>Yes</v>
      </c>
      <c r="AH662" s="1" t="s">
        <v>348</v>
      </c>
      <c r="AI662" t="s">
        <v>348</v>
      </c>
      <c r="AJ662" t="str">
        <f t="shared" si="309"/>
        <v/>
      </c>
      <c r="AK662" t="str">
        <f t="shared" si="317"/>
        <v/>
      </c>
      <c r="AL662" t="str">
        <f t="shared" si="318"/>
        <v/>
      </c>
      <c r="AM662" t="str">
        <f t="shared" si="319"/>
        <v>Industrial</v>
      </c>
      <c r="AN662" t="str">
        <f t="shared" si="320"/>
        <v>Pharmaceutical</v>
      </c>
      <c r="AO662" t="str">
        <f t="shared" si="321"/>
        <v/>
      </c>
      <c r="AP662" t="str">
        <f t="shared" si="305"/>
        <v/>
      </c>
    </row>
    <row r="663" spans="1:42" hidden="1" x14ac:dyDescent="0.35">
      <c r="A663" s="1">
        <v>4087098</v>
      </c>
      <c r="B663" s="1" t="s">
        <v>579</v>
      </c>
      <c r="C663" s="1" t="s">
        <v>580</v>
      </c>
      <c r="D663" s="1">
        <v>2017</v>
      </c>
      <c r="E663" s="1" t="s">
        <v>618</v>
      </c>
      <c r="F663" s="1">
        <v>67466</v>
      </c>
      <c r="G663" s="1" t="s">
        <v>259</v>
      </c>
      <c r="H663" s="1" t="s">
        <v>96</v>
      </c>
      <c r="I663" s="1" t="s">
        <v>597</v>
      </c>
      <c r="J663" s="1">
        <v>2440</v>
      </c>
      <c r="K663" s="1" t="s">
        <v>345</v>
      </c>
      <c r="L663" s="1" t="s">
        <v>567</v>
      </c>
      <c r="M663" s="1"/>
      <c r="N663" s="1" t="s">
        <v>606</v>
      </c>
      <c r="O663" s="1" t="str">
        <f t="shared" si="325"/>
        <v>No</v>
      </c>
      <c r="P663" s="1" t="s">
        <v>722</v>
      </c>
      <c r="Q663" s="1">
        <v>200</v>
      </c>
      <c r="R663" s="1">
        <f t="shared" si="330"/>
        <v>0</v>
      </c>
      <c r="S663" s="1">
        <v>188</v>
      </c>
      <c r="T663" s="1" t="s">
        <v>30</v>
      </c>
      <c r="U663" s="1">
        <f t="shared" si="331"/>
        <v>0</v>
      </c>
      <c r="V663" s="1">
        <f t="shared" si="331"/>
        <v>0.188</v>
      </c>
      <c r="W663" s="1" t="s">
        <v>231</v>
      </c>
      <c r="X663" s="1" t="str">
        <f>IF(N663="E", "Yes", "No")</f>
        <v>No</v>
      </c>
      <c r="AB663" t="s">
        <v>435</v>
      </c>
      <c r="AC663" s="1" t="s">
        <v>349</v>
      </c>
      <c r="AD663" t="str">
        <f t="shared" si="313"/>
        <v>No</v>
      </c>
      <c r="AE663" t="str">
        <f t="shared" si="314"/>
        <v>No</v>
      </c>
      <c r="AF663" t="str">
        <f t="shared" si="315"/>
        <v>Yes</v>
      </c>
      <c r="AG663" t="str">
        <f t="shared" si="316"/>
        <v>Yes</v>
      </c>
      <c r="AH663" s="1" t="s">
        <v>348</v>
      </c>
      <c r="AI663" t="s">
        <v>348</v>
      </c>
      <c r="AJ663" t="str">
        <f t="shared" si="309"/>
        <v>Pesticide</v>
      </c>
      <c r="AK663" t="str">
        <f t="shared" si="317"/>
        <v/>
      </c>
      <c r="AL663" t="str">
        <f t="shared" si="318"/>
        <v/>
      </c>
      <c r="AM663" t="str">
        <f t="shared" si="319"/>
        <v>Industrial</v>
      </c>
      <c r="AN663" t="str">
        <f t="shared" si="320"/>
        <v>Pharmaceutical</v>
      </c>
      <c r="AO663" t="str">
        <f t="shared" si="321"/>
        <v/>
      </c>
      <c r="AP663" t="str">
        <f t="shared" si="305"/>
        <v/>
      </c>
    </row>
    <row r="664" spans="1:42" hidden="1" x14ac:dyDescent="0.35">
      <c r="A664" s="1">
        <v>4087098</v>
      </c>
      <c r="B664" s="1" t="s">
        <v>579</v>
      </c>
      <c r="C664" s="1" t="s">
        <v>580</v>
      </c>
      <c r="D664" s="1">
        <v>2017</v>
      </c>
      <c r="E664" s="1" t="s">
        <v>618</v>
      </c>
      <c r="F664" s="1">
        <v>67464</v>
      </c>
      <c r="G664" s="1" t="s">
        <v>258</v>
      </c>
      <c r="H664" s="1" t="s">
        <v>95</v>
      </c>
      <c r="I664" s="1" t="s">
        <v>597</v>
      </c>
      <c r="J664" s="1">
        <v>2440</v>
      </c>
      <c r="K664" s="1" t="s">
        <v>345</v>
      </c>
      <c r="L664" s="1" t="s">
        <v>566</v>
      </c>
      <c r="M664" s="1"/>
      <c r="N664" s="1" t="s">
        <v>606</v>
      </c>
      <c r="O664" s="1" t="str">
        <f t="shared" si="325"/>
        <v>No</v>
      </c>
      <c r="P664" s="1" t="s">
        <v>722</v>
      </c>
      <c r="Q664" s="1">
        <v>86</v>
      </c>
      <c r="R664" s="1">
        <f t="shared" si="330"/>
        <v>0</v>
      </c>
      <c r="S664" s="1">
        <v>12</v>
      </c>
      <c r="T664" s="1" t="s">
        <v>30</v>
      </c>
      <c r="U664" s="1">
        <f t="shared" si="331"/>
        <v>0</v>
      </c>
      <c r="V664" s="1">
        <f t="shared" si="331"/>
        <v>1.2E-2</v>
      </c>
      <c r="W664" s="1" t="s">
        <v>231</v>
      </c>
      <c r="X664" s="1" t="str">
        <f>IF(N664="E", "Yes", "No")</f>
        <v>No</v>
      </c>
      <c r="AB664" t="s">
        <v>434</v>
      </c>
      <c r="AC664" t="str">
        <f t="shared" ref="AC664:AC698" si="332">IF(ISNUMBER(SEARCH("Pesticide, active_ingredient", AB664)), "Yes", "No")</f>
        <v>No</v>
      </c>
      <c r="AD664" t="str">
        <f t="shared" si="313"/>
        <v>Yes</v>
      </c>
      <c r="AE664" t="str">
        <f t="shared" si="314"/>
        <v>No</v>
      </c>
      <c r="AF664" t="str">
        <f t="shared" si="315"/>
        <v>Yes</v>
      </c>
      <c r="AG664" t="str">
        <f t="shared" si="316"/>
        <v>Yes</v>
      </c>
      <c r="AH664" s="1" t="s">
        <v>348</v>
      </c>
      <c r="AI664" t="s">
        <v>348</v>
      </c>
      <c r="AJ664" t="str">
        <f t="shared" si="309"/>
        <v/>
      </c>
      <c r="AK664" t="str">
        <f t="shared" si="317"/>
        <v>PCP</v>
      </c>
      <c r="AL664" t="str">
        <f t="shared" si="318"/>
        <v/>
      </c>
      <c r="AM664" t="str">
        <f t="shared" si="319"/>
        <v>Industrial</v>
      </c>
      <c r="AN664" t="str">
        <f t="shared" si="320"/>
        <v>Pharmaceutical</v>
      </c>
      <c r="AO664" t="str">
        <f t="shared" si="321"/>
        <v/>
      </c>
      <c r="AP664" t="str">
        <f t="shared" si="305"/>
        <v/>
      </c>
    </row>
    <row r="665" spans="1:42" hidden="1" x14ac:dyDescent="0.35">
      <c r="A665" s="1">
        <v>4087098</v>
      </c>
      <c r="B665" s="1" t="s">
        <v>579</v>
      </c>
      <c r="C665" s="1" t="s">
        <v>580</v>
      </c>
      <c r="D665" s="1">
        <v>2017</v>
      </c>
      <c r="E665" s="1" t="s">
        <v>618</v>
      </c>
      <c r="F665" s="1">
        <v>4254</v>
      </c>
      <c r="G665" s="1" t="s">
        <v>176</v>
      </c>
      <c r="H665" s="1" t="s">
        <v>6</v>
      </c>
      <c r="I665" s="1" t="s">
        <v>596</v>
      </c>
      <c r="J665" s="1">
        <v>4433</v>
      </c>
      <c r="K665" s="1" t="s">
        <v>614</v>
      </c>
      <c r="L665" s="1" t="s">
        <v>530</v>
      </c>
      <c r="M665" s="1"/>
      <c r="N665" s="1" t="s">
        <v>606</v>
      </c>
      <c r="O665" s="1" t="str">
        <f t="shared" si="325"/>
        <v>No</v>
      </c>
      <c r="P665" s="1" t="s">
        <v>722</v>
      </c>
      <c r="Q665" s="1">
        <v>0.16</v>
      </c>
      <c r="R665" s="1">
        <f t="shared" si="330"/>
        <v>0</v>
      </c>
      <c r="S665" s="1">
        <v>0.16</v>
      </c>
      <c r="T665" s="1" t="s">
        <v>7</v>
      </c>
      <c r="U665" s="1">
        <f>R665/1</f>
        <v>0</v>
      </c>
      <c r="V665" s="1">
        <f>S665</f>
        <v>0.16</v>
      </c>
      <c r="W665" s="1" t="s">
        <v>177</v>
      </c>
      <c r="X665" s="1" t="str">
        <f>IF(N665="E", "Yes", "No")</f>
        <v>No</v>
      </c>
      <c r="AB665" t="s">
        <v>347</v>
      </c>
      <c r="AC665" t="str">
        <f t="shared" si="332"/>
        <v>Yes</v>
      </c>
      <c r="AD665" t="str">
        <f t="shared" si="313"/>
        <v>No</v>
      </c>
      <c r="AE665" t="str">
        <f t="shared" si="314"/>
        <v>No</v>
      </c>
      <c r="AF665" t="str">
        <f t="shared" si="315"/>
        <v>No</v>
      </c>
      <c r="AG665" t="str">
        <f t="shared" si="316"/>
        <v>No</v>
      </c>
      <c r="AH665" t="s">
        <v>348</v>
      </c>
      <c r="AI665" t="s">
        <v>348</v>
      </c>
      <c r="AJ665" t="str">
        <f t="shared" si="309"/>
        <v>Pesticide</v>
      </c>
      <c r="AK665" t="str">
        <f t="shared" si="317"/>
        <v/>
      </c>
      <c r="AL665" t="str">
        <f t="shared" si="318"/>
        <v/>
      </c>
      <c r="AM665" t="str">
        <f t="shared" si="319"/>
        <v/>
      </c>
      <c r="AN665" t="str">
        <f t="shared" si="320"/>
        <v/>
      </c>
      <c r="AO665" t="str">
        <f t="shared" si="321"/>
        <v/>
      </c>
      <c r="AP665" t="str">
        <f t="shared" si="305"/>
        <v/>
      </c>
    </row>
    <row r="666" spans="1:42" hidden="1" x14ac:dyDescent="0.35">
      <c r="A666" s="1">
        <v>4087098</v>
      </c>
      <c r="B666" s="1" t="s">
        <v>579</v>
      </c>
      <c r="C666" s="1" t="s">
        <v>580</v>
      </c>
      <c r="D666" s="1">
        <v>2017</v>
      </c>
      <c r="E666" s="1" t="s">
        <v>618</v>
      </c>
      <c r="F666" s="1">
        <v>62824</v>
      </c>
      <c r="G666" s="1" t="s">
        <v>220</v>
      </c>
      <c r="H666" s="10" t="s">
        <v>58</v>
      </c>
      <c r="I666" s="1" t="s">
        <v>596</v>
      </c>
      <c r="J666" s="1">
        <v>4433</v>
      </c>
      <c r="K666" s="1" t="s">
        <v>614</v>
      </c>
      <c r="L666" s="1" t="s">
        <v>548</v>
      </c>
      <c r="M666" s="1" t="s">
        <v>554</v>
      </c>
      <c r="O666" s="1" t="str">
        <f t="shared" si="325"/>
        <v>Yes</v>
      </c>
      <c r="P666" s="1" t="s">
        <v>349</v>
      </c>
      <c r="Q666" s="1">
        <v>0.01</v>
      </c>
      <c r="R666" s="1">
        <f t="shared" si="330"/>
        <v>0.01</v>
      </c>
      <c r="S666" s="1">
        <v>0.04</v>
      </c>
      <c r="T666" s="1" t="s">
        <v>7</v>
      </c>
      <c r="U666" s="1">
        <f>R666/1</f>
        <v>0.01</v>
      </c>
      <c r="V666" s="1">
        <f>S666</f>
        <v>0.04</v>
      </c>
      <c r="W666" s="1" t="s">
        <v>177</v>
      </c>
      <c r="X666" s="1" t="str">
        <f>IF(S666&lt;R666, "Yes*", "No")</f>
        <v>No</v>
      </c>
      <c r="AB666" t="s">
        <v>397</v>
      </c>
      <c r="AC666" t="str">
        <f t="shared" si="332"/>
        <v>No</v>
      </c>
      <c r="AD666" t="str">
        <f t="shared" si="313"/>
        <v>Yes</v>
      </c>
      <c r="AE666" t="str">
        <f t="shared" si="314"/>
        <v>Yes</v>
      </c>
      <c r="AF666" t="str">
        <f t="shared" si="315"/>
        <v>Yes</v>
      </c>
      <c r="AG666" t="str">
        <f t="shared" si="316"/>
        <v>Yes</v>
      </c>
      <c r="AH666" s="1" t="s">
        <v>348</v>
      </c>
      <c r="AI666" t="s">
        <v>348</v>
      </c>
      <c r="AJ666" t="str">
        <f t="shared" si="309"/>
        <v/>
      </c>
      <c r="AK666" t="str">
        <f t="shared" si="317"/>
        <v>PCP</v>
      </c>
      <c r="AL666" t="str">
        <f t="shared" si="318"/>
        <v>Consumer</v>
      </c>
      <c r="AM666" t="str">
        <f t="shared" si="319"/>
        <v>Industrial</v>
      </c>
      <c r="AN666" t="str">
        <f t="shared" si="320"/>
        <v>Pharmaceutical</v>
      </c>
      <c r="AO666" t="str">
        <f t="shared" si="321"/>
        <v/>
      </c>
      <c r="AP666" t="str">
        <f t="shared" si="305"/>
        <v/>
      </c>
    </row>
    <row r="667" spans="1:42" hidden="1" x14ac:dyDescent="0.35">
      <c r="A667" s="1">
        <v>4087098</v>
      </c>
      <c r="B667" s="1" t="s">
        <v>579</v>
      </c>
      <c r="C667" s="1" t="s">
        <v>580</v>
      </c>
      <c r="D667" s="1">
        <v>2017</v>
      </c>
      <c r="E667" s="1" t="s">
        <v>618</v>
      </c>
      <c r="F667" s="1">
        <v>34408</v>
      </c>
      <c r="G667" s="1" t="s">
        <v>186</v>
      </c>
      <c r="H667" s="1" t="s">
        <v>16</v>
      </c>
      <c r="I667" s="1" t="s">
        <v>596</v>
      </c>
      <c r="J667" s="1">
        <v>4433</v>
      </c>
      <c r="K667" s="1" t="s">
        <v>614</v>
      </c>
      <c r="L667" s="1" t="s">
        <v>547</v>
      </c>
      <c r="M667" s="1" t="s">
        <v>554</v>
      </c>
      <c r="O667" s="1" t="str">
        <f t="shared" si="325"/>
        <v>Yes</v>
      </c>
      <c r="P667" s="1" t="s">
        <v>349</v>
      </c>
      <c r="Q667" s="1">
        <f>AVERAGE(0.021, 0.03)</f>
        <v>2.5500000000000002E-2</v>
      </c>
      <c r="R667" s="1">
        <f t="shared" si="330"/>
        <v>2.5500000000000002E-2</v>
      </c>
      <c r="S667" s="1">
        <v>0.05</v>
      </c>
      <c r="T667" s="1" t="s">
        <v>7</v>
      </c>
      <c r="U667" s="1">
        <f>R667/1</f>
        <v>2.5500000000000002E-2</v>
      </c>
      <c r="V667" s="1">
        <f>S667</f>
        <v>0.05</v>
      </c>
      <c r="W667" s="1" t="s">
        <v>177</v>
      </c>
      <c r="X667" s="1" t="str">
        <f>IF(S667&lt;R667, "Yes*", "No")</f>
        <v>No</v>
      </c>
      <c r="AB667" t="s">
        <v>357</v>
      </c>
      <c r="AC667" t="str">
        <f t="shared" si="332"/>
        <v>No</v>
      </c>
      <c r="AD667" t="str">
        <f t="shared" si="313"/>
        <v>Yes</v>
      </c>
      <c r="AE667" t="str">
        <f t="shared" si="314"/>
        <v>Yes</v>
      </c>
      <c r="AF667" t="str">
        <f t="shared" si="315"/>
        <v>Yes</v>
      </c>
      <c r="AG667" t="str">
        <f t="shared" si="316"/>
        <v>No</v>
      </c>
      <c r="AH667" t="s">
        <v>348</v>
      </c>
      <c r="AI667" t="s">
        <v>348</v>
      </c>
      <c r="AJ667" t="str">
        <f t="shared" si="309"/>
        <v/>
      </c>
      <c r="AK667" t="str">
        <f t="shared" si="317"/>
        <v>PCP</v>
      </c>
      <c r="AL667" t="str">
        <f t="shared" si="318"/>
        <v>Consumer</v>
      </c>
      <c r="AM667" t="str">
        <f t="shared" si="319"/>
        <v>Industrial</v>
      </c>
      <c r="AN667" t="str">
        <f t="shared" si="320"/>
        <v/>
      </c>
      <c r="AO667" t="str">
        <f t="shared" si="321"/>
        <v/>
      </c>
      <c r="AP667" t="str">
        <f t="shared" si="305"/>
        <v/>
      </c>
    </row>
    <row r="668" spans="1:42" hidden="1" x14ac:dyDescent="0.35">
      <c r="A668" s="1">
        <v>4087098</v>
      </c>
      <c r="B668" s="1" t="s">
        <v>579</v>
      </c>
      <c r="C668" s="1" t="s">
        <v>580</v>
      </c>
      <c r="D668" s="1">
        <v>2017</v>
      </c>
      <c r="E668" s="1" t="s">
        <v>618</v>
      </c>
      <c r="F668" s="1">
        <v>62805</v>
      </c>
      <c r="G668" s="1" t="s">
        <v>208</v>
      </c>
      <c r="H668" s="1" t="s">
        <v>42</v>
      </c>
      <c r="I668" s="1" t="s">
        <v>596</v>
      </c>
      <c r="J668" s="1">
        <v>4433</v>
      </c>
      <c r="K668" s="1" t="s">
        <v>614</v>
      </c>
      <c r="L668" s="1" t="s">
        <v>507</v>
      </c>
      <c r="M668" s="1"/>
      <c r="N668" s="1" t="s">
        <v>606</v>
      </c>
      <c r="O668" s="1" t="str">
        <f t="shared" si="325"/>
        <v>No</v>
      </c>
      <c r="P668" s="1" t="s">
        <v>722</v>
      </c>
      <c r="Q668" s="1">
        <v>0.04</v>
      </c>
      <c r="R668" s="1">
        <f t="shared" si="330"/>
        <v>0</v>
      </c>
      <c r="S668" s="1">
        <v>0.04</v>
      </c>
      <c r="T668" s="1" t="s">
        <v>7</v>
      </c>
      <c r="U668" s="1">
        <f>R668/1</f>
        <v>0</v>
      </c>
      <c r="V668" s="1">
        <f>S668</f>
        <v>0.04</v>
      </c>
      <c r="W668" s="1" t="s">
        <v>177</v>
      </c>
      <c r="X668" s="1" t="str">
        <f>IF(N668="E", "Yes", "No")</f>
        <v>No</v>
      </c>
      <c r="AB668" s="1" t="s">
        <v>381</v>
      </c>
      <c r="AC668" t="str">
        <f t="shared" si="332"/>
        <v>No</v>
      </c>
      <c r="AD668" t="str">
        <f t="shared" si="313"/>
        <v>No</v>
      </c>
      <c r="AE668" t="str">
        <f t="shared" si="314"/>
        <v>No</v>
      </c>
      <c r="AF668" t="str">
        <f t="shared" si="315"/>
        <v>No</v>
      </c>
      <c r="AG668" t="str">
        <f t="shared" si="316"/>
        <v>No</v>
      </c>
      <c r="AH668" s="1" t="s">
        <v>349</v>
      </c>
      <c r="AI668" t="s">
        <v>348</v>
      </c>
      <c r="AJ668" t="str">
        <f t="shared" si="309"/>
        <v/>
      </c>
      <c r="AK668" t="str">
        <f t="shared" si="317"/>
        <v/>
      </c>
      <c r="AL668" t="str">
        <f t="shared" si="318"/>
        <v/>
      </c>
      <c r="AM668" t="str">
        <f t="shared" si="319"/>
        <v/>
      </c>
      <c r="AN668" t="str">
        <f t="shared" si="320"/>
        <v/>
      </c>
      <c r="AO668" t="str">
        <f t="shared" si="321"/>
        <v>PAH</v>
      </c>
      <c r="AP668" t="str">
        <f t="shared" si="305"/>
        <v/>
      </c>
    </row>
    <row r="669" spans="1:42" hidden="1" x14ac:dyDescent="0.35">
      <c r="A669" s="1">
        <v>4087098</v>
      </c>
      <c r="B669" s="1" t="s">
        <v>579</v>
      </c>
      <c r="C669" s="1" t="s">
        <v>580</v>
      </c>
      <c r="D669" s="1">
        <v>2017</v>
      </c>
      <c r="E669" s="1" t="s">
        <v>618</v>
      </c>
      <c r="F669" s="1">
        <v>67494</v>
      </c>
      <c r="G669" s="1" t="s">
        <v>281</v>
      </c>
      <c r="H669" s="1" t="s">
        <v>117</v>
      </c>
      <c r="I669" s="1" t="s">
        <v>597</v>
      </c>
      <c r="J669" s="1">
        <v>2440</v>
      </c>
      <c r="K669" s="1" t="s">
        <v>345</v>
      </c>
      <c r="L669" s="1" t="s">
        <v>566</v>
      </c>
      <c r="M669" s="1"/>
      <c r="N669" s="1" t="s">
        <v>606</v>
      </c>
      <c r="O669" s="1" t="str">
        <f t="shared" si="325"/>
        <v>No</v>
      </c>
      <c r="P669" s="1" t="s">
        <v>722</v>
      </c>
      <c r="Q669" s="1">
        <v>200</v>
      </c>
      <c r="R669" s="1">
        <f t="shared" si="330"/>
        <v>0</v>
      </c>
      <c r="S669" s="1">
        <v>80</v>
      </c>
      <c r="T669" s="1" t="s">
        <v>30</v>
      </c>
      <c r="U669" s="1">
        <f t="shared" ref="U669:V672" si="333">R669/1000</f>
        <v>0</v>
      </c>
      <c r="V669" s="1">
        <f t="shared" si="333"/>
        <v>0.08</v>
      </c>
      <c r="W669" s="1" t="s">
        <v>231</v>
      </c>
      <c r="X669" s="1" t="str">
        <f>IF(N669="E", "Yes", "No")</f>
        <v>No</v>
      </c>
      <c r="AB669" t="s">
        <v>457</v>
      </c>
      <c r="AC669" t="str">
        <f t="shared" si="332"/>
        <v>No</v>
      </c>
      <c r="AD669" t="str">
        <f t="shared" si="313"/>
        <v>Yes</v>
      </c>
      <c r="AE669" t="str">
        <f t="shared" si="314"/>
        <v>No</v>
      </c>
      <c r="AF669" t="str">
        <f t="shared" si="315"/>
        <v>Yes</v>
      </c>
      <c r="AG669" t="str">
        <f t="shared" si="316"/>
        <v>Yes</v>
      </c>
      <c r="AH669" s="1" t="s">
        <v>348</v>
      </c>
      <c r="AI669" t="s">
        <v>348</v>
      </c>
      <c r="AJ669" t="str">
        <f t="shared" si="309"/>
        <v/>
      </c>
      <c r="AK669" t="str">
        <f t="shared" si="317"/>
        <v>PCP</v>
      </c>
      <c r="AL669" t="str">
        <f t="shared" si="318"/>
        <v/>
      </c>
      <c r="AM669" t="str">
        <f t="shared" si="319"/>
        <v>Industrial</v>
      </c>
      <c r="AN669" t="str">
        <f t="shared" si="320"/>
        <v>Pharmaceutical</v>
      </c>
      <c r="AO669" t="str">
        <f t="shared" si="321"/>
        <v/>
      </c>
      <c r="AP669" t="str">
        <f t="shared" si="305"/>
        <v/>
      </c>
    </row>
    <row r="670" spans="1:42" hidden="1" x14ac:dyDescent="0.35">
      <c r="A670" s="1">
        <v>4087098</v>
      </c>
      <c r="B670" s="1" t="s">
        <v>579</v>
      </c>
      <c r="C670" s="1" t="s">
        <v>580</v>
      </c>
      <c r="D670" s="1">
        <v>2017</v>
      </c>
      <c r="E670" s="1" t="s">
        <v>618</v>
      </c>
      <c r="F670" s="1">
        <v>67447</v>
      </c>
      <c r="G670" s="1" t="s">
        <v>243</v>
      </c>
      <c r="H670" s="1" t="s">
        <v>81</v>
      </c>
      <c r="I670" s="1" t="s">
        <v>597</v>
      </c>
      <c r="J670" s="1">
        <v>2440</v>
      </c>
      <c r="K670" s="1" t="s">
        <v>345</v>
      </c>
      <c r="L670" s="1" t="s">
        <v>563</v>
      </c>
      <c r="M670" s="1"/>
      <c r="N670" s="1" t="s">
        <v>606</v>
      </c>
      <c r="O670" s="1" t="str">
        <f t="shared" si="325"/>
        <v>No</v>
      </c>
      <c r="P670" s="1" t="s">
        <v>722</v>
      </c>
      <c r="Q670" s="1">
        <v>19</v>
      </c>
      <c r="R670" s="1">
        <f t="shared" si="330"/>
        <v>0</v>
      </c>
      <c r="S670" s="1">
        <v>48</v>
      </c>
      <c r="T670" s="1" t="s">
        <v>30</v>
      </c>
      <c r="U670" s="1">
        <f t="shared" si="333"/>
        <v>0</v>
      </c>
      <c r="V670" s="1">
        <f t="shared" si="333"/>
        <v>4.8000000000000001E-2</v>
      </c>
      <c r="W670" s="1" t="s">
        <v>231</v>
      </c>
      <c r="X670" s="1" t="str">
        <f>IF(N670="E", "Yes", "No")</f>
        <v>No</v>
      </c>
      <c r="AB670" t="s">
        <v>421</v>
      </c>
      <c r="AC670" t="str">
        <f t="shared" si="332"/>
        <v>No</v>
      </c>
      <c r="AD670" t="str">
        <f t="shared" si="313"/>
        <v>Yes</v>
      </c>
      <c r="AE670" t="str">
        <f t="shared" si="314"/>
        <v>No</v>
      </c>
      <c r="AF670" t="str">
        <f t="shared" si="315"/>
        <v>No</v>
      </c>
      <c r="AG670" t="str">
        <f t="shared" si="316"/>
        <v>Yes</v>
      </c>
      <c r="AH670" s="1" t="s">
        <v>348</v>
      </c>
      <c r="AI670" t="s">
        <v>348</v>
      </c>
      <c r="AJ670" t="str">
        <f t="shared" si="309"/>
        <v/>
      </c>
      <c r="AK670" t="str">
        <f t="shared" si="317"/>
        <v>PCP</v>
      </c>
      <c r="AL670" t="str">
        <f t="shared" si="318"/>
        <v/>
      </c>
      <c r="AM670" t="str">
        <f t="shared" si="319"/>
        <v/>
      </c>
      <c r="AN670" t="str">
        <f t="shared" si="320"/>
        <v>Pharmaceutical</v>
      </c>
      <c r="AO670" t="str">
        <f t="shared" si="321"/>
        <v/>
      </c>
      <c r="AP670" t="str">
        <f t="shared" si="305"/>
        <v/>
      </c>
    </row>
    <row r="671" spans="1:42" hidden="1" x14ac:dyDescent="0.35">
      <c r="A671" s="1">
        <v>4087098</v>
      </c>
      <c r="B671" s="1" t="s">
        <v>579</v>
      </c>
      <c r="C671" s="1" t="s">
        <v>580</v>
      </c>
      <c r="D671" s="1">
        <v>2017</v>
      </c>
      <c r="E671" s="1" t="s">
        <v>618</v>
      </c>
      <c r="F671" s="1">
        <v>67525</v>
      </c>
      <c r="G671" s="1" t="s">
        <v>309</v>
      </c>
      <c r="H671" s="1" t="s">
        <v>143</v>
      </c>
      <c r="I671" s="1" t="s">
        <v>597</v>
      </c>
      <c r="J671" s="1">
        <v>2440</v>
      </c>
      <c r="K671" s="1" t="s">
        <v>345</v>
      </c>
      <c r="L671" s="1" t="s">
        <v>566</v>
      </c>
      <c r="M671" s="1"/>
      <c r="N671" s="1" t="s">
        <v>606</v>
      </c>
      <c r="O671" s="1" t="str">
        <f t="shared" si="325"/>
        <v>No</v>
      </c>
      <c r="P671" s="1" t="s">
        <v>722</v>
      </c>
      <c r="Q671" s="1">
        <v>80</v>
      </c>
      <c r="R671" s="1">
        <f t="shared" si="330"/>
        <v>0</v>
      </c>
      <c r="S671" s="1">
        <v>52</v>
      </c>
      <c r="T671" s="1" t="s">
        <v>30</v>
      </c>
      <c r="U671" s="1">
        <f t="shared" si="333"/>
        <v>0</v>
      </c>
      <c r="V671" s="1">
        <f t="shared" si="333"/>
        <v>5.1999999999999998E-2</v>
      </c>
      <c r="W671" s="1" t="s">
        <v>231</v>
      </c>
      <c r="X671" s="1" t="str">
        <f>IF(N671="E", "Yes", "No")</f>
        <v>No</v>
      </c>
      <c r="AB671" t="s">
        <v>484</v>
      </c>
      <c r="AC671" t="str">
        <f t="shared" si="332"/>
        <v>No</v>
      </c>
      <c r="AD671" t="str">
        <f t="shared" si="313"/>
        <v>Yes</v>
      </c>
      <c r="AE671" t="str">
        <f t="shared" si="314"/>
        <v>No</v>
      </c>
      <c r="AF671" t="str">
        <f t="shared" si="315"/>
        <v>Yes</v>
      </c>
      <c r="AG671" t="str">
        <f t="shared" si="316"/>
        <v>Yes</v>
      </c>
      <c r="AH671" s="1" t="s">
        <v>348</v>
      </c>
      <c r="AI671" t="s">
        <v>348</v>
      </c>
      <c r="AJ671" t="str">
        <f t="shared" si="309"/>
        <v/>
      </c>
      <c r="AK671" t="str">
        <f t="shared" si="317"/>
        <v>PCP</v>
      </c>
      <c r="AL671" t="str">
        <f t="shared" si="318"/>
        <v/>
      </c>
      <c r="AM671" t="str">
        <f t="shared" si="319"/>
        <v>Industrial</v>
      </c>
      <c r="AN671" t="str">
        <f t="shared" si="320"/>
        <v>Pharmaceutical</v>
      </c>
      <c r="AO671" t="str">
        <f t="shared" si="321"/>
        <v/>
      </c>
      <c r="AP671" t="str">
        <f t="shared" si="305"/>
        <v/>
      </c>
    </row>
    <row r="672" spans="1:42" hidden="1" x14ac:dyDescent="0.35">
      <c r="A672" s="1">
        <v>4087098</v>
      </c>
      <c r="B672" s="1" t="s">
        <v>579</v>
      </c>
      <c r="C672" s="1" t="s">
        <v>580</v>
      </c>
      <c r="D672" s="1">
        <v>2017</v>
      </c>
      <c r="E672" s="1" t="s">
        <v>618</v>
      </c>
      <c r="F672" s="1">
        <v>67484</v>
      </c>
      <c r="G672" s="1" t="s">
        <v>274</v>
      </c>
      <c r="H672" s="1" t="s">
        <v>110</v>
      </c>
      <c r="I672" s="1" t="s">
        <v>597</v>
      </c>
      <c r="J672" s="1">
        <v>2440</v>
      </c>
      <c r="K672" s="1" t="s">
        <v>345</v>
      </c>
      <c r="L672" s="1" t="s">
        <v>345</v>
      </c>
      <c r="M672" s="1"/>
      <c r="N672" s="1" t="s">
        <v>606</v>
      </c>
      <c r="O672" s="1" t="str">
        <f t="shared" si="325"/>
        <v>No</v>
      </c>
      <c r="P672" s="1" t="s">
        <v>722</v>
      </c>
      <c r="Q672" s="1">
        <v>80</v>
      </c>
      <c r="R672" s="1">
        <f t="shared" si="330"/>
        <v>0</v>
      </c>
      <c r="S672" s="1">
        <v>22</v>
      </c>
      <c r="T672" s="1" t="s">
        <v>30</v>
      </c>
      <c r="U672" s="1">
        <f t="shared" si="333"/>
        <v>0</v>
      </c>
      <c r="V672" s="1">
        <f t="shared" si="333"/>
        <v>2.1999999999999999E-2</v>
      </c>
      <c r="W672" s="1" t="s">
        <v>231</v>
      </c>
      <c r="X672" s="1" t="str">
        <f>IF(N672="E", "Yes", "No")</f>
        <v>No</v>
      </c>
      <c r="AB672" t="s">
        <v>450</v>
      </c>
      <c r="AC672" t="str">
        <f t="shared" si="332"/>
        <v>No</v>
      </c>
      <c r="AD672" t="str">
        <f t="shared" si="313"/>
        <v>No</v>
      </c>
      <c r="AE672" t="str">
        <f t="shared" si="314"/>
        <v>No</v>
      </c>
      <c r="AF672" t="str">
        <f t="shared" si="315"/>
        <v>No</v>
      </c>
      <c r="AG672" t="str">
        <f t="shared" si="316"/>
        <v>Yes</v>
      </c>
      <c r="AH672" s="1" t="s">
        <v>348</v>
      </c>
      <c r="AI672" t="s">
        <v>348</v>
      </c>
      <c r="AJ672" t="str">
        <f t="shared" si="309"/>
        <v/>
      </c>
      <c r="AK672" t="str">
        <f t="shared" si="317"/>
        <v/>
      </c>
      <c r="AL672" t="str">
        <f t="shared" si="318"/>
        <v/>
      </c>
      <c r="AM672" t="str">
        <f t="shared" si="319"/>
        <v/>
      </c>
      <c r="AN672" t="str">
        <f t="shared" si="320"/>
        <v>Pharmaceutical</v>
      </c>
      <c r="AO672" t="str">
        <f t="shared" si="321"/>
        <v/>
      </c>
      <c r="AP672" t="str">
        <f t="shared" si="305"/>
        <v/>
      </c>
    </row>
    <row r="673" spans="1:42" hidden="1" x14ac:dyDescent="0.35">
      <c r="A673">
        <v>4087098</v>
      </c>
      <c r="B673" t="s">
        <v>579</v>
      </c>
      <c r="C673" t="s">
        <v>580</v>
      </c>
      <c r="D673">
        <v>2017</v>
      </c>
      <c r="E673" t="s">
        <v>620</v>
      </c>
      <c r="F673" s="4">
        <v>63163</v>
      </c>
      <c r="G673" s="1" t="s">
        <v>189</v>
      </c>
      <c r="H673" t="s">
        <v>20</v>
      </c>
      <c r="I673" t="s">
        <v>693</v>
      </c>
      <c r="L673" t="s">
        <v>551</v>
      </c>
      <c r="N673" t="s">
        <v>606</v>
      </c>
      <c r="O673" s="1" t="str">
        <f t="shared" si="325"/>
        <v>No</v>
      </c>
      <c r="Q673">
        <v>100</v>
      </c>
      <c r="R673">
        <f t="shared" si="330"/>
        <v>0</v>
      </c>
      <c r="S673">
        <v>100</v>
      </c>
      <c r="T673" t="s">
        <v>622</v>
      </c>
      <c r="U673">
        <f t="shared" ref="U673:U680" si="334">R673/1</f>
        <v>0</v>
      </c>
      <c r="V673">
        <f t="shared" ref="V673:V680" si="335">U673</f>
        <v>0</v>
      </c>
      <c r="W673" t="s">
        <v>648</v>
      </c>
      <c r="X673" t="str">
        <f t="shared" ref="X673:X680" si="336">IF(S673&lt;R673, "Yes*", "No")</f>
        <v>No</v>
      </c>
      <c r="AB673" t="s">
        <v>361</v>
      </c>
      <c r="AC673" t="str">
        <f t="shared" si="332"/>
        <v>Yes</v>
      </c>
      <c r="AD673" t="str">
        <f t="shared" si="313"/>
        <v>Yes</v>
      </c>
      <c r="AE673" t="str">
        <f t="shared" si="314"/>
        <v>Yes</v>
      </c>
      <c r="AF673" t="str">
        <f t="shared" si="315"/>
        <v>Yes</v>
      </c>
      <c r="AG673" t="str">
        <f t="shared" si="316"/>
        <v>Yes</v>
      </c>
      <c r="AH673" t="s">
        <v>349</v>
      </c>
      <c r="AI673" t="s">
        <v>348</v>
      </c>
      <c r="AJ673" t="str">
        <f t="shared" si="309"/>
        <v>Pesticide</v>
      </c>
      <c r="AK673" t="str">
        <f t="shared" si="317"/>
        <v>PCP</v>
      </c>
      <c r="AL673" t="str">
        <f t="shared" si="318"/>
        <v>Consumer</v>
      </c>
      <c r="AM673" t="str">
        <f t="shared" si="319"/>
        <v>Industrial</v>
      </c>
      <c r="AN673" t="str">
        <f t="shared" si="320"/>
        <v>Pharmaceutical</v>
      </c>
      <c r="AO673" t="str">
        <f t="shared" si="321"/>
        <v>PAH</v>
      </c>
      <c r="AP673" t="str">
        <f t="shared" si="305"/>
        <v/>
      </c>
    </row>
    <row r="674" spans="1:42" hidden="1" x14ac:dyDescent="0.35">
      <c r="A674">
        <v>40870112</v>
      </c>
      <c r="B674" t="s">
        <v>573</v>
      </c>
      <c r="C674" t="s">
        <v>574</v>
      </c>
      <c r="D674">
        <v>2017</v>
      </c>
      <c r="E674" t="s">
        <v>620</v>
      </c>
      <c r="F674" s="4">
        <v>63189</v>
      </c>
      <c r="G674" t="s">
        <v>180</v>
      </c>
      <c r="H674" t="s">
        <v>10</v>
      </c>
      <c r="I674" t="s">
        <v>693</v>
      </c>
      <c r="N674" t="s">
        <v>606</v>
      </c>
      <c r="O674" s="1" t="str">
        <f t="shared" si="325"/>
        <v>No</v>
      </c>
      <c r="Q674">
        <v>5000</v>
      </c>
      <c r="R674">
        <f t="shared" si="330"/>
        <v>0</v>
      </c>
      <c r="S674">
        <v>1000</v>
      </c>
      <c r="T674" t="s">
        <v>622</v>
      </c>
      <c r="U674">
        <f t="shared" si="334"/>
        <v>0</v>
      </c>
      <c r="V674">
        <f t="shared" si="335"/>
        <v>0</v>
      </c>
      <c r="W674" t="s">
        <v>648</v>
      </c>
      <c r="X674" t="str">
        <f t="shared" si="336"/>
        <v>No</v>
      </c>
      <c r="AB674" t="s">
        <v>699</v>
      </c>
      <c r="AC674" t="str">
        <f t="shared" si="332"/>
        <v>Yes</v>
      </c>
      <c r="AD674" t="str">
        <f t="shared" si="313"/>
        <v>No</v>
      </c>
      <c r="AE674" t="str">
        <f t="shared" si="314"/>
        <v>No</v>
      </c>
      <c r="AF674" t="str">
        <f t="shared" si="315"/>
        <v>No</v>
      </c>
      <c r="AG674" t="str">
        <f t="shared" si="316"/>
        <v>No</v>
      </c>
      <c r="AH674" t="s">
        <v>349</v>
      </c>
      <c r="AI674" t="s">
        <v>348</v>
      </c>
      <c r="AJ674" t="str">
        <f t="shared" si="309"/>
        <v>Pesticide</v>
      </c>
      <c r="AK674" t="str">
        <f t="shared" si="317"/>
        <v/>
      </c>
      <c r="AL674" t="str">
        <f t="shared" si="318"/>
        <v/>
      </c>
      <c r="AM674" t="str">
        <f t="shared" si="319"/>
        <v/>
      </c>
      <c r="AN674" t="str">
        <f t="shared" si="320"/>
        <v/>
      </c>
      <c r="AO674" t="str">
        <f t="shared" si="321"/>
        <v>PAH</v>
      </c>
      <c r="AP674" t="str">
        <f t="shared" si="305"/>
        <v/>
      </c>
    </row>
    <row r="675" spans="1:42" hidden="1" x14ac:dyDescent="0.35">
      <c r="A675">
        <v>4087170</v>
      </c>
      <c r="B675" t="s">
        <v>586</v>
      </c>
      <c r="C675" t="s">
        <v>587</v>
      </c>
      <c r="D675">
        <v>2017</v>
      </c>
      <c r="E675" t="s">
        <v>620</v>
      </c>
      <c r="F675" s="4">
        <v>63189</v>
      </c>
      <c r="G675" t="s">
        <v>180</v>
      </c>
      <c r="H675" t="s">
        <v>10</v>
      </c>
      <c r="I675" t="s">
        <v>693</v>
      </c>
      <c r="N675" t="s">
        <v>606</v>
      </c>
      <c r="O675" s="1" t="str">
        <f t="shared" si="325"/>
        <v>No</v>
      </c>
      <c r="Q675">
        <v>5000</v>
      </c>
      <c r="R675">
        <f t="shared" si="330"/>
        <v>0</v>
      </c>
      <c r="S675">
        <v>1000</v>
      </c>
      <c r="T675" t="s">
        <v>622</v>
      </c>
      <c r="U675">
        <f t="shared" si="334"/>
        <v>0</v>
      </c>
      <c r="V675">
        <f t="shared" si="335"/>
        <v>0</v>
      </c>
      <c r="W675" t="s">
        <v>648</v>
      </c>
      <c r="X675" t="str">
        <f t="shared" si="336"/>
        <v>No</v>
      </c>
      <c r="AB675" t="s">
        <v>699</v>
      </c>
      <c r="AC675" t="str">
        <f t="shared" si="332"/>
        <v>Yes</v>
      </c>
      <c r="AD675" t="str">
        <f t="shared" si="313"/>
        <v>No</v>
      </c>
      <c r="AE675" t="str">
        <f t="shared" si="314"/>
        <v>No</v>
      </c>
      <c r="AF675" t="str">
        <f t="shared" si="315"/>
        <v>No</v>
      </c>
      <c r="AG675" t="str">
        <f t="shared" si="316"/>
        <v>No</v>
      </c>
      <c r="AH675" t="s">
        <v>349</v>
      </c>
      <c r="AI675" t="s">
        <v>348</v>
      </c>
      <c r="AJ675" t="str">
        <f t="shared" si="309"/>
        <v>Pesticide</v>
      </c>
      <c r="AK675" t="str">
        <f t="shared" si="317"/>
        <v/>
      </c>
      <c r="AL675" t="str">
        <f t="shared" si="318"/>
        <v/>
      </c>
      <c r="AM675" t="str">
        <f t="shared" si="319"/>
        <v/>
      </c>
      <c r="AN675" t="str">
        <f t="shared" si="320"/>
        <v/>
      </c>
      <c r="AO675" t="str">
        <f t="shared" si="321"/>
        <v>PAH</v>
      </c>
      <c r="AP675" t="str">
        <f t="shared" si="305"/>
        <v/>
      </c>
    </row>
    <row r="676" spans="1:42" hidden="1" x14ac:dyDescent="0.35">
      <c r="A676">
        <v>40871607</v>
      </c>
      <c r="B676" s="5" t="s">
        <v>584</v>
      </c>
      <c r="C676" t="s">
        <v>585</v>
      </c>
      <c r="D676">
        <v>2017</v>
      </c>
      <c r="E676" t="s">
        <v>620</v>
      </c>
      <c r="F676" s="4">
        <v>63189</v>
      </c>
      <c r="G676" t="s">
        <v>180</v>
      </c>
      <c r="H676" t="s">
        <v>10</v>
      </c>
      <c r="I676" t="s">
        <v>693</v>
      </c>
      <c r="N676" t="s">
        <v>606</v>
      </c>
      <c r="O676" s="1" t="str">
        <f t="shared" si="325"/>
        <v>No</v>
      </c>
      <c r="Q676">
        <v>1000</v>
      </c>
      <c r="R676">
        <f t="shared" si="330"/>
        <v>0</v>
      </c>
      <c r="S676">
        <v>1000</v>
      </c>
      <c r="T676" t="s">
        <v>622</v>
      </c>
      <c r="U676">
        <f t="shared" si="334"/>
        <v>0</v>
      </c>
      <c r="V676">
        <f t="shared" si="335"/>
        <v>0</v>
      </c>
      <c r="W676" t="s">
        <v>648</v>
      </c>
      <c r="X676" t="str">
        <f t="shared" si="336"/>
        <v>No</v>
      </c>
      <c r="AB676" t="s">
        <v>699</v>
      </c>
      <c r="AC676" t="str">
        <f t="shared" si="332"/>
        <v>Yes</v>
      </c>
      <c r="AD676" t="str">
        <f t="shared" si="313"/>
        <v>No</v>
      </c>
      <c r="AE676" t="str">
        <f t="shared" si="314"/>
        <v>No</v>
      </c>
      <c r="AF676" t="str">
        <f t="shared" si="315"/>
        <v>No</v>
      </c>
      <c r="AG676" t="str">
        <f t="shared" si="316"/>
        <v>No</v>
      </c>
      <c r="AH676" t="s">
        <v>349</v>
      </c>
      <c r="AI676" t="s">
        <v>348</v>
      </c>
      <c r="AJ676" t="str">
        <f t="shared" si="309"/>
        <v>Pesticide</v>
      </c>
      <c r="AK676" t="str">
        <f t="shared" si="317"/>
        <v/>
      </c>
      <c r="AL676" t="str">
        <f t="shared" si="318"/>
        <v/>
      </c>
      <c r="AM676" t="str">
        <f t="shared" si="319"/>
        <v/>
      </c>
      <c r="AN676" t="str">
        <f t="shared" si="320"/>
        <v/>
      </c>
      <c r="AO676" t="str">
        <f t="shared" si="321"/>
        <v>PAH</v>
      </c>
      <c r="AP676" t="str">
        <f t="shared" si="305"/>
        <v/>
      </c>
    </row>
    <row r="677" spans="1:42" hidden="1" x14ac:dyDescent="0.35">
      <c r="A677">
        <v>4087141</v>
      </c>
      <c r="B677" t="s">
        <v>582</v>
      </c>
      <c r="C677" t="s">
        <v>583</v>
      </c>
      <c r="D677">
        <v>2017</v>
      </c>
      <c r="E677" t="s">
        <v>620</v>
      </c>
      <c r="F677" s="4">
        <v>63189</v>
      </c>
      <c r="G677" t="s">
        <v>180</v>
      </c>
      <c r="H677" t="s">
        <v>10</v>
      </c>
      <c r="I677" t="s">
        <v>693</v>
      </c>
      <c r="N677" t="s">
        <v>607</v>
      </c>
      <c r="O677" s="1" t="str">
        <f t="shared" si="325"/>
        <v>Yes</v>
      </c>
      <c r="Q677">
        <v>1000</v>
      </c>
      <c r="R677">
        <f t="shared" si="330"/>
        <v>1000</v>
      </c>
      <c r="S677">
        <v>1000</v>
      </c>
      <c r="T677" t="s">
        <v>622</v>
      </c>
      <c r="U677">
        <f t="shared" si="334"/>
        <v>1000</v>
      </c>
      <c r="V677">
        <f t="shared" si="335"/>
        <v>1000</v>
      </c>
      <c r="W677" t="s">
        <v>648</v>
      </c>
      <c r="X677" t="str">
        <f t="shared" si="336"/>
        <v>No</v>
      </c>
      <c r="AB677" t="s">
        <v>699</v>
      </c>
      <c r="AC677" t="str">
        <f t="shared" si="332"/>
        <v>Yes</v>
      </c>
      <c r="AD677" t="str">
        <f t="shared" si="313"/>
        <v>No</v>
      </c>
      <c r="AE677" t="str">
        <f t="shared" si="314"/>
        <v>No</v>
      </c>
      <c r="AF677" t="str">
        <f t="shared" si="315"/>
        <v>No</v>
      </c>
      <c r="AG677" t="str">
        <f t="shared" si="316"/>
        <v>No</v>
      </c>
      <c r="AH677" t="s">
        <v>349</v>
      </c>
      <c r="AI677" t="s">
        <v>348</v>
      </c>
      <c r="AJ677" t="str">
        <f t="shared" si="309"/>
        <v>Pesticide</v>
      </c>
      <c r="AK677" t="str">
        <f t="shared" si="317"/>
        <v/>
      </c>
      <c r="AL677" t="str">
        <f t="shared" si="318"/>
        <v/>
      </c>
      <c r="AM677" t="str">
        <f t="shared" si="319"/>
        <v/>
      </c>
      <c r="AN677" t="str">
        <f t="shared" si="320"/>
        <v/>
      </c>
      <c r="AO677" t="str">
        <f t="shared" si="321"/>
        <v>PAH</v>
      </c>
      <c r="AP677" t="str">
        <f t="shared" si="305"/>
        <v/>
      </c>
    </row>
    <row r="678" spans="1:42" hidden="1" x14ac:dyDescent="0.35">
      <c r="A678">
        <v>4087098</v>
      </c>
      <c r="B678" t="s">
        <v>579</v>
      </c>
      <c r="C678" t="s">
        <v>580</v>
      </c>
      <c r="D678">
        <v>2017</v>
      </c>
      <c r="E678" t="s">
        <v>620</v>
      </c>
      <c r="F678" s="4">
        <v>63189</v>
      </c>
      <c r="G678" t="s">
        <v>180</v>
      </c>
      <c r="H678" t="s">
        <v>10</v>
      </c>
      <c r="I678" t="s">
        <v>693</v>
      </c>
      <c r="N678" t="s">
        <v>606</v>
      </c>
      <c r="O678" s="1" t="str">
        <f t="shared" si="325"/>
        <v>No</v>
      </c>
      <c r="Q678">
        <v>1000</v>
      </c>
      <c r="R678">
        <f t="shared" si="330"/>
        <v>0</v>
      </c>
      <c r="S678">
        <v>1000</v>
      </c>
      <c r="T678" t="s">
        <v>622</v>
      </c>
      <c r="U678">
        <f t="shared" si="334"/>
        <v>0</v>
      </c>
      <c r="V678">
        <f t="shared" si="335"/>
        <v>0</v>
      </c>
      <c r="W678" t="s">
        <v>648</v>
      </c>
      <c r="X678" t="str">
        <f t="shared" si="336"/>
        <v>No</v>
      </c>
      <c r="AB678" t="s">
        <v>699</v>
      </c>
      <c r="AC678" t="str">
        <f t="shared" si="332"/>
        <v>Yes</v>
      </c>
      <c r="AD678" t="str">
        <f t="shared" si="313"/>
        <v>No</v>
      </c>
      <c r="AE678" t="str">
        <f t="shared" si="314"/>
        <v>No</v>
      </c>
      <c r="AF678" t="str">
        <f t="shared" si="315"/>
        <v>No</v>
      </c>
      <c r="AG678" t="str">
        <f t="shared" si="316"/>
        <v>No</v>
      </c>
      <c r="AH678" t="s">
        <v>349</v>
      </c>
      <c r="AI678" t="s">
        <v>348</v>
      </c>
      <c r="AJ678" t="str">
        <f t="shared" si="309"/>
        <v>Pesticide</v>
      </c>
      <c r="AK678" t="str">
        <f t="shared" si="317"/>
        <v/>
      </c>
      <c r="AL678" t="str">
        <f t="shared" si="318"/>
        <v/>
      </c>
      <c r="AM678" t="str">
        <f t="shared" si="319"/>
        <v/>
      </c>
      <c r="AN678" t="str">
        <f t="shared" si="320"/>
        <v/>
      </c>
      <c r="AO678" t="str">
        <f t="shared" si="321"/>
        <v>PAH</v>
      </c>
      <c r="AP678" t="str">
        <f t="shared" si="305"/>
        <v/>
      </c>
    </row>
    <row r="679" spans="1:42" hidden="1" x14ac:dyDescent="0.35">
      <c r="A679">
        <v>40870855</v>
      </c>
      <c r="B679" t="s">
        <v>577</v>
      </c>
      <c r="C679" t="s">
        <v>578</v>
      </c>
      <c r="D679">
        <v>2017</v>
      </c>
      <c r="E679" t="s">
        <v>620</v>
      </c>
      <c r="F679" s="4">
        <v>63189</v>
      </c>
      <c r="G679" t="s">
        <v>180</v>
      </c>
      <c r="H679" t="s">
        <v>10</v>
      </c>
      <c r="I679" t="s">
        <v>693</v>
      </c>
      <c r="N679" t="s">
        <v>606</v>
      </c>
      <c r="O679" s="1" t="str">
        <f t="shared" si="325"/>
        <v>No</v>
      </c>
      <c r="Q679">
        <v>1000</v>
      </c>
      <c r="R679">
        <f t="shared" si="330"/>
        <v>0</v>
      </c>
      <c r="S679">
        <v>1000</v>
      </c>
      <c r="T679" t="s">
        <v>622</v>
      </c>
      <c r="U679">
        <f t="shared" si="334"/>
        <v>0</v>
      </c>
      <c r="V679">
        <f t="shared" si="335"/>
        <v>0</v>
      </c>
      <c r="W679" t="s">
        <v>648</v>
      </c>
      <c r="X679" t="str">
        <f t="shared" si="336"/>
        <v>No</v>
      </c>
      <c r="AB679" t="s">
        <v>699</v>
      </c>
      <c r="AC679" t="str">
        <f t="shared" si="332"/>
        <v>Yes</v>
      </c>
      <c r="AD679" t="str">
        <f t="shared" si="313"/>
        <v>No</v>
      </c>
      <c r="AE679" t="str">
        <f t="shared" si="314"/>
        <v>No</v>
      </c>
      <c r="AF679" t="str">
        <f t="shared" si="315"/>
        <v>No</v>
      </c>
      <c r="AG679" t="str">
        <f t="shared" si="316"/>
        <v>No</v>
      </c>
      <c r="AH679" t="s">
        <v>349</v>
      </c>
      <c r="AI679" t="s">
        <v>348</v>
      </c>
      <c r="AJ679" t="str">
        <f t="shared" si="309"/>
        <v>Pesticide</v>
      </c>
      <c r="AK679" t="str">
        <f t="shared" si="317"/>
        <v/>
      </c>
      <c r="AL679" t="str">
        <f t="shared" si="318"/>
        <v/>
      </c>
      <c r="AM679" t="str">
        <f t="shared" si="319"/>
        <v/>
      </c>
      <c r="AN679" t="str">
        <f t="shared" si="320"/>
        <v/>
      </c>
      <c r="AO679" t="str">
        <f t="shared" si="321"/>
        <v>PAH</v>
      </c>
      <c r="AP679" t="str">
        <f t="shared" si="305"/>
        <v/>
      </c>
    </row>
    <row r="680" spans="1:42" hidden="1" x14ac:dyDescent="0.35">
      <c r="A680">
        <v>4087014</v>
      </c>
      <c r="B680" t="s">
        <v>575</v>
      </c>
      <c r="C680" t="s">
        <v>576</v>
      </c>
      <c r="D680">
        <v>2017</v>
      </c>
      <c r="E680" t="s">
        <v>620</v>
      </c>
      <c r="F680" s="4">
        <v>63189</v>
      </c>
      <c r="G680" t="s">
        <v>180</v>
      </c>
      <c r="H680" t="s">
        <v>10</v>
      </c>
      <c r="I680" t="s">
        <v>693</v>
      </c>
      <c r="N680" t="s">
        <v>606</v>
      </c>
      <c r="O680" s="1" t="str">
        <f t="shared" si="325"/>
        <v>No</v>
      </c>
      <c r="Q680">
        <v>1000</v>
      </c>
      <c r="R680">
        <f t="shared" si="330"/>
        <v>0</v>
      </c>
      <c r="S680">
        <v>1000</v>
      </c>
      <c r="T680" t="s">
        <v>622</v>
      </c>
      <c r="U680">
        <f t="shared" si="334"/>
        <v>0</v>
      </c>
      <c r="V680">
        <f t="shared" si="335"/>
        <v>0</v>
      </c>
      <c r="W680" t="s">
        <v>648</v>
      </c>
      <c r="X680" t="str">
        <f t="shared" si="336"/>
        <v>No</v>
      </c>
      <c r="AB680" t="s">
        <v>699</v>
      </c>
      <c r="AC680" t="str">
        <f t="shared" si="332"/>
        <v>Yes</v>
      </c>
      <c r="AD680" t="str">
        <f t="shared" si="313"/>
        <v>No</v>
      </c>
      <c r="AE680" t="str">
        <f t="shared" si="314"/>
        <v>No</v>
      </c>
      <c r="AF680" t="str">
        <f t="shared" si="315"/>
        <v>No</v>
      </c>
      <c r="AG680" t="str">
        <f t="shared" si="316"/>
        <v>No</v>
      </c>
      <c r="AH680" t="s">
        <v>349</v>
      </c>
      <c r="AI680" t="s">
        <v>348</v>
      </c>
      <c r="AJ680" t="str">
        <f t="shared" si="309"/>
        <v>Pesticide</v>
      </c>
      <c r="AK680" t="str">
        <f t="shared" si="317"/>
        <v/>
      </c>
      <c r="AL680" t="str">
        <f t="shared" si="318"/>
        <v/>
      </c>
      <c r="AM680" t="str">
        <f t="shared" si="319"/>
        <v/>
      </c>
      <c r="AN680" t="str">
        <f t="shared" si="320"/>
        <v/>
      </c>
      <c r="AO680" t="str">
        <f t="shared" si="321"/>
        <v>PAH</v>
      </c>
      <c r="AP680" t="str">
        <f t="shared" si="305"/>
        <v/>
      </c>
    </row>
    <row r="681" spans="1:42" hidden="1" x14ac:dyDescent="0.35">
      <c r="A681" s="1">
        <v>4087098</v>
      </c>
      <c r="B681" s="1" t="s">
        <v>579</v>
      </c>
      <c r="C681" s="1" t="s">
        <v>580</v>
      </c>
      <c r="D681" s="1">
        <v>2017</v>
      </c>
      <c r="E681" s="1" t="s">
        <v>618</v>
      </c>
      <c r="F681" s="1">
        <v>67505</v>
      </c>
      <c r="G681" s="1" t="s">
        <v>292</v>
      </c>
      <c r="H681" s="1" t="s">
        <v>128</v>
      </c>
      <c r="I681" s="1" t="s">
        <v>597</v>
      </c>
      <c r="J681" s="1">
        <v>2440</v>
      </c>
      <c r="K681" s="1" t="s">
        <v>345</v>
      </c>
      <c r="L681" s="1" t="s">
        <v>345</v>
      </c>
      <c r="M681" s="1"/>
      <c r="N681" s="1" t="s">
        <v>606</v>
      </c>
      <c r="O681" s="1" t="str">
        <f t="shared" si="325"/>
        <v>No</v>
      </c>
      <c r="P681" s="1" t="s">
        <v>722</v>
      </c>
      <c r="Q681" s="1">
        <v>6.6</v>
      </c>
      <c r="R681" s="1">
        <f t="shared" si="330"/>
        <v>0</v>
      </c>
      <c r="S681" s="1">
        <v>6.6</v>
      </c>
      <c r="T681" s="1" t="s">
        <v>30</v>
      </c>
      <c r="U681" s="1">
        <f>R681/1000</f>
        <v>0</v>
      </c>
      <c r="V681" s="1">
        <f>S681/1000</f>
        <v>6.6E-3</v>
      </c>
      <c r="W681" s="1" t="s">
        <v>231</v>
      </c>
      <c r="X681" s="1" t="str">
        <f t="shared" ref="X681:X691" si="337">IF(N681="E", "Yes", "No")</f>
        <v>No</v>
      </c>
      <c r="AB681" t="s">
        <v>467</v>
      </c>
      <c r="AC681" t="str">
        <f t="shared" si="332"/>
        <v>No</v>
      </c>
      <c r="AD681" t="str">
        <f t="shared" si="313"/>
        <v>No</v>
      </c>
      <c r="AE681" t="str">
        <f t="shared" si="314"/>
        <v>No</v>
      </c>
      <c r="AF681" t="str">
        <f t="shared" si="315"/>
        <v>No</v>
      </c>
      <c r="AG681" t="str">
        <f t="shared" si="316"/>
        <v>Yes</v>
      </c>
      <c r="AH681" s="1" t="s">
        <v>348</v>
      </c>
      <c r="AI681" t="s">
        <v>348</v>
      </c>
      <c r="AJ681" t="str">
        <f t="shared" si="309"/>
        <v/>
      </c>
      <c r="AK681" t="str">
        <f t="shared" si="317"/>
        <v/>
      </c>
      <c r="AL681" t="str">
        <f t="shared" si="318"/>
        <v/>
      </c>
      <c r="AM681" t="str">
        <f t="shared" si="319"/>
        <v/>
      </c>
      <c r="AN681" t="str">
        <f t="shared" si="320"/>
        <v>Pharmaceutical</v>
      </c>
      <c r="AO681" t="str">
        <f t="shared" si="321"/>
        <v/>
      </c>
      <c r="AP681" t="str">
        <f t="shared" si="305"/>
        <v/>
      </c>
    </row>
    <row r="682" spans="1:42" hidden="1" x14ac:dyDescent="0.35">
      <c r="A682" s="1">
        <v>4087098</v>
      </c>
      <c r="B682" s="1" t="s">
        <v>579</v>
      </c>
      <c r="C682" s="1" t="s">
        <v>580</v>
      </c>
      <c r="D682" s="1">
        <v>2017</v>
      </c>
      <c r="E682" s="1" t="s">
        <v>618</v>
      </c>
      <c r="F682" s="1">
        <v>62819</v>
      </c>
      <c r="G682" s="1" t="s">
        <v>219</v>
      </c>
      <c r="H682" s="1" t="s">
        <v>56</v>
      </c>
      <c r="I682" s="1" t="s">
        <v>596</v>
      </c>
      <c r="J682" s="1">
        <v>4433</v>
      </c>
      <c r="K682" s="1" t="s">
        <v>614</v>
      </c>
      <c r="L682" s="1" t="s">
        <v>559</v>
      </c>
      <c r="M682" s="1"/>
      <c r="N682" s="1" t="s">
        <v>606</v>
      </c>
      <c r="O682" s="1" t="str">
        <f t="shared" si="325"/>
        <v>No</v>
      </c>
      <c r="P682" s="1" t="s">
        <v>722</v>
      </c>
      <c r="Q682" s="1">
        <v>0.16</v>
      </c>
      <c r="R682" s="1">
        <f t="shared" si="330"/>
        <v>0</v>
      </c>
      <c r="S682" s="1">
        <v>0.16</v>
      </c>
      <c r="T682" s="1" t="s">
        <v>7</v>
      </c>
      <c r="U682" s="1">
        <f>R682/1</f>
        <v>0</v>
      </c>
      <c r="V682" s="1">
        <f>S682</f>
        <v>0.16</v>
      </c>
      <c r="W682" s="1" t="s">
        <v>177</v>
      </c>
      <c r="X682" s="1" t="str">
        <f t="shared" si="337"/>
        <v>No</v>
      </c>
      <c r="AB682" t="s">
        <v>395</v>
      </c>
      <c r="AC682" t="str">
        <f t="shared" si="332"/>
        <v>No</v>
      </c>
      <c r="AD682" t="str">
        <f t="shared" si="313"/>
        <v>Yes</v>
      </c>
      <c r="AE682" t="str">
        <f t="shared" si="314"/>
        <v>Yes</v>
      </c>
      <c r="AF682" t="str">
        <f t="shared" si="315"/>
        <v>Yes</v>
      </c>
      <c r="AG682" t="str">
        <f t="shared" si="316"/>
        <v>Yes</v>
      </c>
      <c r="AH682" s="1" t="s">
        <v>348</v>
      </c>
      <c r="AI682" t="s">
        <v>348</v>
      </c>
      <c r="AJ682" t="str">
        <f t="shared" si="309"/>
        <v/>
      </c>
      <c r="AK682" t="str">
        <f t="shared" si="317"/>
        <v>PCP</v>
      </c>
      <c r="AL682" t="str">
        <f t="shared" si="318"/>
        <v>Consumer</v>
      </c>
      <c r="AM682" t="str">
        <f t="shared" si="319"/>
        <v>Industrial</v>
      </c>
      <c r="AN682" t="str">
        <f t="shared" si="320"/>
        <v>Pharmaceutical</v>
      </c>
      <c r="AO682" t="str">
        <f t="shared" si="321"/>
        <v/>
      </c>
      <c r="AP682" t="str">
        <f t="shared" si="305"/>
        <v/>
      </c>
    </row>
    <row r="683" spans="1:42" hidden="1" x14ac:dyDescent="0.35">
      <c r="A683" s="1">
        <v>4087098</v>
      </c>
      <c r="B683" s="1" t="s">
        <v>579</v>
      </c>
      <c r="C683" s="1" t="s">
        <v>580</v>
      </c>
      <c r="D683" s="1">
        <v>2017</v>
      </c>
      <c r="E683" s="1" t="s">
        <v>618</v>
      </c>
      <c r="F683" s="1">
        <v>62808</v>
      </c>
      <c r="G683" s="1" t="s">
        <v>210</v>
      </c>
      <c r="H683" s="1" t="s">
        <v>45</v>
      </c>
      <c r="I683" s="1" t="s">
        <v>596</v>
      </c>
      <c r="J683" s="1">
        <v>4433</v>
      </c>
      <c r="K683" s="1" t="s">
        <v>614</v>
      </c>
      <c r="L683" s="1" t="s">
        <v>532</v>
      </c>
      <c r="M683" s="1"/>
      <c r="N683" s="1" t="s">
        <v>606</v>
      </c>
      <c r="O683" s="1" t="str">
        <f t="shared" si="325"/>
        <v>No</v>
      </c>
      <c r="P683" s="1" t="s">
        <v>722</v>
      </c>
      <c r="Q683" s="1">
        <v>0.04</v>
      </c>
      <c r="R683" s="1">
        <f t="shared" si="330"/>
        <v>0</v>
      </c>
      <c r="S683" s="1">
        <v>0.04</v>
      </c>
      <c r="T683" s="1" t="s">
        <v>7</v>
      </c>
      <c r="U683" s="1">
        <f>R683/1</f>
        <v>0</v>
      </c>
      <c r="V683" s="1">
        <f>S683</f>
        <v>0.04</v>
      </c>
      <c r="W683" s="1" t="s">
        <v>177</v>
      </c>
      <c r="X683" s="1" t="str">
        <f t="shared" si="337"/>
        <v>No</v>
      </c>
      <c r="AB683" t="s">
        <v>384</v>
      </c>
      <c r="AC683" t="str">
        <f t="shared" si="332"/>
        <v>No</v>
      </c>
      <c r="AD683" t="str">
        <f t="shared" si="313"/>
        <v>No</v>
      </c>
      <c r="AE683" t="str">
        <f t="shared" si="314"/>
        <v>No</v>
      </c>
      <c r="AF683" t="str">
        <f t="shared" si="315"/>
        <v>No</v>
      </c>
      <c r="AG683" t="str">
        <f t="shared" si="316"/>
        <v>No</v>
      </c>
      <c r="AH683" s="1" t="s">
        <v>348</v>
      </c>
      <c r="AI683" t="s">
        <v>349</v>
      </c>
      <c r="AJ683" t="str">
        <f t="shared" si="309"/>
        <v/>
      </c>
      <c r="AK683" t="str">
        <f t="shared" si="317"/>
        <v/>
      </c>
      <c r="AL683" t="str">
        <f t="shared" si="318"/>
        <v/>
      </c>
      <c r="AM683" t="str">
        <f t="shared" si="319"/>
        <v/>
      </c>
      <c r="AN683" t="str">
        <f t="shared" si="320"/>
        <v/>
      </c>
      <c r="AO683" t="str">
        <f t="shared" si="321"/>
        <v/>
      </c>
      <c r="AP683" t="str">
        <f t="shared" si="305"/>
        <v>Other</v>
      </c>
    </row>
    <row r="684" spans="1:42" hidden="1" x14ac:dyDescent="0.35">
      <c r="A684" s="1">
        <v>4087098</v>
      </c>
      <c r="B684" s="1" t="s">
        <v>579</v>
      </c>
      <c r="C684" s="1" t="s">
        <v>580</v>
      </c>
      <c r="D684" s="1">
        <v>2017</v>
      </c>
      <c r="E684" s="1" t="s">
        <v>618</v>
      </c>
      <c r="F684" s="1">
        <v>67469</v>
      </c>
      <c r="G684" s="1" t="s">
        <v>262</v>
      </c>
      <c r="H684" s="1" t="s">
        <v>99</v>
      </c>
      <c r="I684" s="1" t="s">
        <v>597</v>
      </c>
      <c r="J684" s="1">
        <v>2440</v>
      </c>
      <c r="K684" s="1" t="s">
        <v>345</v>
      </c>
      <c r="L684" s="1" t="s">
        <v>561</v>
      </c>
      <c r="M684" s="1"/>
      <c r="N684" s="1" t="s">
        <v>606</v>
      </c>
      <c r="O684" s="1" t="str">
        <f t="shared" si="325"/>
        <v>No</v>
      </c>
      <c r="P684" s="1" t="s">
        <v>722</v>
      </c>
      <c r="Q684" s="1">
        <v>226</v>
      </c>
      <c r="R684" s="1">
        <f t="shared" si="330"/>
        <v>0</v>
      </c>
      <c r="S684" s="1">
        <v>226</v>
      </c>
      <c r="T684" s="1" t="s">
        <v>30</v>
      </c>
      <c r="U684" s="1">
        <f t="shared" ref="U684:V688" si="338">R684/1000</f>
        <v>0</v>
      </c>
      <c r="V684" s="1">
        <f t="shared" si="338"/>
        <v>0.22600000000000001</v>
      </c>
      <c r="W684" s="1" t="s">
        <v>231</v>
      </c>
      <c r="X684" s="1" t="str">
        <f t="shared" si="337"/>
        <v>No</v>
      </c>
      <c r="AB684" t="s">
        <v>438</v>
      </c>
      <c r="AC684" t="str">
        <f t="shared" si="332"/>
        <v>No</v>
      </c>
      <c r="AD684" t="str">
        <f t="shared" si="313"/>
        <v>No</v>
      </c>
      <c r="AE684" t="str">
        <f t="shared" si="314"/>
        <v>No</v>
      </c>
      <c r="AF684" t="str">
        <f t="shared" si="315"/>
        <v>Yes</v>
      </c>
      <c r="AG684" t="str">
        <f t="shared" si="316"/>
        <v>Yes</v>
      </c>
      <c r="AH684" s="1" t="s">
        <v>348</v>
      </c>
      <c r="AI684" t="s">
        <v>348</v>
      </c>
      <c r="AJ684" t="str">
        <f t="shared" si="309"/>
        <v/>
      </c>
      <c r="AK684" t="str">
        <f t="shared" si="317"/>
        <v/>
      </c>
      <c r="AL684" t="str">
        <f t="shared" si="318"/>
        <v/>
      </c>
      <c r="AM684" t="str">
        <f t="shared" si="319"/>
        <v>Industrial</v>
      </c>
      <c r="AN684" t="str">
        <f t="shared" si="320"/>
        <v>Pharmaceutical</v>
      </c>
      <c r="AO684" t="str">
        <f t="shared" si="321"/>
        <v/>
      </c>
      <c r="AP684" t="str">
        <f t="shared" si="305"/>
        <v/>
      </c>
    </row>
    <row r="685" spans="1:42" hidden="1" x14ac:dyDescent="0.35">
      <c r="A685" s="1">
        <v>4087098</v>
      </c>
      <c r="B685" s="1" t="s">
        <v>579</v>
      </c>
      <c r="C685" s="1" t="s">
        <v>580</v>
      </c>
      <c r="D685" s="1">
        <v>2017</v>
      </c>
      <c r="E685" s="1" t="s">
        <v>618</v>
      </c>
      <c r="F685" s="1">
        <v>67477</v>
      </c>
      <c r="G685" s="1" t="s">
        <v>268</v>
      </c>
      <c r="H685" s="1" t="s">
        <v>105</v>
      </c>
      <c r="I685" s="1" t="s">
        <v>597</v>
      </c>
      <c r="J685" s="1">
        <v>2440</v>
      </c>
      <c r="K685" s="1" t="s">
        <v>345</v>
      </c>
      <c r="L685" s="1" t="s">
        <v>561</v>
      </c>
      <c r="M685" s="1"/>
      <c r="N685" s="1" t="s">
        <v>606</v>
      </c>
      <c r="O685" s="1" t="str">
        <f t="shared" si="325"/>
        <v>No</v>
      </c>
      <c r="P685" s="1" t="s">
        <v>722</v>
      </c>
      <c r="Q685" s="1">
        <v>116</v>
      </c>
      <c r="R685" s="1">
        <f t="shared" si="330"/>
        <v>0</v>
      </c>
      <c r="S685" s="1">
        <v>50</v>
      </c>
      <c r="T685" s="1" t="s">
        <v>30</v>
      </c>
      <c r="U685" s="1">
        <f t="shared" si="338"/>
        <v>0</v>
      </c>
      <c r="V685" s="1">
        <f t="shared" si="338"/>
        <v>0.05</v>
      </c>
      <c r="W685" s="1" t="s">
        <v>231</v>
      </c>
      <c r="X685" s="1" t="str">
        <f t="shared" si="337"/>
        <v>No</v>
      </c>
      <c r="AB685" t="s">
        <v>444</v>
      </c>
      <c r="AC685" t="str">
        <f t="shared" si="332"/>
        <v>No</v>
      </c>
      <c r="AD685" t="str">
        <f t="shared" si="313"/>
        <v>No</v>
      </c>
      <c r="AE685" t="str">
        <f t="shared" si="314"/>
        <v>No</v>
      </c>
      <c r="AF685" t="str">
        <f t="shared" si="315"/>
        <v>Yes</v>
      </c>
      <c r="AG685" t="str">
        <f t="shared" si="316"/>
        <v>Yes</v>
      </c>
      <c r="AH685" s="1" t="s">
        <v>348</v>
      </c>
      <c r="AI685" t="s">
        <v>348</v>
      </c>
      <c r="AJ685" t="str">
        <f t="shared" si="309"/>
        <v/>
      </c>
      <c r="AK685" t="str">
        <f t="shared" si="317"/>
        <v/>
      </c>
      <c r="AL685" t="str">
        <f t="shared" si="318"/>
        <v/>
      </c>
      <c r="AM685" t="str">
        <f t="shared" si="319"/>
        <v>Industrial</v>
      </c>
      <c r="AN685" t="str">
        <f t="shared" si="320"/>
        <v>Pharmaceutical</v>
      </c>
      <c r="AO685" t="str">
        <f t="shared" si="321"/>
        <v/>
      </c>
      <c r="AP685" t="str">
        <f t="shared" ref="AP685:AP748" si="339">IF(AI685="Yes", "Other", "")</f>
        <v/>
      </c>
    </row>
    <row r="686" spans="1:42" hidden="1" x14ac:dyDescent="0.35">
      <c r="A686" s="1">
        <v>4087098</v>
      </c>
      <c r="B686" s="1" t="s">
        <v>579</v>
      </c>
      <c r="C686" s="1" t="s">
        <v>580</v>
      </c>
      <c r="D686" s="1">
        <v>2017</v>
      </c>
      <c r="E686" s="1" t="s">
        <v>618</v>
      </c>
      <c r="F686" s="1">
        <v>67524</v>
      </c>
      <c r="G686" s="1" t="s">
        <v>308</v>
      </c>
      <c r="H686" s="1" t="s">
        <v>142</v>
      </c>
      <c r="I686" s="1" t="s">
        <v>597</v>
      </c>
      <c r="J686" s="1">
        <v>2440</v>
      </c>
      <c r="K686" s="1" t="s">
        <v>345</v>
      </c>
      <c r="L686" s="1" t="s">
        <v>345</v>
      </c>
      <c r="M686" s="1"/>
      <c r="N686" s="1" t="s">
        <v>606</v>
      </c>
      <c r="O686" s="1" t="str">
        <f t="shared" si="325"/>
        <v>No</v>
      </c>
      <c r="P686" s="1" t="s">
        <v>722</v>
      </c>
      <c r="Q686" s="1">
        <v>140</v>
      </c>
      <c r="R686" s="1">
        <f t="shared" si="330"/>
        <v>0</v>
      </c>
      <c r="S686" s="1">
        <v>114</v>
      </c>
      <c r="T686" s="1" t="s">
        <v>30</v>
      </c>
      <c r="U686" s="1">
        <f t="shared" si="338"/>
        <v>0</v>
      </c>
      <c r="V686" s="1">
        <f t="shared" si="338"/>
        <v>0.114</v>
      </c>
      <c r="W686" s="1" t="s">
        <v>231</v>
      </c>
      <c r="X686" s="1" t="str">
        <f t="shared" si="337"/>
        <v>No</v>
      </c>
      <c r="AB686" t="s">
        <v>483</v>
      </c>
      <c r="AC686" t="str">
        <f t="shared" si="332"/>
        <v>No</v>
      </c>
      <c r="AD686" t="str">
        <f t="shared" si="313"/>
        <v>No</v>
      </c>
      <c r="AE686" t="str">
        <f t="shared" si="314"/>
        <v>No</v>
      </c>
      <c r="AF686" t="str">
        <f t="shared" si="315"/>
        <v>No</v>
      </c>
      <c r="AG686" t="str">
        <f t="shared" si="316"/>
        <v>Yes</v>
      </c>
      <c r="AH686" s="1" t="s">
        <v>348</v>
      </c>
      <c r="AI686" t="s">
        <v>348</v>
      </c>
      <c r="AJ686" t="str">
        <f t="shared" si="309"/>
        <v/>
      </c>
      <c r="AK686" t="str">
        <f t="shared" si="317"/>
        <v/>
      </c>
      <c r="AL686" t="str">
        <f t="shared" si="318"/>
        <v/>
      </c>
      <c r="AM686" t="str">
        <f t="shared" si="319"/>
        <v/>
      </c>
      <c r="AN686" t="str">
        <f t="shared" si="320"/>
        <v>Pharmaceutical</v>
      </c>
      <c r="AO686" t="str">
        <f t="shared" si="321"/>
        <v/>
      </c>
      <c r="AP686" t="str">
        <f t="shared" si="339"/>
        <v/>
      </c>
    </row>
    <row r="687" spans="1:42" hidden="1" x14ac:dyDescent="0.35">
      <c r="A687" s="1">
        <v>4087098</v>
      </c>
      <c r="B687" s="1" t="s">
        <v>579</v>
      </c>
      <c r="C687" s="1" t="s">
        <v>580</v>
      </c>
      <c r="D687" s="1">
        <v>2017</v>
      </c>
      <c r="E687" s="1" t="s">
        <v>618</v>
      </c>
      <c r="F687" s="1">
        <v>67446</v>
      </c>
      <c r="G687" s="1" t="s">
        <v>242</v>
      </c>
      <c r="H687" s="1" t="s">
        <v>80</v>
      </c>
      <c r="I687" s="1" t="s">
        <v>597</v>
      </c>
      <c r="J687" s="1">
        <v>2440</v>
      </c>
      <c r="K687" s="1" t="s">
        <v>345</v>
      </c>
      <c r="L687" s="1" t="s">
        <v>345</v>
      </c>
      <c r="M687" s="1"/>
      <c r="N687" s="1" t="s">
        <v>606</v>
      </c>
      <c r="O687" s="1" t="str">
        <f t="shared" si="325"/>
        <v>No</v>
      </c>
      <c r="P687" s="1" t="s">
        <v>722</v>
      </c>
      <c r="Q687" s="1">
        <v>88</v>
      </c>
      <c r="R687" s="1">
        <f t="shared" si="330"/>
        <v>0</v>
      </c>
      <c r="S687" s="1">
        <v>88</v>
      </c>
      <c r="T687" s="1" t="s">
        <v>30</v>
      </c>
      <c r="U687" s="1">
        <f t="shared" si="338"/>
        <v>0</v>
      </c>
      <c r="V687" s="1">
        <f t="shared" si="338"/>
        <v>8.7999999999999995E-2</v>
      </c>
      <c r="W687" s="1" t="s">
        <v>231</v>
      </c>
      <c r="X687" s="1" t="str">
        <f t="shared" si="337"/>
        <v>No</v>
      </c>
      <c r="AB687" s="1" t="s">
        <v>377</v>
      </c>
      <c r="AC687" t="str">
        <f t="shared" si="332"/>
        <v>No</v>
      </c>
      <c r="AD687" t="str">
        <f t="shared" si="313"/>
        <v>No</v>
      </c>
      <c r="AE687" t="str">
        <f t="shared" si="314"/>
        <v>No</v>
      </c>
      <c r="AF687" t="str">
        <f t="shared" si="315"/>
        <v>No</v>
      </c>
      <c r="AG687" t="str">
        <f t="shared" si="316"/>
        <v>Yes</v>
      </c>
      <c r="AH687" s="1" t="s">
        <v>348</v>
      </c>
      <c r="AI687" t="s">
        <v>348</v>
      </c>
      <c r="AJ687" t="str">
        <f t="shared" si="309"/>
        <v/>
      </c>
      <c r="AK687" t="str">
        <f t="shared" si="317"/>
        <v/>
      </c>
      <c r="AL687" t="str">
        <f t="shared" si="318"/>
        <v/>
      </c>
      <c r="AM687" t="str">
        <f t="shared" si="319"/>
        <v/>
      </c>
      <c r="AN687" t="str">
        <f t="shared" si="320"/>
        <v>Pharmaceutical</v>
      </c>
      <c r="AO687" t="str">
        <f t="shared" si="321"/>
        <v/>
      </c>
      <c r="AP687" t="str">
        <f t="shared" si="339"/>
        <v/>
      </c>
    </row>
    <row r="688" spans="1:42" hidden="1" x14ac:dyDescent="0.35">
      <c r="A688" s="1">
        <v>4087098</v>
      </c>
      <c r="B688" s="1" t="s">
        <v>579</v>
      </c>
      <c r="C688" s="1" t="s">
        <v>580</v>
      </c>
      <c r="D688" s="1">
        <v>2017</v>
      </c>
      <c r="E688" s="1" t="s">
        <v>618</v>
      </c>
      <c r="F688" s="1">
        <v>67527</v>
      </c>
      <c r="G688" s="1" t="s">
        <v>310</v>
      </c>
      <c r="H688" s="1" t="s">
        <v>144</v>
      </c>
      <c r="I688" s="1" t="s">
        <v>597</v>
      </c>
      <c r="J688" s="1">
        <v>2440</v>
      </c>
      <c r="K688" s="1" t="s">
        <v>345</v>
      </c>
      <c r="L688" s="1" t="s">
        <v>345</v>
      </c>
      <c r="M688" s="1"/>
      <c r="N688" s="1" t="s">
        <v>606</v>
      </c>
      <c r="O688" s="1" t="str">
        <f t="shared" si="325"/>
        <v>No</v>
      </c>
      <c r="P688" s="1" t="s">
        <v>722</v>
      </c>
      <c r="Q688" s="1">
        <v>264</v>
      </c>
      <c r="R688" s="1">
        <f t="shared" si="330"/>
        <v>0</v>
      </c>
      <c r="S688" s="1">
        <v>72</v>
      </c>
      <c r="T688" s="1" t="s">
        <v>30</v>
      </c>
      <c r="U688" s="1">
        <f t="shared" si="338"/>
        <v>0</v>
      </c>
      <c r="V688" s="1">
        <f t="shared" si="338"/>
        <v>7.1999999999999995E-2</v>
      </c>
      <c r="W688" s="1" t="s">
        <v>231</v>
      </c>
      <c r="X688" s="1" t="str">
        <f t="shared" si="337"/>
        <v>No</v>
      </c>
      <c r="AB688" t="s">
        <v>486</v>
      </c>
      <c r="AC688" t="str">
        <f t="shared" si="332"/>
        <v>No</v>
      </c>
      <c r="AD688" t="str">
        <f t="shared" si="313"/>
        <v>No</v>
      </c>
      <c r="AE688" t="str">
        <f t="shared" si="314"/>
        <v>No</v>
      </c>
      <c r="AF688" t="str">
        <f t="shared" si="315"/>
        <v>No</v>
      </c>
      <c r="AG688" t="str">
        <f t="shared" si="316"/>
        <v>Yes</v>
      </c>
      <c r="AH688" s="1" t="s">
        <v>348</v>
      </c>
      <c r="AI688" t="s">
        <v>348</v>
      </c>
      <c r="AJ688" t="str">
        <f t="shared" si="309"/>
        <v/>
      </c>
      <c r="AK688" t="str">
        <f t="shared" si="317"/>
        <v/>
      </c>
      <c r="AL688" t="str">
        <f t="shared" si="318"/>
        <v/>
      </c>
      <c r="AM688" t="str">
        <f t="shared" si="319"/>
        <v/>
      </c>
      <c r="AN688" t="str">
        <f t="shared" si="320"/>
        <v>Pharmaceutical</v>
      </c>
      <c r="AO688" t="str">
        <f t="shared" si="321"/>
        <v/>
      </c>
      <c r="AP688" t="str">
        <f t="shared" si="339"/>
        <v/>
      </c>
    </row>
    <row r="689" spans="1:42" hidden="1" x14ac:dyDescent="0.35">
      <c r="A689" s="1">
        <v>4087098</v>
      </c>
      <c r="B689" s="1" t="s">
        <v>579</v>
      </c>
      <c r="C689" s="1" t="s">
        <v>580</v>
      </c>
      <c r="D689" s="1">
        <v>2017</v>
      </c>
      <c r="E689" s="1" t="s">
        <v>618</v>
      </c>
      <c r="F689" s="1">
        <v>30218</v>
      </c>
      <c r="G689" s="1" t="s">
        <v>179</v>
      </c>
      <c r="H689" s="1" t="s">
        <v>9</v>
      </c>
      <c r="I689" s="1" t="s">
        <v>596</v>
      </c>
      <c r="J689" s="1">
        <v>4433</v>
      </c>
      <c r="K689" s="1" t="s">
        <v>614</v>
      </c>
      <c r="L689" s="1" t="s">
        <v>544</v>
      </c>
      <c r="M689" s="1"/>
      <c r="N689" s="1" t="s">
        <v>606</v>
      </c>
      <c r="O689" s="1" t="str">
        <f t="shared" si="325"/>
        <v>No</v>
      </c>
      <c r="P689" s="1" t="s">
        <v>722</v>
      </c>
      <c r="Q689" s="1">
        <v>0.08</v>
      </c>
      <c r="R689" s="1">
        <f t="shared" si="330"/>
        <v>0</v>
      </c>
      <c r="S689" s="1">
        <v>0.08</v>
      </c>
      <c r="T689" s="1" t="s">
        <v>7</v>
      </c>
      <c r="U689" s="1">
        <f>R689/1</f>
        <v>0</v>
      </c>
      <c r="V689" s="1">
        <f>S689</f>
        <v>0.08</v>
      </c>
      <c r="W689" s="1" t="s">
        <v>177</v>
      </c>
      <c r="X689" s="1" t="str">
        <f t="shared" si="337"/>
        <v>No</v>
      </c>
      <c r="AB689" t="s">
        <v>351</v>
      </c>
      <c r="AC689" t="str">
        <f t="shared" si="332"/>
        <v>Yes</v>
      </c>
      <c r="AD689" t="str">
        <f t="shared" si="313"/>
        <v>Yes</v>
      </c>
      <c r="AE689" t="str">
        <f t="shared" si="314"/>
        <v>Yes</v>
      </c>
      <c r="AF689" t="str">
        <f t="shared" si="315"/>
        <v>Yes</v>
      </c>
      <c r="AG689" t="str">
        <f t="shared" si="316"/>
        <v>Yes</v>
      </c>
      <c r="AH689" t="s">
        <v>348</v>
      </c>
      <c r="AI689" t="s">
        <v>348</v>
      </c>
      <c r="AJ689" t="str">
        <f t="shared" si="309"/>
        <v>Pesticide</v>
      </c>
      <c r="AK689" t="str">
        <f t="shared" si="317"/>
        <v>PCP</v>
      </c>
      <c r="AL689" t="str">
        <f t="shared" si="318"/>
        <v>Consumer</v>
      </c>
      <c r="AM689" t="str">
        <f t="shared" si="319"/>
        <v>Industrial</v>
      </c>
      <c r="AN689" t="str">
        <f t="shared" si="320"/>
        <v>Pharmaceutical</v>
      </c>
      <c r="AO689" t="str">
        <f t="shared" si="321"/>
        <v/>
      </c>
      <c r="AP689" t="str">
        <f t="shared" si="339"/>
        <v/>
      </c>
    </row>
    <row r="690" spans="1:42" hidden="1" x14ac:dyDescent="0.35">
      <c r="A690" s="1">
        <v>4087098</v>
      </c>
      <c r="B690" s="1" t="s">
        <v>579</v>
      </c>
      <c r="C690" s="1" t="s">
        <v>580</v>
      </c>
      <c r="D690" s="1">
        <v>2017</v>
      </c>
      <c r="E690" s="1" t="s">
        <v>618</v>
      </c>
      <c r="F690" s="1">
        <v>67492</v>
      </c>
      <c r="G690" s="1" t="s">
        <v>279</v>
      </c>
      <c r="H690" s="1" t="s">
        <v>115</v>
      </c>
      <c r="I690" s="1" t="s">
        <v>597</v>
      </c>
      <c r="J690" s="1">
        <v>2440</v>
      </c>
      <c r="K690" s="1" t="s">
        <v>345</v>
      </c>
      <c r="L690" s="1" t="s">
        <v>566</v>
      </c>
      <c r="M690" s="1" t="s">
        <v>345</v>
      </c>
      <c r="N690" s="1" t="s">
        <v>607</v>
      </c>
      <c r="O690" s="1" t="str">
        <f t="shared" si="325"/>
        <v>Yes</v>
      </c>
      <c r="P690" s="1" t="s">
        <v>349</v>
      </c>
      <c r="Q690" s="1">
        <f>AVERAGE(28.8, 25)</f>
        <v>26.9</v>
      </c>
      <c r="R690" s="1">
        <f t="shared" si="330"/>
        <v>26.9</v>
      </c>
      <c r="S690" s="1">
        <v>13</v>
      </c>
      <c r="T690" s="1" t="s">
        <v>30</v>
      </c>
      <c r="U690" s="1">
        <f>R690/1000</f>
        <v>2.69E-2</v>
      </c>
      <c r="V690" s="1">
        <f>S690/1000</f>
        <v>1.2999999999999999E-2</v>
      </c>
      <c r="W690" s="1" t="s">
        <v>231</v>
      </c>
      <c r="X690" s="1" t="str">
        <f t="shared" si="337"/>
        <v>Yes</v>
      </c>
      <c r="AB690" t="s">
        <v>455</v>
      </c>
      <c r="AC690" t="str">
        <f t="shared" si="332"/>
        <v>No</v>
      </c>
      <c r="AD690" t="str">
        <f t="shared" si="313"/>
        <v>Yes</v>
      </c>
      <c r="AE690" t="str">
        <f t="shared" si="314"/>
        <v>No</v>
      </c>
      <c r="AF690" t="str">
        <f t="shared" si="315"/>
        <v>Yes</v>
      </c>
      <c r="AG690" t="str">
        <f t="shared" si="316"/>
        <v>Yes</v>
      </c>
      <c r="AH690" s="1" t="s">
        <v>348</v>
      </c>
      <c r="AI690" t="s">
        <v>348</v>
      </c>
      <c r="AJ690" t="str">
        <f t="shared" si="309"/>
        <v/>
      </c>
      <c r="AK690" t="str">
        <f t="shared" si="317"/>
        <v>PCP</v>
      </c>
      <c r="AL690" t="str">
        <f t="shared" si="318"/>
        <v/>
      </c>
      <c r="AM690" t="str">
        <f t="shared" si="319"/>
        <v>Industrial</v>
      </c>
      <c r="AN690" t="str">
        <f t="shared" si="320"/>
        <v>Pharmaceutical</v>
      </c>
      <c r="AO690" t="str">
        <f t="shared" si="321"/>
        <v/>
      </c>
      <c r="AP690" t="str">
        <f t="shared" si="339"/>
        <v/>
      </c>
    </row>
    <row r="691" spans="1:42" hidden="1" x14ac:dyDescent="0.35">
      <c r="A691" s="1">
        <v>4087000</v>
      </c>
      <c r="B691" s="1" t="s">
        <v>3</v>
      </c>
      <c r="C691" s="1" t="s">
        <v>4</v>
      </c>
      <c r="D691" s="1">
        <v>2017</v>
      </c>
      <c r="E691" s="1" t="s">
        <v>618</v>
      </c>
      <c r="F691" s="1">
        <v>68021</v>
      </c>
      <c r="G691" s="1" t="s">
        <v>335</v>
      </c>
      <c r="H691" s="1" t="s">
        <v>166</v>
      </c>
      <c r="I691" s="1" t="s">
        <v>597</v>
      </c>
      <c r="J691" s="1">
        <v>2440</v>
      </c>
      <c r="K691" s="1" t="s">
        <v>345</v>
      </c>
      <c r="L691" s="1" t="s">
        <v>345</v>
      </c>
      <c r="M691" s="1"/>
      <c r="N691" s="1" t="s">
        <v>606</v>
      </c>
      <c r="O691" s="1" t="str">
        <f t="shared" si="325"/>
        <v>No</v>
      </c>
      <c r="P691" s="1" t="s">
        <v>722</v>
      </c>
      <c r="Q691" s="1">
        <v>140</v>
      </c>
      <c r="R691" s="1">
        <f t="shared" si="330"/>
        <v>0</v>
      </c>
      <c r="S691" s="1">
        <v>80</v>
      </c>
      <c r="T691" s="1" t="s">
        <v>30</v>
      </c>
      <c r="U691" s="1">
        <f>R691/1000</f>
        <v>0</v>
      </c>
      <c r="V691" s="1">
        <f>S691/1000</f>
        <v>0.08</v>
      </c>
      <c r="W691" s="1" t="s">
        <v>318</v>
      </c>
      <c r="X691" s="1" t="str">
        <f t="shared" si="337"/>
        <v>No</v>
      </c>
      <c r="AB691" s="1" t="s">
        <v>503</v>
      </c>
      <c r="AC691" t="str">
        <f t="shared" si="332"/>
        <v>No</v>
      </c>
      <c r="AD691" t="str">
        <f t="shared" si="313"/>
        <v>No</v>
      </c>
      <c r="AE691" t="str">
        <f t="shared" si="314"/>
        <v>No</v>
      </c>
      <c r="AF691" t="str">
        <f t="shared" si="315"/>
        <v>No</v>
      </c>
      <c r="AG691" t="str">
        <f t="shared" si="316"/>
        <v>Yes</v>
      </c>
      <c r="AH691" s="1" t="s">
        <v>348</v>
      </c>
      <c r="AI691" t="s">
        <v>348</v>
      </c>
      <c r="AJ691" t="str">
        <f t="shared" si="309"/>
        <v/>
      </c>
      <c r="AK691" t="str">
        <f t="shared" si="317"/>
        <v/>
      </c>
      <c r="AL691" t="str">
        <f t="shared" si="318"/>
        <v/>
      </c>
      <c r="AM691" t="str">
        <f t="shared" si="319"/>
        <v/>
      </c>
      <c r="AN691" t="str">
        <f t="shared" si="320"/>
        <v>Pharmaceutical</v>
      </c>
      <c r="AO691" t="str">
        <f t="shared" si="321"/>
        <v/>
      </c>
      <c r="AP691" t="str">
        <f t="shared" si="339"/>
        <v/>
      </c>
    </row>
    <row r="692" spans="1:42" hidden="1" x14ac:dyDescent="0.35">
      <c r="A692">
        <v>40870112</v>
      </c>
      <c r="B692" t="s">
        <v>573</v>
      </c>
      <c r="C692" t="s">
        <v>574</v>
      </c>
      <c r="D692">
        <v>2017</v>
      </c>
      <c r="E692" t="s">
        <v>620</v>
      </c>
      <c r="F692" s="4">
        <v>62569</v>
      </c>
      <c r="G692" t="s">
        <v>647</v>
      </c>
      <c r="H692" t="s">
        <v>660</v>
      </c>
      <c r="I692" t="s">
        <v>621</v>
      </c>
      <c r="K692" t="s">
        <v>530</v>
      </c>
      <c r="L692" t="s">
        <v>507</v>
      </c>
      <c r="O692" s="1" t="str">
        <f t="shared" si="325"/>
        <v>Yes</v>
      </c>
      <c r="Q692" s="1">
        <v>5.55</v>
      </c>
      <c r="R692">
        <f t="shared" si="330"/>
        <v>5.55</v>
      </c>
      <c r="S692">
        <v>0.23</v>
      </c>
      <c r="T692" t="s">
        <v>622</v>
      </c>
      <c r="U692">
        <f t="shared" ref="U692:U706" si="340">R692/1</f>
        <v>5.55</v>
      </c>
      <c r="V692">
        <f t="shared" ref="V692:V698" si="341">U692</f>
        <v>5.55</v>
      </c>
      <c r="W692" t="s">
        <v>648</v>
      </c>
      <c r="X692" t="str">
        <f t="shared" ref="X692:X698" si="342">IF(S692&lt;R692, "Yes*", "No")</f>
        <v>Yes*</v>
      </c>
      <c r="AB692" t="s">
        <v>692</v>
      </c>
      <c r="AC692" t="str">
        <f t="shared" si="332"/>
        <v>No</v>
      </c>
      <c r="AD692" t="str">
        <f t="shared" si="313"/>
        <v>No</v>
      </c>
      <c r="AE692" t="str">
        <f t="shared" si="314"/>
        <v>No</v>
      </c>
      <c r="AF692" t="str">
        <f t="shared" si="315"/>
        <v>No</v>
      </c>
      <c r="AG692" t="str">
        <f t="shared" si="316"/>
        <v>No</v>
      </c>
      <c r="AH692" t="s">
        <v>349</v>
      </c>
      <c r="AI692" t="s">
        <v>348</v>
      </c>
      <c r="AJ692" t="str">
        <f t="shared" si="309"/>
        <v/>
      </c>
      <c r="AK692" t="str">
        <f t="shared" si="317"/>
        <v/>
      </c>
      <c r="AL692" t="str">
        <f t="shared" si="318"/>
        <v/>
      </c>
      <c r="AM692" t="str">
        <f t="shared" si="319"/>
        <v/>
      </c>
      <c r="AN692" t="str">
        <f t="shared" si="320"/>
        <v/>
      </c>
      <c r="AO692" t="str">
        <f t="shared" si="321"/>
        <v>PAH</v>
      </c>
      <c r="AP692" t="str">
        <f t="shared" si="339"/>
        <v/>
      </c>
    </row>
    <row r="693" spans="1:42" hidden="1" x14ac:dyDescent="0.35">
      <c r="A693">
        <v>4087170</v>
      </c>
      <c r="B693" t="s">
        <v>586</v>
      </c>
      <c r="C693" t="s">
        <v>587</v>
      </c>
      <c r="D693">
        <v>2017</v>
      </c>
      <c r="E693" t="s">
        <v>620</v>
      </c>
      <c r="F693" s="4">
        <v>62569</v>
      </c>
      <c r="G693" t="s">
        <v>647</v>
      </c>
      <c r="H693" t="s">
        <v>660</v>
      </c>
      <c r="I693" t="s">
        <v>621</v>
      </c>
      <c r="K693" t="s">
        <v>530</v>
      </c>
      <c r="L693" t="s">
        <v>507</v>
      </c>
      <c r="N693"/>
      <c r="O693" s="1" t="str">
        <f t="shared" si="325"/>
        <v>Yes</v>
      </c>
      <c r="Q693" s="1">
        <v>121</v>
      </c>
      <c r="R693">
        <f t="shared" si="330"/>
        <v>121</v>
      </c>
      <c r="S693">
        <v>0.23</v>
      </c>
      <c r="T693" t="s">
        <v>622</v>
      </c>
      <c r="U693">
        <f t="shared" si="340"/>
        <v>121</v>
      </c>
      <c r="V693">
        <f t="shared" si="341"/>
        <v>121</v>
      </c>
      <c r="W693" t="s">
        <v>648</v>
      </c>
      <c r="X693" t="str">
        <f t="shared" si="342"/>
        <v>Yes*</v>
      </c>
      <c r="AB693" t="s">
        <v>692</v>
      </c>
      <c r="AC693" t="str">
        <f t="shared" si="332"/>
        <v>No</v>
      </c>
      <c r="AD693" t="str">
        <f t="shared" si="313"/>
        <v>No</v>
      </c>
      <c r="AE693" t="str">
        <f t="shared" si="314"/>
        <v>No</v>
      </c>
      <c r="AF693" t="str">
        <f t="shared" si="315"/>
        <v>No</v>
      </c>
      <c r="AG693" t="str">
        <f t="shared" si="316"/>
        <v>No</v>
      </c>
      <c r="AH693" t="s">
        <v>349</v>
      </c>
      <c r="AI693" t="s">
        <v>348</v>
      </c>
      <c r="AJ693" t="str">
        <f t="shared" ref="AJ693:AJ756" si="343">IF(AC693="Yes", "Pesticide", "")</f>
        <v/>
      </c>
      <c r="AK693" t="str">
        <f t="shared" si="317"/>
        <v/>
      </c>
      <c r="AL693" t="str">
        <f t="shared" si="318"/>
        <v/>
      </c>
      <c r="AM693" t="str">
        <f t="shared" si="319"/>
        <v/>
      </c>
      <c r="AN693" t="str">
        <f t="shared" si="320"/>
        <v/>
      </c>
      <c r="AO693" t="str">
        <f t="shared" si="321"/>
        <v>PAH</v>
      </c>
      <c r="AP693" t="str">
        <f t="shared" si="339"/>
        <v/>
      </c>
    </row>
    <row r="694" spans="1:42" hidden="1" x14ac:dyDescent="0.35">
      <c r="A694">
        <v>40871607</v>
      </c>
      <c r="B694" s="5" t="s">
        <v>584</v>
      </c>
      <c r="C694" t="s">
        <v>585</v>
      </c>
      <c r="D694">
        <v>2017</v>
      </c>
      <c r="E694" t="s">
        <v>620</v>
      </c>
      <c r="F694" s="4">
        <v>62569</v>
      </c>
      <c r="G694" t="s">
        <v>647</v>
      </c>
      <c r="H694" t="s">
        <v>660</v>
      </c>
      <c r="I694" t="s">
        <v>621</v>
      </c>
      <c r="K694" t="s">
        <v>530</v>
      </c>
      <c r="L694" t="s">
        <v>507</v>
      </c>
      <c r="N694"/>
      <c r="O694" s="1" t="str">
        <f t="shared" si="325"/>
        <v>Yes</v>
      </c>
      <c r="Q694">
        <v>64</v>
      </c>
      <c r="R694">
        <f t="shared" si="330"/>
        <v>64</v>
      </c>
      <c r="S694">
        <v>0.23</v>
      </c>
      <c r="T694" t="s">
        <v>622</v>
      </c>
      <c r="U694">
        <f t="shared" si="340"/>
        <v>64</v>
      </c>
      <c r="V694">
        <f t="shared" si="341"/>
        <v>64</v>
      </c>
      <c r="W694" t="s">
        <v>648</v>
      </c>
      <c r="X694" t="str">
        <f t="shared" si="342"/>
        <v>Yes*</v>
      </c>
      <c r="AB694" t="s">
        <v>692</v>
      </c>
      <c r="AC694" t="str">
        <f t="shared" si="332"/>
        <v>No</v>
      </c>
      <c r="AD694" t="str">
        <f t="shared" si="313"/>
        <v>No</v>
      </c>
      <c r="AE694" t="str">
        <f t="shared" si="314"/>
        <v>No</v>
      </c>
      <c r="AF694" t="str">
        <f t="shared" si="315"/>
        <v>No</v>
      </c>
      <c r="AG694" t="str">
        <f t="shared" si="316"/>
        <v>No</v>
      </c>
      <c r="AH694" t="s">
        <v>349</v>
      </c>
      <c r="AI694" t="s">
        <v>348</v>
      </c>
      <c r="AJ694" t="str">
        <f t="shared" si="343"/>
        <v/>
      </c>
      <c r="AK694" t="str">
        <f t="shared" si="317"/>
        <v/>
      </c>
      <c r="AL694" t="str">
        <f t="shared" si="318"/>
        <v/>
      </c>
      <c r="AM694" t="str">
        <f t="shared" si="319"/>
        <v/>
      </c>
      <c r="AN694" t="str">
        <f t="shared" si="320"/>
        <v/>
      </c>
      <c r="AO694" t="str">
        <f t="shared" si="321"/>
        <v>PAH</v>
      </c>
      <c r="AP694" t="str">
        <f t="shared" si="339"/>
        <v/>
      </c>
    </row>
    <row r="695" spans="1:42" hidden="1" x14ac:dyDescent="0.35">
      <c r="A695">
        <v>4087141</v>
      </c>
      <c r="B695" t="s">
        <v>582</v>
      </c>
      <c r="C695" t="s">
        <v>583</v>
      </c>
      <c r="D695">
        <v>2017</v>
      </c>
      <c r="E695" t="s">
        <v>620</v>
      </c>
      <c r="F695" s="4">
        <v>62569</v>
      </c>
      <c r="G695" t="s">
        <v>647</v>
      </c>
      <c r="H695" t="s">
        <v>660</v>
      </c>
      <c r="I695" t="s">
        <v>621</v>
      </c>
      <c r="K695" t="s">
        <v>530</v>
      </c>
      <c r="L695" t="s">
        <v>507</v>
      </c>
      <c r="N695"/>
      <c r="O695" s="1" t="str">
        <f t="shared" si="325"/>
        <v>Yes</v>
      </c>
      <c r="Q695">
        <v>25.8</v>
      </c>
      <c r="R695">
        <f t="shared" si="330"/>
        <v>25.8</v>
      </c>
      <c r="S695">
        <v>0.23</v>
      </c>
      <c r="T695" t="s">
        <v>622</v>
      </c>
      <c r="U695">
        <f t="shared" si="340"/>
        <v>25.8</v>
      </c>
      <c r="V695">
        <f t="shared" si="341"/>
        <v>25.8</v>
      </c>
      <c r="W695" t="s">
        <v>648</v>
      </c>
      <c r="X695" t="str">
        <f t="shared" si="342"/>
        <v>Yes*</v>
      </c>
      <c r="AB695" t="s">
        <v>692</v>
      </c>
      <c r="AC695" t="str">
        <f t="shared" si="332"/>
        <v>No</v>
      </c>
      <c r="AD695" t="str">
        <f t="shared" si="313"/>
        <v>No</v>
      </c>
      <c r="AE695" t="str">
        <f t="shared" si="314"/>
        <v>No</v>
      </c>
      <c r="AF695" t="str">
        <f t="shared" si="315"/>
        <v>No</v>
      </c>
      <c r="AG695" t="str">
        <f t="shared" si="316"/>
        <v>No</v>
      </c>
      <c r="AH695" t="s">
        <v>349</v>
      </c>
      <c r="AI695" t="s">
        <v>348</v>
      </c>
      <c r="AJ695" t="str">
        <f t="shared" si="343"/>
        <v/>
      </c>
      <c r="AK695" t="str">
        <f t="shared" si="317"/>
        <v/>
      </c>
      <c r="AL695" t="str">
        <f t="shared" si="318"/>
        <v/>
      </c>
      <c r="AM695" t="str">
        <f t="shared" si="319"/>
        <v/>
      </c>
      <c r="AN695" t="str">
        <f t="shared" si="320"/>
        <v/>
      </c>
      <c r="AO695" t="str">
        <f t="shared" si="321"/>
        <v>PAH</v>
      </c>
      <c r="AP695" t="str">
        <f t="shared" si="339"/>
        <v/>
      </c>
    </row>
    <row r="696" spans="1:42" hidden="1" x14ac:dyDescent="0.35">
      <c r="A696">
        <v>4087098</v>
      </c>
      <c r="B696" t="s">
        <v>579</v>
      </c>
      <c r="C696" t="s">
        <v>580</v>
      </c>
      <c r="D696">
        <v>2017</v>
      </c>
      <c r="E696" t="s">
        <v>620</v>
      </c>
      <c r="F696" s="4">
        <v>62569</v>
      </c>
      <c r="G696" t="s">
        <v>647</v>
      </c>
      <c r="H696" t="s">
        <v>660</v>
      </c>
      <c r="I696" t="s">
        <v>621</v>
      </c>
      <c r="K696" t="s">
        <v>530</v>
      </c>
      <c r="L696" t="s">
        <v>507</v>
      </c>
      <c r="N696"/>
      <c r="O696" s="1" t="str">
        <f t="shared" si="325"/>
        <v>Yes</v>
      </c>
      <c r="Q696">
        <v>25.1</v>
      </c>
      <c r="R696">
        <f t="shared" si="330"/>
        <v>25.1</v>
      </c>
      <c r="S696">
        <v>0.23</v>
      </c>
      <c r="T696" t="s">
        <v>622</v>
      </c>
      <c r="U696">
        <f t="shared" si="340"/>
        <v>25.1</v>
      </c>
      <c r="V696">
        <f t="shared" si="341"/>
        <v>25.1</v>
      </c>
      <c r="W696" t="s">
        <v>648</v>
      </c>
      <c r="X696" t="str">
        <f t="shared" si="342"/>
        <v>Yes*</v>
      </c>
      <c r="AB696" t="s">
        <v>692</v>
      </c>
      <c r="AC696" t="str">
        <f t="shared" si="332"/>
        <v>No</v>
      </c>
      <c r="AD696" t="str">
        <f t="shared" si="313"/>
        <v>No</v>
      </c>
      <c r="AE696" t="str">
        <f t="shared" si="314"/>
        <v>No</v>
      </c>
      <c r="AF696" t="str">
        <f t="shared" si="315"/>
        <v>No</v>
      </c>
      <c r="AG696" t="str">
        <f t="shared" si="316"/>
        <v>No</v>
      </c>
      <c r="AH696" t="s">
        <v>349</v>
      </c>
      <c r="AI696" t="s">
        <v>348</v>
      </c>
      <c r="AJ696" t="str">
        <f t="shared" si="343"/>
        <v/>
      </c>
      <c r="AK696" t="str">
        <f t="shared" si="317"/>
        <v/>
      </c>
      <c r="AL696" t="str">
        <f t="shared" si="318"/>
        <v/>
      </c>
      <c r="AM696" t="str">
        <f t="shared" si="319"/>
        <v/>
      </c>
      <c r="AN696" t="str">
        <f t="shared" si="320"/>
        <v/>
      </c>
      <c r="AO696" t="str">
        <f t="shared" si="321"/>
        <v>PAH</v>
      </c>
      <c r="AP696" t="str">
        <f t="shared" si="339"/>
        <v/>
      </c>
    </row>
    <row r="697" spans="1:42" hidden="1" x14ac:dyDescent="0.35">
      <c r="A697">
        <v>40870855</v>
      </c>
      <c r="B697" t="s">
        <v>577</v>
      </c>
      <c r="C697" t="s">
        <v>578</v>
      </c>
      <c r="D697">
        <v>2017</v>
      </c>
      <c r="E697" t="s">
        <v>620</v>
      </c>
      <c r="F697" s="4">
        <v>62569</v>
      </c>
      <c r="G697" t="s">
        <v>647</v>
      </c>
      <c r="H697" t="s">
        <v>660</v>
      </c>
      <c r="I697" t="s">
        <v>621</v>
      </c>
      <c r="K697" t="s">
        <v>530</v>
      </c>
      <c r="L697" t="s">
        <v>507</v>
      </c>
      <c r="N697"/>
      <c r="O697" s="1" t="str">
        <f t="shared" si="325"/>
        <v>Yes</v>
      </c>
      <c r="Q697">
        <v>26.1</v>
      </c>
      <c r="R697">
        <f t="shared" si="330"/>
        <v>26.1</v>
      </c>
      <c r="S697">
        <v>0.23</v>
      </c>
      <c r="T697" t="s">
        <v>622</v>
      </c>
      <c r="U697">
        <f t="shared" si="340"/>
        <v>26.1</v>
      </c>
      <c r="V697">
        <f t="shared" si="341"/>
        <v>26.1</v>
      </c>
      <c r="W697" t="s">
        <v>648</v>
      </c>
      <c r="X697" t="str">
        <f t="shared" si="342"/>
        <v>Yes*</v>
      </c>
      <c r="AB697" t="s">
        <v>692</v>
      </c>
      <c r="AC697" t="str">
        <f t="shared" si="332"/>
        <v>No</v>
      </c>
      <c r="AD697" t="str">
        <f t="shared" si="313"/>
        <v>No</v>
      </c>
      <c r="AE697" t="str">
        <f t="shared" si="314"/>
        <v>No</v>
      </c>
      <c r="AF697" t="str">
        <f t="shared" si="315"/>
        <v>No</v>
      </c>
      <c r="AG697" t="str">
        <f t="shared" si="316"/>
        <v>No</v>
      </c>
      <c r="AH697" t="s">
        <v>349</v>
      </c>
      <c r="AI697" t="s">
        <v>348</v>
      </c>
      <c r="AJ697" t="str">
        <f t="shared" si="343"/>
        <v/>
      </c>
      <c r="AK697" t="str">
        <f t="shared" si="317"/>
        <v/>
      </c>
      <c r="AL697" t="str">
        <f t="shared" si="318"/>
        <v/>
      </c>
      <c r="AM697" t="str">
        <f t="shared" si="319"/>
        <v/>
      </c>
      <c r="AN697" t="str">
        <f t="shared" si="320"/>
        <v/>
      </c>
      <c r="AO697" t="str">
        <f t="shared" si="321"/>
        <v>PAH</v>
      </c>
      <c r="AP697" t="str">
        <f t="shared" si="339"/>
        <v/>
      </c>
    </row>
    <row r="698" spans="1:42" hidden="1" x14ac:dyDescent="0.35">
      <c r="A698">
        <v>4087014</v>
      </c>
      <c r="B698" t="s">
        <v>575</v>
      </c>
      <c r="C698" t="s">
        <v>576</v>
      </c>
      <c r="D698">
        <v>2017</v>
      </c>
      <c r="E698" t="s">
        <v>620</v>
      </c>
      <c r="F698" s="4">
        <v>62569</v>
      </c>
      <c r="G698" t="s">
        <v>647</v>
      </c>
      <c r="H698" t="s">
        <v>660</v>
      </c>
      <c r="I698" t="s">
        <v>621</v>
      </c>
      <c r="K698" t="s">
        <v>530</v>
      </c>
      <c r="L698" t="s">
        <v>507</v>
      </c>
      <c r="N698" t="s">
        <v>607</v>
      </c>
      <c r="O698" s="1" t="str">
        <f t="shared" si="325"/>
        <v>Yes</v>
      </c>
      <c r="Q698">
        <v>2.4500000000000002</v>
      </c>
      <c r="R698">
        <f t="shared" si="330"/>
        <v>2.4500000000000002</v>
      </c>
      <c r="S698">
        <v>0.23</v>
      </c>
      <c r="T698" t="s">
        <v>622</v>
      </c>
      <c r="U698">
        <f t="shared" si="340"/>
        <v>2.4500000000000002</v>
      </c>
      <c r="V698">
        <f t="shared" si="341"/>
        <v>2.4500000000000002</v>
      </c>
      <c r="W698" t="s">
        <v>648</v>
      </c>
      <c r="X698" t="str">
        <f t="shared" si="342"/>
        <v>Yes*</v>
      </c>
      <c r="AB698" t="s">
        <v>692</v>
      </c>
      <c r="AC698" t="str">
        <f t="shared" si="332"/>
        <v>No</v>
      </c>
      <c r="AD698" t="str">
        <f t="shared" si="313"/>
        <v>No</v>
      </c>
      <c r="AE698" t="str">
        <f t="shared" si="314"/>
        <v>No</v>
      </c>
      <c r="AF698" t="str">
        <f t="shared" si="315"/>
        <v>No</v>
      </c>
      <c r="AG698" t="str">
        <f t="shared" si="316"/>
        <v>No</v>
      </c>
      <c r="AH698" t="s">
        <v>349</v>
      </c>
      <c r="AI698" t="s">
        <v>348</v>
      </c>
      <c r="AJ698" t="str">
        <f t="shared" si="343"/>
        <v/>
      </c>
      <c r="AK698" t="str">
        <f t="shared" si="317"/>
        <v/>
      </c>
      <c r="AL698" t="str">
        <f t="shared" si="318"/>
        <v/>
      </c>
      <c r="AM698" t="str">
        <f t="shared" si="319"/>
        <v/>
      </c>
      <c r="AN698" t="str">
        <f t="shared" si="320"/>
        <v/>
      </c>
      <c r="AO698" t="str">
        <f t="shared" si="321"/>
        <v>PAH</v>
      </c>
      <c r="AP698" t="str">
        <f t="shared" si="339"/>
        <v/>
      </c>
    </row>
    <row r="699" spans="1:42" hidden="1" x14ac:dyDescent="0.35">
      <c r="A699" s="1">
        <v>4087000</v>
      </c>
      <c r="B699" s="1" t="s">
        <v>3</v>
      </c>
      <c r="C699" s="1" t="s">
        <v>4</v>
      </c>
      <c r="D699" s="1">
        <v>2017</v>
      </c>
      <c r="E699" s="1" t="s">
        <v>618</v>
      </c>
      <c r="F699" s="1">
        <v>39032</v>
      </c>
      <c r="G699" s="1" t="s">
        <v>193</v>
      </c>
      <c r="H699" s="1" t="s">
        <v>24</v>
      </c>
      <c r="I699" s="1" t="s">
        <v>596</v>
      </c>
      <c r="J699" s="1">
        <v>4433</v>
      </c>
      <c r="K699" s="1" t="s">
        <v>614</v>
      </c>
      <c r="L699" s="1" t="s">
        <v>549</v>
      </c>
      <c r="M699" s="1"/>
      <c r="N699" s="1" t="s">
        <v>606</v>
      </c>
      <c r="O699" s="1" t="str">
        <f t="shared" si="325"/>
        <v>No</v>
      </c>
      <c r="P699" s="1" t="s">
        <v>722</v>
      </c>
      <c r="Q699" s="1">
        <v>1.6</v>
      </c>
      <c r="R699" s="1">
        <f t="shared" si="330"/>
        <v>0</v>
      </c>
      <c r="S699" s="1">
        <f>IF(O699="No", Q699, " ")</f>
        <v>1.6</v>
      </c>
      <c r="T699" s="1" t="s">
        <v>7</v>
      </c>
      <c r="U699" s="1">
        <f t="shared" si="340"/>
        <v>0</v>
      </c>
      <c r="V699" s="1">
        <f>S699</f>
        <v>1.6</v>
      </c>
      <c r="W699" s="1" t="s">
        <v>177</v>
      </c>
      <c r="X699" s="1" t="str">
        <f>IF(N699="E", "Yes", "No")</f>
        <v>No</v>
      </c>
      <c r="AB699" t="s">
        <v>364</v>
      </c>
      <c r="AC699" t="s">
        <v>349</v>
      </c>
      <c r="AD699" t="str">
        <f t="shared" si="313"/>
        <v>Yes</v>
      </c>
      <c r="AE699" t="str">
        <f t="shared" si="314"/>
        <v>Yes</v>
      </c>
      <c r="AF699" t="str">
        <f t="shared" si="315"/>
        <v>Yes</v>
      </c>
      <c r="AG699" t="str">
        <f t="shared" si="316"/>
        <v>No</v>
      </c>
      <c r="AH699" t="s">
        <v>348</v>
      </c>
      <c r="AI699" t="s">
        <v>348</v>
      </c>
      <c r="AJ699" t="str">
        <f t="shared" si="343"/>
        <v>Pesticide</v>
      </c>
      <c r="AK699" t="str">
        <f t="shared" si="317"/>
        <v>PCP</v>
      </c>
      <c r="AL699" t="str">
        <f t="shared" si="318"/>
        <v>Consumer</v>
      </c>
      <c r="AM699" t="str">
        <f t="shared" si="319"/>
        <v>Industrial</v>
      </c>
      <c r="AN699" t="str">
        <f t="shared" si="320"/>
        <v/>
      </c>
      <c r="AO699" t="str">
        <f t="shared" si="321"/>
        <v/>
      </c>
      <c r="AP699" t="str">
        <f t="shared" si="339"/>
        <v/>
      </c>
    </row>
    <row r="700" spans="1:42" hidden="1" x14ac:dyDescent="0.35">
      <c r="A700">
        <v>40870112</v>
      </c>
      <c r="B700" t="s">
        <v>573</v>
      </c>
      <c r="C700" t="s">
        <v>574</v>
      </c>
      <c r="D700">
        <v>2017</v>
      </c>
      <c r="E700" t="s">
        <v>620</v>
      </c>
      <c r="F700" s="4">
        <v>62571</v>
      </c>
      <c r="G700" t="s">
        <v>650</v>
      </c>
      <c r="H700"/>
      <c r="I700" t="s">
        <v>621</v>
      </c>
      <c r="K700" t="s">
        <v>530</v>
      </c>
      <c r="L700" t="s">
        <v>507</v>
      </c>
      <c r="N700"/>
      <c r="O700" s="1" t="str">
        <f t="shared" si="325"/>
        <v>Yes</v>
      </c>
      <c r="Q700">
        <v>361</v>
      </c>
      <c r="R700">
        <f t="shared" si="330"/>
        <v>361</v>
      </c>
      <c r="S700">
        <v>0.65</v>
      </c>
      <c r="T700" t="s">
        <v>622</v>
      </c>
      <c r="U700">
        <f t="shared" si="340"/>
        <v>361</v>
      </c>
      <c r="V700">
        <f t="shared" ref="V700:V706" si="344">U700</f>
        <v>361</v>
      </c>
      <c r="W700" t="s">
        <v>648</v>
      </c>
      <c r="X700" t="str">
        <f t="shared" ref="X700:X706" si="345">IF(S700&lt;R700, "Yes*", "No")</f>
        <v>Yes*</v>
      </c>
      <c r="AB700" t="s">
        <v>692</v>
      </c>
      <c r="AC700" t="str">
        <f t="shared" ref="AC700:AC731" si="346">IF(ISNUMBER(SEARCH("Pesticide, active_ingredient", AB700)), "Yes", "No")</f>
        <v>No</v>
      </c>
      <c r="AD700" t="str">
        <f t="shared" si="313"/>
        <v>No</v>
      </c>
      <c r="AE700" t="str">
        <f t="shared" si="314"/>
        <v>No</v>
      </c>
      <c r="AF700" t="str">
        <f t="shared" si="315"/>
        <v>No</v>
      </c>
      <c r="AG700" t="str">
        <f t="shared" si="316"/>
        <v>No</v>
      </c>
      <c r="AH700" t="s">
        <v>349</v>
      </c>
      <c r="AI700" t="s">
        <v>348</v>
      </c>
      <c r="AJ700" t="str">
        <f t="shared" si="343"/>
        <v/>
      </c>
      <c r="AK700" t="str">
        <f t="shared" si="317"/>
        <v/>
      </c>
      <c r="AL700" t="str">
        <f t="shared" si="318"/>
        <v/>
      </c>
      <c r="AM700" t="str">
        <f t="shared" si="319"/>
        <v/>
      </c>
      <c r="AN700" t="str">
        <f t="shared" si="320"/>
        <v/>
      </c>
      <c r="AO700" t="str">
        <f t="shared" si="321"/>
        <v>PAH</v>
      </c>
      <c r="AP700" t="str">
        <f t="shared" si="339"/>
        <v/>
      </c>
    </row>
    <row r="701" spans="1:42" hidden="1" x14ac:dyDescent="0.35">
      <c r="A701">
        <v>4087170</v>
      </c>
      <c r="B701" t="s">
        <v>586</v>
      </c>
      <c r="C701" t="s">
        <v>587</v>
      </c>
      <c r="D701">
        <v>2017</v>
      </c>
      <c r="E701" t="s">
        <v>620</v>
      </c>
      <c r="F701" s="4">
        <v>62571</v>
      </c>
      <c r="G701" t="s">
        <v>650</v>
      </c>
      <c r="H701"/>
      <c r="I701" t="s">
        <v>621</v>
      </c>
      <c r="K701" t="s">
        <v>530</v>
      </c>
      <c r="L701" t="s">
        <v>507</v>
      </c>
      <c r="N701"/>
      <c r="O701" s="1" t="str">
        <f t="shared" si="325"/>
        <v>Yes</v>
      </c>
      <c r="Q701">
        <v>1530</v>
      </c>
      <c r="R701">
        <f t="shared" si="330"/>
        <v>1530</v>
      </c>
      <c r="S701">
        <v>0.65</v>
      </c>
      <c r="T701" t="s">
        <v>622</v>
      </c>
      <c r="U701">
        <f t="shared" si="340"/>
        <v>1530</v>
      </c>
      <c r="V701">
        <f t="shared" si="344"/>
        <v>1530</v>
      </c>
      <c r="W701" t="s">
        <v>648</v>
      </c>
      <c r="X701" t="str">
        <f t="shared" si="345"/>
        <v>Yes*</v>
      </c>
      <c r="AB701" t="s">
        <v>692</v>
      </c>
      <c r="AC701" t="str">
        <f t="shared" si="346"/>
        <v>No</v>
      </c>
      <c r="AD701" t="str">
        <f t="shared" si="313"/>
        <v>No</v>
      </c>
      <c r="AE701" t="str">
        <f t="shared" si="314"/>
        <v>No</v>
      </c>
      <c r="AF701" t="str">
        <f t="shared" si="315"/>
        <v>No</v>
      </c>
      <c r="AG701" t="str">
        <f t="shared" si="316"/>
        <v>No</v>
      </c>
      <c r="AH701" t="s">
        <v>349</v>
      </c>
      <c r="AI701" t="s">
        <v>348</v>
      </c>
      <c r="AJ701" t="str">
        <f t="shared" si="343"/>
        <v/>
      </c>
      <c r="AK701" t="str">
        <f t="shared" si="317"/>
        <v/>
      </c>
      <c r="AL701" t="str">
        <f t="shared" si="318"/>
        <v/>
      </c>
      <c r="AM701" t="str">
        <f t="shared" si="319"/>
        <v/>
      </c>
      <c r="AN701" t="str">
        <f t="shared" si="320"/>
        <v/>
      </c>
      <c r="AO701" t="str">
        <f t="shared" si="321"/>
        <v>PAH</v>
      </c>
      <c r="AP701" t="str">
        <f t="shared" si="339"/>
        <v/>
      </c>
    </row>
    <row r="702" spans="1:42" hidden="1" x14ac:dyDescent="0.35">
      <c r="A702">
        <v>40871607</v>
      </c>
      <c r="B702" s="5" t="s">
        <v>584</v>
      </c>
      <c r="C702" t="s">
        <v>585</v>
      </c>
      <c r="D702">
        <v>2017</v>
      </c>
      <c r="E702" t="s">
        <v>620</v>
      </c>
      <c r="F702" s="4">
        <v>62571</v>
      </c>
      <c r="G702" t="s">
        <v>650</v>
      </c>
      <c r="H702"/>
      <c r="I702" t="s">
        <v>621</v>
      </c>
      <c r="K702" t="s">
        <v>530</v>
      </c>
      <c r="L702" t="s">
        <v>507</v>
      </c>
      <c r="N702"/>
      <c r="O702" s="1" t="str">
        <f t="shared" si="325"/>
        <v>Yes</v>
      </c>
      <c r="Q702">
        <v>2950</v>
      </c>
      <c r="R702">
        <f t="shared" si="330"/>
        <v>2950</v>
      </c>
      <c r="S702">
        <v>0.65</v>
      </c>
      <c r="T702" t="s">
        <v>622</v>
      </c>
      <c r="U702">
        <f t="shared" si="340"/>
        <v>2950</v>
      </c>
      <c r="V702">
        <f t="shared" si="344"/>
        <v>2950</v>
      </c>
      <c r="W702" t="s">
        <v>648</v>
      </c>
      <c r="X702" t="str">
        <f t="shared" si="345"/>
        <v>Yes*</v>
      </c>
      <c r="AB702" t="s">
        <v>692</v>
      </c>
      <c r="AC702" t="str">
        <f t="shared" si="346"/>
        <v>No</v>
      </c>
      <c r="AD702" t="str">
        <f t="shared" si="313"/>
        <v>No</v>
      </c>
      <c r="AE702" t="str">
        <f t="shared" si="314"/>
        <v>No</v>
      </c>
      <c r="AF702" t="str">
        <f t="shared" si="315"/>
        <v>No</v>
      </c>
      <c r="AG702" t="str">
        <f t="shared" si="316"/>
        <v>No</v>
      </c>
      <c r="AH702" t="s">
        <v>349</v>
      </c>
      <c r="AI702" t="s">
        <v>348</v>
      </c>
      <c r="AJ702" t="str">
        <f t="shared" si="343"/>
        <v/>
      </c>
      <c r="AK702" t="str">
        <f t="shared" si="317"/>
        <v/>
      </c>
      <c r="AL702" t="str">
        <f t="shared" si="318"/>
        <v/>
      </c>
      <c r="AM702" t="str">
        <f t="shared" si="319"/>
        <v/>
      </c>
      <c r="AN702" t="str">
        <f t="shared" si="320"/>
        <v/>
      </c>
      <c r="AO702" t="str">
        <f t="shared" si="321"/>
        <v>PAH</v>
      </c>
      <c r="AP702" t="str">
        <f t="shared" si="339"/>
        <v/>
      </c>
    </row>
    <row r="703" spans="1:42" hidden="1" x14ac:dyDescent="0.35">
      <c r="A703">
        <v>4087141</v>
      </c>
      <c r="B703" t="s">
        <v>582</v>
      </c>
      <c r="C703" t="s">
        <v>583</v>
      </c>
      <c r="D703">
        <v>2017</v>
      </c>
      <c r="E703" t="s">
        <v>620</v>
      </c>
      <c r="F703" s="4">
        <v>62571</v>
      </c>
      <c r="G703" t="s">
        <v>650</v>
      </c>
      <c r="H703"/>
      <c r="I703" t="s">
        <v>621</v>
      </c>
      <c r="K703" t="s">
        <v>530</v>
      </c>
      <c r="L703" t="s">
        <v>507</v>
      </c>
      <c r="N703"/>
      <c r="O703" s="1" t="str">
        <f t="shared" si="325"/>
        <v>Yes</v>
      </c>
      <c r="Q703">
        <v>656</v>
      </c>
      <c r="R703">
        <f t="shared" si="330"/>
        <v>656</v>
      </c>
      <c r="S703">
        <v>0.65</v>
      </c>
      <c r="T703" t="s">
        <v>622</v>
      </c>
      <c r="U703">
        <f t="shared" si="340"/>
        <v>656</v>
      </c>
      <c r="V703">
        <f t="shared" si="344"/>
        <v>656</v>
      </c>
      <c r="W703" t="s">
        <v>648</v>
      </c>
      <c r="X703" t="str">
        <f t="shared" si="345"/>
        <v>Yes*</v>
      </c>
      <c r="AB703" t="s">
        <v>692</v>
      </c>
      <c r="AC703" t="str">
        <f t="shared" si="346"/>
        <v>No</v>
      </c>
      <c r="AD703" t="str">
        <f t="shared" ref="AD703:AD766" si="347">IF(ISNUMBER(SEARCH("Personal_care", AB703)), "Yes", "No")</f>
        <v>No</v>
      </c>
      <c r="AE703" t="str">
        <f t="shared" ref="AE703:AE766" si="348">IF(ISNUMBER(SEARCH("Consumer_use", AB703)), "Yes", "No")</f>
        <v>No</v>
      </c>
      <c r="AF703" t="str">
        <f t="shared" ref="AF703:AF766" si="349">IF(ISNUMBER(SEARCH("Industrial_manufacturing", AB703)), "Yes", "No")</f>
        <v>No</v>
      </c>
      <c r="AG703" t="str">
        <f t="shared" ref="AG703:AG766" si="350">IF(ISNUMBER(SEARCH("Drug", AB703)), "Yes", "No")</f>
        <v>No</v>
      </c>
      <c r="AH703" t="s">
        <v>349</v>
      </c>
      <c r="AI703" t="s">
        <v>348</v>
      </c>
      <c r="AJ703" t="str">
        <f t="shared" si="343"/>
        <v/>
      </c>
      <c r="AK703" t="str">
        <f t="shared" si="317"/>
        <v/>
      </c>
      <c r="AL703" t="str">
        <f t="shared" si="318"/>
        <v/>
      </c>
      <c r="AM703" t="str">
        <f t="shared" si="319"/>
        <v/>
      </c>
      <c r="AN703" t="str">
        <f t="shared" si="320"/>
        <v/>
      </c>
      <c r="AO703" t="str">
        <f t="shared" si="321"/>
        <v>PAH</v>
      </c>
      <c r="AP703" t="str">
        <f t="shared" si="339"/>
        <v/>
      </c>
    </row>
    <row r="704" spans="1:42" hidden="1" x14ac:dyDescent="0.35">
      <c r="A704">
        <v>4087098</v>
      </c>
      <c r="B704" t="s">
        <v>579</v>
      </c>
      <c r="C704" t="s">
        <v>580</v>
      </c>
      <c r="D704">
        <v>2017</v>
      </c>
      <c r="E704" t="s">
        <v>620</v>
      </c>
      <c r="F704" s="4">
        <v>62571</v>
      </c>
      <c r="G704" t="s">
        <v>650</v>
      </c>
      <c r="H704"/>
      <c r="I704" t="s">
        <v>621</v>
      </c>
      <c r="K704" t="s">
        <v>530</v>
      </c>
      <c r="L704" t="s">
        <v>507</v>
      </c>
      <c r="N704"/>
      <c r="O704" s="1" t="str">
        <f t="shared" si="325"/>
        <v>Yes</v>
      </c>
      <c r="Q704">
        <v>1370</v>
      </c>
      <c r="R704">
        <f t="shared" si="330"/>
        <v>1370</v>
      </c>
      <c r="S704">
        <v>0.65</v>
      </c>
      <c r="T704" t="s">
        <v>622</v>
      </c>
      <c r="U704">
        <f t="shared" si="340"/>
        <v>1370</v>
      </c>
      <c r="V704">
        <f t="shared" si="344"/>
        <v>1370</v>
      </c>
      <c r="W704" t="s">
        <v>648</v>
      </c>
      <c r="X704" t="str">
        <f t="shared" si="345"/>
        <v>Yes*</v>
      </c>
      <c r="AB704" t="s">
        <v>692</v>
      </c>
      <c r="AC704" t="str">
        <f t="shared" si="346"/>
        <v>No</v>
      </c>
      <c r="AD704" t="str">
        <f t="shared" si="347"/>
        <v>No</v>
      </c>
      <c r="AE704" t="str">
        <f t="shared" si="348"/>
        <v>No</v>
      </c>
      <c r="AF704" t="str">
        <f t="shared" si="349"/>
        <v>No</v>
      </c>
      <c r="AG704" t="str">
        <f t="shared" si="350"/>
        <v>No</v>
      </c>
      <c r="AH704" t="s">
        <v>349</v>
      </c>
      <c r="AI704" t="s">
        <v>348</v>
      </c>
      <c r="AJ704" t="str">
        <f t="shared" si="343"/>
        <v/>
      </c>
      <c r="AK704" t="str">
        <f t="shared" si="317"/>
        <v/>
      </c>
      <c r="AL704" t="str">
        <f t="shared" si="318"/>
        <v/>
      </c>
      <c r="AM704" t="str">
        <f t="shared" si="319"/>
        <v/>
      </c>
      <c r="AN704" t="str">
        <f t="shared" si="320"/>
        <v/>
      </c>
      <c r="AO704" t="str">
        <f t="shared" si="321"/>
        <v>PAH</v>
      </c>
      <c r="AP704" t="str">
        <f t="shared" si="339"/>
        <v/>
      </c>
    </row>
    <row r="705" spans="1:42" hidden="1" x14ac:dyDescent="0.35">
      <c r="A705">
        <v>40870855</v>
      </c>
      <c r="B705" t="s">
        <v>577</v>
      </c>
      <c r="C705" t="s">
        <v>578</v>
      </c>
      <c r="D705">
        <v>2017</v>
      </c>
      <c r="E705" t="s">
        <v>620</v>
      </c>
      <c r="F705" s="4">
        <v>62571</v>
      </c>
      <c r="G705" t="s">
        <v>650</v>
      </c>
      <c r="H705"/>
      <c r="I705" t="s">
        <v>621</v>
      </c>
      <c r="K705" t="s">
        <v>530</v>
      </c>
      <c r="L705" t="s">
        <v>507</v>
      </c>
      <c r="N705"/>
      <c r="O705" s="1" t="str">
        <f t="shared" si="325"/>
        <v>Yes</v>
      </c>
      <c r="Q705">
        <v>1760</v>
      </c>
      <c r="R705">
        <f t="shared" si="330"/>
        <v>1760</v>
      </c>
      <c r="S705">
        <v>0.65</v>
      </c>
      <c r="T705" t="s">
        <v>622</v>
      </c>
      <c r="U705">
        <f t="shared" si="340"/>
        <v>1760</v>
      </c>
      <c r="V705">
        <f t="shared" si="344"/>
        <v>1760</v>
      </c>
      <c r="W705" t="s">
        <v>648</v>
      </c>
      <c r="X705" t="str">
        <f t="shared" si="345"/>
        <v>Yes*</v>
      </c>
      <c r="AB705" t="s">
        <v>692</v>
      </c>
      <c r="AC705" t="str">
        <f t="shared" si="346"/>
        <v>No</v>
      </c>
      <c r="AD705" t="str">
        <f t="shared" si="347"/>
        <v>No</v>
      </c>
      <c r="AE705" t="str">
        <f t="shared" si="348"/>
        <v>No</v>
      </c>
      <c r="AF705" t="str">
        <f t="shared" si="349"/>
        <v>No</v>
      </c>
      <c r="AG705" t="str">
        <f t="shared" si="350"/>
        <v>No</v>
      </c>
      <c r="AH705" t="s">
        <v>349</v>
      </c>
      <c r="AI705" t="s">
        <v>348</v>
      </c>
      <c r="AJ705" t="str">
        <f t="shared" si="343"/>
        <v/>
      </c>
      <c r="AK705" t="str">
        <f t="shared" si="317"/>
        <v/>
      </c>
      <c r="AL705" t="str">
        <f t="shared" si="318"/>
        <v/>
      </c>
      <c r="AM705" t="str">
        <f t="shared" si="319"/>
        <v/>
      </c>
      <c r="AN705" t="str">
        <f t="shared" si="320"/>
        <v/>
      </c>
      <c r="AO705" t="str">
        <f t="shared" si="321"/>
        <v>PAH</v>
      </c>
      <c r="AP705" t="str">
        <f t="shared" si="339"/>
        <v/>
      </c>
    </row>
    <row r="706" spans="1:42" hidden="1" x14ac:dyDescent="0.35">
      <c r="A706">
        <v>4087014</v>
      </c>
      <c r="B706" t="s">
        <v>575</v>
      </c>
      <c r="C706" t="s">
        <v>576</v>
      </c>
      <c r="D706">
        <v>2017</v>
      </c>
      <c r="E706" t="s">
        <v>620</v>
      </c>
      <c r="F706" s="4">
        <v>62571</v>
      </c>
      <c r="G706" t="s">
        <v>650</v>
      </c>
      <c r="H706"/>
      <c r="I706" t="s">
        <v>621</v>
      </c>
      <c r="K706" t="s">
        <v>530</v>
      </c>
      <c r="L706" t="s">
        <v>507</v>
      </c>
      <c r="N706"/>
      <c r="O706" s="1" t="str">
        <f t="shared" si="325"/>
        <v>Yes</v>
      </c>
      <c r="Q706">
        <v>22.9</v>
      </c>
      <c r="R706">
        <f t="shared" si="330"/>
        <v>22.9</v>
      </c>
      <c r="S706">
        <v>0.65</v>
      </c>
      <c r="T706" t="s">
        <v>622</v>
      </c>
      <c r="U706">
        <f t="shared" si="340"/>
        <v>22.9</v>
      </c>
      <c r="V706">
        <f t="shared" si="344"/>
        <v>22.9</v>
      </c>
      <c r="W706" t="s">
        <v>648</v>
      </c>
      <c r="X706" t="str">
        <f t="shared" si="345"/>
        <v>Yes*</v>
      </c>
      <c r="AB706" t="s">
        <v>692</v>
      </c>
      <c r="AC706" t="str">
        <f t="shared" si="346"/>
        <v>No</v>
      </c>
      <c r="AD706" t="str">
        <f t="shared" si="347"/>
        <v>No</v>
      </c>
      <c r="AE706" t="str">
        <f t="shared" si="348"/>
        <v>No</v>
      </c>
      <c r="AF706" t="str">
        <f t="shared" si="349"/>
        <v>No</v>
      </c>
      <c r="AG706" t="str">
        <f t="shared" si="350"/>
        <v>No</v>
      </c>
      <c r="AH706" t="s">
        <v>349</v>
      </c>
      <c r="AI706" t="s">
        <v>348</v>
      </c>
      <c r="AJ706" t="str">
        <f t="shared" si="343"/>
        <v/>
      </c>
      <c r="AK706" t="str">
        <f t="shared" ref="AK706:AK769" si="351">IF(AD706="Yes", "PCP", "")</f>
        <v/>
      </c>
      <c r="AL706" t="str">
        <f t="shared" ref="AL706:AL769" si="352">IF(AE706="Yes", "Consumer", "")</f>
        <v/>
      </c>
      <c r="AM706" t="str">
        <f t="shared" ref="AM706:AM769" si="353">IF(AF706="Yes", "Industrial", "")</f>
        <v/>
      </c>
      <c r="AN706" t="str">
        <f t="shared" ref="AN706:AN769" si="354">IF(AG706="Yes", "Pharmaceutical", "")</f>
        <v/>
      </c>
      <c r="AO706" t="str">
        <f t="shared" ref="AO706:AO769" si="355">IF(AH706="Yes", "PAH", "")</f>
        <v>PAH</v>
      </c>
      <c r="AP706" t="str">
        <f t="shared" si="339"/>
        <v/>
      </c>
    </row>
    <row r="707" spans="1:42" hidden="1" x14ac:dyDescent="0.35">
      <c r="A707" s="1">
        <v>4087000</v>
      </c>
      <c r="B707" s="1" t="s">
        <v>3</v>
      </c>
      <c r="C707" s="1" t="s">
        <v>4</v>
      </c>
      <c r="D707" s="1">
        <v>2017</v>
      </c>
      <c r="E707" s="1" t="s">
        <v>618</v>
      </c>
      <c r="F707" s="1">
        <v>67480</v>
      </c>
      <c r="G707" s="1" t="s">
        <v>271</v>
      </c>
      <c r="H707" s="12" t="s">
        <v>516</v>
      </c>
      <c r="I707" s="1" t="s">
        <v>597</v>
      </c>
      <c r="J707" s="1">
        <v>2440</v>
      </c>
      <c r="K707" s="1" t="s">
        <v>345</v>
      </c>
      <c r="L707" s="1" t="s">
        <v>561</v>
      </c>
      <c r="M707" s="1"/>
      <c r="N707" s="1" t="s">
        <v>606</v>
      </c>
      <c r="O707" s="1" t="str">
        <f t="shared" si="325"/>
        <v>No</v>
      </c>
      <c r="P707" s="1" t="s">
        <v>722</v>
      </c>
      <c r="Q707" s="1">
        <v>9.4</v>
      </c>
      <c r="R707" s="1">
        <f t="shared" si="330"/>
        <v>0</v>
      </c>
      <c r="S707" s="1">
        <f>IF(O707="No", Q707, " ")</f>
        <v>9.4</v>
      </c>
      <c r="T707" s="1" t="s">
        <v>30</v>
      </c>
      <c r="U707" s="1">
        <f>R707/1000</f>
        <v>0</v>
      </c>
      <c r="V707" s="1">
        <f>S707/1000</f>
        <v>9.4000000000000004E-3</v>
      </c>
      <c r="W707" s="1" t="s">
        <v>231</v>
      </c>
      <c r="X707" s="1" t="str">
        <f>IF(N707="E", "Yes", "No")</f>
        <v>No</v>
      </c>
      <c r="AB707" t="s">
        <v>447</v>
      </c>
      <c r="AC707" t="str">
        <f t="shared" si="346"/>
        <v>No</v>
      </c>
      <c r="AD707" t="str">
        <f t="shared" si="347"/>
        <v>No</v>
      </c>
      <c r="AE707" t="str">
        <f t="shared" si="348"/>
        <v>No</v>
      </c>
      <c r="AF707" t="str">
        <f t="shared" si="349"/>
        <v>Yes</v>
      </c>
      <c r="AG707" t="str">
        <f t="shared" si="350"/>
        <v>Yes</v>
      </c>
      <c r="AH707" s="1" t="s">
        <v>348</v>
      </c>
      <c r="AI707" t="s">
        <v>348</v>
      </c>
      <c r="AJ707" t="str">
        <f t="shared" si="343"/>
        <v/>
      </c>
      <c r="AK707" t="str">
        <f t="shared" si="351"/>
        <v/>
      </c>
      <c r="AL707" t="str">
        <f t="shared" si="352"/>
        <v/>
      </c>
      <c r="AM707" t="str">
        <f t="shared" si="353"/>
        <v>Industrial</v>
      </c>
      <c r="AN707" t="str">
        <f t="shared" si="354"/>
        <v>Pharmaceutical</v>
      </c>
      <c r="AO707" t="str">
        <f t="shared" si="355"/>
        <v/>
      </c>
      <c r="AP707" t="str">
        <f t="shared" si="339"/>
        <v/>
      </c>
    </row>
    <row r="708" spans="1:42" hidden="1" x14ac:dyDescent="0.35">
      <c r="A708">
        <v>40870112</v>
      </c>
      <c r="B708" t="s">
        <v>573</v>
      </c>
      <c r="C708" t="s">
        <v>574</v>
      </c>
      <c r="D708">
        <v>2017</v>
      </c>
      <c r="E708" t="s">
        <v>620</v>
      </c>
      <c r="F708" s="4">
        <v>62570</v>
      </c>
      <c r="G708" t="s">
        <v>649</v>
      </c>
      <c r="H708"/>
      <c r="I708" t="s">
        <v>621</v>
      </c>
      <c r="K708" t="s">
        <v>530</v>
      </c>
      <c r="L708" t="s">
        <v>507</v>
      </c>
      <c r="O708" s="1" t="str">
        <f t="shared" si="325"/>
        <v>Yes</v>
      </c>
      <c r="Q708" s="1">
        <v>137</v>
      </c>
      <c r="R708">
        <f t="shared" si="330"/>
        <v>137</v>
      </c>
      <c r="S708">
        <v>0.28999999999999998</v>
      </c>
      <c r="T708" t="s">
        <v>622</v>
      </c>
      <c r="U708">
        <f t="shared" ref="U708:U738" si="356">R708/1</f>
        <v>137</v>
      </c>
      <c r="V708">
        <f t="shared" ref="V708:V722" si="357">U708</f>
        <v>137</v>
      </c>
      <c r="W708" t="s">
        <v>648</v>
      </c>
      <c r="X708" t="str">
        <f t="shared" ref="X708:X722" si="358">IF(S708&lt;R708, "Yes*", "No")</f>
        <v>Yes*</v>
      </c>
      <c r="AB708" t="s">
        <v>692</v>
      </c>
      <c r="AC708" t="str">
        <f t="shared" si="346"/>
        <v>No</v>
      </c>
      <c r="AD708" t="str">
        <f t="shared" si="347"/>
        <v>No</v>
      </c>
      <c r="AE708" t="str">
        <f t="shared" si="348"/>
        <v>No</v>
      </c>
      <c r="AF708" t="str">
        <f t="shared" si="349"/>
        <v>No</v>
      </c>
      <c r="AG708" t="str">
        <f t="shared" si="350"/>
        <v>No</v>
      </c>
      <c r="AH708" t="s">
        <v>349</v>
      </c>
      <c r="AI708" t="s">
        <v>348</v>
      </c>
      <c r="AJ708" t="str">
        <f t="shared" si="343"/>
        <v/>
      </c>
      <c r="AK708" t="str">
        <f t="shared" si="351"/>
        <v/>
      </c>
      <c r="AL708" t="str">
        <f t="shared" si="352"/>
        <v/>
      </c>
      <c r="AM708" t="str">
        <f t="shared" si="353"/>
        <v/>
      </c>
      <c r="AN708" t="str">
        <f t="shared" si="354"/>
        <v/>
      </c>
      <c r="AO708" t="str">
        <f t="shared" si="355"/>
        <v>PAH</v>
      </c>
      <c r="AP708" t="str">
        <f t="shared" si="339"/>
        <v/>
      </c>
    </row>
    <row r="709" spans="1:42" hidden="1" x14ac:dyDescent="0.35">
      <c r="A709">
        <v>4087170</v>
      </c>
      <c r="B709" t="s">
        <v>586</v>
      </c>
      <c r="C709" t="s">
        <v>587</v>
      </c>
      <c r="D709">
        <v>2017</v>
      </c>
      <c r="E709" t="s">
        <v>620</v>
      </c>
      <c r="F709" s="4">
        <v>62570</v>
      </c>
      <c r="G709" t="s">
        <v>649</v>
      </c>
      <c r="H709"/>
      <c r="I709" t="s">
        <v>621</v>
      </c>
      <c r="K709" t="s">
        <v>530</v>
      </c>
      <c r="L709" t="s">
        <v>507</v>
      </c>
      <c r="N709"/>
      <c r="O709" s="1" t="str">
        <f t="shared" si="325"/>
        <v>Yes</v>
      </c>
      <c r="Q709" s="1">
        <v>744</v>
      </c>
      <c r="R709">
        <f t="shared" si="330"/>
        <v>744</v>
      </c>
      <c r="S709">
        <v>0.28999999999999998</v>
      </c>
      <c r="T709" t="s">
        <v>622</v>
      </c>
      <c r="U709">
        <f t="shared" si="356"/>
        <v>744</v>
      </c>
      <c r="V709">
        <f t="shared" si="357"/>
        <v>744</v>
      </c>
      <c r="W709" t="s">
        <v>648</v>
      </c>
      <c r="X709" t="str">
        <f t="shared" si="358"/>
        <v>Yes*</v>
      </c>
      <c r="AB709" t="s">
        <v>692</v>
      </c>
      <c r="AC709" t="str">
        <f t="shared" si="346"/>
        <v>No</v>
      </c>
      <c r="AD709" t="str">
        <f t="shared" si="347"/>
        <v>No</v>
      </c>
      <c r="AE709" t="str">
        <f t="shared" si="348"/>
        <v>No</v>
      </c>
      <c r="AF709" t="str">
        <f t="shared" si="349"/>
        <v>No</v>
      </c>
      <c r="AG709" t="str">
        <f t="shared" si="350"/>
        <v>No</v>
      </c>
      <c r="AH709" t="s">
        <v>349</v>
      </c>
      <c r="AI709" t="s">
        <v>348</v>
      </c>
      <c r="AJ709" t="str">
        <f t="shared" si="343"/>
        <v/>
      </c>
      <c r="AK709" t="str">
        <f t="shared" si="351"/>
        <v/>
      </c>
      <c r="AL709" t="str">
        <f t="shared" si="352"/>
        <v/>
      </c>
      <c r="AM709" t="str">
        <f t="shared" si="353"/>
        <v/>
      </c>
      <c r="AN709" t="str">
        <f t="shared" si="354"/>
        <v/>
      </c>
      <c r="AO709" t="str">
        <f t="shared" si="355"/>
        <v>PAH</v>
      </c>
      <c r="AP709" t="str">
        <f t="shared" si="339"/>
        <v/>
      </c>
    </row>
    <row r="710" spans="1:42" hidden="1" x14ac:dyDescent="0.35">
      <c r="A710">
        <v>40871607</v>
      </c>
      <c r="B710" s="5" t="s">
        <v>584</v>
      </c>
      <c r="C710" t="s">
        <v>585</v>
      </c>
      <c r="D710">
        <v>2017</v>
      </c>
      <c r="E710" t="s">
        <v>620</v>
      </c>
      <c r="F710" s="4">
        <v>62570</v>
      </c>
      <c r="G710" t="s">
        <v>649</v>
      </c>
      <c r="H710"/>
      <c r="I710" t="s">
        <v>621</v>
      </c>
      <c r="K710" t="s">
        <v>530</v>
      </c>
      <c r="L710" t="s">
        <v>507</v>
      </c>
      <c r="N710"/>
      <c r="O710" s="1" t="str">
        <f t="shared" si="325"/>
        <v>Yes</v>
      </c>
      <c r="Q710">
        <v>1420</v>
      </c>
      <c r="R710">
        <f t="shared" si="330"/>
        <v>1420</v>
      </c>
      <c r="S710">
        <v>0.28999999999999998</v>
      </c>
      <c r="T710" t="s">
        <v>622</v>
      </c>
      <c r="U710">
        <f t="shared" si="356"/>
        <v>1420</v>
      </c>
      <c r="V710">
        <f t="shared" si="357"/>
        <v>1420</v>
      </c>
      <c r="W710" t="s">
        <v>648</v>
      </c>
      <c r="X710" t="str">
        <f t="shared" si="358"/>
        <v>Yes*</v>
      </c>
      <c r="AB710" t="s">
        <v>692</v>
      </c>
      <c r="AC710" t="str">
        <f t="shared" si="346"/>
        <v>No</v>
      </c>
      <c r="AD710" t="str">
        <f t="shared" si="347"/>
        <v>No</v>
      </c>
      <c r="AE710" t="str">
        <f t="shared" si="348"/>
        <v>No</v>
      </c>
      <c r="AF710" t="str">
        <f t="shared" si="349"/>
        <v>No</v>
      </c>
      <c r="AG710" t="str">
        <f t="shared" si="350"/>
        <v>No</v>
      </c>
      <c r="AH710" t="s">
        <v>349</v>
      </c>
      <c r="AI710" t="s">
        <v>348</v>
      </c>
      <c r="AJ710" t="str">
        <f t="shared" si="343"/>
        <v/>
      </c>
      <c r="AK710" t="str">
        <f t="shared" si="351"/>
        <v/>
      </c>
      <c r="AL710" t="str">
        <f t="shared" si="352"/>
        <v/>
      </c>
      <c r="AM710" t="str">
        <f t="shared" si="353"/>
        <v/>
      </c>
      <c r="AN710" t="str">
        <f t="shared" si="354"/>
        <v/>
      </c>
      <c r="AO710" t="str">
        <f t="shared" si="355"/>
        <v>PAH</v>
      </c>
      <c r="AP710" t="str">
        <f t="shared" si="339"/>
        <v/>
      </c>
    </row>
    <row r="711" spans="1:42" hidden="1" x14ac:dyDescent="0.35">
      <c r="A711">
        <v>4087141</v>
      </c>
      <c r="B711" t="s">
        <v>582</v>
      </c>
      <c r="C711" t="s">
        <v>583</v>
      </c>
      <c r="D711">
        <v>2017</v>
      </c>
      <c r="E711" t="s">
        <v>620</v>
      </c>
      <c r="F711" s="4">
        <v>62570</v>
      </c>
      <c r="G711" t="s">
        <v>649</v>
      </c>
      <c r="H711"/>
      <c r="I711" t="s">
        <v>621</v>
      </c>
      <c r="K711" t="s">
        <v>530</v>
      </c>
      <c r="L711" t="s">
        <v>507</v>
      </c>
      <c r="N711"/>
      <c r="O711" s="1" t="str">
        <f t="shared" ref="O711:O774" si="359">IF(N711="&lt;", "No", "Yes")</f>
        <v>Yes</v>
      </c>
      <c r="Q711">
        <v>312</v>
      </c>
      <c r="R711">
        <f t="shared" si="330"/>
        <v>312</v>
      </c>
      <c r="S711">
        <v>0.28999999999999998</v>
      </c>
      <c r="T711" t="s">
        <v>622</v>
      </c>
      <c r="U711">
        <f t="shared" si="356"/>
        <v>312</v>
      </c>
      <c r="V711">
        <f t="shared" si="357"/>
        <v>312</v>
      </c>
      <c r="W711" t="s">
        <v>648</v>
      </c>
      <c r="X711" t="str">
        <f t="shared" si="358"/>
        <v>Yes*</v>
      </c>
      <c r="AB711" t="s">
        <v>692</v>
      </c>
      <c r="AC711" t="str">
        <f t="shared" si="346"/>
        <v>No</v>
      </c>
      <c r="AD711" t="str">
        <f t="shared" si="347"/>
        <v>No</v>
      </c>
      <c r="AE711" t="str">
        <f t="shared" si="348"/>
        <v>No</v>
      </c>
      <c r="AF711" t="str">
        <f t="shared" si="349"/>
        <v>No</v>
      </c>
      <c r="AG711" t="str">
        <f t="shared" si="350"/>
        <v>No</v>
      </c>
      <c r="AH711" t="s">
        <v>349</v>
      </c>
      <c r="AI711" t="s">
        <v>348</v>
      </c>
      <c r="AJ711" t="str">
        <f t="shared" si="343"/>
        <v/>
      </c>
      <c r="AK711" t="str">
        <f t="shared" si="351"/>
        <v/>
      </c>
      <c r="AL711" t="str">
        <f t="shared" si="352"/>
        <v/>
      </c>
      <c r="AM711" t="str">
        <f t="shared" si="353"/>
        <v/>
      </c>
      <c r="AN711" t="str">
        <f t="shared" si="354"/>
        <v/>
      </c>
      <c r="AO711" t="str">
        <f t="shared" si="355"/>
        <v>PAH</v>
      </c>
      <c r="AP711" t="str">
        <f t="shared" si="339"/>
        <v/>
      </c>
    </row>
    <row r="712" spans="1:42" hidden="1" x14ac:dyDescent="0.35">
      <c r="A712">
        <v>4087098</v>
      </c>
      <c r="B712" t="s">
        <v>579</v>
      </c>
      <c r="C712" t="s">
        <v>580</v>
      </c>
      <c r="D712">
        <v>2017</v>
      </c>
      <c r="E712" t="s">
        <v>620</v>
      </c>
      <c r="F712" s="4">
        <v>62570</v>
      </c>
      <c r="G712" t="s">
        <v>649</v>
      </c>
      <c r="H712"/>
      <c r="I712" t="s">
        <v>621</v>
      </c>
      <c r="K712" t="s">
        <v>530</v>
      </c>
      <c r="L712" t="s">
        <v>507</v>
      </c>
      <c r="N712"/>
      <c r="O712" s="1" t="str">
        <f t="shared" si="359"/>
        <v>Yes</v>
      </c>
      <c r="Q712">
        <v>627</v>
      </c>
      <c r="R712">
        <f t="shared" si="330"/>
        <v>627</v>
      </c>
      <c r="S712">
        <v>0.28999999999999998</v>
      </c>
      <c r="T712" t="s">
        <v>622</v>
      </c>
      <c r="U712">
        <f t="shared" si="356"/>
        <v>627</v>
      </c>
      <c r="V712">
        <f t="shared" si="357"/>
        <v>627</v>
      </c>
      <c r="W712" t="s">
        <v>648</v>
      </c>
      <c r="X712" t="str">
        <f t="shared" si="358"/>
        <v>Yes*</v>
      </c>
      <c r="AB712" t="s">
        <v>692</v>
      </c>
      <c r="AC712" t="str">
        <f t="shared" si="346"/>
        <v>No</v>
      </c>
      <c r="AD712" t="str">
        <f t="shared" si="347"/>
        <v>No</v>
      </c>
      <c r="AE712" t="str">
        <f t="shared" si="348"/>
        <v>No</v>
      </c>
      <c r="AF712" t="str">
        <f t="shared" si="349"/>
        <v>No</v>
      </c>
      <c r="AG712" t="str">
        <f t="shared" si="350"/>
        <v>No</v>
      </c>
      <c r="AH712" t="s">
        <v>349</v>
      </c>
      <c r="AI712" t="s">
        <v>348</v>
      </c>
      <c r="AJ712" t="str">
        <f t="shared" si="343"/>
        <v/>
      </c>
      <c r="AK712" t="str">
        <f t="shared" si="351"/>
        <v/>
      </c>
      <c r="AL712" t="str">
        <f t="shared" si="352"/>
        <v/>
      </c>
      <c r="AM712" t="str">
        <f t="shared" si="353"/>
        <v/>
      </c>
      <c r="AN712" t="str">
        <f t="shared" si="354"/>
        <v/>
      </c>
      <c r="AO712" t="str">
        <f t="shared" si="355"/>
        <v>PAH</v>
      </c>
      <c r="AP712" t="str">
        <f t="shared" si="339"/>
        <v/>
      </c>
    </row>
    <row r="713" spans="1:42" hidden="1" x14ac:dyDescent="0.35">
      <c r="A713">
        <v>40870855</v>
      </c>
      <c r="B713" t="s">
        <v>577</v>
      </c>
      <c r="C713" t="s">
        <v>578</v>
      </c>
      <c r="D713">
        <v>2017</v>
      </c>
      <c r="E713" t="s">
        <v>620</v>
      </c>
      <c r="F713" s="4">
        <v>62570</v>
      </c>
      <c r="G713" t="s">
        <v>649</v>
      </c>
      <c r="H713"/>
      <c r="I713" t="s">
        <v>621</v>
      </c>
      <c r="K713" t="s">
        <v>530</v>
      </c>
      <c r="L713" t="s">
        <v>507</v>
      </c>
      <c r="N713"/>
      <c r="O713" s="1" t="str">
        <f t="shared" si="359"/>
        <v>Yes</v>
      </c>
      <c r="Q713">
        <v>914</v>
      </c>
      <c r="R713">
        <f t="shared" si="330"/>
        <v>914</v>
      </c>
      <c r="S713">
        <v>0.28999999999999998</v>
      </c>
      <c r="T713" t="s">
        <v>622</v>
      </c>
      <c r="U713">
        <f t="shared" si="356"/>
        <v>914</v>
      </c>
      <c r="V713">
        <f t="shared" si="357"/>
        <v>914</v>
      </c>
      <c r="W713" t="s">
        <v>648</v>
      </c>
      <c r="X713" t="str">
        <f t="shared" si="358"/>
        <v>Yes*</v>
      </c>
      <c r="AB713" t="s">
        <v>692</v>
      </c>
      <c r="AC713" t="str">
        <f t="shared" si="346"/>
        <v>No</v>
      </c>
      <c r="AD713" t="str">
        <f t="shared" si="347"/>
        <v>No</v>
      </c>
      <c r="AE713" t="str">
        <f t="shared" si="348"/>
        <v>No</v>
      </c>
      <c r="AF713" t="str">
        <f t="shared" si="349"/>
        <v>No</v>
      </c>
      <c r="AG713" t="str">
        <f t="shared" si="350"/>
        <v>No</v>
      </c>
      <c r="AH713" t="s">
        <v>349</v>
      </c>
      <c r="AI713" t="s">
        <v>348</v>
      </c>
      <c r="AJ713" t="str">
        <f t="shared" si="343"/>
        <v/>
      </c>
      <c r="AK713" t="str">
        <f t="shared" si="351"/>
        <v/>
      </c>
      <c r="AL713" t="str">
        <f t="shared" si="352"/>
        <v/>
      </c>
      <c r="AM713" t="str">
        <f t="shared" si="353"/>
        <v/>
      </c>
      <c r="AN713" t="str">
        <f t="shared" si="354"/>
        <v/>
      </c>
      <c r="AO713" t="str">
        <f t="shared" si="355"/>
        <v>PAH</v>
      </c>
      <c r="AP713" t="str">
        <f t="shared" si="339"/>
        <v/>
      </c>
    </row>
    <row r="714" spans="1:42" hidden="1" x14ac:dyDescent="0.35">
      <c r="A714">
        <v>4087014</v>
      </c>
      <c r="B714" t="s">
        <v>575</v>
      </c>
      <c r="C714" t="s">
        <v>576</v>
      </c>
      <c r="D714">
        <v>2017</v>
      </c>
      <c r="E714" t="s">
        <v>620</v>
      </c>
      <c r="F714" s="4">
        <v>62570</v>
      </c>
      <c r="G714" t="s">
        <v>649</v>
      </c>
      <c r="H714"/>
      <c r="I714" t="s">
        <v>621</v>
      </c>
      <c r="K714" t="s">
        <v>530</v>
      </c>
      <c r="L714" t="s">
        <v>507</v>
      </c>
      <c r="N714"/>
      <c r="O714" s="1" t="str">
        <f t="shared" si="359"/>
        <v>Yes</v>
      </c>
      <c r="Q714">
        <v>8.85</v>
      </c>
      <c r="R714">
        <f t="shared" si="330"/>
        <v>8.85</v>
      </c>
      <c r="S714">
        <v>0.28999999999999998</v>
      </c>
      <c r="T714" t="s">
        <v>622</v>
      </c>
      <c r="U714">
        <f t="shared" si="356"/>
        <v>8.85</v>
      </c>
      <c r="V714">
        <f t="shared" si="357"/>
        <v>8.85</v>
      </c>
      <c r="W714" t="s">
        <v>648</v>
      </c>
      <c r="X714" t="str">
        <f t="shared" si="358"/>
        <v>Yes*</v>
      </c>
      <c r="AB714" t="s">
        <v>692</v>
      </c>
      <c r="AC714" t="str">
        <f t="shared" si="346"/>
        <v>No</v>
      </c>
      <c r="AD714" t="str">
        <f t="shared" si="347"/>
        <v>No</v>
      </c>
      <c r="AE714" t="str">
        <f t="shared" si="348"/>
        <v>No</v>
      </c>
      <c r="AF714" t="str">
        <f t="shared" si="349"/>
        <v>No</v>
      </c>
      <c r="AG714" t="str">
        <f t="shared" si="350"/>
        <v>No</v>
      </c>
      <c r="AH714" t="s">
        <v>349</v>
      </c>
      <c r="AI714" t="s">
        <v>348</v>
      </c>
      <c r="AJ714" t="str">
        <f t="shared" si="343"/>
        <v/>
      </c>
      <c r="AK714" t="str">
        <f t="shared" si="351"/>
        <v/>
      </c>
      <c r="AL714" t="str">
        <f t="shared" si="352"/>
        <v/>
      </c>
      <c r="AM714" t="str">
        <f t="shared" si="353"/>
        <v/>
      </c>
      <c r="AN714" t="str">
        <f t="shared" si="354"/>
        <v/>
      </c>
      <c r="AO714" t="str">
        <f t="shared" si="355"/>
        <v>PAH</v>
      </c>
      <c r="AP714" t="str">
        <f t="shared" si="339"/>
        <v/>
      </c>
    </row>
    <row r="715" spans="1:42" hidden="1" x14ac:dyDescent="0.35">
      <c r="A715">
        <v>4087000</v>
      </c>
      <c r="B715" t="s">
        <v>3</v>
      </c>
      <c r="C715" t="s">
        <v>4</v>
      </c>
      <c r="D715">
        <v>2017</v>
      </c>
      <c r="E715" t="s">
        <v>620</v>
      </c>
      <c r="F715" s="4">
        <v>62565</v>
      </c>
      <c r="G715" t="s">
        <v>639</v>
      </c>
      <c r="H715" t="s">
        <v>646</v>
      </c>
      <c r="I715" t="s">
        <v>621</v>
      </c>
      <c r="K715" t="s">
        <v>530</v>
      </c>
      <c r="L715" t="s">
        <v>684</v>
      </c>
      <c r="O715" s="1" t="str">
        <f t="shared" si="359"/>
        <v>Yes</v>
      </c>
      <c r="Q715" s="1">
        <v>243</v>
      </c>
      <c r="R715">
        <f t="shared" si="330"/>
        <v>243</v>
      </c>
      <c r="S715">
        <v>0.32</v>
      </c>
      <c r="T715" t="s">
        <v>622</v>
      </c>
      <c r="U715">
        <f t="shared" si="356"/>
        <v>243</v>
      </c>
      <c r="V715">
        <f t="shared" si="357"/>
        <v>243</v>
      </c>
      <c r="W715" t="s">
        <v>648</v>
      </c>
      <c r="X715" t="str">
        <f t="shared" si="358"/>
        <v>Yes*</v>
      </c>
      <c r="AB715" t="s">
        <v>691</v>
      </c>
      <c r="AC715" t="str">
        <f t="shared" si="346"/>
        <v>No</v>
      </c>
      <c r="AD715" t="str">
        <f t="shared" si="347"/>
        <v>No</v>
      </c>
      <c r="AE715" t="str">
        <f t="shared" si="348"/>
        <v>No</v>
      </c>
      <c r="AF715" t="str">
        <f t="shared" si="349"/>
        <v>Yes</v>
      </c>
      <c r="AG715" t="str">
        <f t="shared" si="350"/>
        <v>No</v>
      </c>
      <c r="AH715" t="s">
        <v>349</v>
      </c>
      <c r="AI715" t="s">
        <v>348</v>
      </c>
      <c r="AJ715" t="str">
        <f t="shared" si="343"/>
        <v/>
      </c>
      <c r="AK715" t="str">
        <f t="shared" si="351"/>
        <v/>
      </c>
      <c r="AL715" t="str">
        <f t="shared" si="352"/>
        <v/>
      </c>
      <c r="AM715" t="str">
        <f t="shared" si="353"/>
        <v>Industrial</v>
      </c>
      <c r="AN715" t="str">
        <f t="shared" si="354"/>
        <v/>
      </c>
      <c r="AO715" t="str">
        <f t="shared" si="355"/>
        <v>PAH</v>
      </c>
      <c r="AP715" t="str">
        <f t="shared" si="339"/>
        <v/>
      </c>
    </row>
    <row r="716" spans="1:42" hidden="1" x14ac:dyDescent="0.35">
      <c r="A716">
        <v>40870112</v>
      </c>
      <c r="B716" t="s">
        <v>573</v>
      </c>
      <c r="C716" t="s">
        <v>574</v>
      </c>
      <c r="D716">
        <v>2017</v>
      </c>
      <c r="E716" t="s">
        <v>620</v>
      </c>
      <c r="F716" s="4">
        <v>68086</v>
      </c>
      <c r="G716" t="s">
        <v>667</v>
      </c>
      <c r="H716"/>
      <c r="I716" t="s">
        <v>621</v>
      </c>
      <c r="N716"/>
      <c r="O716" s="1" t="str">
        <f t="shared" si="359"/>
        <v>Yes</v>
      </c>
      <c r="Q716">
        <v>81.900000000000006</v>
      </c>
      <c r="R716">
        <f t="shared" si="330"/>
        <v>81.900000000000006</v>
      </c>
      <c r="S716">
        <v>0.69</v>
      </c>
      <c r="T716" t="s">
        <v>622</v>
      </c>
      <c r="U716">
        <f t="shared" si="356"/>
        <v>81.900000000000006</v>
      </c>
      <c r="V716">
        <f t="shared" si="357"/>
        <v>81.900000000000006</v>
      </c>
      <c r="W716" t="s">
        <v>648</v>
      </c>
      <c r="X716" t="str">
        <f t="shared" si="358"/>
        <v>Yes*</v>
      </c>
      <c r="AB716" t="s">
        <v>692</v>
      </c>
      <c r="AC716" t="str">
        <f t="shared" si="346"/>
        <v>No</v>
      </c>
      <c r="AD716" t="str">
        <f t="shared" si="347"/>
        <v>No</v>
      </c>
      <c r="AE716" t="str">
        <f t="shared" si="348"/>
        <v>No</v>
      </c>
      <c r="AF716" t="str">
        <f t="shared" si="349"/>
        <v>No</v>
      </c>
      <c r="AG716" t="str">
        <f t="shared" si="350"/>
        <v>No</v>
      </c>
      <c r="AH716" t="s">
        <v>349</v>
      </c>
      <c r="AI716" t="s">
        <v>348</v>
      </c>
      <c r="AJ716" t="str">
        <f t="shared" si="343"/>
        <v/>
      </c>
      <c r="AK716" t="str">
        <f t="shared" si="351"/>
        <v/>
      </c>
      <c r="AL716" t="str">
        <f t="shared" si="352"/>
        <v/>
      </c>
      <c r="AM716" t="str">
        <f t="shared" si="353"/>
        <v/>
      </c>
      <c r="AN716" t="str">
        <f t="shared" si="354"/>
        <v/>
      </c>
      <c r="AO716" t="str">
        <f t="shared" si="355"/>
        <v>PAH</v>
      </c>
      <c r="AP716" t="str">
        <f t="shared" si="339"/>
        <v/>
      </c>
    </row>
    <row r="717" spans="1:42" hidden="1" x14ac:dyDescent="0.35">
      <c r="A717">
        <v>4087170</v>
      </c>
      <c r="B717" t="s">
        <v>586</v>
      </c>
      <c r="C717" t="s">
        <v>587</v>
      </c>
      <c r="D717">
        <v>2017</v>
      </c>
      <c r="E717" t="s">
        <v>620</v>
      </c>
      <c r="F717" s="4">
        <v>68086</v>
      </c>
      <c r="G717" t="s">
        <v>667</v>
      </c>
      <c r="H717"/>
      <c r="I717" t="s">
        <v>621</v>
      </c>
      <c r="N717"/>
      <c r="O717" s="1" t="str">
        <f t="shared" si="359"/>
        <v>Yes</v>
      </c>
      <c r="Q717">
        <v>299</v>
      </c>
      <c r="R717">
        <f t="shared" si="330"/>
        <v>299</v>
      </c>
      <c r="S717">
        <v>0.69</v>
      </c>
      <c r="T717" t="s">
        <v>622</v>
      </c>
      <c r="U717">
        <f t="shared" si="356"/>
        <v>299</v>
      </c>
      <c r="V717">
        <f t="shared" si="357"/>
        <v>299</v>
      </c>
      <c r="W717" t="s">
        <v>648</v>
      </c>
      <c r="X717" t="str">
        <f t="shared" si="358"/>
        <v>Yes*</v>
      </c>
      <c r="AB717" t="s">
        <v>692</v>
      </c>
      <c r="AC717" t="str">
        <f t="shared" si="346"/>
        <v>No</v>
      </c>
      <c r="AD717" t="str">
        <f t="shared" si="347"/>
        <v>No</v>
      </c>
      <c r="AE717" t="str">
        <f t="shared" si="348"/>
        <v>No</v>
      </c>
      <c r="AF717" t="str">
        <f t="shared" si="349"/>
        <v>No</v>
      </c>
      <c r="AG717" t="str">
        <f t="shared" si="350"/>
        <v>No</v>
      </c>
      <c r="AH717" t="s">
        <v>349</v>
      </c>
      <c r="AI717" t="s">
        <v>348</v>
      </c>
      <c r="AJ717" t="str">
        <f t="shared" si="343"/>
        <v/>
      </c>
      <c r="AK717" t="str">
        <f t="shared" si="351"/>
        <v/>
      </c>
      <c r="AL717" t="str">
        <f t="shared" si="352"/>
        <v/>
      </c>
      <c r="AM717" t="str">
        <f t="shared" si="353"/>
        <v/>
      </c>
      <c r="AN717" t="str">
        <f t="shared" si="354"/>
        <v/>
      </c>
      <c r="AO717" t="str">
        <f t="shared" si="355"/>
        <v>PAH</v>
      </c>
      <c r="AP717" t="str">
        <f t="shared" si="339"/>
        <v/>
      </c>
    </row>
    <row r="718" spans="1:42" hidden="1" x14ac:dyDescent="0.35">
      <c r="A718">
        <v>40871607</v>
      </c>
      <c r="B718" s="5" t="s">
        <v>584</v>
      </c>
      <c r="C718" t="s">
        <v>585</v>
      </c>
      <c r="D718">
        <v>2017</v>
      </c>
      <c r="E718" t="s">
        <v>620</v>
      </c>
      <c r="F718" s="4">
        <v>68086</v>
      </c>
      <c r="G718" t="s">
        <v>667</v>
      </c>
      <c r="H718"/>
      <c r="I718" t="s">
        <v>621</v>
      </c>
      <c r="N718"/>
      <c r="O718" s="1" t="str">
        <f t="shared" si="359"/>
        <v>Yes</v>
      </c>
      <c r="Q718">
        <v>385</v>
      </c>
      <c r="R718">
        <f t="shared" si="330"/>
        <v>385</v>
      </c>
      <c r="S718">
        <v>0.69</v>
      </c>
      <c r="T718" t="s">
        <v>622</v>
      </c>
      <c r="U718">
        <f t="shared" si="356"/>
        <v>385</v>
      </c>
      <c r="V718">
        <f t="shared" si="357"/>
        <v>385</v>
      </c>
      <c r="W718" t="s">
        <v>648</v>
      </c>
      <c r="X718" t="str">
        <f t="shared" si="358"/>
        <v>Yes*</v>
      </c>
      <c r="AB718" t="s">
        <v>692</v>
      </c>
      <c r="AC718" t="str">
        <f t="shared" si="346"/>
        <v>No</v>
      </c>
      <c r="AD718" t="str">
        <f t="shared" si="347"/>
        <v>No</v>
      </c>
      <c r="AE718" t="str">
        <f t="shared" si="348"/>
        <v>No</v>
      </c>
      <c r="AF718" t="str">
        <f t="shared" si="349"/>
        <v>No</v>
      </c>
      <c r="AG718" t="str">
        <f t="shared" si="350"/>
        <v>No</v>
      </c>
      <c r="AH718" t="s">
        <v>349</v>
      </c>
      <c r="AI718" t="s">
        <v>348</v>
      </c>
      <c r="AJ718" t="str">
        <f t="shared" si="343"/>
        <v/>
      </c>
      <c r="AK718" t="str">
        <f t="shared" si="351"/>
        <v/>
      </c>
      <c r="AL718" t="str">
        <f t="shared" si="352"/>
        <v/>
      </c>
      <c r="AM718" t="str">
        <f t="shared" si="353"/>
        <v/>
      </c>
      <c r="AN718" t="str">
        <f t="shared" si="354"/>
        <v/>
      </c>
      <c r="AO718" t="str">
        <f t="shared" si="355"/>
        <v>PAH</v>
      </c>
      <c r="AP718" t="str">
        <f t="shared" si="339"/>
        <v/>
      </c>
    </row>
    <row r="719" spans="1:42" hidden="1" x14ac:dyDescent="0.35">
      <c r="A719">
        <v>4087141</v>
      </c>
      <c r="B719" t="s">
        <v>582</v>
      </c>
      <c r="C719" t="s">
        <v>583</v>
      </c>
      <c r="D719">
        <v>2017</v>
      </c>
      <c r="E719" t="s">
        <v>620</v>
      </c>
      <c r="F719" s="4">
        <v>68086</v>
      </c>
      <c r="G719" t="s">
        <v>667</v>
      </c>
      <c r="H719"/>
      <c r="I719" t="s">
        <v>621</v>
      </c>
      <c r="N719"/>
      <c r="O719" s="1" t="str">
        <f t="shared" si="359"/>
        <v>Yes</v>
      </c>
      <c r="Q719">
        <v>169</v>
      </c>
      <c r="R719">
        <f t="shared" si="330"/>
        <v>169</v>
      </c>
      <c r="S719">
        <v>0.69</v>
      </c>
      <c r="T719" t="s">
        <v>622</v>
      </c>
      <c r="U719">
        <f t="shared" si="356"/>
        <v>169</v>
      </c>
      <c r="V719">
        <f t="shared" si="357"/>
        <v>169</v>
      </c>
      <c r="W719" t="s">
        <v>648</v>
      </c>
      <c r="X719" t="str">
        <f t="shared" si="358"/>
        <v>Yes*</v>
      </c>
      <c r="AB719" t="s">
        <v>692</v>
      </c>
      <c r="AC719" t="str">
        <f t="shared" si="346"/>
        <v>No</v>
      </c>
      <c r="AD719" t="str">
        <f t="shared" si="347"/>
        <v>No</v>
      </c>
      <c r="AE719" t="str">
        <f t="shared" si="348"/>
        <v>No</v>
      </c>
      <c r="AF719" t="str">
        <f t="shared" si="349"/>
        <v>No</v>
      </c>
      <c r="AG719" t="str">
        <f t="shared" si="350"/>
        <v>No</v>
      </c>
      <c r="AH719" t="s">
        <v>349</v>
      </c>
      <c r="AI719" t="s">
        <v>348</v>
      </c>
      <c r="AJ719" t="str">
        <f t="shared" si="343"/>
        <v/>
      </c>
      <c r="AK719" t="str">
        <f t="shared" si="351"/>
        <v/>
      </c>
      <c r="AL719" t="str">
        <f t="shared" si="352"/>
        <v/>
      </c>
      <c r="AM719" t="str">
        <f t="shared" si="353"/>
        <v/>
      </c>
      <c r="AN719" t="str">
        <f t="shared" si="354"/>
        <v/>
      </c>
      <c r="AO719" t="str">
        <f t="shared" si="355"/>
        <v>PAH</v>
      </c>
      <c r="AP719" t="str">
        <f t="shared" si="339"/>
        <v/>
      </c>
    </row>
    <row r="720" spans="1:42" hidden="1" x14ac:dyDescent="0.35">
      <c r="A720">
        <v>4087098</v>
      </c>
      <c r="B720" t="s">
        <v>579</v>
      </c>
      <c r="C720" t="s">
        <v>580</v>
      </c>
      <c r="D720">
        <v>2017</v>
      </c>
      <c r="E720" t="s">
        <v>620</v>
      </c>
      <c r="F720" s="4">
        <v>68086</v>
      </c>
      <c r="G720" t="s">
        <v>667</v>
      </c>
      <c r="H720"/>
      <c r="I720" t="s">
        <v>621</v>
      </c>
      <c r="N720"/>
      <c r="O720" s="1" t="str">
        <f t="shared" si="359"/>
        <v>Yes</v>
      </c>
      <c r="Q720">
        <v>230</v>
      </c>
      <c r="R720">
        <f t="shared" si="330"/>
        <v>230</v>
      </c>
      <c r="S720">
        <v>0.69</v>
      </c>
      <c r="T720" t="s">
        <v>622</v>
      </c>
      <c r="U720">
        <f t="shared" si="356"/>
        <v>230</v>
      </c>
      <c r="V720">
        <f t="shared" si="357"/>
        <v>230</v>
      </c>
      <c r="W720" t="s">
        <v>648</v>
      </c>
      <c r="X720" t="str">
        <f t="shared" si="358"/>
        <v>Yes*</v>
      </c>
      <c r="AB720" t="s">
        <v>692</v>
      </c>
      <c r="AC720" t="str">
        <f t="shared" si="346"/>
        <v>No</v>
      </c>
      <c r="AD720" t="str">
        <f t="shared" si="347"/>
        <v>No</v>
      </c>
      <c r="AE720" t="str">
        <f t="shared" si="348"/>
        <v>No</v>
      </c>
      <c r="AF720" t="str">
        <f t="shared" si="349"/>
        <v>No</v>
      </c>
      <c r="AG720" t="str">
        <f t="shared" si="350"/>
        <v>No</v>
      </c>
      <c r="AH720" t="s">
        <v>349</v>
      </c>
      <c r="AI720" t="s">
        <v>348</v>
      </c>
      <c r="AJ720" t="str">
        <f t="shared" si="343"/>
        <v/>
      </c>
      <c r="AK720" t="str">
        <f t="shared" si="351"/>
        <v/>
      </c>
      <c r="AL720" t="str">
        <f t="shared" si="352"/>
        <v/>
      </c>
      <c r="AM720" t="str">
        <f t="shared" si="353"/>
        <v/>
      </c>
      <c r="AN720" t="str">
        <f t="shared" si="354"/>
        <v/>
      </c>
      <c r="AO720" t="str">
        <f t="shared" si="355"/>
        <v>PAH</v>
      </c>
      <c r="AP720" t="str">
        <f t="shared" si="339"/>
        <v/>
      </c>
    </row>
    <row r="721" spans="1:42" hidden="1" x14ac:dyDescent="0.35">
      <c r="A721">
        <v>40870855</v>
      </c>
      <c r="B721" t="s">
        <v>577</v>
      </c>
      <c r="C721" t="s">
        <v>578</v>
      </c>
      <c r="D721">
        <v>2017</v>
      </c>
      <c r="E721" t="s">
        <v>620</v>
      </c>
      <c r="F721" s="4">
        <v>68086</v>
      </c>
      <c r="G721" t="s">
        <v>667</v>
      </c>
      <c r="H721"/>
      <c r="I721" t="s">
        <v>621</v>
      </c>
      <c r="N721"/>
      <c r="O721" s="1" t="str">
        <f t="shared" si="359"/>
        <v>Yes</v>
      </c>
      <c r="Q721">
        <v>331</v>
      </c>
      <c r="R721">
        <f t="shared" si="330"/>
        <v>331</v>
      </c>
      <c r="S721">
        <v>0.69</v>
      </c>
      <c r="T721" t="s">
        <v>622</v>
      </c>
      <c r="U721">
        <f t="shared" si="356"/>
        <v>331</v>
      </c>
      <c r="V721">
        <f t="shared" si="357"/>
        <v>331</v>
      </c>
      <c r="W721" t="s">
        <v>648</v>
      </c>
      <c r="X721" t="str">
        <f t="shared" si="358"/>
        <v>Yes*</v>
      </c>
      <c r="AB721" t="s">
        <v>692</v>
      </c>
      <c r="AC721" t="str">
        <f t="shared" si="346"/>
        <v>No</v>
      </c>
      <c r="AD721" t="str">
        <f t="shared" si="347"/>
        <v>No</v>
      </c>
      <c r="AE721" t="str">
        <f t="shared" si="348"/>
        <v>No</v>
      </c>
      <c r="AF721" t="str">
        <f t="shared" si="349"/>
        <v>No</v>
      </c>
      <c r="AG721" t="str">
        <f t="shared" si="350"/>
        <v>No</v>
      </c>
      <c r="AH721" t="s">
        <v>349</v>
      </c>
      <c r="AI721" t="s">
        <v>348</v>
      </c>
      <c r="AJ721" t="str">
        <f t="shared" si="343"/>
        <v/>
      </c>
      <c r="AK721" t="str">
        <f t="shared" si="351"/>
        <v/>
      </c>
      <c r="AL721" t="str">
        <f t="shared" si="352"/>
        <v/>
      </c>
      <c r="AM721" t="str">
        <f t="shared" si="353"/>
        <v/>
      </c>
      <c r="AN721" t="str">
        <f t="shared" si="354"/>
        <v/>
      </c>
      <c r="AO721" t="str">
        <f t="shared" si="355"/>
        <v>PAH</v>
      </c>
      <c r="AP721" t="str">
        <f t="shared" si="339"/>
        <v/>
      </c>
    </row>
    <row r="722" spans="1:42" hidden="1" x14ac:dyDescent="0.35">
      <c r="A722">
        <v>4087014</v>
      </c>
      <c r="B722" t="s">
        <v>575</v>
      </c>
      <c r="C722" t="s">
        <v>576</v>
      </c>
      <c r="D722">
        <v>2017</v>
      </c>
      <c r="E722" t="s">
        <v>620</v>
      </c>
      <c r="F722" s="4">
        <v>68086</v>
      </c>
      <c r="G722" t="s">
        <v>667</v>
      </c>
      <c r="H722"/>
      <c r="I722" t="s">
        <v>621</v>
      </c>
      <c r="N722" t="s">
        <v>606</v>
      </c>
      <c r="O722" s="1" t="str">
        <f t="shared" si="359"/>
        <v>No</v>
      </c>
      <c r="Q722">
        <v>1.58</v>
      </c>
      <c r="R722">
        <f t="shared" si="330"/>
        <v>0</v>
      </c>
      <c r="S722">
        <v>0.69</v>
      </c>
      <c r="T722" t="s">
        <v>622</v>
      </c>
      <c r="U722">
        <f t="shared" si="356"/>
        <v>0</v>
      </c>
      <c r="V722">
        <f t="shared" si="357"/>
        <v>0</v>
      </c>
      <c r="W722" t="s">
        <v>648</v>
      </c>
      <c r="X722" t="str">
        <f t="shared" si="358"/>
        <v>No</v>
      </c>
      <c r="AB722" t="s">
        <v>692</v>
      </c>
      <c r="AC722" t="str">
        <f t="shared" si="346"/>
        <v>No</v>
      </c>
      <c r="AD722" t="str">
        <f t="shared" si="347"/>
        <v>No</v>
      </c>
      <c r="AE722" t="str">
        <f t="shared" si="348"/>
        <v>No</v>
      </c>
      <c r="AF722" t="str">
        <f t="shared" si="349"/>
        <v>No</v>
      </c>
      <c r="AG722" t="str">
        <f t="shared" si="350"/>
        <v>No</v>
      </c>
      <c r="AH722" t="s">
        <v>349</v>
      </c>
      <c r="AI722" t="s">
        <v>348</v>
      </c>
      <c r="AJ722" t="str">
        <f t="shared" si="343"/>
        <v/>
      </c>
      <c r="AK722" t="str">
        <f t="shared" si="351"/>
        <v/>
      </c>
      <c r="AL722" t="str">
        <f t="shared" si="352"/>
        <v/>
      </c>
      <c r="AM722" t="str">
        <f t="shared" si="353"/>
        <v/>
      </c>
      <c r="AN722" t="str">
        <f t="shared" si="354"/>
        <v/>
      </c>
      <c r="AO722" t="str">
        <f t="shared" si="355"/>
        <v>PAH</v>
      </c>
      <c r="AP722" t="str">
        <f t="shared" si="339"/>
        <v/>
      </c>
    </row>
    <row r="723" spans="1:42" hidden="1" x14ac:dyDescent="0.35">
      <c r="A723" s="1">
        <v>4087000</v>
      </c>
      <c r="B723" s="1" t="s">
        <v>3</v>
      </c>
      <c r="C723" s="1" t="s">
        <v>4</v>
      </c>
      <c r="D723" s="1">
        <v>2017</v>
      </c>
      <c r="E723" s="1" t="s">
        <v>618</v>
      </c>
      <c r="F723" s="1">
        <v>34461</v>
      </c>
      <c r="G723" s="1" t="s">
        <v>187</v>
      </c>
      <c r="H723" s="1" t="s">
        <v>17</v>
      </c>
      <c r="I723" s="1" t="s">
        <v>596</v>
      </c>
      <c r="J723" s="1">
        <v>4433</v>
      </c>
      <c r="K723" s="1" t="s">
        <v>614</v>
      </c>
      <c r="L723" s="1" t="s">
        <v>543</v>
      </c>
      <c r="M723" s="1" t="s">
        <v>507</v>
      </c>
      <c r="N723" s="1" t="s">
        <v>607</v>
      </c>
      <c r="O723" s="1" t="str">
        <f t="shared" si="359"/>
        <v>Yes</v>
      </c>
      <c r="P723" s="1" t="s">
        <v>349</v>
      </c>
      <c r="Q723" s="1">
        <v>0.02</v>
      </c>
      <c r="R723" s="1">
        <f t="shared" ref="R723:R786" si="360">IF(O723="No", 0, Q723)</f>
        <v>0.02</v>
      </c>
      <c r="S723" s="1">
        <v>0.02</v>
      </c>
      <c r="T723" s="1" t="s">
        <v>7</v>
      </c>
      <c r="U723" s="1">
        <f t="shared" si="356"/>
        <v>0.02</v>
      </c>
      <c r="V723" s="1">
        <f>S723</f>
        <v>0.02</v>
      </c>
      <c r="W723" s="1" t="s">
        <v>177</v>
      </c>
      <c r="X723" s="1" t="str">
        <f>IF(N723="E", "Yes", "No")</f>
        <v>Yes</v>
      </c>
      <c r="AB723" t="s">
        <v>358</v>
      </c>
      <c r="AC723" t="str">
        <f t="shared" si="346"/>
        <v>No</v>
      </c>
      <c r="AD723" t="str">
        <f t="shared" si="347"/>
        <v>No</v>
      </c>
      <c r="AE723" t="str">
        <f t="shared" si="348"/>
        <v>Yes</v>
      </c>
      <c r="AF723" t="str">
        <f t="shared" si="349"/>
        <v>Yes</v>
      </c>
      <c r="AG723" t="str">
        <f t="shared" si="350"/>
        <v>No</v>
      </c>
      <c r="AH723" t="s">
        <v>349</v>
      </c>
      <c r="AI723" t="s">
        <v>348</v>
      </c>
      <c r="AJ723" t="str">
        <f t="shared" si="343"/>
        <v/>
      </c>
      <c r="AK723" t="str">
        <f t="shared" si="351"/>
        <v/>
      </c>
      <c r="AL723" t="str">
        <f t="shared" si="352"/>
        <v>Consumer</v>
      </c>
      <c r="AM723" t="str">
        <f t="shared" si="353"/>
        <v>Industrial</v>
      </c>
      <c r="AN723" t="str">
        <f t="shared" si="354"/>
        <v/>
      </c>
      <c r="AO723" t="str">
        <f t="shared" si="355"/>
        <v>PAH</v>
      </c>
      <c r="AP723" t="str">
        <f t="shared" si="339"/>
        <v/>
      </c>
    </row>
    <row r="724" spans="1:42" hidden="1" x14ac:dyDescent="0.35">
      <c r="A724">
        <v>40870112</v>
      </c>
      <c r="B724" t="s">
        <v>573</v>
      </c>
      <c r="C724" t="s">
        <v>574</v>
      </c>
      <c r="D724">
        <v>2017</v>
      </c>
      <c r="E724" t="s">
        <v>620</v>
      </c>
      <c r="F724" s="4">
        <v>62576</v>
      </c>
      <c r="G724" t="s">
        <v>653</v>
      </c>
      <c r="H724"/>
      <c r="I724" t="s">
        <v>621</v>
      </c>
      <c r="K724" t="s">
        <v>530</v>
      </c>
      <c r="L724" t="s">
        <v>507</v>
      </c>
      <c r="N724"/>
      <c r="O724" s="1" t="str">
        <f t="shared" si="359"/>
        <v>Yes</v>
      </c>
      <c r="Q724">
        <v>218</v>
      </c>
      <c r="R724">
        <f t="shared" si="360"/>
        <v>218</v>
      </c>
      <c r="S724">
        <v>0.65</v>
      </c>
      <c r="T724" t="s">
        <v>622</v>
      </c>
      <c r="U724">
        <f t="shared" si="356"/>
        <v>218</v>
      </c>
      <c r="V724">
        <f t="shared" ref="V724:V738" si="361">U724</f>
        <v>218</v>
      </c>
      <c r="W724" t="s">
        <v>648</v>
      </c>
      <c r="X724" t="str">
        <f t="shared" ref="X724:X738" si="362">IF(S724&lt;R724, "Yes*", "No")</f>
        <v>Yes*</v>
      </c>
      <c r="AB724" t="s">
        <v>692</v>
      </c>
      <c r="AC724" t="str">
        <f t="shared" si="346"/>
        <v>No</v>
      </c>
      <c r="AD724" t="str">
        <f t="shared" si="347"/>
        <v>No</v>
      </c>
      <c r="AE724" t="str">
        <f t="shared" si="348"/>
        <v>No</v>
      </c>
      <c r="AF724" t="str">
        <f t="shared" si="349"/>
        <v>No</v>
      </c>
      <c r="AG724" t="str">
        <f t="shared" si="350"/>
        <v>No</v>
      </c>
      <c r="AH724" t="s">
        <v>349</v>
      </c>
      <c r="AI724" t="s">
        <v>348</v>
      </c>
      <c r="AJ724" t="str">
        <f t="shared" si="343"/>
        <v/>
      </c>
      <c r="AK724" t="str">
        <f t="shared" si="351"/>
        <v/>
      </c>
      <c r="AL724" t="str">
        <f t="shared" si="352"/>
        <v/>
      </c>
      <c r="AM724" t="str">
        <f t="shared" si="353"/>
        <v/>
      </c>
      <c r="AN724" t="str">
        <f t="shared" si="354"/>
        <v/>
      </c>
      <c r="AO724" t="str">
        <f t="shared" si="355"/>
        <v>PAH</v>
      </c>
      <c r="AP724" t="str">
        <f t="shared" si="339"/>
        <v/>
      </c>
    </row>
    <row r="725" spans="1:42" hidden="1" x14ac:dyDescent="0.35">
      <c r="A725">
        <v>4087170</v>
      </c>
      <c r="B725" t="s">
        <v>586</v>
      </c>
      <c r="C725" t="s">
        <v>587</v>
      </c>
      <c r="D725">
        <v>2017</v>
      </c>
      <c r="E725" t="s">
        <v>620</v>
      </c>
      <c r="F725" s="4">
        <v>62576</v>
      </c>
      <c r="G725" t="s">
        <v>653</v>
      </c>
      <c r="H725"/>
      <c r="I725" t="s">
        <v>621</v>
      </c>
      <c r="K725" t="s">
        <v>530</v>
      </c>
      <c r="L725" t="s">
        <v>507</v>
      </c>
      <c r="N725"/>
      <c r="O725" s="1" t="str">
        <f t="shared" si="359"/>
        <v>Yes</v>
      </c>
      <c r="Q725">
        <v>807</v>
      </c>
      <c r="R725">
        <f t="shared" si="360"/>
        <v>807</v>
      </c>
      <c r="S725">
        <v>0.65</v>
      </c>
      <c r="T725" t="s">
        <v>622</v>
      </c>
      <c r="U725">
        <f t="shared" si="356"/>
        <v>807</v>
      </c>
      <c r="V725">
        <f t="shared" si="361"/>
        <v>807</v>
      </c>
      <c r="W725" t="s">
        <v>648</v>
      </c>
      <c r="X725" t="str">
        <f t="shared" si="362"/>
        <v>Yes*</v>
      </c>
      <c r="AB725" t="s">
        <v>692</v>
      </c>
      <c r="AC725" t="str">
        <f t="shared" si="346"/>
        <v>No</v>
      </c>
      <c r="AD725" t="str">
        <f t="shared" si="347"/>
        <v>No</v>
      </c>
      <c r="AE725" t="str">
        <f t="shared" si="348"/>
        <v>No</v>
      </c>
      <c r="AF725" t="str">
        <f t="shared" si="349"/>
        <v>No</v>
      </c>
      <c r="AG725" t="str">
        <f t="shared" si="350"/>
        <v>No</v>
      </c>
      <c r="AH725" t="s">
        <v>349</v>
      </c>
      <c r="AI725" t="s">
        <v>348</v>
      </c>
      <c r="AJ725" t="str">
        <f t="shared" si="343"/>
        <v/>
      </c>
      <c r="AK725" t="str">
        <f t="shared" si="351"/>
        <v/>
      </c>
      <c r="AL725" t="str">
        <f t="shared" si="352"/>
        <v/>
      </c>
      <c r="AM725" t="str">
        <f t="shared" si="353"/>
        <v/>
      </c>
      <c r="AN725" t="str">
        <f t="shared" si="354"/>
        <v/>
      </c>
      <c r="AO725" t="str">
        <f t="shared" si="355"/>
        <v>PAH</v>
      </c>
      <c r="AP725" t="str">
        <f t="shared" si="339"/>
        <v/>
      </c>
    </row>
    <row r="726" spans="1:42" hidden="1" x14ac:dyDescent="0.35">
      <c r="A726">
        <v>40871607</v>
      </c>
      <c r="B726" s="5" t="s">
        <v>584</v>
      </c>
      <c r="C726" t="s">
        <v>585</v>
      </c>
      <c r="D726">
        <v>2017</v>
      </c>
      <c r="E726" t="s">
        <v>620</v>
      </c>
      <c r="F726" s="4">
        <v>62576</v>
      </c>
      <c r="G726" t="s">
        <v>653</v>
      </c>
      <c r="H726"/>
      <c r="I726" t="s">
        <v>621</v>
      </c>
      <c r="K726" t="s">
        <v>530</v>
      </c>
      <c r="L726" t="s">
        <v>507</v>
      </c>
      <c r="N726"/>
      <c r="O726" s="1" t="str">
        <f t="shared" si="359"/>
        <v>Yes</v>
      </c>
      <c r="Q726">
        <v>1220</v>
      </c>
      <c r="R726">
        <f t="shared" si="360"/>
        <v>1220</v>
      </c>
      <c r="S726">
        <v>0.65</v>
      </c>
      <c r="T726" t="s">
        <v>622</v>
      </c>
      <c r="U726">
        <f t="shared" si="356"/>
        <v>1220</v>
      </c>
      <c r="V726">
        <f t="shared" si="361"/>
        <v>1220</v>
      </c>
      <c r="W726" t="s">
        <v>648</v>
      </c>
      <c r="X726" t="str">
        <f t="shared" si="362"/>
        <v>Yes*</v>
      </c>
      <c r="AB726" t="s">
        <v>692</v>
      </c>
      <c r="AC726" t="str">
        <f t="shared" si="346"/>
        <v>No</v>
      </c>
      <c r="AD726" t="str">
        <f t="shared" si="347"/>
        <v>No</v>
      </c>
      <c r="AE726" t="str">
        <f t="shared" si="348"/>
        <v>No</v>
      </c>
      <c r="AF726" t="str">
        <f t="shared" si="349"/>
        <v>No</v>
      </c>
      <c r="AG726" t="str">
        <f t="shared" si="350"/>
        <v>No</v>
      </c>
      <c r="AH726" t="s">
        <v>349</v>
      </c>
      <c r="AI726" t="s">
        <v>348</v>
      </c>
      <c r="AJ726" t="str">
        <f t="shared" si="343"/>
        <v/>
      </c>
      <c r="AK726" t="str">
        <f t="shared" si="351"/>
        <v/>
      </c>
      <c r="AL726" t="str">
        <f t="shared" si="352"/>
        <v/>
      </c>
      <c r="AM726" t="str">
        <f t="shared" si="353"/>
        <v/>
      </c>
      <c r="AN726" t="str">
        <f t="shared" si="354"/>
        <v/>
      </c>
      <c r="AO726" t="str">
        <f t="shared" si="355"/>
        <v>PAH</v>
      </c>
      <c r="AP726" t="str">
        <f t="shared" si="339"/>
        <v/>
      </c>
    </row>
    <row r="727" spans="1:42" hidden="1" x14ac:dyDescent="0.35">
      <c r="A727">
        <v>4087141</v>
      </c>
      <c r="B727" t="s">
        <v>582</v>
      </c>
      <c r="C727" t="s">
        <v>583</v>
      </c>
      <c r="D727">
        <v>2017</v>
      </c>
      <c r="E727" t="s">
        <v>620</v>
      </c>
      <c r="F727" s="4">
        <v>62576</v>
      </c>
      <c r="G727" t="s">
        <v>653</v>
      </c>
      <c r="H727"/>
      <c r="I727" t="s">
        <v>621</v>
      </c>
      <c r="K727" t="s">
        <v>530</v>
      </c>
      <c r="L727" t="s">
        <v>507</v>
      </c>
      <c r="N727"/>
      <c r="O727" s="1" t="str">
        <f t="shared" si="359"/>
        <v>Yes</v>
      </c>
      <c r="Q727">
        <v>388</v>
      </c>
      <c r="R727">
        <f t="shared" si="360"/>
        <v>388</v>
      </c>
      <c r="S727">
        <v>0.65</v>
      </c>
      <c r="T727" t="s">
        <v>622</v>
      </c>
      <c r="U727">
        <f t="shared" si="356"/>
        <v>388</v>
      </c>
      <c r="V727">
        <f t="shared" si="361"/>
        <v>388</v>
      </c>
      <c r="W727" t="s">
        <v>648</v>
      </c>
      <c r="X727" t="str">
        <f t="shared" si="362"/>
        <v>Yes*</v>
      </c>
      <c r="AB727" t="s">
        <v>692</v>
      </c>
      <c r="AC727" t="str">
        <f t="shared" si="346"/>
        <v>No</v>
      </c>
      <c r="AD727" t="str">
        <f t="shared" si="347"/>
        <v>No</v>
      </c>
      <c r="AE727" t="str">
        <f t="shared" si="348"/>
        <v>No</v>
      </c>
      <c r="AF727" t="str">
        <f t="shared" si="349"/>
        <v>No</v>
      </c>
      <c r="AG727" t="str">
        <f t="shared" si="350"/>
        <v>No</v>
      </c>
      <c r="AH727" t="s">
        <v>349</v>
      </c>
      <c r="AI727" t="s">
        <v>348</v>
      </c>
      <c r="AJ727" t="str">
        <f t="shared" si="343"/>
        <v/>
      </c>
      <c r="AK727" t="str">
        <f t="shared" si="351"/>
        <v/>
      </c>
      <c r="AL727" t="str">
        <f t="shared" si="352"/>
        <v/>
      </c>
      <c r="AM727" t="str">
        <f t="shared" si="353"/>
        <v/>
      </c>
      <c r="AN727" t="str">
        <f t="shared" si="354"/>
        <v/>
      </c>
      <c r="AO727" t="str">
        <f t="shared" si="355"/>
        <v>PAH</v>
      </c>
      <c r="AP727" t="str">
        <f t="shared" si="339"/>
        <v/>
      </c>
    </row>
    <row r="728" spans="1:42" hidden="1" x14ac:dyDescent="0.35">
      <c r="A728">
        <v>4087098</v>
      </c>
      <c r="B728" t="s">
        <v>579</v>
      </c>
      <c r="C728" t="s">
        <v>580</v>
      </c>
      <c r="D728">
        <v>2017</v>
      </c>
      <c r="E728" t="s">
        <v>620</v>
      </c>
      <c r="F728" s="4">
        <v>62576</v>
      </c>
      <c r="G728" t="s">
        <v>653</v>
      </c>
      <c r="H728"/>
      <c r="I728" t="s">
        <v>621</v>
      </c>
      <c r="K728" t="s">
        <v>530</v>
      </c>
      <c r="L728" t="s">
        <v>507</v>
      </c>
      <c r="N728"/>
      <c r="O728" s="1" t="str">
        <f t="shared" si="359"/>
        <v>Yes</v>
      </c>
      <c r="Q728">
        <v>892</v>
      </c>
      <c r="R728">
        <f t="shared" si="360"/>
        <v>892</v>
      </c>
      <c r="S728">
        <v>0.65</v>
      </c>
      <c r="T728" t="s">
        <v>622</v>
      </c>
      <c r="U728">
        <f t="shared" si="356"/>
        <v>892</v>
      </c>
      <c r="V728">
        <f t="shared" si="361"/>
        <v>892</v>
      </c>
      <c r="W728" t="s">
        <v>648</v>
      </c>
      <c r="X728" t="str">
        <f t="shared" si="362"/>
        <v>Yes*</v>
      </c>
      <c r="AB728" t="s">
        <v>692</v>
      </c>
      <c r="AC728" t="str">
        <f t="shared" si="346"/>
        <v>No</v>
      </c>
      <c r="AD728" t="str">
        <f t="shared" si="347"/>
        <v>No</v>
      </c>
      <c r="AE728" t="str">
        <f t="shared" si="348"/>
        <v>No</v>
      </c>
      <c r="AF728" t="str">
        <f t="shared" si="349"/>
        <v>No</v>
      </c>
      <c r="AG728" t="str">
        <f t="shared" si="350"/>
        <v>No</v>
      </c>
      <c r="AH728" t="s">
        <v>349</v>
      </c>
      <c r="AI728" t="s">
        <v>348</v>
      </c>
      <c r="AJ728" t="str">
        <f t="shared" si="343"/>
        <v/>
      </c>
      <c r="AK728" t="str">
        <f t="shared" si="351"/>
        <v/>
      </c>
      <c r="AL728" t="str">
        <f t="shared" si="352"/>
        <v/>
      </c>
      <c r="AM728" t="str">
        <f t="shared" si="353"/>
        <v/>
      </c>
      <c r="AN728" t="str">
        <f t="shared" si="354"/>
        <v/>
      </c>
      <c r="AO728" t="str">
        <f t="shared" si="355"/>
        <v>PAH</v>
      </c>
      <c r="AP728" t="str">
        <f t="shared" si="339"/>
        <v/>
      </c>
    </row>
    <row r="729" spans="1:42" hidden="1" x14ac:dyDescent="0.35">
      <c r="A729">
        <v>40870855</v>
      </c>
      <c r="B729" t="s">
        <v>577</v>
      </c>
      <c r="C729" t="s">
        <v>578</v>
      </c>
      <c r="D729">
        <v>2017</v>
      </c>
      <c r="E729" t="s">
        <v>620</v>
      </c>
      <c r="F729" s="4">
        <v>62576</v>
      </c>
      <c r="G729" t="s">
        <v>653</v>
      </c>
      <c r="H729"/>
      <c r="I729" t="s">
        <v>621</v>
      </c>
      <c r="K729" t="s">
        <v>530</v>
      </c>
      <c r="L729" t="s">
        <v>507</v>
      </c>
      <c r="N729"/>
      <c r="O729" s="1" t="str">
        <f t="shared" si="359"/>
        <v>Yes</v>
      </c>
      <c r="Q729">
        <v>1470</v>
      </c>
      <c r="R729">
        <f t="shared" si="360"/>
        <v>1470</v>
      </c>
      <c r="S729">
        <v>0.65</v>
      </c>
      <c r="T729" t="s">
        <v>622</v>
      </c>
      <c r="U729">
        <f t="shared" si="356"/>
        <v>1470</v>
      </c>
      <c r="V729">
        <f t="shared" si="361"/>
        <v>1470</v>
      </c>
      <c r="W729" t="s">
        <v>648</v>
      </c>
      <c r="X729" t="str">
        <f t="shared" si="362"/>
        <v>Yes*</v>
      </c>
      <c r="AB729" t="s">
        <v>692</v>
      </c>
      <c r="AC729" t="str">
        <f t="shared" si="346"/>
        <v>No</v>
      </c>
      <c r="AD729" t="str">
        <f t="shared" si="347"/>
        <v>No</v>
      </c>
      <c r="AE729" t="str">
        <f t="shared" si="348"/>
        <v>No</v>
      </c>
      <c r="AF729" t="str">
        <f t="shared" si="349"/>
        <v>No</v>
      </c>
      <c r="AG729" t="str">
        <f t="shared" si="350"/>
        <v>No</v>
      </c>
      <c r="AH729" t="s">
        <v>349</v>
      </c>
      <c r="AI729" t="s">
        <v>348</v>
      </c>
      <c r="AJ729" t="str">
        <f t="shared" si="343"/>
        <v/>
      </c>
      <c r="AK729" t="str">
        <f t="shared" si="351"/>
        <v/>
      </c>
      <c r="AL729" t="str">
        <f t="shared" si="352"/>
        <v/>
      </c>
      <c r="AM729" t="str">
        <f t="shared" si="353"/>
        <v/>
      </c>
      <c r="AN729" t="str">
        <f t="shared" si="354"/>
        <v/>
      </c>
      <c r="AO729" t="str">
        <f t="shared" si="355"/>
        <v>PAH</v>
      </c>
      <c r="AP729" t="str">
        <f t="shared" si="339"/>
        <v/>
      </c>
    </row>
    <row r="730" spans="1:42" hidden="1" x14ac:dyDescent="0.35">
      <c r="A730">
        <v>4087014</v>
      </c>
      <c r="B730" t="s">
        <v>575</v>
      </c>
      <c r="C730" t="s">
        <v>576</v>
      </c>
      <c r="D730">
        <v>2017</v>
      </c>
      <c r="E730" t="s">
        <v>620</v>
      </c>
      <c r="F730" s="4">
        <v>62576</v>
      </c>
      <c r="G730" t="s">
        <v>653</v>
      </c>
      <c r="H730"/>
      <c r="I730" t="s">
        <v>621</v>
      </c>
      <c r="K730" t="s">
        <v>530</v>
      </c>
      <c r="L730" t="s">
        <v>507</v>
      </c>
      <c r="N730"/>
      <c r="O730" s="1" t="str">
        <f t="shared" si="359"/>
        <v>Yes</v>
      </c>
      <c r="Q730">
        <v>19.600000000000001</v>
      </c>
      <c r="R730">
        <f t="shared" si="360"/>
        <v>19.600000000000001</v>
      </c>
      <c r="S730">
        <v>0.65</v>
      </c>
      <c r="T730" t="s">
        <v>622</v>
      </c>
      <c r="U730">
        <f t="shared" si="356"/>
        <v>19.600000000000001</v>
      </c>
      <c r="V730">
        <f t="shared" si="361"/>
        <v>19.600000000000001</v>
      </c>
      <c r="W730" t="s">
        <v>648</v>
      </c>
      <c r="X730" t="str">
        <f t="shared" si="362"/>
        <v>Yes*</v>
      </c>
      <c r="AB730" t="s">
        <v>692</v>
      </c>
      <c r="AC730" t="str">
        <f t="shared" si="346"/>
        <v>No</v>
      </c>
      <c r="AD730" t="str">
        <f t="shared" si="347"/>
        <v>No</v>
      </c>
      <c r="AE730" t="str">
        <f t="shared" si="348"/>
        <v>No</v>
      </c>
      <c r="AF730" t="str">
        <f t="shared" si="349"/>
        <v>No</v>
      </c>
      <c r="AG730" t="str">
        <f t="shared" si="350"/>
        <v>No</v>
      </c>
      <c r="AH730" t="s">
        <v>349</v>
      </c>
      <c r="AI730" t="s">
        <v>348</v>
      </c>
      <c r="AJ730" t="str">
        <f t="shared" si="343"/>
        <v/>
      </c>
      <c r="AK730" t="str">
        <f t="shared" si="351"/>
        <v/>
      </c>
      <c r="AL730" t="str">
        <f t="shared" si="352"/>
        <v/>
      </c>
      <c r="AM730" t="str">
        <f t="shared" si="353"/>
        <v/>
      </c>
      <c r="AN730" t="str">
        <f t="shared" si="354"/>
        <v/>
      </c>
      <c r="AO730" t="str">
        <f t="shared" si="355"/>
        <v>PAH</v>
      </c>
      <c r="AP730" t="str">
        <f t="shared" si="339"/>
        <v/>
      </c>
    </row>
    <row r="731" spans="1:42" hidden="1" x14ac:dyDescent="0.35">
      <c r="A731">
        <v>4087000</v>
      </c>
      <c r="B731" t="s">
        <v>3</v>
      </c>
      <c r="C731" t="s">
        <v>4</v>
      </c>
      <c r="D731">
        <v>2017</v>
      </c>
      <c r="E731" t="s">
        <v>620</v>
      </c>
      <c r="F731" s="4">
        <v>62566</v>
      </c>
      <c r="G731" t="s">
        <v>187</v>
      </c>
      <c r="H731" t="s">
        <v>17</v>
      </c>
      <c r="I731" t="s">
        <v>621</v>
      </c>
      <c r="K731" t="s">
        <v>530</v>
      </c>
      <c r="L731" t="s">
        <v>543</v>
      </c>
      <c r="O731" s="1" t="str">
        <f t="shared" si="359"/>
        <v>Yes</v>
      </c>
      <c r="Q731" s="1">
        <v>1400</v>
      </c>
      <c r="R731">
        <f t="shared" si="360"/>
        <v>1400</v>
      </c>
      <c r="S731">
        <v>2.9</v>
      </c>
      <c r="T731" t="s">
        <v>622</v>
      </c>
      <c r="U731">
        <f t="shared" si="356"/>
        <v>1400</v>
      </c>
      <c r="V731">
        <f t="shared" si="361"/>
        <v>1400</v>
      </c>
      <c r="W731" t="s">
        <v>648</v>
      </c>
      <c r="X731" t="str">
        <f t="shared" si="362"/>
        <v>Yes*</v>
      </c>
      <c r="AB731" t="s">
        <v>358</v>
      </c>
      <c r="AC731" t="str">
        <f t="shared" si="346"/>
        <v>No</v>
      </c>
      <c r="AD731" t="str">
        <f t="shared" si="347"/>
        <v>No</v>
      </c>
      <c r="AE731" t="str">
        <f t="shared" si="348"/>
        <v>Yes</v>
      </c>
      <c r="AF731" t="str">
        <f t="shared" si="349"/>
        <v>Yes</v>
      </c>
      <c r="AG731" t="str">
        <f t="shared" si="350"/>
        <v>No</v>
      </c>
      <c r="AH731" t="s">
        <v>349</v>
      </c>
      <c r="AI731" t="s">
        <v>348</v>
      </c>
      <c r="AJ731" t="str">
        <f t="shared" si="343"/>
        <v/>
      </c>
      <c r="AK731" t="str">
        <f t="shared" si="351"/>
        <v/>
      </c>
      <c r="AL731" t="str">
        <f t="shared" si="352"/>
        <v>Consumer</v>
      </c>
      <c r="AM731" t="str">
        <f t="shared" si="353"/>
        <v>Industrial</v>
      </c>
      <c r="AN731" t="str">
        <f t="shared" si="354"/>
        <v/>
      </c>
      <c r="AO731" t="str">
        <f t="shared" si="355"/>
        <v>PAH</v>
      </c>
      <c r="AP731" t="str">
        <f t="shared" si="339"/>
        <v/>
      </c>
    </row>
    <row r="732" spans="1:42" hidden="1" x14ac:dyDescent="0.35">
      <c r="A732">
        <v>40870112</v>
      </c>
      <c r="B732" t="s">
        <v>573</v>
      </c>
      <c r="C732" t="s">
        <v>574</v>
      </c>
      <c r="D732">
        <v>2017</v>
      </c>
      <c r="E732" t="s">
        <v>620</v>
      </c>
      <c r="F732" s="4">
        <v>68088</v>
      </c>
      <c r="G732" t="s">
        <v>668</v>
      </c>
      <c r="H732"/>
      <c r="I732" t="s">
        <v>621</v>
      </c>
      <c r="N732"/>
      <c r="O732" s="1" t="str">
        <f t="shared" si="359"/>
        <v>Yes</v>
      </c>
      <c r="Q732">
        <v>16.5</v>
      </c>
      <c r="R732">
        <f t="shared" si="360"/>
        <v>16.5</v>
      </c>
      <c r="S732">
        <v>0.22</v>
      </c>
      <c r="T732" t="s">
        <v>622</v>
      </c>
      <c r="U732">
        <f t="shared" si="356"/>
        <v>16.5</v>
      </c>
      <c r="V732">
        <f t="shared" si="361"/>
        <v>16.5</v>
      </c>
      <c r="W732" t="s">
        <v>648</v>
      </c>
      <c r="X732" t="str">
        <f t="shared" si="362"/>
        <v>Yes*</v>
      </c>
      <c r="AB732" t="s">
        <v>692</v>
      </c>
      <c r="AC732" t="str">
        <f t="shared" ref="AC732:AC763" si="363">IF(ISNUMBER(SEARCH("Pesticide, active_ingredient", AB732)), "Yes", "No")</f>
        <v>No</v>
      </c>
      <c r="AD732" t="str">
        <f t="shared" si="347"/>
        <v>No</v>
      </c>
      <c r="AE732" t="str">
        <f t="shared" si="348"/>
        <v>No</v>
      </c>
      <c r="AF732" t="str">
        <f t="shared" si="349"/>
        <v>No</v>
      </c>
      <c r="AG732" t="str">
        <f t="shared" si="350"/>
        <v>No</v>
      </c>
      <c r="AH732" t="s">
        <v>349</v>
      </c>
      <c r="AI732" t="s">
        <v>348</v>
      </c>
      <c r="AJ732" t="str">
        <f t="shared" si="343"/>
        <v/>
      </c>
      <c r="AK732" t="str">
        <f t="shared" si="351"/>
        <v/>
      </c>
      <c r="AL732" t="str">
        <f t="shared" si="352"/>
        <v/>
      </c>
      <c r="AM732" t="str">
        <f t="shared" si="353"/>
        <v/>
      </c>
      <c r="AN732" t="str">
        <f t="shared" si="354"/>
        <v/>
      </c>
      <c r="AO732" t="str">
        <f t="shared" si="355"/>
        <v>PAH</v>
      </c>
      <c r="AP732" t="str">
        <f t="shared" si="339"/>
        <v/>
      </c>
    </row>
    <row r="733" spans="1:42" hidden="1" x14ac:dyDescent="0.35">
      <c r="A733">
        <v>4087170</v>
      </c>
      <c r="B733" t="s">
        <v>586</v>
      </c>
      <c r="C733" t="s">
        <v>587</v>
      </c>
      <c r="D733">
        <v>2017</v>
      </c>
      <c r="E733" t="s">
        <v>620</v>
      </c>
      <c r="F733" s="4">
        <v>68088</v>
      </c>
      <c r="G733" t="s">
        <v>668</v>
      </c>
      <c r="H733"/>
      <c r="I733" t="s">
        <v>621</v>
      </c>
      <c r="N733"/>
      <c r="O733" s="1" t="str">
        <f t="shared" si="359"/>
        <v>Yes</v>
      </c>
      <c r="Q733">
        <v>89.7</v>
      </c>
      <c r="R733">
        <f t="shared" si="360"/>
        <v>89.7</v>
      </c>
      <c r="S733">
        <v>0.22</v>
      </c>
      <c r="T733" t="s">
        <v>622</v>
      </c>
      <c r="U733">
        <f t="shared" si="356"/>
        <v>89.7</v>
      </c>
      <c r="V733">
        <f t="shared" si="361"/>
        <v>89.7</v>
      </c>
      <c r="W733" t="s">
        <v>648</v>
      </c>
      <c r="X733" t="str">
        <f t="shared" si="362"/>
        <v>Yes*</v>
      </c>
      <c r="AB733" t="s">
        <v>692</v>
      </c>
      <c r="AC733" t="str">
        <f t="shared" si="363"/>
        <v>No</v>
      </c>
      <c r="AD733" t="str">
        <f t="shared" si="347"/>
        <v>No</v>
      </c>
      <c r="AE733" t="str">
        <f t="shared" si="348"/>
        <v>No</v>
      </c>
      <c r="AF733" t="str">
        <f t="shared" si="349"/>
        <v>No</v>
      </c>
      <c r="AG733" t="str">
        <f t="shared" si="350"/>
        <v>No</v>
      </c>
      <c r="AH733" t="s">
        <v>349</v>
      </c>
      <c r="AI733" t="s">
        <v>348</v>
      </c>
      <c r="AJ733" t="str">
        <f t="shared" si="343"/>
        <v/>
      </c>
      <c r="AK733" t="str">
        <f t="shared" si="351"/>
        <v/>
      </c>
      <c r="AL733" t="str">
        <f t="shared" si="352"/>
        <v/>
      </c>
      <c r="AM733" t="str">
        <f t="shared" si="353"/>
        <v/>
      </c>
      <c r="AN733" t="str">
        <f t="shared" si="354"/>
        <v/>
      </c>
      <c r="AO733" t="str">
        <f t="shared" si="355"/>
        <v>PAH</v>
      </c>
      <c r="AP733" t="str">
        <f t="shared" si="339"/>
        <v/>
      </c>
    </row>
    <row r="734" spans="1:42" hidden="1" x14ac:dyDescent="0.35">
      <c r="A734">
        <v>40871607</v>
      </c>
      <c r="B734" s="5" t="s">
        <v>584</v>
      </c>
      <c r="C734" t="s">
        <v>585</v>
      </c>
      <c r="D734">
        <v>2017</v>
      </c>
      <c r="E734" t="s">
        <v>620</v>
      </c>
      <c r="F734" s="4">
        <v>68088</v>
      </c>
      <c r="G734" t="s">
        <v>668</v>
      </c>
      <c r="H734"/>
      <c r="I734" t="s">
        <v>621</v>
      </c>
      <c r="N734"/>
      <c r="O734" s="1" t="str">
        <f t="shared" si="359"/>
        <v>Yes</v>
      </c>
      <c r="Q734">
        <v>161</v>
      </c>
      <c r="R734">
        <f t="shared" si="360"/>
        <v>161</v>
      </c>
      <c r="S734">
        <v>0.22</v>
      </c>
      <c r="T734" t="s">
        <v>622</v>
      </c>
      <c r="U734">
        <f t="shared" si="356"/>
        <v>161</v>
      </c>
      <c r="V734">
        <f t="shared" si="361"/>
        <v>161</v>
      </c>
      <c r="W734" t="s">
        <v>648</v>
      </c>
      <c r="X734" t="str">
        <f t="shared" si="362"/>
        <v>Yes*</v>
      </c>
      <c r="AB734" t="s">
        <v>692</v>
      </c>
      <c r="AC734" t="str">
        <f t="shared" si="363"/>
        <v>No</v>
      </c>
      <c r="AD734" t="str">
        <f t="shared" si="347"/>
        <v>No</v>
      </c>
      <c r="AE734" t="str">
        <f t="shared" si="348"/>
        <v>No</v>
      </c>
      <c r="AF734" t="str">
        <f t="shared" si="349"/>
        <v>No</v>
      </c>
      <c r="AG734" t="str">
        <f t="shared" si="350"/>
        <v>No</v>
      </c>
      <c r="AH734" t="s">
        <v>349</v>
      </c>
      <c r="AI734" t="s">
        <v>348</v>
      </c>
      <c r="AJ734" t="str">
        <f t="shared" si="343"/>
        <v/>
      </c>
      <c r="AK734" t="str">
        <f t="shared" si="351"/>
        <v/>
      </c>
      <c r="AL734" t="str">
        <f t="shared" si="352"/>
        <v/>
      </c>
      <c r="AM734" t="str">
        <f t="shared" si="353"/>
        <v/>
      </c>
      <c r="AN734" t="str">
        <f t="shared" si="354"/>
        <v/>
      </c>
      <c r="AO734" t="str">
        <f t="shared" si="355"/>
        <v>PAH</v>
      </c>
      <c r="AP734" t="str">
        <f t="shared" si="339"/>
        <v/>
      </c>
    </row>
    <row r="735" spans="1:42" hidden="1" x14ac:dyDescent="0.35">
      <c r="A735">
        <v>4087141</v>
      </c>
      <c r="B735" t="s">
        <v>582</v>
      </c>
      <c r="C735" t="s">
        <v>583</v>
      </c>
      <c r="D735">
        <v>2017</v>
      </c>
      <c r="E735" t="s">
        <v>620</v>
      </c>
      <c r="F735" s="4">
        <v>68088</v>
      </c>
      <c r="G735" t="s">
        <v>668</v>
      </c>
      <c r="H735"/>
      <c r="I735" t="s">
        <v>621</v>
      </c>
      <c r="N735"/>
      <c r="O735" s="1" t="str">
        <f t="shared" si="359"/>
        <v>Yes</v>
      </c>
      <c r="Q735">
        <v>41.8</v>
      </c>
      <c r="R735">
        <f t="shared" si="360"/>
        <v>41.8</v>
      </c>
      <c r="S735">
        <v>0.22</v>
      </c>
      <c r="T735" t="s">
        <v>622</v>
      </c>
      <c r="U735">
        <f t="shared" si="356"/>
        <v>41.8</v>
      </c>
      <c r="V735">
        <f t="shared" si="361"/>
        <v>41.8</v>
      </c>
      <c r="W735" t="s">
        <v>648</v>
      </c>
      <c r="X735" t="str">
        <f t="shared" si="362"/>
        <v>Yes*</v>
      </c>
      <c r="AB735" t="s">
        <v>692</v>
      </c>
      <c r="AC735" t="str">
        <f t="shared" si="363"/>
        <v>No</v>
      </c>
      <c r="AD735" t="str">
        <f t="shared" si="347"/>
        <v>No</v>
      </c>
      <c r="AE735" t="str">
        <f t="shared" si="348"/>
        <v>No</v>
      </c>
      <c r="AF735" t="str">
        <f t="shared" si="349"/>
        <v>No</v>
      </c>
      <c r="AG735" t="str">
        <f t="shared" si="350"/>
        <v>No</v>
      </c>
      <c r="AH735" t="s">
        <v>349</v>
      </c>
      <c r="AI735" t="s">
        <v>348</v>
      </c>
      <c r="AJ735" t="str">
        <f t="shared" si="343"/>
        <v/>
      </c>
      <c r="AK735" t="str">
        <f t="shared" si="351"/>
        <v/>
      </c>
      <c r="AL735" t="str">
        <f t="shared" si="352"/>
        <v/>
      </c>
      <c r="AM735" t="str">
        <f t="shared" si="353"/>
        <v/>
      </c>
      <c r="AN735" t="str">
        <f t="shared" si="354"/>
        <v/>
      </c>
      <c r="AO735" t="str">
        <f t="shared" si="355"/>
        <v>PAH</v>
      </c>
      <c r="AP735" t="str">
        <f t="shared" si="339"/>
        <v/>
      </c>
    </row>
    <row r="736" spans="1:42" hidden="1" x14ac:dyDescent="0.35">
      <c r="A736">
        <v>4087098</v>
      </c>
      <c r="B736" t="s">
        <v>579</v>
      </c>
      <c r="C736" t="s">
        <v>580</v>
      </c>
      <c r="D736">
        <v>2017</v>
      </c>
      <c r="E736" t="s">
        <v>620</v>
      </c>
      <c r="F736" s="4">
        <v>68088</v>
      </c>
      <c r="G736" t="s">
        <v>668</v>
      </c>
      <c r="H736"/>
      <c r="I736" t="s">
        <v>621</v>
      </c>
      <c r="N736"/>
      <c r="O736" s="1" t="str">
        <f t="shared" si="359"/>
        <v>Yes</v>
      </c>
      <c r="Q736">
        <v>57.1</v>
      </c>
      <c r="R736">
        <f t="shared" si="360"/>
        <v>57.1</v>
      </c>
      <c r="S736">
        <v>0.22</v>
      </c>
      <c r="T736" t="s">
        <v>622</v>
      </c>
      <c r="U736">
        <f t="shared" si="356"/>
        <v>57.1</v>
      </c>
      <c r="V736">
        <f t="shared" si="361"/>
        <v>57.1</v>
      </c>
      <c r="W736" t="s">
        <v>648</v>
      </c>
      <c r="X736" t="str">
        <f t="shared" si="362"/>
        <v>Yes*</v>
      </c>
      <c r="AB736" t="s">
        <v>692</v>
      </c>
      <c r="AC736" t="str">
        <f t="shared" si="363"/>
        <v>No</v>
      </c>
      <c r="AD736" t="str">
        <f t="shared" si="347"/>
        <v>No</v>
      </c>
      <c r="AE736" t="str">
        <f t="shared" si="348"/>
        <v>No</v>
      </c>
      <c r="AF736" t="str">
        <f t="shared" si="349"/>
        <v>No</v>
      </c>
      <c r="AG736" t="str">
        <f t="shared" si="350"/>
        <v>No</v>
      </c>
      <c r="AH736" t="s">
        <v>349</v>
      </c>
      <c r="AI736" t="s">
        <v>348</v>
      </c>
      <c r="AJ736" t="str">
        <f t="shared" si="343"/>
        <v/>
      </c>
      <c r="AK736" t="str">
        <f t="shared" si="351"/>
        <v/>
      </c>
      <c r="AL736" t="str">
        <f t="shared" si="352"/>
        <v/>
      </c>
      <c r="AM736" t="str">
        <f t="shared" si="353"/>
        <v/>
      </c>
      <c r="AN736" t="str">
        <f t="shared" si="354"/>
        <v/>
      </c>
      <c r="AO736" t="str">
        <f t="shared" si="355"/>
        <v>PAH</v>
      </c>
      <c r="AP736" t="str">
        <f t="shared" si="339"/>
        <v/>
      </c>
    </row>
    <row r="737" spans="1:42" hidden="1" x14ac:dyDescent="0.35">
      <c r="A737">
        <v>40870855</v>
      </c>
      <c r="B737" t="s">
        <v>577</v>
      </c>
      <c r="C737" t="s">
        <v>578</v>
      </c>
      <c r="D737">
        <v>2017</v>
      </c>
      <c r="E737" t="s">
        <v>620</v>
      </c>
      <c r="F737" s="4">
        <v>68088</v>
      </c>
      <c r="G737" t="s">
        <v>668</v>
      </c>
      <c r="H737"/>
      <c r="I737" t="s">
        <v>621</v>
      </c>
      <c r="N737"/>
      <c r="O737" s="1" t="str">
        <f t="shared" si="359"/>
        <v>Yes</v>
      </c>
      <c r="Q737">
        <v>69.900000000000006</v>
      </c>
      <c r="R737">
        <f t="shared" si="360"/>
        <v>69.900000000000006</v>
      </c>
      <c r="S737">
        <v>0.22</v>
      </c>
      <c r="T737" t="s">
        <v>622</v>
      </c>
      <c r="U737">
        <f t="shared" si="356"/>
        <v>69.900000000000006</v>
      </c>
      <c r="V737">
        <f t="shared" si="361"/>
        <v>69.900000000000006</v>
      </c>
      <c r="W737" t="s">
        <v>648</v>
      </c>
      <c r="X737" t="str">
        <f t="shared" si="362"/>
        <v>Yes*</v>
      </c>
      <c r="AB737" t="s">
        <v>692</v>
      </c>
      <c r="AC737" t="str">
        <f t="shared" si="363"/>
        <v>No</v>
      </c>
      <c r="AD737" t="str">
        <f t="shared" si="347"/>
        <v>No</v>
      </c>
      <c r="AE737" t="str">
        <f t="shared" si="348"/>
        <v>No</v>
      </c>
      <c r="AF737" t="str">
        <f t="shared" si="349"/>
        <v>No</v>
      </c>
      <c r="AG737" t="str">
        <f t="shared" si="350"/>
        <v>No</v>
      </c>
      <c r="AH737" t="s">
        <v>349</v>
      </c>
      <c r="AI737" t="s">
        <v>348</v>
      </c>
      <c r="AJ737" t="str">
        <f t="shared" si="343"/>
        <v/>
      </c>
      <c r="AK737" t="str">
        <f t="shared" si="351"/>
        <v/>
      </c>
      <c r="AL737" t="str">
        <f t="shared" si="352"/>
        <v/>
      </c>
      <c r="AM737" t="str">
        <f t="shared" si="353"/>
        <v/>
      </c>
      <c r="AN737" t="str">
        <f t="shared" si="354"/>
        <v/>
      </c>
      <c r="AO737" t="str">
        <f t="shared" si="355"/>
        <v>PAH</v>
      </c>
      <c r="AP737" t="str">
        <f t="shared" si="339"/>
        <v/>
      </c>
    </row>
    <row r="738" spans="1:42" hidden="1" x14ac:dyDescent="0.35">
      <c r="A738">
        <v>4087014</v>
      </c>
      <c r="B738" t="s">
        <v>575</v>
      </c>
      <c r="C738" t="s">
        <v>576</v>
      </c>
      <c r="D738">
        <v>2017</v>
      </c>
      <c r="E738" t="s">
        <v>620</v>
      </c>
      <c r="F738" s="4">
        <v>68088</v>
      </c>
      <c r="G738" t="s">
        <v>668</v>
      </c>
      <c r="H738"/>
      <c r="I738" t="s">
        <v>621</v>
      </c>
      <c r="N738" t="s">
        <v>606</v>
      </c>
      <c r="O738" s="1" t="str">
        <f t="shared" si="359"/>
        <v>No</v>
      </c>
      <c r="Q738">
        <v>0.51</v>
      </c>
      <c r="R738">
        <f t="shared" si="360"/>
        <v>0</v>
      </c>
      <c r="S738">
        <v>0.22</v>
      </c>
      <c r="T738" t="s">
        <v>622</v>
      </c>
      <c r="U738">
        <f t="shared" si="356"/>
        <v>0</v>
      </c>
      <c r="V738">
        <f t="shared" si="361"/>
        <v>0</v>
      </c>
      <c r="W738" t="s">
        <v>648</v>
      </c>
      <c r="X738" t="str">
        <f t="shared" si="362"/>
        <v>No</v>
      </c>
      <c r="AB738" t="s">
        <v>692</v>
      </c>
      <c r="AC738" t="str">
        <f t="shared" si="363"/>
        <v>No</v>
      </c>
      <c r="AD738" t="str">
        <f t="shared" si="347"/>
        <v>No</v>
      </c>
      <c r="AE738" t="str">
        <f t="shared" si="348"/>
        <v>No</v>
      </c>
      <c r="AF738" t="str">
        <f t="shared" si="349"/>
        <v>No</v>
      </c>
      <c r="AG738" t="str">
        <f t="shared" si="350"/>
        <v>No</v>
      </c>
      <c r="AH738" t="s">
        <v>349</v>
      </c>
      <c r="AI738" t="s">
        <v>348</v>
      </c>
      <c r="AJ738" t="str">
        <f t="shared" si="343"/>
        <v/>
      </c>
      <c r="AK738" t="str">
        <f t="shared" si="351"/>
        <v/>
      </c>
      <c r="AL738" t="str">
        <f t="shared" si="352"/>
        <v/>
      </c>
      <c r="AM738" t="str">
        <f t="shared" si="353"/>
        <v/>
      </c>
      <c r="AN738" t="str">
        <f t="shared" si="354"/>
        <v/>
      </c>
      <c r="AO738" t="str">
        <f t="shared" si="355"/>
        <v>PAH</v>
      </c>
      <c r="AP738" t="str">
        <f t="shared" si="339"/>
        <v/>
      </c>
    </row>
    <row r="739" spans="1:42" hidden="1" x14ac:dyDescent="0.35">
      <c r="A739" s="1">
        <v>4087000</v>
      </c>
      <c r="B739" s="1" t="s">
        <v>3</v>
      </c>
      <c r="C739" s="1" t="s">
        <v>4</v>
      </c>
      <c r="D739" s="1">
        <v>2017</v>
      </c>
      <c r="E739" s="1" t="s">
        <v>618</v>
      </c>
      <c r="F739" s="1">
        <v>68008</v>
      </c>
      <c r="G739" s="1" t="s">
        <v>327</v>
      </c>
      <c r="H739" s="1" t="s">
        <v>158</v>
      </c>
      <c r="I739" s="1" t="s">
        <v>597</v>
      </c>
      <c r="J739" s="1">
        <v>2440</v>
      </c>
      <c r="K739" s="1" t="s">
        <v>345</v>
      </c>
      <c r="L739" s="1" t="s">
        <v>345</v>
      </c>
      <c r="M739" s="1"/>
      <c r="N739" s="1" t="s">
        <v>606</v>
      </c>
      <c r="O739" s="1" t="str">
        <f t="shared" si="359"/>
        <v>No</v>
      </c>
      <c r="P739" s="1" t="s">
        <v>722</v>
      </c>
      <c r="Q739" s="1">
        <v>80</v>
      </c>
      <c r="R739" s="1">
        <f t="shared" si="360"/>
        <v>0</v>
      </c>
      <c r="S739" s="1">
        <v>13</v>
      </c>
      <c r="T739" s="1" t="s">
        <v>30</v>
      </c>
      <c r="U739" s="1">
        <f>R739/1000</f>
        <v>0</v>
      </c>
      <c r="V739" s="1">
        <f>S739/1000</f>
        <v>1.2999999999999999E-2</v>
      </c>
      <c r="W739" s="1" t="s">
        <v>318</v>
      </c>
      <c r="X739" s="1" t="str">
        <f>IF(N739="E", "Yes", "No")</f>
        <v>No</v>
      </c>
      <c r="AB739" s="1" t="s">
        <v>497</v>
      </c>
      <c r="AC739" t="str">
        <f t="shared" si="363"/>
        <v>No</v>
      </c>
      <c r="AD739" t="str">
        <f t="shared" si="347"/>
        <v>No</v>
      </c>
      <c r="AE739" t="str">
        <f t="shared" si="348"/>
        <v>No</v>
      </c>
      <c r="AF739" t="str">
        <f t="shared" si="349"/>
        <v>No</v>
      </c>
      <c r="AG739" t="str">
        <f t="shared" si="350"/>
        <v>Yes</v>
      </c>
      <c r="AH739" s="1" t="s">
        <v>348</v>
      </c>
      <c r="AI739" t="s">
        <v>348</v>
      </c>
      <c r="AJ739" t="str">
        <f t="shared" si="343"/>
        <v/>
      </c>
      <c r="AK739" t="str">
        <f t="shared" si="351"/>
        <v/>
      </c>
      <c r="AL739" t="str">
        <f t="shared" si="352"/>
        <v/>
      </c>
      <c r="AM739" t="str">
        <f t="shared" si="353"/>
        <v/>
      </c>
      <c r="AN739" t="str">
        <f t="shared" si="354"/>
        <v>Pharmaceutical</v>
      </c>
      <c r="AO739" t="str">
        <f t="shared" si="355"/>
        <v/>
      </c>
      <c r="AP739" t="str">
        <f t="shared" si="339"/>
        <v/>
      </c>
    </row>
    <row r="740" spans="1:42" hidden="1" x14ac:dyDescent="0.35">
      <c r="A740">
        <v>40870112</v>
      </c>
      <c r="B740" t="s">
        <v>573</v>
      </c>
      <c r="C740" t="s">
        <v>574</v>
      </c>
      <c r="D740">
        <v>2017</v>
      </c>
      <c r="E740" t="s">
        <v>620</v>
      </c>
      <c r="F740" s="4">
        <v>62574</v>
      </c>
      <c r="G740" t="s">
        <v>651</v>
      </c>
      <c r="H740"/>
      <c r="I740" t="s">
        <v>621</v>
      </c>
      <c r="K740" t="s">
        <v>530</v>
      </c>
      <c r="L740" t="s">
        <v>507</v>
      </c>
      <c r="N740"/>
      <c r="O740" s="1" t="str">
        <f t="shared" si="359"/>
        <v>Yes</v>
      </c>
      <c r="Q740">
        <v>10.199999999999999</v>
      </c>
      <c r="R740">
        <f t="shared" si="360"/>
        <v>10.199999999999999</v>
      </c>
      <c r="S740">
        <v>0.23</v>
      </c>
      <c r="T740" t="s">
        <v>622</v>
      </c>
      <c r="U740">
        <f t="shared" ref="U740:U746" si="364">R740/1</f>
        <v>10.199999999999999</v>
      </c>
      <c r="V740">
        <f t="shared" ref="V740:V746" si="365">U740</f>
        <v>10.199999999999999</v>
      </c>
      <c r="W740" t="s">
        <v>648</v>
      </c>
      <c r="X740" t="str">
        <f t="shared" ref="X740:X746" si="366">IF(S740&lt;R740, "Yes*", "No")</f>
        <v>Yes*</v>
      </c>
      <c r="AB740" t="s">
        <v>692</v>
      </c>
      <c r="AC740" t="str">
        <f t="shared" si="363"/>
        <v>No</v>
      </c>
      <c r="AD740" t="str">
        <f t="shared" si="347"/>
        <v>No</v>
      </c>
      <c r="AE740" t="str">
        <f t="shared" si="348"/>
        <v>No</v>
      </c>
      <c r="AF740" t="str">
        <f t="shared" si="349"/>
        <v>No</v>
      </c>
      <c r="AG740" t="str">
        <f t="shared" si="350"/>
        <v>No</v>
      </c>
      <c r="AH740" t="s">
        <v>349</v>
      </c>
      <c r="AI740" t="s">
        <v>348</v>
      </c>
      <c r="AJ740" t="str">
        <f t="shared" si="343"/>
        <v/>
      </c>
      <c r="AK740" t="str">
        <f t="shared" si="351"/>
        <v/>
      </c>
      <c r="AL740" t="str">
        <f t="shared" si="352"/>
        <v/>
      </c>
      <c r="AM740" t="str">
        <f t="shared" si="353"/>
        <v/>
      </c>
      <c r="AN740" t="str">
        <f t="shared" si="354"/>
        <v/>
      </c>
      <c r="AO740" t="str">
        <f t="shared" si="355"/>
        <v>PAH</v>
      </c>
      <c r="AP740" t="str">
        <f t="shared" si="339"/>
        <v/>
      </c>
    </row>
    <row r="741" spans="1:42" hidden="1" x14ac:dyDescent="0.35">
      <c r="A741">
        <v>4087170</v>
      </c>
      <c r="B741" t="s">
        <v>586</v>
      </c>
      <c r="C741" t="s">
        <v>587</v>
      </c>
      <c r="D741">
        <v>2017</v>
      </c>
      <c r="E741" t="s">
        <v>620</v>
      </c>
      <c r="F741" s="4">
        <v>62574</v>
      </c>
      <c r="G741" t="s">
        <v>651</v>
      </c>
      <c r="H741"/>
      <c r="I741" t="s">
        <v>621</v>
      </c>
      <c r="K741" t="s">
        <v>530</v>
      </c>
      <c r="L741" t="s">
        <v>507</v>
      </c>
      <c r="N741"/>
      <c r="O741" s="1" t="str">
        <f t="shared" si="359"/>
        <v>Yes</v>
      </c>
      <c r="Q741">
        <v>136</v>
      </c>
      <c r="R741">
        <f t="shared" si="360"/>
        <v>136</v>
      </c>
      <c r="S741">
        <v>0.23</v>
      </c>
      <c r="T741" t="s">
        <v>622</v>
      </c>
      <c r="U741">
        <f t="shared" si="364"/>
        <v>136</v>
      </c>
      <c r="V741">
        <f t="shared" si="365"/>
        <v>136</v>
      </c>
      <c r="W741" t="s">
        <v>648</v>
      </c>
      <c r="X741" t="str">
        <f t="shared" si="366"/>
        <v>Yes*</v>
      </c>
      <c r="AB741" t="s">
        <v>692</v>
      </c>
      <c r="AC741" t="str">
        <f t="shared" si="363"/>
        <v>No</v>
      </c>
      <c r="AD741" t="str">
        <f t="shared" si="347"/>
        <v>No</v>
      </c>
      <c r="AE741" t="str">
        <f t="shared" si="348"/>
        <v>No</v>
      </c>
      <c r="AF741" t="str">
        <f t="shared" si="349"/>
        <v>No</v>
      </c>
      <c r="AG741" t="str">
        <f t="shared" si="350"/>
        <v>No</v>
      </c>
      <c r="AH741" t="s">
        <v>349</v>
      </c>
      <c r="AI741" t="s">
        <v>348</v>
      </c>
      <c r="AJ741" t="str">
        <f t="shared" si="343"/>
        <v/>
      </c>
      <c r="AK741" t="str">
        <f t="shared" si="351"/>
        <v/>
      </c>
      <c r="AL741" t="str">
        <f t="shared" si="352"/>
        <v/>
      </c>
      <c r="AM741" t="str">
        <f t="shared" si="353"/>
        <v/>
      </c>
      <c r="AN741" t="str">
        <f t="shared" si="354"/>
        <v/>
      </c>
      <c r="AO741" t="str">
        <f t="shared" si="355"/>
        <v>PAH</v>
      </c>
      <c r="AP741" t="str">
        <f t="shared" si="339"/>
        <v/>
      </c>
    </row>
    <row r="742" spans="1:42" hidden="1" x14ac:dyDescent="0.35">
      <c r="A742">
        <v>40871607</v>
      </c>
      <c r="B742" s="5" t="s">
        <v>584</v>
      </c>
      <c r="C742" t="s">
        <v>585</v>
      </c>
      <c r="D742">
        <v>2017</v>
      </c>
      <c r="E742" t="s">
        <v>620</v>
      </c>
      <c r="F742" s="4">
        <v>62574</v>
      </c>
      <c r="G742" t="s">
        <v>651</v>
      </c>
      <c r="H742"/>
      <c r="I742" t="s">
        <v>621</v>
      </c>
      <c r="K742" t="s">
        <v>530</v>
      </c>
      <c r="L742" t="s">
        <v>507</v>
      </c>
      <c r="N742"/>
      <c r="O742" s="1" t="str">
        <f t="shared" si="359"/>
        <v>Yes</v>
      </c>
      <c r="Q742">
        <v>124</v>
      </c>
      <c r="R742">
        <f t="shared" si="360"/>
        <v>124</v>
      </c>
      <c r="S742">
        <v>0.23</v>
      </c>
      <c r="T742" t="s">
        <v>622</v>
      </c>
      <c r="U742">
        <f t="shared" si="364"/>
        <v>124</v>
      </c>
      <c r="V742">
        <f t="shared" si="365"/>
        <v>124</v>
      </c>
      <c r="W742" t="s">
        <v>648</v>
      </c>
      <c r="X742" t="str">
        <f t="shared" si="366"/>
        <v>Yes*</v>
      </c>
      <c r="AB742" t="s">
        <v>692</v>
      </c>
      <c r="AC742" t="str">
        <f t="shared" si="363"/>
        <v>No</v>
      </c>
      <c r="AD742" t="str">
        <f t="shared" si="347"/>
        <v>No</v>
      </c>
      <c r="AE742" t="str">
        <f t="shared" si="348"/>
        <v>No</v>
      </c>
      <c r="AF742" t="str">
        <f t="shared" si="349"/>
        <v>No</v>
      </c>
      <c r="AG742" t="str">
        <f t="shared" si="350"/>
        <v>No</v>
      </c>
      <c r="AH742" t="s">
        <v>349</v>
      </c>
      <c r="AI742" t="s">
        <v>348</v>
      </c>
      <c r="AJ742" t="str">
        <f t="shared" si="343"/>
        <v/>
      </c>
      <c r="AK742" t="str">
        <f t="shared" si="351"/>
        <v/>
      </c>
      <c r="AL742" t="str">
        <f t="shared" si="352"/>
        <v/>
      </c>
      <c r="AM742" t="str">
        <f t="shared" si="353"/>
        <v/>
      </c>
      <c r="AN742" t="str">
        <f t="shared" si="354"/>
        <v/>
      </c>
      <c r="AO742" t="str">
        <f t="shared" si="355"/>
        <v>PAH</v>
      </c>
      <c r="AP742" t="str">
        <f t="shared" si="339"/>
        <v/>
      </c>
    </row>
    <row r="743" spans="1:42" hidden="1" x14ac:dyDescent="0.35">
      <c r="A743">
        <v>4087141</v>
      </c>
      <c r="B743" t="s">
        <v>582</v>
      </c>
      <c r="C743" t="s">
        <v>583</v>
      </c>
      <c r="D743">
        <v>2017</v>
      </c>
      <c r="E743" t="s">
        <v>620</v>
      </c>
      <c r="F743" s="4">
        <v>62574</v>
      </c>
      <c r="G743" t="s">
        <v>651</v>
      </c>
      <c r="H743"/>
      <c r="I743" t="s">
        <v>621</v>
      </c>
      <c r="K743" t="s">
        <v>530</v>
      </c>
      <c r="L743" t="s">
        <v>507</v>
      </c>
      <c r="N743"/>
      <c r="O743" s="1" t="str">
        <f t="shared" si="359"/>
        <v>Yes</v>
      </c>
      <c r="Q743">
        <v>58.5</v>
      </c>
      <c r="R743">
        <f t="shared" si="360"/>
        <v>58.5</v>
      </c>
      <c r="S743">
        <v>0.23</v>
      </c>
      <c r="T743" t="s">
        <v>622</v>
      </c>
      <c r="U743">
        <f t="shared" si="364"/>
        <v>58.5</v>
      </c>
      <c r="V743">
        <f t="shared" si="365"/>
        <v>58.5</v>
      </c>
      <c r="W743" t="s">
        <v>648</v>
      </c>
      <c r="X743" t="str">
        <f t="shared" si="366"/>
        <v>Yes*</v>
      </c>
      <c r="AB743" t="s">
        <v>692</v>
      </c>
      <c r="AC743" t="str">
        <f t="shared" si="363"/>
        <v>No</v>
      </c>
      <c r="AD743" t="str">
        <f t="shared" si="347"/>
        <v>No</v>
      </c>
      <c r="AE743" t="str">
        <f t="shared" si="348"/>
        <v>No</v>
      </c>
      <c r="AF743" t="str">
        <f t="shared" si="349"/>
        <v>No</v>
      </c>
      <c r="AG743" t="str">
        <f t="shared" si="350"/>
        <v>No</v>
      </c>
      <c r="AH743" t="s">
        <v>349</v>
      </c>
      <c r="AI743" t="s">
        <v>348</v>
      </c>
      <c r="AJ743" t="str">
        <f t="shared" si="343"/>
        <v/>
      </c>
      <c r="AK743" t="str">
        <f t="shared" si="351"/>
        <v/>
      </c>
      <c r="AL743" t="str">
        <f t="shared" si="352"/>
        <v/>
      </c>
      <c r="AM743" t="str">
        <f t="shared" si="353"/>
        <v/>
      </c>
      <c r="AN743" t="str">
        <f t="shared" si="354"/>
        <v/>
      </c>
      <c r="AO743" t="str">
        <f t="shared" si="355"/>
        <v>PAH</v>
      </c>
      <c r="AP743" t="str">
        <f t="shared" si="339"/>
        <v/>
      </c>
    </row>
    <row r="744" spans="1:42" hidden="1" x14ac:dyDescent="0.35">
      <c r="A744">
        <v>4087098</v>
      </c>
      <c r="B744" t="s">
        <v>579</v>
      </c>
      <c r="C744" t="s">
        <v>580</v>
      </c>
      <c r="D744">
        <v>2017</v>
      </c>
      <c r="E744" t="s">
        <v>620</v>
      </c>
      <c r="F744" s="4">
        <v>62574</v>
      </c>
      <c r="G744" t="s">
        <v>651</v>
      </c>
      <c r="H744"/>
      <c r="I744" t="s">
        <v>621</v>
      </c>
      <c r="K744" t="s">
        <v>530</v>
      </c>
      <c r="L744" t="s">
        <v>507</v>
      </c>
      <c r="N744"/>
      <c r="O744" s="1" t="str">
        <f t="shared" si="359"/>
        <v>Yes</v>
      </c>
      <c r="Q744">
        <v>44</v>
      </c>
      <c r="R744">
        <f t="shared" si="360"/>
        <v>44</v>
      </c>
      <c r="S744">
        <v>0.23</v>
      </c>
      <c r="T744" t="s">
        <v>622</v>
      </c>
      <c r="U744">
        <f t="shared" si="364"/>
        <v>44</v>
      </c>
      <c r="V744">
        <f t="shared" si="365"/>
        <v>44</v>
      </c>
      <c r="W744" t="s">
        <v>648</v>
      </c>
      <c r="X744" t="str">
        <f t="shared" si="366"/>
        <v>Yes*</v>
      </c>
      <c r="AB744" t="s">
        <v>692</v>
      </c>
      <c r="AC744" t="str">
        <f t="shared" si="363"/>
        <v>No</v>
      </c>
      <c r="AD744" t="str">
        <f t="shared" si="347"/>
        <v>No</v>
      </c>
      <c r="AE744" t="str">
        <f t="shared" si="348"/>
        <v>No</v>
      </c>
      <c r="AF744" t="str">
        <f t="shared" si="349"/>
        <v>No</v>
      </c>
      <c r="AG744" t="str">
        <f t="shared" si="350"/>
        <v>No</v>
      </c>
      <c r="AH744" t="s">
        <v>349</v>
      </c>
      <c r="AI744" t="s">
        <v>348</v>
      </c>
      <c r="AJ744" t="str">
        <f t="shared" si="343"/>
        <v/>
      </c>
      <c r="AK744" t="str">
        <f t="shared" si="351"/>
        <v/>
      </c>
      <c r="AL744" t="str">
        <f t="shared" si="352"/>
        <v/>
      </c>
      <c r="AM744" t="str">
        <f t="shared" si="353"/>
        <v/>
      </c>
      <c r="AN744" t="str">
        <f t="shared" si="354"/>
        <v/>
      </c>
      <c r="AO744" t="str">
        <f t="shared" si="355"/>
        <v>PAH</v>
      </c>
      <c r="AP744" t="str">
        <f t="shared" si="339"/>
        <v/>
      </c>
    </row>
    <row r="745" spans="1:42" hidden="1" x14ac:dyDescent="0.35">
      <c r="A745">
        <v>40870855</v>
      </c>
      <c r="B745" t="s">
        <v>577</v>
      </c>
      <c r="C745" t="s">
        <v>578</v>
      </c>
      <c r="D745">
        <v>2017</v>
      </c>
      <c r="E745" t="s">
        <v>620</v>
      </c>
      <c r="F745" s="4">
        <v>62574</v>
      </c>
      <c r="G745" t="s">
        <v>651</v>
      </c>
      <c r="H745"/>
      <c r="I745" t="s">
        <v>621</v>
      </c>
      <c r="K745" t="s">
        <v>530</v>
      </c>
      <c r="L745" t="s">
        <v>507</v>
      </c>
      <c r="N745"/>
      <c r="O745" s="1" t="str">
        <f t="shared" si="359"/>
        <v>Yes</v>
      </c>
      <c r="Q745">
        <v>32.200000000000003</v>
      </c>
      <c r="R745">
        <f t="shared" si="360"/>
        <v>32.200000000000003</v>
      </c>
      <c r="S745">
        <v>0.23</v>
      </c>
      <c r="T745" t="s">
        <v>622</v>
      </c>
      <c r="U745">
        <f t="shared" si="364"/>
        <v>32.200000000000003</v>
      </c>
      <c r="V745">
        <f t="shared" si="365"/>
        <v>32.200000000000003</v>
      </c>
      <c r="W745" t="s">
        <v>648</v>
      </c>
      <c r="X745" t="str">
        <f t="shared" si="366"/>
        <v>Yes*</v>
      </c>
      <c r="AB745" t="s">
        <v>692</v>
      </c>
      <c r="AC745" t="str">
        <f t="shared" si="363"/>
        <v>No</v>
      </c>
      <c r="AD745" t="str">
        <f t="shared" si="347"/>
        <v>No</v>
      </c>
      <c r="AE745" t="str">
        <f t="shared" si="348"/>
        <v>No</v>
      </c>
      <c r="AF745" t="str">
        <f t="shared" si="349"/>
        <v>No</v>
      </c>
      <c r="AG745" t="str">
        <f t="shared" si="350"/>
        <v>No</v>
      </c>
      <c r="AH745" t="s">
        <v>349</v>
      </c>
      <c r="AI745" t="s">
        <v>348</v>
      </c>
      <c r="AJ745" t="str">
        <f t="shared" si="343"/>
        <v/>
      </c>
      <c r="AK745" t="str">
        <f t="shared" si="351"/>
        <v/>
      </c>
      <c r="AL745" t="str">
        <f t="shared" si="352"/>
        <v/>
      </c>
      <c r="AM745" t="str">
        <f t="shared" si="353"/>
        <v/>
      </c>
      <c r="AN745" t="str">
        <f t="shared" si="354"/>
        <v/>
      </c>
      <c r="AO745" t="str">
        <f t="shared" si="355"/>
        <v>PAH</v>
      </c>
      <c r="AP745" t="str">
        <f t="shared" si="339"/>
        <v/>
      </c>
    </row>
    <row r="746" spans="1:42" hidden="1" x14ac:dyDescent="0.35">
      <c r="A746">
        <v>4087014</v>
      </c>
      <c r="B746" t="s">
        <v>575</v>
      </c>
      <c r="C746" t="s">
        <v>576</v>
      </c>
      <c r="D746">
        <v>2017</v>
      </c>
      <c r="E746" t="s">
        <v>620</v>
      </c>
      <c r="F746" s="4">
        <v>62574</v>
      </c>
      <c r="G746" t="s">
        <v>651</v>
      </c>
      <c r="H746"/>
      <c r="I746" t="s">
        <v>621</v>
      </c>
      <c r="K746" t="s">
        <v>530</v>
      </c>
      <c r="L746" t="s">
        <v>507</v>
      </c>
      <c r="N746"/>
      <c r="O746" s="1" t="str">
        <f t="shared" si="359"/>
        <v>Yes</v>
      </c>
      <c r="Q746">
        <v>5.58</v>
      </c>
      <c r="R746">
        <f t="shared" si="360"/>
        <v>5.58</v>
      </c>
      <c r="S746">
        <v>0.23</v>
      </c>
      <c r="T746" t="s">
        <v>622</v>
      </c>
      <c r="U746">
        <f t="shared" si="364"/>
        <v>5.58</v>
      </c>
      <c r="V746">
        <f t="shared" si="365"/>
        <v>5.58</v>
      </c>
      <c r="W746" t="s">
        <v>648</v>
      </c>
      <c r="X746" t="str">
        <f t="shared" si="366"/>
        <v>Yes*</v>
      </c>
      <c r="AB746" t="s">
        <v>692</v>
      </c>
      <c r="AC746" t="str">
        <f t="shared" si="363"/>
        <v>No</v>
      </c>
      <c r="AD746" t="str">
        <f t="shared" si="347"/>
        <v>No</v>
      </c>
      <c r="AE746" t="str">
        <f t="shared" si="348"/>
        <v>No</v>
      </c>
      <c r="AF746" t="str">
        <f t="shared" si="349"/>
        <v>No</v>
      </c>
      <c r="AG746" t="str">
        <f t="shared" si="350"/>
        <v>No</v>
      </c>
      <c r="AH746" t="s">
        <v>349</v>
      </c>
      <c r="AI746" t="s">
        <v>348</v>
      </c>
      <c r="AJ746" t="str">
        <f t="shared" si="343"/>
        <v/>
      </c>
      <c r="AK746" t="str">
        <f t="shared" si="351"/>
        <v/>
      </c>
      <c r="AL746" t="str">
        <f t="shared" si="352"/>
        <v/>
      </c>
      <c r="AM746" t="str">
        <f t="shared" si="353"/>
        <v/>
      </c>
      <c r="AN746" t="str">
        <f t="shared" si="354"/>
        <v/>
      </c>
      <c r="AO746" t="str">
        <f t="shared" si="355"/>
        <v>PAH</v>
      </c>
      <c r="AP746" t="str">
        <f t="shared" si="339"/>
        <v/>
      </c>
    </row>
    <row r="747" spans="1:42" hidden="1" x14ac:dyDescent="0.35">
      <c r="A747" s="1">
        <v>4087000</v>
      </c>
      <c r="B747" s="1" t="s">
        <v>3</v>
      </c>
      <c r="C747" s="1" t="s">
        <v>4</v>
      </c>
      <c r="D747" s="1">
        <v>2017</v>
      </c>
      <c r="E747" s="1" t="s">
        <v>618</v>
      </c>
      <c r="F747" s="1">
        <v>67496</v>
      </c>
      <c r="G747" s="1" t="s">
        <v>283</v>
      </c>
      <c r="H747" s="1" t="s">
        <v>119</v>
      </c>
      <c r="I747" s="1" t="s">
        <v>597</v>
      </c>
      <c r="J747" s="1">
        <v>2440</v>
      </c>
      <c r="K747" s="1" t="s">
        <v>345</v>
      </c>
      <c r="L747" s="1" t="s">
        <v>345</v>
      </c>
      <c r="M747" s="1"/>
      <c r="N747" s="1" t="s">
        <v>606</v>
      </c>
      <c r="O747" s="1" t="str">
        <f t="shared" si="359"/>
        <v>No</v>
      </c>
      <c r="P747" s="1" t="s">
        <v>722</v>
      </c>
      <c r="Q747" s="1">
        <v>31</v>
      </c>
      <c r="R747" s="1">
        <f t="shared" si="360"/>
        <v>0</v>
      </c>
      <c r="S747" s="1">
        <v>20</v>
      </c>
      <c r="T747" s="1" t="s">
        <v>30</v>
      </c>
      <c r="U747" s="1">
        <f>R747/1000</f>
        <v>0</v>
      </c>
      <c r="V747" s="1">
        <f>S747/1000</f>
        <v>0.02</v>
      </c>
      <c r="W747" s="1" t="s">
        <v>231</v>
      </c>
      <c r="X747" s="1" t="str">
        <f>IF(N747="E", "Yes", "No")</f>
        <v>No</v>
      </c>
      <c r="AB747" s="1" t="s">
        <v>370</v>
      </c>
      <c r="AC747" t="str">
        <f t="shared" si="363"/>
        <v>No</v>
      </c>
      <c r="AD747" t="str">
        <f t="shared" si="347"/>
        <v>No</v>
      </c>
      <c r="AE747" t="str">
        <f t="shared" si="348"/>
        <v>No</v>
      </c>
      <c r="AF747" t="str">
        <f t="shared" si="349"/>
        <v>No</v>
      </c>
      <c r="AG747" t="str">
        <f t="shared" si="350"/>
        <v>Yes</v>
      </c>
      <c r="AH747" s="1" t="s">
        <v>348</v>
      </c>
      <c r="AI747" t="s">
        <v>348</v>
      </c>
      <c r="AJ747" t="str">
        <f t="shared" si="343"/>
        <v/>
      </c>
      <c r="AK747" t="str">
        <f t="shared" si="351"/>
        <v/>
      </c>
      <c r="AL747" t="str">
        <f t="shared" si="352"/>
        <v/>
      </c>
      <c r="AM747" t="str">
        <f t="shared" si="353"/>
        <v/>
      </c>
      <c r="AN747" t="str">
        <f t="shared" si="354"/>
        <v>Pharmaceutical</v>
      </c>
      <c r="AO747" t="str">
        <f t="shared" si="355"/>
        <v/>
      </c>
      <c r="AP747" t="str">
        <f t="shared" si="339"/>
        <v/>
      </c>
    </row>
    <row r="748" spans="1:42" hidden="1" x14ac:dyDescent="0.35">
      <c r="A748">
        <v>40870112</v>
      </c>
      <c r="B748" t="s">
        <v>573</v>
      </c>
      <c r="C748" t="s">
        <v>574</v>
      </c>
      <c r="D748">
        <v>2017</v>
      </c>
      <c r="E748" t="s">
        <v>620</v>
      </c>
      <c r="F748" s="4">
        <v>62575</v>
      </c>
      <c r="G748" t="s">
        <v>652</v>
      </c>
      <c r="H748"/>
      <c r="I748" t="s">
        <v>621</v>
      </c>
      <c r="K748" t="s">
        <v>530</v>
      </c>
      <c r="L748" t="s">
        <v>507</v>
      </c>
      <c r="N748"/>
      <c r="O748" s="1" t="str">
        <f t="shared" si="359"/>
        <v>Yes</v>
      </c>
      <c r="Q748">
        <v>81.2</v>
      </c>
      <c r="R748">
        <f t="shared" si="360"/>
        <v>81.2</v>
      </c>
      <c r="S748">
        <v>0.28999999999999998</v>
      </c>
      <c r="T748" t="s">
        <v>622</v>
      </c>
      <c r="U748">
        <f t="shared" ref="U748:U778" si="367">R748/1</f>
        <v>81.2</v>
      </c>
      <c r="V748">
        <f t="shared" ref="V748:V754" si="368">U748</f>
        <v>81.2</v>
      </c>
      <c r="W748" t="s">
        <v>648</v>
      </c>
      <c r="X748" t="str">
        <f t="shared" ref="X748:X754" si="369">IF(S748&lt;R748, "Yes*", "No")</f>
        <v>Yes*</v>
      </c>
      <c r="AB748" t="s">
        <v>692</v>
      </c>
      <c r="AC748" t="str">
        <f t="shared" si="363"/>
        <v>No</v>
      </c>
      <c r="AD748" t="str">
        <f t="shared" si="347"/>
        <v>No</v>
      </c>
      <c r="AE748" t="str">
        <f t="shared" si="348"/>
        <v>No</v>
      </c>
      <c r="AF748" t="str">
        <f t="shared" si="349"/>
        <v>No</v>
      </c>
      <c r="AG748" t="str">
        <f t="shared" si="350"/>
        <v>No</v>
      </c>
      <c r="AH748" t="s">
        <v>349</v>
      </c>
      <c r="AI748" t="s">
        <v>348</v>
      </c>
      <c r="AJ748" t="str">
        <f t="shared" si="343"/>
        <v/>
      </c>
      <c r="AK748" t="str">
        <f t="shared" si="351"/>
        <v/>
      </c>
      <c r="AL748" t="str">
        <f t="shared" si="352"/>
        <v/>
      </c>
      <c r="AM748" t="str">
        <f t="shared" si="353"/>
        <v/>
      </c>
      <c r="AN748" t="str">
        <f t="shared" si="354"/>
        <v/>
      </c>
      <c r="AO748" t="str">
        <f t="shared" si="355"/>
        <v>PAH</v>
      </c>
      <c r="AP748" t="str">
        <f t="shared" si="339"/>
        <v/>
      </c>
    </row>
    <row r="749" spans="1:42" hidden="1" x14ac:dyDescent="0.35">
      <c r="A749">
        <v>4087170</v>
      </c>
      <c r="B749" t="s">
        <v>586</v>
      </c>
      <c r="C749" t="s">
        <v>587</v>
      </c>
      <c r="D749">
        <v>2017</v>
      </c>
      <c r="E749" t="s">
        <v>620</v>
      </c>
      <c r="F749" s="4">
        <v>62575</v>
      </c>
      <c r="G749" t="s">
        <v>652</v>
      </c>
      <c r="H749"/>
      <c r="I749" t="s">
        <v>621</v>
      </c>
      <c r="K749" t="s">
        <v>530</v>
      </c>
      <c r="L749" t="s">
        <v>507</v>
      </c>
      <c r="N749"/>
      <c r="O749" s="1" t="str">
        <f t="shared" si="359"/>
        <v>Yes</v>
      </c>
      <c r="Q749">
        <v>460</v>
      </c>
      <c r="R749">
        <f t="shared" si="360"/>
        <v>460</v>
      </c>
      <c r="S749">
        <v>0.28999999999999998</v>
      </c>
      <c r="T749" t="s">
        <v>622</v>
      </c>
      <c r="U749">
        <f t="shared" si="367"/>
        <v>460</v>
      </c>
      <c r="V749">
        <f t="shared" si="368"/>
        <v>460</v>
      </c>
      <c r="W749" t="s">
        <v>648</v>
      </c>
      <c r="X749" t="str">
        <f t="shared" si="369"/>
        <v>Yes*</v>
      </c>
      <c r="AB749" t="s">
        <v>692</v>
      </c>
      <c r="AC749" t="str">
        <f t="shared" si="363"/>
        <v>No</v>
      </c>
      <c r="AD749" t="str">
        <f t="shared" si="347"/>
        <v>No</v>
      </c>
      <c r="AE749" t="str">
        <f t="shared" si="348"/>
        <v>No</v>
      </c>
      <c r="AF749" t="str">
        <f t="shared" si="349"/>
        <v>No</v>
      </c>
      <c r="AG749" t="str">
        <f t="shared" si="350"/>
        <v>No</v>
      </c>
      <c r="AH749" t="s">
        <v>349</v>
      </c>
      <c r="AI749" t="s">
        <v>348</v>
      </c>
      <c r="AJ749" t="str">
        <f t="shared" si="343"/>
        <v/>
      </c>
      <c r="AK749" t="str">
        <f t="shared" si="351"/>
        <v/>
      </c>
      <c r="AL749" t="str">
        <f t="shared" si="352"/>
        <v/>
      </c>
      <c r="AM749" t="str">
        <f t="shared" si="353"/>
        <v/>
      </c>
      <c r="AN749" t="str">
        <f t="shared" si="354"/>
        <v/>
      </c>
      <c r="AO749" t="str">
        <f t="shared" si="355"/>
        <v>PAH</v>
      </c>
      <c r="AP749" t="str">
        <f t="shared" ref="AP749:AP812" si="370">IF(AI749="Yes", "Other", "")</f>
        <v/>
      </c>
    </row>
    <row r="750" spans="1:42" hidden="1" x14ac:dyDescent="0.35">
      <c r="A750">
        <v>40871607</v>
      </c>
      <c r="B750" s="5" t="s">
        <v>584</v>
      </c>
      <c r="C750" t="s">
        <v>585</v>
      </c>
      <c r="D750">
        <v>2017</v>
      </c>
      <c r="E750" t="s">
        <v>620</v>
      </c>
      <c r="F750" s="4">
        <v>62575</v>
      </c>
      <c r="G750" t="s">
        <v>652</v>
      </c>
      <c r="H750"/>
      <c r="I750" t="s">
        <v>621</v>
      </c>
      <c r="K750" t="s">
        <v>530</v>
      </c>
      <c r="L750" t="s">
        <v>507</v>
      </c>
      <c r="N750"/>
      <c r="O750" s="1" t="str">
        <f t="shared" si="359"/>
        <v>Yes</v>
      </c>
      <c r="Q750">
        <v>705</v>
      </c>
      <c r="R750">
        <f t="shared" si="360"/>
        <v>705</v>
      </c>
      <c r="S750">
        <v>0.28999999999999998</v>
      </c>
      <c r="T750" t="s">
        <v>622</v>
      </c>
      <c r="U750">
        <f t="shared" si="367"/>
        <v>705</v>
      </c>
      <c r="V750">
        <f t="shared" si="368"/>
        <v>705</v>
      </c>
      <c r="W750" t="s">
        <v>648</v>
      </c>
      <c r="X750" t="str">
        <f t="shared" si="369"/>
        <v>Yes*</v>
      </c>
      <c r="AB750" t="s">
        <v>692</v>
      </c>
      <c r="AC750" t="str">
        <f t="shared" si="363"/>
        <v>No</v>
      </c>
      <c r="AD750" t="str">
        <f t="shared" si="347"/>
        <v>No</v>
      </c>
      <c r="AE750" t="str">
        <f t="shared" si="348"/>
        <v>No</v>
      </c>
      <c r="AF750" t="str">
        <f t="shared" si="349"/>
        <v>No</v>
      </c>
      <c r="AG750" t="str">
        <f t="shared" si="350"/>
        <v>No</v>
      </c>
      <c r="AH750" t="s">
        <v>349</v>
      </c>
      <c r="AI750" t="s">
        <v>348</v>
      </c>
      <c r="AJ750" t="str">
        <f t="shared" si="343"/>
        <v/>
      </c>
      <c r="AK750" t="str">
        <f t="shared" si="351"/>
        <v/>
      </c>
      <c r="AL750" t="str">
        <f t="shared" si="352"/>
        <v/>
      </c>
      <c r="AM750" t="str">
        <f t="shared" si="353"/>
        <v/>
      </c>
      <c r="AN750" t="str">
        <f t="shared" si="354"/>
        <v/>
      </c>
      <c r="AO750" t="str">
        <f t="shared" si="355"/>
        <v>PAH</v>
      </c>
      <c r="AP750" t="str">
        <f t="shared" si="370"/>
        <v/>
      </c>
    </row>
    <row r="751" spans="1:42" hidden="1" x14ac:dyDescent="0.35">
      <c r="A751">
        <v>4087141</v>
      </c>
      <c r="B751" t="s">
        <v>582</v>
      </c>
      <c r="C751" t="s">
        <v>583</v>
      </c>
      <c r="D751">
        <v>2017</v>
      </c>
      <c r="E751" t="s">
        <v>620</v>
      </c>
      <c r="F751" s="4">
        <v>62575</v>
      </c>
      <c r="G751" t="s">
        <v>652</v>
      </c>
      <c r="H751"/>
      <c r="I751" t="s">
        <v>621</v>
      </c>
      <c r="K751" t="s">
        <v>530</v>
      </c>
      <c r="L751" t="s">
        <v>507</v>
      </c>
      <c r="N751"/>
      <c r="O751" s="1" t="str">
        <f t="shared" si="359"/>
        <v>Yes</v>
      </c>
      <c r="Q751">
        <v>178</v>
      </c>
      <c r="R751">
        <f t="shared" si="360"/>
        <v>178</v>
      </c>
      <c r="S751">
        <v>0.28999999999999998</v>
      </c>
      <c r="T751" t="s">
        <v>622</v>
      </c>
      <c r="U751">
        <f t="shared" si="367"/>
        <v>178</v>
      </c>
      <c r="V751">
        <f t="shared" si="368"/>
        <v>178</v>
      </c>
      <c r="W751" t="s">
        <v>648</v>
      </c>
      <c r="X751" t="str">
        <f t="shared" si="369"/>
        <v>Yes*</v>
      </c>
      <c r="AB751" t="s">
        <v>692</v>
      </c>
      <c r="AC751" t="str">
        <f t="shared" si="363"/>
        <v>No</v>
      </c>
      <c r="AD751" t="str">
        <f t="shared" si="347"/>
        <v>No</v>
      </c>
      <c r="AE751" t="str">
        <f t="shared" si="348"/>
        <v>No</v>
      </c>
      <c r="AF751" t="str">
        <f t="shared" si="349"/>
        <v>No</v>
      </c>
      <c r="AG751" t="str">
        <f t="shared" si="350"/>
        <v>No</v>
      </c>
      <c r="AH751" t="s">
        <v>349</v>
      </c>
      <c r="AI751" t="s">
        <v>348</v>
      </c>
      <c r="AJ751" t="str">
        <f t="shared" si="343"/>
        <v/>
      </c>
      <c r="AK751" t="str">
        <f t="shared" si="351"/>
        <v/>
      </c>
      <c r="AL751" t="str">
        <f t="shared" si="352"/>
        <v/>
      </c>
      <c r="AM751" t="str">
        <f t="shared" si="353"/>
        <v/>
      </c>
      <c r="AN751" t="str">
        <f t="shared" si="354"/>
        <v/>
      </c>
      <c r="AO751" t="str">
        <f t="shared" si="355"/>
        <v>PAH</v>
      </c>
      <c r="AP751" t="str">
        <f t="shared" si="370"/>
        <v/>
      </c>
    </row>
    <row r="752" spans="1:42" hidden="1" x14ac:dyDescent="0.35">
      <c r="A752">
        <v>4087098</v>
      </c>
      <c r="B752" t="s">
        <v>579</v>
      </c>
      <c r="C752" t="s">
        <v>580</v>
      </c>
      <c r="D752">
        <v>2017</v>
      </c>
      <c r="E752" t="s">
        <v>620</v>
      </c>
      <c r="F752" s="4">
        <v>62575</v>
      </c>
      <c r="G752" t="s">
        <v>652</v>
      </c>
      <c r="H752"/>
      <c r="I752" t="s">
        <v>621</v>
      </c>
      <c r="K752" t="s">
        <v>530</v>
      </c>
      <c r="L752" t="s">
        <v>507</v>
      </c>
      <c r="N752"/>
      <c r="O752" s="1" t="str">
        <f t="shared" si="359"/>
        <v>Yes</v>
      </c>
      <c r="Q752">
        <v>300</v>
      </c>
      <c r="R752">
        <f t="shared" si="360"/>
        <v>300</v>
      </c>
      <c r="S752">
        <v>0.28999999999999998</v>
      </c>
      <c r="T752" t="s">
        <v>622</v>
      </c>
      <c r="U752">
        <f t="shared" si="367"/>
        <v>300</v>
      </c>
      <c r="V752">
        <f t="shared" si="368"/>
        <v>300</v>
      </c>
      <c r="W752" t="s">
        <v>648</v>
      </c>
      <c r="X752" t="str">
        <f t="shared" si="369"/>
        <v>Yes*</v>
      </c>
      <c r="AB752" t="s">
        <v>692</v>
      </c>
      <c r="AC752" t="str">
        <f t="shared" si="363"/>
        <v>No</v>
      </c>
      <c r="AD752" t="str">
        <f t="shared" si="347"/>
        <v>No</v>
      </c>
      <c r="AE752" t="str">
        <f t="shared" si="348"/>
        <v>No</v>
      </c>
      <c r="AF752" t="str">
        <f t="shared" si="349"/>
        <v>No</v>
      </c>
      <c r="AG752" t="str">
        <f t="shared" si="350"/>
        <v>No</v>
      </c>
      <c r="AH752" t="s">
        <v>349</v>
      </c>
      <c r="AI752" t="s">
        <v>348</v>
      </c>
      <c r="AJ752" t="str">
        <f t="shared" si="343"/>
        <v/>
      </c>
      <c r="AK752" t="str">
        <f t="shared" si="351"/>
        <v/>
      </c>
      <c r="AL752" t="str">
        <f t="shared" si="352"/>
        <v/>
      </c>
      <c r="AM752" t="str">
        <f t="shared" si="353"/>
        <v/>
      </c>
      <c r="AN752" t="str">
        <f t="shared" si="354"/>
        <v/>
      </c>
      <c r="AO752" t="str">
        <f t="shared" si="355"/>
        <v>PAH</v>
      </c>
      <c r="AP752" t="str">
        <f t="shared" si="370"/>
        <v/>
      </c>
    </row>
    <row r="753" spans="1:42" hidden="1" x14ac:dyDescent="0.35">
      <c r="A753">
        <v>40870855</v>
      </c>
      <c r="B753" t="s">
        <v>577</v>
      </c>
      <c r="C753" t="s">
        <v>578</v>
      </c>
      <c r="D753">
        <v>2017</v>
      </c>
      <c r="E753" t="s">
        <v>620</v>
      </c>
      <c r="F753" s="4">
        <v>62575</v>
      </c>
      <c r="G753" t="s">
        <v>652</v>
      </c>
      <c r="H753"/>
      <c r="I753" t="s">
        <v>621</v>
      </c>
      <c r="K753" t="s">
        <v>530</v>
      </c>
      <c r="L753" t="s">
        <v>507</v>
      </c>
      <c r="N753"/>
      <c r="O753" s="1" t="str">
        <f t="shared" si="359"/>
        <v>Yes</v>
      </c>
      <c r="Q753">
        <v>371</v>
      </c>
      <c r="R753">
        <f t="shared" si="360"/>
        <v>371</v>
      </c>
      <c r="S753">
        <v>0.28999999999999998</v>
      </c>
      <c r="T753" t="s">
        <v>622</v>
      </c>
      <c r="U753">
        <f t="shared" si="367"/>
        <v>371</v>
      </c>
      <c r="V753">
        <f t="shared" si="368"/>
        <v>371</v>
      </c>
      <c r="W753" t="s">
        <v>648</v>
      </c>
      <c r="X753" t="str">
        <f t="shared" si="369"/>
        <v>Yes*</v>
      </c>
      <c r="AB753" t="s">
        <v>692</v>
      </c>
      <c r="AC753" t="str">
        <f t="shared" si="363"/>
        <v>No</v>
      </c>
      <c r="AD753" t="str">
        <f t="shared" si="347"/>
        <v>No</v>
      </c>
      <c r="AE753" t="str">
        <f t="shared" si="348"/>
        <v>No</v>
      </c>
      <c r="AF753" t="str">
        <f t="shared" si="349"/>
        <v>No</v>
      </c>
      <c r="AG753" t="str">
        <f t="shared" si="350"/>
        <v>No</v>
      </c>
      <c r="AH753" t="s">
        <v>349</v>
      </c>
      <c r="AI753" t="s">
        <v>348</v>
      </c>
      <c r="AJ753" t="str">
        <f t="shared" si="343"/>
        <v/>
      </c>
      <c r="AK753" t="str">
        <f t="shared" si="351"/>
        <v/>
      </c>
      <c r="AL753" t="str">
        <f t="shared" si="352"/>
        <v/>
      </c>
      <c r="AM753" t="str">
        <f t="shared" si="353"/>
        <v/>
      </c>
      <c r="AN753" t="str">
        <f t="shared" si="354"/>
        <v/>
      </c>
      <c r="AO753" t="str">
        <f t="shared" si="355"/>
        <v>PAH</v>
      </c>
      <c r="AP753" t="str">
        <f t="shared" si="370"/>
        <v/>
      </c>
    </row>
    <row r="754" spans="1:42" hidden="1" x14ac:dyDescent="0.35">
      <c r="A754">
        <v>4087014</v>
      </c>
      <c r="B754" t="s">
        <v>575</v>
      </c>
      <c r="C754" t="s">
        <v>576</v>
      </c>
      <c r="D754">
        <v>2017</v>
      </c>
      <c r="E754" t="s">
        <v>620</v>
      </c>
      <c r="F754" s="4">
        <v>62575</v>
      </c>
      <c r="G754" t="s">
        <v>652</v>
      </c>
      <c r="H754"/>
      <c r="I754" t="s">
        <v>621</v>
      </c>
      <c r="K754" t="s">
        <v>530</v>
      </c>
      <c r="L754" t="s">
        <v>507</v>
      </c>
      <c r="N754"/>
      <c r="O754" s="1" t="str">
        <f t="shared" si="359"/>
        <v>Yes</v>
      </c>
      <c r="Q754">
        <v>10.9</v>
      </c>
      <c r="R754">
        <f t="shared" si="360"/>
        <v>10.9</v>
      </c>
      <c r="S754">
        <v>0.28999999999999998</v>
      </c>
      <c r="T754" t="s">
        <v>622</v>
      </c>
      <c r="U754">
        <f t="shared" si="367"/>
        <v>10.9</v>
      </c>
      <c r="V754">
        <f t="shared" si="368"/>
        <v>10.9</v>
      </c>
      <c r="W754" t="s">
        <v>648</v>
      </c>
      <c r="X754" t="str">
        <f t="shared" si="369"/>
        <v>Yes*</v>
      </c>
      <c r="AB754" t="s">
        <v>692</v>
      </c>
      <c r="AC754" t="str">
        <f t="shared" si="363"/>
        <v>No</v>
      </c>
      <c r="AD754" t="str">
        <f t="shared" si="347"/>
        <v>No</v>
      </c>
      <c r="AE754" t="str">
        <f t="shared" si="348"/>
        <v>No</v>
      </c>
      <c r="AF754" t="str">
        <f t="shared" si="349"/>
        <v>No</v>
      </c>
      <c r="AG754" t="str">
        <f t="shared" si="350"/>
        <v>No</v>
      </c>
      <c r="AH754" t="s">
        <v>349</v>
      </c>
      <c r="AI754" t="s">
        <v>348</v>
      </c>
      <c r="AJ754" t="str">
        <f t="shared" si="343"/>
        <v/>
      </c>
      <c r="AK754" t="str">
        <f t="shared" si="351"/>
        <v/>
      </c>
      <c r="AL754" t="str">
        <f t="shared" si="352"/>
        <v/>
      </c>
      <c r="AM754" t="str">
        <f t="shared" si="353"/>
        <v/>
      </c>
      <c r="AN754" t="str">
        <f t="shared" si="354"/>
        <v/>
      </c>
      <c r="AO754" t="str">
        <f t="shared" si="355"/>
        <v>PAH</v>
      </c>
      <c r="AP754" t="str">
        <f t="shared" si="370"/>
        <v/>
      </c>
    </row>
    <row r="755" spans="1:42" hidden="1" x14ac:dyDescent="0.35">
      <c r="A755" s="1">
        <v>4087000</v>
      </c>
      <c r="B755" s="1" t="s">
        <v>3</v>
      </c>
      <c r="C755" s="1" t="s">
        <v>4</v>
      </c>
      <c r="D755" s="1">
        <v>2017</v>
      </c>
      <c r="E755" s="1" t="s">
        <v>618</v>
      </c>
      <c r="F755" s="1">
        <v>34694</v>
      </c>
      <c r="G755" s="1" t="s">
        <v>190</v>
      </c>
      <c r="H755" s="1" t="s">
        <v>21</v>
      </c>
      <c r="I755" s="1" t="s">
        <v>596</v>
      </c>
      <c r="J755" s="1">
        <v>4433</v>
      </c>
      <c r="K755" s="1" t="s">
        <v>614</v>
      </c>
      <c r="L755" s="1" t="s">
        <v>547</v>
      </c>
      <c r="M755" s="1"/>
      <c r="N755" s="1" t="s">
        <v>606</v>
      </c>
      <c r="O755" s="1" t="str">
        <f t="shared" si="359"/>
        <v>No</v>
      </c>
      <c r="P755" s="1" t="s">
        <v>722</v>
      </c>
      <c r="Q755" s="1">
        <v>0.16</v>
      </c>
      <c r="R755" s="1">
        <f t="shared" si="360"/>
        <v>0</v>
      </c>
      <c r="S755" s="1">
        <f>IF(O755="No", Q755, " ")</f>
        <v>0.16</v>
      </c>
      <c r="T755" s="1" t="s">
        <v>7</v>
      </c>
      <c r="U755" s="1">
        <f t="shared" si="367"/>
        <v>0</v>
      </c>
      <c r="V755" s="1">
        <f>S755</f>
        <v>0.16</v>
      </c>
      <c r="W755" s="1" t="s">
        <v>177</v>
      </c>
      <c r="X755" s="1" t="str">
        <f>IF(N755="E", "Yes", "No")</f>
        <v>No</v>
      </c>
      <c r="AB755" t="s">
        <v>357</v>
      </c>
      <c r="AC755" t="str">
        <f t="shared" si="363"/>
        <v>No</v>
      </c>
      <c r="AD755" t="str">
        <f t="shared" si="347"/>
        <v>Yes</v>
      </c>
      <c r="AE755" t="str">
        <f t="shared" si="348"/>
        <v>Yes</v>
      </c>
      <c r="AF755" t="str">
        <f t="shared" si="349"/>
        <v>Yes</v>
      </c>
      <c r="AG755" t="str">
        <f t="shared" si="350"/>
        <v>No</v>
      </c>
      <c r="AH755" t="s">
        <v>348</v>
      </c>
      <c r="AI755" t="s">
        <v>348</v>
      </c>
      <c r="AJ755" t="str">
        <f t="shared" si="343"/>
        <v/>
      </c>
      <c r="AK755" t="str">
        <f t="shared" si="351"/>
        <v>PCP</v>
      </c>
      <c r="AL755" t="str">
        <f t="shared" si="352"/>
        <v>Consumer</v>
      </c>
      <c r="AM755" t="str">
        <f t="shared" si="353"/>
        <v>Industrial</v>
      </c>
      <c r="AN755" t="str">
        <f t="shared" si="354"/>
        <v/>
      </c>
      <c r="AO755" t="str">
        <f t="shared" si="355"/>
        <v/>
      </c>
      <c r="AP755" t="str">
        <f t="shared" si="370"/>
        <v/>
      </c>
    </row>
    <row r="756" spans="1:42" hidden="1" x14ac:dyDescent="0.35">
      <c r="A756">
        <v>40870112</v>
      </c>
      <c r="B756" t="s">
        <v>573</v>
      </c>
      <c r="C756" t="s">
        <v>574</v>
      </c>
      <c r="D756">
        <v>2017</v>
      </c>
      <c r="E756" t="s">
        <v>620</v>
      </c>
      <c r="F756" s="4">
        <v>68089</v>
      </c>
      <c r="G756" t="s">
        <v>669</v>
      </c>
      <c r="H756"/>
      <c r="I756" t="s">
        <v>621</v>
      </c>
      <c r="N756"/>
      <c r="O756" s="1" t="str">
        <f t="shared" si="359"/>
        <v>Yes</v>
      </c>
      <c r="Q756">
        <v>68.3</v>
      </c>
      <c r="R756">
        <f t="shared" si="360"/>
        <v>68.3</v>
      </c>
      <c r="S756">
        <v>0.69</v>
      </c>
      <c r="T756" t="s">
        <v>622</v>
      </c>
      <c r="U756">
        <f t="shared" si="367"/>
        <v>68.3</v>
      </c>
      <c r="V756">
        <f t="shared" ref="V756:V778" si="371">U756</f>
        <v>68.3</v>
      </c>
      <c r="W756" t="s">
        <v>648</v>
      </c>
      <c r="X756" t="str">
        <f t="shared" ref="X756:X778" si="372">IF(S756&lt;R756, "Yes*", "No")</f>
        <v>Yes*</v>
      </c>
      <c r="AB756" t="s">
        <v>692</v>
      </c>
      <c r="AC756" t="str">
        <f t="shared" si="363"/>
        <v>No</v>
      </c>
      <c r="AD756" t="str">
        <f t="shared" si="347"/>
        <v>No</v>
      </c>
      <c r="AE756" t="str">
        <f t="shared" si="348"/>
        <v>No</v>
      </c>
      <c r="AF756" t="str">
        <f t="shared" si="349"/>
        <v>No</v>
      </c>
      <c r="AG756" t="str">
        <f t="shared" si="350"/>
        <v>No</v>
      </c>
      <c r="AH756" t="s">
        <v>349</v>
      </c>
      <c r="AI756" t="s">
        <v>348</v>
      </c>
      <c r="AJ756" t="str">
        <f t="shared" si="343"/>
        <v/>
      </c>
      <c r="AK756" t="str">
        <f t="shared" si="351"/>
        <v/>
      </c>
      <c r="AL756" t="str">
        <f t="shared" si="352"/>
        <v/>
      </c>
      <c r="AM756" t="str">
        <f t="shared" si="353"/>
        <v/>
      </c>
      <c r="AN756" t="str">
        <f t="shared" si="354"/>
        <v/>
      </c>
      <c r="AO756" t="str">
        <f t="shared" si="355"/>
        <v>PAH</v>
      </c>
      <c r="AP756" t="str">
        <f t="shared" si="370"/>
        <v/>
      </c>
    </row>
    <row r="757" spans="1:42" hidden="1" x14ac:dyDescent="0.35">
      <c r="A757">
        <v>4087170</v>
      </c>
      <c r="B757" t="s">
        <v>586</v>
      </c>
      <c r="C757" t="s">
        <v>587</v>
      </c>
      <c r="D757">
        <v>2017</v>
      </c>
      <c r="E757" t="s">
        <v>620</v>
      </c>
      <c r="F757" s="4">
        <v>68089</v>
      </c>
      <c r="G757" t="s">
        <v>669</v>
      </c>
      <c r="H757"/>
      <c r="I757" t="s">
        <v>621</v>
      </c>
      <c r="N757"/>
      <c r="O757" s="1" t="str">
        <f t="shared" si="359"/>
        <v>Yes</v>
      </c>
      <c r="Q757">
        <v>192</v>
      </c>
      <c r="R757">
        <f t="shared" si="360"/>
        <v>192</v>
      </c>
      <c r="S757">
        <v>0.69</v>
      </c>
      <c r="T757" t="s">
        <v>622</v>
      </c>
      <c r="U757">
        <f t="shared" si="367"/>
        <v>192</v>
      </c>
      <c r="V757">
        <f t="shared" si="371"/>
        <v>192</v>
      </c>
      <c r="W757" t="s">
        <v>648</v>
      </c>
      <c r="X757" t="str">
        <f t="shared" si="372"/>
        <v>Yes*</v>
      </c>
      <c r="AB757" t="s">
        <v>692</v>
      </c>
      <c r="AC757" t="str">
        <f t="shared" si="363"/>
        <v>No</v>
      </c>
      <c r="AD757" t="str">
        <f t="shared" si="347"/>
        <v>No</v>
      </c>
      <c r="AE757" t="str">
        <f t="shared" si="348"/>
        <v>No</v>
      </c>
      <c r="AF757" t="str">
        <f t="shared" si="349"/>
        <v>No</v>
      </c>
      <c r="AG757" t="str">
        <f t="shared" si="350"/>
        <v>No</v>
      </c>
      <c r="AH757" t="s">
        <v>349</v>
      </c>
      <c r="AI757" t="s">
        <v>348</v>
      </c>
      <c r="AJ757" t="str">
        <f t="shared" ref="AJ757:AJ820" si="373">IF(AC757="Yes", "Pesticide", "")</f>
        <v/>
      </c>
      <c r="AK757" t="str">
        <f t="shared" si="351"/>
        <v/>
      </c>
      <c r="AL757" t="str">
        <f t="shared" si="352"/>
        <v/>
      </c>
      <c r="AM757" t="str">
        <f t="shared" si="353"/>
        <v/>
      </c>
      <c r="AN757" t="str">
        <f t="shared" si="354"/>
        <v/>
      </c>
      <c r="AO757" t="str">
        <f t="shared" si="355"/>
        <v>PAH</v>
      </c>
      <c r="AP757" t="str">
        <f t="shared" si="370"/>
        <v/>
      </c>
    </row>
    <row r="758" spans="1:42" hidden="1" x14ac:dyDescent="0.35">
      <c r="A758">
        <v>40871607</v>
      </c>
      <c r="B758" s="5" t="s">
        <v>584</v>
      </c>
      <c r="C758" t="s">
        <v>585</v>
      </c>
      <c r="D758">
        <v>2017</v>
      </c>
      <c r="E758" t="s">
        <v>620</v>
      </c>
      <c r="F758" s="4">
        <v>68089</v>
      </c>
      <c r="G758" t="s">
        <v>669</v>
      </c>
      <c r="H758"/>
      <c r="I758" t="s">
        <v>621</v>
      </c>
      <c r="N758"/>
      <c r="O758" s="1" t="str">
        <f t="shared" si="359"/>
        <v>Yes</v>
      </c>
      <c r="Q758">
        <v>237</v>
      </c>
      <c r="R758">
        <f t="shared" si="360"/>
        <v>237</v>
      </c>
      <c r="S758">
        <v>0.69</v>
      </c>
      <c r="T758" t="s">
        <v>622</v>
      </c>
      <c r="U758">
        <f t="shared" si="367"/>
        <v>237</v>
      </c>
      <c r="V758">
        <f t="shared" si="371"/>
        <v>237</v>
      </c>
      <c r="W758" t="s">
        <v>648</v>
      </c>
      <c r="X758" t="str">
        <f t="shared" si="372"/>
        <v>Yes*</v>
      </c>
      <c r="AB758" t="s">
        <v>692</v>
      </c>
      <c r="AC758" t="str">
        <f t="shared" si="363"/>
        <v>No</v>
      </c>
      <c r="AD758" t="str">
        <f t="shared" si="347"/>
        <v>No</v>
      </c>
      <c r="AE758" t="str">
        <f t="shared" si="348"/>
        <v>No</v>
      </c>
      <c r="AF758" t="str">
        <f t="shared" si="349"/>
        <v>No</v>
      </c>
      <c r="AG758" t="str">
        <f t="shared" si="350"/>
        <v>No</v>
      </c>
      <c r="AH758" t="s">
        <v>349</v>
      </c>
      <c r="AI758" t="s">
        <v>348</v>
      </c>
      <c r="AJ758" t="str">
        <f t="shared" si="373"/>
        <v/>
      </c>
      <c r="AK758" t="str">
        <f t="shared" si="351"/>
        <v/>
      </c>
      <c r="AL758" t="str">
        <f t="shared" si="352"/>
        <v/>
      </c>
      <c r="AM758" t="str">
        <f t="shared" si="353"/>
        <v/>
      </c>
      <c r="AN758" t="str">
        <f t="shared" si="354"/>
        <v/>
      </c>
      <c r="AO758" t="str">
        <f t="shared" si="355"/>
        <v>PAH</v>
      </c>
      <c r="AP758" t="str">
        <f t="shared" si="370"/>
        <v/>
      </c>
    </row>
    <row r="759" spans="1:42" hidden="1" x14ac:dyDescent="0.35">
      <c r="A759">
        <v>4087141</v>
      </c>
      <c r="B759" t="s">
        <v>582</v>
      </c>
      <c r="C759" t="s">
        <v>583</v>
      </c>
      <c r="D759">
        <v>2017</v>
      </c>
      <c r="E759" t="s">
        <v>620</v>
      </c>
      <c r="F759" s="4">
        <v>68089</v>
      </c>
      <c r="G759" t="s">
        <v>669</v>
      </c>
      <c r="H759"/>
      <c r="I759" t="s">
        <v>621</v>
      </c>
      <c r="N759"/>
      <c r="O759" s="1" t="str">
        <f t="shared" si="359"/>
        <v>Yes</v>
      </c>
      <c r="Q759">
        <v>137</v>
      </c>
      <c r="R759">
        <f t="shared" si="360"/>
        <v>137</v>
      </c>
      <c r="S759">
        <v>0.69</v>
      </c>
      <c r="T759" t="s">
        <v>622</v>
      </c>
      <c r="U759">
        <f t="shared" si="367"/>
        <v>137</v>
      </c>
      <c r="V759">
        <f t="shared" si="371"/>
        <v>137</v>
      </c>
      <c r="W759" t="s">
        <v>648</v>
      </c>
      <c r="X759" t="str">
        <f t="shared" si="372"/>
        <v>Yes*</v>
      </c>
      <c r="AB759" t="s">
        <v>692</v>
      </c>
      <c r="AC759" t="str">
        <f t="shared" si="363"/>
        <v>No</v>
      </c>
      <c r="AD759" t="str">
        <f t="shared" si="347"/>
        <v>No</v>
      </c>
      <c r="AE759" t="str">
        <f t="shared" si="348"/>
        <v>No</v>
      </c>
      <c r="AF759" t="str">
        <f t="shared" si="349"/>
        <v>No</v>
      </c>
      <c r="AG759" t="str">
        <f t="shared" si="350"/>
        <v>No</v>
      </c>
      <c r="AH759" t="s">
        <v>349</v>
      </c>
      <c r="AI759" t="s">
        <v>348</v>
      </c>
      <c r="AJ759" t="str">
        <f t="shared" si="373"/>
        <v/>
      </c>
      <c r="AK759" t="str">
        <f t="shared" si="351"/>
        <v/>
      </c>
      <c r="AL759" t="str">
        <f t="shared" si="352"/>
        <v/>
      </c>
      <c r="AM759" t="str">
        <f t="shared" si="353"/>
        <v/>
      </c>
      <c r="AN759" t="str">
        <f t="shared" si="354"/>
        <v/>
      </c>
      <c r="AO759" t="str">
        <f t="shared" si="355"/>
        <v>PAH</v>
      </c>
      <c r="AP759" t="str">
        <f t="shared" si="370"/>
        <v/>
      </c>
    </row>
    <row r="760" spans="1:42" hidden="1" x14ac:dyDescent="0.35">
      <c r="A760">
        <v>4087098</v>
      </c>
      <c r="B760" t="s">
        <v>579</v>
      </c>
      <c r="C760" t="s">
        <v>580</v>
      </c>
      <c r="D760">
        <v>2017</v>
      </c>
      <c r="E760" t="s">
        <v>620</v>
      </c>
      <c r="F760" s="4">
        <v>68089</v>
      </c>
      <c r="G760" t="s">
        <v>669</v>
      </c>
      <c r="H760"/>
      <c r="I760" t="s">
        <v>621</v>
      </c>
      <c r="N760"/>
      <c r="O760" s="1" t="str">
        <f t="shared" si="359"/>
        <v>Yes</v>
      </c>
      <c r="Q760">
        <v>185</v>
      </c>
      <c r="R760">
        <f t="shared" si="360"/>
        <v>185</v>
      </c>
      <c r="S760">
        <v>0.69</v>
      </c>
      <c r="T760" t="s">
        <v>622</v>
      </c>
      <c r="U760">
        <f t="shared" si="367"/>
        <v>185</v>
      </c>
      <c r="V760">
        <f t="shared" si="371"/>
        <v>185</v>
      </c>
      <c r="W760" t="s">
        <v>648</v>
      </c>
      <c r="X760" t="str">
        <f t="shared" si="372"/>
        <v>Yes*</v>
      </c>
      <c r="AB760" t="s">
        <v>692</v>
      </c>
      <c r="AC760" t="str">
        <f t="shared" si="363"/>
        <v>No</v>
      </c>
      <c r="AD760" t="str">
        <f t="shared" si="347"/>
        <v>No</v>
      </c>
      <c r="AE760" t="str">
        <f t="shared" si="348"/>
        <v>No</v>
      </c>
      <c r="AF760" t="str">
        <f t="shared" si="349"/>
        <v>No</v>
      </c>
      <c r="AG760" t="str">
        <f t="shared" si="350"/>
        <v>No</v>
      </c>
      <c r="AH760" t="s">
        <v>349</v>
      </c>
      <c r="AI760" t="s">
        <v>348</v>
      </c>
      <c r="AJ760" t="str">
        <f t="shared" si="373"/>
        <v/>
      </c>
      <c r="AK760" t="str">
        <f t="shared" si="351"/>
        <v/>
      </c>
      <c r="AL760" t="str">
        <f t="shared" si="352"/>
        <v/>
      </c>
      <c r="AM760" t="str">
        <f t="shared" si="353"/>
        <v/>
      </c>
      <c r="AN760" t="str">
        <f t="shared" si="354"/>
        <v/>
      </c>
      <c r="AO760" t="str">
        <f t="shared" si="355"/>
        <v>PAH</v>
      </c>
      <c r="AP760" t="str">
        <f t="shared" si="370"/>
        <v/>
      </c>
    </row>
    <row r="761" spans="1:42" hidden="1" x14ac:dyDescent="0.35">
      <c r="A761">
        <v>40870855</v>
      </c>
      <c r="B761" t="s">
        <v>577</v>
      </c>
      <c r="C761" t="s">
        <v>578</v>
      </c>
      <c r="D761">
        <v>2017</v>
      </c>
      <c r="E761" t="s">
        <v>620</v>
      </c>
      <c r="F761" s="4">
        <v>68089</v>
      </c>
      <c r="G761" t="s">
        <v>669</v>
      </c>
      <c r="H761"/>
      <c r="I761" t="s">
        <v>621</v>
      </c>
      <c r="N761"/>
      <c r="O761" s="1" t="str">
        <f t="shared" si="359"/>
        <v>Yes</v>
      </c>
      <c r="Q761">
        <v>270</v>
      </c>
      <c r="R761">
        <f t="shared" si="360"/>
        <v>270</v>
      </c>
      <c r="S761">
        <v>0.69</v>
      </c>
      <c r="T761" t="s">
        <v>622</v>
      </c>
      <c r="U761">
        <f t="shared" si="367"/>
        <v>270</v>
      </c>
      <c r="V761">
        <f t="shared" si="371"/>
        <v>270</v>
      </c>
      <c r="W761" t="s">
        <v>648</v>
      </c>
      <c r="X761" t="str">
        <f t="shared" si="372"/>
        <v>Yes*</v>
      </c>
      <c r="AB761" t="s">
        <v>692</v>
      </c>
      <c r="AC761" t="str">
        <f t="shared" si="363"/>
        <v>No</v>
      </c>
      <c r="AD761" t="str">
        <f t="shared" si="347"/>
        <v>No</v>
      </c>
      <c r="AE761" t="str">
        <f t="shared" si="348"/>
        <v>No</v>
      </c>
      <c r="AF761" t="str">
        <f t="shared" si="349"/>
        <v>No</v>
      </c>
      <c r="AG761" t="str">
        <f t="shared" si="350"/>
        <v>No</v>
      </c>
      <c r="AH761" t="s">
        <v>349</v>
      </c>
      <c r="AI761" t="s">
        <v>348</v>
      </c>
      <c r="AJ761" t="str">
        <f t="shared" si="373"/>
        <v/>
      </c>
      <c r="AK761" t="str">
        <f t="shared" si="351"/>
        <v/>
      </c>
      <c r="AL761" t="str">
        <f t="shared" si="352"/>
        <v/>
      </c>
      <c r="AM761" t="str">
        <f t="shared" si="353"/>
        <v/>
      </c>
      <c r="AN761" t="str">
        <f t="shared" si="354"/>
        <v/>
      </c>
      <c r="AO761" t="str">
        <f t="shared" si="355"/>
        <v>PAH</v>
      </c>
      <c r="AP761" t="str">
        <f t="shared" si="370"/>
        <v/>
      </c>
    </row>
    <row r="762" spans="1:42" hidden="1" x14ac:dyDescent="0.35">
      <c r="A762">
        <v>4087014</v>
      </c>
      <c r="B762" t="s">
        <v>575</v>
      </c>
      <c r="C762" t="s">
        <v>576</v>
      </c>
      <c r="D762">
        <v>2017</v>
      </c>
      <c r="E762" t="s">
        <v>620</v>
      </c>
      <c r="F762" s="4">
        <v>68089</v>
      </c>
      <c r="G762" t="s">
        <v>669</v>
      </c>
      <c r="H762"/>
      <c r="I762" t="s">
        <v>621</v>
      </c>
      <c r="N762" t="s">
        <v>606</v>
      </c>
      <c r="O762" s="1" t="str">
        <f t="shared" si="359"/>
        <v>No</v>
      </c>
      <c r="Q762">
        <v>1.58</v>
      </c>
      <c r="R762">
        <f t="shared" si="360"/>
        <v>0</v>
      </c>
      <c r="S762">
        <v>0.69</v>
      </c>
      <c r="T762" t="s">
        <v>622</v>
      </c>
      <c r="U762">
        <f t="shared" si="367"/>
        <v>0</v>
      </c>
      <c r="V762">
        <f t="shared" si="371"/>
        <v>0</v>
      </c>
      <c r="W762" t="s">
        <v>648</v>
      </c>
      <c r="X762" t="str">
        <f t="shared" si="372"/>
        <v>No</v>
      </c>
      <c r="AB762" t="s">
        <v>692</v>
      </c>
      <c r="AC762" t="str">
        <f t="shared" si="363"/>
        <v>No</v>
      </c>
      <c r="AD762" t="str">
        <f t="shared" si="347"/>
        <v>No</v>
      </c>
      <c r="AE762" t="str">
        <f t="shared" si="348"/>
        <v>No</v>
      </c>
      <c r="AF762" t="str">
        <f t="shared" si="349"/>
        <v>No</v>
      </c>
      <c r="AG762" t="str">
        <f t="shared" si="350"/>
        <v>No</v>
      </c>
      <c r="AH762" t="s">
        <v>349</v>
      </c>
      <c r="AI762" t="s">
        <v>348</v>
      </c>
      <c r="AJ762" t="str">
        <f t="shared" si="373"/>
        <v/>
      </c>
      <c r="AK762" t="str">
        <f t="shared" si="351"/>
        <v/>
      </c>
      <c r="AL762" t="str">
        <f t="shared" si="352"/>
        <v/>
      </c>
      <c r="AM762" t="str">
        <f t="shared" si="353"/>
        <v/>
      </c>
      <c r="AN762" t="str">
        <f t="shared" si="354"/>
        <v/>
      </c>
      <c r="AO762" t="str">
        <f t="shared" si="355"/>
        <v>PAH</v>
      </c>
      <c r="AP762" t="str">
        <f t="shared" si="370"/>
        <v/>
      </c>
    </row>
    <row r="763" spans="1:42" hidden="1" x14ac:dyDescent="0.35">
      <c r="A763">
        <v>4087000</v>
      </c>
      <c r="B763" t="s">
        <v>3</v>
      </c>
      <c r="C763" t="s">
        <v>4</v>
      </c>
      <c r="D763">
        <v>2017</v>
      </c>
      <c r="E763" t="s">
        <v>620</v>
      </c>
      <c r="F763" s="4">
        <v>63225</v>
      </c>
      <c r="G763" t="s">
        <v>190</v>
      </c>
      <c r="H763" t="s">
        <v>21</v>
      </c>
      <c r="I763" t="s">
        <v>693</v>
      </c>
      <c r="N763" s="1" t="s">
        <v>606</v>
      </c>
      <c r="O763" s="1" t="str">
        <f t="shared" si="359"/>
        <v>No</v>
      </c>
      <c r="Q763" s="1">
        <v>100</v>
      </c>
      <c r="R763">
        <f t="shared" si="360"/>
        <v>0</v>
      </c>
      <c r="S763">
        <v>100</v>
      </c>
      <c r="T763" t="s">
        <v>622</v>
      </c>
      <c r="U763">
        <f t="shared" si="367"/>
        <v>0</v>
      </c>
      <c r="V763">
        <f t="shared" si="371"/>
        <v>0</v>
      </c>
      <c r="W763" t="s">
        <v>648</v>
      </c>
      <c r="X763" t="str">
        <f t="shared" si="372"/>
        <v>No</v>
      </c>
      <c r="AB763" t="s">
        <v>706</v>
      </c>
      <c r="AC763" t="str">
        <f t="shared" si="363"/>
        <v>Yes</v>
      </c>
      <c r="AD763" t="str">
        <f t="shared" si="347"/>
        <v>Yes</v>
      </c>
      <c r="AE763" t="str">
        <f t="shared" si="348"/>
        <v>Yes</v>
      </c>
      <c r="AF763" t="str">
        <f t="shared" si="349"/>
        <v>Yes</v>
      </c>
      <c r="AG763" t="str">
        <f t="shared" si="350"/>
        <v>Yes</v>
      </c>
      <c r="AH763" t="s">
        <v>349</v>
      </c>
      <c r="AI763" t="s">
        <v>348</v>
      </c>
      <c r="AJ763" t="str">
        <f t="shared" si="373"/>
        <v>Pesticide</v>
      </c>
      <c r="AK763" t="str">
        <f t="shared" si="351"/>
        <v>PCP</v>
      </c>
      <c r="AL763" t="str">
        <f t="shared" si="352"/>
        <v>Consumer</v>
      </c>
      <c r="AM763" t="str">
        <f t="shared" si="353"/>
        <v>Industrial</v>
      </c>
      <c r="AN763" t="str">
        <f t="shared" si="354"/>
        <v>Pharmaceutical</v>
      </c>
      <c r="AO763" t="str">
        <f t="shared" si="355"/>
        <v>PAH</v>
      </c>
      <c r="AP763" t="str">
        <f t="shared" si="370"/>
        <v/>
      </c>
    </row>
    <row r="764" spans="1:42" hidden="1" x14ac:dyDescent="0.35">
      <c r="A764">
        <v>40870112</v>
      </c>
      <c r="B764" t="s">
        <v>573</v>
      </c>
      <c r="C764" t="s">
        <v>574</v>
      </c>
      <c r="D764">
        <v>2017</v>
      </c>
      <c r="E764" t="s">
        <v>620</v>
      </c>
      <c r="F764" s="4">
        <v>62581</v>
      </c>
      <c r="G764" t="s">
        <v>656</v>
      </c>
      <c r="H764"/>
      <c r="I764" t="s">
        <v>621</v>
      </c>
      <c r="K764" t="s">
        <v>530</v>
      </c>
      <c r="L764" t="s">
        <v>507</v>
      </c>
      <c r="N764"/>
      <c r="O764" s="1" t="str">
        <f t="shared" si="359"/>
        <v>Yes</v>
      </c>
      <c r="Q764">
        <v>85.8</v>
      </c>
      <c r="R764">
        <f t="shared" si="360"/>
        <v>85.8</v>
      </c>
      <c r="S764">
        <v>0.65</v>
      </c>
      <c r="T764" t="s">
        <v>622</v>
      </c>
      <c r="U764">
        <f t="shared" si="367"/>
        <v>85.8</v>
      </c>
      <c r="V764">
        <f t="shared" si="371"/>
        <v>85.8</v>
      </c>
      <c r="W764" t="s">
        <v>648</v>
      </c>
      <c r="X764" t="str">
        <f t="shared" si="372"/>
        <v>Yes*</v>
      </c>
      <c r="AB764" t="s">
        <v>692</v>
      </c>
      <c r="AC764" t="str">
        <f t="shared" ref="AC764:AC778" si="374">IF(ISNUMBER(SEARCH("Pesticide, active_ingredient", AB764)), "Yes", "No")</f>
        <v>No</v>
      </c>
      <c r="AD764" t="str">
        <f t="shared" si="347"/>
        <v>No</v>
      </c>
      <c r="AE764" t="str">
        <f t="shared" si="348"/>
        <v>No</v>
      </c>
      <c r="AF764" t="str">
        <f t="shared" si="349"/>
        <v>No</v>
      </c>
      <c r="AG764" t="str">
        <f t="shared" si="350"/>
        <v>No</v>
      </c>
      <c r="AH764" t="s">
        <v>349</v>
      </c>
      <c r="AI764" t="s">
        <v>348</v>
      </c>
      <c r="AJ764" t="str">
        <f t="shared" si="373"/>
        <v/>
      </c>
      <c r="AK764" t="str">
        <f t="shared" si="351"/>
        <v/>
      </c>
      <c r="AL764" t="str">
        <f t="shared" si="352"/>
        <v/>
      </c>
      <c r="AM764" t="str">
        <f t="shared" si="353"/>
        <v/>
      </c>
      <c r="AN764" t="str">
        <f t="shared" si="354"/>
        <v/>
      </c>
      <c r="AO764" t="str">
        <f t="shared" si="355"/>
        <v>PAH</v>
      </c>
      <c r="AP764" t="str">
        <f t="shared" si="370"/>
        <v/>
      </c>
    </row>
    <row r="765" spans="1:42" hidden="1" x14ac:dyDescent="0.35">
      <c r="A765">
        <v>4087170</v>
      </c>
      <c r="B765" t="s">
        <v>586</v>
      </c>
      <c r="C765" t="s">
        <v>587</v>
      </c>
      <c r="D765">
        <v>2017</v>
      </c>
      <c r="E765" t="s">
        <v>620</v>
      </c>
      <c r="F765" s="4">
        <v>62581</v>
      </c>
      <c r="G765" t="s">
        <v>656</v>
      </c>
      <c r="H765"/>
      <c r="I765" t="s">
        <v>621</v>
      </c>
      <c r="K765" t="s">
        <v>530</v>
      </c>
      <c r="L765" t="s">
        <v>507</v>
      </c>
      <c r="N765"/>
      <c r="O765" s="1" t="str">
        <f t="shared" si="359"/>
        <v>Yes</v>
      </c>
      <c r="Q765">
        <v>315</v>
      </c>
      <c r="R765">
        <f t="shared" si="360"/>
        <v>315</v>
      </c>
      <c r="S765">
        <v>0.65</v>
      </c>
      <c r="T765" t="s">
        <v>622</v>
      </c>
      <c r="U765">
        <f t="shared" si="367"/>
        <v>315</v>
      </c>
      <c r="V765">
        <f t="shared" si="371"/>
        <v>315</v>
      </c>
      <c r="W765" t="s">
        <v>648</v>
      </c>
      <c r="X765" t="str">
        <f t="shared" si="372"/>
        <v>Yes*</v>
      </c>
      <c r="AB765" t="s">
        <v>692</v>
      </c>
      <c r="AC765" t="str">
        <f t="shared" si="374"/>
        <v>No</v>
      </c>
      <c r="AD765" t="str">
        <f t="shared" si="347"/>
        <v>No</v>
      </c>
      <c r="AE765" t="str">
        <f t="shared" si="348"/>
        <v>No</v>
      </c>
      <c r="AF765" t="str">
        <f t="shared" si="349"/>
        <v>No</v>
      </c>
      <c r="AG765" t="str">
        <f t="shared" si="350"/>
        <v>No</v>
      </c>
      <c r="AH765" t="s">
        <v>349</v>
      </c>
      <c r="AI765" t="s">
        <v>348</v>
      </c>
      <c r="AJ765" t="str">
        <f t="shared" si="373"/>
        <v/>
      </c>
      <c r="AK765" t="str">
        <f t="shared" si="351"/>
        <v/>
      </c>
      <c r="AL765" t="str">
        <f t="shared" si="352"/>
        <v/>
      </c>
      <c r="AM765" t="str">
        <f t="shared" si="353"/>
        <v/>
      </c>
      <c r="AN765" t="str">
        <f t="shared" si="354"/>
        <v/>
      </c>
      <c r="AO765" t="str">
        <f t="shared" si="355"/>
        <v>PAH</v>
      </c>
      <c r="AP765" t="str">
        <f t="shared" si="370"/>
        <v/>
      </c>
    </row>
    <row r="766" spans="1:42" hidden="1" x14ac:dyDescent="0.35">
      <c r="A766">
        <v>40871607</v>
      </c>
      <c r="B766" s="5" t="s">
        <v>584</v>
      </c>
      <c r="C766" t="s">
        <v>585</v>
      </c>
      <c r="D766">
        <v>2017</v>
      </c>
      <c r="E766" t="s">
        <v>620</v>
      </c>
      <c r="F766" s="4">
        <v>62581</v>
      </c>
      <c r="G766" t="s">
        <v>656</v>
      </c>
      <c r="H766"/>
      <c r="I766" t="s">
        <v>621</v>
      </c>
      <c r="K766" t="s">
        <v>530</v>
      </c>
      <c r="L766" t="s">
        <v>507</v>
      </c>
      <c r="N766"/>
      <c r="O766" s="1" t="str">
        <f t="shared" si="359"/>
        <v>Yes</v>
      </c>
      <c r="Q766">
        <v>487</v>
      </c>
      <c r="R766">
        <f t="shared" si="360"/>
        <v>487</v>
      </c>
      <c r="S766">
        <v>0.65</v>
      </c>
      <c r="T766" t="s">
        <v>622</v>
      </c>
      <c r="U766">
        <f t="shared" si="367"/>
        <v>487</v>
      </c>
      <c r="V766">
        <f t="shared" si="371"/>
        <v>487</v>
      </c>
      <c r="W766" t="s">
        <v>648</v>
      </c>
      <c r="X766" t="str">
        <f t="shared" si="372"/>
        <v>Yes*</v>
      </c>
      <c r="AB766" t="s">
        <v>692</v>
      </c>
      <c r="AC766" t="str">
        <f t="shared" si="374"/>
        <v>No</v>
      </c>
      <c r="AD766" t="str">
        <f t="shared" si="347"/>
        <v>No</v>
      </c>
      <c r="AE766" t="str">
        <f t="shared" si="348"/>
        <v>No</v>
      </c>
      <c r="AF766" t="str">
        <f t="shared" si="349"/>
        <v>No</v>
      </c>
      <c r="AG766" t="str">
        <f t="shared" si="350"/>
        <v>No</v>
      </c>
      <c r="AH766" t="s">
        <v>349</v>
      </c>
      <c r="AI766" t="s">
        <v>348</v>
      </c>
      <c r="AJ766" t="str">
        <f t="shared" si="373"/>
        <v/>
      </c>
      <c r="AK766" t="str">
        <f t="shared" si="351"/>
        <v/>
      </c>
      <c r="AL766" t="str">
        <f t="shared" si="352"/>
        <v/>
      </c>
      <c r="AM766" t="str">
        <f t="shared" si="353"/>
        <v/>
      </c>
      <c r="AN766" t="str">
        <f t="shared" si="354"/>
        <v/>
      </c>
      <c r="AO766" t="str">
        <f t="shared" si="355"/>
        <v>PAH</v>
      </c>
      <c r="AP766" t="str">
        <f t="shared" si="370"/>
        <v/>
      </c>
    </row>
    <row r="767" spans="1:42" hidden="1" x14ac:dyDescent="0.35">
      <c r="A767">
        <v>4087141</v>
      </c>
      <c r="B767" t="s">
        <v>582</v>
      </c>
      <c r="C767" t="s">
        <v>583</v>
      </c>
      <c r="D767">
        <v>2017</v>
      </c>
      <c r="E767" t="s">
        <v>620</v>
      </c>
      <c r="F767" s="4">
        <v>62581</v>
      </c>
      <c r="G767" t="s">
        <v>656</v>
      </c>
      <c r="H767"/>
      <c r="I767" t="s">
        <v>621</v>
      </c>
      <c r="K767" t="s">
        <v>530</v>
      </c>
      <c r="L767" t="s">
        <v>507</v>
      </c>
      <c r="N767"/>
      <c r="O767" s="1" t="str">
        <f t="shared" si="359"/>
        <v>Yes</v>
      </c>
      <c r="Q767">
        <v>169</v>
      </c>
      <c r="R767">
        <f t="shared" si="360"/>
        <v>169</v>
      </c>
      <c r="S767">
        <v>0.65</v>
      </c>
      <c r="T767" t="s">
        <v>622</v>
      </c>
      <c r="U767">
        <f t="shared" si="367"/>
        <v>169</v>
      </c>
      <c r="V767">
        <f t="shared" si="371"/>
        <v>169</v>
      </c>
      <c r="W767" t="s">
        <v>648</v>
      </c>
      <c r="X767" t="str">
        <f t="shared" si="372"/>
        <v>Yes*</v>
      </c>
      <c r="AB767" t="s">
        <v>692</v>
      </c>
      <c r="AC767" t="str">
        <f t="shared" si="374"/>
        <v>No</v>
      </c>
      <c r="AD767" t="str">
        <f t="shared" ref="AD767:AD830" si="375">IF(ISNUMBER(SEARCH("Personal_care", AB767)), "Yes", "No")</f>
        <v>No</v>
      </c>
      <c r="AE767" t="str">
        <f t="shared" ref="AE767:AE830" si="376">IF(ISNUMBER(SEARCH("Consumer_use", AB767)), "Yes", "No")</f>
        <v>No</v>
      </c>
      <c r="AF767" t="str">
        <f t="shared" ref="AF767:AF830" si="377">IF(ISNUMBER(SEARCH("Industrial_manufacturing", AB767)), "Yes", "No")</f>
        <v>No</v>
      </c>
      <c r="AG767" t="str">
        <f t="shared" ref="AG767:AG830" si="378">IF(ISNUMBER(SEARCH("Drug", AB767)), "Yes", "No")</f>
        <v>No</v>
      </c>
      <c r="AH767" t="s">
        <v>349</v>
      </c>
      <c r="AI767" t="s">
        <v>348</v>
      </c>
      <c r="AJ767" t="str">
        <f t="shared" si="373"/>
        <v/>
      </c>
      <c r="AK767" t="str">
        <f t="shared" si="351"/>
        <v/>
      </c>
      <c r="AL767" t="str">
        <f t="shared" si="352"/>
        <v/>
      </c>
      <c r="AM767" t="str">
        <f t="shared" si="353"/>
        <v/>
      </c>
      <c r="AN767" t="str">
        <f t="shared" si="354"/>
        <v/>
      </c>
      <c r="AO767" t="str">
        <f t="shared" si="355"/>
        <v>PAH</v>
      </c>
      <c r="AP767" t="str">
        <f t="shared" si="370"/>
        <v/>
      </c>
    </row>
    <row r="768" spans="1:42" hidden="1" x14ac:dyDescent="0.35">
      <c r="A768">
        <v>4087098</v>
      </c>
      <c r="B768" t="s">
        <v>579</v>
      </c>
      <c r="C768" t="s">
        <v>580</v>
      </c>
      <c r="D768">
        <v>2017</v>
      </c>
      <c r="E768" t="s">
        <v>620</v>
      </c>
      <c r="F768" s="4">
        <v>62581</v>
      </c>
      <c r="G768" t="s">
        <v>656</v>
      </c>
      <c r="H768"/>
      <c r="I768" t="s">
        <v>621</v>
      </c>
      <c r="K768" t="s">
        <v>530</v>
      </c>
      <c r="L768" t="s">
        <v>507</v>
      </c>
      <c r="N768"/>
      <c r="O768" s="1" t="str">
        <f t="shared" si="359"/>
        <v>Yes</v>
      </c>
      <c r="Q768">
        <v>302</v>
      </c>
      <c r="R768">
        <f t="shared" si="360"/>
        <v>302</v>
      </c>
      <c r="S768">
        <v>0.65</v>
      </c>
      <c r="T768" t="s">
        <v>622</v>
      </c>
      <c r="U768">
        <f t="shared" si="367"/>
        <v>302</v>
      </c>
      <c r="V768">
        <f t="shared" si="371"/>
        <v>302</v>
      </c>
      <c r="W768" t="s">
        <v>648</v>
      </c>
      <c r="X768" t="str">
        <f t="shared" si="372"/>
        <v>Yes*</v>
      </c>
      <c r="AB768" t="s">
        <v>692</v>
      </c>
      <c r="AC768" t="str">
        <f t="shared" si="374"/>
        <v>No</v>
      </c>
      <c r="AD768" t="str">
        <f t="shared" si="375"/>
        <v>No</v>
      </c>
      <c r="AE768" t="str">
        <f t="shared" si="376"/>
        <v>No</v>
      </c>
      <c r="AF768" t="str">
        <f t="shared" si="377"/>
        <v>No</v>
      </c>
      <c r="AG768" t="str">
        <f t="shared" si="378"/>
        <v>No</v>
      </c>
      <c r="AH768" t="s">
        <v>349</v>
      </c>
      <c r="AI768" t="s">
        <v>348</v>
      </c>
      <c r="AJ768" t="str">
        <f t="shared" si="373"/>
        <v/>
      </c>
      <c r="AK768" t="str">
        <f t="shared" si="351"/>
        <v/>
      </c>
      <c r="AL768" t="str">
        <f t="shared" si="352"/>
        <v/>
      </c>
      <c r="AM768" t="str">
        <f t="shared" si="353"/>
        <v/>
      </c>
      <c r="AN768" t="str">
        <f t="shared" si="354"/>
        <v/>
      </c>
      <c r="AO768" t="str">
        <f t="shared" si="355"/>
        <v>PAH</v>
      </c>
      <c r="AP768" t="str">
        <f t="shared" si="370"/>
        <v/>
      </c>
    </row>
    <row r="769" spans="1:42" hidden="1" x14ac:dyDescent="0.35">
      <c r="A769">
        <v>40870855</v>
      </c>
      <c r="B769" t="s">
        <v>577</v>
      </c>
      <c r="C769" t="s">
        <v>578</v>
      </c>
      <c r="D769">
        <v>2017</v>
      </c>
      <c r="E769" t="s">
        <v>620</v>
      </c>
      <c r="F769" s="4">
        <v>62581</v>
      </c>
      <c r="G769" t="s">
        <v>656</v>
      </c>
      <c r="H769"/>
      <c r="I769" t="s">
        <v>621</v>
      </c>
      <c r="K769" t="s">
        <v>530</v>
      </c>
      <c r="L769" t="s">
        <v>507</v>
      </c>
      <c r="N769"/>
      <c r="O769" s="1" t="str">
        <f t="shared" si="359"/>
        <v>Yes</v>
      </c>
      <c r="Q769">
        <v>428</v>
      </c>
      <c r="R769">
        <f t="shared" si="360"/>
        <v>428</v>
      </c>
      <c r="S769">
        <v>0.65</v>
      </c>
      <c r="T769" t="s">
        <v>622</v>
      </c>
      <c r="U769">
        <f t="shared" si="367"/>
        <v>428</v>
      </c>
      <c r="V769">
        <f t="shared" si="371"/>
        <v>428</v>
      </c>
      <c r="W769" t="s">
        <v>648</v>
      </c>
      <c r="X769" t="str">
        <f t="shared" si="372"/>
        <v>Yes*</v>
      </c>
      <c r="AB769" t="s">
        <v>692</v>
      </c>
      <c r="AC769" t="str">
        <f t="shared" si="374"/>
        <v>No</v>
      </c>
      <c r="AD769" t="str">
        <f t="shared" si="375"/>
        <v>No</v>
      </c>
      <c r="AE769" t="str">
        <f t="shared" si="376"/>
        <v>No</v>
      </c>
      <c r="AF769" t="str">
        <f t="shared" si="377"/>
        <v>No</v>
      </c>
      <c r="AG769" t="str">
        <f t="shared" si="378"/>
        <v>No</v>
      </c>
      <c r="AH769" t="s">
        <v>349</v>
      </c>
      <c r="AI769" t="s">
        <v>348</v>
      </c>
      <c r="AJ769" t="str">
        <f t="shared" si="373"/>
        <v/>
      </c>
      <c r="AK769" t="str">
        <f t="shared" si="351"/>
        <v/>
      </c>
      <c r="AL769" t="str">
        <f t="shared" si="352"/>
        <v/>
      </c>
      <c r="AM769" t="str">
        <f t="shared" si="353"/>
        <v/>
      </c>
      <c r="AN769" t="str">
        <f t="shared" si="354"/>
        <v/>
      </c>
      <c r="AO769" t="str">
        <f t="shared" si="355"/>
        <v>PAH</v>
      </c>
      <c r="AP769" t="str">
        <f t="shared" si="370"/>
        <v/>
      </c>
    </row>
    <row r="770" spans="1:42" hidden="1" x14ac:dyDescent="0.35">
      <c r="A770">
        <v>4087014</v>
      </c>
      <c r="B770" t="s">
        <v>575</v>
      </c>
      <c r="C770" t="s">
        <v>576</v>
      </c>
      <c r="D770">
        <v>2017</v>
      </c>
      <c r="E770" t="s">
        <v>620</v>
      </c>
      <c r="F770" s="4">
        <v>62581</v>
      </c>
      <c r="G770" t="s">
        <v>656</v>
      </c>
      <c r="H770"/>
      <c r="I770" t="s">
        <v>621</v>
      </c>
      <c r="K770" t="s">
        <v>530</v>
      </c>
      <c r="L770" t="s">
        <v>507</v>
      </c>
      <c r="N770" t="s">
        <v>606</v>
      </c>
      <c r="O770" s="1" t="str">
        <f t="shared" si="359"/>
        <v>No</v>
      </c>
      <c r="Q770">
        <v>1.49</v>
      </c>
      <c r="R770">
        <f t="shared" si="360"/>
        <v>0</v>
      </c>
      <c r="S770">
        <v>0.65</v>
      </c>
      <c r="T770" t="s">
        <v>622</v>
      </c>
      <c r="U770">
        <f t="shared" si="367"/>
        <v>0</v>
      </c>
      <c r="V770">
        <f t="shared" si="371"/>
        <v>0</v>
      </c>
      <c r="W770" t="s">
        <v>648</v>
      </c>
      <c r="X770" t="str">
        <f t="shared" si="372"/>
        <v>No</v>
      </c>
      <c r="AB770" t="s">
        <v>692</v>
      </c>
      <c r="AC770" t="str">
        <f t="shared" si="374"/>
        <v>No</v>
      </c>
      <c r="AD770" t="str">
        <f t="shared" si="375"/>
        <v>No</v>
      </c>
      <c r="AE770" t="str">
        <f t="shared" si="376"/>
        <v>No</v>
      </c>
      <c r="AF770" t="str">
        <f t="shared" si="377"/>
        <v>No</v>
      </c>
      <c r="AG770" t="str">
        <f t="shared" si="378"/>
        <v>No</v>
      </c>
      <c r="AH770" t="s">
        <v>349</v>
      </c>
      <c r="AI770" t="s">
        <v>348</v>
      </c>
      <c r="AJ770" t="str">
        <f t="shared" si="373"/>
        <v/>
      </c>
      <c r="AK770" t="str">
        <f t="shared" ref="AK770:AK833" si="379">IF(AD770="Yes", "PCP", "")</f>
        <v/>
      </c>
      <c r="AL770" t="str">
        <f t="shared" ref="AL770:AL833" si="380">IF(AE770="Yes", "Consumer", "")</f>
        <v/>
      </c>
      <c r="AM770" t="str">
        <f t="shared" ref="AM770:AM833" si="381">IF(AF770="Yes", "Industrial", "")</f>
        <v/>
      </c>
      <c r="AN770" t="str">
        <f t="shared" ref="AN770:AN833" si="382">IF(AG770="Yes", "Pharmaceutical", "")</f>
        <v/>
      </c>
      <c r="AO770" t="str">
        <f t="shared" ref="AO770:AO833" si="383">IF(AH770="Yes", "PAH", "")</f>
        <v>PAH</v>
      </c>
      <c r="AP770" t="str">
        <f t="shared" si="370"/>
        <v/>
      </c>
    </row>
    <row r="771" spans="1:42" hidden="1" x14ac:dyDescent="0.35">
      <c r="A771">
        <v>4087000</v>
      </c>
      <c r="B771" t="s">
        <v>3</v>
      </c>
      <c r="C771" t="s">
        <v>4</v>
      </c>
      <c r="D771">
        <v>2017</v>
      </c>
      <c r="E771" t="s">
        <v>620</v>
      </c>
      <c r="F771" s="4">
        <v>63173</v>
      </c>
      <c r="G771" s="1" t="s">
        <v>210</v>
      </c>
      <c r="H771" t="s">
        <v>45</v>
      </c>
      <c r="I771" t="s">
        <v>693</v>
      </c>
      <c r="N771"/>
      <c r="O771" s="1" t="str">
        <f t="shared" si="359"/>
        <v>Yes</v>
      </c>
      <c r="Q771" s="1">
        <v>9</v>
      </c>
      <c r="R771">
        <f t="shared" si="360"/>
        <v>9</v>
      </c>
      <c r="S771">
        <v>100</v>
      </c>
      <c r="T771" t="s">
        <v>622</v>
      </c>
      <c r="U771">
        <f t="shared" si="367"/>
        <v>9</v>
      </c>
      <c r="V771">
        <f t="shared" si="371"/>
        <v>9</v>
      </c>
      <c r="W771" t="s">
        <v>648</v>
      </c>
      <c r="X771" t="str">
        <f t="shared" si="372"/>
        <v>No</v>
      </c>
      <c r="AB771" t="s">
        <v>384</v>
      </c>
      <c r="AC771" t="str">
        <f t="shared" si="374"/>
        <v>No</v>
      </c>
      <c r="AD771" t="str">
        <f t="shared" si="375"/>
        <v>No</v>
      </c>
      <c r="AE771" t="str">
        <f t="shared" si="376"/>
        <v>No</v>
      </c>
      <c r="AF771" t="str">
        <f t="shared" si="377"/>
        <v>No</v>
      </c>
      <c r="AG771" t="str">
        <f t="shared" si="378"/>
        <v>No</v>
      </c>
      <c r="AH771" t="s">
        <v>349</v>
      </c>
      <c r="AI771" t="s">
        <v>348</v>
      </c>
      <c r="AJ771" t="str">
        <f t="shared" si="373"/>
        <v/>
      </c>
      <c r="AK771" t="str">
        <f t="shared" si="379"/>
        <v/>
      </c>
      <c r="AL771" t="str">
        <f t="shared" si="380"/>
        <v/>
      </c>
      <c r="AM771" t="str">
        <f t="shared" si="381"/>
        <v/>
      </c>
      <c r="AN771" t="str">
        <f t="shared" si="382"/>
        <v/>
      </c>
      <c r="AO771" t="str">
        <f t="shared" si="383"/>
        <v>PAH</v>
      </c>
      <c r="AP771" t="str">
        <f t="shared" si="370"/>
        <v/>
      </c>
    </row>
    <row r="772" spans="1:42" hidden="1" x14ac:dyDescent="0.35">
      <c r="A772">
        <v>40870112</v>
      </c>
      <c r="B772" t="s">
        <v>573</v>
      </c>
      <c r="C772" t="s">
        <v>574</v>
      </c>
      <c r="D772">
        <v>2017</v>
      </c>
      <c r="E772" t="s">
        <v>620</v>
      </c>
      <c r="F772" s="4">
        <v>68091</v>
      </c>
      <c r="G772" t="s">
        <v>670</v>
      </c>
      <c r="H772"/>
      <c r="I772" t="s">
        <v>621</v>
      </c>
      <c r="N772"/>
      <c r="O772" s="1" t="str">
        <f t="shared" si="359"/>
        <v>Yes</v>
      </c>
      <c r="Q772">
        <v>69.599999999999994</v>
      </c>
      <c r="R772">
        <f t="shared" si="360"/>
        <v>69.599999999999994</v>
      </c>
      <c r="S772">
        <v>0.22</v>
      </c>
      <c r="T772" t="s">
        <v>622</v>
      </c>
      <c r="U772">
        <f t="shared" si="367"/>
        <v>69.599999999999994</v>
      </c>
      <c r="V772">
        <f t="shared" si="371"/>
        <v>69.599999999999994</v>
      </c>
      <c r="W772" t="s">
        <v>648</v>
      </c>
      <c r="X772" t="str">
        <f t="shared" si="372"/>
        <v>Yes*</v>
      </c>
      <c r="AB772" t="s">
        <v>692</v>
      </c>
      <c r="AC772" t="str">
        <f t="shared" si="374"/>
        <v>No</v>
      </c>
      <c r="AD772" t="str">
        <f t="shared" si="375"/>
        <v>No</v>
      </c>
      <c r="AE772" t="str">
        <f t="shared" si="376"/>
        <v>No</v>
      </c>
      <c r="AF772" t="str">
        <f t="shared" si="377"/>
        <v>No</v>
      </c>
      <c r="AG772" t="str">
        <f t="shared" si="378"/>
        <v>No</v>
      </c>
      <c r="AH772" t="s">
        <v>349</v>
      </c>
      <c r="AI772" t="s">
        <v>348</v>
      </c>
      <c r="AJ772" t="str">
        <f t="shared" si="373"/>
        <v/>
      </c>
      <c r="AK772" t="str">
        <f t="shared" si="379"/>
        <v/>
      </c>
      <c r="AL772" t="str">
        <f t="shared" si="380"/>
        <v/>
      </c>
      <c r="AM772" t="str">
        <f t="shared" si="381"/>
        <v/>
      </c>
      <c r="AN772" t="str">
        <f t="shared" si="382"/>
        <v/>
      </c>
      <c r="AO772" t="str">
        <f t="shared" si="383"/>
        <v>PAH</v>
      </c>
      <c r="AP772" t="str">
        <f t="shared" si="370"/>
        <v/>
      </c>
    </row>
    <row r="773" spans="1:42" hidden="1" x14ac:dyDescent="0.35">
      <c r="A773">
        <v>4087170</v>
      </c>
      <c r="B773" t="s">
        <v>586</v>
      </c>
      <c r="C773" t="s">
        <v>587</v>
      </c>
      <c r="D773">
        <v>2017</v>
      </c>
      <c r="E773" t="s">
        <v>620</v>
      </c>
      <c r="F773" s="4">
        <v>68091</v>
      </c>
      <c r="G773" t="s">
        <v>670</v>
      </c>
      <c r="H773"/>
      <c r="I773" t="s">
        <v>621</v>
      </c>
      <c r="N773"/>
      <c r="O773" s="1" t="str">
        <f t="shared" si="359"/>
        <v>Yes</v>
      </c>
      <c r="Q773">
        <v>249</v>
      </c>
      <c r="R773">
        <f t="shared" si="360"/>
        <v>249</v>
      </c>
      <c r="S773">
        <v>0.22</v>
      </c>
      <c r="T773" t="s">
        <v>622</v>
      </c>
      <c r="U773">
        <f t="shared" si="367"/>
        <v>249</v>
      </c>
      <c r="V773">
        <f t="shared" si="371"/>
        <v>249</v>
      </c>
      <c r="W773" t="s">
        <v>648</v>
      </c>
      <c r="X773" t="str">
        <f t="shared" si="372"/>
        <v>Yes*</v>
      </c>
      <c r="AB773" t="s">
        <v>692</v>
      </c>
      <c r="AC773" t="str">
        <f t="shared" si="374"/>
        <v>No</v>
      </c>
      <c r="AD773" t="str">
        <f t="shared" si="375"/>
        <v>No</v>
      </c>
      <c r="AE773" t="str">
        <f t="shared" si="376"/>
        <v>No</v>
      </c>
      <c r="AF773" t="str">
        <f t="shared" si="377"/>
        <v>No</v>
      </c>
      <c r="AG773" t="str">
        <f t="shared" si="378"/>
        <v>No</v>
      </c>
      <c r="AH773" t="s">
        <v>349</v>
      </c>
      <c r="AI773" t="s">
        <v>348</v>
      </c>
      <c r="AJ773" t="str">
        <f t="shared" si="373"/>
        <v/>
      </c>
      <c r="AK773" t="str">
        <f t="shared" si="379"/>
        <v/>
      </c>
      <c r="AL773" t="str">
        <f t="shared" si="380"/>
        <v/>
      </c>
      <c r="AM773" t="str">
        <f t="shared" si="381"/>
        <v/>
      </c>
      <c r="AN773" t="str">
        <f t="shared" si="382"/>
        <v/>
      </c>
      <c r="AO773" t="str">
        <f t="shared" si="383"/>
        <v>PAH</v>
      </c>
      <c r="AP773" t="str">
        <f t="shared" si="370"/>
        <v/>
      </c>
    </row>
    <row r="774" spans="1:42" hidden="1" x14ac:dyDescent="0.35">
      <c r="A774">
        <v>40871607</v>
      </c>
      <c r="B774" s="5" t="s">
        <v>584</v>
      </c>
      <c r="C774" t="s">
        <v>585</v>
      </c>
      <c r="D774">
        <v>2017</v>
      </c>
      <c r="E774" t="s">
        <v>620</v>
      </c>
      <c r="F774" s="4">
        <v>68091</v>
      </c>
      <c r="G774" t="s">
        <v>670</v>
      </c>
      <c r="H774"/>
      <c r="I774" t="s">
        <v>621</v>
      </c>
      <c r="N774"/>
      <c r="O774" s="1" t="str">
        <f t="shared" si="359"/>
        <v>Yes</v>
      </c>
      <c r="Q774">
        <v>434</v>
      </c>
      <c r="R774">
        <f t="shared" si="360"/>
        <v>434</v>
      </c>
      <c r="S774">
        <v>0.22</v>
      </c>
      <c r="T774" t="s">
        <v>622</v>
      </c>
      <c r="U774">
        <f t="shared" si="367"/>
        <v>434</v>
      </c>
      <c r="V774">
        <f t="shared" si="371"/>
        <v>434</v>
      </c>
      <c r="W774" t="s">
        <v>648</v>
      </c>
      <c r="X774" t="str">
        <f t="shared" si="372"/>
        <v>Yes*</v>
      </c>
      <c r="AB774" t="s">
        <v>692</v>
      </c>
      <c r="AC774" t="str">
        <f t="shared" si="374"/>
        <v>No</v>
      </c>
      <c r="AD774" t="str">
        <f t="shared" si="375"/>
        <v>No</v>
      </c>
      <c r="AE774" t="str">
        <f t="shared" si="376"/>
        <v>No</v>
      </c>
      <c r="AF774" t="str">
        <f t="shared" si="377"/>
        <v>No</v>
      </c>
      <c r="AG774" t="str">
        <f t="shared" si="378"/>
        <v>No</v>
      </c>
      <c r="AH774" t="s">
        <v>349</v>
      </c>
      <c r="AI774" t="s">
        <v>348</v>
      </c>
      <c r="AJ774" t="str">
        <f t="shared" si="373"/>
        <v/>
      </c>
      <c r="AK774" t="str">
        <f t="shared" si="379"/>
        <v/>
      </c>
      <c r="AL774" t="str">
        <f t="shared" si="380"/>
        <v/>
      </c>
      <c r="AM774" t="str">
        <f t="shared" si="381"/>
        <v/>
      </c>
      <c r="AN774" t="str">
        <f t="shared" si="382"/>
        <v/>
      </c>
      <c r="AO774" t="str">
        <f t="shared" si="383"/>
        <v>PAH</v>
      </c>
      <c r="AP774" t="str">
        <f t="shared" si="370"/>
        <v/>
      </c>
    </row>
    <row r="775" spans="1:42" hidden="1" x14ac:dyDescent="0.35">
      <c r="A775">
        <v>4087141</v>
      </c>
      <c r="B775" t="s">
        <v>582</v>
      </c>
      <c r="C775" t="s">
        <v>583</v>
      </c>
      <c r="D775">
        <v>2017</v>
      </c>
      <c r="E775" t="s">
        <v>620</v>
      </c>
      <c r="F775" s="4">
        <v>68091</v>
      </c>
      <c r="G775" t="s">
        <v>670</v>
      </c>
      <c r="H775"/>
      <c r="I775" t="s">
        <v>621</v>
      </c>
      <c r="N775"/>
      <c r="O775" s="1" t="str">
        <f t="shared" ref="O775:O838" si="384">IF(N775="&lt;", "No", "Yes")</f>
        <v>Yes</v>
      </c>
      <c r="Q775">
        <v>155</v>
      </c>
      <c r="R775">
        <f t="shared" si="360"/>
        <v>155</v>
      </c>
      <c r="S775">
        <v>0.22</v>
      </c>
      <c r="T775" t="s">
        <v>622</v>
      </c>
      <c r="U775">
        <f t="shared" si="367"/>
        <v>155</v>
      </c>
      <c r="V775">
        <f t="shared" si="371"/>
        <v>155</v>
      </c>
      <c r="W775" t="s">
        <v>648</v>
      </c>
      <c r="X775" t="str">
        <f t="shared" si="372"/>
        <v>Yes*</v>
      </c>
      <c r="AB775" t="s">
        <v>692</v>
      </c>
      <c r="AC775" t="str">
        <f t="shared" si="374"/>
        <v>No</v>
      </c>
      <c r="AD775" t="str">
        <f t="shared" si="375"/>
        <v>No</v>
      </c>
      <c r="AE775" t="str">
        <f t="shared" si="376"/>
        <v>No</v>
      </c>
      <c r="AF775" t="str">
        <f t="shared" si="377"/>
        <v>No</v>
      </c>
      <c r="AG775" t="str">
        <f t="shared" si="378"/>
        <v>No</v>
      </c>
      <c r="AH775" t="s">
        <v>349</v>
      </c>
      <c r="AI775" t="s">
        <v>348</v>
      </c>
      <c r="AJ775" t="str">
        <f t="shared" si="373"/>
        <v/>
      </c>
      <c r="AK775" t="str">
        <f t="shared" si="379"/>
        <v/>
      </c>
      <c r="AL775" t="str">
        <f t="shared" si="380"/>
        <v/>
      </c>
      <c r="AM775" t="str">
        <f t="shared" si="381"/>
        <v/>
      </c>
      <c r="AN775" t="str">
        <f t="shared" si="382"/>
        <v/>
      </c>
      <c r="AO775" t="str">
        <f t="shared" si="383"/>
        <v>PAH</v>
      </c>
      <c r="AP775" t="str">
        <f t="shared" si="370"/>
        <v/>
      </c>
    </row>
    <row r="776" spans="1:42" hidden="1" x14ac:dyDescent="0.35">
      <c r="A776">
        <v>4087098</v>
      </c>
      <c r="B776" t="s">
        <v>579</v>
      </c>
      <c r="C776" t="s">
        <v>580</v>
      </c>
      <c r="D776">
        <v>2017</v>
      </c>
      <c r="E776" t="s">
        <v>620</v>
      </c>
      <c r="F776" s="4">
        <v>68091</v>
      </c>
      <c r="G776" t="s">
        <v>670</v>
      </c>
      <c r="H776"/>
      <c r="I776" t="s">
        <v>621</v>
      </c>
      <c r="N776"/>
      <c r="O776" s="1" t="str">
        <f t="shared" si="384"/>
        <v>Yes</v>
      </c>
      <c r="Q776">
        <v>399</v>
      </c>
      <c r="R776">
        <f t="shared" si="360"/>
        <v>399</v>
      </c>
      <c r="S776">
        <v>0.22</v>
      </c>
      <c r="T776" t="s">
        <v>622</v>
      </c>
      <c r="U776">
        <f t="shared" si="367"/>
        <v>399</v>
      </c>
      <c r="V776">
        <f t="shared" si="371"/>
        <v>399</v>
      </c>
      <c r="W776" t="s">
        <v>648</v>
      </c>
      <c r="X776" t="str">
        <f t="shared" si="372"/>
        <v>Yes*</v>
      </c>
      <c r="AB776" t="s">
        <v>692</v>
      </c>
      <c r="AC776" t="str">
        <f t="shared" si="374"/>
        <v>No</v>
      </c>
      <c r="AD776" t="str">
        <f t="shared" si="375"/>
        <v>No</v>
      </c>
      <c r="AE776" t="str">
        <f t="shared" si="376"/>
        <v>No</v>
      </c>
      <c r="AF776" t="str">
        <f t="shared" si="377"/>
        <v>No</v>
      </c>
      <c r="AG776" t="str">
        <f t="shared" si="378"/>
        <v>No</v>
      </c>
      <c r="AH776" t="s">
        <v>349</v>
      </c>
      <c r="AI776" t="s">
        <v>348</v>
      </c>
      <c r="AJ776" t="str">
        <f t="shared" si="373"/>
        <v/>
      </c>
      <c r="AK776" t="str">
        <f t="shared" si="379"/>
        <v/>
      </c>
      <c r="AL776" t="str">
        <f t="shared" si="380"/>
        <v/>
      </c>
      <c r="AM776" t="str">
        <f t="shared" si="381"/>
        <v/>
      </c>
      <c r="AN776" t="str">
        <f t="shared" si="382"/>
        <v/>
      </c>
      <c r="AO776" t="str">
        <f t="shared" si="383"/>
        <v>PAH</v>
      </c>
      <c r="AP776" t="str">
        <f t="shared" si="370"/>
        <v/>
      </c>
    </row>
    <row r="777" spans="1:42" hidden="1" x14ac:dyDescent="0.35">
      <c r="A777">
        <v>40870855</v>
      </c>
      <c r="B777" t="s">
        <v>577</v>
      </c>
      <c r="C777" t="s">
        <v>578</v>
      </c>
      <c r="D777">
        <v>2017</v>
      </c>
      <c r="E777" t="s">
        <v>620</v>
      </c>
      <c r="F777" s="4">
        <v>68091</v>
      </c>
      <c r="G777" t="s">
        <v>670</v>
      </c>
      <c r="H777"/>
      <c r="I777" t="s">
        <v>621</v>
      </c>
      <c r="N777"/>
      <c r="O777" s="1" t="str">
        <f t="shared" si="384"/>
        <v>Yes</v>
      </c>
      <c r="Q777">
        <v>680</v>
      </c>
      <c r="R777">
        <f t="shared" si="360"/>
        <v>680</v>
      </c>
      <c r="S777">
        <v>0.22</v>
      </c>
      <c r="T777" t="s">
        <v>622</v>
      </c>
      <c r="U777">
        <f t="shared" si="367"/>
        <v>680</v>
      </c>
      <c r="V777">
        <f t="shared" si="371"/>
        <v>680</v>
      </c>
      <c r="W777" t="s">
        <v>648</v>
      </c>
      <c r="X777" t="str">
        <f t="shared" si="372"/>
        <v>Yes*</v>
      </c>
      <c r="AB777" t="s">
        <v>692</v>
      </c>
      <c r="AC777" t="str">
        <f t="shared" si="374"/>
        <v>No</v>
      </c>
      <c r="AD777" t="str">
        <f t="shared" si="375"/>
        <v>No</v>
      </c>
      <c r="AE777" t="str">
        <f t="shared" si="376"/>
        <v>No</v>
      </c>
      <c r="AF777" t="str">
        <f t="shared" si="377"/>
        <v>No</v>
      </c>
      <c r="AG777" t="str">
        <f t="shared" si="378"/>
        <v>No</v>
      </c>
      <c r="AH777" t="s">
        <v>349</v>
      </c>
      <c r="AI777" t="s">
        <v>348</v>
      </c>
      <c r="AJ777" t="str">
        <f t="shared" si="373"/>
        <v/>
      </c>
      <c r="AK777" t="str">
        <f t="shared" si="379"/>
        <v/>
      </c>
      <c r="AL777" t="str">
        <f t="shared" si="380"/>
        <v/>
      </c>
      <c r="AM777" t="str">
        <f t="shared" si="381"/>
        <v/>
      </c>
      <c r="AN777" t="str">
        <f t="shared" si="382"/>
        <v/>
      </c>
      <c r="AO777" t="str">
        <f t="shared" si="383"/>
        <v>PAH</v>
      </c>
      <c r="AP777" t="str">
        <f t="shared" si="370"/>
        <v/>
      </c>
    </row>
    <row r="778" spans="1:42" hidden="1" x14ac:dyDescent="0.35">
      <c r="A778">
        <v>4087014</v>
      </c>
      <c r="B778" t="s">
        <v>575</v>
      </c>
      <c r="C778" t="s">
        <v>576</v>
      </c>
      <c r="D778">
        <v>2017</v>
      </c>
      <c r="E778" t="s">
        <v>620</v>
      </c>
      <c r="F778" s="4">
        <v>68091</v>
      </c>
      <c r="G778" t="s">
        <v>670</v>
      </c>
      <c r="H778"/>
      <c r="I778" t="s">
        <v>621</v>
      </c>
      <c r="N778" t="s">
        <v>606</v>
      </c>
      <c r="O778" s="1" t="str">
        <f t="shared" si="384"/>
        <v>No</v>
      </c>
      <c r="Q778">
        <v>0.51</v>
      </c>
      <c r="R778">
        <f t="shared" si="360"/>
        <v>0</v>
      </c>
      <c r="S778">
        <v>0.22</v>
      </c>
      <c r="T778" t="s">
        <v>622</v>
      </c>
      <c r="U778">
        <f t="shared" si="367"/>
        <v>0</v>
      </c>
      <c r="V778">
        <f t="shared" si="371"/>
        <v>0</v>
      </c>
      <c r="W778" t="s">
        <v>648</v>
      </c>
      <c r="X778" t="str">
        <f t="shared" si="372"/>
        <v>No</v>
      </c>
      <c r="AB778" t="s">
        <v>692</v>
      </c>
      <c r="AC778" t="str">
        <f t="shared" si="374"/>
        <v>No</v>
      </c>
      <c r="AD778" t="str">
        <f t="shared" si="375"/>
        <v>No</v>
      </c>
      <c r="AE778" t="str">
        <f t="shared" si="376"/>
        <v>No</v>
      </c>
      <c r="AF778" t="str">
        <f t="shared" si="377"/>
        <v>No</v>
      </c>
      <c r="AG778" t="str">
        <f t="shared" si="378"/>
        <v>No</v>
      </c>
      <c r="AH778" t="s">
        <v>349</v>
      </c>
      <c r="AI778" t="s">
        <v>348</v>
      </c>
      <c r="AJ778" t="str">
        <f t="shared" si="373"/>
        <v/>
      </c>
      <c r="AK778" t="str">
        <f t="shared" si="379"/>
        <v/>
      </c>
      <c r="AL778" t="str">
        <f t="shared" si="380"/>
        <v/>
      </c>
      <c r="AM778" t="str">
        <f t="shared" si="381"/>
        <v/>
      </c>
      <c r="AN778" t="str">
        <f t="shared" si="382"/>
        <v/>
      </c>
      <c r="AO778" t="str">
        <f t="shared" si="383"/>
        <v>PAH</v>
      </c>
      <c r="AP778" t="str">
        <f t="shared" si="370"/>
        <v/>
      </c>
    </row>
    <row r="779" spans="1:42" hidden="1" x14ac:dyDescent="0.35">
      <c r="A779" s="1">
        <v>4087000</v>
      </c>
      <c r="B779" s="1" t="s">
        <v>3</v>
      </c>
      <c r="C779" s="1" t="s">
        <v>4</v>
      </c>
      <c r="D779" s="1">
        <v>2017</v>
      </c>
      <c r="E779" s="1" t="s">
        <v>618</v>
      </c>
      <c r="F779" s="1">
        <v>67466</v>
      </c>
      <c r="G779" s="1" t="s">
        <v>259</v>
      </c>
      <c r="H779" s="1" t="s">
        <v>96</v>
      </c>
      <c r="I779" s="1" t="s">
        <v>597</v>
      </c>
      <c r="J779" s="1">
        <v>2440</v>
      </c>
      <c r="K779" s="1" t="s">
        <v>345</v>
      </c>
      <c r="L779" s="1" t="s">
        <v>567</v>
      </c>
      <c r="M779" s="1"/>
      <c r="N779" s="1" t="s">
        <v>606</v>
      </c>
      <c r="O779" s="1" t="str">
        <f t="shared" si="384"/>
        <v>No</v>
      </c>
      <c r="P779" s="1" t="s">
        <v>722</v>
      </c>
      <c r="Q779" s="1">
        <v>200</v>
      </c>
      <c r="R779" s="1">
        <f t="shared" si="360"/>
        <v>0</v>
      </c>
      <c r="S779" s="1">
        <v>188</v>
      </c>
      <c r="T779" s="1" t="s">
        <v>30</v>
      </c>
      <c r="U779" s="1">
        <f>R779/1000</f>
        <v>0</v>
      </c>
      <c r="V779" s="1">
        <f>S779/1000</f>
        <v>0.188</v>
      </c>
      <c r="W779" s="1" t="s">
        <v>231</v>
      </c>
      <c r="X779" s="1" t="str">
        <f>IF(N779="E", "Yes", "No")</f>
        <v>No</v>
      </c>
      <c r="AB779" t="s">
        <v>435</v>
      </c>
      <c r="AC779" s="1" t="s">
        <v>349</v>
      </c>
      <c r="AD779" t="str">
        <f t="shared" si="375"/>
        <v>No</v>
      </c>
      <c r="AE779" t="str">
        <f t="shared" si="376"/>
        <v>No</v>
      </c>
      <c r="AF779" t="str">
        <f t="shared" si="377"/>
        <v>Yes</v>
      </c>
      <c r="AG779" t="str">
        <f t="shared" si="378"/>
        <v>Yes</v>
      </c>
      <c r="AH779" s="1" t="s">
        <v>348</v>
      </c>
      <c r="AI779" t="s">
        <v>348</v>
      </c>
      <c r="AJ779" t="str">
        <f t="shared" si="373"/>
        <v>Pesticide</v>
      </c>
      <c r="AK779" t="str">
        <f t="shared" si="379"/>
        <v/>
      </c>
      <c r="AL779" t="str">
        <f t="shared" si="380"/>
        <v/>
      </c>
      <c r="AM779" t="str">
        <f t="shared" si="381"/>
        <v>Industrial</v>
      </c>
      <c r="AN779" t="str">
        <f t="shared" si="382"/>
        <v>Pharmaceutical</v>
      </c>
      <c r="AO779" t="str">
        <f t="shared" si="383"/>
        <v/>
      </c>
      <c r="AP779" t="str">
        <f t="shared" si="370"/>
        <v/>
      </c>
    </row>
    <row r="780" spans="1:42" hidden="1" x14ac:dyDescent="0.35">
      <c r="A780">
        <v>40870112</v>
      </c>
      <c r="B780" t="s">
        <v>573</v>
      </c>
      <c r="C780" t="s">
        <v>574</v>
      </c>
      <c r="D780">
        <v>2017</v>
      </c>
      <c r="E780" t="s">
        <v>620</v>
      </c>
      <c r="F780" s="4">
        <v>62579</v>
      </c>
      <c r="G780" t="s">
        <v>654</v>
      </c>
      <c r="H780"/>
      <c r="I780" t="s">
        <v>621</v>
      </c>
      <c r="K780" t="s">
        <v>530</v>
      </c>
      <c r="L780" t="s">
        <v>507</v>
      </c>
      <c r="N780"/>
      <c r="O780" s="1" t="str">
        <f t="shared" si="384"/>
        <v>Yes</v>
      </c>
      <c r="Q780">
        <v>11.4</v>
      </c>
      <c r="R780">
        <f t="shared" si="360"/>
        <v>11.4</v>
      </c>
      <c r="S780">
        <v>0.23</v>
      </c>
      <c r="T780" t="s">
        <v>622</v>
      </c>
      <c r="U780">
        <f t="shared" ref="U780:U786" si="385">R780/1</f>
        <v>11.4</v>
      </c>
      <c r="V780">
        <f t="shared" ref="V780:V786" si="386">U780</f>
        <v>11.4</v>
      </c>
      <c r="W780" t="s">
        <v>648</v>
      </c>
      <c r="X780" t="str">
        <f t="shared" ref="X780:X786" si="387">IF(S780&lt;R780, "Yes*", "No")</f>
        <v>Yes*</v>
      </c>
      <c r="AB780" t="s">
        <v>692</v>
      </c>
      <c r="AC780" t="str">
        <f t="shared" ref="AC780:AC786" si="388">IF(ISNUMBER(SEARCH("Pesticide, active_ingredient", AB780)), "Yes", "No")</f>
        <v>No</v>
      </c>
      <c r="AD780" t="str">
        <f t="shared" si="375"/>
        <v>No</v>
      </c>
      <c r="AE780" t="str">
        <f t="shared" si="376"/>
        <v>No</v>
      </c>
      <c r="AF780" t="str">
        <f t="shared" si="377"/>
        <v>No</v>
      </c>
      <c r="AG780" t="str">
        <f t="shared" si="378"/>
        <v>No</v>
      </c>
      <c r="AH780" t="s">
        <v>349</v>
      </c>
      <c r="AI780" t="s">
        <v>348</v>
      </c>
      <c r="AJ780" t="str">
        <f t="shared" si="373"/>
        <v/>
      </c>
      <c r="AK780" t="str">
        <f t="shared" si="379"/>
        <v/>
      </c>
      <c r="AL780" t="str">
        <f t="shared" si="380"/>
        <v/>
      </c>
      <c r="AM780" t="str">
        <f t="shared" si="381"/>
        <v/>
      </c>
      <c r="AN780" t="str">
        <f t="shared" si="382"/>
        <v/>
      </c>
      <c r="AO780" t="str">
        <f t="shared" si="383"/>
        <v>PAH</v>
      </c>
      <c r="AP780" t="str">
        <f t="shared" si="370"/>
        <v/>
      </c>
    </row>
    <row r="781" spans="1:42" hidden="1" x14ac:dyDescent="0.35">
      <c r="A781">
        <v>4087170</v>
      </c>
      <c r="B781" t="s">
        <v>586</v>
      </c>
      <c r="C781" t="s">
        <v>587</v>
      </c>
      <c r="D781">
        <v>2017</v>
      </c>
      <c r="E781" t="s">
        <v>620</v>
      </c>
      <c r="F781" s="4">
        <v>62579</v>
      </c>
      <c r="G781" t="s">
        <v>654</v>
      </c>
      <c r="H781"/>
      <c r="I781" t="s">
        <v>621</v>
      </c>
      <c r="K781" t="s">
        <v>530</v>
      </c>
      <c r="L781" t="s">
        <v>507</v>
      </c>
      <c r="N781"/>
      <c r="O781" s="1" t="str">
        <f t="shared" si="384"/>
        <v>Yes</v>
      </c>
      <c r="Q781">
        <v>103</v>
      </c>
      <c r="R781">
        <f t="shared" si="360"/>
        <v>103</v>
      </c>
      <c r="S781">
        <v>0.23</v>
      </c>
      <c r="T781" t="s">
        <v>622</v>
      </c>
      <c r="U781">
        <f t="shared" si="385"/>
        <v>103</v>
      </c>
      <c r="V781">
        <f t="shared" si="386"/>
        <v>103</v>
      </c>
      <c r="W781" t="s">
        <v>648</v>
      </c>
      <c r="X781" t="str">
        <f t="shared" si="387"/>
        <v>Yes*</v>
      </c>
      <c r="AB781" t="s">
        <v>692</v>
      </c>
      <c r="AC781" t="str">
        <f t="shared" si="388"/>
        <v>No</v>
      </c>
      <c r="AD781" t="str">
        <f t="shared" si="375"/>
        <v>No</v>
      </c>
      <c r="AE781" t="str">
        <f t="shared" si="376"/>
        <v>No</v>
      </c>
      <c r="AF781" t="str">
        <f t="shared" si="377"/>
        <v>No</v>
      </c>
      <c r="AG781" t="str">
        <f t="shared" si="378"/>
        <v>No</v>
      </c>
      <c r="AH781" t="s">
        <v>349</v>
      </c>
      <c r="AI781" t="s">
        <v>348</v>
      </c>
      <c r="AJ781" t="str">
        <f t="shared" si="373"/>
        <v/>
      </c>
      <c r="AK781" t="str">
        <f t="shared" si="379"/>
        <v/>
      </c>
      <c r="AL781" t="str">
        <f t="shared" si="380"/>
        <v/>
      </c>
      <c r="AM781" t="str">
        <f t="shared" si="381"/>
        <v/>
      </c>
      <c r="AN781" t="str">
        <f t="shared" si="382"/>
        <v/>
      </c>
      <c r="AO781" t="str">
        <f t="shared" si="383"/>
        <v>PAH</v>
      </c>
      <c r="AP781" t="str">
        <f t="shared" si="370"/>
        <v/>
      </c>
    </row>
    <row r="782" spans="1:42" hidden="1" x14ac:dyDescent="0.35">
      <c r="A782">
        <v>40871607</v>
      </c>
      <c r="B782" s="5" t="s">
        <v>584</v>
      </c>
      <c r="C782" t="s">
        <v>585</v>
      </c>
      <c r="D782">
        <v>2017</v>
      </c>
      <c r="E782" t="s">
        <v>620</v>
      </c>
      <c r="F782" s="4">
        <v>62579</v>
      </c>
      <c r="G782" t="s">
        <v>654</v>
      </c>
      <c r="H782"/>
      <c r="I782" t="s">
        <v>621</v>
      </c>
      <c r="K782" t="s">
        <v>530</v>
      </c>
      <c r="L782" t="s">
        <v>507</v>
      </c>
      <c r="N782"/>
      <c r="O782" s="1" t="str">
        <f t="shared" si="384"/>
        <v>Yes</v>
      </c>
      <c r="Q782">
        <v>158</v>
      </c>
      <c r="R782">
        <f t="shared" si="360"/>
        <v>158</v>
      </c>
      <c r="S782">
        <v>0.23</v>
      </c>
      <c r="T782" t="s">
        <v>622</v>
      </c>
      <c r="U782">
        <f t="shared" si="385"/>
        <v>158</v>
      </c>
      <c r="V782">
        <f t="shared" si="386"/>
        <v>158</v>
      </c>
      <c r="W782" t="s">
        <v>648</v>
      </c>
      <c r="X782" t="str">
        <f t="shared" si="387"/>
        <v>Yes*</v>
      </c>
      <c r="AB782" t="s">
        <v>692</v>
      </c>
      <c r="AC782" t="str">
        <f t="shared" si="388"/>
        <v>No</v>
      </c>
      <c r="AD782" t="str">
        <f t="shared" si="375"/>
        <v>No</v>
      </c>
      <c r="AE782" t="str">
        <f t="shared" si="376"/>
        <v>No</v>
      </c>
      <c r="AF782" t="str">
        <f t="shared" si="377"/>
        <v>No</v>
      </c>
      <c r="AG782" t="str">
        <f t="shared" si="378"/>
        <v>No</v>
      </c>
      <c r="AH782" t="s">
        <v>349</v>
      </c>
      <c r="AI782" t="s">
        <v>348</v>
      </c>
      <c r="AJ782" t="str">
        <f t="shared" si="373"/>
        <v/>
      </c>
      <c r="AK782" t="str">
        <f t="shared" si="379"/>
        <v/>
      </c>
      <c r="AL782" t="str">
        <f t="shared" si="380"/>
        <v/>
      </c>
      <c r="AM782" t="str">
        <f t="shared" si="381"/>
        <v/>
      </c>
      <c r="AN782" t="str">
        <f t="shared" si="382"/>
        <v/>
      </c>
      <c r="AO782" t="str">
        <f t="shared" si="383"/>
        <v>PAH</v>
      </c>
      <c r="AP782" t="str">
        <f t="shared" si="370"/>
        <v/>
      </c>
    </row>
    <row r="783" spans="1:42" hidden="1" x14ac:dyDescent="0.35">
      <c r="A783">
        <v>4087141</v>
      </c>
      <c r="B783" t="s">
        <v>582</v>
      </c>
      <c r="C783" t="s">
        <v>583</v>
      </c>
      <c r="D783">
        <v>2017</v>
      </c>
      <c r="E783" t="s">
        <v>620</v>
      </c>
      <c r="F783" s="4">
        <v>62579</v>
      </c>
      <c r="G783" t="s">
        <v>654</v>
      </c>
      <c r="H783"/>
      <c r="I783" t="s">
        <v>621</v>
      </c>
      <c r="K783" t="s">
        <v>530</v>
      </c>
      <c r="L783" t="s">
        <v>507</v>
      </c>
      <c r="N783"/>
      <c r="O783" s="1" t="str">
        <f t="shared" si="384"/>
        <v>Yes</v>
      </c>
      <c r="Q783">
        <v>65.5</v>
      </c>
      <c r="R783">
        <f t="shared" si="360"/>
        <v>65.5</v>
      </c>
      <c r="S783">
        <v>0.23</v>
      </c>
      <c r="T783" t="s">
        <v>622</v>
      </c>
      <c r="U783">
        <f t="shared" si="385"/>
        <v>65.5</v>
      </c>
      <c r="V783">
        <f t="shared" si="386"/>
        <v>65.5</v>
      </c>
      <c r="W783" t="s">
        <v>648</v>
      </c>
      <c r="X783" t="str">
        <f t="shared" si="387"/>
        <v>Yes*</v>
      </c>
      <c r="AB783" t="s">
        <v>692</v>
      </c>
      <c r="AC783" t="str">
        <f t="shared" si="388"/>
        <v>No</v>
      </c>
      <c r="AD783" t="str">
        <f t="shared" si="375"/>
        <v>No</v>
      </c>
      <c r="AE783" t="str">
        <f t="shared" si="376"/>
        <v>No</v>
      </c>
      <c r="AF783" t="str">
        <f t="shared" si="377"/>
        <v>No</v>
      </c>
      <c r="AG783" t="str">
        <f t="shared" si="378"/>
        <v>No</v>
      </c>
      <c r="AH783" t="s">
        <v>349</v>
      </c>
      <c r="AI783" t="s">
        <v>348</v>
      </c>
      <c r="AJ783" t="str">
        <f t="shared" si="373"/>
        <v/>
      </c>
      <c r="AK783" t="str">
        <f t="shared" si="379"/>
        <v/>
      </c>
      <c r="AL783" t="str">
        <f t="shared" si="380"/>
        <v/>
      </c>
      <c r="AM783" t="str">
        <f t="shared" si="381"/>
        <v/>
      </c>
      <c r="AN783" t="str">
        <f t="shared" si="382"/>
        <v/>
      </c>
      <c r="AO783" t="str">
        <f t="shared" si="383"/>
        <v>PAH</v>
      </c>
      <c r="AP783" t="str">
        <f t="shared" si="370"/>
        <v/>
      </c>
    </row>
    <row r="784" spans="1:42" hidden="1" x14ac:dyDescent="0.35">
      <c r="A784">
        <v>4087098</v>
      </c>
      <c r="B784" t="s">
        <v>579</v>
      </c>
      <c r="C784" t="s">
        <v>580</v>
      </c>
      <c r="D784">
        <v>2017</v>
      </c>
      <c r="E784" t="s">
        <v>620</v>
      </c>
      <c r="F784" s="4">
        <v>62579</v>
      </c>
      <c r="G784" t="s">
        <v>654</v>
      </c>
      <c r="H784"/>
      <c r="I784" t="s">
        <v>621</v>
      </c>
      <c r="K784" t="s">
        <v>530</v>
      </c>
      <c r="L784" t="s">
        <v>507</v>
      </c>
      <c r="N784"/>
      <c r="O784" s="1" t="str">
        <f t="shared" si="384"/>
        <v>Yes</v>
      </c>
      <c r="Q784">
        <v>47.9</v>
      </c>
      <c r="R784">
        <f t="shared" si="360"/>
        <v>47.9</v>
      </c>
      <c r="S784">
        <v>0.23</v>
      </c>
      <c r="T784" t="s">
        <v>622</v>
      </c>
      <c r="U784">
        <f t="shared" si="385"/>
        <v>47.9</v>
      </c>
      <c r="V784">
        <f t="shared" si="386"/>
        <v>47.9</v>
      </c>
      <c r="W784" t="s">
        <v>648</v>
      </c>
      <c r="X784" t="str">
        <f t="shared" si="387"/>
        <v>Yes*</v>
      </c>
      <c r="AB784" t="s">
        <v>692</v>
      </c>
      <c r="AC784" t="str">
        <f t="shared" si="388"/>
        <v>No</v>
      </c>
      <c r="AD784" t="str">
        <f t="shared" si="375"/>
        <v>No</v>
      </c>
      <c r="AE784" t="str">
        <f t="shared" si="376"/>
        <v>No</v>
      </c>
      <c r="AF784" t="str">
        <f t="shared" si="377"/>
        <v>No</v>
      </c>
      <c r="AG784" t="str">
        <f t="shared" si="378"/>
        <v>No</v>
      </c>
      <c r="AH784" t="s">
        <v>349</v>
      </c>
      <c r="AI784" t="s">
        <v>348</v>
      </c>
      <c r="AJ784" t="str">
        <f t="shared" si="373"/>
        <v/>
      </c>
      <c r="AK784" t="str">
        <f t="shared" si="379"/>
        <v/>
      </c>
      <c r="AL784" t="str">
        <f t="shared" si="380"/>
        <v/>
      </c>
      <c r="AM784" t="str">
        <f t="shared" si="381"/>
        <v/>
      </c>
      <c r="AN784" t="str">
        <f t="shared" si="382"/>
        <v/>
      </c>
      <c r="AO784" t="str">
        <f t="shared" si="383"/>
        <v>PAH</v>
      </c>
      <c r="AP784" t="str">
        <f t="shared" si="370"/>
        <v/>
      </c>
    </row>
    <row r="785" spans="1:42" hidden="1" x14ac:dyDescent="0.35">
      <c r="A785">
        <v>40870855</v>
      </c>
      <c r="B785" t="s">
        <v>577</v>
      </c>
      <c r="C785" t="s">
        <v>578</v>
      </c>
      <c r="D785">
        <v>2017</v>
      </c>
      <c r="E785" t="s">
        <v>620</v>
      </c>
      <c r="F785" s="4">
        <v>62579</v>
      </c>
      <c r="G785" t="s">
        <v>654</v>
      </c>
      <c r="H785"/>
      <c r="I785" t="s">
        <v>621</v>
      </c>
      <c r="K785" t="s">
        <v>530</v>
      </c>
      <c r="L785" t="s">
        <v>507</v>
      </c>
      <c r="N785"/>
      <c r="O785" s="1" t="str">
        <f t="shared" si="384"/>
        <v>Yes</v>
      </c>
      <c r="Q785">
        <v>28.4</v>
      </c>
      <c r="R785">
        <f t="shared" si="360"/>
        <v>28.4</v>
      </c>
      <c r="S785">
        <v>0.23</v>
      </c>
      <c r="T785" t="s">
        <v>622</v>
      </c>
      <c r="U785">
        <f t="shared" si="385"/>
        <v>28.4</v>
      </c>
      <c r="V785">
        <f t="shared" si="386"/>
        <v>28.4</v>
      </c>
      <c r="W785" t="s">
        <v>648</v>
      </c>
      <c r="X785" t="str">
        <f t="shared" si="387"/>
        <v>Yes*</v>
      </c>
      <c r="AB785" t="s">
        <v>692</v>
      </c>
      <c r="AC785" t="str">
        <f t="shared" si="388"/>
        <v>No</v>
      </c>
      <c r="AD785" t="str">
        <f t="shared" si="375"/>
        <v>No</v>
      </c>
      <c r="AE785" t="str">
        <f t="shared" si="376"/>
        <v>No</v>
      </c>
      <c r="AF785" t="str">
        <f t="shared" si="377"/>
        <v>No</v>
      </c>
      <c r="AG785" t="str">
        <f t="shared" si="378"/>
        <v>No</v>
      </c>
      <c r="AH785" t="s">
        <v>349</v>
      </c>
      <c r="AI785" t="s">
        <v>348</v>
      </c>
      <c r="AJ785" t="str">
        <f t="shared" si="373"/>
        <v/>
      </c>
      <c r="AK785" t="str">
        <f t="shared" si="379"/>
        <v/>
      </c>
      <c r="AL785" t="str">
        <f t="shared" si="380"/>
        <v/>
      </c>
      <c r="AM785" t="str">
        <f t="shared" si="381"/>
        <v/>
      </c>
      <c r="AN785" t="str">
        <f t="shared" si="382"/>
        <v/>
      </c>
      <c r="AO785" t="str">
        <f t="shared" si="383"/>
        <v>PAH</v>
      </c>
      <c r="AP785" t="str">
        <f t="shared" si="370"/>
        <v/>
      </c>
    </row>
    <row r="786" spans="1:42" hidden="1" x14ac:dyDescent="0.35">
      <c r="A786">
        <v>4087014</v>
      </c>
      <c r="B786" t="s">
        <v>575</v>
      </c>
      <c r="C786" t="s">
        <v>576</v>
      </c>
      <c r="D786">
        <v>2017</v>
      </c>
      <c r="E786" t="s">
        <v>620</v>
      </c>
      <c r="F786" s="4">
        <v>62579</v>
      </c>
      <c r="G786" t="s">
        <v>654</v>
      </c>
      <c r="H786"/>
      <c r="I786" t="s">
        <v>621</v>
      </c>
      <c r="K786" t="s">
        <v>530</v>
      </c>
      <c r="L786" t="s">
        <v>507</v>
      </c>
      <c r="N786"/>
      <c r="O786" s="1" t="str">
        <f t="shared" si="384"/>
        <v>Yes</v>
      </c>
      <c r="Q786">
        <v>3.96</v>
      </c>
      <c r="R786">
        <f t="shared" si="360"/>
        <v>3.96</v>
      </c>
      <c r="S786">
        <v>0.23</v>
      </c>
      <c r="T786" t="s">
        <v>622</v>
      </c>
      <c r="U786">
        <f t="shared" si="385"/>
        <v>3.96</v>
      </c>
      <c r="V786">
        <f t="shared" si="386"/>
        <v>3.96</v>
      </c>
      <c r="W786" t="s">
        <v>648</v>
      </c>
      <c r="X786" t="str">
        <f t="shared" si="387"/>
        <v>Yes*</v>
      </c>
      <c r="AB786" t="s">
        <v>692</v>
      </c>
      <c r="AC786" t="str">
        <f t="shared" si="388"/>
        <v>No</v>
      </c>
      <c r="AD786" t="str">
        <f t="shared" si="375"/>
        <v>No</v>
      </c>
      <c r="AE786" t="str">
        <f t="shared" si="376"/>
        <v>No</v>
      </c>
      <c r="AF786" t="str">
        <f t="shared" si="377"/>
        <v>No</v>
      </c>
      <c r="AG786" t="str">
        <f t="shared" si="378"/>
        <v>No</v>
      </c>
      <c r="AH786" t="s">
        <v>349</v>
      </c>
      <c r="AI786" t="s">
        <v>348</v>
      </c>
      <c r="AJ786" t="str">
        <f t="shared" si="373"/>
        <v/>
      </c>
      <c r="AK786" t="str">
        <f t="shared" si="379"/>
        <v/>
      </c>
      <c r="AL786" t="str">
        <f t="shared" si="380"/>
        <v/>
      </c>
      <c r="AM786" t="str">
        <f t="shared" si="381"/>
        <v/>
      </c>
      <c r="AN786" t="str">
        <f t="shared" si="382"/>
        <v/>
      </c>
      <c r="AO786" t="str">
        <f t="shared" si="383"/>
        <v>PAH</v>
      </c>
      <c r="AP786" t="str">
        <f t="shared" si="370"/>
        <v/>
      </c>
    </row>
    <row r="787" spans="1:42" hidden="1" x14ac:dyDescent="0.35">
      <c r="A787" s="1">
        <v>4087000</v>
      </c>
      <c r="B787" s="1" t="s">
        <v>3</v>
      </c>
      <c r="C787" s="1" t="s">
        <v>4</v>
      </c>
      <c r="D787" s="1">
        <v>2017</v>
      </c>
      <c r="E787" s="1" t="s">
        <v>618</v>
      </c>
      <c r="F787" s="1">
        <v>67435</v>
      </c>
      <c r="G787" s="1" t="s">
        <v>233</v>
      </c>
      <c r="H787" s="1" t="s">
        <v>71</v>
      </c>
      <c r="I787" s="1" t="s">
        <v>597</v>
      </c>
      <c r="J787" s="1">
        <v>2440</v>
      </c>
      <c r="K787" s="1" t="s">
        <v>345</v>
      </c>
      <c r="L787" s="1" t="s">
        <v>544</v>
      </c>
      <c r="M787" s="1"/>
      <c r="N787" s="1" t="s">
        <v>606</v>
      </c>
      <c r="O787" s="1" t="str">
        <f t="shared" si="384"/>
        <v>No</v>
      </c>
      <c r="P787" s="1" t="s">
        <v>722</v>
      </c>
      <c r="Q787" s="1">
        <v>20</v>
      </c>
      <c r="R787" s="1">
        <f t="shared" ref="R787:R850" si="389">IF(O787="No", 0, Q787)</f>
        <v>0</v>
      </c>
      <c r="S787" s="1">
        <v>60</v>
      </c>
      <c r="T787" s="1" t="s">
        <v>30</v>
      </c>
      <c r="U787" s="1">
        <f>R787/1000</f>
        <v>0</v>
      </c>
      <c r="V787" s="1">
        <f>S787/1000</f>
        <v>0.06</v>
      </c>
      <c r="W787" s="1" t="s">
        <v>230</v>
      </c>
      <c r="X787" s="1" t="str">
        <f>IF(N787="E", "Yes", "No")</f>
        <v>No</v>
      </c>
      <c r="AB787" t="s">
        <v>412</v>
      </c>
      <c r="AC787" s="1" t="s">
        <v>349</v>
      </c>
      <c r="AD787" t="str">
        <f t="shared" si="375"/>
        <v>Yes</v>
      </c>
      <c r="AE787" t="str">
        <f t="shared" si="376"/>
        <v>Yes</v>
      </c>
      <c r="AF787" t="str">
        <f t="shared" si="377"/>
        <v>Yes</v>
      </c>
      <c r="AG787" t="str">
        <f t="shared" si="378"/>
        <v>Yes</v>
      </c>
      <c r="AH787" s="1" t="s">
        <v>348</v>
      </c>
      <c r="AI787" t="s">
        <v>348</v>
      </c>
      <c r="AJ787" t="str">
        <f t="shared" si="373"/>
        <v>Pesticide</v>
      </c>
      <c r="AK787" t="str">
        <f t="shared" si="379"/>
        <v>PCP</v>
      </c>
      <c r="AL787" t="str">
        <f t="shared" si="380"/>
        <v>Consumer</v>
      </c>
      <c r="AM787" t="str">
        <f t="shared" si="381"/>
        <v>Industrial</v>
      </c>
      <c r="AN787" t="str">
        <f t="shared" si="382"/>
        <v>Pharmaceutical</v>
      </c>
      <c r="AO787" t="str">
        <f t="shared" si="383"/>
        <v/>
      </c>
      <c r="AP787" t="str">
        <f t="shared" si="370"/>
        <v/>
      </c>
    </row>
    <row r="788" spans="1:42" hidden="1" x14ac:dyDescent="0.35">
      <c r="A788">
        <v>40870112</v>
      </c>
      <c r="B788" t="s">
        <v>573</v>
      </c>
      <c r="C788" t="s">
        <v>574</v>
      </c>
      <c r="D788">
        <v>2017</v>
      </c>
      <c r="E788" t="s">
        <v>620</v>
      </c>
      <c r="F788" s="4">
        <v>62580</v>
      </c>
      <c r="G788" t="s">
        <v>655</v>
      </c>
      <c r="H788"/>
      <c r="I788" t="s">
        <v>621</v>
      </c>
      <c r="K788" t="s">
        <v>530</v>
      </c>
      <c r="L788" t="s">
        <v>507</v>
      </c>
      <c r="N788"/>
      <c r="O788" s="1" t="str">
        <f t="shared" si="384"/>
        <v>Yes</v>
      </c>
      <c r="Q788">
        <v>43.4</v>
      </c>
      <c r="R788">
        <f t="shared" si="389"/>
        <v>43.4</v>
      </c>
      <c r="S788">
        <v>0.28999999999999998</v>
      </c>
      <c r="T788" t="s">
        <v>622</v>
      </c>
      <c r="U788">
        <f t="shared" ref="U788:U802" si="390">R788/1</f>
        <v>43.4</v>
      </c>
      <c r="V788">
        <f t="shared" ref="V788:V802" si="391">U788</f>
        <v>43.4</v>
      </c>
      <c r="W788" t="s">
        <v>648</v>
      </c>
      <c r="X788" t="str">
        <f t="shared" ref="X788:X802" si="392">IF(S788&lt;R788, "Yes*", "No")</f>
        <v>Yes*</v>
      </c>
      <c r="AB788" t="s">
        <v>692</v>
      </c>
      <c r="AC788" t="str">
        <f t="shared" ref="AC788:AC826" si="393">IF(ISNUMBER(SEARCH("Pesticide, active_ingredient", AB788)), "Yes", "No")</f>
        <v>No</v>
      </c>
      <c r="AD788" t="str">
        <f t="shared" si="375"/>
        <v>No</v>
      </c>
      <c r="AE788" t="str">
        <f t="shared" si="376"/>
        <v>No</v>
      </c>
      <c r="AF788" t="str">
        <f t="shared" si="377"/>
        <v>No</v>
      </c>
      <c r="AG788" t="str">
        <f t="shared" si="378"/>
        <v>No</v>
      </c>
      <c r="AH788" t="s">
        <v>349</v>
      </c>
      <c r="AI788" t="s">
        <v>348</v>
      </c>
      <c r="AJ788" t="str">
        <f t="shared" si="373"/>
        <v/>
      </c>
      <c r="AK788" t="str">
        <f t="shared" si="379"/>
        <v/>
      </c>
      <c r="AL788" t="str">
        <f t="shared" si="380"/>
        <v/>
      </c>
      <c r="AM788" t="str">
        <f t="shared" si="381"/>
        <v/>
      </c>
      <c r="AN788" t="str">
        <f t="shared" si="382"/>
        <v/>
      </c>
      <c r="AO788" t="str">
        <f t="shared" si="383"/>
        <v>PAH</v>
      </c>
      <c r="AP788" t="str">
        <f t="shared" si="370"/>
        <v/>
      </c>
    </row>
    <row r="789" spans="1:42" hidden="1" x14ac:dyDescent="0.35">
      <c r="A789">
        <v>4087170</v>
      </c>
      <c r="B789" t="s">
        <v>586</v>
      </c>
      <c r="C789" t="s">
        <v>587</v>
      </c>
      <c r="D789">
        <v>2017</v>
      </c>
      <c r="E789" t="s">
        <v>620</v>
      </c>
      <c r="F789" s="4">
        <v>62580</v>
      </c>
      <c r="G789" t="s">
        <v>655</v>
      </c>
      <c r="H789"/>
      <c r="I789" t="s">
        <v>621</v>
      </c>
      <c r="K789" t="s">
        <v>530</v>
      </c>
      <c r="L789" t="s">
        <v>507</v>
      </c>
      <c r="N789"/>
      <c r="O789" s="1" t="str">
        <f t="shared" si="384"/>
        <v>Yes</v>
      </c>
      <c r="Q789">
        <v>246</v>
      </c>
      <c r="R789">
        <f t="shared" si="389"/>
        <v>246</v>
      </c>
      <c r="S789">
        <v>0.28999999999999998</v>
      </c>
      <c r="T789" t="s">
        <v>622</v>
      </c>
      <c r="U789">
        <f t="shared" si="390"/>
        <v>246</v>
      </c>
      <c r="V789">
        <f t="shared" si="391"/>
        <v>246</v>
      </c>
      <c r="W789" t="s">
        <v>648</v>
      </c>
      <c r="X789" t="str">
        <f t="shared" si="392"/>
        <v>Yes*</v>
      </c>
      <c r="AB789" t="s">
        <v>692</v>
      </c>
      <c r="AC789" t="str">
        <f t="shared" si="393"/>
        <v>No</v>
      </c>
      <c r="AD789" t="str">
        <f t="shared" si="375"/>
        <v>No</v>
      </c>
      <c r="AE789" t="str">
        <f t="shared" si="376"/>
        <v>No</v>
      </c>
      <c r="AF789" t="str">
        <f t="shared" si="377"/>
        <v>No</v>
      </c>
      <c r="AG789" t="str">
        <f t="shared" si="378"/>
        <v>No</v>
      </c>
      <c r="AH789" t="s">
        <v>349</v>
      </c>
      <c r="AI789" t="s">
        <v>348</v>
      </c>
      <c r="AJ789" t="str">
        <f t="shared" si="373"/>
        <v/>
      </c>
      <c r="AK789" t="str">
        <f t="shared" si="379"/>
        <v/>
      </c>
      <c r="AL789" t="str">
        <f t="shared" si="380"/>
        <v/>
      </c>
      <c r="AM789" t="str">
        <f t="shared" si="381"/>
        <v/>
      </c>
      <c r="AN789" t="str">
        <f t="shared" si="382"/>
        <v/>
      </c>
      <c r="AO789" t="str">
        <f t="shared" si="383"/>
        <v>PAH</v>
      </c>
      <c r="AP789" t="str">
        <f t="shared" si="370"/>
        <v/>
      </c>
    </row>
    <row r="790" spans="1:42" hidden="1" x14ac:dyDescent="0.35">
      <c r="A790">
        <v>40871607</v>
      </c>
      <c r="B790" s="5" t="s">
        <v>584</v>
      </c>
      <c r="C790" t="s">
        <v>585</v>
      </c>
      <c r="D790">
        <v>2017</v>
      </c>
      <c r="E790" t="s">
        <v>620</v>
      </c>
      <c r="F790" s="4">
        <v>62580</v>
      </c>
      <c r="G790" t="s">
        <v>655</v>
      </c>
      <c r="H790"/>
      <c r="I790" t="s">
        <v>621</v>
      </c>
      <c r="K790" t="s">
        <v>530</v>
      </c>
      <c r="L790" t="s">
        <v>507</v>
      </c>
      <c r="N790"/>
      <c r="O790" s="1" t="str">
        <f t="shared" si="384"/>
        <v>Yes</v>
      </c>
      <c r="Q790">
        <v>300</v>
      </c>
      <c r="R790">
        <f t="shared" si="389"/>
        <v>300</v>
      </c>
      <c r="S790">
        <v>0.28999999999999998</v>
      </c>
      <c r="T790" t="s">
        <v>622</v>
      </c>
      <c r="U790">
        <f t="shared" si="390"/>
        <v>300</v>
      </c>
      <c r="V790">
        <f t="shared" si="391"/>
        <v>300</v>
      </c>
      <c r="W790" t="s">
        <v>648</v>
      </c>
      <c r="X790" t="str">
        <f t="shared" si="392"/>
        <v>Yes*</v>
      </c>
      <c r="AB790" t="s">
        <v>692</v>
      </c>
      <c r="AC790" t="str">
        <f t="shared" si="393"/>
        <v>No</v>
      </c>
      <c r="AD790" t="str">
        <f t="shared" si="375"/>
        <v>No</v>
      </c>
      <c r="AE790" t="str">
        <f t="shared" si="376"/>
        <v>No</v>
      </c>
      <c r="AF790" t="str">
        <f t="shared" si="377"/>
        <v>No</v>
      </c>
      <c r="AG790" t="str">
        <f t="shared" si="378"/>
        <v>No</v>
      </c>
      <c r="AH790" t="s">
        <v>349</v>
      </c>
      <c r="AI790" t="s">
        <v>348</v>
      </c>
      <c r="AJ790" t="str">
        <f t="shared" si="373"/>
        <v/>
      </c>
      <c r="AK790" t="str">
        <f t="shared" si="379"/>
        <v/>
      </c>
      <c r="AL790" t="str">
        <f t="shared" si="380"/>
        <v/>
      </c>
      <c r="AM790" t="str">
        <f t="shared" si="381"/>
        <v/>
      </c>
      <c r="AN790" t="str">
        <f t="shared" si="382"/>
        <v/>
      </c>
      <c r="AO790" t="str">
        <f t="shared" si="383"/>
        <v>PAH</v>
      </c>
      <c r="AP790" t="str">
        <f t="shared" si="370"/>
        <v/>
      </c>
    </row>
    <row r="791" spans="1:42" hidden="1" x14ac:dyDescent="0.35">
      <c r="A791">
        <v>4087141</v>
      </c>
      <c r="B791" t="s">
        <v>582</v>
      </c>
      <c r="C791" t="s">
        <v>583</v>
      </c>
      <c r="D791">
        <v>2017</v>
      </c>
      <c r="E791" t="s">
        <v>620</v>
      </c>
      <c r="F791" s="4">
        <v>62580</v>
      </c>
      <c r="G791" t="s">
        <v>655</v>
      </c>
      <c r="H791"/>
      <c r="I791" t="s">
        <v>621</v>
      </c>
      <c r="K791" t="s">
        <v>530</v>
      </c>
      <c r="L791" t="s">
        <v>507</v>
      </c>
      <c r="N791"/>
      <c r="O791" s="1" t="str">
        <f t="shared" si="384"/>
        <v>Yes</v>
      </c>
      <c r="Q791">
        <v>108</v>
      </c>
      <c r="R791">
        <f t="shared" si="389"/>
        <v>108</v>
      </c>
      <c r="S791">
        <v>0.28999999999999998</v>
      </c>
      <c r="T791" t="s">
        <v>622</v>
      </c>
      <c r="U791">
        <f t="shared" si="390"/>
        <v>108</v>
      </c>
      <c r="V791">
        <f t="shared" si="391"/>
        <v>108</v>
      </c>
      <c r="W791" t="s">
        <v>648</v>
      </c>
      <c r="X791" t="str">
        <f t="shared" si="392"/>
        <v>Yes*</v>
      </c>
      <c r="AB791" t="s">
        <v>692</v>
      </c>
      <c r="AC791" t="str">
        <f t="shared" si="393"/>
        <v>No</v>
      </c>
      <c r="AD791" t="str">
        <f t="shared" si="375"/>
        <v>No</v>
      </c>
      <c r="AE791" t="str">
        <f t="shared" si="376"/>
        <v>No</v>
      </c>
      <c r="AF791" t="str">
        <f t="shared" si="377"/>
        <v>No</v>
      </c>
      <c r="AG791" t="str">
        <f t="shared" si="378"/>
        <v>No</v>
      </c>
      <c r="AH791" t="s">
        <v>349</v>
      </c>
      <c r="AI791" t="s">
        <v>348</v>
      </c>
      <c r="AJ791" t="str">
        <f t="shared" si="373"/>
        <v/>
      </c>
      <c r="AK791" t="str">
        <f t="shared" si="379"/>
        <v/>
      </c>
      <c r="AL791" t="str">
        <f t="shared" si="380"/>
        <v/>
      </c>
      <c r="AM791" t="str">
        <f t="shared" si="381"/>
        <v/>
      </c>
      <c r="AN791" t="str">
        <f t="shared" si="382"/>
        <v/>
      </c>
      <c r="AO791" t="str">
        <f t="shared" si="383"/>
        <v>PAH</v>
      </c>
      <c r="AP791" t="str">
        <f t="shared" si="370"/>
        <v/>
      </c>
    </row>
    <row r="792" spans="1:42" hidden="1" x14ac:dyDescent="0.35">
      <c r="A792">
        <v>4087098</v>
      </c>
      <c r="B792" t="s">
        <v>579</v>
      </c>
      <c r="C792" t="s">
        <v>580</v>
      </c>
      <c r="D792">
        <v>2017</v>
      </c>
      <c r="E792" t="s">
        <v>620</v>
      </c>
      <c r="F792" s="4">
        <v>62580</v>
      </c>
      <c r="G792" t="s">
        <v>655</v>
      </c>
      <c r="H792"/>
      <c r="I792" t="s">
        <v>621</v>
      </c>
      <c r="K792" t="s">
        <v>530</v>
      </c>
      <c r="L792" t="s">
        <v>507</v>
      </c>
      <c r="N792"/>
      <c r="O792" s="1" t="str">
        <f t="shared" si="384"/>
        <v>Yes</v>
      </c>
      <c r="Q792">
        <v>153</v>
      </c>
      <c r="R792">
        <f t="shared" si="389"/>
        <v>153</v>
      </c>
      <c r="S792">
        <v>0.28999999999999998</v>
      </c>
      <c r="T792" t="s">
        <v>622</v>
      </c>
      <c r="U792">
        <f t="shared" si="390"/>
        <v>153</v>
      </c>
      <c r="V792">
        <f t="shared" si="391"/>
        <v>153</v>
      </c>
      <c r="W792" t="s">
        <v>648</v>
      </c>
      <c r="X792" t="str">
        <f t="shared" si="392"/>
        <v>Yes*</v>
      </c>
      <c r="AB792" t="s">
        <v>692</v>
      </c>
      <c r="AC792" t="str">
        <f t="shared" si="393"/>
        <v>No</v>
      </c>
      <c r="AD792" t="str">
        <f t="shared" si="375"/>
        <v>No</v>
      </c>
      <c r="AE792" t="str">
        <f t="shared" si="376"/>
        <v>No</v>
      </c>
      <c r="AF792" t="str">
        <f t="shared" si="377"/>
        <v>No</v>
      </c>
      <c r="AG792" t="str">
        <f t="shared" si="378"/>
        <v>No</v>
      </c>
      <c r="AH792" t="s">
        <v>349</v>
      </c>
      <c r="AI792" t="s">
        <v>348</v>
      </c>
      <c r="AJ792" t="str">
        <f t="shared" si="373"/>
        <v/>
      </c>
      <c r="AK792" t="str">
        <f t="shared" si="379"/>
        <v/>
      </c>
      <c r="AL792" t="str">
        <f t="shared" si="380"/>
        <v/>
      </c>
      <c r="AM792" t="str">
        <f t="shared" si="381"/>
        <v/>
      </c>
      <c r="AN792" t="str">
        <f t="shared" si="382"/>
        <v/>
      </c>
      <c r="AO792" t="str">
        <f t="shared" si="383"/>
        <v>PAH</v>
      </c>
      <c r="AP792" t="str">
        <f t="shared" si="370"/>
        <v/>
      </c>
    </row>
    <row r="793" spans="1:42" hidden="1" x14ac:dyDescent="0.35">
      <c r="A793">
        <v>40870855</v>
      </c>
      <c r="B793" t="s">
        <v>577</v>
      </c>
      <c r="C793" t="s">
        <v>578</v>
      </c>
      <c r="D793">
        <v>2017</v>
      </c>
      <c r="E793" t="s">
        <v>620</v>
      </c>
      <c r="F793" s="4">
        <v>62580</v>
      </c>
      <c r="G793" t="s">
        <v>655</v>
      </c>
      <c r="H793"/>
      <c r="I793" t="s">
        <v>621</v>
      </c>
      <c r="K793" t="s">
        <v>530</v>
      </c>
      <c r="L793" t="s">
        <v>507</v>
      </c>
      <c r="N793"/>
      <c r="O793" s="1" t="str">
        <f t="shared" si="384"/>
        <v>Yes</v>
      </c>
      <c r="Q793">
        <v>180</v>
      </c>
      <c r="R793">
        <f t="shared" si="389"/>
        <v>180</v>
      </c>
      <c r="S793">
        <v>0.28999999999999998</v>
      </c>
      <c r="T793" t="s">
        <v>622</v>
      </c>
      <c r="U793">
        <f t="shared" si="390"/>
        <v>180</v>
      </c>
      <c r="V793">
        <f t="shared" si="391"/>
        <v>180</v>
      </c>
      <c r="W793" t="s">
        <v>648</v>
      </c>
      <c r="X793" t="str">
        <f t="shared" si="392"/>
        <v>Yes*</v>
      </c>
      <c r="AB793" t="s">
        <v>692</v>
      </c>
      <c r="AC793" t="str">
        <f t="shared" si="393"/>
        <v>No</v>
      </c>
      <c r="AD793" t="str">
        <f t="shared" si="375"/>
        <v>No</v>
      </c>
      <c r="AE793" t="str">
        <f t="shared" si="376"/>
        <v>No</v>
      </c>
      <c r="AF793" t="str">
        <f t="shared" si="377"/>
        <v>No</v>
      </c>
      <c r="AG793" t="str">
        <f t="shared" si="378"/>
        <v>No</v>
      </c>
      <c r="AH793" t="s">
        <v>349</v>
      </c>
      <c r="AI793" t="s">
        <v>348</v>
      </c>
      <c r="AJ793" t="str">
        <f t="shared" si="373"/>
        <v/>
      </c>
      <c r="AK793" t="str">
        <f t="shared" si="379"/>
        <v/>
      </c>
      <c r="AL793" t="str">
        <f t="shared" si="380"/>
        <v/>
      </c>
      <c r="AM793" t="str">
        <f t="shared" si="381"/>
        <v/>
      </c>
      <c r="AN793" t="str">
        <f t="shared" si="382"/>
        <v/>
      </c>
      <c r="AO793" t="str">
        <f t="shared" si="383"/>
        <v>PAH</v>
      </c>
      <c r="AP793" t="str">
        <f t="shared" si="370"/>
        <v/>
      </c>
    </row>
    <row r="794" spans="1:42" hidden="1" x14ac:dyDescent="0.35">
      <c r="A794">
        <v>4087014</v>
      </c>
      <c r="B794" t="s">
        <v>575</v>
      </c>
      <c r="C794" t="s">
        <v>576</v>
      </c>
      <c r="D794">
        <v>2017</v>
      </c>
      <c r="E794" t="s">
        <v>620</v>
      </c>
      <c r="F794" s="4">
        <v>62580</v>
      </c>
      <c r="G794" t="s">
        <v>655</v>
      </c>
      <c r="H794"/>
      <c r="I794" t="s">
        <v>621</v>
      </c>
      <c r="K794" t="s">
        <v>530</v>
      </c>
      <c r="L794" t="s">
        <v>507</v>
      </c>
      <c r="N794"/>
      <c r="O794" s="1" t="str">
        <f t="shared" si="384"/>
        <v>Yes</v>
      </c>
      <c r="Q794">
        <v>13.6</v>
      </c>
      <c r="R794">
        <f t="shared" si="389"/>
        <v>13.6</v>
      </c>
      <c r="S794">
        <v>0.28999999999999998</v>
      </c>
      <c r="T794" t="s">
        <v>622</v>
      </c>
      <c r="U794">
        <f t="shared" si="390"/>
        <v>13.6</v>
      </c>
      <c r="V794">
        <f t="shared" si="391"/>
        <v>13.6</v>
      </c>
      <c r="W794" t="s">
        <v>648</v>
      </c>
      <c r="X794" t="str">
        <f t="shared" si="392"/>
        <v>Yes*</v>
      </c>
      <c r="AB794" t="s">
        <v>692</v>
      </c>
      <c r="AC794" t="str">
        <f t="shared" si="393"/>
        <v>No</v>
      </c>
      <c r="AD794" t="str">
        <f t="shared" si="375"/>
        <v>No</v>
      </c>
      <c r="AE794" t="str">
        <f t="shared" si="376"/>
        <v>No</v>
      </c>
      <c r="AF794" t="str">
        <f t="shared" si="377"/>
        <v>No</v>
      </c>
      <c r="AG794" t="str">
        <f t="shared" si="378"/>
        <v>No</v>
      </c>
      <c r="AH794" t="s">
        <v>349</v>
      </c>
      <c r="AI794" t="s">
        <v>348</v>
      </c>
      <c r="AJ794" t="str">
        <f t="shared" si="373"/>
        <v/>
      </c>
      <c r="AK794" t="str">
        <f t="shared" si="379"/>
        <v/>
      </c>
      <c r="AL794" t="str">
        <f t="shared" si="380"/>
        <v/>
      </c>
      <c r="AM794" t="str">
        <f t="shared" si="381"/>
        <v/>
      </c>
      <c r="AN794" t="str">
        <f t="shared" si="382"/>
        <v/>
      </c>
      <c r="AO794" t="str">
        <f t="shared" si="383"/>
        <v>PAH</v>
      </c>
      <c r="AP794" t="str">
        <f t="shared" si="370"/>
        <v/>
      </c>
    </row>
    <row r="795" spans="1:42" hidden="1" x14ac:dyDescent="0.35">
      <c r="A795">
        <v>4087000</v>
      </c>
      <c r="B795" t="s">
        <v>3</v>
      </c>
      <c r="C795" t="s">
        <v>4</v>
      </c>
      <c r="D795">
        <v>2017</v>
      </c>
      <c r="E795" t="s">
        <v>620</v>
      </c>
      <c r="F795" s="4">
        <v>63174</v>
      </c>
      <c r="G795" s="1" t="s">
        <v>211</v>
      </c>
      <c r="H795" t="s">
        <v>46</v>
      </c>
      <c r="I795" t="s">
        <v>693</v>
      </c>
      <c r="N795" t="s">
        <v>606</v>
      </c>
      <c r="O795" s="1" t="str">
        <f t="shared" si="384"/>
        <v>No</v>
      </c>
      <c r="Q795" s="1">
        <v>100</v>
      </c>
      <c r="R795">
        <f t="shared" si="389"/>
        <v>0</v>
      </c>
      <c r="S795">
        <v>100</v>
      </c>
      <c r="T795" t="s">
        <v>622</v>
      </c>
      <c r="U795">
        <f t="shared" si="390"/>
        <v>0</v>
      </c>
      <c r="V795">
        <f t="shared" si="391"/>
        <v>0</v>
      </c>
      <c r="W795" t="s">
        <v>648</v>
      </c>
      <c r="X795" t="str">
        <f t="shared" si="392"/>
        <v>No</v>
      </c>
      <c r="AB795" t="s">
        <v>695</v>
      </c>
      <c r="AC795" t="str">
        <f t="shared" si="393"/>
        <v>No</v>
      </c>
      <c r="AD795" t="str">
        <f t="shared" si="375"/>
        <v>No</v>
      </c>
      <c r="AE795" t="str">
        <f t="shared" si="376"/>
        <v>Yes</v>
      </c>
      <c r="AF795" t="str">
        <f t="shared" si="377"/>
        <v>No</v>
      </c>
      <c r="AG795" t="str">
        <f t="shared" si="378"/>
        <v>No</v>
      </c>
      <c r="AH795" t="s">
        <v>349</v>
      </c>
      <c r="AI795" t="s">
        <v>348</v>
      </c>
      <c r="AJ795" t="str">
        <f t="shared" si="373"/>
        <v/>
      </c>
      <c r="AK795" t="str">
        <f t="shared" si="379"/>
        <v/>
      </c>
      <c r="AL795" t="str">
        <f t="shared" si="380"/>
        <v>Consumer</v>
      </c>
      <c r="AM795" t="str">
        <f t="shared" si="381"/>
        <v/>
      </c>
      <c r="AN795" t="str">
        <f t="shared" si="382"/>
        <v/>
      </c>
      <c r="AO795" t="str">
        <f t="shared" si="383"/>
        <v>PAH</v>
      </c>
      <c r="AP795" t="str">
        <f t="shared" si="370"/>
        <v/>
      </c>
    </row>
    <row r="796" spans="1:42" hidden="1" x14ac:dyDescent="0.35">
      <c r="A796">
        <v>40870112</v>
      </c>
      <c r="B796" t="s">
        <v>573</v>
      </c>
      <c r="C796" t="s">
        <v>574</v>
      </c>
      <c r="D796">
        <v>2017</v>
      </c>
      <c r="E796" t="s">
        <v>620</v>
      </c>
      <c r="F796" s="4">
        <v>68092</v>
      </c>
      <c r="G796" t="s">
        <v>671</v>
      </c>
      <c r="H796"/>
      <c r="I796" t="s">
        <v>621</v>
      </c>
      <c r="N796" t="s">
        <v>606</v>
      </c>
      <c r="O796" s="1" t="str">
        <f t="shared" si="384"/>
        <v>No</v>
      </c>
      <c r="Q796">
        <v>1.65</v>
      </c>
      <c r="R796">
        <f t="shared" si="389"/>
        <v>0</v>
      </c>
      <c r="S796">
        <v>0.69</v>
      </c>
      <c r="T796" t="s">
        <v>622</v>
      </c>
      <c r="U796">
        <f t="shared" si="390"/>
        <v>0</v>
      </c>
      <c r="V796">
        <f t="shared" si="391"/>
        <v>0</v>
      </c>
      <c r="W796" t="s">
        <v>648</v>
      </c>
      <c r="X796" t="str">
        <f t="shared" si="392"/>
        <v>No</v>
      </c>
      <c r="AB796" t="s">
        <v>692</v>
      </c>
      <c r="AC796" t="str">
        <f t="shared" si="393"/>
        <v>No</v>
      </c>
      <c r="AD796" t="str">
        <f t="shared" si="375"/>
        <v>No</v>
      </c>
      <c r="AE796" t="str">
        <f t="shared" si="376"/>
        <v>No</v>
      </c>
      <c r="AF796" t="str">
        <f t="shared" si="377"/>
        <v>No</v>
      </c>
      <c r="AG796" t="str">
        <f t="shared" si="378"/>
        <v>No</v>
      </c>
      <c r="AH796" t="s">
        <v>349</v>
      </c>
      <c r="AI796" t="s">
        <v>348</v>
      </c>
      <c r="AJ796" t="str">
        <f t="shared" si="373"/>
        <v/>
      </c>
      <c r="AK796" t="str">
        <f t="shared" si="379"/>
        <v/>
      </c>
      <c r="AL796" t="str">
        <f t="shared" si="380"/>
        <v/>
      </c>
      <c r="AM796" t="str">
        <f t="shared" si="381"/>
        <v/>
      </c>
      <c r="AN796" t="str">
        <f t="shared" si="382"/>
        <v/>
      </c>
      <c r="AO796" t="str">
        <f t="shared" si="383"/>
        <v>PAH</v>
      </c>
      <c r="AP796" t="str">
        <f t="shared" si="370"/>
        <v/>
      </c>
    </row>
    <row r="797" spans="1:42" hidden="1" x14ac:dyDescent="0.35">
      <c r="A797">
        <v>4087170</v>
      </c>
      <c r="B797" t="s">
        <v>586</v>
      </c>
      <c r="C797" t="s">
        <v>587</v>
      </c>
      <c r="D797">
        <v>2017</v>
      </c>
      <c r="E797" t="s">
        <v>620</v>
      </c>
      <c r="F797" s="4">
        <v>68092</v>
      </c>
      <c r="G797" t="s">
        <v>671</v>
      </c>
      <c r="H797"/>
      <c r="I797" t="s">
        <v>621</v>
      </c>
      <c r="N797"/>
      <c r="O797" s="1" t="str">
        <f t="shared" si="384"/>
        <v>Yes</v>
      </c>
      <c r="Q797">
        <v>111</v>
      </c>
      <c r="R797">
        <f t="shared" si="389"/>
        <v>111</v>
      </c>
      <c r="S797">
        <v>0.69</v>
      </c>
      <c r="T797" t="s">
        <v>622</v>
      </c>
      <c r="U797">
        <f t="shared" si="390"/>
        <v>111</v>
      </c>
      <c r="V797">
        <f t="shared" si="391"/>
        <v>111</v>
      </c>
      <c r="W797" t="s">
        <v>648</v>
      </c>
      <c r="X797" t="str">
        <f t="shared" si="392"/>
        <v>Yes*</v>
      </c>
      <c r="AB797" t="s">
        <v>692</v>
      </c>
      <c r="AC797" t="str">
        <f t="shared" si="393"/>
        <v>No</v>
      </c>
      <c r="AD797" t="str">
        <f t="shared" si="375"/>
        <v>No</v>
      </c>
      <c r="AE797" t="str">
        <f t="shared" si="376"/>
        <v>No</v>
      </c>
      <c r="AF797" t="str">
        <f t="shared" si="377"/>
        <v>No</v>
      </c>
      <c r="AG797" t="str">
        <f t="shared" si="378"/>
        <v>No</v>
      </c>
      <c r="AH797" t="s">
        <v>349</v>
      </c>
      <c r="AI797" t="s">
        <v>348</v>
      </c>
      <c r="AJ797" t="str">
        <f t="shared" si="373"/>
        <v/>
      </c>
      <c r="AK797" t="str">
        <f t="shared" si="379"/>
        <v/>
      </c>
      <c r="AL797" t="str">
        <f t="shared" si="380"/>
        <v/>
      </c>
      <c r="AM797" t="str">
        <f t="shared" si="381"/>
        <v/>
      </c>
      <c r="AN797" t="str">
        <f t="shared" si="382"/>
        <v/>
      </c>
      <c r="AO797" t="str">
        <f t="shared" si="383"/>
        <v>PAH</v>
      </c>
      <c r="AP797" t="str">
        <f t="shared" si="370"/>
        <v/>
      </c>
    </row>
    <row r="798" spans="1:42" hidden="1" x14ac:dyDescent="0.35">
      <c r="A798">
        <v>40871607</v>
      </c>
      <c r="B798" s="5" t="s">
        <v>584</v>
      </c>
      <c r="C798" t="s">
        <v>585</v>
      </c>
      <c r="D798">
        <v>2017</v>
      </c>
      <c r="E798" t="s">
        <v>620</v>
      </c>
      <c r="F798" s="4">
        <v>68092</v>
      </c>
      <c r="G798" t="s">
        <v>671</v>
      </c>
      <c r="H798"/>
      <c r="I798" t="s">
        <v>621</v>
      </c>
      <c r="N798"/>
      <c r="O798" s="1" t="str">
        <f t="shared" si="384"/>
        <v>Yes</v>
      </c>
      <c r="Q798">
        <v>139</v>
      </c>
      <c r="R798">
        <f t="shared" si="389"/>
        <v>139</v>
      </c>
      <c r="S798">
        <v>0.69</v>
      </c>
      <c r="T798" t="s">
        <v>622</v>
      </c>
      <c r="U798">
        <f t="shared" si="390"/>
        <v>139</v>
      </c>
      <c r="V798">
        <f t="shared" si="391"/>
        <v>139</v>
      </c>
      <c r="W798" t="s">
        <v>648</v>
      </c>
      <c r="X798" t="str">
        <f t="shared" si="392"/>
        <v>Yes*</v>
      </c>
      <c r="AB798" t="s">
        <v>692</v>
      </c>
      <c r="AC798" t="str">
        <f t="shared" si="393"/>
        <v>No</v>
      </c>
      <c r="AD798" t="str">
        <f t="shared" si="375"/>
        <v>No</v>
      </c>
      <c r="AE798" t="str">
        <f t="shared" si="376"/>
        <v>No</v>
      </c>
      <c r="AF798" t="str">
        <f t="shared" si="377"/>
        <v>No</v>
      </c>
      <c r="AG798" t="str">
        <f t="shared" si="378"/>
        <v>No</v>
      </c>
      <c r="AH798" t="s">
        <v>349</v>
      </c>
      <c r="AI798" t="s">
        <v>348</v>
      </c>
      <c r="AJ798" t="str">
        <f t="shared" si="373"/>
        <v/>
      </c>
      <c r="AK798" t="str">
        <f t="shared" si="379"/>
        <v/>
      </c>
      <c r="AL798" t="str">
        <f t="shared" si="380"/>
        <v/>
      </c>
      <c r="AM798" t="str">
        <f t="shared" si="381"/>
        <v/>
      </c>
      <c r="AN798" t="str">
        <f t="shared" si="382"/>
        <v/>
      </c>
      <c r="AO798" t="str">
        <f t="shared" si="383"/>
        <v>PAH</v>
      </c>
      <c r="AP798" t="str">
        <f t="shared" si="370"/>
        <v/>
      </c>
    </row>
    <row r="799" spans="1:42" hidden="1" x14ac:dyDescent="0.35">
      <c r="A799">
        <v>4087141</v>
      </c>
      <c r="B799" t="s">
        <v>582</v>
      </c>
      <c r="C799" t="s">
        <v>583</v>
      </c>
      <c r="D799">
        <v>2017</v>
      </c>
      <c r="E799" t="s">
        <v>620</v>
      </c>
      <c r="F799" s="4">
        <v>68092</v>
      </c>
      <c r="G799" t="s">
        <v>671</v>
      </c>
      <c r="H799"/>
      <c r="I799" t="s">
        <v>621</v>
      </c>
      <c r="N799"/>
      <c r="O799" s="1" t="str">
        <f t="shared" si="384"/>
        <v>Yes</v>
      </c>
      <c r="Q799">
        <v>88.9</v>
      </c>
      <c r="R799">
        <f t="shared" si="389"/>
        <v>88.9</v>
      </c>
      <c r="S799">
        <v>0.69</v>
      </c>
      <c r="T799" t="s">
        <v>622</v>
      </c>
      <c r="U799">
        <f t="shared" si="390"/>
        <v>88.9</v>
      </c>
      <c r="V799">
        <f t="shared" si="391"/>
        <v>88.9</v>
      </c>
      <c r="W799" t="s">
        <v>648</v>
      </c>
      <c r="X799" t="str">
        <f t="shared" si="392"/>
        <v>Yes*</v>
      </c>
      <c r="AB799" t="s">
        <v>692</v>
      </c>
      <c r="AC799" t="str">
        <f t="shared" si="393"/>
        <v>No</v>
      </c>
      <c r="AD799" t="str">
        <f t="shared" si="375"/>
        <v>No</v>
      </c>
      <c r="AE799" t="str">
        <f t="shared" si="376"/>
        <v>No</v>
      </c>
      <c r="AF799" t="str">
        <f t="shared" si="377"/>
        <v>No</v>
      </c>
      <c r="AG799" t="str">
        <f t="shared" si="378"/>
        <v>No</v>
      </c>
      <c r="AH799" t="s">
        <v>349</v>
      </c>
      <c r="AI799" t="s">
        <v>348</v>
      </c>
      <c r="AJ799" t="str">
        <f t="shared" si="373"/>
        <v/>
      </c>
      <c r="AK799" t="str">
        <f t="shared" si="379"/>
        <v/>
      </c>
      <c r="AL799" t="str">
        <f t="shared" si="380"/>
        <v/>
      </c>
      <c r="AM799" t="str">
        <f t="shared" si="381"/>
        <v/>
      </c>
      <c r="AN799" t="str">
        <f t="shared" si="382"/>
        <v/>
      </c>
      <c r="AO799" t="str">
        <f t="shared" si="383"/>
        <v>PAH</v>
      </c>
      <c r="AP799" t="str">
        <f t="shared" si="370"/>
        <v/>
      </c>
    </row>
    <row r="800" spans="1:42" hidden="1" x14ac:dyDescent="0.35">
      <c r="A800">
        <v>4087098</v>
      </c>
      <c r="B800" t="s">
        <v>579</v>
      </c>
      <c r="C800" t="s">
        <v>580</v>
      </c>
      <c r="D800">
        <v>2017</v>
      </c>
      <c r="E800" t="s">
        <v>620</v>
      </c>
      <c r="F800" s="4">
        <v>68092</v>
      </c>
      <c r="G800" t="s">
        <v>671</v>
      </c>
      <c r="H800"/>
      <c r="I800" t="s">
        <v>621</v>
      </c>
      <c r="N800"/>
      <c r="O800" s="1" t="str">
        <f t="shared" si="384"/>
        <v>Yes</v>
      </c>
      <c r="Q800">
        <v>112</v>
      </c>
      <c r="R800">
        <f t="shared" si="389"/>
        <v>112</v>
      </c>
      <c r="S800">
        <v>0.69</v>
      </c>
      <c r="T800" t="s">
        <v>622</v>
      </c>
      <c r="U800">
        <f t="shared" si="390"/>
        <v>112</v>
      </c>
      <c r="V800">
        <f t="shared" si="391"/>
        <v>112</v>
      </c>
      <c r="W800" t="s">
        <v>648</v>
      </c>
      <c r="X800" t="str">
        <f t="shared" si="392"/>
        <v>Yes*</v>
      </c>
      <c r="AB800" t="s">
        <v>692</v>
      </c>
      <c r="AC800" t="str">
        <f t="shared" si="393"/>
        <v>No</v>
      </c>
      <c r="AD800" t="str">
        <f t="shared" si="375"/>
        <v>No</v>
      </c>
      <c r="AE800" t="str">
        <f t="shared" si="376"/>
        <v>No</v>
      </c>
      <c r="AF800" t="str">
        <f t="shared" si="377"/>
        <v>No</v>
      </c>
      <c r="AG800" t="str">
        <f t="shared" si="378"/>
        <v>No</v>
      </c>
      <c r="AH800" t="s">
        <v>349</v>
      </c>
      <c r="AI800" t="s">
        <v>348</v>
      </c>
      <c r="AJ800" t="str">
        <f t="shared" si="373"/>
        <v/>
      </c>
      <c r="AK800" t="str">
        <f t="shared" si="379"/>
        <v/>
      </c>
      <c r="AL800" t="str">
        <f t="shared" si="380"/>
        <v/>
      </c>
      <c r="AM800" t="str">
        <f t="shared" si="381"/>
        <v/>
      </c>
      <c r="AN800" t="str">
        <f t="shared" si="382"/>
        <v/>
      </c>
      <c r="AO800" t="str">
        <f t="shared" si="383"/>
        <v>PAH</v>
      </c>
      <c r="AP800" t="str">
        <f t="shared" si="370"/>
        <v/>
      </c>
    </row>
    <row r="801" spans="1:42" hidden="1" x14ac:dyDescent="0.35">
      <c r="A801">
        <v>40870855</v>
      </c>
      <c r="B801" t="s">
        <v>577</v>
      </c>
      <c r="C801" t="s">
        <v>578</v>
      </c>
      <c r="D801">
        <v>2017</v>
      </c>
      <c r="E801" t="s">
        <v>620</v>
      </c>
      <c r="F801" s="4">
        <v>68092</v>
      </c>
      <c r="G801" t="s">
        <v>671</v>
      </c>
      <c r="H801"/>
      <c r="I801" t="s">
        <v>621</v>
      </c>
      <c r="N801"/>
      <c r="O801" s="1" t="str">
        <f t="shared" si="384"/>
        <v>Yes</v>
      </c>
      <c r="Q801">
        <v>173</v>
      </c>
      <c r="R801">
        <f t="shared" si="389"/>
        <v>173</v>
      </c>
      <c r="S801">
        <v>0.69</v>
      </c>
      <c r="T801" t="s">
        <v>622</v>
      </c>
      <c r="U801">
        <f t="shared" si="390"/>
        <v>173</v>
      </c>
      <c r="V801">
        <f t="shared" si="391"/>
        <v>173</v>
      </c>
      <c r="W801" t="s">
        <v>648</v>
      </c>
      <c r="X801" t="str">
        <f t="shared" si="392"/>
        <v>Yes*</v>
      </c>
      <c r="AB801" t="s">
        <v>692</v>
      </c>
      <c r="AC801" t="str">
        <f t="shared" si="393"/>
        <v>No</v>
      </c>
      <c r="AD801" t="str">
        <f t="shared" si="375"/>
        <v>No</v>
      </c>
      <c r="AE801" t="str">
        <f t="shared" si="376"/>
        <v>No</v>
      </c>
      <c r="AF801" t="str">
        <f t="shared" si="377"/>
        <v>No</v>
      </c>
      <c r="AG801" t="str">
        <f t="shared" si="378"/>
        <v>No</v>
      </c>
      <c r="AH801" t="s">
        <v>349</v>
      </c>
      <c r="AI801" t="s">
        <v>348</v>
      </c>
      <c r="AJ801" t="str">
        <f t="shared" si="373"/>
        <v/>
      </c>
      <c r="AK801" t="str">
        <f t="shared" si="379"/>
        <v/>
      </c>
      <c r="AL801" t="str">
        <f t="shared" si="380"/>
        <v/>
      </c>
      <c r="AM801" t="str">
        <f t="shared" si="381"/>
        <v/>
      </c>
      <c r="AN801" t="str">
        <f t="shared" si="382"/>
        <v/>
      </c>
      <c r="AO801" t="str">
        <f t="shared" si="383"/>
        <v>PAH</v>
      </c>
      <c r="AP801" t="str">
        <f t="shared" si="370"/>
        <v/>
      </c>
    </row>
    <row r="802" spans="1:42" hidden="1" x14ac:dyDescent="0.35">
      <c r="A802">
        <v>4087014</v>
      </c>
      <c r="B802" t="s">
        <v>575</v>
      </c>
      <c r="C802" t="s">
        <v>576</v>
      </c>
      <c r="D802">
        <v>2017</v>
      </c>
      <c r="E802" t="s">
        <v>620</v>
      </c>
      <c r="F802" s="4">
        <v>68092</v>
      </c>
      <c r="G802" t="s">
        <v>671</v>
      </c>
      <c r="H802"/>
      <c r="I802" t="s">
        <v>621</v>
      </c>
      <c r="N802" t="s">
        <v>606</v>
      </c>
      <c r="O802" s="1" t="str">
        <f t="shared" si="384"/>
        <v>No</v>
      </c>
      <c r="Q802">
        <v>1.58</v>
      </c>
      <c r="R802">
        <f t="shared" si="389"/>
        <v>0</v>
      </c>
      <c r="S802">
        <v>0.69</v>
      </c>
      <c r="T802" t="s">
        <v>622</v>
      </c>
      <c r="U802">
        <f t="shared" si="390"/>
        <v>0</v>
      </c>
      <c r="V802">
        <f t="shared" si="391"/>
        <v>0</v>
      </c>
      <c r="W802" t="s">
        <v>648</v>
      </c>
      <c r="X802" t="str">
        <f t="shared" si="392"/>
        <v>No</v>
      </c>
      <c r="AB802" t="s">
        <v>692</v>
      </c>
      <c r="AC802" t="str">
        <f t="shared" si="393"/>
        <v>No</v>
      </c>
      <c r="AD802" t="str">
        <f t="shared" si="375"/>
        <v>No</v>
      </c>
      <c r="AE802" t="str">
        <f t="shared" si="376"/>
        <v>No</v>
      </c>
      <c r="AF802" t="str">
        <f t="shared" si="377"/>
        <v>No</v>
      </c>
      <c r="AG802" t="str">
        <f t="shared" si="378"/>
        <v>No</v>
      </c>
      <c r="AH802" t="s">
        <v>349</v>
      </c>
      <c r="AI802" t="s">
        <v>348</v>
      </c>
      <c r="AJ802" t="str">
        <f t="shared" si="373"/>
        <v/>
      </c>
      <c r="AK802" t="str">
        <f t="shared" si="379"/>
        <v/>
      </c>
      <c r="AL802" t="str">
        <f t="shared" si="380"/>
        <v/>
      </c>
      <c r="AM802" t="str">
        <f t="shared" si="381"/>
        <v/>
      </c>
      <c r="AN802" t="str">
        <f t="shared" si="382"/>
        <v/>
      </c>
      <c r="AO802" t="str">
        <f t="shared" si="383"/>
        <v>PAH</v>
      </c>
      <c r="AP802" t="str">
        <f t="shared" si="370"/>
        <v/>
      </c>
    </row>
    <row r="803" spans="1:42" hidden="1" x14ac:dyDescent="0.35">
      <c r="A803" s="1">
        <v>4087000</v>
      </c>
      <c r="B803" s="1" t="s">
        <v>3</v>
      </c>
      <c r="C803" s="1" t="s">
        <v>4</v>
      </c>
      <c r="D803" s="1">
        <v>2017</v>
      </c>
      <c r="E803" s="1" t="s">
        <v>618</v>
      </c>
      <c r="F803" s="1">
        <v>67483</v>
      </c>
      <c r="G803" s="1" t="s">
        <v>273</v>
      </c>
      <c r="H803" s="1" t="s">
        <v>109</v>
      </c>
      <c r="I803" s="1" t="s">
        <v>597</v>
      </c>
      <c r="J803" s="1">
        <v>2440</v>
      </c>
      <c r="K803" s="1" t="s">
        <v>345</v>
      </c>
      <c r="L803" s="1" t="s">
        <v>561</v>
      </c>
      <c r="M803" s="1"/>
      <c r="N803" s="1" t="s">
        <v>606</v>
      </c>
      <c r="O803" s="1" t="str">
        <f t="shared" si="384"/>
        <v>No</v>
      </c>
      <c r="P803" s="1" t="s">
        <v>722</v>
      </c>
      <c r="Q803" s="1">
        <v>150</v>
      </c>
      <c r="R803" s="1">
        <f t="shared" si="389"/>
        <v>0</v>
      </c>
      <c r="S803" s="1">
        <f>IF(O803="No", Q803, " ")</f>
        <v>150</v>
      </c>
      <c r="T803" s="1" t="s">
        <v>30</v>
      </c>
      <c r="U803" s="1">
        <f>R803/1000</f>
        <v>0</v>
      </c>
      <c r="V803" s="1">
        <f>S803/1000</f>
        <v>0.15</v>
      </c>
      <c r="W803" s="1" t="s">
        <v>231</v>
      </c>
      <c r="X803" s="1" t="str">
        <f>IF(N803="E", "Yes", "No")</f>
        <v>No</v>
      </c>
      <c r="AB803" t="s">
        <v>449</v>
      </c>
      <c r="AC803" t="str">
        <f t="shared" si="393"/>
        <v>No</v>
      </c>
      <c r="AD803" t="str">
        <f t="shared" si="375"/>
        <v>No</v>
      </c>
      <c r="AE803" t="str">
        <f t="shared" si="376"/>
        <v>No</v>
      </c>
      <c r="AF803" t="str">
        <f t="shared" si="377"/>
        <v>Yes</v>
      </c>
      <c r="AG803" t="str">
        <f t="shared" si="378"/>
        <v>Yes</v>
      </c>
      <c r="AH803" s="1" t="s">
        <v>348</v>
      </c>
      <c r="AI803" t="s">
        <v>348</v>
      </c>
      <c r="AJ803" t="str">
        <f t="shared" si="373"/>
        <v/>
      </c>
      <c r="AK803" t="str">
        <f t="shared" si="379"/>
        <v/>
      </c>
      <c r="AL803" t="str">
        <f t="shared" si="380"/>
        <v/>
      </c>
      <c r="AM803" t="str">
        <f t="shared" si="381"/>
        <v>Industrial</v>
      </c>
      <c r="AN803" t="str">
        <f t="shared" si="382"/>
        <v>Pharmaceutical</v>
      </c>
      <c r="AO803" t="str">
        <f t="shared" si="383"/>
        <v/>
      </c>
      <c r="AP803" t="str">
        <f t="shared" si="370"/>
        <v/>
      </c>
    </row>
    <row r="804" spans="1:42" hidden="1" x14ac:dyDescent="0.35">
      <c r="A804">
        <v>40870112</v>
      </c>
      <c r="B804" t="s">
        <v>573</v>
      </c>
      <c r="C804" t="s">
        <v>574</v>
      </c>
      <c r="D804">
        <v>2017</v>
      </c>
      <c r="E804" t="s">
        <v>620</v>
      </c>
      <c r="F804" s="4">
        <v>62584</v>
      </c>
      <c r="G804" t="s">
        <v>657</v>
      </c>
      <c r="H804"/>
      <c r="I804" t="s">
        <v>621</v>
      </c>
      <c r="K804" t="s">
        <v>530</v>
      </c>
      <c r="L804" t="s">
        <v>507</v>
      </c>
      <c r="N804"/>
      <c r="O804" s="1" t="str">
        <f t="shared" si="384"/>
        <v>Yes</v>
      </c>
      <c r="Q804">
        <v>10.7</v>
      </c>
      <c r="R804">
        <f t="shared" si="389"/>
        <v>10.7</v>
      </c>
      <c r="S804">
        <v>0.23</v>
      </c>
      <c r="T804" t="s">
        <v>622</v>
      </c>
      <c r="U804">
        <f t="shared" ref="U804:U810" si="394">R804/1</f>
        <v>10.7</v>
      </c>
      <c r="V804">
        <f t="shared" ref="V804:V810" si="395">U804</f>
        <v>10.7</v>
      </c>
      <c r="W804" t="s">
        <v>648</v>
      </c>
      <c r="X804" t="str">
        <f t="shared" ref="X804:X810" si="396">IF(S804&lt;R804, "Yes*", "No")</f>
        <v>Yes*</v>
      </c>
      <c r="AB804" t="s">
        <v>692</v>
      </c>
      <c r="AC804" t="str">
        <f t="shared" si="393"/>
        <v>No</v>
      </c>
      <c r="AD804" t="str">
        <f t="shared" si="375"/>
        <v>No</v>
      </c>
      <c r="AE804" t="str">
        <f t="shared" si="376"/>
        <v>No</v>
      </c>
      <c r="AF804" t="str">
        <f t="shared" si="377"/>
        <v>No</v>
      </c>
      <c r="AG804" t="str">
        <f t="shared" si="378"/>
        <v>No</v>
      </c>
      <c r="AH804" t="s">
        <v>349</v>
      </c>
      <c r="AI804" t="s">
        <v>348</v>
      </c>
      <c r="AJ804" t="str">
        <f t="shared" si="373"/>
        <v/>
      </c>
      <c r="AK804" t="str">
        <f t="shared" si="379"/>
        <v/>
      </c>
      <c r="AL804" t="str">
        <f t="shared" si="380"/>
        <v/>
      </c>
      <c r="AM804" t="str">
        <f t="shared" si="381"/>
        <v/>
      </c>
      <c r="AN804" t="str">
        <f t="shared" si="382"/>
        <v/>
      </c>
      <c r="AO804" t="str">
        <f t="shared" si="383"/>
        <v>PAH</v>
      </c>
      <c r="AP804" t="str">
        <f t="shared" si="370"/>
        <v/>
      </c>
    </row>
    <row r="805" spans="1:42" hidden="1" x14ac:dyDescent="0.35">
      <c r="A805">
        <v>4087170</v>
      </c>
      <c r="B805" t="s">
        <v>586</v>
      </c>
      <c r="C805" t="s">
        <v>587</v>
      </c>
      <c r="D805">
        <v>2017</v>
      </c>
      <c r="E805" t="s">
        <v>620</v>
      </c>
      <c r="F805" s="4">
        <v>62584</v>
      </c>
      <c r="G805" t="s">
        <v>657</v>
      </c>
      <c r="H805"/>
      <c r="I805" t="s">
        <v>621</v>
      </c>
      <c r="K805" t="s">
        <v>530</v>
      </c>
      <c r="L805" t="s">
        <v>507</v>
      </c>
      <c r="N805"/>
      <c r="O805" s="1" t="str">
        <f t="shared" si="384"/>
        <v>Yes</v>
      </c>
      <c r="Q805">
        <v>67.8</v>
      </c>
      <c r="R805">
        <f t="shared" si="389"/>
        <v>67.8</v>
      </c>
      <c r="S805">
        <v>0.23</v>
      </c>
      <c r="T805" t="s">
        <v>622</v>
      </c>
      <c r="U805">
        <f t="shared" si="394"/>
        <v>67.8</v>
      </c>
      <c r="V805">
        <f t="shared" si="395"/>
        <v>67.8</v>
      </c>
      <c r="W805" t="s">
        <v>648</v>
      </c>
      <c r="X805" t="str">
        <f t="shared" si="396"/>
        <v>Yes*</v>
      </c>
      <c r="AB805" t="s">
        <v>692</v>
      </c>
      <c r="AC805" t="str">
        <f t="shared" si="393"/>
        <v>No</v>
      </c>
      <c r="AD805" t="str">
        <f t="shared" si="375"/>
        <v>No</v>
      </c>
      <c r="AE805" t="str">
        <f t="shared" si="376"/>
        <v>No</v>
      </c>
      <c r="AF805" t="str">
        <f t="shared" si="377"/>
        <v>No</v>
      </c>
      <c r="AG805" t="str">
        <f t="shared" si="378"/>
        <v>No</v>
      </c>
      <c r="AH805" t="s">
        <v>349</v>
      </c>
      <c r="AI805" t="s">
        <v>348</v>
      </c>
      <c r="AJ805" t="str">
        <f t="shared" si="373"/>
        <v/>
      </c>
      <c r="AK805" t="str">
        <f t="shared" si="379"/>
        <v/>
      </c>
      <c r="AL805" t="str">
        <f t="shared" si="380"/>
        <v/>
      </c>
      <c r="AM805" t="str">
        <f t="shared" si="381"/>
        <v/>
      </c>
      <c r="AN805" t="str">
        <f t="shared" si="382"/>
        <v/>
      </c>
      <c r="AO805" t="str">
        <f t="shared" si="383"/>
        <v>PAH</v>
      </c>
      <c r="AP805" t="str">
        <f t="shared" si="370"/>
        <v/>
      </c>
    </row>
    <row r="806" spans="1:42" hidden="1" x14ac:dyDescent="0.35">
      <c r="A806">
        <v>40871607</v>
      </c>
      <c r="B806" s="5" t="s">
        <v>584</v>
      </c>
      <c r="C806" t="s">
        <v>585</v>
      </c>
      <c r="D806">
        <v>2017</v>
      </c>
      <c r="E806" t="s">
        <v>620</v>
      </c>
      <c r="F806" s="4">
        <v>62584</v>
      </c>
      <c r="G806" t="s">
        <v>657</v>
      </c>
      <c r="H806"/>
      <c r="I806" t="s">
        <v>621</v>
      </c>
      <c r="K806" t="s">
        <v>530</v>
      </c>
      <c r="L806" t="s">
        <v>507</v>
      </c>
      <c r="N806"/>
      <c r="O806" s="1" t="str">
        <f t="shared" si="384"/>
        <v>Yes</v>
      </c>
      <c r="Q806">
        <v>126</v>
      </c>
      <c r="R806">
        <f t="shared" si="389"/>
        <v>126</v>
      </c>
      <c r="S806">
        <v>0.23</v>
      </c>
      <c r="T806" t="s">
        <v>622</v>
      </c>
      <c r="U806">
        <f t="shared" si="394"/>
        <v>126</v>
      </c>
      <c r="V806">
        <f t="shared" si="395"/>
        <v>126</v>
      </c>
      <c r="W806" t="s">
        <v>648</v>
      </c>
      <c r="X806" t="str">
        <f t="shared" si="396"/>
        <v>Yes*</v>
      </c>
      <c r="AB806" t="s">
        <v>692</v>
      </c>
      <c r="AC806" t="str">
        <f t="shared" si="393"/>
        <v>No</v>
      </c>
      <c r="AD806" t="str">
        <f t="shared" si="375"/>
        <v>No</v>
      </c>
      <c r="AE806" t="str">
        <f t="shared" si="376"/>
        <v>No</v>
      </c>
      <c r="AF806" t="str">
        <f t="shared" si="377"/>
        <v>No</v>
      </c>
      <c r="AG806" t="str">
        <f t="shared" si="378"/>
        <v>No</v>
      </c>
      <c r="AH806" t="s">
        <v>349</v>
      </c>
      <c r="AI806" t="s">
        <v>348</v>
      </c>
      <c r="AJ806" t="str">
        <f t="shared" si="373"/>
        <v/>
      </c>
      <c r="AK806" t="str">
        <f t="shared" si="379"/>
        <v/>
      </c>
      <c r="AL806" t="str">
        <f t="shared" si="380"/>
        <v/>
      </c>
      <c r="AM806" t="str">
        <f t="shared" si="381"/>
        <v/>
      </c>
      <c r="AN806" t="str">
        <f t="shared" si="382"/>
        <v/>
      </c>
      <c r="AO806" t="str">
        <f t="shared" si="383"/>
        <v>PAH</v>
      </c>
      <c r="AP806" t="str">
        <f t="shared" si="370"/>
        <v/>
      </c>
    </row>
    <row r="807" spans="1:42" hidden="1" x14ac:dyDescent="0.35">
      <c r="A807">
        <v>4087141</v>
      </c>
      <c r="B807" t="s">
        <v>582</v>
      </c>
      <c r="C807" t="s">
        <v>583</v>
      </c>
      <c r="D807">
        <v>2017</v>
      </c>
      <c r="E807" t="s">
        <v>620</v>
      </c>
      <c r="F807" s="4">
        <v>62584</v>
      </c>
      <c r="G807" t="s">
        <v>657</v>
      </c>
      <c r="H807"/>
      <c r="I807" t="s">
        <v>621</v>
      </c>
      <c r="K807" t="s">
        <v>530</v>
      </c>
      <c r="L807" t="s">
        <v>507</v>
      </c>
      <c r="N807"/>
      <c r="O807" s="1" t="str">
        <f t="shared" si="384"/>
        <v>Yes</v>
      </c>
      <c r="Q807">
        <v>53.4</v>
      </c>
      <c r="R807">
        <f t="shared" si="389"/>
        <v>53.4</v>
      </c>
      <c r="S807">
        <v>0.23</v>
      </c>
      <c r="T807" t="s">
        <v>622</v>
      </c>
      <c r="U807">
        <f t="shared" si="394"/>
        <v>53.4</v>
      </c>
      <c r="V807">
        <f t="shared" si="395"/>
        <v>53.4</v>
      </c>
      <c r="W807" t="s">
        <v>648</v>
      </c>
      <c r="X807" t="str">
        <f t="shared" si="396"/>
        <v>Yes*</v>
      </c>
      <c r="AB807" t="s">
        <v>692</v>
      </c>
      <c r="AC807" t="str">
        <f t="shared" si="393"/>
        <v>No</v>
      </c>
      <c r="AD807" t="str">
        <f t="shared" si="375"/>
        <v>No</v>
      </c>
      <c r="AE807" t="str">
        <f t="shared" si="376"/>
        <v>No</v>
      </c>
      <c r="AF807" t="str">
        <f t="shared" si="377"/>
        <v>No</v>
      </c>
      <c r="AG807" t="str">
        <f t="shared" si="378"/>
        <v>No</v>
      </c>
      <c r="AH807" t="s">
        <v>349</v>
      </c>
      <c r="AI807" t="s">
        <v>348</v>
      </c>
      <c r="AJ807" t="str">
        <f t="shared" si="373"/>
        <v/>
      </c>
      <c r="AK807" t="str">
        <f t="shared" si="379"/>
        <v/>
      </c>
      <c r="AL807" t="str">
        <f t="shared" si="380"/>
        <v/>
      </c>
      <c r="AM807" t="str">
        <f t="shared" si="381"/>
        <v/>
      </c>
      <c r="AN807" t="str">
        <f t="shared" si="382"/>
        <v/>
      </c>
      <c r="AO807" t="str">
        <f t="shared" si="383"/>
        <v>PAH</v>
      </c>
      <c r="AP807" t="str">
        <f t="shared" si="370"/>
        <v/>
      </c>
    </row>
    <row r="808" spans="1:42" hidden="1" x14ac:dyDescent="0.35">
      <c r="A808">
        <v>4087098</v>
      </c>
      <c r="B808" t="s">
        <v>579</v>
      </c>
      <c r="C808" t="s">
        <v>580</v>
      </c>
      <c r="D808">
        <v>2017</v>
      </c>
      <c r="E808" t="s">
        <v>620</v>
      </c>
      <c r="F808" s="4">
        <v>62584</v>
      </c>
      <c r="G808" t="s">
        <v>657</v>
      </c>
      <c r="H808"/>
      <c r="I808" t="s">
        <v>621</v>
      </c>
      <c r="K808" t="s">
        <v>530</v>
      </c>
      <c r="L808" t="s">
        <v>507</v>
      </c>
      <c r="N808"/>
      <c r="O808" s="1" t="str">
        <f t="shared" si="384"/>
        <v>Yes</v>
      </c>
      <c r="Q808">
        <v>41.6</v>
      </c>
      <c r="R808">
        <f t="shared" si="389"/>
        <v>41.6</v>
      </c>
      <c r="S808">
        <v>0.23</v>
      </c>
      <c r="T808" t="s">
        <v>622</v>
      </c>
      <c r="U808">
        <f t="shared" si="394"/>
        <v>41.6</v>
      </c>
      <c r="V808">
        <f t="shared" si="395"/>
        <v>41.6</v>
      </c>
      <c r="W808" t="s">
        <v>648</v>
      </c>
      <c r="X808" t="str">
        <f t="shared" si="396"/>
        <v>Yes*</v>
      </c>
      <c r="AB808" t="s">
        <v>692</v>
      </c>
      <c r="AC808" t="str">
        <f t="shared" si="393"/>
        <v>No</v>
      </c>
      <c r="AD808" t="str">
        <f t="shared" si="375"/>
        <v>No</v>
      </c>
      <c r="AE808" t="str">
        <f t="shared" si="376"/>
        <v>No</v>
      </c>
      <c r="AF808" t="str">
        <f t="shared" si="377"/>
        <v>No</v>
      </c>
      <c r="AG808" t="str">
        <f t="shared" si="378"/>
        <v>No</v>
      </c>
      <c r="AH808" t="s">
        <v>349</v>
      </c>
      <c r="AI808" t="s">
        <v>348</v>
      </c>
      <c r="AJ808" t="str">
        <f t="shared" si="373"/>
        <v/>
      </c>
      <c r="AK808" t="str">
        <f t="shared" si="379"/>
        <v/>
      </c>
      <c r="AL808" t="str">
        <f t="shared" si="380"/>
        <v/>
      </c>
      <c r="AM808" t="str">
        <f t="shared" si="381"/>
        <v/>
      </c>
      <c r="AN808" t="str">
        <f t="shared" si="382"/>
        <v/>
      </c>
      <c r="AO808" t="str">
        <f t="shared" si="383"/>
        <v>PAH</v>
      </c>
      <c r="AP808" t="str">
        <f t="shared" si="370"/>
        <v/>
      </c>
    </row>
    <row r="809" spans="1:42" hidden="1" x14ac:dyDescent="0.35">
      <c r="A809">
        <v>40870855</v>
      </c>
      <c r="B809" t="s">
        <v>577</v>
      </c>
      <c r="C809" t="s">
        <v>578</v>
      </c>
      <c r="D809">
        <v>2017</v>
      </c>
      <c r="E809" t="s">
        <v>620</v>
      </c>
      <c r="F809" s="4">
        <v>62584</v>
      </c>
      <c r="G809" t="s">
        <v>657</v>
      </c>
      <c r="H809"/>
      <c r="I809" t="s">
        <v>621</v>
      </c>
      <c r="K809" t="s">
        <v>530</v>
      </c>
      <c r="L809" t="s">
        <v>507</v>
      </c>
      <c r="N809"/>
      <c r="O809" s="1" t="str">
        <f t="shared" si="384"/>
        <v>Yes</v>
      </c>
      <c r="Q809">
        <v>25.2</v>
      </c>
      <c r="R809">
        <f t="shared" si="389"/>
        <v>25.2</v>
      </c>
      <c r="S809">
        <v>0.23</v>
      </c>
      <c r="T809" t="s">
        <v>622</v>
      </c>
      <c r="U809">
        <f t="shared" si="394"/>
        <v>25.2</v>
      </c>
      <c r="V809">
        <f t="shared" si="395"/>
        <v>25.2</v>
      </c>
      <c r="W809" t="s">
        <v>648</v>
      </c>
      <c r="X809" t="str">
        <f t="shared" si="396"/>
        <v>Yes*</v>
      </c>
      <c r="AB809" t="s">
        <v>692</v>
      </c>
      <c r="AC809" t="str">
        <f t="shared" si="393"/>
        <v>No</v>
      </c>
      <c r="AD809" t="str">
        <f t="shared" si="375"/>
        <v>No</v>
      </c>
      <c r="AE809" t="str">
        <f t="shared" si="376"/>
        <v>No</v>
      </c>
      <c r="AF809" t="str">
        <f t="shared" si="377"/>
        <v>No</v>
      </c>
      <c r="AG809" t="str">
        <f t="shared" si="378"/>
        <v>No</v>
      </c>
      <c r="AH809" t="s">
        <v>349</v>
      </c>
      <c r="AI809" t="s">
        <v>348</v>
      </c>
      <c r="AJ809" t="str">
        <f t="shared" si="373"/>
        <v/>
      </c>
      <c r="AK809" t="str">
        <f t="shared" si="379"/>
        <v/>
      </c>
      <c r="AL809" t="str">
        <f t="shared" si="380"/>
        <v/>
      </c>
      <c r="AM809" t="str">
        <f t="shared" si="381"/>
        <v/>
      </c>
      <c r="AN809" t="str">
        <f t="shared" si="382"/>
        <v/>
      </c>
      <c r="AO809" t="str">
        <f t="shared" si="383"/>
        <v>PAH</v>
      </c>
      <c r="AP809" t="str">
        <f t="shared" si="370"/>
        <v/>
      </c>
    </row>
    <row r="810" spans="1:42" hidden="1" x14ac:dyDescent="0.35">
      <c r="A810">
        <v>4087014</v>
      </c>
      <c r="B810" t="s">
        <v>575</v>
      </c>
      <c r="C810" t="s">
        <v>576</v>
      </c>
      <c r="D810">
        <v>2017</v>
      </c>
      <c r="E810" t="s">
        <v>620</v>
      </c>
      <c r="F810" s="4">
        <v>62584</v>
      </c>
      <c r="G810" t="s">
        <v>657</v>
      </c>
      <c r="H810"/>
      <c r="I810" t="s">
        <v>621</v>
      </c>
      <c r="K810" t="s">
        <v>530</v>
      </c>
      <c r="L810" t="s">
        <v>507</v>
      </c>
      <c r="N810" t="s">
        <v>606</v>
      </c>
      <c r="O810" s="1" t="str">
        <f t="shared" si="384"/>
        <v>No</v>
      </c>
      <c r="Q810">
        <v>0.52</v>
      </c>
      <c r="R810">
        <f t="shared" si="389"/>
        <v>0</v>
      </c>
      <c r="S810">
        <v>0.23</v>
      </c>
      <c r="T810" t="s">
        <v>622</v>
      </c>
      <c r="U810">
        <f t="shared" si="394"/>
        <v>0</v>
      </c>
      <c r="V810">
        <f t="shared" si="395"/>
        <v>0</v>
      </c>
      <c r="W810" t="s">
        <v>648</v>
      </c>
      <c r="X810" t="str">
        <f t="shared" si="396"/>
        <v>No</v>
      </c>
      <c r="AB810" t="s">
        <v>692</v>
      </c>
      <c r="AC810" t="str">
        <f t="shared" si="393"/>
        <v>No</v>
      </c>
      <c r="AD810" t="str">
        <f t="shared" si="375"/>
        <v>No</v>
      </c>
      <c r="AE810" t="str">
        <f t="shared" si="376"/>
        <v>No</v>
      </c>
      <c r="AF810" t="str">
        <f t="shared" si="377"/>
        <v>No</v>
      </c>
      <c r="AG810" t="str">
        <f t="shared" si="378"/>
        <v>No</v>
      </c>
      <c r="AH810" t="s">
        <v>349</v>
      </c>
      <c r="AI810" t="s">
        <v>348</v>
      </c>
      <c r="AJ810" t="str">
        <f t="shared" si="373"/>
        <v/>
      </c>
      <c r="AK810" t="str">
        <f t="shared" si="379"/>
        <v/>
      </c>
      <c r="AL810" t="str">
        <f t="shared" si="380"/>
        <v/>
      </c>
      <c r="AM810" t="str">
        <f t="shared" si="381"/>
        <v/>
      </c>
      <c r="AN810" t="str">
        <f t="shared" si="382"/>
        <v/>
      </c>
      <c r="AO810" t="str">
        <f t="shared" si="383"/>
        <v>PAH</v>
      </c>
      <c r="AP810" t="str">
        <f t="shared" si="370"/>
        <v/>
      </c>
    </row>
    <row r="811" spans="1:42" hidden="1" x14ac:dyDescent="0.35">
      <c r="A811" s="1">
        <v>4087000</v>
      </c>
      <c r="B811" s="1" t="s">
        <v>3</v>
      </c>
      <c r="C811" s="1" t="s">
        <v>4</v>
      </c>
      <c r="D811" s="1">
        <v>2017</v>
      </c>
      <c r="E811" s="1" t="s">
        <v>618</v>
      </c>
      <c r="F811" s="1">
        <v>67467</v>
      </c>
      <c r="G811" s="1" t="s">
        <v>260</v>
      </c>
      <c r="H811" s="1" t="s">
        <v>97</v>
      </c>
      <c r="I811" s="1" t="s">
        <v>597</v>
      </c>
      <c r="J811" s="1">
        <v>2440</v>
      </c>
      <c r="K811" s="1" t="s">
        <v>345</v>
      </c>
      <c r="L811" s="1" t="s">
        <v>561</v>
      </c>
      <c r="M811" s="1"/>
      <c r="N811" s="1" t="s">
        <v>606</v>
      </c>
      <c r="O811" s="1" t="str">
        <f t="shared" si="384"/>
        <v>No</v>
      </c>
      <c r="P811" s="1" t="s">
        <v>722</v>
      </c>
      <c r="Q811" s="1">
        <v>168</v>
      </c>
      <c r="R811" s="1">
        <f t="shared" si="389"/>
        <v>0</v>
      </c>
      <c r="S811" s="1">
        <v>105</v>
      </c>
      <c r="T811" s="1" t="s">
        <v>30</v>
      </c>
      <c r="U811" s="1">
        <f>R811/1000</f>
        <v>0</v>
      </c>
      <c r="V811" s="1">
        <f>S811/1000</f>
        <v>0.105</v>
      </c>
      <c r="W811" s="1" t="s">
        <v>231</v>
      </c>
      <c r="X811" s="1" t="str">
        <f>IF(N811="E", "Yes", "No")</f>
        <v>No</v>
      </c>
      <c r="AB811" t="s">
        <v>436</v>
      </c>
      <c r="AC811" t="str">
        <f t="shared" si="393"/>
        <v>No</v>
      </c>
      <c r="AD811" t="str">
        <f t="shared" si="375"/>
        <v>No</v>
      </c>
      <c r="AE811" t="str">
        <f t="shared" si="376"/>
        <v>No</v>
      </c>
      <c r="AF811" t="str">
        <f t="shared" si="377"/>
        <v>Yes</v>
      </c>
      <c r="AG811" t="str">
        <f t="shared" si="378"/>
        <v>Yes</v>
      </c>
      <c r="AH811" s="1" t="s">
        <v>348</v>
      </c>
      <c r="AI811" t="s">
        <v>348</v>
      </c>
      <c r="AJ811" t="str">
        <f t="shared" si="373"/>
        <v/>
      </c>
      <c r="AK811" t="str">
        <f t="shared" si="379"/>
        <v/>
      </c>
      <c r="AL811" t="str">
        <f t="shared" si="380"/>
        <v/>
      </c>
      <c r="AM811" t="str">
        <f t="shared" si="381"/>
        <v>Industrial</v>
      </c>
      <c r="AN811" t="str">
        <f t="shared" si="382"/>
        <v>Pharmaceutical</v>
      </c>
      <c r="AO811" t="str">
        <f t="shared" si="383"/>
        <v/>
      </c>
      <c r="AP811" t="str">
        <f t="shared" si="370"/>
        <v/>
      </c>
    </row>
    <row r="812" spans="1:42" hidden="1" x14ac:dyDescent="0.35">
      <c r="A812">
        <v>40870112</v>
      </c>
      <c r="B812" t="s">
        <v>573</v>
      </c>
      <c r="C812" t="s">
        <v>574</v>
      </c>
      <c r="D812">
        <v>2017</v>
      </c>
      <c r="E812" t="s">
        <v>620</v>
      </c>
      <c r="F812" s="4">
        <v>62585</v>
      </c>
      <c r="G812" t="s">
        <v>658</v>
      </c>
      <c r="H812"/>
      <c r="I812" t="s">
        <v>621</v>
      </c>
      <c r="K812" t="s">
        <v>530</v>
      </c>
      <c r="L812" t="s">
        <v>507</v>
      </c>
      <c r="N812"/>
      <c r="O812" s="1" t="str">
        <f t="shared" si="384"/>
        <v>Yes</v>
      </c>
      <c r="Q812">
        <v>22.6</v>
      </c>
      <c r="R812">
        <f t="shared" si="389"/>
        <v>22.6</v>
      </c>
      <c r="S812">
        <v>0.28999999999999998</v>
      </c>
      <c r="T812" t="s">
        <v>622</v>
      </c>
      <c r="U812">
        <f t="shared" ref="U812:U818" si="397">R812/1</f>
        <v>22.6</v>
      </c>
      <c r="V812">
        <f t="shared" ref="V812:V818" si="398">U812</f>
        <v>22.6</v>
      </c>
      <c r="W812" t="s">
        <v>648</v>
      </c>
      <c r="X812" t="str">
        <f t="shared" ref="X812:X818" si="399">IF(S812&lt;R812, "Yes*", "No")</f>
        <v>Yes*</v>
      </c>
      <c r="AB812" t="s">
        <v>692</v>
      </c>
      <c r="AC812" t="str">
        <f t="shared" si="393"/>
        <v>No</v>
      </c>
      <c r="AD812" t="str">
        <f t="shared" si="375"/>
        <v>No</v>
      </c>
      <c r="AE812" t="str">
        <f t="shared" si="376"/>
        <v>No</v>
      </c>
      <c r="AF812" t="str">
        <f t="shared" si="377"/>
        <v>No</v>
      </c>
      <c r="AG812" t="str">
        <f t="shared" si="378"/>
        <v>No</v>
      </c>
      <c r="AH812" t="s">
        <v>349</v>
      </c>
      <c r="AI812" t="s">
        <v>348</v>
      </c>
      <c r="AJ812" t="str">
        <f t="shared" si="373"/>
        <v/>
      </c>
      <c r="AK812" t="str">
        <f t="shared" si="379"/>
        <v/>
      </c>
      <c r="AL812" t="str">
        <f t="shared" si="380"/>
        <v/>
      </c>
      <c r="AM812" t="str">
        <f t="shared" si="381"/>
        <v/>
      </c>
      <c r="AN812" t="str">
        <f t="shared" si="382"/>
        <v/>
      </c>
      <c r="AO812" t="str">
        <f t="shared" si="383"/>
        <v>PAH</v>
      </c>
      <c r="AP812" t="str">
        <f t="shared" si="370"/>
        <v/>
      </c>
    </row>
    <row r="813" spans="1:42" hidden="1" x14ac:dyDescent="0.35">
      <c r="A813">
        <v>4087170</v>
      </c>
      <c r="B813" t="s">
        <v>586</v>
      </c>
      <c r="C813" t="s">
        <v>587</v>
      </c>
      <c r="D813">
        <v>2017</v>
      </c>
      <c r="E813" t="s">
        <v>620</v>
      </c>
      <c r="F813" s="4">
        <v>62585</v>
      </c>
      <c r="G813" t="s">
        <v>658</v>
      </c>
      <c r="H813"/>
      <c r="I813" t="s">
        <v>621</v>
      </c>
      <c r="K813" t="s">
        <v>530</v>
      </c>
      <c r="L813" t="s">
        <v>507</v>
      </c>
      <c r="N813"/>
      <c r="O813" s="1" t="str">
        <f t="shared" si="384"/>
        <v>Yes</v>
      </c>
      <c r="Q813">
        <v>136</v>
      </c>
      <c r="R813">
        <f t="shared" si="389"/>
        <v>136</v>
      </c>
      <c r="S813">
        <v>0.28999999999999998</v>
      </c>
      <c r="T813" t="s">
        <v>622</v>
      </c>
      <c r="U813">
        <f t="shared" si="397"/>
        <v>136</v>
      </c>
      <c r="V813">
        <f t="shared" si="398"/>
        <v>136</v>
      </c>
      <c r="W813" t="s">
        <v>648</v>
      </c>
      <c r="X813" t="str">
        <f t="shared" si="399"/>
        <v>Yes*</v>
      </c>
      <c r="AB813" t="s">
        <v>692</v>
      </c>
      <c r="AC813" t="str">
        <f t="shared" si="393"/>
        <v>No</v>
      </c>
      <c r="AD813" t="str">
        <f t="shared" si="375"/>
        <v>No</v>
      </c>
      <c r="AE813" t="str">
        <f t="shared" si="376"/>
        <v>No</v>
      </c>
      <c r="AF813" t="str">
        <f t="shared" si="377"/>
        <v>No</v>
      </c>
      <c r="AG813" t="str">
        <f t="shared" si="378"/>
        <v>No</v>
      </c>
      <c r="AH813" t="s">
        <v>349</v>
      </c>
      <c r="AI813" t="s">
        <v>348</v>
      </c>
      <c r="AJ813" t="str">
        <f t="shared" si="373"/>
        <v/>
      </c>
      <c r="AK813" t="str">
        <f t="shared" si="379"/>
        <v/>
      </c>
      <c r="AL813" t="str">
        <f t="shared" si="380"/>
        <v/>
      </c>
      <c r="AM813" t="str">
        <f t="shared" si="381"/>
        <v/>
      </c>
      <c r="AN813" t="str">
        <f t="shared" si="382"/>
        <v/>
      </c>
      <c r="AO813" t="str">
        <f t="shared" si="383"/>
        <v>PAH</v>
      </c>
      <c r="AP813" t="str">
        <f t="shared" ref="AP813:AP876" si="400">IF(AI813="Yes", "Other", "")</f>
        <v/>
      </c>
    </row>
    <row r="814" spans="1:42" hidden="1" x14ac:dyDescent="0.35">
      <c r="A814">
        <v>40871607</v>
      </c>
      <c r="B814" s="5" t="s">
        <v>584</v>
      </c>
      <c r="C814" t="s">
        <v>585</v>
      </c>
      <c r="D814">
        <v>2017</v>
      </c>
      <c r="E814" t="s">
        <v>620</v>
      </c>
      <c r="F814" s="4">
        <v>62585</v>
      </c>
      <c r="G814" t="s">
        <v>658</v>
      </c>
      <c r="H814"/>
      <c r="I814" t="s">
        <v>621</v>
      </c>
      <c r="K814" t="s">
        <v>530</v>
      </c>
      <c r="L814" t="s">
        <v>507</v>
      </c>
      <c r="N814"/>
      <c r="O814" s="1" t="str">
        <f t="shared" si="384"/>
        <v>Yes</v>
      </c>
      <c r="Q814">
        <v>129</v>
      </c>
      <c r="R814">
        <f t="shared" si="389"/>
        <v>129</v>
      </c>
      <c r="S814">
        <v>0.28999999999999998</v>
      </c>
      <c r="T814" t="s">
        <v>622</v>
      </c>
      <c r="U814">
        <f t="shared" si="397"/>
        <v>129</v>
      </c>
      <c r="V814">
        <f t="shared" si="398"/>
        <v>129</v>
      </c>
      <c r="W814" t="s">
        <v>648</v>
      </c>
      <c r="X814" t="str">
        <f t="shared" si="399"/>
        <v>Yes*</v>
      </c>
      <c r="AB814" t="s">
        <v>692</v>
      </c>
      <c r="AC814" t="str">
        <f t="shared" si="393"/>
        <v>No</v>
      </c>
      <c r="AD814" t="str">
        <f t="shared" si="375"/>
        <v>No</v>
      </c>
      <c r="AE814" t="str">
        <f t="shared" si="376"/>
        <v>No</v>
      </c>
      <c r="AF814" t="str">
        <f t="shared" si="377"/>
        <v>No</v>
      </c>
      <c r="AG814" t="str">
        <f t="shared" si="378"/>
        <v>No</v>
      </c>
      <c r="AH814" t="s">
        <v>349</v>
      </c>
      <c r="AI814" t="s">
        <v>348</v>
      </c>
      <c r="AJ814" t="str">
        <f t="shared" si="373"/>
        <v/>
      </c>
      <c r="AK814" t="str">
        <f t="shared" si="379"/>
        <v/>
      </c>
      <c r="AL814" t="str">
        <f t="shared" si="380"/>
        <v/>
      </c>
      <c r="AM814" t="str">
        <f t="shared" si="381"/>
        <v/>
      </c>
      <c r="AN814" t="str">
        <f t="shared" si="382"/>
        <v/>
      </c>
      <c r="AO814" t="str">
        <f t="shared" si="383"/>
        <v>PAH</v>
      </c>
      <c r="AP814" t="str">
        <f t="shared" si="400"/>
        <v/>
      </c>
    </row>
    <row r="815" spans="1:42" hidden="1" x14ac:dyDescent="0.35">
      <c r="A815">
        <v>4087141</v>
      </c>
      <c r="B815" t="s">
        <v>582</v>
      </c>
      <c r="C815" t="s">
        <v>583</v>
      </c>
      <c r="D815">
        <v>2017</v>
      </c>
      <c r="E815" t="s">
        <v>620</v>
      </c>
      <c r="F815" s="4">
        <v>62585</v>
      </c>
      <c r="G815" t="s">
        <v>658</v>
      </c>
      <c r="H815"/>
      <c r="I815" t="s">
        <v>621</v>
      </c>
      <c r="K815" t="s">
        <v>530</v>
      </c>
      <c r="L815" t="s">
        <v>507</v>
      </c>
      <c r="N815" t="s">
        <v>606</v>
      </c>
      <c r="O815" s="1" t="str">
        <f t="shared" si="384"/>
        <v>No</v>
      </c>
      <c r="Q815">
        <v>49.7</v>
      </c>
      <c r="R815">
        <f t="shared" si="389"/>
        <v>0</v>
      </c>
      <c r="S815">
        <v>0.28999999999999998</v>
      </c>
      <c r="T815" t="s">
        <v>622</v>
      </c>
      <c r="U815">
        <f t="shared" si="397"/>
        <v>0</v>
      </c>
      <c r="V815">
        <f t="shared" si="398"/>
        <v>0</v>
      </c>
      <c r="W815" t="s">
        <v>648</v>
      </c>
      <c r="X815" t="str">
        <f t="shared" si="399"/>
        <v>No</v>
      </c>
      <c r="AB815" t="s">
        <v>692</v>
      </c>
      <c r="AC815" t="str">
        <f t="shared" si="393"/>
        <v>No</v>
      </c>
      <c r="AD815" t="str">
        <f t="shared" si="375"/>
        <v>No</v>
      </c>
      <c r="AE815" t="str">
        <f t="shared" si="376"/>
        <v>No</v>
      </c>
      <c r="AF815" t="str">
        <f t="shared" si="377"/>
        <v>No</v>
      </c>
      <c r="AG815" t="str">
        <f t="shared" si="378"/>
        <v>No</v>
      </c>
      <c r="AH815" t="s">
        <v>349</v>
      </c>
      <c r="AI815" t="s">
        <v>348</v>
      </c>
      <c r="AJ815" t="str">
        <f t="shared" si="373"/>
        <v/>
      </c>
      <c r="AK815" t="str">
        <f t="shared" si="379"/>
        <v/>
      </c>
      <c r="AL815" t="str">
        <f t="shared" si="380"/>
        <v/>
      </c>
      <c r="AM815" t="str">
        <f t="shared" si="381"/>
        <v/>
      </c>
      <c r="AN815" t="str">
        <f t="shared" si="382"/>
        <v/>
      </c>
      <c r="AO815" t="str">
        <f t="shared" si="383"/>
        <v>PAH</v>
      </c>
      <c r="AP815" t="str">
        <f t="shared" si="400"/>
        <v/>
      </c>
    </row>
    <row r="816" spans="1:42" hidden="1" x14ac:dyDescent="0.35">
      <c r="A816">
        <v>4087098</v>
      </c>
      <c r="B816" t="s">
        <v>579</v>
      </c>
      <c r="C816" t="s">
        <v>580</v>
      </c>
      <c r="D816">
        <v>2017</v>
      </c>
      <c r="E816" t="s">
        <v>620</v>
      </c>
      <c r="F816" s="4">
        <v>62585</v>
      </c>
      <c r="G816" t="s">
        <v>658</v>
      </c>
      <c r="H816"/>
      <c r="I816" t="s">
        <v>621</v>
      </c>
      <c r="K816" t="s">
        <v>530</v>
      </c>
      <c r="L816" t="s">
        <v>507</v>
      </c>
      <c r="N816"/>
      <c r="O816" s="1" t="str">
        <f t="shared" si="384"/>
        <v>Yes</v>
      </c>
      <c r="Q816">
        <v>64.3</v>
      </c>
      <c r="R816">
        <f t="shared" si="389"/>
        <v>64.3</v>
      </c>
      <c r="S816">
        <v>0.28999999999999998</v>
      </c>
      <c r="T816" t="s">
        <v>622</v>
      </c>
      <c r="U816">
        <f t="shared" si="397"/>
        <v>64.3</v>
      </c>
      <c r="V816">
        <f t="shared" si="398"/>
        <v>64.3</v>
      </c>
      <c r="W816" t="s">
        <v>648</v>
      </c>
      <c r="X816" t="str">
        <f t="shared" si="399"/>
        <v>Yes*</v>
      </c>
      <c r="AB816" t="s">
        <v>692</v>
      </c>
      <c r="AC816" t="str">
        <f t="shared" si="393"/>
        <v>No</v>
      </c>
      <c r="AD816" t="str">
        <f t="shared" si="375"/>
        <v>No</v>
      </c>
      <c r="AE816" t="str">
        <f t="shared" si="376"/>
        <v>No</v>
      </c>
      <c r="AF816" t="str">
        <f t="shared" si="377"/>
        <v>No</v>
      </c>
      <c r="AG816" t="str">
        <f t="shared" si="378"/>
        <v>No</v>
      </c>
      <c r="AH816" t="s">
        <v>349</v>
      </c>
      <c r="AI816" t="s">
        <v>348</v>
      </c>
      <c r="AJ816" t="str">
        <f t="shared" si="373"/>
        <v/>
      </c>
      <c r="AK816" t="str">
        <f t="shared" si="379"/>
        <v/>
      </c>
      <c r="AL816" t="str">
        <f t="shared" si="380"/>
        <v/>
      </c>
      <c r="AM816" t="str">
        <f t="shared" si="381"/>
        <v/>
      </c>
      <c r="AN816" t="str">
        <f t="shared" si="382"/>
        <v/>
      </c>
      <c r="AO816" t="str">
        <f t="shared" si="383"/>
        <v>PAH</v>
      </c>
      <c r="AP816" t="str">
        <f t="shared" si="400"/>
        <v/>
      </c>
    </row>
    <row r="817" spans="1:42" hidden="1" x14ac:dyDescent="0.35">
      <c r="A817">
        <v>40870855</v>
      </c>
      <c r="B817" t="s">
        <v>577</v>
      </c>
      <c r="C817" t="s">
        <v>578</v>
      </c>
      <c r="D817">
        <v>2017</v>
      </c>
      <c r="E817" t="s">
        <v>620</v>
      </c>
      <c r="F817" s="4">
        <v>62585</v>
      </c>
      <c r="G817" t="s">
        <v>658</v>
      </c>
      <c r="H817"/>
      <c r="I817" t="s">
        <v>621</v>
      </c>
      <c r="K817" t="s">
        <v>530</v>
      </c>
      <c r="L817" t="s">
        <v>507</v>
      </c>
      <c r="N817"/>
      <c r="O817" s="1" t="str">
        <f t="shared" si="384"/>
        <v>Yes</v>
      </c>
      <c r="Q817">
        <v>73.3</v>
      </c>
      <c r="R817">
        <f t="shared" si="389"/>
        <v>73.3</v>
      </c>
      <c r="S817">
        <v>0.28999999999999998</v>
      </c>
      <c r="T817" t="s">
        <v>622</v>
      </c>
      <c r="U817">
        <f t="shared" si="397"/>
        <v>73.3</v>
      </c>
      <c r="V817">
        <f t="shared" si="398"/>
        <v>73.3</v>
      </c>
      <c r="W817" t="s">
        <v>648</v>
      </c>
      <c r="X817" t="str">
        <f t="shared" si="399"/>
        <v>Yes*</v>
      </c>
      <c r="AB817" t="s">
        <v>692</v>
      </c>
      <c r="AC817" t="str">
        <f t="shared" si="393"/>
        <v>No</v>
      </c>
      <c r="AD817" t="str">
        <f t="shared" si="375"/>
        <v>No</v>
      </c>
      <c r="AE817" t="str">
        <f t="shared" si="376"/>
        <v>No</v>
      </c>
      <c r="AF817" t="str">
        <f t="shared" si="377"/>
        <v>No</v>
      </c>
      <c r="AG817" t="str">
        <f t="shared" si="378"/>
        <v>No</v>
      </c>
      <c r="AH817" t="s">
        <v>349</v>
      </c>
      <c r="AI817" t="s">
        <v>348</v>
      </c>
      <c r="AJ817" t="str">
        <f t="shared" si="373"/>
        <v/>
      </c>
      <c r="AK817" t="str">
        <f t="shared" si="379"/>
        <v/>
      </c>
      <c r="AL817" t="str">
        <f t="shared" si="380"/>
        <v/>
      </c>
      <c r="AM817" t="str">
        <f t="shared" si="381"/>
        <v/>
      </c>
      <c r="AN817" t="str">
        <f t="shared" si="382"/>
        <v/>
      </c>
      <c r="AO817" t="str">
        <f t="shared" si="383"/>
        <v>PAH</v>
      </c>
      <c r="AP817" t="str">
        <f t="shared" si="400"/>
        <v/>
      </c>
    </row>
    <row r="818" spans="1:42" hidden="1" x14ac:dyDescent="0.35">
      <c r="A818">
        <v>4087014</v>
      </c>
      <c r="B818" t="s">
        <v>575</v>
      </c>
      <c r="C818" t="s">
        <v>576</v>
      </c>
      <c r="D818">
        <v>2017</v>
      </c>
      <c r="E818" t="s">
        <v>620</v>
      </c>
      <c r="F818" s="4">
        <v>62585</v>
      </c>
      <c r="G818" t="s">
        <v>658</v>
      </c>
      <c r="H818"/>
      <c r="I818" t="s">
        <v>621</v>
      </c>
      <c r="K818" t="s">
        <v>530</v>
      </c>
      <c r="L818" t="s">
        <v>507</v>
      </c>
      <c r="N818"/>
      <c r="O818" s="1" t="str">
        <f t="shared" si="384"/>
        <v>Yes</v>
      </c>
      <c r="Q818">
        <v>27.2</v>
      </c>
      <c r="R818">
        <f t="shared" si="389"/>
        <v>27.2</v>
      </c>
      <c r="S818">
        <v>0.28999999999999998</v>
      </c>
      <c r="T818" t="s">
        <v>622</v>
      </c>
      <c r="U818">
        <f t="shared" si="397"/>
        <v>27.2</v>
      </c>
      <c r="V818">
        <f t="shared" si="398"/>
        <v>27.2</v>
      </c>
      <c r="W818" t="s">
        <v>648</v>
      </c>
      <c r="X818" t="str">
        <f t="shared" si="399"/>
        <v>Yes*</v>
      </c>
      <c r="AB818" t="s">
        <v>692</v>
      </c>
      <c r="AC818" t="str">
        <f t="shared" si="393"/>
        <v>No</v>
      </c>
      <c r="AD818" t="str">
        <f t="shared" si="375"/>
        <v>No</v>
      </c>
      <c r="AE818" t="str">
        <f t="shared" si="376"/>
        <v>No</v>
      </c>
      <c r="AF818" t="str">
        <f t="shared" si="377"/>
        <v>No</v>
      </c>
      <c r="AG818" t="str">
        <f t="shared" si="378"/>
        <v>No</v>
      </c>
      <c r="AH818" t="s">
        <v>349</v>
      </c>
      <c r="AI818" t="s">
        <v>348</v>
      </c>
      <c r="AJ818" t="str">
        <f t="shared" si="373"/>
        <v/>
      </c>
      <c r="AK818" t="str">
        <f t="shared" si="379"/>
        <v/>
      </c>
      <c r="AL818" t="str">
        <f t="shared" si="380"/>
        <v/>
      </c>
      <c r="AM818" t="str">
        <f t="shared" si="381"/>
        <v/>
      </c>
      <c r="AN818" t="str">
        <f t="shared" si="382"/>
        <v/>
      </c>
      <c r="AO818" t="str">
        <f t="shared" si="383"/>
        <v>PAH</v>
      </c>
      <c r="AP818" t="str">
        <f t="shared" si="400"/>
        <v/>
      </c>
    </row>
    <row r="819" spans="1:42" hidden="1" x14ac:dyDescent="0.35">
      <c r="A819" s="1">
        <v>4087098</v>
      </c>
      <c r="B819" s="1" t="s">
        <v>579</v>
      </c>
      <c r="C819" s="1" t="s">
        <v>580</v>
      </c>
      <c r="D819" s="1">
        <v>2017</v>
      </c>
      <c r="E819" s="1" t="s">
        <v>618</v>
      </c>
      <c r="F819" s="1">
        <v>67496</v>
      </c>
      <c r="G819" s="1" t="s">
        <v>283</v>
      </c>
      <c r="H819" s="1" t="s">
        <v>119</v>
      </c>
      <c r="I819" s="1" t="s">
        <v>597</v>
      </c>
      <c r="J819" s="1">
        <v>2440</v>
      </c>
      <c r="K819" s="1" t="s">
        <v>345</v>
      </c>
      <c r="L819" s="1" t="s">
        <v>345</v>
      </c>
      <c r="M819" s="1"/>
      <c r="N819" s="1" t="s">
        <v>606</v>
      </c>
      <c r="O819" s="1" t="str">
        <f t="shared" si="384"/>
        <v>No</v>
      </c>
      <c r="P819" s="1" t="s">
        <v>722</v>
      </c>
      <c r="Q819" s="1">
        <v>31</v>
      </c>
      <c r="R819" s="1">
        <f t="shared" si="389"/>
        <v>0</v>
      </c>
      <c r="S819" s="1">
        <v>20</v>
      </c>
      <c r="T819" s="1" t="s">
        <v>30</v>
      </c>
      <c r="U819" s="1">
        <f t="shared" ref="U819:U827" si="401">R819/1000</f>
        <v>0</v>
      </c>
      <c r="V819" s="1">
        <f t="shared" ref="V819:V827" si="402">S819/1000</f>
        <v>0.02</v>
      </c>
      <c r="W819" s="1" t="s">
        <v>231</v>
      </c>
      <c r="X819" s="1" t="str">
        <f>IF(N819="E", "Yes", "No")</f>
        <v>No</v>
      </c>
      <c r="AB819" s="1" t="s">
        <v>370</v>
      </c>
      <c r="AC819" t="str">
        <f t="shared" si="393"/>
        <v>No</v>
      </c>
      <c r="AD819" t="str">
        <f t="shared" si="375"/>
        <v>No</v>
      </c>
      <c r="AE819" t="str">
        <f t="shared" si="376"/>
        <v>No</v>
      </c>
      <c r="AF819" t="str">
        <f t="shared" si="377"/>
        <v>No</v>
      </c>
      <c r="AG819" t="str">
        <f t="shared" si="378"/>
        <v>Yes</v>
      </c>
      <c r="AH819" s="1" t="s">
        <v>348</v>
      </c>
      <c r="AI819" t="s">
        <v>348</v>
      </c>
      <c r="AJ819" t="str">
        <f t="shared" si="373"/>
        <v/>
      </c>
      <c r="AK819" t="str">
        <f t="shared" si="379"/>
        <v/>
      </c>
      <c r="AL819" t="str">
        <f t="shared" si="380"/>
        <v/>
      </c>
      <c r="AM819" t="str">
        <f t="shared" si="381"/>
        <v/>
      </c>
      <c r="AN819" t="str">
        <f t="shared" si="382"/>
        <v>Pharmaceutical</v>
      </c>
      <c r="AO819" t="str">
        <f t="shared" si="383"/>
        <v/>
      </c>
      <c r="AP819" t="str">
        <f t="shared" si="400"/>
        <v/>
      </c>
    </row>
    <row r="820" spans="1:42" hidden="1" x14ac:dyDescent="0.35">
      <c r="A820" s="1">
        <v>4087098</v>
      </c>
      <c r="B820" s="1" t="s">
        <v>579</v>
      </c>
      <c r="C820" s="1" t="s">
        <v>580</v>
      </c>
      <c r="D820" s="1">
        <v>2017</v>
      </c>
      <c r="E820" s="1" t="s">
        <v>618</v>
      </c>
      <c r="F820" s="1">
        <v>67995</v>
      </c>
      <c r="G820" s="1" t="s">
        <v>317</v>
      </c>
      <c r="H820" s="8" t="s">
        <v>595</v>
      </c>
      <c r="I820" s="1" t="s">
        <v>597</v>
      </c>
      <c r="J820" s="1">
        <v>2440</v>
      </c>
      <c r="K820" s="1" t="s">
        <v>345</v>
      </c>
      <c r="L820" s="1" t="s">
        <v>345</v>
      </c>
      <c r="M820" s="1"/>
      <c r="N820" s="1" t="s">
        <v>606</v>
      </c>
      <c r="O820" s="1" t="str">
        <f t="shared" si="384"/>
        <v>No</v>
      </c>
      <c r="P820" s="1" t="s">
        <v>722</v>
      </c>
      <c r="Q820" s="1">
        <v>20</v>
      </c>
      <c r="R820" s="1">
        <f t="shared" si="389"/>
        <v>0</v>
      </c>
      <c r="S820" s="1">
        <v>8.3000000000000007</v>
      </c>
      <c r="T820" s="1" t="s">
        <v>30</v>
      </c>
      <c r="U820" s="1">
        <f t="shared" si="401"/>
        <v>0</v>
      </c>
      <c r="V820" s="1">
        <f t="shared" si="402"/>
        <v>8.3000000000000001E-3</v>
      </c>
      <c r="W820" s="1" t="s">
        <v>231</v>
      </c>
      <c r="X820" s="1" t="str">
        <f>IF(N820="E", "Yes", "No")</f>
        <v>No</v>
      </c>
      <c r="AB820" s="1" t="s">
        <v>445</v>
      </c>
      <c r="AC820" t="str">
        <f t="shared" si="393"/>
        <v>No</v>
      </c>
      <c r="AD820" t="str">
        <f t="shared" si="375"/>
        <v>No</v>
      </c>
      <c r="AE820" t="str">
        <f t="shared" si="376"/>
        <v>No</v>
      </c>
      <c r="AF820" t="str">
        <f t="shared" si="377"/>
        <v>No</v>
      </c>
      <c r="AG820" t="str">
        <f t="shared" si="378"/>
        <v>Yes</v>
      </c>
      <c r="AH820" s="1" t="s">
        <v>348</v>
      </c>
      <c r="AI820" t="s">
        <v>348</v>
      </c>
      <c r="AJ820" t="str">
        <f t="shared" si="373"/>
        <v/>
      </c>
      <c r="AK820" t="str">
        <f t="shared" si="379"/>
        <v/>
      </c>
      <c r="AL820" t="str">
        <f t="shared" si="380"/>
        <v/>
      </c>
      <c r="AM820" t="str">
        <f t="shared" si="381"/>
        <v/>
      </c>
      <c r="AN820" t="str">
        <f t="shared" si="382"/>
        <v>Pharmaceutical</v>
      </c>
      <c r="AO820" t="str">
        <f t="shared" si="383"/>
        <v/>
      </c>
      <c r="AP820" t="str">
        <f t="shared" si="400"/>
        <v/>
      </c>
    </row>
    <row r="821" spans="1:42" hidden="1" x14ac:dyDescent="0.35">
      <c r="A821" s="1">
        <v>4087098</v>
      </c>
      <c r="B821" s="1" t="s">
        <v>579</v>
      </c>
      <c r="C821" s="1" t="s">
        <v>580</v>
      </c>
      <c r="D821" s="1">
        <v>2017</v>
      </c>
      <c r="E821" s="1" t="s">
        <v>618</v>
      </c>
      <c r="F821" s="1">
        <v>67480</v>
      </c>
      <c r="G821" s="1" t="s">
        <v>271</v>
      </c>
      <c r="H821" s="12" t="s">
        <v>516</v>
      </c>
      <c r="I821" s="1" t="s">
        <v>597</v>
      </c>
      <c r="J821" s="1">
        <v>2440</v>
      </c>
      <c r="K821" s="1" t="s">
        <v>345</v>
      </c>
      <c r="L821" s="1" t="s">
        <v>561</v>
      </c>
      <c r="M821" s="1"/>
      <c r="N821" s="1" t="s">
        <v>606</v>
      </c>
      <c r="O821" s="1" t="str">
        <f t="shared" si="384"/>
        <v>No</v>
      </c>
      <c r="P821" s="1" t="s">
        <v>722</v>
      </c>
      <c r="Q821" s="1">
        <v>9.4</v>
      </c>
      <c r="R821" s="1">
        <f t="shared" si="389"/>
        <v>0</v>
      </c>
      <c r="S821" s="1">
        <v>9.4</v>
      </c>
      <c r="T821" s="1" t="s">
        <v>30</v>
      </c>
      <c r="U821" s="1">
        <f t="shared" si="401"/>
        <v>0</v>
      </c>
      <c r="V821" s="1">
        <f t="shared" si="402"/>
        <v>9.4000000000000004E-3</v>
      </c>
      <c r="W821" s="1" t="s">
        <v>231</v>
      </c>
      <c r="X821" s="1" t="str">
        <f>IF(N821="E", "Yes", "No")</f>
        <v>No</v>
      </c>
      <c r="AB821" t="s">
        <v>447</v>
      </c>
      <c r="AC821" t="str">
        <f t="shared" si="393"/>
        <v>No</v>
      </c>
      <c r="AD821" t="str">
        <f t="shared" si="375"/>
        <v>No</v>
      </c>
      <c r="AE821" t="str">
        <f t="shared" si="376"/>
        <v>No</v>
      </c>
      <c r="AF821" t="str">
        <f t="shared" si="377"/>
        <v>Yes</v>
      </c>
      <c r="AG821" t="str">
        <f t="shared" si="378"/>
        <v>Yes</v>
      </c>
      <c r="AH821" s="1" t="s">
        <v>348</v>
      </c>
      <c r="AI821" t="s">
        <v>348</v>
      </c>
      <c r="AJ821" t="str">
        <f t="shared" ref="AJ821:AJ884" si="403">IF(AC821="Yes", "Pesticide", "")</f>
        <v/>
      </c>
      <c r="AK821" t="str">
        <f t="shared" si="379"/>
        <v/>
      </c>
      <c r="AL821" t="str">
        <f t="shared" si="380"/>
        <v/>
      </c>
      <c r="AM821" t="str">
        <f t="shared" si="381"/>
        <v>Industrial</v>
      </c>
      <c r="AN821" t="str">
        <f t="shared" si="382"/>
        <v>Pharmaceutical</v>
      </c>
      <c r="AO821" t="str">
        <f t="shared" si="383"/>
        <v/>
      </c>
      <c r="AP821" t="str">
        <f t="shared" si="400"/>
        <v/>
      </c>
    </row>
    <row r="822" spans="1:42" hidden="1" x14ac:dyDescent="0.35">
      <c r="A822" s="1">
        <v>4087098</v>
      </c>
      <c r="B822" s="1" t="s">
        <v>579</v>
      </c>
      <c r="C822" s="1" t="s">
        <v>580</v>
      </c>
      <c r="D822" s="1">
        <v>2017</v>
      </c>
      <c r="E822" s="1" t="s">
        <v>618</v>
      </c>
      <c r="F822" s="1">
        <v>68014</v>
      </c>
      <c r="G822" s="1" t="s">
        <v>331</v>
      </c>
      <c r="H822" s="1" t="s">
        <v>162</v>
      </c>
      <c r="I822" s="1" t="s">
        <v>597</v>
      </c>
      <c r="J822" s="1">
        <v>2440</v>
      </c>
      <c r="K822" s="1" t="s">
        <v>345</v>
      </c>
      <c r="L822" s="1" t="s">
        <v>566</v>
      </c>
      <c r="M822" s="1"/>
      <c r="N822" s="1" t="s">
        <v>606</v>
      </c>
      <c r="O822" s="1" t="str">
        <f t="shared" si="384"/>
        <v>No</v>
      </c>
      <c r="P822" s="1" t="s">
        <v>722</v>
      </c>
      <c r="Q822" s="1">
        <v>200</v>
      </c>
      <c r="R822" s="1">
        <f t="shared" si="389"/>
        <v>0</v>
      </c>
      <c r="S822" s="1">
        <v>113</v>
      </c>
      <c r="T822" s="1" t="s">
        <v>30</v>
      </c>
      <c r="U822" s="1">
        <f t="shared" si="401"/>
        <v>0</v>
      </c>
      <c r="V822" s="1">
        <f t="shared" si="402"/>
        <v>0.113</v>
      </c>
      <c r="W822" s="1" t="s">
        <v>318</v>
      </c>
      <c r="X822" s="1" t="str">
        <f>IF(N822="E", "Yes", "No")</f>
        <v>No</v>
      </c>
      <c r="AB822" t="s">
        <v>500</v>
      </c>
      <c r="AC822" t="str">
        <f t="shared" si="393"/>
        <v>No</v>
      </c>
      <c r="AD822" t="str">
        <f t="shared" si="375"/>
        <v>Yes</v>
      </c>
      <c r="AE822" t="str">
        <f t="shared" si="376"/>
        <v>No</v>
      </c>
      <c r="AF822" t="str">
        <f t="shared" si="377"/>
        <v>Yes</v>
      </c>
      <c r="AG822" t="str">
        <f t="shared" si="378"/>
        <v>Yes</v>
      </c>
      <c r="AH822" s="1" t="s">
        <v>348</v>
      </c>
      <c r="AI822" t="s">
        <v>348</v>
      </c>
      <c r="AJ822" t="str">
        <f t="shared" si="403"/>
        <v/>
      </c>
      <c r="AK822" t="str">
        <f t="shared" si="379"/>
        <v>PCP</v>
      </c>
      <c r="AL822" t="str">
        <f t="shared" si="380"/>
        <v/>
      </c>
      <c r="AM822" t="str">
        <f t="shared" si="381"/>
        <v>Industrial</v>
      </c>
      <c r="AN822" t="str">
        <f t="shared" si="382"/>
        <v>Pharmaceutical</v>
      </c>
      <c r="AO822" t="str">
        <f t="shared" si="383"/>
        <v/>
      </c>
      <c r="AP822" t="str">
        <f t="shared" si="400"/>
        <v/>
      </c>
    </row>
    <row r="823" spans="1:42" hidden="1" x14ac:dyDescent="0.35">
      <c r="A823" s="1">
        <v>4087098</v>
      </c>
      <c r="B823" s="1" t="s">
        <v>579</v>
      </c>
      <c r="C823" s="1" t="s">
        <v>580</v>
      </c>
      <c r="D823" s="1">
        <v>2017</v>
      </c>
      <c r="E823" s="1" t="s">
        <v>618</v>
      </c>
      <c r="F823" s="1">
        <v>67514</v>
      </c>
      <c r="G823" s="1" t="s">
        <v>299</v>
      </c>
      <c r="H823" s="1" t="s">
        <v>134</v>
      </c>
      <c r="I823" s="1" t="s">
        <v>597</v>
      </c>
      <c r="J823" s="1">
        <v>2440</v>
      </c>
      <c r="K823" s="1" t="s">
        <v>345</v>
      </c>
      <c r="L823" s="1" t="s">
        <v>532</v>
      </c>
      <c r="M823" s="1" t="s">
        <v>713</v>
      </c>
      <c r="O823" s="1" t="str">
        <f t="shared" si="384"/>
        <v>Yes</v>
      </c>
      <c r="P823" s="1" t="s">
        <v>349</v>
      </c>
      <c r="Q823" s="1">
        <f>AVERAGE(220, 217)</f>
        <v>218.5</v>
      </c>
      <c r="R823" s="1">
        <f t="shared" si="389"/>
        <v>218.5</v>
      </c>
      <c r="S823" s="1">
        <v>80</v>
      </c>
      <c r="T823" s="1" t="s">
        <v>30</v>
      </c>
      <c r="U823" s="1">
        <f t="shared" si="401"/>
        <v>0.2185</v>
      </c>
      <c r="V823" s="1">
        <f t="shared" si="402"/>
        <v>0.08</v>
      </c>
      <c r="W823" s="1" t="s">
        <v>231</v>
      </c>
      <c r="X823" s="1" t="str">
        <f>IF(S823&lt;R823, "Yes*", "No")</f>
        <v>Yes*</v>
      </c>
      <c r="AB823" s="1" t="s">
        <v>475</v>
      </c>
      <c r="AC823" t="str">
        <f t="shared" si="393"/>
        <v>No</v>
      </c>
      <c r="AD823" t="str">
        <f t="shared" si="375"/>
        <v>No</v>
      </c>
      <c r="AE823" t="str">
        <f t="shared" si="376"/>
        <v>No</v>
      </c>
      <c r="AF823" t="str">
        <f t="shared" si="377"/>
        <v>No</v>
      </c>
      <c r="AG823" t="str">
        <f t="shared" si="378"/>
        <v>No</v>
      </c>
      <c r="AH823" s="1" t="s">
        <v>348</v>
      </c>
      <c r="AI823" t="s">
        <v>349</v>
      </c>
      <c r="AJ823" t="str">
        <f t="shared" si="403"/>
        <v/>
      </c>
      <c r="AK823" t="str">
        <f t="shared" si="379"/>
        <v/>
      </c>
      <c r="AL823" t="str">
        <f t="shared" si="380"/>
        <v/>
      </c>
      <c r="AM823" t="str">
        <f t="shared" si="381"/>
        <v/>
      </c>
      <c r="AN823" t="str">
        <f t="shared" si="382"/>
        <v/>
      </c>
      <c r="AO823" t="str">
        <f t="shared" si="383"/>
        <v/>
      </c>
      <c r="AP823" t="str">
        <f t="shared" si="400"/>
        <v>Other</v>
      </c>
    </row>
    <row r="824" spans="1:42" hidden="1" x14ac:dyDescent="0.35">
      <c r="A824" s="1">
        <v>4087098</v>
      </c>
      <c r="B824" s="1" t="s">
        <v>579</v>
      </c>
      <c r="C824" s="1" t="s">
        <v>580</v>
      </c>
      <c r="D824" s="1">
        <v>2017</v>
      </c>
      <c r="E824" s="1" t="s">
        <v>618</v>
      </c>
      <c r="F824" s="1">
        <v>67452</v>
      </c>
      <c r="G824" s="1" t="s">
        <v>248</v>
      </c>
      <c r="H824" s="1" t="s">
        <v>86</v>
      </c>
      <c r="I824" s="1" t="s">
        <v>597</v>
      </c>
      <c r="J824" s="1">
        <v>2440</v>
      </c>
      <c r="K824" s="1" t="s">
        <v>345</v>
      </c>
      <c r="L824" s="1" t="s">
        <v>345</v>
      </c>
      <c r="M824" s="1"/>
      <c r="N824" s="1" t="s">
        <v>606</v>
      </c>
      <c r="O824" s="1" t="str">
        <f t="shared" si="384"/>
        <v>No</v>
      </c>
      <c r="P824" s="1" t="s">
        <v>722</v>
      </c>
      <c r="Q824" s="1">
        <v>192</v>
      </c>
      <c r="R824" s="1">
        <f t="shared" si="389"/>
        <v>0</v>
      </c>
      <c r="S824" s="1">
        <v>192</v>
      </c>
      <c r="T824" s="1" t="s">
        <v>30</v>
      </c>
      <c r="U824" s="1">
        <f t="shared" si="401"/>
        <v>0</v>
      </c>
      <c r="V824" s="1">
        <f t="shared" si="402"/>
        <v>0.192</v>
      </c>
      <c r="W824" s="1" t="s">
        <v>231</v>
      </c>
      <c r="X824" s="1" t="str">
        <f t="shared" ref="X824:X841" si="404">IF(N824="E", "Yes", "No")</f>
        <v>No</v>
      </c>
      <c r="AB824" s="1" t="s">
        <v>445</v>
      </c>
      <c r="AC824" t="str">
        <f t="shared" si="393"/>
        <v>No</v>
      </c>
      <c r="AD824" t="str">
        <f t="shared" si="375"/>
        <v>No</v>
      </c>
      <c r="AE824" t="str">
        <f t="shared" si="376"/>
        <v>No</v>
      </c>
      <c r="AF824" t="str">
        <f t="shared" si="377"/>
        <v>No</v>
      </c>
      <c r="AG824" t="str">
        <f t="shared" si="378"/>
        <v>Yes</v>
      </c>
      <c r="AH824" s="1" t="s">
        <v>348</v>
      </c>
      <c r="AI824" t="s">
        <v>348</v>
      </c>
      <c r="AJ824" t="str">
        <f t="shared" si="403"/>
        <v/>
      </c>
      <c r="AK824" t="str">
        <f t="shared" si="379"/>
        <v/>
      </c>
      <c r="AL824" t="str">
        <f t="shared" si="380"/>
        <v/>
      </c>
      <c r="AM824" t="str">
        <f t="shared" si="381"/>
        <v/>
      </c>
      <c r="AN824" t="str">
        <f t="shared" si="382"/>
        <v>Pharmaceutical</v>
      </c>
      <c r="AO824" t="str">
        <f t="shared" si="383"/>
        <v/>
      </c>
      <c r="AP824" t="str">
        <f t="shared" si="400"/>
        <v/>
      </c>
    </row>
    <row r="825" spans="1:42" hidden="1" x14ac:dyDescent="0.35">
      <c r="A825" s="1">
        <v>4087098</v>
      </c>
      <c r="B825" s="1" t="s">
        <v>579</v>
      </c>
      <c r="C825" s="1" t="s">
        <v>580</v>
      </c>
      <c r="D825" s="1">
        <v>2017</v>
      </c>
      <c r="E825" s="1" t="s">
        <v>618</v>
      </c>
      <c r="F825" s="1">
        <v>68007</v>
      </c>
      <c r="G825" s="1" t="s">
        <v>326</v>
      </c>
      <c r="H825" s="1" t="s">
        <v>157</v>
      </c>
      <c r="I825" s="1" t="s">
        <v>597</v>
      </c>
      <c r="J825" s="1">
        <v>2440</v>
      </c>
      <c r="K825" s="1" t="s">
        <v>345</v>
      </c>
      <c r="L825" s="1" t="s">
        <v>345</v>
      </c>
      <c r="M825" s="1"/>
      <c r="N825" s="1" t="s">
        <v>606</v>
      </c>
      <c r="O825" s="1" t="str">
        <f t="shared" si="384"/>
        <v>No</v>
      </c>
      <c r="P825" s="1" t="s">
        <v>722</v>
      </c>
      <c r="Q825" s="1">
        <v>8.6</v>
      </c>
      <c r="R825" s="1">
        <f t="shared" si="389"/>
        <v>0</v>
      </c>
      <c r="S825" s="1">
        <v>8.6</v>
      </c>
      <c r="T825" s="1" t="s">
        <v>30</v>
      </c>
      <c r="U825" s="1">
        <f t="shared" si="401"/>
        <v>0</v>
      </c>
      <c r="V825" s="1">
        <f t="shared" si="402"/>
        <v>8.6E-3</v>
      </c>
      <c r="W825" s="1" t="s">
        <v>318</v>
      </c>
      <c r="X825" s="1" t="str">
        <f t="shared" si="404"/>
        <v>No</v>
      </c>
      <c r="AB825" s="1" t="s">
        <v>445</v>
      </c>
      <c r="AC825" t="str">
        <f t="shared" si="393"/>
        <v>No</v>
      </c>
      <c r="AD825" t="str">
        <f t="shared" si="375"/>
        <v>No</v>
      </c>
      <c r="AE825" t="str">
        <f t="shared" si="376"/>
        <v>No</v>
      </c>
      <c r="AF825" t="str">
        <f t="shared" si="377"/>
        <v>No</v>
      </c>
      <c r="AG825" t="str">
        <f t="shared" si="378"/>
        <v>Yes</v>
      </c>
      <c r="AH825" s="1" t="s">
        <v>348</v>
      </c>
      <c r="AI825" t="s">
        <v>348</v>
      </c>
      <c r="AJ825" t="str">
        <f t="shared" si="403"/>
        <v/>
      </c>
      <c r="AK825" t="str">
        <f t="shared" si="379"/>
        <v/>
      </c>
      <c r="AL825" t="str">
        <f t="shared" si="380"/>
        <v/>
      </c>
      <c r="AM825" t="str">
        <f t="shared" si="381"/>
        <v/>
      </c>
      <c r="AN825" t="str">
        <f t="shared" si="382"/>
        <v>Pharmaceutical</v>
      </c>
      <c r="AO825" t="str">
        <f t="shared" si="383"/>
        <v/>
      </c>
      <c r="AP825" t="str">
        <f t="shared" si="400"/>
        <v/>
      </c>
    </row>
    <row r="826" spans="1:42" hidden="1" x14ac:dyDescent="0.35">
      <c r="A826" s="1">
        <v>4087098</v>
      </c>
      <c r="B826" s="1" t="s">
        <v>579</v>
      </c>
      <c r="C826" s="1" t="s">
        <v>580</v>
      </c>
      <c r="D826" s="1">
        <v>2017</v>
      </c>
      <c r="E826" s="1" t="s">
        <v>618</v>
      </c>
      <c r="F826" s="1">
        <v>67445</v>
      </c>
      <c r="G826" s="1" t="s">
        <v>241</v>
      </c>
      <c r="H826" s="1" t="s">
        <v>79</v>
      </c>
      <c r="I826" s="1" t="s">
        <v>597</v>
      </c>
      <c r="J826" s="1">
        <v>2440</v>
      </c>
      <c r="K826" s="1" t="s">
        <v>345</v>
      </c>
      <c r="L826" s="1" t="s">
        <v>345</v>
      </c>
      <c r="M826" s="1"/>
      <c r="N826" s="1" t="s">
        <v>606</v>
      </c>
      <c r="O826" s="1" t="str">
        <f t="shared" si="384"/>
        <v>No</v>
      </c>
      <c r="P826" s="1" t="s">
        <v>722</v>
      </c>
      <c r="Q826" s="1">
        <v>30</v>
      </c>
      <c r="R826" s="1">
        <f t="shared" si="389"/>
        <v>0</v>
      </c>
      <c r="S826" s="1">
        <v>20</v>
      </c>
      <c r="T826" s="1" t="s">
        <v>30</v>
      </c>
      <c r="U826" s="1">
        <f t="shared" si="401"/>
        <v>0</v>
      </c>
      <c r="V826" s="1">
        <f t="shared" si="402"/>
        <v>0.02</v>
      </c>
      <c r="W826" s="1" t="s">
        <v>231</v>
      </c>
      <c r="X826" s="1" t="str">
        <f t="shared" si="404"/>
        <v>No</v>
      </c>
      <c r="AB826" s="1" t="s">
        <v>420</v>
      </c>
      <c r="AC826" t="str">
        <f t="shared" si="393"/>
        <v>No</v>
      </c>
      <c r="AD826" t="str">
        <f t="shared" si="375"/>
        <v>No</v>
      </c>
      <c r="AE826" t="str">
        <f t="shared" si="376"/>
        <v>No</v>
      </c>
      <c r="AF826" t="str">
        <f t="shared" si="377"/>
        <v>No</v>
      </c>
      <c r="AG826" t="str">
        <f t="shared" si="378"/>
        <v>Yes</v>
      </c>
      <c r="AH826" s="1" t="s">
        <v>348</v>
      </c>
      <c r="AI826" t="s">
        <v>348</v>
      </c>
      <c r="AJ826" t="str">
        <f t="shared" si="403"/>
        <v/>
      </c>
      <c r="AK826" t="str">
        <f t="shared" si="379"/>
        <v/>
      </c>
      <c r="AL826" t="str">
        <f t="shared" si="380"/>
        <v/>
      </c>
      <c r="AM826" t="str">
        <f t="shared" si="381"/>
        <v/>
      </c>
      <c r="AN826" t="str">
        <f t="shared" si="382"/>
        <v>Pharmaceutical</v>
      </c>
      <c r="AO826" t="str">
        <f t="shared" si="383"/>
        <v/>
      </c>
      <c r="AP826" t="str">
        <f t="shared" si="400"/>
        <v/>
      </c>
    </row>
    <row r="827" spans="1:42" hidden="1" x14ac:dyDescent="0.35">
      <c r="A827" s="1">
        <v>4087098</v>
      </c>
      <c r="B827" s="1" t="s">
        <v>579</v>
      </c>
      <c r="C827" s="1" t="s">
        <v>580</v>
      </c>
      <c r="D827" s="1">
        <v>2017</v>
      </c>
      <c r="E827" s="1" t="s">
        <v>618</v>
      </c>
      <c r="F827" s="1">
        <v>67434</v>
      </c>
      <c r="G827" s="1" t="s">
        <v>232</v>
      </c>
      <c r="H827" s="1" t="s">
        <v>70</v>
      </c>
      <c r="I827" s="1" t="s">
        <v>597</v>
      </c>
      <c r="J827" s="1">
        <v>2440</v>
      </c>
      <c r="K827" s="1" t="s">
        <v>345</v>
      </c>
      <c r="L827" s="1" t="s">
        <v>560</v>
      </c>
      <c r="M827" s="1"/>
      <c r="N827" s="1" t="s">
        <v>606</v>
      </c>
      <c r="O827" s="1" t="str">
        <f t="shared" si="384"/>
        <v>No</v>
      </c>
      <c r="P827" s="1" t="s">
        <v>722</v>
      </c>
      <c r="Q827" s="1">
        <v>20</v>
      </c>
      <c r="R827" s="1">
        <f t="shared" si="389"/>
        <v>0</v>
      </c>
      <c r="S827" s="1">
        <v>20</v>
      </c>
      <c r="T827" s="1" t="s">
        <v>30</v>
      </c>
      <c r="U827" s="1">
        <f t="shared" si="401"/>
        <v>0</v>
      </c>
      <c r="V827" s="1">
        <f t="shared" si="402"/>
        <v>0.02</v>
      </c>
      <c r="W827" s="1" t="s">
        <v>231</v>
      </c>
      <c r="X827" s="1" t="str">
        <f t="shared" si="404"/>
        <v>No</v>
      </c>
      <c r="AB827" s="1" t="s">
        <v>411</v>
      </c>
      <c r="AC827" s="1" t="s">
        <v>349</v>
      </c>
      <c r="AD827" t="str">
        <f t="shared" si="375"/>
        <v>No</v>
      </c>
      <c r="AE827" t="str">
        <f t="shared" si="376"/>
        <v>No</v>
      </c>
      <c r="AF827" t="str">
        <f t="shared" si="377"/>
        <v>No</v>
      </c>
      <c r="AG827" t="str">
        <f t="shared" si="378"/>
        <v>Yes</v>
      </c>
      <c r="AH827" s="1" t="s">
        <v>348</v>
      </c>
      <c r="AI827" t="s">
        <v>348</v>
      </c>
      <c r="AJ827" t="str">
        <f t="shared" si="403"/>
        <v>Pesticide</v>
      </c>
      <c r="AK827" t="str">
        <f t="shared" si="379"/>
        <v/>
      </c>
      <c r="AL827" t="str">
        <f t="shared" si="380"/>
        <v/>
      </c>
      <c r="AM827" t="str">
        <f t="shared" si="381"/>
        <v/>
      </c>
      <c r="AN827" t="str">
        <f t="shared" si="382"/>
        <v>Pharmaceutical</v>
      </c>
      <c r="AO827" t="str">
        <f t="shared" si="383"/>
        <v/>
      </c>
      <c r="AP827" t="str">
        <f t="shared" si="400"/>
        <v/>
      </c>
    </row>
    <row r="828" spans="1:42" hidden="1" x14ac:dyDescent="0.35">
      <c r="A828" s="1">
        <v>4087098</v>
      </c>
      <c r="B828" s="1" t="s">
        <v>579</v>
      </c>
      <c r="C828" s="1" t="s">
        <v>580</v>
      </c>
      <c r="D828" s="1">
        <v>2017</v>
      </c>
      <c r="E828" s="1" t="s">
        <v>618</v>
      </c>
      <c r="F828" s="1">
        <v>61704</v>
      </c>
      <c r="G828" s="1" t="s">
        <v>201</v>
      </c>
      <c r="H828" s="8" t="s">
        <v>716</v>
      </c>
      <c r="I828" s="1" t="s">
        <v>596</v>
      </c>
      <c r="J828" s="1">
        <v>4433</v>
      </c>
      <c r="K828" s="1" t="s">
        <v>614</v>
      </c>
      <c r="L828" s="1" t="s">
        <v>532</v>
      </c>
      <c r="M828" s="1"/>
      <c r="N828" s="1" t="s">
        <v>606</v>
      </c>
      <c r="O828" s="1" t="str">
        <f t="shared" si="384"/>
        <v>No</v>
      </c>
      <c r="P828" s="1" t="s">
        <v>722</v>
      </c>
      <c r="Q828" s="1">
        <v>1.6</v>
      </c>
      <c r="R828" s="1">
        <f t="shared" si="389"/>
        <v>0</v>
      </c>
      <c r="S828" s="1">
        <v>1.6</v>
      </c>
      <c r="T828" s="1" t="s">
        <v>7</v>
      </c>
      <c r="U828" s="1">
        <f>R828/1</f>
        <v>0</v>
      </c>
      <c r="V828" s="1">
        <f>S828</f>
        <v>1.6</v>
      </c>
      <c r="W828" s="1" t="s">
        <v>199</v>
      </c>
      <c r="X828" s="1" t="str">
        <f t="shared" si="404"/>
        <v>No</v>
      </c>
      <c r="AB828" s="1" t="s">
        <v>373</v>
      </c>
      <c r="AC828" t="str">
        <f>IF(ISNUMBER(SEARCH("Pesticide, active_ingredient", AB828)), "Yes", "No")</f>
        <v>No</v>
      </c>
      <c r="AD828" t="str">
        <f t="shared" si="375"/>
        <v>No</v>
      </c>
      <c r="AE828" t="str">
        <f t="shared" si="376"/>
        <v>No</v>
      </c>
      <c r="AF828" t="str">
        <f t="shared" si="377"/>
        <v>No</v>
      </c>
      <c r="AG828" t="str">
        <f t="shared" si="378"/>
        <v>No</v>
      </c>
      <c r="AH828" s="1" t="s">
        <v>348</v>
      </c>
      <c r="AI828" t="s">
        <v>349</v>
      </c>
      <c r="AJ828" t="str">
        <f t="shared" si="403"/>
        <v/>
      </c>
      <c r="AK828" t="str">
        <f t="shared" si="379"/>
        <v/>
      </c>
      <c r="AL828" t="str">
        <f t="shared" si="380"/>
        <v/>
      </c>
      <c r="AM828" t="str">
        <f t="shared" si="381"/>
        <v/>
      </c>
      <c r="AN828" t="str">
        <f t="shared" si="382"/>
        <v/>
      </c>
      <c r="AO828" t="str">
        <f t="shared" si="383"/>
        <v/>
      </c>
      <c r="AP828" t="str">
        <f t="shared" si="400"/>
        <v>Other</v>
      </c>
    </row>
    <row r="829" spans="1:42" hidden="1" x14ac:dyDescent="0.35">
      <c r="A829" s="1">
        <v>4087098</v>
      </c>
      <c r="B829" s="1" t="s">
        <v>579</v>
      </c>
      <c r="C829" s="1" t="s">
        <v>580</v>
      </c>
      <c r="D829" s="1">
        <v>2017</v>
      </c>
      <c r="E829" s="1" t="s">
        <v>618</v>
      </c>
      <c r="F829" s="1">
        <v>68005</v>
      </c>
      <c r="G829" s="1" t="s">
        <v>324</v>
      </c>
      <c r="H829" s="1" t="s">
        <v>155</v>
      </c>
      <c r="I829" s="1" t="s">
        <v>597</v>
      </c>
      <c r="J829" s="1">
        <v>2440</v>
      </c>
      <c r="K829" s="1" t="s">
        <v>345</v>
      </c>
      <c r="L829" s="1" t="s">
        <v>563</v>
      </c>
      <c r="M829" s="1"/>
      <c r="N829" s="1" t="s">
        <v>606</v>
      </c>
      <c r="O829" s="1" t="str">
        <f t="shared" si="384"/>
        <v>No</v>
      </c>
      <c r="P829" s="1" t="s">
        <v>722</v>
      </c>
      <c r="Q829" s="1">
        <v>7.4</v>
      </c>
      <c r="R829" s="1">
        <f t="shared" si="389"/>
        <v>0</v>
      </c>
      <c r="S829" s="1">
        <v>7.4</v>
      </c>
      <c r="T829" s="1" t="s">
        <v>30</v>
      </c>
      <c r="U829" s="1">
        <f t="shared" ref="U829:V832" si="405">R829/1000</f>
        <v>0</v>
      </c>
      <c r="V829" s="1">
        <f t="shared" si="405"/>
        <v>7.4000000000000003E-3</v>
      </c>
      <c r="W829" s="1" t="s">
        <v>318</v>
      </c>
      <c r="X829" s="1" t="str">
        <f t="shared" si="404"/>
        <v>No</v>
      </c>
      <c r="AB829" t="s">
        <v>495</v>
      </c>
      <c r="AC829" t="str">
        <f>IF(ISNUMBER(SEARCH("Pesticide, active_ingredient", AB829)), "Yes", "No")</f>
        <v>No</v>
      </c>
      <c r="AD829" t="str">
        <f t="shared" si="375"/>
        <v>Yes</v>
      </c>
      <c r="AE829" t="str">
        <f t="shared" si="376"/>
        <v>No</v>
      </c>
      <c r="AF829" t="str">
        <f t="shared" si="377"/>
        <v>No</v>
      </c>
      <c r="AG829" t="str">
        <f t="shared" si="378"/>
        <v>Yes</v>
      </c>
      <c r="AH829" s="1" t="s">
        <v>348</v>
      </c>
      <c r="AI829" t="s">
        <v>348</v>
      </c>
      <c r="AJ829" t="str">
        <f t="shared" si="403"/>
        <v/>
      </c>
      <c r="AK829" t="str">
        <f t="shared" si="379"/>
        <v>PCP</v>
      </c>
      <c r="AL829" t="str">
        <f t="shared" si="380"/>
        <v/>
      </c>
      <c r="AM829" t="str">
        <f t="shared" si="381"/>
        <v/>
      </c>
      <c r="AN829" t="str">
        <f t="shared" si="382"/>
        <v>Pharmaceutical</v>
      </c>
      <c r="AO829" t="str">
        <f t="shared" si="383"/>
        <v/>
      </c>
      <c r="AP829" t="str">
        <f t="shared" si="400"/>
        <v/>
      </c>
    </row>
    <row r="830" spans="1:42" hidden="1" x14ac:dyDescent="0.35">
      <c r="A830" s="1">
        <v>4087098</v>
      </c>
      <c r="B830" s="1" t="s">
        <v>579</v>
      </c>
      <c r="C830" s="1" t="s">
        <v>580</v>
      </c>
      <c r="D830" s="1">
        <v>2017</v>
      </c>
      <c r="E830" s="1" t="s">
        <v>618</v>
      </c>
      <c r="F830" s="1">
        <v>67454</v>
      </c>
      <c r="G830" s="1" t="s">
        <v>249</v>
      </c>
      <c r="H830" s="1" t="s">
        <v>87</v>
      </c>
      <c r="I830" s="1" t="s">
        <v>597</v>
      </c>
      <c r="J830" s="1">
        <v>2440</v>
      </c>
      <c r="K830" s="1" t="s">
        <v>345</v>
      </c>
      <c r="L830" s="1" t="s">
        <v>561</v>
      </c>
      <c r="M830" s="1"/>
      <c r="N830" s="1" t="s">
        <v>606</v>
      </c>
      <c r="O830" s="1" t="str">
        <f t="shared" si="384"/>
        <v>No</v>
      </c>
      <c r="P830" s="1" t="s">
        <v>722</v>
      </c>
      <c r="Q830" s="1">
        <v>26</v>
      </c>
      <c r="R830" s="1">
        <f t="shared" si="389"/>
        <v>0</v>
      </c>
      <c r="S830" s="1">
        <v>20</v>
      </c>
      <c r="T830" s="1" t="s">
        <v>30</v>
      </c>
      <c r="U830" s="1">
        <f t="shared" si="405"/>
        <v>0</v>
      </c>
      <c r="V830" s="1">
        <f t="shared" si="405"/>
        <v>0.02</v>
      </c>
      <c r="W830" s="1" t="s">
        <v>231</v>
      </c>
      <c r="X830" s="1" t="str">
        <f t="shared" si="404"/>
        <v>No</v>
      </c>
      <c r="AB830" t="s">
        <v>425</v>
      </c>
      <c r="AC830" t="str">
        <f>IF(ISNUMBER(SEARCH("Pesticide, active_ingredient", AB830)), "Yes", "No")</f>
        <v>No</v>
      </c>
      <c r="AD830" t="str">
        <f t="shared" si="375"/>
        <v>No</v>
      </c>
      <c r="AE830" t="str">
        <f t="shared" si="376"/>
        <v>No</v>
      </c>
      <c r="AF830" t="str">
        <f t="shared" si="377"/>
        <v>Yes</v>
      </c>
      <c r="AG830" t="str">
        <f t="shared" si="378"/>
        <v>Yes</v>
      </c>
      <c r="AH830" s="1" t="s">
        <v>348</v>
      </c>
      <c r="AI830" t="s">
        <v>348</v>
      </c>
      <c r="AJ830" t="str">
        <f t="shared" si="403"/>
        <v/>
      </c>
      <c r="AK830" t="str">
        <f t="shared" si="379"/>
        <v/>
      </c>
      <c r="AL830" t="str">
        <f t="shared" si="380"/>
        <v/>
      </c>
      <c r="AM830" t="str">
        <f t="shared" si="381"/>
        <v>Industrial</v>
      </c>
      <c r="AN830" t="str">
        <f t="shared" si="382"/>
        <v>Pharmaceutical</v>
      </c>
      <c r="AO830" t="str">
        <f t="shared" si="383"/>
        <v/>
      </c>
      <c r="AP830" t="str">
        <f t="shared" si="400"/>
        <v/>
      </c>
    </row>
    <row r="831" spans="1:42" hidden="1" x14ac:dyDescent="0.35">
      <c r="A831" s="1">
        <v>4087098</v>
      </c>
      <c r="B831" s="1" t="s">
        <v>579</v>
      </c>
      <c r="C831" s="1" t="s">
        <v>580</v>
      </c>
      <c r="D831" s="1">
        <v>2017</v>
      </c>
      <c r="E831" s="1" t="s">
        <v>618</v>
      </c>
      <c r="F831" s="1">
        <v>67512</v>
      </c>
      <c r="G831" s="1" t="s">
        <v>298</v>
      </c>
      <c r="H831" s="1" t="s">
        <v>473</v>
      </c>
      <c r="I831" s="1" t="s">
        <v>597</v>
      </c>
      <c r="J831" s="1">
        <v>2440</v>
      </c>
      <c r="K831" s="1" t="s">
        <v>345</v>
      </c>
      <c r="L831" s="1" t="s">
        <v>560</v>
      </c>
      <c r="M831" s="1"/>
      <c r="N831" s="1" t="s">
        <v>606</v>
      </c>
      <c r="O831" s="1" t="str">
        <f t="shared" si="384"/>
        <v>No</v>
      </c>
      <c r="P831" s="1" t="s">
        <v>722</v>
      </c>
      <c r="Q831" s="1">
        <v>16</v>
      </c>
      <c r="R831" s="1">
        <f t="shared" si="389"/>
        <v>0</v>
      </c>
      <c r="S831" s="1">
        <v>16</v>
      </c>
      <c r="T831" s="1" t="s">
        <v>30</v>
      </c>
      <c r="U831" s="1">
        <f t="shared" si="405"/>
        <v>0</v>
      </c>
      <c r="V831" s="1">
        <f t="shared" si="405"/>
        <v>1.6E-2</v>
      </c>
      <c r="W831" s="1" t="s">
        <v>231</v>
      </c>
      <c r="X831" s="1" t="str">
        <f t="shared" si="404"/>
        <v>No</v>
      </c>
      <c r="AB831" t="s">
        <v>474</v>
      </c>
      <c r="AC831" s="1" t="s">
        <v>349</v>
      </c>
      <c r="AD831" t="str">
        <f t="shared" ref="AD831:AD894" si="406">IF(ISNUMBER(SEARCH("Personal_care", AB831)), "Yes", "No")</f>
        <v>No</v>
      </c>
      <c r="AE831" t="str">
        <f t="shared" ref="AE831:AE894" si="407">IF(ISNUMBER(SEARCH("Consumer_use", AB831)), "Yes", "No")</f>
        <v>No</v>
      </c>
      <c r="AF831" t="str">
        <f t="shared" ref="AF831:AF894" si="408">IF(ISNUMBER(SEARCH("Industrial_manufacturing", AB831)), "Yes", "No")</f>
        <v>No</v>
      </c>
      <c r="AG831" t="str">
        <f t="shared" ref="AG831:AG894" si="409">IF(ISNUMBER(SEARCH("Drug", AB831)), "Yes", "No")</f>
        <v>Yes</v>
      </c>
      <c r="AH831" s="1" t="s">
        <v>348</v>
      </c>
      <c r="AI831" t="s">
        <v>348</v>
      </c>
      <c r="AJ831" t="str">
        <f t="shared" si="403"/>
        <v>Pesticide</v>
      </c>
      <c r="AK831" t="str">
        <f t="shared" si="379"/>
        <v/>
      </c>
      <c r="AL831" t="str">
        <f t="shared" si="380"/>
        <v/>
      </c>
      <c r="AM831" t="str">
        <f t="shared" si="381"/>
        <v/>
      </c>
      <c r="AN831" t="str">
        <f t="shared" si="382"/>
        <v>Pharmaceutical</v>
      </c>
      <c r="AO831" t="str">
        <f t="shared" si="383"/>
        <v/>
      </c>
      <c r="AP831" t="str">
        <f t="shared" si="400"/>
        <v/>
      </c>
    </row>
    <row r="832" spans="1:42" hidden="1" x14ac:dyDescent="0.35">
      <c r="A832" s="1">
        <v>4087098</v>
      </c>
      <c r="B832" s="1" t="s">
        <v>579</v>
      </c>
      <c r="C832" s="1" t="s">
        <v>580</v>
      </c>
      <c r="D832" s="1">
        <v>2017</v>
      </c>
      <c r="E832" s="1" t="s">
        <v>618</v>
      </c>
      <c r="F832" s="1">
        <v>67456</v>
      </c>
      <c r="G832" s="1" t="s">
        <v>251</v>
      </c>
      <c r="H832" s="1" t="s">
        <v>89</v>
      </c>
      <c r="I832" s="1" t="s">
        <v>597</v>
      </c>
      <c r="J832" s="1">
        <v>2440</v>
      </c>
      <c r="K832" s="1" t="s">
        <v>345</v>
      </c>
      <c r="L832" s="1" t="s">
        <v>561</v>
      </c>
      <c r="M832" s="1"/>
      <c r="N832" s="1" t="s">
        <v>606</v>
      </c>
      <c r="O832" s="1" t="str">
        <f t="shared" si="384"/>
        <v>No</v>
      </c>
      <c r="P832" s="1" t="s">
        <v>722</v>
      </c>
      <c r="Q832" s="1">
        <v>20</v>
      </c>
      <c r="R832" s="1">
        <f t="shared" si="389"/>
        <v>0</v>
      </c>
      <c r="S832" s="1">
        <v>20</v>
      </c>
      <c r="T832" s="1" t="s">
        <v>30</v>
      </c>
      <c r="U832" s="1">
        <f t="shared" si="405"/>
        <v>0</v>
      </c>
      <c r="V832" s="1">
        <f t="shared" si="405"/>
        <v>0.02</v>
      </c>
      <c r="W832" s="1" t="s">
        <v>231</v>
      </c>
      <c r="X832" s="1" t="str">
        <f t="shared" si="404"/>
        <v>No</v>
      </c>
      <c r="AB832" t="s">
        <v>427</v>
      </c>
      <c r="AC832" t="str">
        <f t="shared" ref="AC832:AC853" si="410">IF(ISNUMBER(SEARCH("Pesticide, active_ingredient", AB832)), "Yes", "No")</f>
        <v>No</v>
      </c>
      <c r="AD832" t="str">
        <f t="shared" si="406"/>
        <v>No</v>
      </c>
      <c r="AE832" t="str">
        <f t="shared" si="407"/>
        <v>No</v>
      </c>
      <c r="AF832" t="str">
        <f t="shared" si="408"/>
        <v>Yes</v>
      </c>
      <c r="AG832" t="str">
        <f t="shared" si="409"/>
        <v>Yes</v>
      </c>
      <c r="AH832" s="1" t="s">
        <v>348</v>
      </c>
      <c r="AI832" t="s">
        <v>348</v>
      </c>
      <c r="AJ832" t="str">
        <f t="shared" si="403"/>
        <v/>
      </c>
      <c r="AK832" t="str">
        <f t="shared" si="379"/>
        <v/>
      </c>
      <c r="AL832" t="str">
        <f t="shared" si="380"/>
        <v/>
      </c>
      <c r="AM832" t="str">
        <f t="shared" si="381"/>
        <v>Industrial</v>
      </c>
      <c r="AN832" t="str">
        <f t="shared" si="382"/>
        <v>Pharmaceutical</v>
      </c>
      <c r="AO832" t="str">
        <f t="shared" si="383"/>
        <v/>
      </c>
      <c r="AP832" t="str">
        <f t="shared" si="400"/>
        <v/>
      </c>
    </row>
    <row r="833" spans="1:42" hidden="1" x14ac:dyDescent="0.35">
      <c r="A833" s="1">
        <v>4087098</v>
      </c>
      <c r="B833" s="1" t="s">
        <v>579</v>
      </c>
      <c r="C833" s="1" t="s">
        <v>580</v>
      </c>
      <c r="D833" s="1">
        <v>2017</v>
      </c>
      <c r="E833" s="1" t="s">
        <v>618</v>
      </c>
      <c r="F833" s="1">
        <v>32104</v>
      </c>
      <c r="G833" s="1" t="s">
        <v>181</v>
      </c>
      <c r="H833" s="1" t="s">
        <v>11</v>
      </c>
      <c r="I833" s="1" t="s">
        <v>596</v>
      </c>
      <c r="J833" s="1">
        <v>4433</v>
      </c>
      <c r="K833" s="1" t="s">
        <v>614</v>
      </c>
      <c r="L833" s="1" t="s">
        <v>345</v>
      </c>
      <c r="M833" s="1"/>
      <c r="N833" s="1" t="s">
        <v>606</v>
      </c>
      <c r="O833" s="1" t="str">
        <f t="shared" si="384"/>
        <v>No</v>
      </c>
      <c r="P833" s="1" t="s">
        <v>722</v>
      </c>
      <c r="Q833" s="1">
        <v>0.16</v>
      </c>
      <c r="R833" s="1">
        <f t="shared" si="389"/>
        <v>0</v>
      </c>
      <c r="S833" s="1">
        <v>0.16</v>
      </c>
      <c r="T833" s="1" t="s">
        <v>7</v>
      </c>
      <c r="U833" s="1">
        <f>R833/1</f>
        <v>0</v>
      </c>
      <c r="V833" s="1">
        <f>S833</f>
        <v>0.16</v>
      </c>
      <c r="W833" s="1" t="s">
        <v>177</v>
      </c>
      <c r="X833" s="1" t="str">
        <f t="shared" si="404"/>
        <v>No</v>
      </c>
      <c r="AB833" t="s">
        <v>353</v>
      </c>
      <c r="AC833" t="str">
        <f t="shared" si="410"/>
        <v>No</v>
      </c>
      <c r="AD833" t="str">
        <f t="shared" si="406"/>
        <v>No</v>
      </c>
      <c r="AE833" t="str">
        <f t="shared" si="407"/>
        <v>No</v>
      </c>
      <c r="AF833" t="str">
        <f t="shared" si="408"/>
        <v>No</v>
      </c>
      <c r="AG833" t="str">
        <f t="shared" si="409"/>
        <v>Yes</v>
      </c>
      <c r="AH833" t="s">
        <v>348</v>
      </c>
      <c r="AI833" t="s">
        <v>348</v>
      </c>
      <c r="AJ833" t="str">
        <f t="shared" si="403"/>
        <v/>
      </c>
      <c r="AK833" t="str">
        <f t="shared" si="379"/>
        <v/>
      </c>
      <c r="AL833" t="str">
        <f t="shared" si="380"/>
        <v/>
      </c>
      <c r="AM833" t="str">
        <f t="shared" si="381"/>
        <v/>
      </c>
      <c r="AN833" t="str">
        <f t="shared" si="382"/>
        <v>Pharmaceutical</v>
      </c>
      <c r="AO833" t="str">
        <f t="shared" si="383"/>
        <v/>
      </c>
      <c r="AP833" t="str">
        <f t="shared" si="400"/>
        <v/>
      </c>
    </row>
    <row r="834" spans="1:42" hidden="1" x14ac:dyDescent="0.35">
      <c r="A834" s="1">
        <v>4087098</v>
      </c>
      <c r="B834" s="1" t="s">
        <v>579</v>
      </c>
      <c r="C834" s="1" t="s">
        <v>580</v>
      </c>
      <c r="D834" s="1">
        <v>2017</v>
      </c>
      <c r="E834" s="1" t="s">
        <v>618</v>
      </c>
      <c r="F834" s="1">
        <v>62817</v>
      </c>
      <c r="G834" s="1" t="s">
        <v>217</v>
      </c>
      <c r="H834" s="1" t="s">
        <v>54</v>
      </c>
      <c r="I834" s="1" t="s">
        <v>596</v>
      </c>
      <c r="J834" s="1">
        <v>4433</v>
      </c>
      <c r="K834" s="1" t="s">
        <v>614</v>
      </c>
      <c r="L834" s="1" t="s">
        <v>548</v>
      </c>
      <c r="M834" s="1"/>
      <c r="N834" s="1" t="s">
        <v>606</v>
      </c>
      <c r="O834" s="1" t="str">
        <f t="shared" si="384"/>
        <v>No</v>
      </c>
      <c r="P834" s="1" t="s">
        <v>722</v>
      </c>
      <c r="Q834" s="1">
        <v>0.08</v>
      </c>
      <c r="R834" s="1">
        <f t="shared" si="389"/>
        <v>0</v>
      </c>
      <c r="S834" s="1">
        <v>0.08</v>
      </c>
      <c r="T834" s="1" t="s">
        <v>7</v>
      </c>
      <c r="U834" s="1">
        <f>R834/1</f>
        <v>0</v>
      </c>
      <c r="V834" s="1">
        <f>S834</f>
        <v>0.08</v>
      </c>
      <c r="W834" s="1" t="s">
        <v>177</v>
      </c>
      <c r="X834" s="1" t="str">
        <f t="shared" si="404"/>
        <v>No</v>
      </c>
      <c r="AB834" t="s">
        <v>393</v>
      </c>
      <c r="AC834" t="str">
        <f t="shared" si="410"/>
        <v>No</v>
      </c>
      <c r="AD834" t="str">
        <f t="shared" si="406"/>
        <v>Yes</v>
      </c>
      <c r="AE834" t="str">
        <f t="shared" si="407"/>
        <v>Yes</v>
      </c>
      <c r="AF834" t="str">
        <f t="shared" si="408"/>
        <v>Yes</v>
      </c>
      <c r="AG834" t="str">
        <f t="shared" si="409"/>
        <v>Yes</v>
      </c>
      <c r="AH834" s="1" t="s">
        <v>348</v>
      </c>
      <c r="AI834" t="s">
        <v>348</v>
      </c>
      <c r="AJ834" t="str">
        <f t="shared" si="403"/>
        <v/>
      </c>
      <c r="AK834" t="str">
        <f t="shared" ref="AK834:AK897" si="411">IF(AD834="Yes", "PCP", "")</f>
        <v>PCP</v>
      </c>
      <c r="AL834" t="str">
        <f t="shared" ref="AL834:AL897" si="412">IF(AE834="Yes", "Consumer", "")</f>
        <v>Consumer</v>
      </c>
      <c r="AM834" t="str">
        <f t="shared" ref="AM834:AM897" si="413">IF(AF834="Yes", "Industrial", "")</f>
        <v>Industrial</v>
      </c>
      <c r="AN834" t="str">
        <f t="shared" ref="AN834:AN897" si="414">IF(AG834="Yes", "Pharmaceutical", "")</f>
        <v>Pharmaceutical</v>
      </c>
      <c r="AO834" t="str">
        <f t="shared" ref="AO834:AO897" si="415">IF(AH834="Yes", "PAH", "")</f>
        <v/>
      </c>
      <c r="AP834" t="str">
        <f t="shared" si="400"/>
        <v/>
      </c>
    </row>
    <row r="835" spans="1:42" hidden="1" x14ac:dyDescent="0.35">
      <c r="A835" s="1">
        <v>4087098</v>
      </c>
      <c r="B835" s="1" t="s">
        <v>579</v>
      </c>
      <c r="C835" s="1" t="s">
        <v>580</v>
      </c>
      <c r="D835" s="1">
        <v>2017</v>
      </c>
      <c r="E835" s="1" t="s">
        <v>618</v>
      </c>
      <c r="F835" s="1">
        <v>67495</v>
      </c>
      <c r="G835" s="1" t="s">
        <v>282</v>
      </c>
      <c r="H835" s="1" t="s">
        <v>118</v>
      </c>
      <c r="I835" s="1" t="s">
        <v>597</v>
      </c>
      <c r="J835" s="1">
        <v>2440</v>
      </c>
      <c r="K835" s="1" t="s">
        <v>345</v>
      </c>
      <c r="L835" s="1" t="s">
        <v>345</v>
      </c>
      <c r="M835" s="1"/>
      <c r="N835" s="1" t="s">
        <v>606</v>
      </c>
      <c r="O835" s="1" t="str">
        <f t="shared" si="384"/>
        <v>No</v>
      </c>
      <c r="P835" s="1" t="s">
        <v>722</v>
      </c>
      <c r="Q835" s="1">
        <v>25</v>
      </c>
      <c r="R835" s="1">
        <f t="shared" si="389"/>
        <v>0</v>
      </c>
      <c r="S835" s="1">
        <v>25</v>
      </c>
      <c r="T835" s="1" t="s">
        <v>30</v>
      </c>
      <c r="U835" s="1">
        <f t="shared" ref="U835:V839" si="416">R835/1000</f>
        <v>0</v>
      </c>
      <c r="V835" s="1">
        <f t="shared" si="416"/>
        <v>2.5000000000000001E-2</v>
      </c>
      <c r="W835" s="1" t="s">
        <v>231</v>
      </c>
      <c r="X835" s="1" t="str">
        <f t="shared" si="404"/>
        <v>No</v>
      </c>
      <c r="AB835" t="s">
        <v>458</v>
      </c>
      <c r="AC835" t="str">
        <f t="shared" si="410"/>
        <v>No</v>
      </c>
      <c r="AD835" t="str">
        <f t="shared" si="406"/>
        <v>No</v>
      </c>
      <c r="AE835" t="str">
        <f t="shared" si="407"/>
        <v>No</v>
      </c>
      <c r="AF835" t="str">
        <f t="shared" si="408"/>
        <v>No</v>
      </c>
      <c r="AG835" t="str">
        <f t="shared" si="409"/>
        <v>Yes</v>
      </c>
      <c r="AH835" s="1" t="s">
        <v>348</v>
      </c>
      <c r="AI835" t="s">
        <v>348</v>
      </c>
      <c r="AJ835" t="str">
        <f t="shared" si="403"/>
        <v/>
      </c>
      <c r="AK835" t="str">
        <f t="shared" si="411"/>
        <v/>
      </c>
      <c r="AL835" t="str">
        <f t="shared" si="412"/>
        <v/>
      </c>
      <c r="AM835" t="str">
        <f t="shared" si="413"/>
        <v/>
      </c>
      <c r="AN835" t="str">
        <f t="shared" si="414"/>
        <v>Pharmaceutical</v>
      </c>
      <c r="AO835" t="str">
        <f t="shared" si="415"/>
        <v/>
      </c>
      <c r="AP835" t="str">
        <f t="shared" si="400"/>
        <v/>
      </c>
    </row>
    <row r="836" spans="1:42" hidden="1" x14ac:dyDescent="0.35">
      <c r="A836" s="1">
        <v>4087098</v>
      </c>
      <c r="B836" s="1" t="s">
        <v>579</v>
      </c>
      <c r="C836" s="1" t="s">
        <v>580</v>
      </c>
      <c r="D836" s="1">
        <v>2017</v>
      </c>
      <c r="E836" s="1" t="s">
        <v>618</v>
      </c>
      <c r="F836" s="1">
        <v>67443</v>
      </c>
      <c r="G836" s="1" t="s">
        <v>240</v>
      </c>
      <c r="H836" s="1" t="s">
        <v>78</v>
      </c>
      <c r="I836" s="1" t="s">
        <v>597</v>
      </c>
      <c r="J836" s="1">
        <v>2440</v>
      </c>
      <c r="K836" s="1" t="s">
        <v>345</v>
      </c>
      <c r="L836" s="1" t="s">
        <v>345</v>
      </c>
      <c r="M836" s="1" t="s">
        <v>345</v>
      </c>
      <c r="N836" s="1" t="s">
        <v>606</v>
      </c>
      <c r="O836" s="1" t="str">
        <f t="shared" si="384"/>
        <v>No</v>
      </c>
      <c r="P836" s="1" t="s">
        <v>722</v>
      </c>
      <c r="Q836" s="1">
        <v>0</v>
      </c>
      <c r="R836" s="1">
        <f t="shared" si="389"/>
        <v>0</v>
      </c>
      <c r="S836" s="1">
        <v>88</v>
      </c>
      <c r="T836" s="1" t="s">
        <v>30</v>
      </c>
      <c r="U836" s="1">
        <f t="shared" si="416"/>
        <v>0</v>
      </c>
      <c r="V836" s="1">
        <f t="shared" si="416"/>
        <v>8.7999999999999995E-2</v>
      </c>
      <c r="W836" s="1" t="s">
        <v>231</v>
      </c>
      <c r="X836" s="1" t="str">
        <f t="shared" si="404"/>
        <v>No</v>
      </c>
      <c r="AB836" t="s">
        <v>419</v>
      </c>
      <c r="AC836" t="str">
        <f t="shared" si="410"/>
        <v>No</v>
      </c>
      <c r="AD836" t="str">
        <f t="shared" si="406"/>
        <v>No</v>
      </c>
      <c r="AE836" t="str">
        <f t="shared" si="407"/>
        <v>No</v>
      </c>
      <c r="AF836" t="str">
        <f t="shared" si="408"/>
        <v>No</v>
      </c>
      <c r="AG836" t="str">
        <f t="shared" si="409"/>
        <v>Yes</v>
      </c>
      <c r="AH836" s="1" t="s">
        <v>348</v>
      </c>
      <c r="AI836" t="s">
        <v>348</v>
      </c>
      <c r="AJ836" t="str">
        <f t="shared" si="403"/>
        <v/>
      </c>
      <c r="AK836" t="str">
        <f t="shared" si="411"/>
        <v/>
      </c>
      <c r="AL836" t="str">
        <f t="shared" si="412"/>
        <v/>
      </c>
      <c r="AM836" t="str">
        <f t="shared" si="413"/>
        <v/>
      </c>
      <c r="AN836" t="str">
        <f t="shared" si="414"/>
        <v>Pharmaceutical</v>
      </c>
      <c r="AO836" t="str">
        <f t="shared" si="415"/>
        <v/>
      </c>
      <c r="AP836" t="str">
        <f t="shared" si="400"/>
        <v/>
      </c>
    </row>
    <row r="837" spans="1:42" hidden="1" x14ac:dyDescent="0.35">
      <c r="A837" s="1">
        <v>4087098</v>
      </c>
      <c r="B837" s="1" t="s">
        <v>579</v>
      </c>
      <c r="C837" s="1" t="s">
        <v>580</v>
      </c>
      <c r="D837" s="1">
        <v>2017</v>
      </c>
      <c r="E837" s="1" t="s">
        <v>618</v>
      </c>
      <c r="F837" s="1">
        <v>68000</v>
      </c>
      <c r="G837" s="1" t="s">
        <v>321</v>
      </c>
      <c r="H837" s="1" t="s">
        <v>152</v>
      </c>
      <c r="I837" s="1" t="s">
        <v>597</v>
      </c>
      <c r="J837" s="1">
        <v>2440</v>
      </c>
      <c r="K837" s="1" t="s">
        <v>345</v>
      </c>
      <c r="L837" s="1" t="s">
        <v>345</v>
      </c>
      <c r="M837" s="1"/>
      <c r="N837" s="1" t="s">
        <v>606</v>
      </c>
      <c r="O837" s="1" t="str">
        <f t="shared" si="384"/>
        <v>No</v>
      </c>
      <c r="P837" s="1" t="s">
        <v>722</v>
      </c>
      <c r="Q837" s="1">
        <v>34</v>
      </c>
      <c r="R837" s="1">
        <f t="shared" si="389"/>
        <v>0</v>
      </c>
      <c r="S837" s="1">
        <v>34</v>
      </c>
      <c r="T837" s="1" t="s">
        <v>30</v>
      </c>
      <c r="U837" s="1">
        <f t="shared" si="416"/>
        <v>0</v>
      </c>
      <c r="V837" s="1">
        <f t="shared" si="416"/>
        <v>3.4000000000000002E-2</v>
      </c>
      <c r="W837" s="1" t="s">
        <v>318</v>
      </c>
      <c r="X837" s="1" t="str">
        <f t="shared" si="404"/>
        <v>No</v>
      </c>
      <c r="AB837" s="1" t="s">
        <v>445</v>
      </c>
      <c r="AC837" t="str">
        <f t="shared" si="410"/>
        <v>No</v>
      </c>
      <c r="AD837" t="str">
        <f t="shared" si="406"/>
        <v>No</v>
      </c>
      <c r="AE837" t="str">
        <f t="shared" si="407"/>
        <v>No</v>
      </c>
      <c r="AF837" t="str">
        <f t="shared" si="408"/>
        <v>No</v>
      </c>
      <c r="AG837" t="str">
        <f t="shared" si="409"/>
        <v>Yes</v>
      </c>
      <c r="AH837" s="1" t="s">
        <v>348</v>
      </c>
      <c r="AI837" t="s">
        <v>348</v>
      </c>
      <c r="AJ837" t="str">
        <f t="shared" si="403"/>
        <v/>
      </c>
      <c r="AK837" t="str">
        <f t="shared" si="411"/>
        <v/>
      </c>
      <c r="AL837" t="str">
        <f t="shared" si="412"/>
        <v/>
      </c>
      <c r="AM837" t="str">
        <f t="shared" si="413"/>
        <v/>
      </c>
      <c r="AN837" t="str">
        <f t="shared" si="414"/>
        <v>Pharmaceutical</v>
      </c>
      <c r="AO837" t="str">
        <f t="shared" si="415"/>
        <v/>
      </c>
      <c r="AP837" t="str">
        <f t="shared" si="400"/>
        <v/>
      </c>
    </row>
    <row r="838" spans="1:42" hidden="1" x14ac:dyDescent="0.35">
      <c r="A838" s="1">
        <v>4087098</v>
      </c>
      <c r="B838" s="1" t="s">
        <v>579</v>
      </c>
      <c r="C838" s="1" t="s">
        <v>580</v>
      </c>
      <c r="D838" s="1">
        <v>2017</v>
      </c>
      <c r="E838" s="1" t="s">
        <v>618</v>
      </c>
      <c r="F838" s="1">
        <v>67479</v>
      </c>
      <c r="G838" s="1" t="s">
        <v>270</v>
      </c>
      <c r="H838" s="1" t="s">
        <v>107</v>
      </c>
      <c r="I838" s="1" t="s">
        <v>597</v>
      </c>
      <c r="J838" s="1">
        <v>2440</v>
      </c>
      <c r="K838" s="1" t="s">
        <v>345</v>
      </c>
      <c r="L838" s="1" t="s">
        <v>345</v>
      </c>
      <c r="M838" s="1"/>
      <c r="N838" s="1" t="s">
        <v>606</v>
      </c>
      <c r="O838" s="1" t="str">
        <f t="shared" si="384"/>
        <v>No</v>
      </c>
      <c r="P838" s="1" t="s">
        <v>722</v>
      </c>
      <c r="Q838" s="1">
        <v>80</v>
      </c>
      <c r="R838" s="1">
        <f t="shared" si="389"/>
        <v>0</v>
      </c>
      <c r="S838" s="1">
        <v>80</v>
      </c>
      <c r="T838" s="1" t="s">
        <v>30</v>
      </c>
      <c r="U838" s="1">
        <f t="shared" si="416"/>
        <v>0</v>
      </c>
      <c r="V838" s="1">
        <f t="shared" si="416"/>
        <v>0.08</v>
      </c>
      <c r="W838" s="1" t="s">
        <v>231</v>
      </c>
      <c r="X838" s="1" t="str">
        <f t="shared" si="404"/>
        <v>No</v>
      </c>
      <c r="AB838" s="1" t="s">
        <v>445</v>
      </c>
      <c r="AC838" t="str">
        <f t="shared" si="410"/>
        <v>No</v>
      </c>
      <c r="AD838" t="str">
        <f t="shared" si="406"/>
        <v>No</v>
      </c>
      <c r="AE838" t="str">
        <f t="shared" si="407"/>
        <v>No</v>
      </c>
      <c r="AF838" t="str">
        <f t="shared" si="408"/>
        <v>No</v>
      </c>
      <c r="AG838" t="str">
        <f t="shared" si="409"/>
        <v>Yes</v>
      </c>
      <c r="AH838" s="1" t="s">
        <v>348</v>
      </c>
      <c r="AI838" t="s">
        <v>348</v>
      </c>
      <c r="AJ838" t="str">
        <f t="shared" si="403"/>
        <v/>
      </c>
      <c r="AK838" t="str">
        <f t="shared" si="411"/>
        <v/>
      </c>
      <c r="AL838" t="str">
        <f t="shared" si="412"/>
        <v/>
      </c>
      <c r="AM838" t="str">
        <f t="shared" si="413"/>
        <v/>
      </c>
      <c r="AN838" t="str">
        <f t="shared" si="414"/>
        <v>Pharmaceutical</v>
      </c>
      <c r="AO838" t="str">
        <f t="shared" si="415"/>
        <v/>
      </c>
      <c r="AP838" t="str">
        <f t="shared" si="400"/>
        <v/>
      </c>
    </row>
    <row r="839" spans="1:42" hidden="1" x14ac:dyDescent="0.35">
      <c r="A839" s="1">
        <v>4087098</v>
      </c>
      <c r="B839" s="1" t="s">
        <v>579</v>
      </c>
      <c r="C839" s="1" t="s">
        <v>580</v>
      </c>
      <c r="D839" s="1">
        <v>2017</v>
      </c>
      <c r="E839" s="1" t="s">
        <v>618</v>
      </c>
      <c r="F839" s="1">
        <v>67500</v>
      </c>
      <c r="G839" s="1" t="s">
        <v>287</v>
      </c>
      <c r="H839" s="1" t="s">
        <v>123</v>
      </c>
      <c r="I839" s="1" t="s">
        <v>597</v>
      </c>
      <c r="J839" s="1">
        <v>2440</v>
      </c>
      <c r="K839" s="1" t="s">
        <v>345</v>
      </c>
      <c r="L839" s="1" t="s">
        <v>345</v>
      </c>
      <c r="M839" s="1"/>
      <c r="N839" s="1" t="s">
        <v>606</v>
      </c>
      <c r="O839" s="1" t="str">
        <f t="shared" ref="O839:O853" si="417">IF(N839="&lt;", "No", "Yes")</f>
        <v>No</v>
      </c>
      <c r="P839" s="1" t="s">
        <v>722</v>
      </c>
      <c r="Q839" s="1">
        <v>7.6</v>
      </c>
      <c r="R839" s="1">
        <f t="shared" si="389"/>
        <v>0</v>
      </c>
      <c r="S839" s="1">
        <v>7.6</v>
      </c>
      <c r="T839" s="1" t="s">
        <v>30</v>
      </c>
      <c r="U839" s="1">
        <f t="shared" si="416"/>
        <v>0</v>
      </c>
      <c r="V839" s="1">
        <f t="shared" si="416"/>
        <v>7.6E-3</v>
      </c>
      <c r="W839" s="1" t="s">
        <v>231</v>
      </c>
      <c r="X839" s="1" t="str">
        <f t="shared" si="404"/>
        <v>No</v>
      </c>
      <c r="AB839" t="s">
        <v>462</v>
      </c>
      <c r="AC839" t="str">
        <f t="shared" si="410"/>
        <v>No</v>
      </c>
      <c r="AD839" t="str">
        <f t="shared" si="406"/>
        <v>No</v>
      </c>
      <c r="AE839" t="str">
        <f t="shared" si="407"/>
        <v>No</v>
      </c>
      <c r="AF839" t="str">
        <f t="shared" si="408"/>
        <v>No</v>
      </c>
      <c r="AG839" t="str">
        <f t="shared" si="409"/>
        <v>Yes</v>
      </c>
      <c r="AH839" s="1" t="s">
        <v>348</v>
      </c>
      <c r="AI839" t="s">
        <v>348</v>
      </c>
      <c r="AJ839" t="str">
        <f t="shared" si="403"/>
        <v/>
      </c>
      <c r="AK839" t="str">
        <f t="shared" si="411"/>
        <v/>
      </c>
      <c r="AL839" t="str">
        <f t="shared" si="412"/>
        <v/>
      </c>
      <c r="AM839" t="str">
        <f t="shared" si="413"/>
        <v/>
      </c>
      <c r="AN839" t="str">
        <f t="shared" si="414"/>
        <v>Pharmaceutical</v>
      </c>
      <c r="AO839" t="str">
        <f t="shared" si="415"/>
        <v/>
      </c>
      <c r="AP839" t="str">
        <f t="shared" si="400"/>
        <v/>
      </c>
    </row>
    <row r="840" spans="1:42" hidden="1" x14ac:dyDescent="0.35">
      <c r="A840" s="1">
        <v>4087098</v>
      </c>
      <c r="B840" s="1" t="s">
        <v>579</v>
      </c>
      <c r="C840" s="1" t="s">
        <v>580</v>
      </c>
      <c r="D840" s="1">
        <v>2017</v>
      </c>
      <c r="E840" s="1" t="s">
        <v>618</v>
      </c>
      <c r="F840" s="1">
        <v>62833</v>
      </c>
      <c r="G840" s="1" t="s">
        <v>227</v>
      </c>
      <c r="H840" s="1" t="s">
        <v>66</v>
      </c>
      <c r="I840" s="1" t="s">
        <v>596</v>
      </c>
      <c r="J840" s="1">
        <v>4433</v>
      </c>
      <c r="K840" s="1" t="s">
        <v>614</v>
      </c>
      <c r="L840" s="1" t="s">
        <v>548</v>
      </c>
      <c r="M840" s="1"/>
      <c r="N840" s="1" t="s">
        <v>606</v>
      </c>
      <c r="O840" s="1" t="str">
        <f t="shared" si="417"/>
        <v>No</v>
      </c>
      <c r="P840" s="1" t="s">
        <v>722</v>
      </c>
      <c r="Q840" s="1">
        <v>0.04</v>
      </c>
      <c r="R840" s="1">
        <f t="shared" si="389"/>
        <v>0</v>
      </c>
      <c r="S840" s="1">
        <v>0.04</v>
      </c>
      <c r="T840" s="1" t="s">
        <v>7</v>
      </c>
      <c r="U840" s="1">
        <f>R840/1</f>
        <v>0</v>
      </c>
      <c r="V840" s="1">
        <f>S840</f>
        <v>0.04</v>
      </c>
      <c r="W840" s="1" t="s">
        <v>177</v>
      </c>
      <c r="X840" s="1" t="str">
        <f t="shared" si="404"/>
        <v>No</v>
      </c>
      <c r="AB840" t="s">
        <v>407</v>
      </c>
      <c r="AC840" t="str">
        <f t="shared" si="410"/>
        <v>No</v>
      </c>
      <c r="AD840" t="str">
        <f t="shared" si="406"/>
        <v>Yes</v>
      </c>
      <c r="AE840" t="str">
        <f t="shared" si="407"/>
        <v>Yes</v>
      </c>
      <c r="AF840" t="str">
        <f t="shared" si="408"/>
        <v>Yes</v>
      </c>
      <c r="AG840" t="str">
        <f t="shared" si="409"/>
        <v>Yes</v>
      </c>
      <c r="AH840" s="1" t="s">
        <v>348</v>
      </c>
      <c r="AI840" t="s">
        <v>348</v>
      </c>
      <c r="AJ840" t="str">
        <f t="shared" si="403"/>
        <v/>
      </c>
      <c r="AK840" t="str">
        <f t="shared" si="411"/>
        <v>PCP</v>
      </c>
      <c r="AL840" t="str">
        <f t="shared" si="412"/>
        <v>Consumer</v>
      </c>
      <c r="AM840" t="str">
        <f t="shared" si="413"/>
        <v>Industrial</v>
      </c>
      <c r="AN840" t="str">
        <f t="shared" si="414"/>
        <v>Pharmaceutical</v>
      </c>
      <c r="AO840" t="str">
        <f t="shared" si="415"/>
        <v/>
      </c>
      <c r="AP840" t="str">
        <f t="shared" si="400"/>
        <v/>
      </c>
    </row>
    <row r="841" spans="1:42" hidden="1" x14ac:dyDescent="0.35">
      <c r="A841" s="1">
        <v>4087000</v>
      </c>
      <c r="B841" s="1" t="s">
        <v>3</v>
      </c>
      <c r="C841" s="1" t="s">
        <v>4</v>
      </c>
      <c r="D841" s="1">
        <v>2017</v>
      </c>
      <c r="E841" s="1" t="s">
        <v>618</v>
      </c>
      <c r="F841" s="1">
        <v>67524</v>
      </c>
      <c r="G841" s="1" t="s">
        <v>308</v>
      </c>
      <c r="H841" s="1" t="s">
        <v>142</v>
      </c>
      <c r="I841" s="1" t="s">
        <v>597</v>
      </c>
      <c r="J841" s="1">
        <v>2440</v>
      </c>
      <c r="K841" s="1" t="s">
        <v>345</v>
      </c>
      <c r="L841" s="1" t="s">
        <v>345</v>
      </c>
      <c r="M841" s="1"/>
      <c r="N841" s="1" t="s">
        <v>606</v>
      </c>
      <c r="O841" s="1" t="str">
        <f t="shared" si="417"/>
        <v>No</v>
      </c>
      <c r="P841" s="1" t="s">
        <v>722</v>
      </c>
      <c r="Q841" s="1">
        <v>140</v>
      </c>
      <c r="R841" s="1">
        <f t="shared" si="389"/>
        <v>0</v>
      </c>
      <c r="S841" s="1">
        <v>114</v>
      </c>
      <c r="T841" s="1" t="s">
        <v>30</v>
      </c>
      <c r="U841" s="1">
        <f>R841/1000</f>
        <v>0</v>
      </c>
      <c r="V841" s="1">
        <f>S841/1000</f>
        <v>0.114</v>
      </c>
      <c r="W841" s="1" t="s">
        <v>231</v>
      </c>
      <c r="X841" s="1" t="str">
        <f t="shared" si="404"/>
        <v>No</v>
      </c>
      <c r="AB841" t="s">
        <v>483</v>
      </c>
      <c r="AC841" t="str">
        <f t="shared" si="410"/>
        <v>No</v>
      </c>
      <c r="AD841" t="str">
        <f t="shared" si="406"/>
        <v>No</v>
      </c>
      <c r="AE841" t="str">
        <f t="shared" si="407"/>
        <v>No</v>
      </c>
      <c r="AF841" t="str">
        <f t="shared" si="408"/>
        <v>No</v>
      </c>
      <c r="AG841" t="str">
        <f t="shared" si="409"/>
        <v>Yes</v>
      </c>
      <c r="AH841" s="1" t="s">
        <v>348</v>
      </c>
      <c r="AI841" t="s">
        <v>348</v>
      </c>
      <c r="AJ841" t="str">
        <f t="shared" si="403"/>
        <v/>
      </c>
      <c r="AK841" t="str">
        <f t="shared" si="411"/>
        <v/>
      </c>
      <c r="AL841" t="str">
        <f t="shared" si="412"/>
        <v/>
      </c>
      <c r="AM841" t="str">
        <f t="shared" si="413"/>
        <v/>
      </c>
      <c r="AN841" t="str">
        <f t="shared" si="414"/>
        <v>Pharmaceutical</v>
      </c>
      <c r="AO841" t="str">
        <f t="shared" si="415"/>
        <v/>
      </c>
      <c r="AP841" t="str">
        <f t="shared" si="400"/>
        <v/>
      </c>
    </row>
    <row r="842" spans="1:42" hidden="1" x14ac:dyDescent="0.35">
      <c r="A842">
        <v>40870112</v>
      </c>
      <c r="B842" t="s">
        <v>573</v>
      </c>
      <c r="C842" t="s">
        <v>574</v>
      </c>
      <c r="D842">
        <v>2017</v>
      </c>
      <c r="E842" t="s">
        <v>620</v>
      </c>
      <c r="F842" s="4">
        <v>63192</v>
      </c>
      <c r="G842" t="s">
        <v>217</v>
      </c>
      <c r="H842" t="s">
        <v>54</v>
      </c>
      <c r="I842" t="s">
        <v>693</v>
      </c>
      <c r="N842" t="s">
        <v>606</v>
      </c>
      <c r="O842" s="1" t="str">
        <f t="shared" si="417"/>
        <v>No</v>
      </c>
      <c r="Q842">
        <v>500</v>
      </c>
      <c r="R842">
        <f t="shared" si="389"/>
        <v>0</v>
      </c>
      <c r="S842">
        <v>100</v>
      </c>
      <c r="T842" t="s">
        <v>622</v>
      </c>
      <c r="U842">
        <f t="shared" ref="U842:U848" si="418">R842/1</f>
        <v>0</v>
      </c>
      <c r="V842">
        <f t="shared" ref="V842:V848" si="419">U842</f>
        <v>0</v>
      </c>
      <c r="W842" t="s">
        <v>648</v>
      </c>
      <c r="X842" t="str">
        <f t="shared" ref="X842:X848" si="420">IF(S842&lt;R842, "Yes*", "No")</f>
        <v>No</v>
      </c>
      <c r="AB842" t="s">
        <v>393</v>
      </c>
      <c r="AC842" t="str">
        <f t="shared" si="410"/>
        <v>No</v>
      </c>
      <c r="AD842" t="str">
        <f t="shared" si="406"/>
        <v>Yes</v>
      </c>
      <c r="AE842" t="str">
        <f t="shared" si="407"/>
        <v>Yes</v>
      </c>
      <c r="AF842" t="str">
        <f t="shared" si="408"/>
        <v>Yes</v>
      </c>
      <c r="AG842" t="str">
        <f t="shared" si="409"/>
        <v>Yes</v>
      </c>
      <c r="AH842" t="s">
        <v>349</v>
      </c>
      <c r="AI842" t="s">
        <v>348</v>
      </c>
      <c r="AJ842" t="str">
        <f t="shared" si="403"/>
        <v/>
      </c>
      <c r="AK842" t="str">
        <f t="shared" si="411"/>
        <v>PCP</v>
      </c>
      <c r="AL842" t="str">
        <f t="shared" si="412"/>
        <v>Consumer</v>
      </c>
      <c r="AM842" t="str">
        <f t="shared" si="413"/>
        <v>Industrial</v>
      </c>
      <c r="AN842" t="str">
        <f t="shared" si="414"/>
        <v>Pharmaceutical</v>
      </c>
      <c r="AO842" t="str">
        <f t="shared" si="415"/>
        <v>PAH</v>
      </c>
      <c r="AP842" t="str">
        <f t="shared" si="400"/>
        <v/>
      </c>
    </row>
    <row r="843" spans="1:42" hidden="1" x14ac:dyDescent="0.35">
      <c r="A843">
        <v>4087170</v>
      </c>
      <c r="B843" t="s">
        <v>586</v>
      </c>
      <c r="C843" t="s">
        <v>587</v>
      </c>
      <c r="D843">
        <v>2017</v>
      </c>
      <c r="E843" t="s">
        <v>620</v>
      </c>
      <c r="F843" s="4">
        <v>63192</v>
      </c>
      <c r="G843" t="s">
        <v>217</v>
      </c>
      <c r="H843" t="s">
        <v>54</v>
      </c>
      <c r="I843" t="s">
        <v>693</v>
      </c>
      <c r="N843" t="s">
        <v>606</v>
      </c>
      <c r="O843" s="1" t="str">
        <f t="shared" si="417"/>
        <v>No</v>
      </c>
      <c r="Q843">
        <v>500</v>
      </c>
      <c r="R843">
        <f t="shared" si="389"/>
        <v>0</v>
      </c>
      <c r="S843">
        <v>100</v>
      </c>
      <c r="T843" t="s">
        <v>622</v>
      </c>
      <c r="U843">
        <f t="shared" si="418"/>
        <v>0</v>
      </c>
      <c r="V843">
        <f t="shared" si="419"/>
        <v>0</v>
      </c>
      <c r="W843" t="s">
        <v>648</v>
      </c>
      <c r="X843" t="str">
        <f t="shared" si="420"/>
        <v>No</v>
      </c>
      <c r="AB843" t="s">
        <v>393</v>
      </c>
      <c r="AC843" t="str">
        <f t="shared" si="410"/>
        <v>No</v>
      </c>
      <c r="AD843" t="str">
        <f t="shared" si="406"/>
        <v>Yes</v>
      </c>
      <c r="AE843" t="str">
        <f t="shared" si="407"/>
        <v>Yes</v>
      </c>
      <c r="AF843" t="str">
        <f t="shared" si="408"/>
        <v>Yes</v>
      </c>
      <c r="AG843" t="str">
        <f t="shared" si="409"/>
        <v>Yes</v>
      </c>
      <c r="AH843" t="s">
        <v>349</v>
      </c>
      <c r="AI843" t="s">
        <v>348</v>
      </c>
      <c r="AJ843" t="str">
        <f t="shared" si="403"/>
        <v/>
      </c>
      <c r="AK843" t="str">
        <f t="shared" si="411"/>
        <v>PCP</v>
      </c>
      <c r="AL843" t="str">
        <f t="shared" si="412"/>
        <v>Consumer</v>
      </c>
      <c r="AM843" t="str">
        <f t="shared" si="413"/>
        <v>Industrial</v>
      </c>
      <c r="AN843" t="str">
        <f t="shared" si="414"/>
        <v>Pharmaceutical</v>
      </c>
      <c r="AO843" t="str">
        <f t="shared" si="415"/>
        <v>PAH</v>
      </c>
      <c r="AP843" t="str">
        <f t="shared" si="400"/>
        <v/>
      </c>
    </row>
    <row r="844" spans="1:42" hidden="1" x14ac:dyDescent="0.35">
      <c r="A844">
        <v>40871607</v>
      </c>
      <c r="B844" s="5" t="s">
        <v>584</v>
      </c>
      <c r="C844" t="s">
        <v>585</v>
      </c>
      <c r="D844">
        <v>2017</v>
      </c>
      <c r="E844" t="s">
        <v>620</v>
      </c>
      <c r="F844" s="4">
        <v>63192</v>
      </c>
      <c r="G844" t="s">
        <v>217</v>
      </c>
      <c r="H844" t="s">
        <v>54</v>
      </c>
      <c r="I844" t="s">
        <v>693</v>
      </c>
      <c r="N844" t="s">
        <v>606</v>
      </c>
      <c r="O844" s="1" t="str">
        <f t="shared" si="417"/>
        <v>No</v>
      </c>
      <c r="Q844">
        <v>100</v>
      </c>
      <c r="R844">
        <f t="shared" si="389"/>
        <v>0</v>
      </c>
      <c r="S844">
        <v>100</v>
      </c>
      <c r="T844" t="s">
        <v>622</v>
      </c>
      <c r="U844">
        <f t="shared" si="418"/>
        <v>0</v>
      </c>
      <c r="V844">
        <f t="shared" si="419"/>
        <v>0</v>
      </c>
      <c r="W844" t="s">
        <v>648</v>
      </c>
      <c r="X844" t="str">
        <f t="shared" si="420"/>
        <v>No</v>
      </c>
      <c r="AB844" t="s">
        <v>393</v>
      </c>
      <c r="AC844" t="str">
        <f t="shared" si="410"/>
        <v>No</v>
      </c>
      <c r="AD844" t="str">
        <f t="shared" si="406"/>
        <v>Yes</v>
      </c>
      <c r="AE844" t="str">
        <f t="shared" si="407"/>
        <v>Yes</v>
      </c>
      <c r="AF844" t="str">
        <f t="shared" si="408"/>
        <v>Yes</v>
      </c>
      <c r="AG844" t="str">
        <f t="shared" si="409"/>
        <v>Yes</v>
      </c>
      <c r="AH844" t="s">
        <v>349</v>
      </c>
      <c r="AI844" t="s">
        <v>348</v>
      </c>
      <c r="AJ844" t="str">
        <f t="shared" si="403"/>
        <v/>
      </c>
      <c r="AK844" t="str">
        <f t="shared" si="411"/>
        <v>PCP</v>
      </c>
      <c r="AL844" t="str">
        <f t="shared" si="412"/>
        <v>Consumer</v>
      </c>
      <c r="AM844" t="str">
        <f t="shared" si="413"/>
        <v>Industrial</v>
      </c>
      <c r="AN844" t="str">
        <f t="shared" si="414"/>
        <v>Pharmaceutical</v>
      </c>
      <c r="AO844" t="str">
        <f t="shared" si="415"/>
        <v>PAH</v>
      </c>
      <c r="AP844" t="str">
        <f t="shared" si="400"/>
        <v/>
      </c>
    </row>
    <row r="845" spans="1:42" hidden="1" x14ac:dyDescent="0.35">
      <c r="A845">
        <v>4087141</v>
      </c>
      <c r="B845" t="s">
        <v>582</v>
      </c>
      <c r="C845" t="s">
        <v>583</v>
      </c>
      <c r="D845">
        <v>2017</v>
      </c>
      <c r="E845" t="s">
        <v>620</v>
      </c>
      <c r="F845" s="4">
        <v>63192</v>
      </c>
      <c r="G845" t="s">
        <v>217</v>
      </c>
      <c r="H845" t="s">
        <v>54</v>
      </c>
      <c r="I845" t="s">
        <v>693</v>
      </c>
      <c r="N845"/>
      <c r="O845" s="1" t="str">
        <f t="shared" si="417"/>
        <v>Yes</v>
      </c>
      <c r="Q845">
        <v>20</v>
      </c>
      <c r="R845">
        <f t="shared" si="389"/>
        <v>20</v>
      </c>
      <c r="S845">
        <v>100</v>
      </c>
      <c r="T845" t="s">
        <v>622</v>
      </c>
      <c r="U845">
        <f t="shared" si="418"/>
        <v>20</v>
      </c>
      <c r="V845">
        <f t="shared" si="419"/>
        <v>20</v>
      </c>
      <c r="W845" t="s">
        <v>648</v>
      </c>
      <c r="X845" t="str">
        <f t="shared" si="420"/>
        <v>No</v>
      </c>
      <c r="AB845" t="s">
        <v>393</v>
      </c>
      <c r="AC845" t="str">
        <f t="shared" si="410"/>
        <v>No</v>
      </c>
      <c r="AD845" t="str">
        <f t="shared" si="406"/>
        <v>Yes</v>
      </c>
      <c r="AE845" t="str">
        <f t="shared" si="407"/>
        <v>Yes</v>
      </c>
      <c r="AF845" t="str">
        <f t="shared" si="408"/>
        <v>Yes</v>
      </c>
      <c r="AG845" t="str">
        <f t="shared" si="409"/>
        <v>Yes</v>
      </c>
      <c r="AH845" t="s">
        <v>349</v>
      </c>
      <c r="AI845" t="s">
        <v>348</v>
      </c>
      <c r="AJ845" t="str">
        <f t="shared" si="403"/>
        <v/>
      </c>
      <c r="AK845" t="str">
        <f t="shared" si="411"/>
        <v>PCP</v>
      </c>
      <c r="AL845" t="str">
        <f t="shared" si="412"/>
        <v>Consumer</v>
      </c>
      <c r="AM845" t="str">
        <f t="shared" si="413"/>
        <v>Industrial</v>
      </c>
      <c r="AN845" t="str">
        <f t="shared" si="414"/>
        <v>Pharmaceutical</v>
      </c>
      <c r="AO845" t="str">
        <f t="shared" si="415"/>
        <v>PAH</v>
      </c>
      <c r="AP845" t="str">
        <f t="shared" si="400"/>
        <v/>
      </c>
    </row>
    <row r="846" spans="1:42" hidden="1" x14ac:dyDescent="0.35">
      <c r="A846">
        <v>4087098</v>
      </c>
      <c r="B846" t="s">
        <v>579</v>
      </c>
      <c r="C846" t="s">
        <v>580</v>
      </c>
      <c r="D846">
        <v>2017</v>
      </c>
      <c r="E846" t="s">
        <v>620</v>
      </c>
      <c r="F846" s="4">
        <v>63192</v>
      </c>
      <c r="G846" t="s">
        <v>217</v>
      </c>
      <c r="H846" t="s">
        <v>54</v>
      </c>
      <c r="I846" t="s">
        <v>693</v>
      </c>
      <c r="N846" t="s">
        <v>606</v>
      </c>
      <c r="O846" s="1" t="str">
        <f t="shared" si="417"/>
        <v>No</v>
      </c>
      <c r="Q846">
        <v>100</v>
      </c>
      <c r="R846">
        <f t="shared" si="389"/>
        <v>0</v>
      </c>
      <c r="S846">
        <v>100</v>
      </c>
      <c r="T846" t="s">
        <v>622</v>
      </c>
      <c r="U846">
        <f t="shared" si="418"/>
        <v>0</v>
      </c>
      <c r="V846">
        <f t="shared" si="419"/>
        <v>0</v>
      </c>
      <c r="W846" t="s">
        <v>648</v>
      </c>
      <c r="X846" t="str">
        <f t="shared" si="420"/>
        <v>No</v>
      </c>
      <c r="AB846" t="s">
        <v>393</v>
      </c>
      <c r="AC846" t="str">
        <f t="shared" si="410"/>
        <v>No</v>
      </c>
      <c r="AD846" t="str">
        <f t="shared" si="406"/>
        <v>Yes</v>
      </c>
      <c r="AE846" t="str">
        <f t="shared" si="407"/>
        <v>Yes</v>
      </c>
      <c r="AF846" t="str">
        <f t="shared" si="408"/>
        <v>Yes</v>
      </c>
      <c r="AG846" t="str">
        <f t="shared" si="409"/>
        <v>Yes</v>
      </c>
      <c r="AH846" t="s">
        <v>349</v>
      </c>
      <c r="AI846" t="s">
        <v>348</v>
      </c>
      <c r="AJ846" t="str">
        <f t="shared" si="403"/>
        <v/>
      </c>
      <c r="AK846" t="str">
        <f t="shared" si="411"/>
        <v>PCP</v>
      </c>
      <c r="AL846" t="str">
        <f t="shared" si="412"/>
        <v>Consumer</v>
      </c>
      <c r="AM846" t="str">
        <f t="shared" si="413"/>
        <v>Industrial</v>
      </c>
      <c r="AN846" t="str">
        <f t="shared" si="414"/>
        <v>Pharmaceutical</v>
      </c>
      <c r="AO846" t="str">
        <f t="shared" si="415"/>
        <v>PAH</v>
      </c>
      <c r="AP846" t="str">
        <f t="shared" si="400"/>
        <v/>
      </c>
    </row>
    <row r="847" spans="1:42" hidden="1" x14ac:dyDescent="0.35">
      <c r="A847">
        <v>40870855</v>
      </c>
      <c r="B847" t="s">
        <v>577</v>
      </c>
      <c r="C847" t="s">
        <v>578</v>
      </c>
      <c r="D847">
        <v>2017</v>
      </c>
      <c r="E847" t="s">
        <v>620</v>
      </c>
      <c r="F847" s="4">
        <v>63192</v>
      </c>
      <c r="G847" t="s">
        <v>217</v>
      </c>
      <c r="H847" t="s">
        <v>54</v>
      </c>
      <c r="I847" t="s">
        <v>693</v>
      </c>
      <c r="N847" t="s">
        <v>607</v>
      </c>
      <c r="O847" s="1" t="str">
        <f t="shared" si="417"/>
        <v>Yes</v>
      </c>
      <c r="Q847">
        <v>15</v>
      </c>
      <c r="R847">
        <f t="shared" si="389"/>
        <v>15</v>
      </c>
      <c r="S847">
        <v>100</v>
      </c>
      <c r="T847" t="s">
        <v>622</v>
      </c>
      <c r="U847">
        <f t="shared" si="418"/>
        <v>15</v>
      </c>
      <c r="V847">
        <f t="shared" si="419"/>
        <v>15</v>
      </c>
      <c r="W847" t="s">
        <v>648</v>
      </c>
      <c r="X847" t="str">
        <f t="shared" si="420"/>
        <v>No</v>
      </c>
      <c r="AB847" t="s">
        <v>393</v>
      </c>
      <c r="AC847" t="str">
        <f t="shared" si="410"/>
        <v>No</v>
      </c>
      <c r="AD847" t="str">
        <f t="shared" si="406"/>
        <v>Yes</v>
      </c>
      <c r="AE847" t="str">
        <f t="shared" si="407"/>
        <v>Yes</v>
      </c>
      <c r="AF847" t="str">
        <f t="shared" si="408"/>
        <v>Yes</v>
      </c>
      <c r="AG847" t="str">
        <f t="shared" si="409"/>
        <v>Yes</v>
      </c>
      <c r="AH847" t="s">
        <v>349</v>
      </c>
      <c r="AI847" t="s">
        <v>348</v>
      </c>
      <c r="AJ847" t="str">
        <f t="shared" si="403"/>
        <v/>
      </c>
      <c r="AK847" t="str">
        <f t="shared" si="411"/>
        <v>PCP</v>
      </c>
      <c r="AL847" t="str">
        <f t="shared" si="412"/>
        <v>Consumer</v>
      </c>
      <c r="AM847" t="str">
        <f t="shared" si="413"/>
        <v>Industrial</v>
      </c>
      <c r="AN847" t="str">
        <f t="shared" si="414"/>
        <v>Pharmaceutical</v>
      </c>
      <c r="AO847" t="str">
        <f t="shared" si="415"/>
        <v>PAH</v>
      </c>
      <c r="AP847" t="str">
        <f t="shared" si="400"/>
        <v/>
      </c>
    </row>
    <row r="848" spans="1:42" hidden="1" x14ac:dyDescent="0.35">
      <c r="A848">
        <v>4087014</v>
      </c>
      <c r="B848" t="s">
        <v>575</v>
      </c>
      <c r="C848" t="s">
        <v>576</v>
      </c>
      <c r="D848">
        <v>2017</v>
      </c>
      <c r="E848" t="s">
        <v>620</v>
      </c>
      <c r="F848" s="4">
        <v>63192</v>
      </c>
      <c r="G848" t="s">
        <v>217</v>
      </c>
      <c r="H848" t="s">
        <v>54</v>
      </c>
      <c r="I848" t="s">
        <v>693</v>
      </c>
      <c r="N848" t="s">
        <v>606</v>
      </c>
      <c r="O848" s="1" t="str">
        <f t="shared" si="417"/>
        <v>No</v>
      </c>
      <c r="Q848">
        <v>100</v>
      </c>
      <c r="R848">
        <f t="shared" si="389"/>
        <v>0</v>
      </c>
      <c r="S848">
        <v>100</v>
      </c>
      <c r="T848" t="s">
        <v>622</v>
      </c>
      <c r="U848">
        <f t="shared" si="418"/>
        <v>0</v>
      </c>
      <c r="V848">
        <f t="shared" si="419"/>
        <v>0</v>
      </c>
      <c r="W848" t="s">
        <v>648</v>
      </c>
      <c r="X848" t="str">
        <f t="shared" si="420"/>
        <v>No</v>
      </c>
      <c r="AB848" t="s">
        <v>393</v>
      </c>
      <c r="AC848" t="str">
        <f t="shared" si="410"/>
        <v>No</v>
      </c>
      <c r="AD848" t="str">
        <f t="shared" si="406"/>
        <v>Yes</v>
      </c>
      <c r="AE848" t="str">
        <f t="shared" si="407"/>
        <v>Yes</v>
      </c>
      <c r="AF848" t="str">
        <f t="shared" si="408"/>
        <v>Yes</v>
      </c>
      <c r="AG848" t="str">
        <f t="shared" si="409"/>
        <v>Yes</v>
      </c>
      <c r="AH848" t="s">
        <v>349</v>
      </c>
      <c r="AI848" t="s">
        <v>348</v>
      </c>
      <c r="AJ848" t="str">
        <f t="shared" si="403"/>
        <v/>
      </c>
      <c r="AK848" t="str">
        <f t="shared" si="411"/>
        <v>PCP</v>
      </c>
      <c r="AL848" t="str">
        <f t="shared" si="412"/>
        <v>Consumer</v>
      </c>
      <c r="AM848" t="str">
        <f t="shared" si="413"/>
        <v>Industrial</v>
      </c>
      <c r="AN848" t="str">
        <f t="shared" si="414"/>
        <v>Pharmaceutical</v>
      </c>
      <c r="AO848" t="str">
        <f t="shared" si="415"/>
        <v>PAH</v>
      </c>
      <c r="AP848" t="str">
        <f t="shared" si="400"/>
        <v/>
      </c>
    </row>
    <row r="849" spans="1:42" hidden="1" x14ac:dyDescent="0.35">
      <c r="A849" s="1">
        <v>4087098</v>
      </c>
      <c r="B849" s="1" t="s">
        <v>579</v>
      </c>
      <c r="C849" s="1" t="s">
        <v>580</v>
      </c>
      <c r="D849" s="1">
        <v>2017</v>
      </c>
      <c r="E849" s="1" t="s">
        <v>618</v>
      </c>
      <c r="F849" s="1">
        <v>67498</v>
      </c>
      <c r="G849" s="1" t="s">
        <v>285</v>
      </c>
      <c r="H849" s="1" t="s">
        <v>121</v>
      </c>
      <c r="I849" s="1" t="s">
        <v>597</v>
      </c>
      <c r="J849" s="1">
        <v>2440</v>
      </c>
      <c r="K849" s="1" t="s">
        <v>345</v>
      </c>
      <c r="L849" s="1" t="s">
        <v>563</v>
      </c>
      <c r="M849" s="1"/>
      <c r="N849" s="1" t="s">
        <v>606</v>
      </c>
      <c r="O849" s="1" t="str">
        <f t="shared" si="417"/>
        <v>No</v>
      </c>
      <c r="P849" s="1" t="s">
        <v>722</v>
      </c>
      <c r="Q849" s="1">
        <v>50</v>
      </c>
      <c r="R849" s="1">
        <f t="shared" si="389"/>
        <v>0</v>
      </c>
      <c r="S849" s="1">
        <v>20</v>
      </c>
      <c r="T849" s="1" t="s">
        <v>30</v>
      </c>
      <c r="U849" s="1">
        <f>R849/1000</f>
        <v>0</v>
      </c>
      <c r="V849" s="1">
        <f>S849/1000</f>
        <v>0.02</v>
      </c>
      <c r="W849" s="1" t="s">
        <v>231</v>
      </c>
      <c r="X849" s="1" t="str">
        <f>IF(N849="E", "Yes", "No")</f>
        <v>No</v>
      </c>
      <c r="AB849" t="s">
        <v>460</v>
      </c>
      <c r="AC849" t="str">
        <f t="shared" si="410"/>
        <v>No</v>
      </c>
      <c r="AD849" t="str">
        <f t="shared" si="406"/>
        <v>Yes</v>
      </c>
      <c r="AE849" t="str">
        <f t="shared" si="407"/>
        <v>No</v>
      </c>
      <c r="AF849" t="str">
        <f t="shared" si="408"/>
        <v>No</v>
      </c>
      <c r="AG849" t="str">
        <f t="shared" si="409"/>
        <v>Yes</v>
      </c>
      <c r="AH849" s="1" t="s">
        <v>348</v>
      </c>
      <c r="AI849" t="s">
        <v>348</v>
      </c>
      <c r="AJ849" t="str">
        <f t="shared" si="403"/>
        <v/>
      </c>
      <c r="AK849" t="str">
        <f t="shared" si="411"/>
        <v>PCP</v>
      </c>
      <c r="AL849" t="str">
        <f t="shared" si="412"/>
        <v/>
      </c>
      <c r="AM849" t="str">
        <f t="shared" si="413"/>
        <v/>
      </c>
      <c r="AN849" t="str">
        <f t="shared" si="414"/>
        <v>Pharmaceutical</v>
      </c>
      <c r="AO849" t="str">
        <f t="shared" si="415"/>
        <v/>
      </c>
      <c r="AP849" t="str">
        <f t="shared" si="400"/>
        <v/>
      </c>
    </row>
    <row r="850" spans="1:42" hidden="1" x14ac:dyDescent="0.35">
      <c r="A850" s="1">
        <v>4087098</v>
      </c>
      <c r="B850" s="1" t="s">
        <v>579</v>
      </c>
      <c r="C850" s="1" t="s">
        <v>580</v>
      </c>
      <c r="D850" s="1">
        <v>2017</v>
      </c>
      <c r="E850" s="1" t="s">
        <v>618</v>
      </c>
      <c r="F850" s="1">
        <v>62830</v>
      </c>
      <c r="G850" s="1" t="s">
        <v>603</v>
      </c>
      <c r="H850" s="1" t="s">
        <v>63</v>
      </c>
      <c r="I850" s="1" t="s">
        <v>596</v>
      </c>
      <c r="J850" s="1">
        <v>4433</v>
      </c>
      <c r="K850" s="1" t="s">
        <v>614</v>
      </c>
      <c r="L850" s="1" t="s">
        <v>555</v>
      </c>
      <c r="M850" s="1" t="s">
        <v>556</v>
      </c>
      <c r="O850" s="1" t="str">
        <f t="shared" si="417"/>
        <v>Yes</v>
      </c>
      <c r="P850" s="1" t="s">
        <v>722</v>
      </c>
      <c r="Q850" s="1">
        <f>AVERAGE(0.19, (0.64/4))</f>
        <v>0.17499999999999999</v>
      </c>
      <c r="R850" s="1">
        <f t="shared" si="389"/>
        <v>0.17499999999999999</v>
      </c>
      <c r="S850" s="1">
        <v>0.64</v>
      </c>
      <c r="T850" s="1" t="s">
        <v>7</v>
      </c>
      <c r="U850" s="1">
        <f>R850/1</f>
        <v>0.17499999999999999</v>
      </c>
      <c r="V850" s="1">
        <f>S850</f>
        <v>0.64</v>
      </c>
      <c r="W850" s="1" t="s">
        <v>177</v>
      </c>
      <c r="X850" s="1" t="str">
        <f>IF(N850="E", "Yes", "No")</f>
        <v>No</v>
      </c>
      <c r="AB850" t="s">
        <v>404</v>
      </c>
      <c r="AC850" t="str">
        <f t="shared" si="410"/>
        <v>No</v>
      </c>
      <c r="AD850" t="str">
        <f t="shared" si="406"/>
        <v>No</v>
      </c>
      <c r="AE850" t="str">
        <f t="shared" si="407"/>
        <v>Yes</v>
      </c>
      <c r="AF850" t="str">
        <f t="shared" si="408"/>
        <v>Yes</v>
      </c>
      <c r="AG850" t="str">
        <f t="shared" si="409"/>
        <v>No</v>
      </c>
      <c r="AH850" s="1" t="s">
        <v>348</v>
      </c>
      <c r="AI850" t="s">
        <v>348</v>
      </c>
      <c r="AJ850" t="str">
        <f t="shared" si="403"/>
        <v/>
      </c>
      <c r="AK850" t="str">
        <f t="shared" si="411"/>
        <v/>
      </c>
      <c r="AL850" t="str">
        <f t="shared" si="412"/>
        <v>Consumer</v>
      </c>
      <c r="AM850" t="str">
        <f t="shared" si="413"/>
        <v>Industrial</v>
      </c>
      <c r="AN850" t="str">
        <f t="shared" si="414"/>
        <v/>
      </c>
      <c r="AO850" t="str">
        <f t="shared" si="415"/>
        <v/>
      </c>
      <c r="AP850" t="str">
        <f t="shared" si="400"/>
        <v/>
      </c>
    </row>
    <row r="851" spans="1:42" hidden="1" x14ac:dyDescent="0.35">
      <c r="A851" s="1">
        <v>4087098</v>
      </c>
      <c r="B851" s="1" t="s">
        <v>579</v>
      </c>
      <c r="C851" s="1" t="s">
        <v>580</v>
      </c>
      <c r="D851" s="1">
        <v>2017</v>
      </c>
      <c r="E851" s="1" t="s">
        <v>618</v>
      </c>
      <c r="F851" s="1">
        <v>82612</v>
      </c>
      <c r="G851" s="1" t="s">
        <v>343</v>
      </c>
      <c r="H851" s="1" t="s">
        <v>175</v>
      </c>
      <c r="I851" s="1" t="s">
        <v>596</v>
      </c>
      <c r="J851" s="1">
        <v>4433</v>
      </c>
      <c r="K851" s="1" t="s">
        <v>614</v>
      </c>
      <c r="L851" s="1" t="s">
        <v>555</v>
      </c>
      <c r="M851" s="1" t="s">
        <v>530</v>
      </c>
      <c r="O851" s="1" t="str">
        <f t="shared" si="417"/>
        <v>Yes</v>
      </c>
      <c r="P851" s="1" t="s">
        <v>349</v>
      </c>
      <c r="Q851" s="1">
        <v>0.05</v>
      </c>
      <c r="R851" s="1">
        <f t="shared" ref="R851:R914" si="421">IF(O851="No", 0, Q851)</f>
        <v>0.05</v>
      </c>
      <c r="S851" s="1">
        <v>0.04</v>
      </c>
      <c r="T851" s="1" t="s">
        <v>7</v>
      </c>
      <c r="U851" s="1">
        <f>R851/1</f>
        <v>0.05</v>
      </c>
      <c r="V851" s="1">
        <f>S851</f>
        <v>0.04</v>
      </c>
      <c r="W851" s="1" t="s">
        <v>177</v>
      </c>
      <c r="X851" s="1" t="str">
        <f>IF(S851&lt;R851, "Yes*", "No")</f>
        <v>Yes*</v>
      </c>
      <c r="AB851" t="s">
        <v>514</v>
      </c>
      <c r="AC851" t="str">
        <f t="shared" si="410"/>
        <v>No</v>
      </c>
      <c r="AD851" t="str">
        <f t="shared" si="406"/>
        <v>No</v>
      </c>
      <c r="AE851" t="str">
        <f t="shared" si="407"/>
        <v>Yes</v>
      </c>
      <c r="AF851" t="str">
        <f t="shared" si="408"/>
        <v>Yes</v>
      </c>
      <c r="AG851" t="str">
        <f t="shared" si="409"/>
        <v>No</v>
      </c>
      <c r="AH851" s="1" t="s">
        <v>348</v>
      </c>
      <c r="AI851" t="s">
        <v>348</v>
      </c>
      <c r="AJ851" t="str">
        <f t="shared" si="403"/>
        <v/>
      </c>
      <c r="AK851" t="str">
        <f t="shared" si="411"/>
        <v/>
      </c>
      <c r="AL851" t="str">
        <f t="shared" si="412"/>
        <v>Consumer</v>
      </c>
      <c r="AM851" t="str">
        <f t="shared" si="413"/>
        <v>Industrial</v>
      </c>
      <c r="AN851" t="str">
        <f t="shared" si="414"/>
        <v/>
      </c>
      <c r="AO851" t="str">
        <f t="shared" si="415"/>
        <v/>
      </c>
      <c r="AP851" t="str">
        <f t="shared" si="400"/>
        <v/>
      </c>
    </row>
    <row r="852" spans="1:42" hidden="1" x14ac:dyDescent="0.35">
      <c r="A852" s="1">
        <v>4087098</v>
      </c>
      <c r="B852" s="1" t="s">
        <v>579</v>
      </c>
      <c r="C852" s="1" t="s">
        <v>580</v>
      </c>
      <c r="D852" s="1">
        <v>2017</v>
      </c>
      <c r="E852" s="1" t="s">
        <v>618</v>
      </c>
      <c r="F852" s="1">
        <v>67528</v>
      </c>
      <c r="G852" s="1" t="s">
        <v>311</v>
      </c>
      <c r="H852" s="1" t="s">
        <v>145</v>
      </c>
      <c r="I852" s="1" t="s">
        <v>597</v>
      </c>
      <c r="J852" s="1">
        <v>2440</v>
      </c>
      <c r="K852" s="1" t="s">
        <v>345</v>
      </c>
      <c r="L852" s="1" t="s">
        <v>345</v>
      </c>
      <c r="M852" s="1"/>
      <c r="N852" s="1" t="s">
        <v>606</v>
      </c>
      <c r="O852" s="1" t="str">
        <f t="shared" si="417"/>
        <v>No</v>
      </c>
      <c r="P852" s="1" t="s">
        <v>722</v>
      </c>
      <c r="Q852" s="1">
        <v>20</v>
      </c>
      <c r="R852" s="1">
        <f t="shared" si="421"/>
        <v>0</v>
      </c>
      <c r="S852" s="1">
        <v>16</v>
      </c>
      <c r="T852" s="1" t="s">
        <v>30</v>
      </c>
      <c r="U852" s="1">
        <f>R852/1000</f>
        <v>0</v>
      </c>
      <c r="V852" s="1">
        <f>S852/1000</f>
        <v>1.6E-2</v>
      </c>
      <c r="W852" s="1" t="s">
        <v>231</v>
      </c>
      <c r="X852" s="1" t="str">
        <f>IF(N852="E", "Yes", "No")</f>
        <v>No</v>
      </c>
      <c r="AB852" t="s">
        <v>485</v>
      </c>
      <c r="AC852" t="str">
        <f t="shared" si="410"/>
        <v>No</v>
      </c>
      <c r="AD852" t="str">
        <f t="shared" si="406"/>
        <v>No</v>
      </c>
      <c r="AE852" t="str">
        <f t="shared" si="407"/>
        <v>No</v>
      </c>
      <c r="AF852" t="str">
        <f t="shared" si="408"/>
        <v>No</v>
      </c>
      <c r="AG852" t="str">
        <f t="shared" si="409"/>
        <v>Yes</v>
      </c>
      <c r="AH852" s="1" t="s">
        <v>348</v>
      </c>
      <c r="AI852" t="s">
        <v>348</v>
      </c>
      <c r="AJ852" t="str">
        <f t="shared" si="403"/>
        <v/>
      </c>
      <c r="AK852" t="str">
        <f t="shared" si="411"/>
        <v/>
      </c>
      <c r="AL852" t="str">
        <f t="shared" si="412"/>
        <v/>
      </c>
      <c r="AM852" t="str">
        <f t="shared" si="413"/>
        <v/>
      </c>
      <c r="AN852" t="str">
        <f t="shared" si="414"/>
        <v>Pharmaceutical</v>
      </c>
      <c r="AO852" t="str">
        <f t="shared" si="415"/>
        <v/>
      </c>
      <c r="AP852" t="str">
        <f t="shared" si="400"/>
        <v/>
      </c>
    </row>
    <row r="853" spans="1:42" hidden="1" x14ac:dyDescent="0.35">
      <c r="A853" s="1">
        <v>4087098</v>
      </c>
      <c r="B853" s="1" t="s">
        <v>579</v>
      </c>
      <c r="C853" s="1" t="s">
        <v>580</v>
      </c>
      <c r="D853" s="1">
        <v>2017</v>
      </c>
      <c r="E853" s="1" t="s">
        <v>618</v>
      </c>
      <c r="F853" s="1">
        <v>67488</v>
      </c>
      <c r="G853" s="1" t="s">
        <v>277</v>
      </c>
      <c r="H853" s="1" t="s">
        <v>113</v>
      </c>
      <c r="I853" s="1" t="s">
        <v>597</v>
      </c>
      <c r="J853" s="1">
        <v>2440</v>
      </c>
      <c r="K853" s="1" t="s">
        <v>345</v>
      </c>
      <c r="L853" s="1" t="s">
        <v>345</v>
      </c>
      <c r="M853" s="1"/>
      <c r="N853" s="1" t="s">
        <v>606</v>
      </c>
      <c r="O853" s="1" t="str">
        <f t="shared" si="417"/>
        <v>No</v>
      </c>
      <c r="P853" s="1" t="s">
        <v>722</v>
      </c>
      <c r="Q853" s="1">
        <v>7</v>
      </c>
      <c r="R853" s="1">
        <f t="shared" si="421"/>
        <v>0</v>
      </c>
      <c r="S853" s="1">
        <v>7</v>
      </c>
      <c r="T853" s="1" t="s">
        <v>30</v>
      </c>
      <c r="U853" s="1">
        <f>R853/1000</f>
        <v>0</v>
      </c>
      <c r="V853" s="1">
        <f>S853/1000</f>
        <v>7.0000000000000001E-3</v>
      </c>
      <c r="W853" s="1" t="s">
        <v>231</v>
      </c>
      <c r="X853" s="1" t="str">
        <f>IF(N853="E", "Yes", "No")</f>
        <v>No</v>
      </c>
      <c r="AB853" t="s">
        <v>453</v>
      </c>
      <c r="AC853" t="str">
        <f t="shared" si="410"/>
        <v>No</v>
      </c>
      <c r="AD853" t="str">
        <f t="shared" si="406"/>
        <v>No</v>
      </c>
      <c r="AE853" t="str">
        <f t="shared" si="407"/>
        <v>No</v>
      </c>
      <c r="AF853" t="str">
        <f t="shared" si="408"/>
        <v>No</v>
      </c>
      <c r="AG853" t="str">
        <f t="shared" si="409"/>
        <v>Yes</v>
      </c>
      <c r="AH853" s="1" t="s">
        <v>348</v>
      </c>
      <c r="AI853" t="s">
        <v>348</v>
      </c>
      <c r="AJ853" t="str">
        <f t="shared" si="403"/>
        <v/>
      </c>
      <c r="AK853" t="str">
        <f t="shared" si="411"/>
        <v/>
      </c>
      <c r="AL853" t="str">
        <f t="shared" si="412"/>
        <v/>
      </c>
      <c r="AM853" t="str">
        <f t="shared" si="413"/>
        <v/>
      </c>
      <c r="AN853" t="str">
        <f t="shared" si="414"/>
        <v>Pharmaceutical</v>
      </c>
      <c r="AO853" t="str">
        <f t="shared" si="415"/>
        <v/>
      </c>
      <c r="AP853" t="str">
        <f t="shared" si="400"/>
        <v/>
      </c>
    </row>
    <row r="854" spans="1:42" hidden="1" x14ac:dyDescent="0.35">
      <c r="A854" s="1">
        <v>4087098</v>
      </c>
      <c r="B854" s="1" t="s">
        <v>579</v>
      </c>
      <c r="C854" s="1" t="s">
        <v>580</v>
      </c>
      <c r="D854" s="1">
        <v>2017</v>
      </c>
      <c r="E854" s="1" t="s">
        <v>618</v>
      </c>
      <c r="F854" s="1">
        <v>61947</v>
      </c>
      <c r="G854" s="1" t="s">
        <v>717</v>
      </c>
      <c r="H854" s="1" t="s">
        <v>38</v>
      </c>
      <c r="I854" s="1" t="s">
        <v>596</v>
      </c>
      <c r="J854" s="1">
        <v>4433</v>
      </c>
      <c r="K854" s="1" t="s">
        <v>614</v>
      </c>
      <c r="L854" s="1" t="s">
        <v>544</v>
      </c>
      <c r="M854" s="1" t="s">
        <v>530</v>
      </c>
      <c r="O854" s="1" t="s">
        <v>349</v>
      </c>
      <c r="P854" s="1" t="s">
        <v>349</v>
      </c>
      <c r="Q854" s="1">
        <f>AVERAGE(0.06, 0.07) - 0.02</f>
        <v>4.4999999999999998E-2</v>
      </c>
      <c r="R854" s="1">
        <f t="shared" si="421"/>
        <v>4.4999999999999998E-2</v>
      </c>
      <c r="S854" s="1">
        <v>0.04</v>
      </c>
      <c r="T854" s="1" t="s">
        <v>7</v>
      </c>
      <c r="U854" s="1">
        <f>R854</f>
        <v>4.4999999999999998E-2</v>
      </c>
      <c r="V854" s="1">
        <f>S854</f>
        <v>0.04</v>
      </c>
      <c r="W854" s="1" t="s">
        <v>177</v>
      </c>
      <c r="X854" s="1" t="str">
        <f>IF(S854&lt;R854, "Yes*", "No")</f>
        <v>Yes*</v>
      </c>
      <c r="AB854" s="1" t="s">
        <v>378</v>
      </c>
      <c r="AC854" s="1" t="s">
        <v>349</v>
      </c>
      <c r="AD854" t="str">
        <f t="shared" si="406"/>
        <v>Yes</v>
      </c>
      <c r="AE854" t="str">
        <f t="shared" si="407"/>
        <v>Yes</v>
      </c>
      <c r="AF854" t="str">
        <f t="shared" si="408"/>
        <v>Yes</v>
      </c>
      <c r="AG854" t="str">
        <f t="shared" si="409"/>
        <v>Yes</v>
      </c>
      <c r="AH854" s="1" t="s">
        <v>348</v>
      </c>
      <c r="AI854" t="s">
        <v>348</v>
      </c>
      <c r="AJ854" t="str">
        <f t="shared" si="403"/>
        <v>Pesticide</v>
      </c>
      <c r="AK854" t="str">
        <f t="shared" si="411"/>
        <v>PCP</v>
      </c>
      <c r="AL854" t="str">
        <f t="shared" si="412"/>
        <v>Consumer</v>
      </c>
      <c r="AM854" t="str">
        <f t="shared" si="413"/>
        <v>Industrial</v>
      </c>
      <c r="AN854" t="str">
        <f t="shared" si="414"/>
        <v>Pharmaceutical</v>
      </c>
      <c r="AO854" t="str">
        <f t="shared" si="415"/>
        <v/>
      </c>
      <c r="AP854" t="str">
        <f t="shared" si="400"/>
        <v/>
      </c>
    </row>
    <row r="855" spans="1:42" hidden="1" x14ac:dyDescent="0.35">
      <c r="A855" s="1">
        <v>4087098</v>
      </c>
      <c r="B855" s="1" t="s">
        <v>579</v>
      </c>
      <c r="C855" s="1" t="s">
        <v>580</v>
      </c>
      <c r="D855" s="1">
        <v>2017</v>
      </c>
      <c r="E855" s="1" t="s">
        <v>618</v>
      </c>
      <c r="F855" s="1">
        <v>67529</v>
      </c>
      <c r="G855" s="1" t="s">
        <v>312</v>
      </c>
      <c r="H855" s="1" t="s">
        <v>146</v>
      </c>
      <c r="I855" s="1" t="s">
        <v>597</v>
      </c>
      <c r="J855" s="1">
        <v>2440</v>
      </c>
      <c r="K855" s="1" t="s">
        <v>345</v>
      </c>
      <c r="L855" s="1" t="s">
        <v>345</v>
      </c>
      <c r="M855" s="1"/>
      <c r="N855" s="1" t="s">
        <v>606</v>
      </c>
      <c r="O855" s="1" t="str">
        <f t="shared" ref="O855:O861" si="422">IF(N855="&lt;", "No", "Yes")</f>
        <v>No</v>
      </c>
      <c r="P855" s="1" t="s">
        <v>722</v>
      </c>
      <c r="Q855" s="1">
        <v>20</v>
      </c>
      <c r="R855" s="1">
        <f t="shared" si="421"/>
        <v>0</v>
      </c>
      <c r="S855" s="1">
        <v>30</v>
      </c>
      <c r="T855" s="1" t="s">
        <v>30</v>
      </c>
      <c r="U855" s="1">
        <f>R855/1000</f>
        <v>0</v>
      </c>
      <c r="V855" s="1">
        <f>S855/1000</f>
        <v>0.03</v>
      </c>
      <c r="W855" s="1" t="s">
        <v>231</v>
      </c>
      <c r="X855" s="1" t="str">
        <f t="shared" ref="X855:X865" si="423">IF(N855="E", "Yes", "No")</f>
        <v>No</v>
      </c>
      <c r="AB855" s="1" t="s">
        <v>448</v>
      </c>
      <c r="AC855" t="str">
        <f>IF(ISNUMBER(SEARCH("Pesticide, active_ingredient", AB855)), "Yes", "No")</f>
        <v>No</v>
      </c>
      <c r="AD855" t="str">
        <f t="shared" si="406"/>
        <v>No</v>
      </c>
      <c r="AE855" t="str">
        <f t="shared" si="407"/>
        <v>No</v>
      </c>
      <c r="AF855" t="str">
        <f t="shared" si="408"/>
        <v>No</v>
      </c>
      <c r="AG855" t="str">
        <f t="shared" si="409"/>
        <v>Yes</v>
      </c>
      <c r="AH855" s="1" t="s">
        <v>348</v>
      </c>
      <c r="AI855" t="s">
        <v>348</v>
      </c>
      <c r="AJ855" t="str">
        <f t="shared" si="403"/>
        <v/>
      </c>
      <c r="AK855" t="str">
        <f t="shared" si="411"/>
        <v/>
      </c>
      <c r="AL855" t="str">
        <f t="shared" si="412"/>
        <v/>
      </c>
      <c r="AM855" t="str">
        <f t="shared" si="413"/>
        <v/>
      </c>
      <c r="AN855" t="str">
        <f t="shared" si="414"/>
        <v>Pharmaceutical</v>
      </c>
      <c r="AO855" t="str">
        <f t="shared" si="415"/>
        <v/>
      </c>
      <c r="AP855" t="str">
        <f t="shared" si="400"/>
        <v/>
      </c>
    </row>
    <row r="856" spans="1:42" hidden="1" x14ac:dyDescent="0.35">
      <c r="A856" s="1">
        <v>4087098</v>
      </c>
      <c r="B856" s="1" t="s">
        <v>579</v>
      </c>
      <c r="C856" s="1" t="s">
        <v>580</v>
      </c>
      <c r="D856" s="1">
        <v>2017</v>
      </c>
      <c r="E856" s="1" t="s">
        <v>618</v>
      </c>
      <c r="F856" s="1">
        <v>67457</v>
      </c>
      <c r="G856" s="1" t="s">
        <v>252</v>
      </c>
      <c r="H856" s="1" t="s">
        <v>90</v>
      </c>
      <c r="I856" s="1" t="s">
        <v>597</v>
      </c>
      <c r="J856" s="1">
        <v>2440</v>
      </c>
      <c r="K856" s="1" t="s">
        <v>345</v>
      </c>
      <c r="L856" s="1" t="s">
        <v>553</v>
      </c>
      <c r="M856" s="1"/>
      <c r="N856" s="1" t="s">
        <v>606</v>
      </c>
      <c r="O856" s="1" t="str">
        <f t="shared" si="422"/>
        <v>No</v>
      </c>
      <c r="P856" s="1" t="s">
        <v>722</v>
      </c>
      <c r="Q856" s="1">
        <v>40</v>
      </c>
      <c r="R856" s="1">
        <f t="shared" si="421"/>
        <v>0</v>
      </c>
      <c r="S856" s="1">
        <v>6</v>
      </c>
      <c r="T856" s="1" t="s">
        <v>30</v>
      </c>
      <c r="U856" s="1">
        <f>R856/1000</f>
        <v>0</v>
      </c>
      <c r="V856" s="1">
        <f>S856/1000</f>
        <v>6.0000000000000001E-3</v>
      </c>
      <c r="W856" s="1" t="s">
        <v>231</v>
      </c>
      <c r="X856" s="1" t="str">
        <f t="shared" si="423"/>
        <v>No</v>
      </c>
      <c r="AB856" t="s">
        <v>428</v>
      </c>
      <c r="AC856" s="1" t="s">
        <v>349</v>
      </c>
      <c r="AD856" t="str">
        <f t="shared" si="406"/>
        <v>Yes</v>
      </c>
      <c r="AE856" t="str">
        <f t="shared" si="407"/>
        <v>Yes</v>
      </c>
      <c r="AF856" t="str">
        <f t="shared" si="408"/>
        <v>No</v>
      </c>
      <c r="AG856" t="str">
        <f t="shared" si="409"/>
        <v>Yes</v>
      </c>
      <c r="AH856" s="1" t="s">
        <v>348</v>
      </c>
      <c r="AI856" t="s">
        <v>348</v>
      </c>
      <c r="AJ856" t="str">
        <f t="shared" si="403"/>
        <v>Pesticide</v>
      </c>
      <c r="AK856" t="str">
        <f t="shared" si="411"/>
        <v>PCP</v>
      </c>
      <c r="AL856" t="str">
        <f t="shared" si="412"/>
        <v>Consumer</v>
      </c>
      <c r="AM856" t="str">
        <f t="shared" si="413"/>
        <v/>
      </c>
      <c r="AN856" t="str">
        <f t="shared" si="414"/>
        <v>Pharmaceutical</v>
      </c>
      <c r="AO856" t="str">
        <f t="shared" si="415"/>
        <v/>
      </c>
      <c r="AP856" t="str">
        <f t="shared" si="400"/>
        <v/>
      </c>
    </row>
    <row r="857" spans="1:42" hidden="1" x14ac:dyDescent="0.35">
      <c r="A857" s="1">
        <v>4087098</v>
      </c>
      <c r="B857" s="1" t="s">
        <v>579</v>
      </c>
      <c r="C857" s="1" t="s">
        <v>580</v>
      </c>
      <c r="D857" s="1">
        <v>2017</v>
      </c>
      <c r="E857" s="1" t="s">
        <v>618</v>
      </c>
      <c r="F857" s="1">
        <v>62807</v>
      </c>
      <c r="G857" s="1" t="s">
        <v>609</v>
      </c>
      <c r="H857" s="1" t="s">
        <v>44</v>
      </c>
      <c r="I857" s="1" t="s">
        <v>596</v>
      </c>
      <c r="J857" s="1">
        <v>4433</v>
      </c>
      <c r="K857" s="1" t="s">
        <v>614</v>
      </c>
      <c r="L857" s="1" t="s">
        <v>554</v>
      </c>
      <c r="M857" s="1"/>
      <c r="N857" s="1" t="s">
        <v>606</v>
      </c>
      <c r="O857" s="1" t="str">
        <f t="shared" si="422"/>
        <v>No</v>
      </c>
      <c r="P857" s="1" t="s">
        <v>722</v>
      </c>
      <c r="Q857" s="1">
        <v>0.04</v>
      </c>
      <c r="R857" s="1">
        <f t="shared" si="421"/>
        <v>0</v>
      </c>
      <c r="S857" s="1">
        <v>0.04</v>
      </c>
      <c r="T857" s="1" t="s">
        <v>7</v>
      </c>
      <c r="U857" s="1">
        <f>R857/1</f>
        <v>0</v>
      </c>
      <c r="V857" s="1">
        <f>S857</f>
        <v>0.04</v>
      </c>
      <c r="W857" s="1" t="s">
        <v>177</v>
      </c>
      <c r="X857" s="1" t="str">
        <f t="shared" si="423"/>
        <v>No</v>
      </c>
      <c r="AB857" s="1" t="s">
        <v>383</v>
      </c>
      <c r="AC857" t="str">
        <f t="shared" ref="AC857:AC863" si="424">IF(ISNUMBER(SEARCH("Pesticide, active_ingredient", AB857)), "Yes", "No")</f>
        <v>No</v>
      </c>
      <c r="AD857" t="str">
        <f t="shared" si="406"/>
        <v>No</v>
      </c>
      <c r="AE857" t="str">
        <f t="shared" si="407"/>
        <v>Yes</v>
      </c>
      <c r="AF857" t="str">
        <f t="shared" si="408"/>
        <v>No</v>
      </c>
      <c r="AG857" t="str">
        <f t="shared" si="409"/>
        <v>No</v>
      </c>
      <c r="AH857" s="1" t="s">
        <v>348</v>
      </c>
      <c r="AI857" t="s">
        <v>348</v>
      </c>
      <c r="AJ857" t="str">
        <f t="shared" si="403"/>
        <v/>
      </c>
      <c r="AK857" t="str">
        <f t="shared" si="411"/>
        <v/>
      </c>
      <c r="AL857" t="str">
        <f t="shared" si="412"/>
        <v>Consumer</v>
      </c>
      <c r="AM857" t="str">
        <f t="shared" si="413"/>
        <v/>
      </c>
      <c r="AN857" t="str">
        <f t="shared" si="414"/>
        <v/>
      </c>
      <c r="AO857" t="str">
        <f t="shared" si="415"/>
        <v/>
      </c>
      <c r="AP857" t="str">
        <f t="shared" si="400"/>
        <v/>
      </c>
    </row>
    <row r="858" spans="1:42" hidden="1" x14ac:dyDescent="0.35">
      <c r="A858" s="1">
        <v>4087098</v>
      </c>
      <c r="B858" s="1" t="s">
        <v>579</v>
      </c>
      <c r="C858" s="1" t="s">
        <v>580</v>
      </c>
      <c r="D858" s="1">
        <v>2017</v>
      </c>
      <c r="E858" s="1" t="s">
        <v>618</v>
      </c>
      <c r="F858" s="1">
        <v>62815</v>
      </c>
      <c r="G858" s="1" t="s">
        <v>215</v>
      </c>
      <c r="H858" s="1" t="s">
        <v>52</v>
      </c>
      <c r="I858" s="1" t="s">
        <v>596</v>
      </c>
      <c r="J858" s="1">
        <v>4433</v>
      </c>
      <c r="K858" s="1" t="s">
        <v>614</v>
      </c>
      <c r="L858" s="1" t="s">
        <v>558</v>
      </c>
      <c r="M858" s="1"/>
      <c r="N858" s="1" t="s">
        <v>606</v>
      </c>
      <c r="O858" s="1" t="str">
        <f t="shared" si="422"/>
        <v>No</v>
      </c>
      <c r="P858" s="1" t="s">
        <v>722</v>
      </c>
      <c r="Q858" s="1">
        <v>4.8</v>
      </c>
      <c r="R858" s="1">
        <f t="shared" si="421"/>
        <v>0</v>
      </c>
      <c r="S858" s="1">
        <v>4.8</v>
      </c>
      <c r="T858" s="1" t="s">
        <v>7</v>
      </c>
      <c r="U858" s="1">
        <f>R858/1</f>
        <v>0</v>
      </c>
      <c r="V858" s="1">
        <f>S858</f>
        <v>4.8</v>
      </c>
      <c r="W858" s="1" t="s">
        <v>177</v>
      </c>
      <c r="X858" s="1" t="str">
        <f t="shared" si="423"/>
        <v>No</v>
      </c>
      <c r="AB858" t="s">
        <v>391</v>
      </c>
      <c r="AC858" t="str">
        <f t="shared" si="424"/>
        <v>No</v>
      </c>
      <c r="AD858" t="str">
        <f t="shared" si="406"/>
        <v>Yes</v>
      </c>
      <c r="AE858" t="str">
        <f t="shared" si="407"/>
        <v>Yes</v>
      </c>
      <c r="AF858" t="str">
        <f t="shared" si="408"/>
        <v>No</v>
      </c>
      <c r="AG858" t="str">
        <f t="shared" si="409"/>
        <v>Yes</v>
      </c>
      <c r="AH858" s="1" t="s">
        <v>348</v>
      </c>
      <c r="AI858" t="s">
        <v>348</v>
      </c>
      <c r="AJ858" t="str">
        <f t="shared" si="403"/>
        <v/>
      </c>
      <c r="AK858" t="str">
        <f t="shared" si="411"/>
        <v>PCP</v>
      </c>
      <c r="AL858" t="str">
        <f t="shared" si="412"/>
        <v>Consumer</v>
      </c>
      <c r="AM858" t="str">
        <f t="shared" si="413"/>
        <v/>
      </c>
      <c r="AN858" t="str">
        <f t="shared" si="414"/>
        <v>Pharmaceutical</v>
      </c>
      <c r="AO858" t="str">
        <f t="shared" si="415"/>
        <v/>
      </c>
      <c r="AP858" t="str">
        <f t="shared" si="400"/>
        <v/>
      </c>
    </row>
    <row r="859" spans="1:42" hidden="1" x14ac:dyDescent="0.35">
      <c r="A859" s="1">
        <v>4087098</v>
      </c>
      <c r="B859" s="1" t="s">
        <v>579</v>
      </c>
      <c r="C859" s="1" t="s">
        <v>580</v>
      </c>
      <c r="D859" s="1">
        <v>2017</v>
      </c>
      <c r="E859" s="1" t="s">
        <v>618</v>
      </c>
      <c r="F859" s="1">
        <v>67510</v>
      </c>
      <c r="G859" s="1" t="s">
        <v>296</v>
      </c>
      <c r="H859" s="1" t="s">
        <v>132</v>
      </c>
      <c r="I859" s="1" t="s">
        <v>597</v>
      </c>
      <c r="J859" s="1">
        <v>2440</v>
      </c>
      <c r="K859" s="1" t="s">
        <v>345</v>
      </c>
      <c r="L859" s="1" t="s">
        <v>345</v>
      </c>
      <c r="M859" s="1"/>
      <c r="N859" s="1" t="s">
        <v>606</v>
      </c>
      <c r="O859" s="1" t="str">
        <f t="shared" si="422"/>
        <v>No</v>
      </c>
      <c r="P859" s="1" t="s">
        <v>722</v>
      </c>
      <c r="Q859" s="1">
        <v>96</v>
      </c>
      <c r="R859" s="1">
        <f t="shared" si="421"/>
        <v>0</v>
      </c>
      <c r="S859" s="1">
        <v>44</v>
      </c>
      <c r="T859" s="1" t="s">
        <v>30</v>
      </c>
      <c r="U859" s="1">
        <f t="shared" ref="U859:V864" si="425">R859/1000</f>
        <v>0</v>
      </c>
      <c r="V859" s="1">
        <f t="shared" si="425"/>
        <v>4.3999999999999997E-2</v>
      </c>
      <c r="W859" s="1" t="s">
        <v>231</v>
      </c>
      <c r="X859" s="1" t="str">
        <f t="shared" si="423"/>
        <v>No</v>
      </c>
      <c r="AB859" t="s">
        <v>471</v>
      </c>
      <c r="AC859" t="str">
        <f t="shared" si="424"/>
        <v>No</v>
      </c>
      <c r="AD859" t="str">
        <f t="shared" si="406"/>
        <v>No</v>
      </c>
      <c r="AE859" t="str">
        <f t="shared" si="407"/>
        <v>No</v>
      </c>
      <c r="AF859" t="str">
        <f t="shared" si="408"/>
        <v>No</v>
      </c>
      <c r="AG859" t="str">
        <f t="shared" si="409"/>
        <v>Yes</v>
      </c>
      <c r="AH859" s="1" t="s">
        <v>348</v>
      </c>
      <c r="AI859" t="s">
        <v>348</v>
      </c>
      <c r="AJ859" t="str">
        <f t="shared" si="403"/>
        <v/>
      </c>
      <c r="AK859" t="str">
        <f t="shared" si="411"/>
        <v/>
      </c>
      <c r="AL859" t="str">
        <f t="shared" si="412"/>
        <v/>
      </c>
      <c r="AM859" t="str">
        <f t="shared" si="413"/>
        <v/>
      </c>
      <c r="AN859" t="str">
        <f t="shared" si="414"/>
        <v>Pharmaceutical</v>
      </c>
      <c r="AO859" t="str">
        <f t="shared" si="415"/>
        <v/>
      </c>
      <c r="AP859" t="str">
        <f t="shared" si="400"/>
        <v/>
      </c>
    </row>
    <row r="860" spans="1:42" hidden="1" x14ac:dyDescent="0.35">
      <c r="A860" s="1">
        <v>4087098</v>
      </c>
      <c r="B860" s="1" t="s">
        <v>579</v>
      </c>
      <c r="C860" s="1" t="s">
        <v>580</v>
      </c>
      <c r="D860" s="1">
        <v>2017</v>
      </c>
      <c r="E860" s="1" t="s">
        <v>618</v>
      </c>
      <c r="F860" s="1">
        <v>67451</v>
      </c>
      <c r="G860" s="1" t="s">
        <v>247</v>
      </c>
      <c r="H860" s="1" t="s">
        <v>85</v>
      </c>
      <c r="I860" s="1" t="s">
        <v>597</v>
      </c>
      <c r="J860" s="1">
        <v>2440</v>
      </c>
      <c r="K860" s="1" t="s">
        <v>345</v>
      </c>
      <c r="L860" s="1" t="s">
        <v>345</v>
      </c>
      <c r="M860" s="1"/>
      <c r="N860" s="1" t="s">
        <v>606</v>
      </c>
      <c r="O860" s="1" t="str">
        <f t="shared" si="422"/>
        <v>No</v>
      </c>
      <c r="P860" s="1" t="s">
        <v>722</v>
      </c>
      <c r="Q860" s="1">
        <v>80</v>
      </c>
      <c r="R860" s="1">
        <f t="shared" si="421"/>
        <v>0</v>
      </c>
      <c r="S860" s="1">
        <v>80</v>
      </c>
      <c r="T860" s="1" t="s">
        <v>30</v>
      </c>
      <c r="U860" s="1">
        <f t="shared" si="425"/>
        <v>0</v>
      </c>
      <c r="V860" s="1">
        <f t="shared" si="425"/>
        <v>0.08</v>
      </c>
      <c r="W860" s="1" t="s">
        <v>231</v>
      </c>
      <c r="X860" s="1" t="str">
        <f t="shared" si="423"/>
        <v>No</v>
      </c>
      <c r="AB860" s="1" t="s">
        <v>420</v>
      </c>
      <c r="AC860" t="str">
        <f t="shared" si="424"/>
        <v>No</v>
      </c>
      <c r="AD860" t="str">
        <f t="shared" si="406"/>
        <v>No</v>
      </c>
      <c r="AE860" t="str">
        <f t="shared" si="407"/>
        <v>No</v>
      </c>
      <c r="AF860" t="str">
        <f t="shared" si="408"/>
        <v>No</v>
      </c>
      <c r="AG860" t="str">
        <f t="shared" si="409"/>
        <v>Yes</v>
      </c>
      <c r="AH860" s="1" t="s">
        <v>348</v>
      </c>
      <c r="AI860" t="s">
        <v>348</v>
      </c>
      <c r="AJ860" t="str">
        <f t="shared" si="403"/>
        <v/>
      </c>
      <c r="AK860" t="str">
        <f t="shared" si="411"/>
        <v/>
      </c>
      <c r="AL860" t="str">
        <f t="shared" si="412"/>
        <v/>
      </c>
      <c r="AM860" t="str">
        <f t="shared" si="413"/>
        <v/>
      </c>
      <c r="AN860" t="str">
        <f t="shared" si="414"/>
        <v>Pharmaceutical</v>
      </c>
      <c r="AO860" t="str">
        <f t="shared" si="415"/>
        <v/>
      </c>
      <c r="AP860" t="str">
        <f t="shared" si="400"/>
        <v/>
      </c>
    </row>
    <row r="861" spans="1:42" hidden="1" x14ac:dyDescent="0.35">
      <c r="A861" s="1">
        <v>4087098</v>
      </c>
      <c r="B861" s="1" t="s">
        <v>579</v>
      </c>
      <c r="C861" s="1" t="s">
        <v>580</v>
      </c>
      <c r="D861" s="1">
        <v>2017</v>
      </c>
      <c r="E861" s="1" t="s">
        <v>618</v>
      </c>
      <c r="F861" s="1">
        <v>67530</v>
      </c>
      <c r="G861" s="1" t="s">
        <v>313</v>
      </c>
      <c r="H861" s="1" t="s">
        <v>147</v>
      </c>
      <c r="I861" s="1" t="s">
        <v>597</v>
      </c>
      <c r="J861" s="1">
        <v>2440</v>
      </c>
      <c r="K861" s="1" t="s">
        <v>345</v>
      </c>
      <c r="L861" s="1" t="s">
        <v>345</v>
      </c>
      <c r="M861" s="1"/>
      <c r="N861" s="1" t="s">
        <v>606</v>
      </c>
      <c r="O861" s="1" t="str">
        <f t="shared" si="422"/>
        <v>No</v>
      </c>
      <c r="P861" s="1" t="s">
        <v>722</v>
      </c>
      <c r="Q861" s="1">
        <v>80</v>
      </c>
      <c r="R861" s="1">
        <f t="shared" si="421"/>
        <v>0</v>
      </c>
      <c r="S861" s="1">
        <v>80</v>
      </c>
      <c r="T861" s="1" t="s">
        <v>30</v>
      </c>
      <c r="U861" s="1">
        <f t="shared" si="425"/>
        <v>0</v>
      </c>
      <c r="V861" s="1">
        <f t="shared" si="425"/>
        <v>0.08</v>
      </c>
      <c r="W861" s="1" t="s">
        <v>231</v>
      </c>
      <c r="X861" s="1" t="str">
        <f t="shared" si="423"/>
        <v>No</v>
      </c>
      <c r="AB861" t="s">
        <v>487</v>
      </c>
      <c r="AC861" t="str">
        <f t="shared" si="424"/>
        <v>No</v>
      </c>
      <c r="AD861" t="str">
        <f t="shared" si="406"/>
        <v>No</v>
      </c>
      <c r="AE861" t="str">
        <f t="shared" si="407"/>
        <v>No</v>
      </c>
      <c r="AF861" t="str">
        <f t="shared" si="408"/>
        <v>No</v>
      </c>
      <c r="AG861" t="str">
        <f t="shared" si="409"/>
        <v>Yes</v>
      </c>
      <c r="AH861" s="1" t="s">
        <v>348</v>
      </c>
      <c r="AI861" t="s">
        <v>348</v>
      </c>
      <c r="AJ861" t="str">
        <f t="shared" si="403"/>
        <v/>
      </c>
      <c r="AK861" t="str">
        <f t="shared" si="411"/>
        <v/>
      </c>
      <c r="AL861" t="str">
        <f t="shared" si="412"/>
        <v/>
      </c>
      <c r="AM861" t="str">
        <f t="shared" si="413"/>
        <v/>
      </c>
      <c r="AN861" t="str">
        <f t="shared" si="414"/>
        <v>Pharmaceutical</v>
      </c>
      <c r="AO861" t="str">
        <f t="shared" si="415"/>
        <v/>
      </c>
      <c r="AP861" t="str">
        <f t="shared" si="400"/>
        <v/>
      </c>
    </row>
    <row r="862" spans="1:42" hidden="1" x14ac:dyDescent="0.35">
      <c r="A862" s="1">
        <v>4087098</v>
      </c>
      <c r="B862" s="1" t="s">
        <v>579</v>
      </c>
      <c r="C862" s="1" t="s">
        <v>580</v>
      </c>
      <c r="D862" s="1">
        <v>2017</v>
      </c>
      <c r="E862" s="1" t="s">
        <v>618</v>
      </c>
      <c r="F862" s="1">
        <v>67470</v>
      </c>
      <c r="G862" s="1" t="s">
        <v>263</v>
      </c>
      <c r="H862" s="1" t="s">
        <v>100</v>
      </c>
      <c r="I862" s="1" t="s">
        <v>597</v>
      </c>
      <c r="J862" s="1">
        <v>2440</v>
      </c>
      <c r="K862" s="1" t="s">
        <v>345</v>
      </c>
      <c r="L862" s="1" t="s">
        <v>345</v>
      </c>
      <c r="M862" s="1" t="s">
        <v>345</v>
      </c>
      <c r="N862" s="1" t="s">
        <v>606</v>
      </c>
      <c r="O862" s="1" t="s">
        <v>348</v>
      </c>
      <c r="P862" s="1" t="s">
        <v>722</v>
      </c>
      <c r="Q862" s="1">
        <v>0</v>
      </c>
      <c r="R862" s="1">
        <f t="shared" si="421"/>
        <v>0</v>
      </c>
      <c r="S862" s="1">
        <v>202</v>
      </c>
      <c r="T862" s="1" t="s">
        <v>30</v>
      </c>
      <c r="U862" s="1">
        <f t="shared" si="425"/>
        <v>0</v>
      </c>
      <c r="V862" s="1">
        <f t="shared" si="425"/>
        <v>0.20200000000000001</v>
      </c>
      <c r="W862" s="1" t="s">
        <v>231</v>
      </c>
      <c r="X862" s="1" t="str">
        <f t="shared" si="423"/>
        <v>No</v>
      </c>
      <c r="AB862" t="s">
        <v>439</v>
      </c>
      <c r="AC862" t="str">
        <f t="shared" si="424"/>
        <v>No</v>
      </c>
      <c r="AD862" t="str">
        <f t="shared" si="406"/>
        <v>No</v>
      </c>
      <c r="AE862" t="str">
        <f t="shared" si="407"/>
        <v>No</v>
      </c>
      <c r="AF862" t="str">
        <f t="shared" si="408"/>
        <v>No</v>
      </c>
      <c r="AG862" t="str">
        <f t="shared" si="409"/>
        <v>Yes</v>
      </c>
      <c r="AH862" s="1" t="s">
        <v>348</v>
      </c>
      <c r="AI862" t="s">
        <v>348</v>
      </c>
      <c r="AJ862" t="str">
        <f t="shared" si="403"/>
        <v/>
      </c>
      <c r="AK862" t="str">
        <f t="shared" si="411"/>
        <v/>
      </c>
      <c r="AL862" t="str">
        <f t="shared" si="412"/>
        <v/>
      </c>
      <c r="AM862" t="str">
        <f t="shared" si="413"/>
        <v/>
      </c>
      <c r="AN862" t="str">
        <f t="shared" si="414"/>
        <v>Pharmaceutical</v>
      </c>
      <c r="AO862" t="str">
        <f t="shared" si="415"/>
        <v/>
      </c>
      <c r="AP862" t="str">
        <f t="shared" si="400"/>
        <v/>
      </c>
    </row>
    <row r="863" spans="1:42" hidden="1" x14ac:dyDescent="0.35">
      <c r="A863" s="1">
        <v>4087098</v>
      </c>
      <c r="B863" s="1" t="s">
        <v>579</v>
      </c>
      <c r="C863" s="1" t="s">
        <v>580</v>
      </c>
      <c r="D863" s="1">
        <v>2017</v>
      </c>
      <c r="E863" s="1" t="s">
        <v>618</v>
      </c>
      <c r="F863" s="1">
        <v>67471</v>
      </c>
      <c r="G863" s="1" t="s">
        <v>264</v>
      </c>
      <c r="H863" s="1" t="s">
        <v>101</v>
      </c>
      <c r="I863" s="1" t="s">
        <v>597</v>
      </c>
      <c r="J863" s="1">
        <v>2440</v>
      </c>
      <c r="K863" s="1" t="s">
        <v>345</v>
      </c>
      <c r="L863" s="1" t="s">
        <v>561</v>
      </c>
      <c r="M863" s="1"/>
      <c r="N863" s="1" t="s">
        <v>606</v>
      </c>
      <c r="O863" s="1" t="str">
        <f>IF(N863="&lt;", "No", "Yes")</f>
        <v>No</v>
      </c>
      <c r="P863" s="1" t="s">
        <v>722</v>
      </c>
      <c r="Q863" s="1">
        <v>20</v>
      </c>
      <c r="R863" s="1">
        <f t="shared" si="421"/>
        <v>0</v>
      </c>
      <c r="S863" s="1">
        <v>18</v>
      </c>
      <c r="T863" s="1" t="s">
        <v>30</v>
      </c>
      <c r="U863" s="1">
        <f t="shared" si="425"/>
        <v>0</v>
      </c>
      <c r="V863" s="1">
        <f t="shared" si="425"/>
        <v>1.7999999999999999E-2</v>
      </c>
      <c r="W863" s="1" t="s">
        <v>231</v>
      </c>
      <c r="X863" s="1" t="str">
        <f t="shared" si="423"/>
        <v>No</v>
      </c>
      <c r="AB863" t="s">
        <v>440</v>
      </c>
      <c r="AC863" t="str">
        <f t="shared" si="424"/>
        <v>No</v>
      </c>
      <c r="AD863" t="str">
        <f t="shared" si="406"/>
        <v>No</v>
      </c>
      <c r="AE863" t="str">
        <f t="shared" si="407"/>
        <v>No</v>
      </c>
      <c r="AF863" t="str">
        <f t="shared" si="408"/>
        <v>Yes</v>
      </c>
      <c r="AG863" t="str">
        <f t="shared" si="409"/>
        <v>Yes</v>
      </c>
      <c r="AH863" s="1" t="s">
        <v>348</v>
      </c>
      <c r="AI863" t="s">
        <v>348</v>
      </c>
      <c r="AJ863" t="str">
        <f t="shared" si="403"/>
        <v/>
      </c>
      <c r="AK863" t="str">
        <f t="shared" si="411"/>
        <v/>
      </c>
      <c r="AL863" t="str">
        <f t="shared" si="412"/>
        <v/>
      </c>
      <c r="AM863" t="str">
        <f t="shared" si="413"/>
        <v>Industrial</v>
      </c>
      <c r="AN863" t="str">
        <f t="shared" si="414"/>
        <v>Pharmaceutical</v>
      </c>
      <c r="AO863" t="str">
        <f t="shared" si="415"/>
        <v/>
      </c>
      <c r="AP863" t="str">
        <f t="shared" si="400"/>
        <v/>
      </c>
    </row>
    <row r="864" spans="1:42" x14ac:dyDescent="0.35">
      <c r="A864" s="1">
        <v>4087098</v>
      </c>
      <c r="B864" s="1" t="s">
        <v>579</v>
      </c>
      <c r="C864" s="1" t="s">
        <v>580</v>
      </c>
      <c r="D864" s="1">
        <v>2017</v>
      </c>
      <c r="E864" s="1" t="s">
        <v>618</v>
      </c>
      <c r="F864" s="1">
        <v>67493</v>
      </c>
      <c r="G864" s="1" t="s">
        <v>280</v>
      </c>
      <c r="H864" s="1" t="s">
        <v>116</v>
      </c>
      <c r="I864" s="1" t="s">
        <v>597</v>
      </c>
      <c r="J864" s="1">
        <v>2440</v>
      </c>
      <c r="K864" s="1" t="s">
        <v>345</v>
      </c>
      <c r="L864" s="1" t="s">
        <v>544</v>
      </c>
      <c r="M864" s="1" t="s">
        <v>554</v>
      </c>
      <c r="N864" s="1" t="s">
        <v>607</v>
      </c>
      <c r="O864" s="1" t="str">
        <f>IF(N864="&lt;", "No", "Yes")</f>
        <v>Yes</v>
      </c>
      <c r="P864" s="1" t="s">
        <v>349</v>
      </c>
      <c r="Q864" s="1">
        <f>AVERAGE(222, 102)</f>
        <v>162</v>
      </c>
      <c r="R864" s="1">
        <f t="shared" si="421"/>
        <v>162</v>
      </c>
      <c r="S864" s="1">
        <v>58</v>
      </c>
      <c r="T864" s="1" t="s">
        <v>30</v>
      </c>
      <c r="U864" s="1">
        <f t="shared" si="425"/>
        <v>0.16200000000000001</v>
      </c>
      <c r="V864" s="1">
        <f t="shared" si="425"/>
        <v>5.8000000000000003E-2</v>
      </c>
      <c r="W864" s="1" t="s">
        <v>231</v>
      </c>
      <c r="X864" s="1" t="str">
        <f t="shared" si="423"/>
        <v>Yes</v>
      </c>
      <c r="AB864" t="s">
        <v>456</v>
      </c>
      <c r="AC864" s="1" t="s">
        <v>349</v>
      </c>
      <c r="AD864" t="str">
        <f t="shared" si="406"/>
        <v>Yes</v>
      </c>
      <c r="AE864" t="str">
        <f t="shared" si="407"/>
        <v>Yes</v>
      </c>
      <c r="AF864" t="str">
        <f t="shared" si="408"/>
        <v>Yes</v>
      </c>
      <c r="AG864" t="str">
        <f t="shared" si="409"/>
        <v>Yes</v>
      </c>
      <c r="AH864" s="1" t="s">
        <v>348</v>
      </c>
      <c r="AI864" t="s">
        <v>348</v>
      </c>
      <c r="AJ864" t="str">
        <f t="shared" si="403"/>
        <v>Pesticide</v>
      </c>
      <c r="AK864" t="str">
        <f t="shared" si="411"/>
        <v>PCP</v>
      </c>
      <c r="AL864" t="str">
        <f t="shared" si="412"/>
        <v>Consumer</v>
      </c>
      <c r="AM864" t="str">
        <f t="shared" si="413"/>
        <v>Industrial</v>
      </c>
      <c r="AN864" t="str">
        <f t="shared" si="414"/>
        <v>Pharmaceutical</v>
      </c>
      <c r="AO864" t="str">
        <f t="shared" si="415"/>
        <v/>
      </c>
      <c r="AP864" t="str">
        <f t="shared" si="400"/>
        <v/>
      </c>
    </row>
    <row r="865" spans="1:42" hidden="1" x14ac:dyDescent="0.35">
      <c r="A865" s="1">
        <v>465019092001201</v>
      </c>
      <c r="B865" s="1" t="s">
        <v>591</v>
      </c>
      <c r="C865" s="1" t="s">
        <v>592</v>
      </c>
      <c r="D865" s="1">
        <v>2017</v>
      </c>
      <c r="E865" s="1" t="s">
        <v>618</v>
      </c>
      <c r="F865" s="1">
        <v>34336</v>
      </c>
      <c r="G865" s="1" t="s">
        <v>184</v>
      </c>
      <c r="H865" s="1" t="s">
        <v>14</v>
      </c>
      <c r="I865" s="1" t="s">
        <v>596</v>
      </c>
      <c r="J865" s="1">
        <v>4433</v>
      </c>
      <c r="K865" s="1" t="s">
        <v>614</v>
      </c>
      <c r="L865" s="1" t="s">
        <v>532</v>
      </c>
      <c r="M865" s="1" t="s">
        <v>554</v>
      </c>
      <c r="N865" s="1" t="s">
        <v>606</v>
      </c>
      <c r="O865" s="1" t="s">
        <v>348</v>
      </c>
      <c r="P865" s="1" t="s">
        <v>348</v>
      </c>
      <c r="Q865" s="1">
        <f>0.1 - 0.1</f>
        <v>0</v>
      </c>
      <c r="R865" s="1">
        <f t="shared" si="421"/>
        <v>0</v>
      </c>
      <c r="S865" s="1">
        <v>0.4</v>
      </c>
      <c r="T865" s="1" t="s">
        <v>7</v>
      </c>
      <c r="U865" s="1">
        <v>0</v>
      </c>
      <c r="V865" s="1">
        <f>S865</f>
        <v>0.4</v>
      </c>
      <c r="W865" s="1" t="s">
        <v>569</v>
      </c>
      <c r="X865" s="1" t="str">
        <f t="shared" si="423"/>
        <v>No</v>
      </c>
      <c r="AB865" t="s">
        <v>527</v>
      </c>
      <c r="AC865" t="str">
        <f t="shared" ref="AC865:AC870" si="426">IF(ISNUMBER(SEARCH("Pesticide, active_ingredient", AB865)), "Yes", "No")</f>
        <v>No</v>
      </c>
      <c r="AD865" t="str">
        <f t="shared" si="406"/>
        <v>No</v>
      </c>
      <c r="AE865" t="str">
        <f t="shared" si="407"/>
        <v>No</v>
      </c>
      <c r="AF865" t="str">
        <f t="shared" si="408"/>
        <v>No</v>
      </c>
      <c r="AG865" t="str">
        <f t="shared" si="409"/>
        <v>No</v>
      </c>
      <c r="AH865" t="s">
        <v>348</v>
      </c>
      <c r="AI865" t="s">
        <v>349</v>
      </c>
      <c r="AJ865" t="str">
        <f t="shared" si="403"/>
        <v/>
      </c>
      <c r="AK865" t="str">
        <f t="shared" si="411"/>
        <v/>
      </c>
      <c r="AL865" t="str">
        <f t="shared" si="412"/>
        <v/>
      </c>
      <c r="AM865" t="str">
        <f t="shared" si="413"/>
        <v/>
      </c>
      <c r="AN865" t="str">
        <f t="shared" si="414"/>
        <v/>
      </c>
      <c r="AO865" t="str">
        <f t="shared" si="415"/>
        <v/>
      </c>
      <c r="AP865" t="str">
        <f t="shared" si="400"/>
        <v>Other</v>
      </c>
    </row>
    <row r="866" spans="1:42" hidden="1" x14ac:dyDescent="0.35">
      <c r="A866" s="1">
        <v>4087098</v>
      </c>
      <c r="B866" s="1" t="s">
        <v>579</v>
      </c>
      <c r="C866" s="1" t="s">
        <v>580</v>
      </c>
      <c r="D866" s="1">
        <v>2017</v>
      </c>
      <c r="E866" s="1" t="s">
        <v>618</v>
      </c>
      <c r="F866" s="1">
        <v>34461</v>
      </c>
      <c r="G866" s="1" t="s">
        <v>187</v>
      </c>
      <c r="H866" s="1" t="s">
        <v>17</v>
      </c>
      <c r="I866" s="1" t="s">
        <v>596</v>
      </c>
      <c r="J866" s="1">
        <v>4433</v>
      </c>
      <c r="K866" s="1" t="s">
        <v>614</v>
      </c>
      <c r="L866" s="1" t="s">
        <v>543</v>
      </c>
      <c r="M866" s="1" t="s">
        <v>507</v>
      </c>
      <c r="O866" s="1" t="str">
        <f t="shared" ref="O866:O909" si="427">IF(N866="&lt;", "No", "Yes")</f>
        <v>Yes</v>
      </c>
      <c r="P866" s="1" t="s">
        <v>349</v>
      </c>
      <c r="Q866" s="1">
        <v>0.04</v>
      </c>
      <c r="R866" s="1">
        <f t="shared" si="421"/>
        <v>0.04</v>
      </c>
      <c r="S866" s="1">
        <v>0.02</v>
      </c>
      <c r="T866" s="1" t="s">
        <v>7</v>
      </c>
      <c r="U866" s="1">
        <f>R866/1</f>
        <v>0.04</v>
      </c>
      <c r="V866" s="1">
        <f>S866</f>
        <v>0.02</v>
      </c>
      <c r="W866" s="1" t="s">
        <v>177</v>
      </c>
      <c r="X866" s="1" t="str">
        <f>IF(S866&lt;R866, "Yes*", "No")</f>
        <v>Yes*</v>
      </c>
      <c r="AB866" t="s">
        <v>358</v>
      </c>
      <c r="AC866" t="str">
        <f t="shared" si="426"/>
        <v>No</v>
      </c>
      <c r="AD866" t="str">
        <f t="shared" si="406"/>
        <v>No</v>
      </c>
      <c r="AE866" t="str">
        <f t="shared" si="407"/>
        <v>Yes</v>
      </c>
      <c r="AF866" t="str">
        <f t="shared" si="408"/>
        <v>Yes</v>
      </c>
      <c r="AG866" t="str">
        <f t="shared" si="409"/>
        <v>No</v>
      </c>
      <c r="AH866" t="s">
        <v>349</v>
      </c>
      <c r="AI866" t="s">
        <v>348</v>
      </c>
      <c r="AJ866" t="str">
        <f t="shared" si="403"/>
        <v/>
      </c>
      <c r="AK866" t="str">
        <f t="shared" si="411"/>
        <v/>
      </c>
      <c r="AL866" t="str">
        <f t="shared" si="412"/>
        <v>Consumer</v>
      </c>
      <c r="AM866" t="str">
        <f t="shared" si="413"/>
        <v>Industrial</v>
      </c>
      <c r="AN866" t="str">
        <f t="shared" si="414"/>
        <v/>
      </c>
      <c r="AO866" t="str">
        <f t="shared" si="415"/>
        <v>PAH</v>
      </c>
      <c r="AP866" t="str">
        <f t="shared" si="400"/>
        <v/>
      </c>
    </row>
    <row r="867" spans="1:42" hidden="1" x14ac:dyDescent="0.35">
      <c r="A867" s="1">
        <v>4087098</v>
      </c>
      <c r="B867" s="1" t="s">
        <v>579</v>
      </c>
      <c r="C867" s="1" t="s">
        <v>580</v>
      </c>
      <c r="D867" s="1">
        <v>2017</v>
      </c>
      <c r="E867" s="1" t="s">
        <v>618</v>
      </c>
      <c r="F867" s="1">
        <v>67997</v>
      </c>
      <c r="G867" s="1" t="s">
        <v>319</v>
      </c>
      <c r="H867" s="1" t="s">
        <v>151</v>
      </c>
      <c r="I867" s="1" t="s">
        <v>597</v>
      </c>
      <c r="J867" s="1">
        <v>2440</v>
      </c>
      <c r="K867" s="1" t="s">
        <v>345</v>
      </c>
      <c r="L867" s="1" t="s">
        <v>563</v>
      </c>
      <c r="M867" s="1"/>
      <c r="N867" s="1" t="s">
        <v>606</v>
      </c>
      <c r="O867" s="1" t="str">
        <f t="shared" si="427"/>
        <v>No</v>
      </c>
      <c r="P867" s="1" t="s">
        <v>722</v>
      </c>
      <c r="Q867" s="1">
        <v>44</v>
      </c>
      <c r="R867" s="1">
        <f t="shared" si="421"/>
        <v>0</v>
      </c>
      <c r="S867" s="1">
        <v>44</v>
      </c>
      <c r="T867" s="1" t="s">
        <v>30</v>
      </c>
      <c r="U867" s="1">
        <f>R867/1000</f>
        <v>0</v>
      </c>
      <c r="V867" s="1">
        <f>S867/1000</f>
        <v>4.3999999999999997E-2</v>
      </c>
      <c r="W867" s="1" t="s">
        <v>318</v>
      </c>
      <c r="X867" s="1" t="str">
        <f>IF(N867="E", "Yes", "No")</f>
        <v>No</v>
      </c>
      <c r="AB867" t="s">
        <v>490</v>
      </c>
      <c r="AC867" t="str">
        <f t="shared" si="426"/>
        <v>No</v>
      </c>
      <c r="AD867" t="str">
        <f t="shared" si="406"/>
        <v>Yes</v>
      </c>
      <c r="AE867" t="str">
        <f t="shared" si="407"/>
        <v>No</v>
      </c>
      <c r="AF867" t="str">
        <f t="shared" si="408"/>
        <v>No</v>
      </c>
      <c r="AG867" t="str">
        <f t="shared" si="409"/>
        <v>Yes</v>
      </c>
      <c r="AH867" s="1" t="s">
        <v>348</v>
      </c>
      <c r="AI867" t="s">
        <v>348</v>
      </c>
      <c r="AJ867" t="str">
        <f t="shared" si="403"/>
        <v/>
      </c>
      <c r="AK867" t="str">
        <f t="shared" si="411"/>
        <v>PCP</v>
      </c>
      <c r="AL867" t="str">
        <f t="shared" si="412"/>
        <v/>
      </c>
      <c r="AM867" t="str">
        <f t="shared" si="413"/>
        <v/>
      </c>
      <c r="AN867" t="str">
        <f t="shared" si="414"/>
        <v>Pharmaceutical</v>
      </c>
      <c r="AO867" t="str">
        <f t="shared" si="415"/>
        <v/>
      </c>
      <c r="AP867" t="str">
        <f t="shared" si="400"/>
        <v/>
      </c>
    </row>
    <row r="868" spans="1:42" hidden="1" x14ac:dyDescent="0.35">
      <c r="A868" s="1">
        <v>4087098</v>
      </c>
      <c r="B868" s="1" t="s">
        <v>579</v>
      </c>
      <c r="C868" s="1" t="s">
        <v>580</v>
      </c>
      <c r="D868" s="1">
        <v>2017</v>
      </c>
      <c r="E868" s="1" t="s">
        <v>618</v>
      </c>
      <c r="F868" s="1">
        <v>67478</v>
      </c>
      <c r="G868" s="1" t="s">
        <v>269</v>
      </c>
      <c r="H868" s="1" t="s">
        <v>106</v>
      </c>
      <c r="I868" s="1" t="s">
        <v>597</v>
      </c>
      <c r="J868" s="1">
        <v>2440</v>
      </c>
      <c r="K868" s="1" t="s">
        <v>345</v>
      </c>
      <c r="L868" s="1" t="s">
        <v>345</v>
      </c>
      <c r="M868" s="1"/>
      <c r="N868" s="1" t="s">
        <v>606</v>
      </c>
      <c r="O868" s="1" t="str">
        <f t="shared" si="427"/>
        <v>No</v>
      </c>
      <c r="P868" s="1" t="s">
        <v>722</v>
      </c>
      <c r="Q868" s="1">
        <v>71</v>
      </c>
      <c r="R868" s="1">
        <f t="shared" si="421"/>
        <v>0</v>
      </c>
      <c r="S868" s="1">
        <v>30</v>
      </c>
      <c r="T868" s="1" t="s">
        <v>30</v>
      </c>
      <c r="U868" s="1">
        <f>R868/1000</f>
        <v>0</v>
      </c>
      <c r="V868" s="1">
        <f>S868/1000</f>
        <v>0.03</v>
      </c>
      <c r="W868" s="1" t="s">
        <v>231</v>
      </c>
      <c r="X868" s="1" t="str">
        <f>IF(N868="E", "Yes", "No")</f>
        <v>No</v>
      </c>
      <c r="AB868" t="s">
        <v>446</v>
      </c>
      <c r="AC868" t="str">
        <f t="shared" si="426"/>
        <v>No</v>
      </c>
      <c r="AD868" t="str">
        <f t="shared" si="406"/>
        <v>No</v>
      </c>
      <c r="AE868" t="str">
        <f t="shared" si="407"/>
        <v>No</v>
      </c>
      <c r="AF868" t="str">
        <f t="shared" si="408"/>
        <v>No</v>
      </c>
      <c r="AG868" t="str">
        <f t="shared" si="409"/>
        <v>Yes</v>
      </c>
      <c r="AH868" s="1" t="s">
        <v>348</v>
      </c>
      <c r="AI868" t="s">
        <v>348</v>
      </c>
      <c r="AJ868" t="str">
        <f t="shared" si="403"/>
        <v/>
      </c>
      <c r="AK868" t="str">
        <f t="shared" si="411"/>
        <v/>
      </c>
      <c r="AL868" t="str">
        <f t="shared" si="412"/>
        <v/>
      </c>
      <c r="AM868" t="str">
        <f t="shared" si="413"/>
        <v/>
      </c>
      <c r="AN868" t="str">
        <f t="shared" si="414"/>
        <v>Pharmaceutical</v>
      </c>
      <c r="AO868" t="str">
        <f t="shared" si="415"/>
        <v/>
      </c>
      <c r="AP868" t="str">
        <f t="shared" si="400"/>
        <v/>
      </c>
    </row>
    <row r="869" spans="1:42" hidden="1" x14ac:dyDescent="0.35">
      <c r="A869" s="1">
        <v>4087098</v>
      </c>
      <c r="B869" s="1" t="s">
        <v>579</v>
      </c>
      <c r="C869" s="1" t="s">
        <v>580</v>
      </c>
      <c r="D869" s="1">
        <v>2017</v>
      </c>
      <c r="E869" s="1" t="s">
        <v>618</v>
      </c>
      <c r="F869" s="1">
        <v>34469</v>
      </c>
      <c r="G869" s="1" t="s">
        <v>188</v>
      </c>
      <c r="H869" s="1" t="s">
        <v>18</v>
      </c>
      <c r="I869" s="1" t="s">
        <v>596</v>
      </c>
      <c r="J869" s="1">
        <v>4433</v>
      </c>
      <c r="K869" s="1" t="s">
        <v>614</v>
      </c>
      <c r="L869" s="1" t="s">
        <v>546</v>
      </c>
      <c r="M869" s="1" t="s">
        <v>507</v>
      </c>
      <c r="O869" s="1" t="str">
        <f t="shared" si="427"/>
        <v>Yes</v>
      </c>
      <c r="P869" s="1" t="s">
        <v>349</v>
      </c>
      <c r="Q869" s="1">
        <f>AVERAGE(0.05, 0.07)</f>
        <v>6.0000000000000005E-2</v>
      </c>
      <c r="R869" s="1">
        <f t="shared" si="421"/>
        <v>6.0000000000000005E-2</v>
      </c>
      <c r="S869" s="1">
        <v>0.02</v>
      </c>
      <c r="T869" s="1" t="s">
        <v>7</v>
      </c>
      <c r="U869" s="1">
        <f>R869/1</f>
        <v>6.0000000000000005E-2</v>
      </c>
      <c r="V869" s="1">
        <f>S869</f>
        <v>0.02</v>
      </c>
      <c r="W869" s="1" t="s">
        <v>177</v>
      </c>
      <c r="X869" s="1" t="str">
        <f>IF(S869&lt;R869, "Yes*", "No")</f>
        <v>Yes*</v>
      </c>
      <c r="AB869" t="s">
        <v>359</v>
      </c>
      <c r="AC869" t="str">
        <f t="shared" si="426"/>
        <v>No</v>
      </c>
      <c r="AD869" t="str">
        <f t="shared" si="406"/>
        <v>Yes</v>
      </c>
      <c r="AE869" t="str">
        <f t="shared" si="407"/>
        <v>Yes</v>
      </c>
      <c r="AF869" t="str">
        <f t="shared" si="408"/>
        <v>Yes</v>
      </c>
      <c r="AG869" t="str">
        <f t="shared" si="409"/>
        <v>No</v>
      </c>
      <c r="AH869" t="s">
        <v>349</v>
      </c>
      <c r="AI869" t="s">
        <v>348</v>
      </c>
      <c r="AJ869" t="str">
        <f t="shared" si="403"/>
        <v/>
      </c>
      <c r="AK869" t="str">
        <f t="shared" si="411"/>
        <v>PCP</v>
      </c>
      <c r="AL869" t="str">
        <f t="shared" si="412"/>
        <v>Consumer</v>
      </c>
      <c r="AM869" t="str">
        <f t="shared" si="413"/>
        <v>Industrial</v>
      </c>
      <c r="AN869" t="str">
        <f t="shared" si="414"/>
        <v/>
      </c>
      <c r="AO869" t="str">
        <f t="shared" si="415"/>
        <v>PAH</v>
      </c>
      <c r="AP869" t="str">
        <f t="shared" si="400"/>
        <v/>
      </c>
    </row>
    <row r="870" spans="1:42" hidden="1" x14ac:dyDescent="0.35">
      <c r="A870" s="1">
        <v>4087098</v>
      </c>
      <c r="B870" s="1" t="s">
        <v>579</v>
      </c>
      <c r="C870" s="1" t="s">
        <v>580</v>
      </c>
      <c r="D870" s="1">
        <v>2017</v>
      </c>
      <c r="E870" s="1" t="s">
        <v>618</v>
      </c>
      <c r="F870" s="1">
        <v>67532</v>
      </c>
      <c r="G870" s="1" t="s">
        <v>315</v>
      </c>
      <c r="H870" s="1" t="s">
        <v>149</v>
      </c>
      <c r="I870" s="1" t="s">
        <v>597</v>
      </c>
      <c r="J870" s="1">
        <v>2440</v>
      </c>
      <c r="K870" s="1" t="s">
        <v>345</v>
      </c>
      <c r="L870" s="1" t="s">
        <v>345</v>
      </c>
      <c r="M870" s="1"/>
      <c r="N870" s="1" t="s">
        <v>606</v>
      </c>
      <c r="O870" s="1" t="str">
        <f t="shared" si="427"/>
        <v>No</v>
      </c>
      <c r="P870" s="1" t="s">
        <v>722</v>
      </c>
      <c r="Q870" s="1">
        <v>80</v>
      </c>
      <c r="R870" s="1">
        <f t="shared" si="421"/>
        <v>0</v>
      </c>
      <c r="S870" s="1">
        <v>80</v>
      </c>
      <c r="T870" s="1" t="s">
        <v>30</v>
      </c>
      <c r="U870" s="1">
        <f>R870/1000</f>
        <v>0</v>
      </c>
      <c r="V870" s="1">
        <f>S870/1000</f>
        <v>0.08</v>
      </c>
      <c r="W870" s="1" t="s">
        <v>231</v>
      </c>
      <c r="X870" s="1" t="str">
        <f>IF(N870="E", "Yes", "No")</f>
        <v>No</v>
      </c>
      <c r="AB870" s="1" t="s">
        <v>445</v>
      </c>
      <c r="AC870" t="str">
        <f t="shared" si="426"/>
        <v>No</v>
      </c>
      <c r="AD870" t="str">
        <f t="shared" si="406"/>
        <v>No</v>
      </c>
      <c r="AE870" t="str">
        <f t="shared" si="407"/>
        <v>No</v>
      </c>
      <c r="AF870" t="str">
        <f t="shared" si="408"/>
        <v>No</v>
      </c>
      <c r="AG870" t="str">
        <f t="shared" si="409"/>
        <v>Yes</v>
      </c>
      <c r="AH870" s="1" t="s">
        <v>348</v>
      </c>
      <c r="AI870" t="s">
        <v>348</v>
      </c>
      <c r="AJ870" t="str">
        <f t="shared" si="403"/>
        <v/>
      </c>
      <c r="AK870" t="str">
        <f t="shared" si="411"/>
        <v/>
      </c>
      <c r="AL870" t="str">
        <f t="shared" si="412"/>
        <v/>
      </c>
      <c r="AM870" t="str">
        <f t="shared" si="413"/>
        <v/>
      </c>
      <c r="AN870" t="str">
        <f t="shared" si="414"/>
        <v>Pharmaceutical</v>
      </c>
      <c r="AO870" t="str">
        <f t="shared" si="415"/>
        <v/>
      </c>
      <c r="AP870" t="str">
        <f t="shared" si="400"/>
        <v/>
      </c>
    </row>
    <row r="871" spans="1:42" hidden="1" x14ac:dyDescent="0.35">
      <c r="A871" s="1">
        <v>4087098</v>
      </c>
      <c r="B871" s="1" t="s">
        <v>579</v>
      </c>
      <c r="C871" s="1" t="s">
        <v>580</v>
      </c>
      <c r="D871" s="1">
        <v>2017</v>
      </c>
      <c r="E871" s="1" t="s">
        <v>618</v>
      </c>
      <c r="F871" s="1">
        <v>39032</v>
      </c>
      <c r="G871" s="1" t="s">
        <v>193</v>
      </c>
      <c r="H871" s="1" t="s">
        <v>24</v>
      </c>
      <c r="I871" s="1" t="s">
        <v>596</v>
      </c>
      <c r="J871" s="1">
        <v>4433</v>
      </c>
      <c r="K871" s="1" t="s">
        <v>614</v>
      </c>
      <c r="L871" s="1" t="s">
        <v>549</v>
      </c>
      <c r="M871" s="1"/>
      <c r="N871" s="1" t="s">
        <v>606</v>
      </c>
      <c r="O871" s="1" t="str">
        <f t="shared" si="427"/>
        <v>No</v>
      </c>
      <c r="P871" s="1" t="s">
        <v>722</v>
      </c>
      <c r="Q871" s="1">
        <v>1.6</v>
      </c>
      <c r="R871" s="1">
        <f t="shared" si="421"/>
        <v>0</v>
      </c>
      <c r="S871" s="1">
        <v>1.6</v>
      </c>
      <c r="T871" s="1" t="s">
        <v>7</v>
      </c>
      <c r="U871" s="1">
        <f>R871/1</f>
        <v>0</v>
      </c>
      <c r="V871" s="1">
        <f>S871</f>
        <v>1.6</v>
      </c>
      <c r="W871" s="1" t="s">
        <v>177</v>
      </c>
      <c r="X871" s="1" t="str">
        <f>IF(N871="E", "Yes", "No")</f>
        <v>No</v>
      </c>
      <c r="AB871" t="s">
        <v>364</v>
      </c>
      <c r="AC871" t="s">
        <v>349</v>
      </c>
      <c r="AD871" t="str">
        <f t="shared" si="406"/>
        <v>Yes</v>
      </c>
      <c r="AE871" t="str">
        <f t="shared" si="407"/>
        <v>Yes</v>
      </c>
      <c r="AF871" t="str">
        <f t="shared" si="408"/>
        <v>Yes</v>
      </c>
      <c r="AG871" t="str">
        <f t="shared" si="409"/>
        <v>No</v>
      </c>
      <c r="AH871" t="s">
        <v>348</v>
      </c>
      <c r="AI871" t="s">
        <v>348</v>
      </c>
      <c r="AJ871" t="str">
        <f t="shared" si="403"/>
        <v>Pesticide</v>
      </c>
      <c r="AK871" t="str">
        <f t="shared" si="411"/>
        <v>PCP</v>
      </c>
      <c r="AL871" t="str">
        <f t="shared" si="412"/>
        <v>Consumer</v>
      </c>
      <c r="AM871" t="str">
        <f t="shared" si="413"/>
        <v>Industrial</v>
      </c>
      <c r="AN871" t="str">
        <f t="shared" si="414"/>
        <v/>
      </c>
      <c r="AO871" t="str">
        <f t="shared" si="415"/>
        <v/>
      </c>
      <c r="AP871" t="str">
        <f t="shared" si="400"/>
        <v/>
      </c>
    </row>
    <row r="872" spans="1:42" hidden="1" x14ac:dyDescent="0.35">
      <c r="A872" s="1">
        <v>4087098</v>
      </c>
      <c r="B872" s="1" t="s">
        <v>579</v>
      </c>
      <c r="C872" s="1" t="s">
        <v>580</v>
      </c>
      <c r="D872" s="1">
        <v>2017</v>
      </c>
      <c r="E872" s="1" t="s">
        <v>618</v>
      </c>
      <c r="F872" s="1">
        <v>62827</v>
      </c>
      <c r="G872" s="1" t="s">
        <v>223</v>
      </c>
      <c r="H872" s="1" t="s">
        <v>61</v>
      </c>
      <c r="I872" s="1" t="s">
        <v>596</v>
      </c>
      <c r="J872" s="1">
        <v>4433</v>
      </c>
      <c r="K872" s="1" t="s">
        <v>614</v>
      </c>
      <c r="L872" s="1" t="s">
        <v>557</v>
      </c>
      <c r="M872" s="1"/>
      <c r="N872" s="1" t="s">
        <v>606</v>
      </c>
      <c r="O872" s="1" t="str">
        <f t="shared" si="427"/>
        <v>No</v>
      </c>
      <c r="P872" s="1" t="s">
        <v>722</v>
      </c>
      <c r="Q872" s="1">
        <v>0.32</v>
      </c>
      <c r="R872" s="1">
        <f t="shared" si="421"/>
        <v>0</v>
      </c>
      <c r="S872" s="1">
        <v>0.32</v>
      </c>
      <c r="T872" s="1" t="s">
        <v>7</v>
      </c>
      <c r="U872" s="1">
        <f>R872/1</f>
        <v>0</v>
      </c>
      <c r="V872" s="1">
        <f>S872</f>
        <v>0.32</v>
      </c>
      <c r="W872" s="1" t="s">
        <v>177</v>
      </c>
      <c r="X872" s="1" t="str">
        <f>IF(N872="E", "Yes", "No")</f>
        <v>No</v>
      </c>
      <c r="AB872" s="1" t="s">
        <v>400</v>
      </c>
      <c r="AC872" t="str">
        <f>IF(ISNUMBER(SEARCH("Pesticide, active_ingredient", AB872)), "Yes", "No")</f>
        <v>No</v>
      </c>
      <c r="AD872" t="str">
        <f t="shared" si="406"/>
        <v>No</v>
      </c>
      <c r="AE872" t="str">
        <f t="shared" si="407"/>
        <v>Yes</v>
      </c>
      <c r="AF872" t="str">
        <f t="shared" si="408"/>
        <v>No</v>
      </c>
      <c r="AG872" t="str">
        <f t="shared" si="409"/>
        <v>Yes</v>
      </c>
      <c r="AH872" s="1" t="s">
        <v>348</v>
      </c>
      <c r="AI872" t="s">
        <v>348</v>
      </c>
      <c r="AJ872" t="str">
        <f t="shared" si="403"/>
        <v/>
      </c>
      <c r="AK872" t="str">
        <f t="shared" si="411"/>
        <v/>
      </c>
      <c r="AL872" t="str">
        <f t="shared" si="412"/>
        <v>Consumer</v>
      </c>
      <c r="AM872" t="str">
        <f t="shared" si="413"/>
        <v/>
      </c>
      <c r="AN872" t="str">
        <f t="shared" si="414"/>
        <v>Pharmaceutical</v>
      </c>
      <c r="AO872" t="str">
        <f t="shared" si="415"/>
        <v/>
      </c>
      <c r="AP872" t="str">
        <f t="shared" si="400"/>
        <v/>
      </c>
    </row>
    <row r="873" spans="1:42" hidden="1" x14ac:dyDescent="0.35">
      <c r="A873" s="1">
        <v>4087098</v>
      </c>
      <c r="B873" s="1" t="s">
        <v>579</v>
      </c>
      <c r="C873" s="1" t="s">
        <v>580</v>
      </c>
      <c r="D873" s="1">
        <v>2017</v>
      </c>
      <c r="E873" s="1" t="s">
        <v>618</v>
      </c>
      <c r="F873" s="1">
        <v>62831</v>
      </c>
      <c r="G873" s="1" t="s">
        <v>604</v>
      </c>
      <c r="H873" s="10" t="s">
        <v>64</v>
      </c>
      <c r="I873" s="1" t="s">
        <v>596</v>
      </c>
      <c r="J873" s="1">
        <v>4433</v>
      </c>
      <c r="K873" s="1" t="s">
        <v>614</v>
      </c>
      <c r="L873" s="1" t="s">
        <v>548</v>
      </c>
      <c r="M873" s="1" t="s">
        <v>554</v>
      </c>
      <c r="O873" s="1" t="str">
        <f t="shared" si="427"/>
        <v>Yes</v>
      </c>
      <c r="P873" s="1" t="s">
        <v>349</v>
      </c>
      <c r="Q873" s="1">
        <f>AVERAGE(0.02, (0.16/4))</f>
        <v>0.03</v>
      </c>
      <c r="R873" s="1">
        <f t="shared" si="421"/>
        <v>0.03</v>
      </c>
      <c r="S873" s="1">
        <v>0.16</v>
      </c>
      <c r="T873" s="1" t="s">
        <v>7</v>
      </c>
      <c r="U873" s="1">
        <f>R873/1</f>
        <v>0.03</v>
      </c>
      <c r="V873" s="1">
        <f>S873</f>
        <v>0.16</v>
      </c>
      <c r="W873" s="1" t="s">
        <v>177</v>
      </c>
      <c r="X873" s="1" t="str">
        <f>IF(S873&lt;R873, "Yes*", "No")</f>
        <v>No</v>
      </c>
      <c r="AB873" t="s">
        <v>405</v>
      </c>
      <c r="AC873" t="str">
        <f>IF(ISNUMBER(SEARCH("Pesticide, active_ingredient", AB873)), "Yes", "No")</f>
        <v>No</v>
      </c>
      <c r="AD873" t="str">
        <f t="shared" si="406"/>
        <v>Yes</v>
      </c>
      <c r="AE873" t="str">
        <f t="shared" si="407"/>
        <v>Yes</v>
      </c>
      <c r="AF873" t="str">
        <f t="shared" si="408"/>
        <v>Yes</v>
      </c>
      <c r="AG873" t="str">
        <f t="shared" si="409"/>
        <v>Yes</v>
      </c>
      <c r="AH873" s="1" t="s">
        <v>348</v>
      </c>
      <c r="AI873" t="s">
        <v>348</v>
      </c>
      <c r="AJ873" t="str">
        <f t="shared" si="403"/>
        <v/>
      </c>
      <c r="AK873" t="str">
        <f t="shared" si="411"/>
        <v>PCP</v>
      </c>
      <c r="AL873" t="str">
        <f t="shared" si="412"/>
        <v>Consumer</v>
      </c>
      <c r="AM873" t="str">
        <f t="shared" si="413"/>
        <v>Industrial</v>
      </c>
      <c r="AN873" t="str">
        <f t="shared" si="414"/>
        <v>Pharmaceutical</v>
      </c>
      <c r="AO873" t="str">
        <f t="shared" si="415"/>
        <v/>
      </c>
      <c r="AP873" t="str">
        <f t="shared" si="400"/>
        <v/>
      </c>
    </row>
    <row r="874" spans="1:42" hidden="1" x14ac:dyDescent="0.35">
      <c r="A874" s="1">
        <v>4087098</v>
      </c>
      <c r="B874" s="1" t="s">
        <v>579</v>
      </c>
      <c r="C874" s="1" t="s">
        <v>580</v>
      </c>
      <c r="D874" s="1">
        <v>2017</v>
      </c>
      <c r="E874" s="1" t="s">
        <v>618</v>
      </c>
      <c r="F874" s="1">
        <v>34696</v>
      </c>
      <c r="G874" s="1" t="s">
        <v>191</v>
      </c>
      <c r="H874" s="1" t="s">
        <v>22</v>
      </c>
      <c r="I874" s="1" t="s">
        <v>596</v>
      </c>
      <c r="J874" s="1">
        <v>4433</v>
      </c>
      <c r="K874" s="1" t="s">
        <v>614</v>
      </c>
      <c r="L874" s="1" t="s">
        <v>551</v>
      </c>
      <c r="M874" s="1"/>
      <c r="N874" s="1" t="s">
        <v>606</v>
      </c>
      <c r="O874" s="1" t="str">
        <f t="shared" si="427"/>
        <v>No</v>
      </c>
      <c r="P874" s="1" t="s">
        <v>722</v>
      </c>
      <c r="Q874" s="1">
        <v>0.02</v>
      </c>
      <c r="R874" s="1">
        <f t="shared" si="421"/>
        <v>0</v>
      </c>
      <c r="S874" s="1">
        <v>0.02</v>
      </c>
      <c r="T874" s="1" t="s">
        <v>7</v>
      </c>
      <c r="U874" s="1">
        <f>R874/1</f>
        <v>0</v>
      </c>
      <c r="V874" s="1">
        <f>S874</f>
        <v>0.02</v>
      </c>
      <c r="W874" s="1" t="s">
        <v>177</v>
      </c>
      <c r="X874" s="1" t="str">
        <f t="shared" ref="X874:X881" si="428">IF(N874="E", "Yes", "No")</f>
        <v>No</v>
      </c>
      <c r="AB874" t="s">
        <v>362</v>
      </c>
      <c r="AC874" t="s">
        <v>349</v>
      </c>
      <c r="AD874" t="str">
        <f t="shared" si="406"/>
        <v>Yes</v>
      </c>
      <c r="AE874" t="str">
        <f t="shared" si="407"/>
        <v>Yes</v>
      </c>
      <c r="AF874" t="str">
        <f t="shared" si="408"/>
        <v>Yes</v>
      </c>
      <c r="AG874" t="str">
        <f t="shared" si="409"/>
        <v>Yes</v>
      </c>
      <c r="AH874" t="s">
        <v>349</v>
      </c>
      <c r="AI874" t="s">
        <v>348</v>
      </c>
      <c r="AJ874" t="str">
        <f t="shared" si="403"/>
        <v>Pesticide</v>
      </c>
      <c r="AK874" t="str">
        <f t="shared" si="411"/>
        <v>PCP</v>
      </c>
      <c r="AL874" t="str">
        <f t="shared" si="412"/>
        <v>Consumer</v>
      </c>
      <c r="AM874" t="str">
        <f t="shared" si="413"/>
        <v>Industrial</v>
      </c>
      <c r="AN874" t="str">
        <f t="shared" si="414"/>
        <v>Pharmaceutical</v>
      </c>
      <c r="AO874" t="str">
        <f t="shared" si="415"/>
        <v>PAH</v>
      </c>
      <c r="AP874" t="str">
        <f t="shared" si="400"/>
        <v/>
      </c>
    </row>
    <row r="875" spans="1:42" hidden="1" x14ac:dyDescent="0.35">
      <c r="A875" s="1">
        <v>4087098</v>
      </c>
      <c r="B875" s="1" t="s">
        <v>579</v>
      </c>
      <c r="C875" s="1" t="s">
        <v>580</v>
      </c>
      <c r="D875" s="1">
        <v>2017</v>
      </c>
      <c r="E875" s="1" t="s">
        <v>618</v>
      </c>
      <c r="F875" s="1">
        <v>30194</v>
      </c>
      <c r="G875" s="1" t="s">
        <v>178</v>
      </c>
      <c r="H875" s="1" t="s">
        <v>8</v>
      </c>
      <c r="I875" s="1" t="s">
        <v>596</v>
      </c>
      <c r="J875" s="1">
        <v>4433</v>
      </c>
      <c r="K875" s="1" t="s">
        <v>614</v>
      </c>
      <c r="L875" s="1" t="s">
        <v>543</v>
      </c>
      <c r="M875" s="1"/>
      <c r="N875" s="1" t="s">
        <v>606</v>
      </c>
      <c r="O875" s="1" t="str">
        <f t="shared" si="427"/>
        <v>No</v>
      </c>
      <c r="P875" s="1" t="s">
        <v>722</v>
      </c>
      <c r="Q875" s="1">
        <v>0.04</v>
      </c>
      <c r="R875" s="1">
        <f t="shared" si="421"/>
        <v>0</v>
      </c>
      <c r="S875" s="1">
        <v>0.04</v>
      </c>
      <c r="T875" s="1" t="s">
        <v>7</v>
      </c>
      <c r="U875" s="1">
        <f>R875/1</f>
        <v>0</v>
      </c>
      <c r="V875" s="1">
        <f>S875</f>
        <v>0.04</v>
      </c>
      <c r="W875" s="1" t="s">
        <v>177</v>
      </c>
      <c r="X875" s="1" t="str">
        <f t="shared" si="428"/>
        <v>No</v>
      </c>
      <c r="AB875" t="s">
        <v>350</v>
      </c>
      <c r="AC875" t="str">
        <f t="shared" ref="AC875:AC892" si="429">IF(ISNUMBER(SEARCH("Pesticide, active_ingredient", AB875)), "Yes", "No")</f>
        <v>No</v>
      </c>
      <c r="AD875" t="str">
        <f t="shared" si="406"/>
        <v>No</v>
      </c>
      <c r="AE875" t="str">
        <f t="shared" si="407"/>
        <v>Yes</v>
      </c>
      <c r="AF875" t="str">
        <f t="shared" si="408"/>
        <v>Yes</v>
      </c>
      <c r="AG875" t="str">
        <f t="shared" si="409"/>
        <v>No</v>
      </c>
      <c r="AH875" t="s">
        <v>349</v>
      </c>
      <c r="AI875" t="s">
        <v>348</v>
      </c>
      <c r="AJ875" t="str">
        <f t="shared" si="403"/>
        <v/>
      </c>
      <c r="AK875" t="str">
        <f t="shared" si="411"/>
        <v/>
      </c>
      <c r="AL875" t="str">
        <f t="shared" si="412"/>
        <v>Consumer</v>
      </c>
      <c r="AM875" t="str">
        <f t="shared" si="413"/>
        <v>Industrial</v>
      </c>
      <c r="AN875" t="str">
        <f t="shared" si="414"/>
        <v/>
      </c>
      <c r="AO875" t="str">
        <f t="shared" si="415"/>
        <v>PAH</v>
      </c>
      <c r="AP875" t="str">
        <f t="shared" si="400"/>
        <v/>
      </c>
    </row>
    <row r="876" spans="1:42" hidden="1" x14ac:dyDescent="0.35">
      <c r="A876" s="1">
        <v>4087098</v>
      </c>
      <c r="B876" s="1" t="s">
        <v>579</v>
      </c>
      <c r="C876" s="1" t="s">
        <v>580</v>
      </c>
      <c r="D876" s="1">
        <v>2017</v>
      </c>
      <c r="E876" s="1" t="s">
        <v>618</v>
      </c>
      <c r="F876" s="1">
        <v>68251</v>
      </c>
      <c r="G876" s="1" t="s">
        <v>338</v>
      </c>
      <c r="H876" s="1" t="s">
        <v>169</v>
      </c>
      <c r="I876" s="1" t="s">
        <v>597</v>
      </c>
      <c r="J876" s="1">
        <v>2440</v>
      </c>
      <c r="K876" s="1" t="s">
        <v>345</v>
      </c>
      <c r="L876" s="1" t="s">
        <v>345</v>
      </c>
      <c r="M876" s="1"/>
      <c r="N876" s="1" t="s">
        <v>606</v>
      </c>
      <c r="O876" s="1" t="str">
        <f t="shared" si="427"/>
        <v>No</v>
      </c>
      <c r="P876" s="1" t="s">
        <v>722</v>
      </c>
      <c r="Q876" s="1">
        <v>84</v>
      </c>
      <c r="R876" s="1">
        <f t="shared" si="421"/>
        <v>0</v>
      </c>
      <c r="S876" s="1">
        <v>84</v>
      </c>
      <c r="T876" s="1" t="s">
        <v>30</v>
      </c>
      <c r="U876" s="1">
        <f t="shared" ref="U876:V878" si="430">R876/1000</f>
        <v>0</v>
      </c>
      <c r="V876" s="1">
        <f t="shared" si="430"/>
        <v>8.4000000000000005E-2</v>
      </c>
      <c r="W876" s="1" t="s">
        <v>318</v>
      </c>
      <c r="X876" s="1" t="str">
        <f t="shared" si="428"/>
        <v>No</v>
      </c>
      <c r="AB876" s="1" t="s">
        <v>505</v>
      </c>
      <c r="AC876" t="str">
        <f t="shared" si="429"/>
        <v>No</v>
      </c>
      <c r="AD876" t="str">
        <f t="shared" si="406"/>
        <v>No</v>
      </c>
      <c r="AE876" t="str">
        <f t="shared" si="407"/>
        <v>No</v>
      </c>
      <c r="AF876" t="str">
        <f t="shared" si="408"/>
        <v>No</v>
      </c>
      <c r="AG876" t="str">
        <f t="shared" si="409"/>
        <v>Yes</v>
      </c>
      <c r="AH876" s="1" t="s">
        <v>348</v>
      </c>
      <c r="AI876" t="s">
        <v>348</v>
      </c>
      <c r="AJ876" t="str">
        <f t="shared" si="403"/>
        <v/>
      </c>
      <c r="AK876" t="str">
        <f t="shared" si="411"/>
        <v/>
      </c>
      <c r="AL876" t="str">
        <f t="shared" si="412"/>
        <v/>
      </c>
      <c r="AM876" t="str">
        <f t="shared" si="413"/>
        <v/>
      </c>
      <c r="AN876" t="str">
        <f t="shared" si="414"/>
        <v>Pharmaceutical</v>
      </c>
      <c r="AO876" t="str">
        <f t="shared" si="415"/>
        <v/>
      </c>
      <c r="AP876" t="str">
        <f t="shared" si="400"/>
        <v/>
      </c>
    </row>
    <row r="877" spans="1:42" hidden="1" x14ac:dyDescent="0.35">
      <c r="A877" s="1">
        <v>4087098</v>
      </c>
      <c r="B877" s="1" t="s">
        <v>579</v>
      </c>
      <c r="C877" s="1" t="s">
        <v>580</v>
      </c>
      <c r="D877" s="1">
        <v>2017</v>
      </c>
      <c r="E877" s="1" t="s">
        <v>618</v>
      </c>
      <c r="F877" s="1">
        <v>67534</v>
      </c>
      <c r="G877" s="1" t="s">
        <v>316</v>
      </c>
      <c r="H877" s="1" t="s">
        <v>150</v>
      </c>
      <c r="I877" s="1" t="s">
        <v>597</v>
      </c>
      <c r="J877" s="1">
        <v>2440</v>
      </c>
      <c r="K877" s="1" t="s">
        <v>345</v>
      </c>
      <c r="L877" s="1" t="s">
        <v>345</v>
      </c>
      <c r="M877" s="1"/>
      <c r="N877" s="1" t="s">
        <v>606</v>
      </c>
      <c r="O877" s="1" t="str">
        <f t="shared" si="427"/>
        <v>No</v>
      </c>
      <c r="P877" s="1" t="s">
        <v>722</v>
      </c>
      <c r="Q877" s="1">
        <v>5.2</v>
      </c>
      <c r="R877" s="1">
        <f t="shared" si="421"/>
        <v>0</v>
      </c>
      <c r="S877" s="1">
        <v>5.2</v>
      </c>
      <c r="T877" s="1" t="s">
        <v>30</v>
      </c>
      <c r="U877" s="1">
        <f t="shared" si="430"/>
        <v>0</v>
      </c>
      <c r="V877" s="1">
        <f t="shared" si="430"/>
        <v>5.1999999999999998E-3</v>
      </c>
      <c r="W877" s="1" t="s">
        <v>231</v>
      </c>
      <c r="X877" s="1" t="str">
        <f t="shared" si="428"/>
        <v>No</v>
      </c>
      <c r="AB877" t="s">
        <v>489</v>
      </c>
      <c r="AC877" t="str">
        <f t="shared" si="429"/>
        <v>No</v>
      </c>
      <c r="AD877" t="str">
        <f t="shared" si="406"/>
        <v>No</v>
      </c>
      <c r="AE877" t="str">
        <f t="shared" si="407"/>
        <v>No</v>
      </c>
      <c r="AF877" t="str">
        <f t="shared" si="408"/>
        <v>No</v>
      </c>
      <c r="AG877" t="str">
        <f t="shared" si="409"/>
        <v>Yes</v>
      </c>
      <c r="AH877" s="1" t="s">
        <v>348</v>
      </c>
      <c r="AI877" t="s">
        <v>348</v>
      </c>
      <c r="AJ877" t="str">
        <f t="shared" si="403"/>
        <v/>
      </c>
      <c r="AK877" t="str">
        <f t="shared" si="411"/>
        <v/>
      </c>
      <c r="AL877" t="str">
        <f t="shared" si="412"/>
        <v/>
      </c>
      <c r="AM877" t="str">
        <f t="shared" si="413"/>
        <v/>
      </c>
      <c r="AN877" t="str">
        <f t="shared" si="414"/>
        <v>Pharmaceutical</v>
      </c>
      <c r="AO877" t="str">
        <f t="shared" si="415"/>
        <v/>
      </c>
      <c r="AP877" t="str">
        <f t="shared" ref="AP877:AP940" si="431">IF(AI877="Yes", "Other", "")</f>
        <v/>
      </c>
    </row>
    <row r="878" spans="1:42" hidden="1" x14ac:dyDescent="0.35">
      <c r="A878" s="1">
        <v>4087098</v>
      </c>
      <c r="B878" s="1" t="s">
        <v>579</v>
      </c>
      <c r="C878" s="1" t="s">
        <v>580</v>
      </c>
      <c r="D878" s="1">
        <v>2017</v>
      </c>
      <c r="E878" s="1" t="s">
        <v>618</v>
      </c>
      <c r="F878" s="1">
        <v>68008</v>
      </c>
      <c r="G878" s="1" t="s">
        <v>327</v>
      </c>
      <c r="H878" s="1" t="s">
        <v>158</v>
      </c>
      <c r="I878" s="1" t="s">
        <v>597</v>
      </c>
      <c r="J878" s="1">
        <v>2440</v>
      </c>
      <c r="K878" s="1" t="s">
        <v>345</v>
      </c>
      <c r="L878" s="1" t="s">
        <v>345</v>
      </c>
      <c r="M878" s="1"/>
      <c r="N878" s="1" t="s">
        <v>606</v>
      </c>
      <c r="O878" s="1" t="str">
        <f t="shared" si="427"/>
        <v>No</v>
      </c>
      <c r="P878" s="1" t="s">
        <v>722</v>
      </c>
      <c r="Q878" s="1">
        <v>80</v>
      </c>
      <c r="R878" s="1">
        <f t="shared" si="421"/>
        <v>0</v>
      </c>
      <c r="S878" s="1">
        <v>13</v>
      </c>
      <c r="T878" s="1" t="s">
        <v>30</v>
      </c>
      <c r="U878" s="1">
        <f t="shared" si="430"/>
        <v>0</v>
      </c>
      <c r="V878" s="1">
        <f t="shared" si="430"/>
        <v>1.2999999999999999E-2</v>
      </c>
      <c r="W878" s="1" t="s">
        <v>318</v>
      </c>
      <c r="X878" s="1" t="str">
        <f t="shared" si="428"/>
        <v>No</v>
      </c>
      <c r="AB878" s="1" t="s">
        <v>497</v>
      </c>
      <c r="AC878" t="str">
        <f t="shared" si="429"/>
        <v>No</v>
      </c>
      <c r="AD878" t="str">
        <f t="shared" si="406"/>
        <v>No</v>
      </c>
      <c r="AE878" t="str">
        <f t="shared" si="407"/>
        <v>No</v>
      </c>
      <c r="AF878" t="str">
        <f t="shared" si="408"/>
        <v>No</v>
      </c>
      <c r="AG878" t="str">
        <f t="shared" si="409"/>
        <v>Yes</v>
      </c>
      <c r="AH878" s="1" t="s">
        <v>348</v>
      </c>
      <c r="AI878" t="s">
        <v>348</v>
      </c>
      <c r="AJ878" t="str">
        <f t="shared" si="403"/>
        <v/>
      </c>
      <c r="AK878" t="str">
        <f t="shared" si="411"/>
        <v/>
      </c>
      <c r="AL878" t="str">
        <f t="shared" si="412"/>
        <v/>
      </c>
      <c r="AM878" t="str">
        <f t="shared" si="413"/>
        <v/>
      </c>
      <c r="AN878" t="str">
        <f t="shared" si="414"/>
        <v>Pharmaceutical</v>
      </c>
      <c r="AO878" t="str">
        <f t="shared" si="415"/>
        <v/>
      </c>
      <c r="AP878" t="str">
        <f t="shared" si="431"/>
        <v/>
      </c>
    </row>
    <row r="879" spans="1:42" hidden="1" x14ac:dyDescent="0.35">
      <c r="A879" s="1">
        <v>4087098</v>
      </c>
      <c r="B879" s="1" t="s">
        <v>579</v>
      </c>
      <c r="C879" s="1" t="s">
        <v>580</v>
      </c>
      <c r="D879" s="1">
        <v>2017</v>
      </c>
      <c r="E879" s="1" t="s">
        <v>618</v>
      </c>
      <c r="F879" s="1">
        <v>77223</v>
      </c>
      <c r="G879" t="s">
        <v>662</v>
      </c>
      <c r="H879" s="1" t="s">
        <v>172</v>
      </c>
      <c r="I879" s="1" t="s">
        <v>596</v>
      </c>
      <c r="J879" s="1">
        <v>4433</v>
      </c>
      <c r="K879" s="1" t="s">
        <v>614</v>
      </c>
      <c r="L879" s="1" t="s">
        <v>548</v>
      </c>
      <c r="M879" s="1"/>
      <c r="N879" s="1" t="s">
        <v>606</v>
      </c>
      <c r="O879" s="1" t="str">
        <f t="shared" si="427"/>
        <v>No</v>
      </c>
      <c r="P879" s="1" t="s">
        <v>722</v>
      </c>
      <c r="Q879" s="1">
        <v>0.04</v>
      </c>
      <c r="R879" s="1">
        <f t="shared" si="421"/>
        <v>0</v>
      </c>
      <c r="S879" s="1">
        <v>0.04</v>
      </c>
      <c r="T879" s="1" t="s">
        <v>7</v>
      </c>
      <c r="U879" s="1">
        <f t="shared" ref="U879:U890" si="432">R879/1</f>
        <v>0</v>
      </c>
      <c r="V879" s="1">
        <f>S879</f>
        <v>0.04</v>
      </c>
      <c r="W879" s="1" t="s">
        <v>318</v>
      </c>
      <c r="X879" s="1" t="str">
        <f t="shared" si="428"/>
        <v>No</v>
      </c>
      <c r="AB879" t="s">
        <v>512</v>
      </c>
      <c r="AC879" t="str">
        <f t="shared" si="429"/>
        <v>No</v>
      </c>
      <c r="AD879" t="str">
        <f t="shared" si="406"/>
        <v>Yes</v>
      </c>
      <c r="AE879" t="str">
        <f t="shared" si="407"/>
        <v>Yes</v>
      </c>
      <c r="AF879" t="str">
        <f t="shared" si="408"/>
        <v>Yes</v>
      </c>
      <c r="AG879" t="str">
        <f t="shared" si="409"/>
        <v>Yes</v>
      </c>
      <c r="AH879" s="1" t="s">
        <v>348</v>
      </c>
      <c r="AI879" t="s">
        <v>348</v>
      </c>
      <c r="AJ879" t="str">
        <f t="shared" si="403"/>
        <v/>
      </c>
      <c r="AK879" t="str">
        <f t="shared" si="411"/>
        <v>PCP</v>
      </c>
      <c r="AL879" t="str">
        <f t="shared" si="412"/>
        <v>Consumer</v>
      </c>
      <c r="AM879" t="str">
        <f t="shared" si="413"/>
        <v>Industrial</v>
      </c>
      <c r="AN879" t="str">
        <f t="shared" si="414"/>
        <v>Pharmaceutical</v>
      </c>
      <c r="AO879" t="str">
        <f t="shared" si="415"/>
        <v/>
      </c>
      <c r="AP879" t="str">
        <f t="shared" si="431"/>
        <v/>
      </c>
    </row>
    <row r="880" spans="1:42" hidden="1" x14ac:dyDescent="0.35">
      <c r="A880" s="1">
        <v>4087098</v>
      </c>
      <c r="B880" s="1" t="s">
        <v>579</v>
      </c>
      <c r="C880" s="1" t="s">
        <v>580</v>
      </c>
      <c r="D880" s="1">
        <v>2017</v>
      </c>
      <c r="E880" s="1" t="s">
        <v>618</v>
      </c>
      <c r="F880" s="1">
        <v>62811</v>
      </c>
      <c r="G880" s="1" t="s">
        <v>213</v>
      </c>
      <c r="H880" s="1" t="s">
        <v>48</v>
      </c>
      <c r="I880" s="1" t="s">
        <v>596</v>
      </c>
      <c r="J880" s="1">
        <v>4433</v>
      </c>
      <c r="K880" s="1" t="s">
        <v>614</v>
      </c>
      <c r="L880" s="1" t="s">
        <v>548</v>
      </c>
      <c r="M880" s="1"/>
      <c r="N880" s="1" t="s">
        <v>606</v>
      </c>
      <c r="O880" s="1" t="str">
        <f t="shared" si="427"/>
        <v>No</v>
      </c>
      <c r="P880" s="1" t="s">
        <v>722</v>
      </c>
      <c r="Q880" s="1">
        <v>0.4</v>
      </c>
      <c r="R880" s="1">
        <f t="shared" si="421"/>
        <v>0</v>
      </c>
      <c r="S880" s="1">
        <v>0.4</v>
      </c>
      <c r="T880" s="1" t="s">
        <v>7</v>
      </c>
      <c r="U880" s="1">
        <f t="shared" si="432"/>
        <v>0</v>
      </c>
      <c r="V880" s="1">
        <f>S880</f>
        <v>0.4</v>
      </c>
      <c r="W880" s="1" t="s">
        <v>177</v>
      </c>
      <c r="X880" s="1" t="str">
        <f t="shared" si="428"/>
        <v>No</v>
      </c>
      <c r="AB880" t="s">
        <v>387</v>
      </c>
      <c r="AC880" t="str">
        <f t="shared" si="429"/>
        <v>No</v>
      </c>
      <c r="AD880" t="str">
        <f t="shared" si="406"/>
        <v>Yes</v>
      </c>
      <c r="AE880" t="str">
        <f t="shared" si="407"/>
        <v>Yes</v>
      </c>
      <c r="AF880" t="str">
        <f t="shared" si="408"/>
        <v>Yes</v>
      </c>
      <c r="AG880" t="str">
        <f t="shared" si="409"/>
        <v>Yes</v>
      </c>
      <c r="AH880" s="1" t="s">
        <v>348</v>
      </c>
      <c r="AI880" t="s">
        <v>348</v>
      </c>
      <c r="AJ880" t="str">
        <f t="shared" si="403"/>
        <v/>
      </c>
      <c r="AK880" t="str">
        <f t="shared" si="411"/>
        <v>PCP</v>
      </c>
      <c r="AL880" t="str">
        <f t="shared" si="412"/>
        <v>Consumer</v>
      </c>
      <c r="AM880" t="str">
        <f t="shared" si="413"/>
        <v>Industrial</v>
      </c>
      <c r="AN880" t="str">
        <f t="shared" si="414"/>
        <v>Pharmaceutical</v>
      </c>
      <c r="AO880" t="str">
        <f t="shared" si="415"/>
        <v/>
      </c>
      <c r="AP880" t="str">
        <f t="shared" si="431"/>
        <v/>
      </c>
    </row>
    <row r="881" spans="1:42" hidden="1" x14ac:dyDescent="0.35">
      <c r="A881" s="1">
        <v>4087000</v>
      </c>
      <c r="B881" s="1" t="s">
        <v>3</v>
      </c>
      <c r="C881" s="1" t="s">
        <v>4</v>
      </c>
      <c r="D881" s="1">
        <v>2017</v>
      </c>
      <c r="E881" s="1" t="s">
        <v>618</v>
      </c>
      <c r="F881" s="1">
        <v>39056</v>
      </c>
      <c r="G881" s="1" t="s">
        <v>194</v>
      </c>
      <c r="H881" s="1" t="s">
        <v>25</v>
      </c>
      <c r="I881" s="1" t="s">
        <v>596</v>
      </c>
      <c r="J881" s="1">
        <v>4433</v>
      </c>
      <c r="K881" s="1" t="s">
        <v>614</v>
      </c>
      <c r="L881" s="1" t="s">
        <v>530</v>
      </c>
      <c r="M881" s="1"/>
      <c r="N881" s="1" t="s">
        <v>606</v>
      </c>
      <c r="O881" s="1" t="str">
        <f t="shared" si="427"/>
        <v>No</v>
      </c>
      <c r="P881" s="1" t="s">
        <v>722</v>
      </c>
      <c r="Q881" s="1">
        <v>0.16</v>
      </c>
      <c r="R881" s="1">
        <f t="shared" si="421"/>
        <v>0</v>
      </c>
      <c r="S881" s="1">
        <f>IF(O881="No", Q881, " ")</f>
        <v>0.16</v>
      </c>
      <c r="T881" s="1" t="s">
        <v>7</v>
      </c>
      <c r="U881" s="1">
        <f t="shared" si="432"/>
        <v>0</v>
      </c>
      <c r="V881" s="1">
        <f>S881</f>
        <v>0.16</v>
      </c>
      <c r="W881" s="1" t="s">
        <v>177</v>
      </c>
      <c r="X881" s="1" t="str">
        <f t="shared" si="428"/>
        <v>No</v>
      </c>
      <c r="AB881" t="s">
        <v>365</v>
      </c>
      <c r="AC881" t="str">
        <f t="shared" si="429"/>
        <v>Yes</v>
      </c>
      <c r="AD881" t="str">
        <f t="shared" si="406"/>
        <v>No</v>
      </c>
      <c r="AE881" t="str">
        <f t="shared" si="407"/>
        <v>No</v>
      </c>
      <c r="AF881" t="str">
        <f t="shared" si="408"/>
        <v>No</v>
      </c>
      <c r="AG881" t="str">
        <f t="shared" si="409"/>
        <v>No</v>
      </c>
      <c r="AH881" t="s">
        <v>348</v>
      </c>
      <c r="AI881" t="s">
        <v>348</v>
      </c>
      <c r="AJ881" t="str">
        <f t="shared" si="403"/>
        <v>Pesticide</v>
      </c>
      <c r="AK881" t="str">
        <f t="shared" si="411"/>
        <v/>
      </c>
      <c r="AL881" t="str">
        <f t="shared" si="412"/>
        <v/>
      </c>
      <c r="AM881" t="str">
        <f t="shared" si="413"/>
        <v/>
      </c>
      <c r="AN881" t="str">
        <f t="shared" si="414"/>
        <v/>
      </c>
      <c r="AO881" t="str">
        <f t="shared" si="415"/>
        <v/>
      </c>
      <c r="AP881" t="str">
        <f t="shared" si="431"/>
        <v/>
      </c>
    </row>
    <row r="882" spans="1:42" hidden="1" x14ac:dyDescent="0.35">
      <c r="A882">
        <v>40870112</v>
      </c>
      <c r="B882" t="s">
        <v>573</v>
      </c>
      <c r="C882" t="s">
        <v>574</v>
      </c>
      <c r="D882">
        <v>2017</v>
      </c>
      <c r="E882" t="s">
        <v>620</v>
      </c>
      <c r="F882" s="4">
        <v>63194</v>
      </c>
      <c r="G882" t="s">
        <v>341</v>
      </c>
      <c r="H882" t="s">
        <v>173</v>
      </c>
      <c r="I882" t="s">
        <v>693</v>
      </c>
      <c r="N882"/>
      <c r="O882" s="1" t="str">
        <f t="shared" si="427"/>
        <v>Yes</v>
      </c>
      <c r="Q882">
        <v>334</v>
      </c>
      <c r="R882">
        <f t="shared" si="421"/>
        <v>334</v>
      </c>
      <c r="S882">
        <v>100</v>
      </c>
      <c r="T882" t="s">
        <v>622</v>
      </c>
      <c r="U882">
        <f t="shared" si="432"/>
        <v>334</v>
      </c>
      <c r="V882">
        <f t="shared" ref="V882:V888" si="433">U882</f>
        <v>334</v>
      </c>
      <c r="W882" t="s">
        <v>648</v>
      </c>
      <c r="X882" t="str">
        <f t="shared" ref="X882:X888" si="434">IF(S882&lt;R882, "Yes*", "No")</f>
        <v>Yes*</v>
      </c>
      <c r="AB882" t="s">
        <v>700</v>
      </c>
      <c r="AC882" t="str">
        <f t="shared" si="429"/>
        <v>No</v>
      </c>
      <c r="AD882" t="str">
        <f t="shared" si="406"/>
        <v>No</v>
      </c>
      <c r="AE882" t="str">
        <f t="shared" si="407"/>
        <v>No</v>
      </c>
      <c r="AF882" t="str">
        <f t="shared" si="408"/>
        <v>No</v>
      </c>
      <c r="AG882" t="str">
        <f t="shared" si="409"/>
        <v>No</v>
      </c>
      <c r="AH882" t="s">
        <v>349</v>
      </c>
      <c r="AI882" t="s">
        <v>348</v>
      </c>
      <c r="AJ882" t="str">
        <f t="shared" si="403"/>
        <v/>
      </c>
      <c r="AK882" t="str">
        <f t="shared" si="411"/>
        <v/>
      </c>
      <c r="AL882" t="str">
        <f t="shared" si="412"/>
        <v/>
      </c>
      <c r="AM882" t="str">
        <f t="shared" si="413"/>
        <v/>
      </c>
      <c r="AN882" t="str">
        <f t="shared" si="414"/>
        <v/>
      </c>
      <c r="AO882" t="str">
        <f t="shared" si="415"/>
        <v>PAH</v>
      </c>
      <c r="AP882" t="str">
        <f t="shared" si="431"/>
        <v/>
      </c>
    </row>
    <row r="883" spans="1:42" hidden="1" x14ac:dyDescent="0.35">
      <c r="A883">
        <v>4087170</v>
      </c>
      <c r="B883" t="s">
        <v>586</v>
      </c>
      <c r="C883" t="s">
        <v>587</v>
      </c>
      <c r="D883">
        <v>2017</v>
      </c>
      <c r="E883" t="s">
        <v>620</v>
      </c>
      <c r="F883" s="4">
        <v>63194</v>
      </c>
      <c r="G883" t="s">
        <v>341</v>
      </c>
      <c r="H883" t="s">
        <v>173</v>
      </c>
      <c r="I883" t="s">
        <v>693</v>
      </c>
      <c r="N883"/>
      <c r="O883" s="1" t="str">
        <f t="shared" si="427"/>
        <v>Yes</v>
      </c>
      <c r="Q883">
        <v>291</v>
      </c>
      <c r="R883">
        <f t="shared" si="421"/>
        <v>291</v>
      </c>
      <c r="S883">
        <v>100</v>
      </c>
      <c r="T883" t="s">
        <v>622</v>
      </c>
      <c r="U883">
        <f t="shared" si="432"/>
        <v>291</v>
      </c>
      <c r="V883">
        <f t="shared" si="433"/>
        <v>291</v>
      </c>
      <c r="W883" t="s">
        <v>648</v>
      </c>
      <c r="X883" t="str">
        <f t="shared" si="434"/>
        <v>Yes*</v>
      </c>
      <c r="AB883" t="s">
        <v>700</v>
      </c>
      <c r="AC883" t="str">
        <f t="shared" si="429"/>
        <v>No</v>
      </c>
      <c r="AD883" t="str">
        <f t="shared" si="406"/>
        <v>No</v>
      </c>
      <c r="AE883" t="str">
        <f t="shared" si="407"/>
        <v>No</v>
      </c>
      <c r="AF883" t="str">
        <f t="shared" si="408"/>
        <v>No</v>
      </c>
      <c r="AG883" t="str">
        <f t="shared" si="409"/>
        <v>No</v>
      </c>
      <c r="AH883" t="s">
        <v>349</v>
      </c>
      <c r="AI883" t="s">
        <v>348</v>
      </c>
      <c r="AJ883" t="str">
        <f t="shared" si="403"/>
        <v/>
      </c>
      <c r="AK883" t="str">
        <f t="shared" si="411"/>
        <v/>
      </c>
      <c r="AL883" t="str">
        <f t="shared" si="412"/>
        <v/>
      </c>
      <c r="AM883" t="str">
        <f t="shared" si="413"/>
        <v/>
      </c>
      <c r="AN883" t="str">
        <f t="shared" si="414"/>
        <v/>
      </c>
      <c r="AO883" t="str">
        <f t="shared" si="415"/>
        <v>PAH</v>
      </c>
      <c r="AP883" t="str">
        <f t="shared" si="431"/>
        <v/>
      </c>
    </row>
    <row r="884" spans="1:42" hidden="1" x14ac:dyDescent="0.35">
      <c r="A884">
        <v>40871607</v>
      </c>
      <c r="B884" s="5" t="s">
        <v>584</v>
      </c>
      <c r="C884" t="s">
        <v>585</v>
      </c>
      <c r="D884">
        <v>2017</v>
      </c>
      <c r="E884" t="s">
        <v>620</v>
      </c>
      <c r="F884" s="4">
        <v>63194</v>
      </c>
      <c r="G884" t="s">
        <v>341</v>
      </c>
      <c r="H884" t="s">
        <v>173</v>
      </c>
      <c r="I884" t="s">
        <v>693</v>
      </c>
      <c r="N884" t="s">
        <v>607</v>
      </c>
      <c r="O884" s="1" t="str">
        <f t="shared" si="427"/>
        <v>Yes</v>
      </c>
      <c r="Q884">
        <v>1300</v>
      </c>
      <c r="R884">
        <f t="shared" si="421"/>
        <v>1300</v>
      </c>
      <c r="S884">
        <v>100</v>
      </c>
      <c r="T884" t="s">
        <v>622</v>
      </c>
      <c r="U884">
        <f t="shared" si="432"/>
        <v>1300</v>
      </c>
      <c r="V884">
        <f t="shared" si="433"/>
        <v>1300</v>
      </c>
      <c r="W884" t="s">
        <v>648</v>
      </c>
      <c r="X884" t="str">
        <f t="shared" si="434"/>
        <v>Yes*</v>
      </c>
      <c r="AB884" t="s">
        <v>700</v>
      </c>
      <c r="AC884" t="str">
        <f t="shared" si="429"/>
        <v>No</v>
      </c>
      <c r="AD884" t="str">
        <f t="shared" si="406"/>
        <v>No</v>
      </c>
      <c r="AE884" t="str">
        <f t="shared" si="407"/>
        <v>No</v>
      </c>
      <c r="AF884" t="str">
        <f t="shared" si="408"/>
        <v>No</v>
      </c>
      <c r="AG884" t="str">
        <f t="shared" si="409"/>
        <v>No</v>
      </c>
      <c r="AH884" t="s">
        <v>349</v>
      </c>
      <c r="AI884" t="s">
        <v>348</v>
      </c>
      <c r="AJ884" t="str">
        <f t="shared" si="403"/>
        <v/>
      </c>
      <c r="AK884" t="str">
        <f t="shared" si="411"/>
        <v/>
      </c>
      <c r="AL884" t="str">
        <f t="shared" si="412"/>
        <v/>
      </c>
      <c r="AM884" t="str">
        <f t="shared" si="413"/>
        <v/>
      </c>
      <c r="AN884" t="str">
        <f t="shared" si="414"/>
        <v/>
      </c>
      <c r="AO884" t="str">
        <f t="shared" si="415"/>
        <v>PAH</v>
      </c>
      <c r="AP884" t="str">
        <f t="shared" si="431"/>
        <v/>
      </c>
    </row>
    <row r="885" spans="1:42" hidden="1" x14ac:dyDescent="0.35">
      <c r="A885">
        <v>4087141</v>
      </c>
      <c r="B885" t="s">
        <v>582</v>
      </c>
      <c r="C885" t="s">
        <v>583</v>
      </c>
      <c r="D885">
        <v>2017</v>
      </c>
      <c r="E885" t="s">
        <v>620</v>
      </c>
      <c r="F885" s="4">
        <v>63194</v>
      </c>
      <c r="G885" t="s">
        <v>341</v>
      </c>
      <c r="H885" t="s">
        <v>173</v>
      </c>
      <c r="I885" t="s">
        <v>693</v>
      </c>
      <c r="N885" t="s">
        <v>606</v>
      </c>
      <c r="O885" s="1" t="str">
        <f t="shared" si="427"/>
        <v>No</v>
      </c>
      <c r="Q885">
        <v>171</v>
      </c>
      <c r="R885">
        <f t="shared" si="421"/>
        <v>0</v>
      </c>
      <c r="S885">
        <v>100</v>
      </c>
      <c r="T885" t="s">
        <v>622</v>
      </c>
      <c r="U885">
        <f t="shared" si="432"/>
        <v>0</v>
      </c>
      <c r="V885">
        <f t="shared" si="433"/>
        <v>0</v>
      </c>
      <c r="W885" t="s">
        <v>648</v>
      </c>
      <c r="X885" t="str">
        <f t="shared" si="434"/>
        <v>No</v>
      </c>
      <c r="AB885" t="s">
        <v>700</v>
      </c>
      <c r="AC885" t="str">
        <f t="shared" si="429"/>
        <v>No</v>
      </c>
      <c r="AD885" t="str">
        <f t="shared" si="406"/>
        <v>No</v>
      </c>
      <c r="AE885" t="str">
        <f t="shared" si="407"/>
        <v>No</v>
      </c>
      <c r="AF885" t="str">
        <f t="shared" si="408"/>
        <v>No</v>
      </c>
      <c r="AG885" t="str">
        <f t="shared" si="409"/>
        <v>No</v>
      </c>
      <c r="AH885" t="s">
        <v>349</v>
      </c>
      <c r="AI885" t="s">
        <v>348</v>
      </c>
      <c r="AJ885" t="str">
        <f t="shared" ref="AJ885:AJ948" si="435">IF(AC885="Yes", "Pesticide", "")</f>
        <v/>
      </c>
      <c r="AK885" t="str">
        <f t="shared" si="411"/>
        <v/>
      </c>
      <c r="AL885" t="str">
        <f t="shared" si="412"/>
        <v/>
      </c>
      <c r="AM885" t="str">
        <f t="shared" si="413"/>
        <v/>
      </c>
      <c r="AN885" t="str">
        <f t="shared" si="414"/>
        <v/>
      </c>
      <c r="AO885" t="str">
        <f t="shared" si="415"/>
        <v>PAH</v>
      </c>
      <c r="AP885" t="str">
        <f t="shared" si="431"/>
        <v/>
      </c>
    </row>
    <row r="886" spans="1:42" hidden="1" x14ac:dyDescent="0.35">
      <c r="A886">
        <v>4087098</v>
      </c>
      <c r="B886" t="s">
        <v>579</v>
      </c>
      <c r="C886" t="s">
        <v>580</v>
      </c>
      <c r="D886">
        <v>2017</v>
      </c>
      <c r="E886" t="s">
        <v>620</v>
      </c>
      <c r="F886" s="4">
        <v>63194</v>
      </c>
      <c r="G886" t="s">
        <v>341</v>
      </c>
      <c r="H886" t="s">
        <v>173</v>
      </c>
      <c r="I886" t="s">
        <v>693</v>
      </c>
      <c r="N886"/>
      <c r="O886" s="1" t="str">
        <f t="shared" si="427"/>
        <v>Yes</v>
      </c>
      <c r="Q886">
        <v>647</v>
      </c>
      <c r="R886">
        <f t="shared" si="421"/>
        <v>647</v>
      </c>
      <c r="S886">
        <v>100</v>
      </c>
      <c r="T886" t="s">
        <v>622</v>
      </c>
      <c r="U886">
        <f t="shared" si="432"/>
        <v>647</v>
      </c>
      <c r="V886">
        <f t="shared" si="433"/>
        <v>647</v>
      </c>
      <c r="W886" t="s">
        <v>648</v>
      </c>
      <c r="X886" t="str">
        <f t="shared" si="434"/>
        <v>Yes*</v>
      </c>
      <c r="AB886" t="s">
        <v>700</v>
      </c>
      <c r="AC886" t="str">
        <f t="shared" si="429"/>
        <v>No</v>
      </c>
      <c r="AD886" t="str">
        <f t="shared" si="406"/>
        <v>No</v>
      </c>
      <c r="AE886" t="str">
        <f t="shared" si="407"/>
        <v>No</v>
      </c>
      <c r="AF886" t="str">
        <f t="shared" si="408"/>
        <v>No</v>
      </c>
      <c r="AG886" t="str">
        <f t="shared" si="409"/>
        <v>No</v>
      </c>
      <c r="AH886" t="s">
        <v>349</v>
      </c>
      <c r="AI886" t="s">
        <v>348</v>
      </c>
      <c r="AJ886" t="str">
        <f t="shared" si="435"/>
        <v/>
      </c>
      <c r="AK886" t="str">
        <f t="shared" si="411"/>
        <v/>
      </c>
      <c r="AL886" t="str">
        <f t="shared" si="412"/>
        <v/>
      </c>
      <c r="AM886" t="str">
        <f t="shared" si="413"/>
        <v/>
      </c>
      <c r="AN886" t="str">
        <f t="shared" si="414"/>
        <v/>
      </c>
      <c r="AO886" t="str">
        <f t="shared" si="415"/>
        <v>PAH</v>
      </c>
      <c r="AP886" t="str">
        <f t="shared" si="431"/>
        <v/>
      </c>
    </row>
    <row r="887" spans="1:42" hidden="1" x14ac:dyDescent="0.35">
      <c r="A887">
        <v>40870855</v>
      </c>
      <c r="B887" t="s">
        <v>577</v>
      </c>
      <c r="C887" t="s">
        <v>578</v>
      </c>
      <c r="D887">
        <v>2017</v>
      </c>
      <c r="E887" t="s">
        <v>620</v>
      </c>
      <c r="F887" s="4">
        <v>63194</v>
      </c>
      <c r="G887" t="s">
        <v>341</v>
      </c>
      <c r="H887" t="s">
        <v>173</v>
      </c>
      <c r="I887" t="s">
        <v>693</v>
      </c>
      <c r="N887"/>
      <c r="O887" s="1" t="str">
        <f t="shared" si="427"/>
        <v>Yes</v>
      </c>
      <c r="Q887">
        <v>1090</v>
      </c>
      <c r="R887">
        <f t="shared" si="421"/>
        <v>1090</v>
      </c>
      <c r="S887">
        <v>100</v>
      </c>
      <c r="T887" t="s">
        <v>622</v>
      </c>
      <c r="U887">
        <f t="shared" si="432"/>
        <v>1090</v>
      </c>
      <c r="V887">
        <f t="shared" si="433"/>
        <v>1090</v>
      </c>
      <c r="W887" t="s">
        <v>648</v>
      </c>
      <c r="X887" t="str">
        <f t="shared" si="434"/>
        <v>Yes*</v>
      </c>
      <c r="AB887" t="s">
        <v>700</v>
      </c>
      <c r="AC887" t="str">
        <f t="shared" si="429"/>
        <v>No</v>
      </c>
      <c r="AD887" t="str">
        <f t="shared" si="406"/>
        <v>No</v>
      </c>
      <c r="AE887" t="str">
        <f t="shared" si="407"/>
        <v>No</v>
      </c>
      <c r="AF887" t="str">
        <f t="shared" si="408"/>
        <v>No</v>
      </c>
      <c r="AG887" t="str">
        <f t="shared" si="409"/>
        <v>No</v>
      </c>
      <c r="AH887" t="s">
        <v>349</v>
      </c>
      <c r="AI887" t="s">
        <v>348</v>
      </c>
      <c r="AJ887" t="str">
        <f t="shared" si="435"/>
        <v/>
      </c>
      <c r="AK887" t="str">
        <f t="shared" si="411"/>
        <v/>
      </c>
      <c r="AL887" t="str">
        <f t="shared" si="412"/>
        <v/>
      </c>
      <c r="AM887" t="str">
        <f t="shared" si="413"/>
        <v/>
      </c>
      <c r="AN887" t="str">
        <f t="shared" si="414"/>
        <v/>
      </c>
      <c r="AO887" t="str">
        <f t="shared" si="415"/>
        <v>PAH</v>
      </c>
      <c r="AP887" t="str">
        <f t="shared" si="431"/>
        <v/>
      </c>
    </row>
    <row r="888" spans="1:42" hidden="1" x14ac:dyDescent="0.35">
      <c r="A888">
        <v>4087014</v>
      </c>
      <c r="B888" t="s">
        <v>575</v>
      </c>
      <c r="C888" t="s">
        <v>576</v>
      </c>
      <c r="D888">
        <v>2017</v>
      </c>
      <c r="E888" t="s">
        <v>620</v>
      </c>
      <c r="F888" s="4">
        <v>63194</v>
      </c>
      <c r="G888" t="s">
        <v>341</v>
      </c>
      <c r="H888" t="s">
        <v>173</v>
      </c>
      <c r="I888" t="s">
        <v>693</v>
      </c>
      <c r="N888"/>
      <c r="O888" s="1" t="str">
        <f t="shared" si="427"/>
        <v>Yes</v>
      </c>
      <c r="Q888">
        <v>30</v>
      </c>
      <c r="R888">
        <f t="shared" si="421"/>
        <v>30</v>
      </c>
      <c r="S888">
        <v>100</v>
      </c>
      <c r="T888" t="s">
        <v>622</v>
      </c>
      <c r="U888">
        <f t="shared" si="432"/>
        <v>30</v>
      </c>
      <c r="V888">
        <f t="shared" si="433"/>
        <v>30</v>
      </c>
      <c r="W888" t="s">
        <v>648</v>
      </c>
      <c r="X888" t="str">
        <f t="shared" si="434"/>
        <v>No</v>
      </c>
      <c r="AB888" t="s">
        <v>700</v>
      </c>
      <c r="AC888" t="str">
        <f t="shared" si="429"/>
        <v>No</v>
      </c>
      <c r="AD888" t="str">
        <f t="shared" si="406"/>
        <v>No</v>
      </c>
      <c r="AE888" t="str">
        <f t="shared" si="407"/>
        <v>No</v>
      </c>
      <c r="AF888" t="str">
        <f t="shared" si="408"/>
        <v>No</v>
      </c>
      <c r="AG888" t="str">
        <f t="shared" si="409"/>
        <v>No</v>
      </c>
      <c r="AH888" t="s">
        <v>349</v>
      </c>
      <c r="AI888" t="s">
        <v>348</v>
      </c>
      <c r="AJ888" t="str">
        <f t="shared" si="435"/>
        <v/>
      </c>
      <c r="AK888" t="str">
        <f t="shared" si="411"/>
        <v/>
      </c>
      <c r="AL888" t="str">
        <f t="shared" si="412"/>
        <v/>
      </c>
      <c r="AM888" t="str">
        <f t="shared" si="413"/>
        <v/>
      </c>
      <c r="AN888" t="str">
        <f t="shared" si="414"/>
        <v/>
      </c>
      <c r="AO888" t="str">
        <f t="shared" si="415"/>
        <v>PAH</v>
      </c>
      <c r="AP888" t="str">
        <f t="shared" si="431"/>
        <v/>
      </c>
    </row>
    <row r="889" spans="1:42" hidden="1" x14ac:dyDescent="0.35">
      <c r="A889" s="15">
        <v>4087098</v>
      </c>
      <c r="B889" s="14" t="s">
        <v>579</v>
      </c>
      <c r="C889" s="1" t="s">
        <v>580</v>
      </c>
      <c r="D889" s="1">
        <v>2017</v>
      </c>
      <c r="E889" s="1" t="s">
        <v>618</v>
      </c>
      <c r="F889" s="1">
        <v>90851</v>
      </c>
      <c r="G889" s="1" t="s">
        <v>344</v>
      </c>
      <c r="H889" s="1"/>
      <c r="I889" s="1" t="s">
        <v>596</v>
      </c>
      <c r="J889" s="1">
        <v>4433</v>
      </c>
      <c r="K889" s="1" t="s">
        <v>614</v>
      </c>
      <c r="L889" s="1" t="s">
        <v>532</v>
      </c>
      <c r="M889" s="1" t="s">
        <v>556</v>
      </c>
      <c r="N889" s="1" t="s">
        <v>606</v>
      </c>
      <c r="O889" s="1" t="str">
        <f t="shared" si="427"/>
        <v>No</v>
      </c>
      <c r="P889" s="1" t="s">
        <v>722</v>
      </c>
      <c r="Q889" s="1">
        <v>0</v>
      </c>
      <c r="R889" s="1">
        <f t="shared" si="421"/>
        <v>0</v>
      </c>
      <c r="S889" s="1"/>
      <c r="T889" s="1" t="s">
        <v>7</v>
      </c>
      <c r="U889" s="1">
        <f t="shared" si="432"/>
        <v>0</v>
      </c>
      <c r="V889" s="1">
        <f>S889</f>
        <v>0</v>
      </c>
      <c r="W889" s="1" t="s">
        <v>177</v>
      </c>
      <c r="X889" s="1" t="str">
        <f t="shared" ref="X889:X920" si="436">IF(N889="E", "Yes", "No")</f>
        <v>No</v>
      </c>
      <c r="AB889" t="s">
        <v>515</v>
      </c>
      <c r="AC889" t="str">
        <f t="shared" si="429"/>
        <v>No</v>
      </c>
      <c r="AD889" t="str">
        <f t="shared" si="406"/>
        <v>No</v>
      </c>
      <c r="AE889" t="str">
        <f t="shared" si="407"/>
        <v>No</v>
      </c>
      <c r="AF889" t="str">
        <f t="shared" si="408"/>
        <v>No</v>
      </c>
      <c r="AG889" t="str">
        <f t="shared" si="409"/>
        <v>No</v>
      </c>
      <c r="AH889" s="1" t="s">
        <v>348</v>
      </c>
      <c r="AI889" t="s">
        <v>349</v>
      </c>
      <c r="AJ889" t="str">
        <f t="shared" si="435"/>
        <v/>
      </c>
      <c r="AK889" t="str">
        <f t="shared" si="411"/>
        <v/>
      </c>
      <c r="AL889" t="str">
        <f t="shared" si="412"/>
        <v/>
      </c>
      <c r="AM889" t="str">
        <f t="shared" si="413"/>
        <v/>
      </c>
      <c r="AN889" t="str">
        <f t="shared" si="414"/>
        <v/>
      </c>
      <c r="AO889" t="str">
        <f t="shared" si="415"/>
        <v/>
      </c>
      <c r="AP889" t="str">
        <f t="shared" si="431"/>
        <v>Other</v>
      </c>
    </row>
    <row r="890" spans="1:42" hidden="1" x14ac:dyDescent="0.35">
      <c r="A890" s="1">
        <v>4087141</v>
      </c>
      <c r="B890" s="1" t="s">
        <v>582</v>
      </c>
      <c r="C890" s="1" t="s">
        <v>583</v>
      </c>
      <c r="D890" s="1">
        <v>2017</v>
      </c>
      <c r="E890" s="1" t="s">
        <v>618</v>
      </c>
      <c r="F890" s="1">
        <v>63145</v>
      </c>
      <c r="G890" s="1" t="s">
        <v>229</v>
      </c>
      <c r="H890" s="1" t="s">
        <v>68</v>
      </c>
      <c r="I890" s="1" t="s">
        <v>596</v>
      </c>
      <c r="J890" s="1">
        <v>4433</v>
      </c>
      <c r="K890" s="1" t="s">
        <v>614</v>
      </c>
      <c r="L890" s="1" t="s">
        <v>532</v>
      </c>
      <c r="M890" s="1" t="s">
        <v>556</v>
      </c>
      <c r="N890" s="1" t="s">
        <v>607</v>
      </c>
      <c r="O890" s="1" t="str">
        <f t="shared" si="427"/>
        <v>Yes</v>
      </c>
      <c r="P890" s="1" t="s">
        <v>349</v>
      </c>
      <c r="Q890" s="1">
        <v>0.05</v>
      </c>
      <c r="R890" s="1">
        <f t="shared" si="421"/>
        <v>0.05</v>
      </c>
      <c r="S890" s="1">
        <v>0.32</v>
      </c>
      <c r="T890" s="1" t="s">
        <v>7</v>
      </c>
      <c r="U890" s="1">
        <f t="shared" si="432"/>
        <v>0.05</v>
      </c>
      <c r="V890" s="1">
        <f>S890</f>
        <v>0.32</v>
      </c>
      <c r="W890" s="1" t="s">
        <v>177</v>
      </c>
      <c r="X890" s="1" t="str">
        <f t="shared" si="436"/>
        <v>Yes</v>
      </c>
      <c r="AB890" s="1" t="s">
        <v>409</v>
      </c>
      <c r="AC890" t="str">
        <f t="shared" si="429"/>
        <v>No</v>
      </c>
      <c r="AD890" t="str">
        <f t="shared" si="406"/>
        <v>No</v>
      </c>
      <c r="AE890" t="str">
        <f t="shared" si="407"/>
        <v>No</v>
      </c>
      <c r="AF890" t="str">
        <f t="shared" si="408"/>
        <v>No</v>
      </c>
      <c r="AG890" t="str">
        <f t="shared" si="409"/>
        <v>No</v>
      </c>
      <c r="AH890" s="1" t="s">
        <v>348</v>
      </c>
      <c r="AI890" t="s">
        <v>349</v>
      </c>
      <c r="AJ890" t="str">
        <f t="shared" si="435"/>
        <v/>
      </c>
      <c r="AK890" t="str">
        <f t="shared" si="411"/>
        <v/>
      </c>
      <c r="AL890" t="str">
        <f t="shared" si="412"/>
        <v/>
      </c>
      <c r="AM890" t="str">
        <f t="shared" si="413"/>
        <v/>
      </c>
      <c r="AN890" t="str">
        <f t="shared" si="414"/>
        <v/>
      </c>
      <c r="AO890" t="str">
        <f t="shared" si="415"/>
        <v/>
      </c>
      <c r="AP890" t="str">
        <f t="shared" si="431"/>
        <v>Other</v>
      </c>
    </row>
    <row r="891" spans="1:42" hidden="1" x14ac:dyDescent="0.35">
      <c r="A891" s="1">
        <v>4087141</v>
      </c>
      <c r="B891" s="1" t="s">
        <v>582</v>
      </c>
      <c r="C891" s="1" t="s">
        <v>583</v>
      </c>
      <c r="D891" s="1">
        <v>2017</v>
      </c>
      <c r="E891" s="1" t="s">
        <v>618</v>
      </c>
      <c r="F891" s="1">
        <v>68002</v>
      </c>
      <c r="G891" s="1" t="s">
        <v>323</v>
      </c>
      <c r="H891" s="1" t="s">
        <v>154</v>
      </c>
      <c r="I891" s="1" t="s">
        <v>597</v>
      </c>
      <c r="J891" s="1">
        <v>2440</v>
      </c>
      <c r="K891" s="1" t="s">
        <v>345</v>
      </c>
      <c r="L891" s="1" t="s">
        <v>345</v>
      </c>
      <c r="M891" s="1"/>
      <c r="N891" s="1" t="s">
        <v>606</v>
      </c>
      <c r="O891" s="1" t="str">
        <f t="shared" si="427"/>
        <v>No</v>
      </c>
      <c r="P891" s="1" t="s">
        <v>722</v>
      </c>
      <c r="Q891" s="1">
        <v>58</v>
      </c>
      <c r="R891" s="1">
        <f t="shared" si="421"/>
        <v>0</v>
      </c>
      <c r="S891" s="1">
        <v>58</v>
      </c>
      <c r="T891" s="1" t="s">
        <v>30</v>
      </c>
      <c r="U891" s="1">
        <f t="shared" ref="U891:V893" si="437">R891/1000</f>
        <v>0</v>
      </c>
      <c r="V891" s="1">
        <f t="shared" si="437"/>
        <v>5.8000000000000003E-2</v>
      </c>
      <c r="W891" s="1" t="s">
        <v>318</v>
      </c>
      <c r="X891" s="1" t="str">
        <f t="shared" si="436"/>
        <v>No</v>
      </c>
      <c r="AB891" t="s">
        <v>494</v>
      </c>
      <c r="AC891" t="str">
        <f t="shared" si="429"/>
        <v>No</v>
      </c>
      <c r="AD891" t="str">
        <f t="shared" si="406"/>
        <v>No</v>
      </c>
      <c r="AE891" t="str">
        <f t="shared" si="407"/>
        <v>No</v>
      </c>
      <c r="AF891" t="str">
        <f t="shared" si="408"/>
        <v>No</v>
      </c>
      <c r="AG891" t="str">
        <f t="shared" si="409"/>
        <v>Yes</v>
      </c>
      <c r="AH891" s="1" t="s">
        <v>348</v>
      </c>
      <c r="AI891" t="s">
        <v>348</v>
      </c>
      <c r="AJ891" t="str">
        <f t="shared" si="435"/>
        <v/>
      </c>
      <c r="AK891" t="str">
        <f t="shared" si="411"/>
        <v/>
      </c>
      <c r="AL891" t="str">
        <f t="shared" si="412"/>
        <v/>
      </c>
      <c r="AM891" t="str">
        <f t="shared" si="413"/>
        <v/>
      </c>
      <c r="AN891" t="str">
        <f t="shared" si="414"/>
        <v>Pharmaceutical</v>
      </c>
      <c r="AO891" t="str">
        <f t="shared" si="415"/>
        <v/>
      </c>
      <c r="AP891" t="str">
        <f t="shared" si="431"/>
        <v/>
      </c>
    </row>
    <row r="892" spans="1:42" hidden="1" x14ac:dyDescent="0.35">
      <c r="A892" s="1">
        <v>4087141</v>
      </c>
      <c r="B892" s="1" t="s">
        <v>582</v>
      </c>
      <c r="C892" s="1" t="s">
        <v>583</v>
      </c>
      <c r="D892" s="1">
        <v>2017</v>
      </c>
      <c r="E892" s="1" t="s">
        <v>618</v>
      </c>
      <c r="F892" s="1">
        <v>68012</v>
      </c>
      <c r="G892" s="1" t="s">
        <v>330</v>
      </c>
      <c r="H892" s="1" t="s">
        <v>161</v>
      </c>
      <c r="I892" s="1" t="s">
        <v>597</v>
      </c>
      <c r="J892" s="1">
        <v>2440</v>
      </c>
      <c r="K892" s="1" t="s">
        <v>345</v>
      </c>
      <c r="L892" s="1" t="s">
        <v>345</v>
      </c>
      <c r="M892" s="1"/>
      <c r="N892" s="1" t="s">
        <v>606</v>
      </c>
      <c r="O892" s="1" t="str">
        <f t="shared" si="427"/>
        <v>No</v>
      </c>
      <c r="P892" s="1" t="s">
        <v>722</v>
      </c>
      <c r="Q892" s="1">
        <v>20</v>
      </c>
      <c r="R892" s="1">
        <f t="shared" si="421"/>
        <v>0</v>
      </c>
      <c r="S892" s="1">
        <v>13</v>
      </c>
      <c r="T892" s="1" t="s">
        <v>30</v>
      </c>
      <c r="U892" s="1">
        <f t="shared" si="437"/>
        <v>0</v>
      </c>
      <c r="V892" s="1">
        <f t="shared" si="437"/>
        <v>1.2999999999999999E-2</v>
      </c>
      <c r="W892" s="1" t="s">
        <v>318</v>
      </c>
      <c r="X892" s="1" t="str">
        <f t="shared" si="436"/>
        <v>No</v>
      </c>
      <c r="AB892" s="1" t="s">
        <v>370</v>
      </c>
      <c r="AC892" t="str">
        <f t="shared" si="429"/>
        <v>No</v>
      </c>
      <c r="AD892" t="str">
        <f t="shared" si="406"/>
        <v>No</v>
      </c>
      <c r="AE892" t="str">
        <f t="shared" si="407"/>
        <v>No</v>
      </c>
      <c r="AF892" t="str">
        <f t="shared" si="408"/>
        <v>No</v>
      </c>
      <c r="AG892" t="str">
        <f t="shared" si="409"/>
        <v>Yes</v>
      </c>
      <c r="AH892" s="1" t="s">
        <v>348</v>
      </c>
      <c r="AI892" t="s">
        <v>348</v>
      </c>
      <c r="AJ892" t="str">
        <f t="shared" si="435"/>
        <v/>
      </c>
      <c r="AK892" t="str">
        <f t="shared" si="411"/>
        <v/>
      </c>
      <c r="AL892" t="str">
        <f t="shared" si="412"/>
        <v/>
      </c>
      <c r="AM892" t="str">
        <f t="shared" si="413"/>
        <v/>
      </c>
      <c r="AN892" t="str">
        <f t="shared" si="414"/>
        <v>Pharmaceutical</v>
      </c>
      <c r="AO892" t="str">
        <f t="shared" si="415"/>
        <v/>
      </c>
      <c r="AP892" t="str">
        <f t="shared" si="431"/>
        <v/>
      </c>
    </row>
    <row r="893" spans="1:42" hidden="1" x14ac:dyDescent="0.35">
      <c r="A893" s="1">
        <v>4087141</v>
      </c>
      <c r="B893" s="1" t="s">
        <v>582</v>
      </c>
      <c r="C893" s="1" t="s">
        <v>583</v>
      </c>
      <c r="D893" s="1">
        <v>2017</v>
      </c>
      <c r="E893" s="1" t="s">
        <v>618</v>
      </c>
      <c r="F893" s="1">
        <v>67436</v>
      </c>
      <c r="G893" s="1" t="s">
        <v>234</v>
      </c>
      <c r="H893" s="1" t="s">
        <v>72</v>
      </c>
      <c r="I893" s="1" t="s">
        <v>597</v>
      </c>
      <c r="J893" s="1">
        <v>2440</v>
      </c>
      <c r="K893" s="1" t="s">
        <v>345</v>
      </c>
      <c r="L893" s="1" t="s">
        <v>544</v>
      </c>
      <c r="M893" s="1"/>
      <c r="N893" s="1" t="s">
        <v>606</v>
      </c>
      <c r="O893" s="1" t="str">
        <f t="shared" si="427"/>
        <v>No</v>
      </c>
      <c r="P893" s="1" t="s">
        <v>722</v>
      </c>
      <c r="Q893" s="1">
        <v>20</v>
      </c>
      <c r="R893" s="1">
        <f t="shared" si="421"/>
        <v>0</v>
      </c>
      <c r="S893" s="1">
        <v>20</v>
      </c>
      <c r="T893" s="1" t="s">
        <v>30</v>
      </c>
      <c r="U893" s="1">
        <f t="shared" si="437"/>
        <v>0</v>
      </c>
      <c r="V893" s="1">
        <f t="shared" si="437"/>
        <v>0.02</v>
      </c>
      <c r="W893" s="1" t="s">
        <v>231</v>
      </c>
      <c r="X893" s="1" t="str">
        <f t="shared" si="436"/>
        <v>No</v>
      </c>
      <c r="AB893" t="s">
        <v>413</v>
      </c>
      <c r="AC893" s="1" t="s">
        <v>349</v>
      </c>
      <c r="AD893" t="str">
        <f t="shared" si="406"/>
        <v>Yes</v>
      </c>
      <c r="AE893" t="str">
        <f t="shared" si="407"/>
        <v>Yes</v>
      </c>
      <c r="AF893" t="str">
        <f t="shared" si="408"/>
        <v>Yes</v>
      </c>
      <c r="AG893" t="str">
        <f t="shared" si="409"/>
        <v>Yes</v>
      </c>
      <c r="AH893" s="1" t="s">
        <v>348</v>
      </c>
      <c r="AI893" t="s">
        <v>348</v>
      </c>
      <c r="AJ893" t="str">
        <f t="shared" si="435"/>
        <v>Pesticide</v>
      </c>
      <c r="AK893" t="str">
        <f t="shared" si="411"/>
        <v>PCP</v>
      </c>
      <c r="AL893" t="str">
        <f t="shared" si="412"/>
        <v>Consumer</v>
      </c>
      <c r="AM893" t="str">
        <f t="shared" si="413"/>
        <v>Industrial</v>
      </c>
      <c r="AN893" t="str">
        <f t="shared" si="414"/>
        <v>Pharmaceutical</v>
      </c>
      <c r="AO893" t="str">
        <f t="shared" si="415"/>
        <v/>
      </c>
      <c r="AP893" t="str">
        <f t="shared" si="431"/>
        <v/>
      </c>
    </row>
    <row r="894" spans="1:42" hidden="1" x14ac:dyDescent="0.35">
      <c r="A894" s="1">
        <v>4087141</v>
      </c>
      <c r="B894" s="1" t="s">
        <v>582</v>
      </c>
      <c r="C894" s="1" t="s">
        <v>583</v>
      </c>
      <c r="D894" s="1">
        <v>2017</v>
      </c>
      <c r="E894" s="1" t="s">
        <v>618</v>
      </c>
      <c r="F894" s="1">
        <v>62829</v>
      </c>
      <c r="G894" s="1" t="s">
        <v>225</v>
      </c>
      <c r="H894" s="1" t="s">
        <v>402</v>
      </c>
      <c r="I894" s="1" t="s">
        <v>596</v>
      </c>
      <c r="J894" s="1">
        <v>4433</v>
      </c>
      <c r="K894" s="1" t="s">
        <v>614</v>
      </c>
      <c r="L894" s="1" t="s">
        <v>555</v>
      </c>
      <c r="M894" s="1"/>
      <c r="N894" s="1" t="s">
        <v>606</v>
      </c>
      <c r="O894" s="1" t="str">
        <f t="shared" si="427"/>
        <v>No</v>
      </c>
      <c r="P894" s="1" t="s">
        <v>722</v>
      </c>
      <c r="Q894" s="1">
        <v>1.6</v>
      </c>
      <c r="R894" s="1">
        <f t="shared" si="421"/>
        <v>0</v>
      </c>
      <c r="S894" s="1">
        <v>1.6</v>
      </c>
      <c r="T894" s="1" t="s">
        <v>7</v>
      </c>
      <c r="U894" s="1">
        <f>R894/1</f>
        <v>0</v>
      </c>
      <c r="V894" s="1">
        <f>S894</f>
        <v>1.6</v>
      </c>
      <c r="W894" s="1" t="s">
        <v>199</v>
      </c>
      <c r="X894" s="1" t="str">
        <f t="shared" si="436"/>
        <v>No</v>
      </c>
      <c r="AB894" t="s">
        <v>403</v>
      </c>
      <c r="AC894" t="str">
        <f>IF(ISNUMBER(SEARCH("Pesticide, active_ingredient", AB894)), "Yes", "No")</f>
        <v>No</v>
      </c>
      <c r="AD894" t="str">
        <f t="shared" si="406"/>
        <v>No</v>
      </c>
      <c r="AE894" t="str">
        <f t="shared" si="407"/>
        <v>Yes</v>
      </c>
      <c r="AF894" t="str">
        <f t="shared" si="408"/>
        <v>Yes</v>
      </c>
      <c r="AG894" t="str">
        <f t="shared" si="409"/>
        <v>No</v>
      </c>
      <c r="AH894" s="1" t="s">
        <v>348</v>
      </c>
      <c r="AI894" t="s">
        <v>348</v>
      </c>
      <c r="AJ894" t="str">
        <f t="shared" si="435"/>
        <v/>
      </c>
      <c r="AK894" t="str">
        <f t="shared" si="411"/>
        <v/>
      </c>
      <c r="AL894" t="str">
        <f t="shared" si="412"/>
        <v>Consumer</v>
      </c>
      <c r="AM894" t="str">
        <f t="shared" si="413"/>
        <v>Industrial</v>
      </c>
      <c r="AN894" t="str">
        <f t="shared" si="414"/>
        <v/>
      </c>
      <c r="AO894" t="str">
        <f t="shared" si="415"/>
        <v/>
      </c>
      <c r="AP894" t="str">
        <f t="shared" si="431"/>
        <v/>
      </c>
    </row>
    <row r="895" spans="1:42" hidden="1" x14ac:dyDescent="0.35">
      <c r="A895" s="1">
        <v>4087141</v>
      </c>
      <c r="B895" s="1" t="s">
        <v>582</v>
      </c>
      <c r="C895" s="1" t="s">
        <v>583</v>
      </c>
      <c r="D895" s="1">
        <v>2017</v>
      </c>
      <c r="E895" s="1" t="s">
        <v>618</v>
      </c>
      <c r="F895" s="1">
        <v>68015</v>
      </c>
      <c r="G895" s="1" t="s">
        <v>332</v>
      </c>
      <c r="H895" s="1" t="s">
        <v>163</v>
      </c>
      <c r="I895" s="1" t="s">
        <v>597</v>
      </c>
      <c r="J895" s="1">
        <v>2440</v>
      </c>
      <c r="K895" s="1" t="s">
        <v>345</v>
      </c>
      <c r="L895" s="1" t="s">
        <v>561</v>
      </c>
      <c r="M895" s="1"/>
      <c r="N895" s="1" t="s">
        <v>606</v>
      </c>
      <c r="O895" s="1" t="str">
        <f t="shared" si="427"/>
        <v>No</v>
      </c>
      <c r="P895" s="1" t="s">
        <v>722</v>
      </c>
      <c r="Q895" s="1">
        <v>270</v>
      </c>
      <c r="R895" s="1">
        <f t="shared" si="421"/>
        <v>0</v>
      </c>
      <c r="S895" s="1">
        <v>270</v>
      </c>
      <c r="T895" s="1" t="s">
        <v>30</v>
      </c>
      <c r="U895" s="1">
        <f>R895/1000</f>
        <v>0</v>
      </c>
      <c r="V895" s="1">
        <f>S895/1000</f>
        <v>0.27</v>
      </c>
      <c r="W895" s="1" t="s">
        <v>318</v>
      </c>
      <c r="X895" s="1" t="str">
        <f t="shared" si="436"/>
        <v>No</v>
      </c>
      <c r="AB895" t="s">
        <v>501</v>
      </c>
      <c r="AC895" t="str">
        <f>IF(ISNUMBER(SEARCH("Pesticide, active_ingredient", AB895)), "Yes", "No")</f>
        <v>No</v>
      </c>
      <c r="AD895" t="str">
        <f t="shared" ref="AD895:AD958" si="438">IF(ISNUMBER(SEARCH("Personal_care", AB895)), "Yes", "No")</f>
        <v>No</v>
      </c>
      <c r="AE895" t="str">
        <f t="shared" ref="AE895:AE958" si="439">IF(ISNUMBER(SEARCH("Consumer_use", AB895)), "Yes", "No")</f>
        <v>No</v>
      </c>
      <c r="AF895" t="str">
        <f t="shared" ref="AF895:AF958" si="440">IF(ISNUMBER(SEARCH("Industrial_manufacturing", AB895)), "Yes", "No")</f>
        <v>Yes</v>
      </c>
      <c r="AG895" t="str">
        <f t="shared" ref="AG895:AG958" si="441">IF(ISNUMBER(SEARCH("Drug", AB895)), "Yes", "No")</f>
        <v>Yes</v>
      </c>
      <c r="AH895" s="1" t="s">
        <v>348</v>
      </c>
      <c r="AI895" t="s">
        <v>348</v>
      </c>
      <c r="AJ895" t="str">
        <f t="shared" si="435"/>
        <v/>
      </c>
      <c r="AK895" t="str">
        <f t="shared" si="411"/>
        <v/>
      </c>
      <c r="AL895" t="str">
        <f t="shared" si="412"/>
        <v/>
      </c>
      <c r="AM895" t="str">
        <f t="shared" si="413"/>
        <v>Industrial</v>
      </c>
      <c r="AN895" t="str">
        <f t="shared" si="414"/>
        <v>Pharmaceutical</v>
      </c>
      <c r="AO895" t="str">
        <f t="shared" si="415"/>
        <v/>
      </c>
      <c r="AP895" t="str">
        <f t="shared" si="431"/>
        <v/>
      </c>
    </row>
    <row r="896" spans="1:42" hidden="1" x14ac:dyDescent="0.35">
      <c r="A896" s="1">
        <v>4087141</v>
      </c>
      <c r="B896" s="1" t="s">
        <v>582</v>
      </c>
      <c r="C896" s="1" t="s">
        <v>583</v>
      </c>
      <c r="D896" s="1">
        <v>2017</v>
      </c>
      <c r="E896" s="1" t="s">
        <v>618</v>
      </c>
      <c r="F896" s="1">
        <v>77146</v>
      </c>
      <c r="G896" s="1" t="s">
        <v>340</v>
      </c>
      <c r="H896" s="1" t="s">
        <v>171</v>
      </c>
      <c r="I896" s="1" t="s">
        <v>596</v>
      </c>
      <c r="J896" s="1">
        <v>4433</v>
      </c>
      <c r="K896" s="1" t="s">
        <v>614</v>
      </c>
      <c r="L896" s="1" t="s">
        <v>562</v>
      </c>
      <c r="M896" s="1"/>
      <c r="N896" s="1" t="s">
        <v>606</v>
      </c>
      <c r="O896" s="1" t="str">
        <f t="shared" si="427"/>
        <v>No</v>
      </c>
      <c r="P896" s="1" t="s">
        <v>722</v>
      </c>
      <c r="Q896" s="1">
        <v>0.08</v>
      </c>
      <c r="R896" s="1">
        <f t="shared" si="421"/>
        <v>0</v>
      </c>
      <c r="S896" s="1">
        <v>0.08</v>
      </c>
      <c r="T896" s="1" t="s">
        <v>7</v>
      </c>
      <c r="U896" s="1">
        <f>R896/1</f>
        <v>0</v>
      </c>
      <c r="V896" s="1">
        <f>S896</f>
        <v>0.08</v>
      </c>
      <c r="W896" s="1" t="s">
        <v>318</v>
      </c>
      <c r="X896" s="1" t="str">
        <f t="shared" si="436"/>
        <v>No</v>
      </c>
      <c r="AB896" t="s">
        <v>511</v>
      </c>
      <c r="AC896" t="str">
        <f>IF(ISNUMBER(SEARCH("Pesticide, active_ingredient", AB896)), "Yes", "No")</f>
        <v>No</v>
      </c>
      <c r="AD896" t="str">
        <f t="shared" si="438"/>
        <v>No</v>
      </c>
      <c r="AE896" t="str">
        <f t="shared" si="439"/>
        <v>Yes</v>
      </c>
      <c r="AF896" t="str">
        <f t="shared" si="440"/>
        <v>Yes</v>
      </c>
      <c r="AG896" t="str">
        <f t="shared" si="441"/>
        <v>Yes</v>
      </c>
      <c r="AH896" s="1" t="s">
        <v>348</v>
      </c>
      <c r="AI896" t="s">
        <v>348</v>
      </c>
      <c r="AJ896" t="str">
        <f t="shared" si="435"/>
        <v/>
      </c>
      <c r="AK896" t="str">
        <f t="shared" si="411"/>
        <v/>
      </c>
      <c r="AL896" t="str">
        <f t="shared" si="412"/>
        <v>Consumer</v>
      </c>
      <c r="AM896" t="str">
        <f t="shared" si="413"/>
        <v>Industrial</v>
      </c>
      <c r="AN896" t="str">
        <f t="shared" si="414"/>
        <v>Pharmaceutical</v>
      </c>
      <c r="AO896" t="str">
        <f t="shared" si="415"/>
        <v/>
      </c>
      <c r="AP896" t="str">
        <f t="shared" si="431"/>
        <v/>
      </c>
    </row>
    <row r="897" spans="1:42" hidden="1" x14ac:dyDescent="0.35">
      <c r="A897" s="1">
        <v>465019092001201</v>
      </c>
      <c r="B897" s="1" t="s">
        <v>591</v>
      </c>
      <c r="C897" s="1" t="s">
        <v>592</v>
      </c>
      <c r="D897" s="1">
        <v>2017</v>
      </c>
      <c r="E897" s="1" t="s">
        <v>618</v>
      </c>
      <c r="F897" s="1">
        <v>34571</v>
      </c>
      <c r="G897" s="1" t="s">
        <v>189</v>
      </c>
      <c r="H897" s="1" t="s">
        <v>20</v>
      </c>
      <c r="I897" s="1" t="s">
        <v>596</v>
      </c>
      <c r="J897" s="1">
        <v>4433</v>
      </c>
      <c r="K897" s="1" t="s">
        <v>614</v>
      </c>
      <c r="L897" s="1" t="s">
        <v>544</v>
      </c>
      <c r="M897" s="1"/>
      <c r="N897" s="1" t="s">
        <v>606</v>
      </c>
      <c r="O897" s="1" t="str">
        <f t="shared" si="427"/>
        <v>No</v>
      </c>
      <c r="P897" s="1" t="s">
        <v>722</v>
      </c>
      <c r="Q897" s="1">
        <v>0.08</v>
      </c>
      <c r="R897" s="1">
        <f t="shared" si="421"/>
        <v>0</v>
      </c>
      <c r="S897" s="1">
        <v>0.08</v>
      </c>
      <c r="T897" s="1" t="s">
        <v>7</v>
      </c>
      <c r="U897" s="1">
        <f>R897/1</f>
        <v>0</v>
      </c>
      <c r="V897" s="1">
        <f>S897</f>
        <v>0.08</v>
      </c>
      <c r="W897" s="1" t="s">
        <v>177</v>
      </c>
      <c r="X897" s="1" t="str">
        <f t="shared" si="436"/>
        <v>No</v>
      </c>
      <c r="AB897" t="s">
        <v>361</v>
      </c>
      <c r="AC897" t="s">
        <v>349</v>
      </c>
      <c r="AD897" t="str">
        <f t="shared" si="438"/>
        <v>Yes</v>
      </c>
      <c r="AE897" t="str">
        <f t="shared" si="439"/>
        <v>Yes</v>
      </c>
      <c r="AF897" t="str">
        <f t="shared" si="440"/>
        <v>Yes</v>
      </c>
      <c r="AG897" t="str">
        <f t="shared" si="441"/>
        <v>Yes</v>
      </c>
      <c r="AH897" t="s">
        <v>348</v>
      </c>
      <c r="AI897" t="s">
        <v>348</v>
      </c>
      <c r="AJ897" t="str">
        <f t="shared" si="435"/>
        <v>Pesticide</v>
      </c>
      <c r="AK897" t="str">
        <f t="shared" si="411"/>
        <v>PCP</v>
      </c>
      <c r="AL897" t="str">
        <f t="shared" si="412"/>
        <v>Consumer</v>
      </c>
      <c r="AM897" t="str">
        <f t="shared" si="413"/>
        <v>Industrial</v>
      </c>
      <c r="AN897" t="str">
        <f t="shared" si="414"/>
        <v>Pharmaceutical</v>
      </c>
      <c r="AO897" t="str">
        <f t="shared" si="415"/>
        <v/>
      </c>
      <c r="AP897" t="str">
        <f t="shared" si="431"/>
        <v/>
      </c>
    </row>
    <row r="898" spans="1:42" hidden="1" x14ac:dyDescent="0.35">
      <c r="A898" s="1">
        <v>4087141</v>
      </c>
      <c r="B898" s="1" t="s">
        <v>582</v>
      </c>
      <c r="C898" s="1" t="s">
        <v>583</v>
      </c>
      <c r="D898" s="1">
        <v>2017</v>
      </c>
      <c r="E898" s="1" t="s">
        <v>618</v>
      </c>
      <c r="F898" s="1">
        <v>68252</v>
      </c>
      <c r="G898" s="1" t="s">
        <v>339</v>
      </c>
      <c r="H898" s="1" t="s">
        <v>170</v>
      </c>
      <c r="I898" s="1" t="s">
        <v>597</v>
      </c>
      <c r="J898" s="1">
        <v>2440</v>
      </c>
      <c r="K898" s="1" t="s">
        <v>345</v>
      </c>
      <c r="L898" s="1" t="s">
        <v>345</v>
      </c>
      <c r="M898" s="1"/>
      <c r="N898" s="1" t="s">
        <v>606</v>
      </c>
      <c r="O898" s="1" t="str">
        <f t="shared" si="427"/>
        <v>No</v>
      </c>
      <c r="P898" s="1" t="s">
        <v>722</v>
      </c>
      <c r="Q898" s="1">
        <v>20</v>
      </c>
      <c r="R898" s="1">
        <f t="shared" si="421"/>
        <v>0</v>
      </c>
      <c r="S898" s="1">
        <v>20</v>
      </c>
      <c r="T898" s="1" t="s">
        <v>30</v>
      </c>
      <c r="U898" s="1">
        <f>R898/1000</f>
        <v>0</v>
      </c>
      <c r="V898" s="1">
        <f>S898/1000</f>
        <v>0.02</v>
      </c>
      <c r="W898" s="1" t="s">
        <v>318</v>
      </c>
      <c r="X898" s="1" t="str">
        <f t="shared" si="436"/>
        <v>No</v>
      </c>
      <c r="AB898" s="1" t="s">
        <v>506</v>
      </c>
      <c r="AC898" t="str">
        <f>IF(ISNUMBER(SEARCH("Pesticide, active_ingredient", AB898)), "Yes", "No")</f>
        <v>No</v>
      </c>
      <c r="AD898" t="str">
        <f t="shared" si="438"/>
        <v>No</v>
      </c>
      <c r="AE898" t="str">
        <f t="shared" si="439"/>
        <v>No</v>
      </c>
      <c r="AF898" t="str">
        <f t="shared" si="440"/>
        <v>No</v>
      </c>
      <c r="AG898" t="str">
        <f t="shared" si="441"/>
        <v>Yes</v>
      </c>
      <c r="AH898" s="1" t="s">
        <v>348</v>
      </c>
      <c r="AI898" t="s">
        <v>348</v>
      </c>
      <c r="AJ898" t="str">
        <f t="shared" si="435"/>
        <v/>
      </c>
      <c r="AK898" t="str">
        <f t="shared" ref="AK898:AK961" si="442">IF(AD898="Yes", "PCP", "")</f>
        <v/>
      </c>
      <c r="AL898" t="str">
        <f t="shared" ref="AL898:AL961" si="443">IF(AE898="Yes", "Consumer", "")</f>
        <v/>
      </c>
      <c r="AM898" t="str">
        <f t="shared" ref="AM898:AM961" si="444">IF(AF898="Yes", "Industrial", "")</f>
        <v/>
      </c>
      <c r="AN898" t="str">
        <f t="shared" ref="AN898:AN961" si="445">IF(AG898="Yes", "Pharmaceutical", "")</f>
        <v>Pharmaceutical</v>
      </c>
      <c r="AO898" t="str">
        <f t="shared" ref="AO898:AO961" si="446">IF(AH898="Yes", "PAH", "")</f>
        <v/>
      </c>
      <c r="AP898" t="str">
        <f t="shared" si="431"/>
        <v/>
      </c>
    </row>
    <row r="899" spans="1:42" hidden="1" x14ac:dyDescent="0.35">
      <c r="A899" s="1">
        <v>4087141</v>
      </c>
      <c r="B899" s="1" t="s">
        <v>582</v>
      </c>
      <c r="C899" s="1" t="s">
        <v>583</v>
      </c>
      <c r="D899" s="1">
        <v>2017</v>
      </c>
      <c r="E899" s="1" t="s">
        <v>618</v>
      </c>
      <c r="F899" s="1">
        <v>34694</v>
      </c>
      <c r="G899" s="1" t="s">
        <v>190</v>
      </c>
      <c r="H899" s="1" t="s">
        <v>21</v>
      </c>
      <c r="I899" s="1" t="s">
        <v>596</v>
      </c>
      <c r="J899" s="1">
        <v>4433</v>
      </c>
      <c r="K899" s="1" t="s">
        <v>614</v>
      </c>
      <c r="L899" s="1" t="s">
        <v>547</v>
      </c>
      <c r="M899" s="1"/>
      <c r="N899" s="1" t="s">
        <v>606</v>
      </c>
      <c r="O899" s="1" t="str">
        <f t="shared" si="427"/>
        <v>No</v>
      </c>
      <c r="P899" s="1" t="s">
        <v>722</v>
      </c>
      <c r="Q899" s="1">
        <v>0.16</v>
      </c>
      <c r="R899" s="1">
        <f t="shared" si="421"/>
        <v>0</v>
      </c>
      <c r="S899" s="1">
        <v>0.16</v>
      </c>
      <c r="T899" s="1" t="s">
        <v>7</v>
      </c>
      <c r="U899" s="1">
        <f>R899/1</f>
        <v>0</v>
      </c>
      <c r="V899" s="1">
        <f>S899</f>
        <v>0.16</v>
      </c>
      <c r="W899" s="1" t="s">
        <v>177</v>
      </c>
      <c r="X899" s="1" t="str">
        <f t="shared" si="436"/>
        <v>No</v>
      </c>
      <c r="AB899" t="s">
        <v>357</v>
      </c>
      <c r="AC899" t="str">
        <f>IF(ISNUMBER(SEARCH("Pesticide, active_ingredient", AB899)), "Yes", "No")</f>
        <v>No</v>
      </c>
      <c r="AD899" t="str">
        <f t="shared" si="438"/>
        <v>Yes</v>
      </c>
      <c r="AE899" t="str">
        <f t="shared" si="439"/>
        <v>Yes</v>
      </c>
      <c r="AF899" t="str">
        <f t="shared" si="440"/>
        <v>Yes</v>
      </c>
      <c r="AG899" t="str">
        <f t="shared" si="441"/>
        <v>No</v>
      </c>
      <c r="AH899" t="s">
        <v>348</v>
      </c>
      <c r="AI899" t="s">
        <v>348</v>
      </c>
      <c r="AJ899" t="str">
        <f t="shared" si="435"/>
        <v/>
      </c>
      <c r="AK899" t="str">
        <f t="shared" si="442"/>
        <v>PCP</v>
      </c>
      <c r="AL899" t="str">
        <f t="shared" si="443"/>
        <v>Consumer</v>
      </c>
      <c r="AM899" t="str">
        <f t="shared" si="444"/>
        <v>Industrial</v>
      </c>
      <c r="AN899" t="str">
        <f t="shared" si="445"/>
        <v/>
      </c>
      <c r="AO899" t="str">
        <f t="shared" si="446"/>
        <v/>
      </c>
      <c r="AP899" t="str">
        <f t="shared" si="431"/>
        <v/>
      </c>
    </row>
    <row r="900" spans="1:42" hidden="1" x14ac:dyDescent="0.35">
      <c r="A900" s="1">
        <v>4087141</v>
      </c>
      <c r="B900" s="1" t="s">
        <v>582</v>
      </c>
      <c r="C900" s="1" t="s">
        <v>583</v>
      </c>
      <c r="D900" s="1">
        <v>2017</v>
      </c>
      <c r="E900" s="1" t="s">
        <v>618</v>
      </c>
      <c r="F900" s="1">
        <v>67449</v>
      </c>
      <c r="G900" s="1" t="s">
        <v>245</v>
      </c>
      <c r="H900" s="1" t="s">
        <v>83</v>
      </c>
      <c r="I900" s="1" t="s">
        <v>597</v>
      </c>
      <c r="J900" s="1">
        <v>2440</v>
      </c>
      <c r="K900" s="1" t="s">
        <v>345</v>
      </c>
      <c r="L900" s="1" t="s">
        <v>564</v>
      </c>
      <c r="M900" s="1"/>
      <c r="N900" s="1" t="s">
        <v>606</v>
      </c>
      <c r="O900" s="1" t="str">
        <f t="shared" si="427"/>
        <v>No</v>
      </c>
      <c r="P900" s="1" t="s">
        <v>722</v>
      </c>
      <c r="Q900" s="1">
        <v>80</v>
      </c>
      <c r="R900" s="1">
        <f t="shared" si="421"/>
        <v>0</v>
      </c>
      <c r="S900" s="1">
        <v>80</v>
      </c>
      <c r="T900" s="1" t="s">
        <v>30</v>
      </c>
      <c r="U900" s="1">
        <f>R900/1000</f>
        <v>0</v>
      </c>
      <c r="V900" s="1">
        <f>S900/1000</f>
        <v>0.08</v>
      </c>
      <c r="W900" s="1" t="s">
        <v>231</v>
      </c>
      <c r="X900" s="1" t="str">
        <f t="shared" si="436"/>
        <v>No</v>
      </c>
      <c r="AB900" t="s">
        <v>423</v>
      </c>
      <c r="AC900" s="1" t="s">
        <v>349</v>
      </c>
      <c r="AD900" t="str">
        <f t="shared" si="438"/>
        <v>No</v>
      </c>
      <c r="AE900" t="str">
        <f t="shared" si="439"/>
        <v>No</v>
      </c>
      <c r="AF900" t="str">
        <f t="shared" si="440"/>
        <v>No</v>
      </c>
      <c r="AG900" t="str">
        <f t="shared" si="441"/>
        <v>Yes</v>
      </c>
      <c r="AH900" s="1" t="s">
        <v>348</v>
      </c>
      <c r="AI900" t="s">
        <v>348</v>
      </c>
      <c r="AJ900" t="str">
        <f t="shared" si="435"/>
        <v>Pesticide</v>
      </c>
      <c r="AK900" t="str">
        <f t="shared" si="442"/>
        <v/>
      </c>
      <c r="AL900" t="str">
        <f t="shared" si="443"/>
        <v/>
      </c>
      <c r="AM900" t="str">
        <f t="shared" si="444"/>
        <v/>
      </c>
      <c r="AN900" t="str">
        <f t="shared" si="445"/>
        <v>Pharmaceutical</v>
      </c>
      <c r="AO900" t="str">
        <f t="shared" si="446"/>
        <v/>
      </c>
      <c r="AP900" t="str">
        <f t="shared" si="431"/>
        <v/>
      </c>
    </row>
    <row r="901" spans="1:42" hidden="1" x14ac:dyDescent="0.35">
      <c r="A901" s="1">
        <v>4087141</v>
      </c>
      <c r="B901" s="1" t="s">
        <v>582</v>
      </c>
      <c r="C901" s="1" t="s">
        <v>583</v>
      </c>
      <c r="D901" s="1">
        <v>2017</v>
      </c>
      <c r="E901" s="1" t="s">
        <v>618</v>
      </c>
      <c r="F901" s="1">
        <v>62834</v>
      </c>
      <c r="G901" s="1" t="s">
        <v>228</v>
      </c>
      <c r="H901" s="1" t="s">
        <v>67</v>
      </c>
      <c r="I901" s="1" t="s">
        <v>596</v>
      </c>
      <c r="J901" s="1">
        <v>4433</v>
      </c>
      <c r="K901" s="1" t="s">
        <v>614</v>
      </c>
      <c r="L901" s="1" t="s">
        <v>547</v>
      </c>
      <c r="M901" s="1"/>
      <c r="N901" s="1" t="s">
        <v>606</v>
      </c>
      <c r="O901" s="1" t="str">
        <f t="shared" si="427"/>
        <v>No</v>
      </c>
      <c r="P901" s="1" t="s">
        <v>722</v>
      </c>
      <c r="Q901" s="1">
        <v>0.08</v>
      </c>
      <c r="R901" s="1">
        <f t="shared" si="421"/>
        <v>0</v>
      </c>
      <c r="S901" s="1">
        <v>0.08</v>
      </c>
      <c r="T901" s="1" t="s">
        <v>7</v>
      </c>
      <c r="U901" s="1">
        <f>R901/1</f>
        <v>0</v>
      </c>
      <c r="V901" s="1">
        <f>S901</f>
        <v>0.08</v>
      </c>
      <c r="W901" s="1" t="s">
        <v>177</v>
      </c>
      <c r="X901" s="1" t="str">
        <f t="shared" si="436"/>
        <v>No</v>
      </c>
      <c r="AB901" t="s">
        <v>408</v>
      </c>
      <c r="AC901" t="str">
        <f>IF(ISNUMBER(SEARCH("Pesticide, active_ingredient", AB901)), "Yes", "No")</f>
        <v>No</v>
      </c>
      <c r="AD901" t="str">
        <f t="shared" si="438"/>
        <v>Yes</v>
      </c>
      <c r="AE901" t="str">
        <f t="shared" si="439"/>
        <v>Yes</v>
      </c>
      <c r="AF901" t="str">
        <f t="shared" si="440"/>
        <v>Yes</v>
      </c>
      <c r="AG901" t="str">
        <f t="shared" si="441"/>
        <v>No</v>
      </c>
      <c r="AH901" s="1" t="s">
        <v>348</v>
      </c>
      <c r="AI901" t="s">
        <v>348</v>
      </c>
      <c r="AJ901" t="str">
        <f t="shared" si="435"/>
        <v/>
      </c>
      <c r="AK901" t="str">
        <f t="shared" si="442"/>
        <v>PCP</v>
      </c>
      <c r="AL901" t="str">
        <f t="shared" si="443"/>
        <v>Consumer</v>
      </c>
      <c r="AM901" t="str">
        <f t="shared" si="444"/>
        <v>Industrial</v>
      </c>
      <c r="AN901" t="str">
        <f t="shared" si="445"/>
        <v/>
      </c>
      <c r="AO901" t="str">
        <f t="shared" si="446"/>
        <v/>
      </c>
      <c r="AP901" t="str">
        <f t="shared" si="431"/>
        <v/>
      </c>
    </row>
    <row r="902" spans="1:42" hidden="1" x14ac:dyDescent="0.35">
      <c r="A902" s="1">
        <v>4087141</v>
      </c>
      <c r="B902" s="1" t="s">
        <v>582</v>
      </c>
      <c r="C902" s="1" t="s">
        <v>583</v>
      </c>
      <c r="D902" s="1">
        <v>2017</v>
      </c>
      <c r="E902" s="1" t="s">
        <v>618</v>
      </c>
      <c r="F902" s="1">
        <v>62831</v>
      </c>
      <c r="G902" s="1" t="s">
        <v>604</v>
      </c>
      <c r="H902" s="1" t="s">
        <v>64</v>
      </c>
      <c r="I902" s="1" t="s">
        <v>596</v>
      </c>
      <c r="J902" s="1">
        <v>4433</v>
      </c>
      <c r="K902" s="1" t="s">
        <v>614</v>
      </c>
      <c r="L902" s="1" t="s">
        <v>548</v>
      </c>
      <c r="M902" s="1"/>
      <c r="N902" s="1" t="s">
        <v>606</v>
      </c>
      <c r="O902" s="1" t="str">
        <f t="shared" si="427"/>
        <v>No</v>
      </c>
      <c r="P902" s="1" t="s">
        <v>722</v>
      </c>
      <c r="Q902" s="1">
        <v>0.16</v>
      </c>
      <c r="R902" s="1">
        <f t="shared" si="421"/>
        <v>0</v>
      </c>
      <c r="S902" s="1">
        <v>0.16</v>
      </c>
      <c r="T902" s="1" t="s">
        <v>7</v>
      </c>
      <c r="U902" s="1">
        <f>R902/1</f>
        <v>0</v>
      </c>
      <c r="V902" s="1">
        <f>S902</f>
        <v>0.16</v>
      </c>
      <c r="W902" s="1" t="s">
        <v>177</v>
      </c>
      <c r="X902" s="1" t="str">
        <f t="shared" si="436"/>
        <v>No</v>
      </c>
      <c r="AB902" t="s">
        <v>405</v>
      </c>
      <c r="AC902" t="str">
        <f>IF(ISNUMBER(SEARCH("Pesticide, active_ingredient", AB902)), "Yes", "No")</f>
        <v>No</v>
      </c>
      <c r="AD902" t="str">
        <f t="shared" si="438"/>
        <v>Yes</v>
      </c>
      <c r="AE902" t="str">
        <f t="shared" si="439"/>
        <v>Yes</v>
      </c>
      <c r="AF902" t="str">
        <f t="shared" si="440"/>
        <v>Yes</v>
      </c>
      <c r="AG902" t="str">
        <f t="shared" si="441"/>
        <v>Yes</v>
      </c>
      <c r="AH902" s="1" t="s">
        <v>348</v>
      </c>
      <c r="AI902" t="s">
        <v>348</v>
      </c>
      <c r="AJ902" t="str">
        <f t="shared" si="435"/>
        <v/>
      </c>
      <c r="AK902" t="str">
        <f t="shared" si="442"/>
        <v>PCP</v>
      </c>
      <c r="AL902" t="str">
        <f t="shared" si="443"/>
        <v>Consumer</v>
      </c>
      <c r="AM902" t="str">
        <f t="shared" si="444"/>
        <v>Industrial</v>
      </c>
      <c r="AN902" t="str">
        <f t="shared" si="445"/>
        <v>Pharmaceutical</v>
      </c>
      <c r="AO902" t="str">
        <f t="shared" si="446"/>
        <v/>
      </c>
      <c r="AP902" t="str">
        <f t="shared" si="431"/>
        <v/>
      </c>
    </row>
    <row r="903" spans="1:42" hidden="1" x14ac:dyDescent="0.35">
      <c r="A903" s="1">
        <v>4087141</v>
      </c>
      <c r="B903" s="1" t="s">
        <v>582</v>
      </c>
      <c r="C903" s="1" t="s">
        <v>583</v>
      </c>
      <c r="D903" s="1">
        <v>2017</v>
      </c>
      <c r="E903" s="1" t="s">
        <v>618</v>
      </c>
      <c r="F903" s="1">
        <v>67448</v>
      </c>
      <c r="G903" s="1" t="s">
        <v>244</v>
      </c>
      <c r="H903" s="1" t="s">
        <v>82</v>
      </c>
      <c r="I903" s="1" t="s">
        <v>597</v>
      </c>
      <c r="J903" s="1">
        <v>2440</v>
      </c>
      <c r="K903" s="1" t="s">
        <v>345</v>
      </c>
      <c r="L903" s="1" t="s">
        <v>345</v>
      </c>
      <c r="M903" s="1"/>
      <c r="N903" s="1" t="s">
        <v>606</v>
      </c>
      <c r="O903" s="1" t="str">
        <f t="shared" si="427"/>
        <v>No</v>
      </c>
      <c r="P903" s="1" t="s">
        <v>722</v>
      </c>
      <c r="Q903" s="1">
        <v>37</v>
      </c>
      <c r="R903" s="1">
        <f t="shared" si="421"/>
        <v>0</v>
      </c>
      <c r="S903" s="1">
        <v>37</v>
      </c>
      <c r="T903" s="1" t="s">
        <v>30</v>
      </c>
      <c r="U903" s="1">
        <f>R903/1000</f>
        <v>0</v>
      </c>
      <c r="V903" s="1">
        <f>S903/1000</f>
        <v>3.6999999999999998E-2</v>
      </c>
      <c r="W903" s="1" t="s">
        <v>231</v>
      </c>
      <c r="X903" s="1" t="str">
        <f t="shared" si="436"/>
        <v>No</v>
      </c>
      <c r="AB903" t="s">
        <v>422</v>
      </c>
      <c r="AC903" t="str">
        <f>IF(ISNUMBER(SEARCH("Pesticide, active_ingredient", AB903)), "Yes", "No")</f>
        <v>No</v>
      </c>
      <c r="AD903" t="str">
        <f t="shared" si="438"/>
        <v>No</v>
      </c>
      <c r="AE903" t="str">
        <f t="shared" si="439"/>
        <v>No</v>
      </c>
      <c r="AF903" t="str">
        <f t="shared" si="440"/>
        <v>No</v>
      </c>
      <c r="AG903" t="str">
        <f t="shared" si="441"/>
        <v>Yes</v>
      </c>
      <c r="AH903" s="1" t="s">
        <v>348</v>
      </c>
      <c r="AI903" t="s">
        <v>348</v>
      </c>
      <c r="AJ903" t="str">
        <f t="shared" si="435"/>
        <v/>
      </c>
      <c r="AK903" t="str">
        <f t="shared" si="442"/>
        <v/>
      </c>
      <c r="AL903" t="str">
        <f t="shared" si="443"/>
        <v/>
      </c>
      <c r="AM903" t="str">
        <f t="shared" si="444"/>
        <v/>
      </c>
      <c r="AN903" t="str">
        <f t="shared" si="445"/>
        <v>Pharmaceutical</v>
      </c>
      <c r="AO903" t="str">
        <f t="shared" si="446"/>
        <v/>
      </c>
      <c r="AP903" t="str">
        <f t="shared" si="431"/>
        <v/>
      </c>
    </row>
    <row r="904" spans="1:42" hidden="1" x14ac:dyDescent="0.35">
      <c r="A904" s="1">
        <v>4087141</v>
      </c>
      <c r="B904" s="1" t="s">
        <v>582</v>
      </c>
      <c r="C904" s="1" t="s">
        <v>583</v>
      </c>
      <c r="D904" s="1">
        <v>2017</v>
      </c>
      <c r="E904" s="1" t="s">
        <v>618</v>
      </c>
      <c r="F904" s="1">
        <v>39100</v>
      </c>
      <c r="G904" t="s">
        <v>661</v>
      </c>
      <c r="H904" s="1" t="s">
        <v>26</v>
      </c>
      <c r="I904" s="1" t="s">
        <v>596</v>
      </c>
      <c r="J904" s="1">
        <v>4433</v>
      </c>
      <c r="K904" s="1" t="s">
        <v>614</v>
      </c>
      <c r="L904" s="1" t="s">
        <v>548</v>
      </c>
      <c r="M904" s="1"/>
      <c r="N904" s="1" t="s">
        <v>606</v>
      </c>
      <c r="O904" s="1" t="str">
        <f t="shared" si="427"/>
        <v>No</v>
      </c>
      <c r="P904" s="1" t="s">
        <v>722</v>
      </c>
      <c r="Q904" s="1">
        <v>2</v>
      </c>
      <c r="R904" s="1">
        <f t="shared" si="421"/>
        <v>0</v>
      </c>
      <c r="S904" s="1">
        <v>2</v>
      </c>
      <c r="T904" s="1" t="s">
        <v>7</v>
      </c>
      <c r="U904" s="1">
        <f t="shared" ref="U904:U910" si="447">R904/1</f>
        <v>0</v>
      </c>
      <c r="V904" s="1">
        <f t="shared" ref="V904:V910" si="448">S904</f>
        <v>2</v>
      </c>
      <c r="W904" s="1" t="s">
        <v>346</v>
      </c>
      <c r="X904" s="1" t="str">
        <f t="shared" si="436"/>
        <v>No</v>
      </c>
      <c r="Z904" s="1"/>
      <c r="AA904" s="1"/>
      <c r="AB904" s="1" t="s">
        <v>366</v>
      </c>
      <c r="AC904" t="str">
        <f>IF(ISNUMBER(SEARCH("Pesticide, active_ingredient", AB904)), "Yes", "No")</f>
        <v>No</v>
      </c>
      <c r="AD904" t="str">
        <f t="shared" si="438"/>
        <v>Yes</v>
      </c>
      <c r="AE904" t="str">
        <f t="shared" si="439"/>
        <v>Yes</v>
      </c>
      <c r="AF904" t="str">
        <f t="shared" si="440"/>
        <v>Yes</v>
      </c>
      <c r="AG904" t="str">
        <f t="shared" si="441"/>
        <v>Yes</v>
      </c>
      <c r="AH904" s="1" t="s">
        <v>348</v>
      </c>
      <c r="AI904" t="s">
        <v>348</v>
      </c>
      <c r="AJ904" t="str">
        <f t="shared" si="435"/>
        <v/>
      </c>
      <c r="AK904" t="str">
        <f t="shared" si="442"/>
        <v>PCP</v>
      </c>
      <c r="AL904" t="str">
        <f t="shared" si="443"/>
        <v>Consumer</v>
      </c>
      <c r="AM904" t="str">
        <f t="shared" si="444"/>
        <v>Industrial</v>
      </c>
      <c r="AN904" t="str">
        <f t="shared" si="445"/>
        <v>Pharmaceutical</v>
      </c>
      <c r="AO904" t="str">
        <f t="shared" si="446"/>
        <v/>
      </c>
      <c r="AP904" t="str">
        <f t="shared" si="431"/>
        <v/>
      </c>
    </row>
    <row r="905" spans="1:42" hidden="1" x14ac:dyDescent="0.35">
      <c r="A905" s="1">
        <v>4087141</v>
      </c>
      <c r="B905" s="1" t="s">
        <v>582</v>
      </c>
      <c r="C905" s="1" t="s">
        <v>583</v>
      </c>
      <c r="D905" s="1">
        <v>2017</v>
      </c>
      <c r="E905" s="1" t="s">
        <v>618</v>
      </c>
      <c r="F905" s="1">
        <v>62828</v>
      </c>
      <c r="G905" s="1" t="s">
        <v>224</v>
      </c>
      <c r="H905" s="1" t="s">
        <v>62</v>
      </c>
      <c r="I905" s="1" t="s">
        <v>596</v>
      </c>
      <c r="J905" s="1">
        <v>4433</v>
      </c>
      <c r="K905" s="1" t="s">
        <v>614</v>
      </c>
      <c r="L905" s="1" t="s">
        <v>544</v>
      </c>
      <c r="M905" s="1"/>
      <c r="N905" s="1" t="s">
        <v>606</v>
      </c>
      <c r="O905" s="1" t="str">
        <f t="shared" si="427"/>
        <v>No</v>
      </c>
      <c r="P905" s="1" t="s">
        <v>722</v>
      </c>
      <c r="Q905" s="1">
        <v>0.08</v>
      </c>
      <c r="R905" s="1">
        <f t="shared" si="421"/>
        <v>0</v>
      </c>
      <c r="S905" s="1">
        <v>0.08</v>
      </c>
      <c r="T905" s="1" t="s">
        <v>7</v>
      </c>
      <c r="U905" s="1">
        <f t="shared" si="447"/>
        <v>0</v>
      </c>
      <c r="V905" s="1">
        <f t="shared" si="448"/>
        <v>0.08</v>
      </c>
      <c r="W905" s="1" t="s">
        <v>177</v>
      </c>
      <c r="X905" s="1" t="str">
        <f t="shared" si="436"/>
        <v>No</v>
      </c>
      <c r="AB905" t="s">
        <v>401</v>
      </c>
      <c r="AC905" s="1" t="s">
        <v>349</v>
      </c>
      <c r="AD905" t="str">
        <f t="shared" si="438"/>
        <v>Yes</v>
      </c>
      <c r="AE905" t="str">
        <f t="shared" si="439"/>
        <v>Yes</v>
      </c>
      <c r="AF905" t="str">
        <f t="shared" si="440"/>
        <v>Yes</v>
      </c>
      <c r="AG905" t="str">
        <f t="shared" si="441"/>
        <v>Yes</v>
      </c>
      <c r="AH905" s="1" t="s">
        <v>348</v>
      </c>
      <c r="AI905" t="s">
        <v>348</v>
      </c>
      <c r="AJ905" t="str">
        <f t="shared" si="435"/>
        <v>Pesticide</v>
      </c>
      <c r="AK905" t="str">
        <f t="shared" si="442"/>
        <v>PCP</v>
      </c>
      <c r="AL905" t="str">
        <f t="shared" si="443"/>
        <v>Consumer</v>
      </c>
      <c r="AM905" t="str">
        <f t="shared" si="444"/>
        <v>Industrial</v>
      </c>
      <c r="AN905" t="str">
        <f t="shared" si="445"/>
        <v>Pharmaceutical</v>
      </c>
      <c r="AO905" t="str">
        <f t="shared" si="446"/>
        <v/>
      </c>
      <c r="AP905" t="str">
        <f t="shared" si="431"/>
        <v/>
      </c>
    </row>
    <row r="906" spans="1:42" hidden="1" x14ac:dyDescent="0.35">
      <c r="A906" s="1">
        <v>4087141</v>
      </c>
      <c r="B906" s="1" t="s">
        <v>582</v>
      </c>
      <c r="C906" s="1" t="s">
        <v>583</v>
      </c>
      <c r="D906" s="1">
        <v>2017</v>
      </c>
      <c r="E906" s="1" t="s">
        <v>618</v>
      </c>
      <c r="F906" s="1">
        <v>62814</v>
      </c>
      <c r="G906" s="1" t="s">
        <v>214</v>
      </c>
      <c r="H906" s="10" t="s">
        <v>51</v>
      </c>
      <c r="I906" s="1" t="s">
        <v>596</v>
      </c>
      <c r="J906" s="1">
        <v>4433</v>
      </c>
      <c r="K906" s="1" t="s">
        <v>614</v>
      </c>
      <c r="L906" s="1" t="s">
        <v>548</v>
      </c>
      <c r="M906" s="1" t="s">
        <v>556</v>
      </c>
      <c r="N906" s="1" t="s">
        <v>606</v>
      </c>
      <c r="O906" s="1" t="str">
        <f t="shared" si="427"/>
        <v>No</v>
      </c>
      <c r="P906" s="1" t="s">
        <v>722</v>
      </c>
      <c r="Q906" s="1">
        <f>0.03-0.0625</f>
        <v>-3.2500000000000001E-2</v>
      </c>
      <c r="R906" s="1">
        <f t="shared" si="421"/>
        <v>0</v>
      </c>
      <c r="S906" s="1">
        <v>0.08</v>
      </c>
      <c r="T906" s="1" t="s">
        <v>7</v>
      </c>
      <c r="U906" s="1">
        <f t="shared" si="447"/>
        <v>0</v>
      </c>
      <c r="V906" s="1">
        <f t="shared" si="448"/>
        <v>0.08</v>
      </c>
      <c r="W906" s="1" t="s">
        <v>177</v>
      </c>
      <c r="X906" s="1" t="str">
        <f t="shared" si="436"/>
        <v>No</v>
      </c>
      <c r="AB906" t="s">
        <v>390</v>
      </c>
      <c r="AC906" t="str">
        <f t="shared" ref="AC906:AC930" si="449">IF(ISNUMBER(SEARCH("Pesticide, active_ingredient", AB906)), "Yes", "No")</f>
        <v>No</v>
      </c>
      <c r="AD906" t="str">
        <f t="shared" si="438"/>
        <v>Yes</v>
      </c>
      <c r="AE906" t="str">
        <f t="shared" si="439"/>
        <v>Yes</v>
      </c>
      <c r="AF906" t="str">
        <f t="shared" si="440"/>
        <v>Yes</v>
      </c>
      <c r="AG906" t="str">
        <f t="shared" si="441"/>
        <v>Yes</v>
      </c>
      <c r="AH906" s="1" t="s">
        <v>348</v>
      </c>
      <c r="AI906" t="s">
        <v>348</v>
      </c>
      <c r="AJ906" t="str">
        <f t="shared" si="435"/>
        <v/>
      </c>
      <c r="AK906" t="str">
        <f t="shared" si="442"/>
        <v>PCP</v>
      </c>
      <c r="AL906" t="str">
        <f t="shared" si="443"/>
        <v>Consumer</v>
      </c>
      <c r="AM906" t="str">
        <f t="shared" si="444"/>
        <v>Industrial</v>
      </c>
      <c r="AN906" t="str">
        <f t="shared" si="445"/>
        <v>Pharmaceutical</v>
      </c>
      <c r="AO906" t="str">
        <f t="shared" si="446"/>
        <v/>
      </c>
      <c r="AP906" t="str">
        <f t="shared" si="431"/>
        <v/>
      </c>
    </row>
    <row r="907" spans="1:42" hidden="1" x14ac:dyDescent="0.35">
      <c r="A907" s="1">
        <v>4087141</v>
      </c>
      <c r="B907" s="1" t="s">
        <v>582</v>
      </c>
      <c r="C907" s="1" t="s">
        <v>583</v>
      </c>
      <c r="D907" s="1">
        <v>2017</v>
      </c>
      <c r="E907" s="1" t="s">
        <v>618</v>
      </c>
      <c r="F907" s="1">
        <v>62826</v>
      </c>
      <c r="G907" s="1" t="s">
        <v>222</v>
      </c>
      <c r="H907" s="1" t="s">
        <v>60</v>
      </c>
      <c r="I907" s="1" t="s">
        <v>596</v>
      </c>
      <c r="J907" s="1">
        <v>4433</v>
      </c>
      <c r="K907" s="1" t="s">
        <v>614</v>
      </c>
      <c r="L907" s="1" t="s">
        <v>557</v>
      </c>
      <c r="M907" s="1"/>
      <c r="N907" s="1" t="s">
        <v>606</v>
      </c>
      <c r="O907" s="1" t="str">
        <f t="shared" si="427"/>
        <v>No</v>
      </c>
      <c r="P907" s="1" t="s">
        <v>722</v>
      </c>
      <c r="Q907" s="1">
        <v>0.8</v>
      </c>
      <c r="R907" s="1">
        <f t="shared" si="421"/>
        <v>0</v>
      </c>
      <c r="S907" s="1">
        <v>0.8</v>
      </c>
      <c r="T907" s="1" t="s">
        <v>7</v>
      </c>
      <c r="U907" s="1">
        <f t="shared" si="447"/>
        <v>0</v>
      </c>
      <c r="V907" s="1">
        <f t="shared" si="448"/>
        <v>0.8</v>
      </c>
      <c r="W907" s="1" t="s">
        <v>177</v>
      </c>
      <c r="X907" s="1" t="str">
        <f t="shared" si="436"/>
        <v>No</v>
      </c>
      <c r="AB907" t="s">
        <v>399</v>
      </c>
      <c r="AC907" t="str">
        <f t="shared" si="449"/>
        <v>No</v>
      </c>
      <c r="AD907" t="str">
        <f t="shared" si="438"/>
        <v>No</v>
      </c>
      <c r="AE907" t="str">
        <f t="shared" si="439"/>
        <v>Yes</v>
      </c>
      <c r="AF907" t="str">
        <f t="shared" si="440"/>
        <v>No</v>
      </c>
      <c r="AG907" t="str">
        <f t="shared" si="441"/>
        <v>Yes</v>
      </c>
      <c r="AH907" s="1" t="s">
        <v>348</v>
      </c>
      <c r="AI907" t="s">
        <v>348</v>
      </c>
      <c r="AJ907" t="str">
        <f t="shared" si="435"/>
        <v/>
      </c>
      <c r="AK907" t="str">
        <f t="shared" si="442"/>
        <v/>
      </c>
      <c r="AL907" t="str">
        <f t="shared" si="443"/>
        <v>Consumer</v>
      </c>
      <c r="AM907" t="str">
        <f t="shared" si="444"/>
        <v/>
      </c>
      <c r="AN907" t="str">
        <f t="shared" si="445"/>
        <v>Pharmaceutical</v>
      </c>
      <c r="AO907" t="str">
        <f t="shared" si="446"/>
        <v/>
      </c>
      <c r="AP907" t="str">
        <f t="shared" si="431"/>
        <v/>
      </c>
    </row>
    <row r="908" spans="1:42" hidden="1" x14ac:dyDescent="0.35">
      <c r="A908" s="1">
        <v>4087141</v>
      </c>
      <c r="B908" s="1" t="s">
        <v>582</v>
      </c>
      <c r="C908" s="1" t="s">
        <v>583</v>
      </c>
      <c r="D908" s="1">
        <v>2017</v>
      </c>
      <c r="E908" s="1" t="s">
        <v>618</v>
      </c>
      <c r="F908" s="1">
        <v>34220</v>
      </c>
      <c r="G908" s="1" t="s">
        <v>182</v>
      </c>
      <c r="H908" s="1" t="s">
        <v>12</v>
      </c>
      <c r="I908" s="1" t="s">
        <v>596</v>
      </c>
      <c r="J908" s="1">
        <v>4433</v>
      </c>
      <c r="K908" s="1" t="s">
        <v>614</v>
      </c>
      <c r="L908" s="1" t="s">
        <v>546</v>
      </c>
      <c r="M908" s="1"/>
      <c r="N908" s="1" t="s">
        <v>606</v>
      </c>
      <c r="O908" s="1" t="str">
        <f t="shared" si="427"/>
        <v>No</v>
      </c>
      <c r="P908" s="1" t="s">
        <v>722</v>
      </c>
      <c r="Q908" s="1">
        <v>0.02</v>
      </c>
      <c r="R908" s="1">
        <f t="shared" si="421"/>
        <v>0</v>
      </c>
      <c r="S908" s="1">
        <v>0.02</v>
      </c>
      <c r="T908" s="1" t="s">
        <v>7</v>
      </c>
      <c r="U908" s="1">
        <f t="shared" si="447"/>
        <v>0</v>
      </c>
      <c r="V908" s="1">
        <f t="shared" si="448"/>
        <v>0.02</v>
      </c>
      <c r="W908" s="1" t="s">
        <v>177</v>
      </c>
      <c r="X908" s="1" t="str">
        <f t="shared" si="436"/>
        <v>No</v>
      </c>
      <c r="AB908" t="s">
        <v>354</v>
      </c>
      <c r="AC908" t="str">
        <f t="shared" si="449"/>
        <v>No</v>
      </c>
      <c r="AD908" t="str">
        <f t="shared" si="438"/>
        <v>Yes</v>
      </c>
      <c r="AE908" t="str">
        <f t="shared" si="439"/>
        <v>Yes</v>
      </c>
      <c r="AF908" t="str">
        <f t="shared" si="440"/>
        <v>Yes</v>
      </c>
      <c r="AG908" t="str">
        <f t="shared" si="441"/>
        <v>No</v>
      </c>
      <c r="AH908" t="s">
        <v>349</v>
      </c>
      <c r="AI908" t="s">
        <v>348</v>
      </c>
      <c r="AJ908" t="str">
        <f t="shared" si="435"/>
        <v/>
      </c>
      <c r="AK908" t="str">
        <f t="shared" si="442"/>
        <v>PCP</v>
      </c>
      <c r="AL908" t="str">
        <f t="shared" si="443"/>
        <v>Consumer</v>
      </c>
      <c r="AM908" t="str">
        <f t="shared" si="444"/>
        <v>Industrial</v>
      </c>
      <c r="AN908" t="str">
        <f t="shared" si="445"/>
        <v/>
      </c>
      <c r="AO908" t="str">
        <f t="shared" si="446"/>
        <v>PAH</v>
      </c>
      <c r="AP908" t="str">
        <f t="shared" si="431"/>
        <v/>
      </c>
    </row>
    <row r="909" spans="1:42" hidden="1" x14ac:dyDescent="0.35">
      <c r="A909" s="1">
        <v>4087141</v>
      </c>
      <c r="B909" s="1" t="s">
        <v>582</v>
      </c>
      <c r="C909" s="1" t="s">
        <v>583</v>
      </c>
      <c r="D909" s="1">
        <v>2017</v>
      </c>
      <c r="E909" s="1" t="s">
        <v>618</v>
      </c>
      <c r="F909" s="1">
        <v>62824</v>
      </c>
      <c r="G909" s="1" t="s">
        <v>220</v>
      </c>
      <c r="H909" s="1" t="s">
        <v>58</v>
      </c>
      <c r="I909" s="1" t="s">
        <v>596</v>
      </c>
      <c r="J909" s="1">
        <v>4433</v>
      </c>
      <c r="K909" s="1" t="s">
        <v>614</v>
      </c>
      <c r="L909" s="1" t="s">
        <v>548</v>
      </c>
      <c r="M909" s="1"/>
      <c r="N909" s="1" t="s">
        <v>606</v>
      </c>
      <c r="O909" s="1" t="str">
        <f t="shared" si="427"/>
        <v>No</v>
      </c>
      <c r="P909" s="1" t="s">
        <v>722</v>
      </c>
      <c r="Q909" s="1">
        <v>0.04</v>
      </c>
      <c r="R909" s="1">
        <f t="shared" si="421"/>
        <v>0</v>
      </c>
      <c r="S909" s="1">
        <v>0.04</v>
      </c>
      <c r="T909" s="1" t="s">
        <v>7</v>
      </c>
      <c r="U909" s="1">
        <f t="shared" si="447"/>
        <v>0</v>
      </c>
      <c r="V909" s="1">
        <f t="shared" si="448"/>
        <v>0.04</v>
      </c>
      <c r="W909" s="1" t="s">
        <v>177</v>
      </c>
      <c r="X909" s="1" t="str">
        <f t="shared" si="436"/>
        <v>No</v>
      </c>
      <c r="AB909" t="s">
        <v>397</v>
      </c>
      <c r="AC909" t="str">
        <f t="shared" si="449"/>
        <v>No</v>
      </c>
      <c r="AD909" t="str">
        <f t="shared" si="438"/>
        <v>Yes</v>
      </c>
      <c r="AE909" t="str">
        <f t="shared" si="439"/>
        <v>Yes</v>
      </c>
      <c r="AF909" t="str">
        <f t="shared" si="440"/>
        <v>Yes</v>
      </c>
      <c r="AG909" t="str">
        <f t="shared" si="441"/>
        <v>Yes</v>
      </c>
      <c r="AH909" s="1" t="s">
        <v>348</v>
      </c>
      <c r="AI909" t="s">
        <v>348</v>
      </c>
      <c r="AJ909" t="str">
        <f t="shared" si="435"/>
        <v/>
      </c>
      <c r="AK909" t="str">
        <f t="shared" si="442"/>
        <v>PCP</v>
      </c>
      <c r="AL909" t="str">
        <f t="shared" si="443"/>
        <v>Consumer</v>
      </c>
      <c r="AM909" t="str">
        <f t="shared" si="444"/>
        <v>Industrial</v>
      </c>
      <c r="AN909" t="str">
        <f t="shared" si="445"/>
        <v>Pharmaceutical</v>
      </c>
      <c r="AO909" t="str">
        <f t="shared" si="446"/>
        <v/>
      </c>
      <c r="AP909" t="str">
        <f t="shared" si="431"/>
        <v/>
      </c>
    </row>
    <row r="910" spans="1:42" hidden="1" x14ac:dyDescent="0.35">
      <c r="A910" s="1">
        <v>4087141</v>
      </c>
      <c r="B910" s="1" t="s">
        <v>582</v>
      </c>
      <c r="C910" s="1" t="s">
        <v>583</v>
      </c>
      <c r="D910" s="1">
        <v>2017</v>
      </c>
      <c r="E910" s="1" t="s">
        <v>618</v>
      </c>
      <c r="F910" s="1">
        <v>61702</v>
      </c>
      <c r="G910" s="1" t="s">
        <v>198</v>
      </c>
      <c r="H910" s="1" t="s">
        <v>31</v>
      </c>
      <c r="I910" s="1" t="s">
        <v>596</v>
      </c>
      <c r="J910" s="1">
        <v>4433</v>
      </c>
      <c r="K910" s="1" t="s">
        <v>614</v>
      </c>
      <c r="L910" s="1" t="s">
        <v>554</v>
      </c>
      <c r="M910" s="1"/>
      <c r="N910" s="1" t="s">
        <v>606</v>
      </c>
      <c r="O910" s="1" t="s">
        <v>348</v>
      </c>
      <c r="P910" s="1" t="s">
        <v>722</v>
      </c>
      <c r="Q910" s="3">
        <v>0</v>
      </c>
      <c r="R910" s="1">
        <f t="shared" si="421"/>
        <v>0</v>
      </c>
      <c r="S910" s="1">
        <v>0.16</v>
      </c>
      <c r="T910" s="1" t="s">
        <v>7</v>
      </c>
      <c r="U910" s="1">
        <f t="shared" si="447"/>
        <v>0</v>
      </c>
      <c r="V910" s="1">
        <f t="shared" si="448"/>
        <v>0.16</v>
      </c>
      <c r="W910" s="1" t="s">
        <v>177</v>
      </c>
      <c r="X910" s="1" t="str">
        <f t="shared" si="436"/>
        <v>No</v>
      </c>
      <c r="AB910" s="1" t="s">
        <v>371</v>
      </c>
      <c r="AC910" t="str">
        <f t="shared" si="449"/>
        <v>No</v>
      </c>
      <c r="AD910" t="str">
        <f t="shared" si="438"/>
        <v>No</v>
      </c>
      <c r="AE910" t="str">
        <f t="shared" si="439"/>
        <v>Yes</v>
      </c>
      <c r="AF910" t="str">
        <f t="shared" si="440"/>
        <v>No</v>
      </c>
      <c r="AG910" t="str">
        <f t="shared" si="441"/>
        <v>No</v>
      </c>
      <c r="AH910" s="1" t="s">
        <v>348</v>
      </c>
      <c r="AI910" t="s">
        <v>348</v>
      </c>
      <c r="AJ910" t="str">
        <f t="shared" si="435"/>
        <v/>
      </c>
      <c r="AK910" t="str">
        <f t="shared" si="442"/>
        <v/>
      </c>
      <c r="AL910" t="str">
        <f t="shared" si="443"/>
        <v>Consumer</v>
      </c>
      <c r="AM910" t="str">
        <f t="shared" si="444"/>
        <v/>
      </c>
      <c r="AN910" t="str">
        <f t="shared" si="445"/>
        <v/>
      </c>
      <c r="AO910" t="str">
        <f t="shared" si="446"/>
        <v/>
      </c>
      <c r="AP910" t="str">
        <f t="shared" si="431"/>
        <v/>
      </c>
    </row>
    <row r="911" spans="1:42" hidden="1" x14ac:dyDescent="0.35">
      <c r="A911" s="1">
        <v>4087141</v>
      </c>
      <c r="B911" s="1" t="s">
        <v>582</v>
      </c>
      <c r="C911" s="1" t="s">
        <v>583</v>
      </c>
      <c r="D911" s="1">
        <v>2017</v>
      </c>
      <c r="E911" s="1" t="s">
        <v>618</v>
      </c>
      <c r="F911" s="1">
        <v>67503</v>
      </c>
      <c r="G911" s="1" t="s">
        <v>290</v>
      </c>
      <c r="H911" s="1" t="s">
        <v>126</v>
      </c>
      <c r="I911" s="1" t="s">
        <v>597</v>
      </c>
      <c r="J911" s="1">
        <v>2440</v>
      </c>
      <c r="K911" s="1" t="s">
        <v>345</v>
      </c>
      <c r="L911" s="1" t="s">
        <v>345</v>
      </c>
      <c r="M911" s="1"/>
      <c r="N911" s="1" t="s">
        <v>606</v>
      </c>
      <c r="O911" s="1" t="str">
        <f t="shared" ref="O911:O942" si="450">IF(N911="&lt;", "No", "Yes")</f>
        <v>No</v>
      </c>
      <c r="P911" s="1" t="s">
        <v>722</v>
      </c>
      <c r="Q911" s="1">
        <v>65</v>
      </c>
      <c r="R911" s="1">
        <f t="shared" si="421"/>
        <v>0</v>
      </c>
      <c r="S911" s="1">
        <v>30</v>
      </c>
      <c r="T911" s="1" t="s">
        <v>30</v>
      </c>
      <c r="U911" s="1">
        <f>R911/1000</f>
        <v>0</v>
      </c>
      <c r="V911" s="1">
        <f>S911/1000</f>
        <v>0.03</v>
      </c>
      <c r="W911" s="1" t="s">
        <v>231</v>
      </c>
      <c r="X911" s="1" t="str">
        <f t="shared" si="436"/>
        <v>No</v>
      </c>
      <c r="AB911" s="1" t="s">
        <v>465</v>
      </c>
      <c r="AC911" t="str">
        <f t="shared" si="449"/>
        <v>No</v>
      </c>
      <c r="AD911" t="str">
        <f t="shared" si="438"/>
        <v>No</v>
      </c>
      <c r="AE911" t="str">
        <f t="shared" si="439"/>
        <v>No</v>
      </c>
      <c r="AF911" t="str">
        <f t="shared" si="440"/>
        <v>No</v>
      </c>
      <c r="AG911" t="str">
        <f t="shared" si="441"/>
        <v>Yes</v>
      </c>
      <c r="AH911" s="1" t="s">
        <v>348</v>
      </c>
      <c r="AI911" t="s">
        <v>348</v>
      </c>
      <c r="AJ911" t="str">
        <f t="shared" si="435"/>
        <v/>
      </c>
      <c r="AK911" t="str">
        <f t="shared" si="442"/>
        <v/>
      </c>
      <c r="AL911" t="str">
        <f t="shared" si="443"/>
        <v/>
      </c>
      <c r="AM911" t="str">
        <f t="shared" si="444"/>
        <v/>
      </c>
      <c r="AN911" t="str">
        <f t="shared" si="445"/>
        <v>Pharmaceutical</v>
      </c>
      <c r="AO911" t="str">
        <f t="shared" si="446"/>
        <v/>
      </c>
      <c r="AP911" t="str">
        <f t="shared" si="431"/>
        <v/>
      </c>
    </row>
    <row r="912" spans="1:42" hidden="1" x14ac:dyDescent="0.35">
      <c r="A912" s="1">
        <v>4087141</v>
      </c>
      <c r="B912" s="1" t="s">
        <v>582</v>
      </c>
      <c r="C912" s="1" t="s">
        <v>583</v>
      </c>
      <c r="D912" s="1">
        <v>2017</v>
      </c>
      <c r="E912" s="1" t="s">
        <v>618</v>
      </c>
      <c r="F912" s="1">
        <v>62823</v>
      </c>
      <c r="G912" s="1" t="s">
        <v>602</v>
      </c>
      <c r="H912" s="1" t="s">
        <v>57</v>
      </c>
      <c r="I912" s="1" t="s">
        <v>596</v>
      </c>
      <c r="J912" s="1">
        <v>4433</v>
      </c>
      <c r="K912" s="1" t="s">
        <v>614</v>
      </c>
      <c r="L912" s="1" t="s">
        <v>548</v>
      </c>
      <c r="M912" s="1"/>
      <c r="N912" s="1" t="s">
        <v>606</v>
      </c>
      <c r="O912" s="1" t="str">
        <f t="shared" si="450"/>
        <v>No</v>
      </c>
      <c r="P912" s="1" t="s">
        <v>722</v>
      </c>
      <c r="Q912" s="1">
        <v>0.04</v>
      </c>
      <c r="R912" s="1">
        <f t="shared" si="421"/>
        <v>0</v>
      </c>
      <c r="S912" s="1">
        <v>0.04</v>
      </c>
      <c r="T912" s="1" t="s">
        <v>7</v>
      </c>
      <c r="U912" s="1">
        <f>R912/1</f>
        <v>0</v>
      </c>
      <c r="V912" s="1">
        <f>S912</f>
        <v>0.04</v>
      </c>
      <c r="W912" s="1" t="s">
        <v>177</v>
      </c>
      <c r="X912" s="1" t="str">
        <f t="shared" si="436"/>
        <v>No</v>
      </c>
      <c r="AB912" t="s">
        <v>396</v>
      </c>
      <c r="AC912" t="str">
        <f t="shared" si="449"/>
        <v>No</v>
      </c>
      <c r="AD912" t="str">
        <f t="shared" si="438"/>
        <v>Yes</v>
      </c>
      <c r="AE912" t="str">
        <f t="shared" si="439"/>
        <v>Yes</v>
      </c>
      <c r="AF912" t="str">
        <f t="shared" si="440"/>
        <v>Yes</v>
      </c>
      <c r="AG912" t="str">
        <f t="shared" si="441"/>
        <v>Yes</v>
      </c>
      <c r="AH912" s="1" t="s">
        <v>348</v>
      </c>
      <c r="AI912" t="s">
        <v>348</v>
      </c>
      <c r="AJ912" t="str">
        <f t="shared" si="435"/>
        <v/>
      </c>
      <c r="AK912" t="str">
        <f t="shared" si="442"/>
        <v>PCP</v>
      </c>
      <c r="AL912" t="str">
        <f t="shared" si="443"/>
        <v>Consumer</v>
      </c>
      <c r="AM912" t="str">
        <f t="shared" si="444"/>
        <v>Industrial</v>
      </c>
      <c r="AN912" t="str">
        <f t="shared" si="445"/>
        <v>Pharmaceutical</v>
      </c>
      <c r="AO912" t="str">
        <f t="shared" si="446"/>
        <v/>
      </c>
      <c r="AP912" t="str">
        <f t="shared" si="431"/>
        <v/>
      </c>
    </row>
    <row r="913" spans="1:42" hidden="1" x14ac:dyDescent="0.35">
      <c r="A913" s="1">
        <v>4087141</v>
      </c>
      <c r="B913" s="1" t="s">
        <v>582</v>
      </c>
      <c r="C913" s="1" t="s">
        <v>583</v>
      </c>
      <c r="D913" s="1">
        <v>2017</v>
      </c>
      <c r="E913" s="1" t="s">
        <v>618</v>
      </c>
      <c r="F913" s="1">
        <v>62825</v>
      </c>
      <c r="G913" s="1" t="s">
        <v>221</v>
      </c>
      <c r="H913" s="1" t="s">
        <v>59</v>
      </c>
      <c r="I913" s="1" t="s">
        <v>596</v>
      </c>
      <c r="J913" s="1">
        <v>4433</v>
      </c>
      <c r="K913" s="1" t="s">
        <v>614</v>
      </c>
      <c r="L913" s="1" t="s">
        <v>555</v>
      </c>
      <c r="M913" s="1"/>
      <c r="N913" s="1" t="s">
        <v>606</v>
      </c>
      <c r="O913" s="1" t="str">
        <f t="shared" si="450"/>
        <v>No</v>
      </c>
      <c r="P913" s="1" t="s">
        <v>722</v>
      </c>
      <c r="Q913" s="1">
        <v>0.09</v>
      </c>
      <c r="R913" s="1">
        <f t="shared" si="421"/>
        <v>0</v>
      </c>
      <c r="S913" s="1">
        <v>0.09</v>
      </c>
      <c r="T913" s="1" t="s">
        <v>7</v>
      </c>
      <c r="U913" s="1">
        <f>R913/1</f>
        <v>0</v>
      </c>
      <c r="V913" s="1">
        <f>S913</f>
        <v>0.09</v>
      </c>
      <c r="W913" s="1" t="s">
        <v>177</v>
      </c>
      <c r="X913" s="1" t="str">
        <f t="shared" si="436"/>
        <v>No</v>
      </c>
      <c r="AB913" t="s">
        <v>398</v>
      </c>
      <c r="AC913" t="str">
        <f t="shared" si="449"/>
        <v>No</v>
      </c>
      <c r="AD913" t="str">
        <f t="shared" si="438"/>
        <v>No</v>
      </c>
      <c r="AE913" t="str">
        <f t="shared" si="439"/>
        <v>Yes</v>
      </c>
      <c r="AF913" t="str">
        <f t="shared" si="440"/>
        <v>Yes</v>
      </c>
      <c r="AG913" t="str">
        <f t="shared" si="441"/>
        <v>No</v>
      </c>
      <c r="AH913" s="1" t="s">
        <v>348</v>
      </c>
      <c r="AI913" t="s">
        <v>348</v>
      </c>
      <c r="AJ913" t="str">
        <f t="shared" si="435"/>
        <v/>
      </c>
      <c r="AK913" t="str">
        <f t="shared" si="442"/>
        <v/>
      </c>
      <c r="AL913" t="str">
        <f t="shared" si="443"/>
        <v>Consumer</v>
      </c>
      <c r="AM913" t="str">
        <f t="shared" si="444"/>
        <v>Industrial</v>
      </c>
      <c r="AN913" t="str">
        <f t="shared" si="445"/>
        <v/>
      </c>
      <c r="AO913" t="str">
        <f t="shared" si="446"/>
        <v/>
      </c>
      <c r="AP913" t="str">
        <f t="shared" si="431"/>
        <v/>
      </c>
    </row>
    <row r="914" spans="1:42" hidden="1" x14ac:dyDescent="0.35">
      <c r="A914" s="1">
        <v>4087141</v>
      </c>
      <c r="B914" s="1" t="s">
        <v>582</v>
      </c>
      <c r="C914" s="1" t="s">
        <v>583</v>
      </c>
      <c r="D914" s="1">
        <v>2017</v>
      </c>
      <c r="E914" s="1" t="s">
        <v>618</v>
      </c>
      <c r="F914" s="1">
        <v>67507</v>
      </c>
      <c r="G914" s="1" t="s">
        <v>294</v>
      </c>
      <c r="H914" s="1" t="s">
        <v>130</v>
      </c>
      <c r="I914" s="1" t="s">
        <v>597</v>
      </c>
      <c r="J914" s="1">
        <v>2440</v>
      </c>
      <c r="K914" s="1" t="s">
        <v>345</v>
      </c>
      <c r="L914" s="1" t="s">
        <v>345</v>
      </c>
      <c r="M914" s="1"/>
      <c r="N914" s="1" t="s">
        <v>606</v>
      </c>
      <c r="O914" s="1" t="str">
        <f t="shared" si="450"/>
        <v>No</v>
      </c>
      <c r="P914" s="1" t="s">
        <v>722</v>
      </c>
      <c r="Q914" s="1">
        <v>163</v>
      </c>
      <c r="R914" s="1">
        <f t="shared" si="421"/>
        <v>0</v>
      </c>
      <c r="S914" s="1">
        <v>163</v>
      </c>
      <c r="T914" s="1" t="s">
        <v>30</v>
      </c>
      <c r="U914" s="1">
        <f t="shared" ref="U914:V916" si="451">R914/1000</f>
        <v>0</v>
      </c>
      <c r="V914" s="1">
        <f t="shared" si="451"/>
        <v>0.16300000000000001</v>
      </c>
      <c r="W914" s="1" t="s">
        <v>231</v>
      </c>
      <c r="X914" s="1" t="str">
        <f t="shared" si="436"/>
        <v>No</v>
      </c>
      <c r="AB914" t="s">
        <v>469</v>
      </c>
      <c r="AC914" t="str">
        <f t="shared" si="449"/>
        <v>No</v>
      </c>
      <c r="AD914" t="str">
        <f t="shared" si="438"/>
        <v>No</v>
      </c>
      <c r="AE914" t="str">
        <f t="shared" si="439"/>
        <v>No</v>
      </c>
      <c r="AF914" t="str">
        <f t="shared" si="440"/>
        <v>No</v>
      </c>
      <c r="AG914" t="str">
        <f t="shared" si="441"/>
        <v>Yes</v>
      </c>
      <c r="AH914" s="1" t="s">
        <v>348</v>
      </c>
      <c r="AI914" t="s">
        <v>348</v>
      </c>
      <c r="AJ914" t="str">
        <f t="shared" si="435"/>
        <v/>
      </c>
      <c r="AK914" t="str">
        <f t="shared" si="442"/>
        <v/>
      </c>
      <c r="AL914" t="str">
        <f t="shared" si="443"/>
        <v/>
      </c>
      <c r="AM914" t="str">
        <f t="shared" si="444"/>
        <v/>
      </c>
      <c r="AN914" t="str">
        <f t="shared" si="445"/>
        <v>Pharmaceutical</v>
      </c>
      <c r="AO914" t="str">
        <f t="shared" si="446"/>
        <v/>
      </c>
      <c r="AP914" t="str">
        <f t="shared" si="431"/>
        <v/>
      </c>
    </row>
    <row r="915" spans="1:42" hidden="1" x14ac:dyDescent="0.35">
      <c r="A915" s="1">
        <v>4087141</v>
      </c>
      <c r="B915" s="1" t="s">
        <v>582</v>
      </c>
      <c r="C915" s="1" t="s">
        <v>583</v>
      </c>
      <c r="D915" s="1">
        <v>2017</v>
      </c>
      <c r="E915" s="1" t="s">
        <v>618</v>
      </c>
      <c r="F915" s="1">
        <v>67506</v>
      </c>
      <c r="G915" s="1" t="s">
        <v>293</v>
      </c>
      <c r="H915" s="1" t="s">
        <v>129</v>
      </c>
      <c r="I915" s="1" t="s">
        <v>597</v>
      </c>
      <c r="J915" s="1">
        <v>2440</v>
      </c>
      <c r="K915" s="1" t="s">
        <v>345</v>
      </c>
      <c r="L915" s="1" t="s">
        <v>345</v>
      </c>
      <c r="M915" s="1"/>
      <c r="N915" s="1" t="s">
        <v>606</v>
      </c>
      <c r="O915" s="1" t="str">
        <f t="shared" si="450"/>
        <v>No</v>
      </c>
      <c r="P915" s="1" t="s">
        <v>722</v>
      </c>
      <c r="Q915" s="1">
        <v>80</v>
      </c>
      <c r="R915" s="1">
        <f t="shared" ref="R915:R978" si="452">IF(O915="No", 0, Q915)</f>
        <v>0</v>
      </c>
      <c r="S915" s="1">
        <v>40</v>
      </c>
      <c r="T915" s="1" t="s">
        <v>30</v>
      </c>
      <c r="U915" s="1">
        <f t="shared" si="451"/>
        <v>0</v>
      </c>
      <c r="V915" s="1">
        <f t="shared" si="451"/>
        <v>0.04</v>
      </c>
      <c r="W915" s="1" t="s">
        <v>231</v>
      </c>
      <c r="X915" s="1" t="str">
        <f t="shared" si="436"/>
        <v>No</v>
      </c>
      <c r="AB915" t="s">
        <v>468</v>
      </c>
      <c r="AC915" t="str">
        <f t="shared" si="449"/>
        <v>No</v>
      </c>
      <c r="AD915" t="str">
        <f t="shared" si="438"/>
        <v>No</v>
      </c>
      <c r="AE915" t="str">
        <f t="shared" si="439"/>
        <v>No</v>
      </c>
      <c r="AF915" t="str">
        <f t="shared" si="440"/>
        <v>No</v>
      </c>
      <c r="AG915" t="str">
        <f t="shared" si="441"/>
        <v>Yes</v>
      </c>
      <c r="AH915" s="1" t="s">
        <v>348</v>
      </c>
      <c r="AI915" t="s">
        <v>348</v>
      </c>
      <c r="AJ915" t="str">
        <f t="shared" si="435"/>
        <v/>
      </c>
      <c r="AK915" t="str">
        <f t="shared" si="442"/>
        <v/>
      </c>
      <c r="AL915" t="str">
        <f t="shared" si="443"/>
        <v/>
      </c>
      <c r="AM915" t="str">
        <f t="shared" si="444"/>
        <v/>
      </c>
      <c r="AN915" t="str">
        <f t="shared" si="445"/>
        <v>Pharmaceutical</v>
      </c>
      <c r="AO915" t="str">
        <f t="shared" si="446"/>
        <v/>
      </c>
      <c r="AP915" t="str">
        <f t="shared" si="431"/>
        <v/>
      </c>
    </row>
    <row r="916" spans="1:42" hidden="1" x14ac:dyDescent="0.35">
      <c r="A916" s="1">
        <v>4087141</v>
      </c>
      <c r="B916" s="1" t="s">
        <v>582</v>
      </c>
      <c r="C916" s="1" t="s">
        <v>583</v>
      </c>
      <c r="D916" s="1">
        <v>2017</v>
      </c>
      <c r="E916" s="1" t="s">
        <v>618</v>
      </c>
      <c r="F916" s="1">
        <v>67468</v>
      </c>
      <c r="G916" s="1" t="s">
        <v>261</v>
      </c>
      <c r="H916" s="1" t="s">
        <v>98</v>
      </c>
      <c r="I916" s="1" t="s">
        <v>597</v>
      </c>
      <c r="J916" s="1">
        <v>2440</v>
      </c>
      <c r="K916" s="1" t="s">
        <v>345</v>
      </c>
      <c r="L916" s="1" t="s">
        <v>563</v>
      </c>
      <c r="M916" s="1"/>
      <c r="N916" s="1" t="s">
        <v>606</v>
      </c>
      <c r="O916" s="1" t="str">
        <f t="shared" si="450"/>
        <v>No</v>
      </c>
      <c r="P916" s="1" t="s">
        <v>722</v>
      </c>
      <c r="Q916" s="1">
        <v>8.1999999999999993</v>
      </c>
      <c r="R916" s="1">
        <f t="shared" si="452"/>
        <v>0</v>
      </c>
      <c r="S916" s="1">
        <v>8.1999999999999993</v>
      </c>
      <c r="T916" s="1" t="s">
        <v>30</v>
      </c>
      <c r="U916" s="1">
        <f t="shared" si="451"/>
        <v>0</v>
      </c>
      <c r="V916" s="1">
        <f t="shared" si="451"/>
        <v>8.199999999999999E-3</v>
      </c>
      <c r="W916" s="1" t="s">
        <v>231</v>
      </c>
      <c r="X916" s="1" t="str">
        <f t="shared" si="436"/>
        <v>No</v>
      </c>
      <c r="AB916" t="s">
        <v>437</v>
      </c>
      <c r="AC916" t="str">
        <f t="shared" si="449"/>
        <v>No</v>
      </c>
      <c r="AD916" t="str">
        <f t="shared" si="438"/>
        <v>Yes</v>
      </c>
      <c r="AE916" t="str">
        <f t="shared" si="439"/>
        <v>No</v>
      </c>
      <c r="AF916" t="str">
        <f t="shared" si="440"/>
        <v>No</v>
      </c>
      <c r="AG916" t="str">
        <f t="shared" si="441"/>
        <v>Yes</v>
      </c>
      <c r="AH916" s="1" t="s">
        <v>348</v>
      </c>
      <c r="AI916" t="s">
        <v>348</v>
      </c>
      <c r="AJ916" t="str">
        <f t="shared" si="435"/>
        <v/>
      </c>
      <c r="AK916" t="str">
        <f t="shared" si="442"/>
        <v>PCP</v>
      </c>
      <c r="AL916" t="str">
        <f t="shared" si="443"/>
        <v/>
      </c>
      <c r="AM916" t="str">
        <f t="shared" si="444"/>
        <v/>
      </c>
      <c r="AN916" t="str">
        <f t="shared" si="445"/>
        <v>Pharmaceutical</v>
      </c>
      <c r="AO916" t="str">
        <f t="shared" si="446"/>
        <v/>
      </c>
      <c r="AP916" t="str">
        <f t="shared" si="431"/>
        <v/>
      </c>
    </row>
    <row r="917" spans="1:42" hidden="1" x14ac:dyDescent="0.35">
      <c r="A917" s="1">
        <v>4087141</v>
      </c>
      <c r="B917" s="1" t="s">
        <v>582</v>
      </c>
      <c r="C917" s="1" t="s">
        <v>583</v>
      </c>
      <c r="D917" s="1">
        <v>2017</v>
      </c>
      <c r="E917" s="1" t="s">
        <v>618</v>
      </c>
      <c r="F917" s="1">
        <v>62832</v>
      </c>
      <c r="G917" s="1" t="s">
        <v>226</v>
      </c>
      <c r="H917" s="1" t="s">
        <v>65</v>
      </c>
      <c r="I917" s="1" t="s">
        <v>596</v>
      </c>
      <c r="J917" s="1">
        <v>4433</v>
      </c>
      <c r="K917" s="1" t="s">
        <v>614</v>
      </c>
      <c r="L917" s="1" t="s">
        <v>547</v>
      </c>
      <c r="M917" s="1"/>
      <c r="N917" s="1" t="s">
        <v>606</v>
      </c>
      <c r="O917" s="1" t="str">
        <f t="shared" si="450"/>
        <v>No</v>
      </c>
      <c r="P917" s="1" t="s">
        <v>722</v>
      </c>
      <c r="Q917" s="1">
        <v>6.4000000000000001E-2</v>
      </c>
      <c r="R917" s="1">
        <f t="shared" si="452"/>
        <v>0</v>
      </c>
      <c r="S917" s="1">
        <v>6.4000000000000001E-2</v>
      </c>
      <c r="T917" s="1" t="s">
        <v>7</v>
      </c>
      <c r="U917" s="1">
        <f>R917/1</f>
        <v>0</v>
      </c>
      <c r="V917" s="1">
        <f>S917</f>
        <v>6.4000000000000001E-2</v>
      </c>
      <c r="W917" s="1" t="s">
        <v>177</v>
      </c>
      <c r="X917" s="1" t="str">
        <f t="shared" si="436"/>
        <v>No</v>
      </c>
      <c r="AB917" t="s">
        <v>406</v>
      </c>
      <c r="AC917" t="str">
        <f t="shared" si="449"/>
        <v>No</v>
      </c>
      <c r="AD917" t="str">
        <f t="shared" si="438"/>
        <v>Yes</v>
      </c>
      <c r="AE917" t="str">
        <f t="shared" si="439"/>
        <v>Yes</v>
      </c>
      <c r="AF917" t="str">
        <f t="shared" si="440"/>
        <v>Yes</v>
      </c>
      <c r="AG917" t="str">
        <f t="shared" si="441"/>
        <v>No</v>
      </c>
      <c r="AH917" s="1" t="s">
        <v>348</v>
      </c>
      <c r="AI917" t="s">
        <v>348</v>
      </c>
      <c r="AJ917" t="str">
        <f t="shared" si="435"/>
        <v/>
      </c>
      <c r="AK917" t="str">
        <f t="shared" si="442"/>
        <v>PCP</v>
      </c>
      <c r="AL917" t="str">
        <f t="shared" si="443"/>
        <v>Consumer</v>
      </c>
      <c r="AM917" t="str">
        <f t="shared" si="444"/>
        <v>Industrial</v>
      </c>
      <c r="AN917" t="str">
        <f t="shared" si="445"/>
        <v/>
      </c>
      <c r="AO917" t="str">
        <f t="shared" si="446"/>
        <v/>
      </c>
      <c r="AP917" t="str">
        <f t="shared" si="431"/>
        <v/>
      </c>
    </row>
    <row r="918" spans="1:42" hidden="1" x14ac:dyDescent="0.35">
      <c r="A918" s="1">
        <v>4087141</v>
      </c>
      <c r="B918" s="1" t="s">
        <v>582</v>
      </c>
      <c r="C918" s="1" t="s">
        <v>583</v>
      </c>
      <c r="D918" s="1">
        <v>2017</v>
      </c>
      <c r="E918" s="1" t="s">
        <v>618</v>
      </c>
      <c r="F918" s="1">
        <v>34475</v>
      </c>
      <c r="G918" s="1" t="s">
        <v>599</v>
      </c>
      <c r="H918" s="1" t="s">
        <v>19</v>
      </c>
      <c r="I918" s="1" t="s">
        <v>596</v>
      </c>
      <c r="J918" s="1">
        <v>4433</v>
      </c>
      <c r="K918" s="1" t="s">
        <v>614</v>
      </c>
      <c r="L918" s="1" t="s">
        <v>548</v>
      </c>
      <c r="M918" s="1"/>
      <c r="N918" s="1" t="s">
        <v>606</v>
      </c>
      <c r="O918" s="1" t="str">
        <f t="shared" si="450"/>
        <v>No</v>
      </c>
      <c r="P918" s="1" t="s">
        <v>722</v>
      </c>
      <c r="Q918" s="1">
        <v>0.16</v>
      </c>
      <c r="R918" s="1">
        <f t="shared" si="452"/>
        <v>0</v>
      </c>
      <c r="S918" s="1">
        <v>0.16</v>
      </c>
      <c r="T918" s="1" t="s">
        <v>7</v>
      </c>
      <c r="U918" s="1">
        <f>R918/1</f>
        <v>0</v>
      </c>
      <c r="V918" s="1">
        <f>S918</f>
        <v>0.16</v>
      </c>
      <c r="W918" s="1" t="s">
        <v>177</v>
      </c>
      <c r="X918" s="1" t="str">
        <f t="shared" si="436"/>
        <v>No</v>
      </c>
      <c r="AB918" t="s">
        <v>360</v>
      </c>
      <c r="AC918" t="str">
        <f t="shared" si="449"/>
        <v>No</v>
      </c>
      <c r="AD918" t="str">
        <f t="shared" si="438"/>
        <v>Yes</v>
      </c>
      <c r="AE918" t="str">
        <f t="shared" si="439"/>
        <v>Yes</v>
      </c>
      <c r="AF918" t="str">
        <f t="shared" si="440"/>
        <v>Yes</v>
      </c>
      <c r="AG918" t="str">
        <f t="shared" si="441"/>
        <v>Yes</v>
      </c>
      <c r="AH918" t="s">
        <v>348</v>
      </c>
      <c r="AI918" t="s">
        <v>348</v>
      </c>
      <c r="AJ918" t="str">
        <f t="shared" si="435"/>
        <v/>
      </c>
      <c r="AK918" t="str">
        <f t="shared" si="442"/>
        <v>PCP</v>
      </c>
      <c r="AL918" t="str">
        <f t="shared" si="443"/>
        <v>Consumer</v>
      </c>
      <c r="AM918" t="str">
        <f t="shared" si="444"/>
        <v>Industrial</v>
      </c>
      <c r="AN918" t="str">
        <f t="shared" si="445"/>
        <v>Pharmaceutical</v>
      </c>
      <c r="AO918" t="str">
        <f t="shared" si="446"/>
        <v/>
      </c>
      <c r="AP918" t="str">
        <f t="shared" si="431"/>
        <v/>
      </c>
    </row>
    <row r="919" spans="1:42" hidden="1" x14ac:dyDescent="0.35">
      <c r="A919" s="1">
        <v>4087141</v>
      </c>
      <c r="B919" s="1" t="s">
        <v>582</v>
      </c>
      <c r="C919" s="1" t="s">
        <v>583</v>
      </c>
      <c r="D919" s="1">
        <v>2017</v>
      </c>
      <c r="E919" s="1" t="s">
        <v>618</v>
      </c>
      <c r="F919" s="1">
        <v>61944</v>
      </c>
      <c r="G919" s="1" t="s">
        <v>203</v>
      </c>
      <c r="H919" s="1" t="s">
        <v>36</v>
      </c>
      <c r="I919" s="1" t="s">
        <v>596</v>
      </c>
      <c r="J919" s="1">
        <v>4433</v>
      </c>
      <c r="K919" s="1" t="s">
        <v>614</v>
      </c>
      <c r="L919" s="1" t="s">
        <v>556</v>
      </c>
      <c r="M919" s="1" t="s">
        <v>556</v>
      </c>
      <c r="N919" s="1" t="s">
        <v>607</v>
      </c>
      <c r="O919" s="1" t="str">
        <f t="shared" si="450"/>
        <v>Yes</v>
      </c>
      <c r="P919" s="1" t="s">
        <v>349</v>
      </c>
      <c r="Q919" s="1">
        <v>0.14000000000000001</v>
      </c>
      <c r="R919" s="1">
        <f t="shared" si="452"/>
        <v>0.14000000000000001</v>
      </c>
      <c r="S919" s="1">
        <v>0.32</v>
      </c>
      <c r="T919" s="1" t="s">
        <v>7</v>
      </c>
      <c r="U919" s="1">
        <f>R919/1</f>
        <v>0.14000000000000001</v>
      </c>
      <c r="V919" s="1">
        <f>S919</f>
        <v>0.32</v>
      </c>
      <c r="W919" s="1" t="s">
        <v>177</v>
      </c>
      <c r="X919" s="1" t="str">
        <f t="shared" si="436"/>
        <v>Yes</v>
      </c>
      <c r="AB919" s="1" t="s">
        <v>376</v>
      </c>
      <c r="AC919" t="str">
        <f t="shared" si="449"/>
        <v>No</v>
      </c>
      <c r="AD919" t="str">
        <f t="shared" si="438"/>
        <v>No</v>
      </c>
      <c r="AE919" t="str">
        <f t="shared" si="439"/>
        <v>No</v>
      </c>
      <c r="AF919" t="str">
        <f t="shared" si="440"/>
        <v>Yes</v>
      </c>
      <c r="AG919" t="str">
        <f t="shared" si="441"/>
        <v>No</v>
      </c>
      <c r="AH919" s="1" t="s">
        <v>348</v>
      </c>
      <c r="AI919" t="s">
        <v>348</v>
      </c>
      <c r="AJ919" t="str">
        <f t="shared" si="435"/>
        <v/>
      </c>
      <c r="AK919" t="str">
        <f t="shared" si="442"/>
        <v/>
      </c>
      <c r="AL919" t="str">
        <f t="shared" si="443"/>
        <v/>
      </c>
      <c r="AM919" t="str">
        <f t="shared" si="444"/>
        <v>Industrial</v>
      </c>
      <c r="AN919" t="str">
        <f t="shared" si="445"/>
        <v/>
      </c>
      <c r="AO919" t="str">
        <f t="shared" si="446"/>
        <v/>
      </c>
      <c r="AP919" t="str">
        <f t="shared" si="431"/>
        <v/>
      </c>
    </row>
    <row r="920" spans="1:42" hidden="1" x14ac:dyDescent="0.35">
      <c r="A920" s="1">
        <v>4087141</v>
      </c>
      <c r="B920" s="1" t="s">
        <v>582</v>
      </c>
      <c r="C920" s="1" t="s">
        <v>583</v>
      </c>
      <c r="D920" s="1">
        <v>2017</v>
      </c>
      <c r="E920" s="1" t="s">
        <v>618</v>
      </c>
      <c r="F920" s="1">
        <v>68017</v>
      </c>
      <c r="G920" s="1" t="s">
        <v>333</v>
      </c>
      <c r="H920" s="1" t="s">
        <v>164</v>
      </c>
      <c r="I920" s="1" t="s">
        <v>597</v>
      </c>
      <c r="J920" s="1">
        <v>2440</v>
      </c>
      <c r="K920" s="1" t="s">
        <v>345</v>
      </c>
      <c r="L920" s="1" t="s">
        <v>345</v>
      </c>
      <c r="M920" s="1"/>
      <c r="N920" s="1" t="s">
        <v>606</v>
      </c>
      <c r="O920" s="1" t="str">
        <f t="shared" si="450"/>
        <v>No</v>
      </c>
      <c r="P920" s="1" t="s">
        <v>722</v>
      </c>
      <c r="Q920" s="1">
        <v>290</v>
      </c>
      <c r="R920" s="1">
        <f t="shared" si="452"/>
        <v>0</v>
      </c>
      <c r="S920" s="1">
        <v>46</v>
      </c>
      <c r="T920" s="1" t="s">
        <v>30</v>
      </c>
      <c r="U920" s="1">
        <f>R920/1000</f>
        <v>0</v>
      </c>
      <c r="V920" s="1">
        <f>S920/1000</f>
        <v>4.5999999999999999E-2</v>
      </c>
      <c r="W920" s="1" t="s">
        <v>318</v>
      </c>
      <c r="X920" s="1" t="str">
        <f t="shared" si="436"/>
        <v>No</v>
      </c>
      <c r="AB920" t="s">
        <v>502</v>
      </c>
      <c r="AC920" t="str">
        <f t="shared" si="449"/>
        <v>No</v>
      </c>
      <c r="AD920" t="str">
        <f t="shared" si="438"/>
        <v>No</v>
      </c>
      <c r="AE920" t="str">
        <f t="shared" si="439"/>
        <v>No</v>
      </c>
      <c r="AF920" t="str">
        <f t="shared" si="440"/>
        <v>No</v>
      </c>
      <c r="AG920" t="str">
        <f t="shared" si="441"/>
        <v>Yes</v>
      </c>
      <c r="AH920" s="1" t="s">
        <v>348</v>
      </c>
      <c r="AI920" t="s">
        <v>348</v>
      </c>
      <c r="AJ920" t="str">
        <f t="shared" si="435"/>
        <v/>
      </c>
      <c r="AK920" t="str">
        <f t="shared" si="442"/>
        <v/>
      </c>
      <c r="AL920" t="str">
        <f t="shared" si="443"/>
        <v/>
      </c>
      <c r="AM920" t="str">
        <f t="shared" si="444"/>
        <v/>
      </c>
      <c r="AN920" t="str">
        <f t="shared" si="445"/>
        <v>Pharmaceutical</v>
      </c>
      <c r="AO920" t="str">
        <f t="shared" si="446"/>
        <v/>
      </c>
      <c r="AP920" t="str">
        <f t="shared" si="431"/>
        <v/>
      </c>
    </row>
    <row r="921" spans="1:42" hidden="1" x14ac:dyDescent="0.35">
      <c r="A921">
        <v>4087000</v>
      </c>
      <c r="B921" t="s">
        <v>3</v>
      </c>
      <c r="C921" t="s">
        <v>4</v>
      </c>
      <c r="D921">
        <v>2017</v>
      </c>
      <c r="E921" t="s">
        <v>620</v>
      </c>
      <c r="F921" s="4">
        <v>63226</v>
      </c>
      <c r="G921" t="s">
        <v>194</v>
      </c>
      <c r="H921" t="s">
        <v>25</v>
      </c>
      <c r="I921" t="s">
        <v>693</v>
      </c>
      <c r="N921" s="1" t="s">
        <v>606</v>
      </c>
      <c r="O921" s="1" t="str">
        <f t="shared" si="450"/>
        <v>No</v>
      </c>
      <c r="Q921" s="1">
        <v>100</v>
      </c>
      <c r="R921">
        <f t="shared" si="452"/>
        <v>0</v>
      </c>
      <c r="S921">
        <v>100</v>
      </c>
      <c r="T921" t="s">
        <v>622</v>
      </c>
      <c r="U921">
        <f t="shared" ref="U921:U928" si="453">R921/1</f>
        <v>0</v>
      </c>
      <c r="V921">
        <f t="shared" ref="V921:V928" si="454">U921</f>
        <v>0</v>
      </c>
      <c r="W921" t="s">
        <v>648</v>
      </c>
      <c r="X921" t="str">
        <f t="shared" ref="X921:X928" si="455">IF(S921&lt;R921, "Yes*", "No")</f>
        <v>No</v>
      </c>
      <c r="AB921" t="s">
        <v>365</v>
      </c>
      <c r="AC921" t="str">
        <f t="shared" si="449"/>
        <v>Yes</v>
      </c>
      <c r="AD921" t="str">
        <f t="shared" si="438"/>
        <v>No</v>
      </c>
      <c r="AE921" t="str">
        <f t="shared" si="439"/>
        <v>No</v>
      </c>
      <c r="AF921" t="str">
        <f t="shared" si="440"/>
        <v>No</v>
      </c>
      <c r="AG921" t="str">
        <f t="shared" si="441"/>
        <v>No</v>
      </c>
      <c r="AH921" t="s">
        <v>349</v>
      </c>
      <c r="AI921" t="s">
        <v>348</v>
      </c>
      <c r="AJ921" t="str">
        <f t="shared" si="435"/>
        <v>Pesticide</v>
      </c>
      <c r="AK921" t="str">
        <f t="shared" si="442"/>
        <v/>
      </c>
      <c r="AL921" t="str">
        <f t="shared" si="443"/>
        <v/>
      </c>
      <c r="AM921" t="str">
        <f t="shared" si="444"/>
        <v/>
      </c>
      <c r="AN921" t="str">
        <f t="shared" si="445"/>
        <v/>
      </c>
      <c r="AO921" t="str">
        <f t="shared" si="446"/>
        <v>PAH</v>
      </c>
      <c r="AP921" t="str">
        <f t="shared" si="431"/>
        <v/>
      </c>
    </row>
    <row r="922" spans="1:42" hidden="1" x14ac:dyDescent="0.35">
      <c r="A922">
        <v>40870112</v>
      </c>
      <c r="B922" t="s">
        <v>573</v>
      </c>
      <c r="C922" t="s">
        <v>574</v>
      </c>
      <c r="D922">
        <v>2017</v>
      </c>
      <c r="E922" t="s">
        <v>620</v>
      </c>
      <c r="F922" s="4">
        <v>63195</v>
      </c>
      <c r="G922" t="s">
        <v>192</v>
      </c>
      <c r="H922" t="s">
        <v>23</v>
      </c>
      <c r="I922" t="s">
        <v>693</v>
      </c>
      <c r="N922" t="s">
        <v>606</v>
      </c>
      <c r="O922" s="1" t="str">
        <f t="shared" si="450"/>
        <v>No</v>
      </c>
      <c r="Q922">
        <v>500</v>
      </c>
      <c r="R922">
        <f t="shared" si="452"/>
        <v>0</v>
      </c>
      <c r="S922">
        <v>100</v>
      </c>
      <c r="T922" t="s">
        <v>622</v>
      </c>
      <c r="U922">
        <f t="shared" si="453"/>
        <v>0</v>
      </c>
      <c r="V922">
        <f t="shared" si="454"/>
        <v>0</v>
      </c>
      <c r="W922" t="s">
        <v>648</v>
      </c>
      <c r="X922" t="str">
        <f t="shared" si="455"/>
        <v>No</v>
      </c>
      <c r="AB922" t="s">
        <v>363</v>
      </c>
      <c r="AC922" t="str">
        <f t="shared" si="449"/>
        <v>Yes</v>
      </c>
      <c r="AD922" t="str">
        <f t="shared" si="438"/>
        <v>No</v>
      </c>
      <c r="AE922" t="str">
        <f t="shared" si="439"/>
        <v>Yes</v>
      </c>
      <c r="AF922" t="str">
        <f t="shared" si="440"/>
        <v>Yes</v>
      </c>
      <c r="AG922" t="str">
        <f t="shared" si="441"/>
        <v>Yes</v>
      </c>
      <c r="AH922" t="s">
        <v>349</v>
      </c>
      <c r="AI922" t="s">
        <v>348</v>
      </c>
      <c r="AJ922" t="str">
        <f t="shared" si="435"/>
        <v>Pesticide</v>
      </c>
      <c r="AK922" t="str">
        <f t="shared" si="442"/>
        <v/>
      </c>
      <c r="AL922" t="str">
        <f t="shared" si="443"/>
        <v>Consumer</v>
      </c>
      <c r="AM922" t="str">
        <f t="shared" si="444"/>
        <v>Industrial</v>
      </c>
      <c r="AN922" t="str">
        <f t="shared" si="445"/>
        <v>Pharmaceutical</v>
      </c>
      <c r="AO922" t="str">
        <f t="shared" si="446"/>
        <v>PAH</v>
      </c>
      <c r="AP922" t="str">
        <f t="shared" si="431"/>
        <v/>
      </c>
    </row>
    <row r="923" spans="1:42" hidden="1" x14ac:dyDescent="0.35">
      <c r="A923">
        <v>4087170</v>
      </c>
      <c r="B923" t="s">
        <v>586</v>
      </c>
      <c r="C923" t="s">
        <v>587</v>
      </c>
      <c r="D923">
        <v>2017</v>
      </c>
      <c r="E923" t="s">
        <v>620</v>
      </c>
      <c r="F923" s="4">
        <v>63195</v>
      </c>
      <c r="G923" t="s">
        <v>192</v>
      </c>
      <c r="H923" t="s">
        <v>23</v>
      </c>
      <c r="I923" t="s">
        <v>693</v>
      </c>
      <c r="N923" t="s">
        <v>606</v>
      </c>
      <c r="O923" s="1" t="str">
        <f t="shared" si="450"/>
        <v>No</v>
      </c>
      <c r="Q923">
        <v>500</v>
      </c>
      <c r="R923">
        <f t="shared" si="452"/>
        <v>0</v>
      </c>
      <c r="S923">
        <v>100</v>
      </c>
      <c r="T923" t="s">
        <v>622</v>
      </c>
      <c r="U923">
        <f t="shared" si="453"/>
        <v>0</v>
      </c>
      <c r="V923">
        <f t="shared" si="454"/>
        <v>0</v>
      </c>
      <c r="W923" t="s">
        <v>648</v>
      </c>
      <c r="X923" t="str">
        <f t="shared" si="455"/>
        <v>No</v>
      </c>
      <c r="AB923" t="s">
        <v>363</v>
      </c>
      <c r="AC923" t="str">
        <f t="shared" si="449"/>
        <v>Yes</v>
      </c>
      <c r="AD923" t="str">
        <f t="shared" si="438"/>
        <v>No</v>
      </c>
      <c r="AE923" t="str">
        <f t="shared" si="439"/>
        <v>Yes</v>
      </c>
      <c r="AF923" t="str">
        <f t="shared" si="440"/>
        <v>Yes</v>
      </c>
      <c r="AG923" t="str">
        <f t="shared" si="441"/>
        <v>Yes</v>
      </c>
      <c r="AH923" t="s">
        <v>349</v>
      </c>
      <c r="AI923" t="s">
        <v>348</v>
      </c>
      <c r="AJ923" t="str">
        <f t="shared" si="435"/>
        <v>Pesticide</v>
      </c>
      <c r="AK923" t="str">
        <f t="shared" si="442"/>
        <v/>
      </c>
      <c r="AL923" t="str">
        <f t="shared" si="443"/>
        <v>Consumer</v>
      </c>
      <c r="AM923" t="str">
        <f t="shared" si="444"/>
        <v>Industrial</v>
      </c>
      <c r="AN923" t="str">
        <f t="shared" si="445"/>
        <v>Pharmaceutical</v>
      </c>
      <c r="AO923" t="str">
        <f t="shared" si="446"/>
        <v>PAH</v>
      </c>
      <c r="AP923" t="str">
        <f t="shared" si="431"/>
        <v/>
      </c>
    </row>
    <row r="924" spans="1:42" hidden="1" x14ac:dyDescent="0.35">
      <c r="A924">
        <v>40871607</v>
      </c>
      <c r="B924" s="5" t="s">
        <v>584</v>
      </c>
      <c r="C924" t="s">
        <v>585</v>
      </c>
      <c r="D924">
        <v>2017</v>
      </c>
      <c r="E924" t="s">
        <v>620</v>
      </c>
      <c r="F924" s="4">
        <v>63195</v>
      </c>
      <c r="G924" t="s">
        <v>192</v>
      </c>
      <c r="H924" t="s">
        <v>23</v>
      </c>
      <c r="I924" t="s">
        <v>693</v>
      </c>
      <c r="N924" t="s">
        <v>606</v>
      </c>
      <c r="O924" s="1" t="str">
        <f t="shared" si="450"/>
        <v>No</v>
      </c>
      <c r="Q924">
        <v>100</v>
      </c>
      <c r="R924">
        <f t="shared" si="452"/>
        <v>0</v>
      </c>
      <c r="S924">
        <v>100</v>
      </c>
      <c r="T924" t="s">
        <v>622</v>
      </c>
      <c r="U924">
        <f t="shared" si="453"/>
        <v>0</v>
      </c>
      <c r="V924">
        <f t="shared" si="454"/>
        <v>0</v>
      </c>
      <c r="W924" t="s">
        <v>648</v>
      </c>
      <c r="X924" t="str">
        <f t="shared" si="455"/>
        <v>No</v>
      </c>
      <c r="AB924" t="s">
        <v>363</v>
      </c>
      <c r="AC924" t="str">
        <f t="shared" si="449"/>
        <v>Yes</v>
      </c>
      <c r="AD924" t="str">
        <f t="shared" si="438"/>
        <v>No</v>
      </c>
      <c r="AE924" t="str">
        <f t="shared" si="439"/>
        <v>Yes</v>
      </c>
      <c r="AF924" t="str">
        <f t="shared" si="440"/>
        <v>Yes</v>
      </c>
      <c r="AG924" t="str">
        <f t="shared" si="441"/>
        <v>Yes</v>
      </c>
      <c r="AH924" t="s">
        <v>349</v>
      </c>
      <c r="AI924" t="s">
        <v>348</v>
      </c>
      <c r="AJ924" t="str">
        <f t="shared" si="435"/>
        <v>Pesticide</v>
      </c>
      <c r="AK924" t="str">
        <f t="shared" si="442"/>
        <v/>
      </c>
      <c r="AL924" t="str">
        <f t="shared" si="443"/>
        <v>Consumer</v>
      </c>
      <c r="AM924" t="str">
        <f t="shared" si="444"/>
        <v>Industrial</v>
      </c>
      <c r="AN924" t="str">
        <f t="shared" si="445"/>
        <v>Pharmaceutical</v>
      </c>
      <c r="AO924" t="str">
        <f t="shared" si="446"/>
        <v>PAH</v>
      </c>
      <c r="AP924" t="str">
        <f t="shared" si="431"/>
        <v/>
      </c>
    </row>
    <row r="925" spans="1:42" hidden="1" x14ac:dyDescent="0.35">
      <c r="A925">
        <v>4087141</v>
      </c>
      <c r="B925" t="s">
        <v>582</v>
      </c>
      <c r="C925" t="s">
        <v>583</v>
      </c>
      <c r="D925">
        <v>2017</v>
      </c>
      <c r="E925" t="s">
        <v>620</v>
      </c>
      <c r="F925" s="4">
        <v>63195</v>
      </c>
      <c r="G925" t="s">
        <v>192</v>
      </c>
      <c r="H925" t="s">
        <v>23</v>
      </c>
      <c r="I925" t="s">
        <v>693</v>
      </c>
      <c r="N925" t="s">
        <v>607</v>
      </c>
      <c r="O925" s="1" t="str">
        <f t="shared" si="450"/>
        <v>Yes</v>
      </c>
      <c r="Q925">
        <v>100</v>
      </c>
      <c r="R925">
        <f t="shared" si="452"/>
        <v>100</v>
      </c>
      <c r="S925">
        <v>100</v>
      </c>
      <c r="T925" t="s">
        <v>622</v>
      </c>
      <c r="U925">
        <f t="shared" si="453"/>
        <v>100</v>
      </c>
      <c r="V925">
        <f t="shared" si="454"/>
        <v>100</v>
      </c>
      <c r="W925" t="s">
        <v>648</v>
      </c>
      <c r="X925" t="str">
        <f t="shared" si="455"/>
        <v>No</v>
      </c>
      <c r="AB925" t="s">
        <v>363</v>
      </c>
      <c r="AC925" t="str">
        <f t="shared" si="449"/>
        <v>Yes</v>
      </c>
      <c r="AD925" t="str">
        <f t="shared" si="438"/>
        <v>No</v>
      </c>
      <c r="AE925" t="str">
        <f t="shared" si="439"/>
        <v>Yes</v>
      </c>
      <c r="AF925" t="str">
        <f t="shared" si="440"/>
        <v>Yes</v>
      </c>
      <c r="AG925" t="str">
        <f t="shared" si="441"/>
        <v>Yes</v>
      </c>
      <c r="AH925" t="s">
        <v>349</v>
      </c>
      <c r="AI925" t="s">
        <v>348</v>
      </c>
      <c r="AJ925" t="str">
        <f t="shared" si="435"/>
        <v>Pesticide</v>
      </c>
      <c r="AK925" t="str">
        <f t="shared" si="442"/>
        <v/>
      </c>
      <c r="AL925" t="str">
        <f t="shared" si="443"/>
        <v>Consumer</v>
      </c>
      <c r="AM925" t="str">
        <f t="shared" si="444"/>
        <v>Industrial</v>
      </c>
      <c r="AN925" t="str">
        <f t="shared" si="445"/>
        <v>Pharmaceutical</v>
      </c>
      <c r="AO925" t="str">
        <f t="shared" si="446"/>
        <v>PAH</v>
      </c>
      <c r="AP925" t="str">
        <f t="shared" si="431"/>
        <v/>
      </c>
    </row>
    <row r="926" spans="1:42" hidden="1" x14ac:dyDescent="0.35">
      <c r="A926">
        <v>4087098</v>
      </c>
      <c r="B926" t="s">
        <v>579</v>
      </c>
      <c r="C926" t="s">
        <v>580</v>
      </c>
      <c r="D926">
        <v>2017</v>
      </c>
      <c r="E926" t="s">
        <v>620</v>
      </c>
      <c r="F926" s="4">
        <v>63195</v>
      </c>
      <c r="G926" t="s">
        <v>192</v>
      </c>
      <c r="H926" t="s">
        <v>23</v>
      </c>
      <c r="I926" t="s">
        <v>693</v>
      </c>
      <c r="N926" t="s">
        <v>606</v>
      </c>
      <c r="O926" s="1" t="str">
        <f t="shared" si="450"/>
        <v>No</v>
      </c>
      <c r="Q926">
        <v>100</v>
      </c>
      <c r="R926">
        <f t="shared" si="452"/>
        <v>0</v>
      </c>
      <c r="S926">
        <v>100</v>
      </c>
      <c r="T926" t="s">
        <v>622</v>
      </c>
      <c r="U926">
        <f t="shared" si="453"/>
        <v>0</v>
      </c>
      <c r="V926">
        <f t="shared" si="454"/>
        <v>0</v>
      </c>
      <c r="W926" t="s">
        <v>648</v>
      </c>
      <c r="X926" t="str">
        <f t="shared" si="455"/>
        <v>No</v>
      </c>
      <c r="AB926" t="s">
        <v>363</v>
      </c>
      <c r="AC926" t="str">
        <f t="shared" si="449"/>
        <v>Yes</v>
      </c>
      <c r="AD926" t="str">
        <f t="shared" si="438"/>
        <v>No</v>
      </c>
      <c r="AE926" t="str">
        <f t="shared" si="439"/>
        <v>Yes</v>
      </c>
      <c r="AF926" t="str">
        <f t="shared" si="440"/>
        <v>Yes</v>
      </c>
      <c r="AG926" t="str">
        <f t="shared" si="441"/>
        <v>Yes</v>
      </c>
      <c r="AH926" t="s">
        <v>349</v>
      </c>
      <c r="AI926" t="s">
        <v>348</v>
      </c>
      <c r="AJ926" t="str">
        <f t="shared" si="435"/>
        <v>Pesticide</v>
      </c>
      <c r="AK926" t="str">
        <f t="shared" si="442"/>
        <v/>
      </c>
      <c r="AL926" t="str">
        <f t="shared" si="443"/>
        <v>Consumer</v>
      </c>
      <c r="AM926" t="str">
        <f t="shared" si="444"/>
        <v>Industrial</v>
      </c>
      <c r="AN926" t="str">
        <f t="shared" si="445"/>
        <v>Pharmaceutical</v>
      </c>
      <c r="AO926" t="str">
        <f t="shared" si="446"/>
        <v>PAH</v>
      </c>
      <c r="AP926" t="str">
        <f t="shared" si="431"/>
        <v/>
      </c>
    </row>
    <row r="927" spans="1:42" hidden="1" x14ac:dyDescent="0.35">
      <c r="A927">
        <v>40870855</v>
      </c>
      <c r="B927" t="s">
        <v>577</v>
      </c>
      <c r="C927" t="s">
        <v>578</v>
      </c>
      <c r="D927">
        <v>2017</v>
      </c>
      <c r="E927" t="s">
        <v>620</v>
      </c>
      <c r="F927" s="4">
        <v>63195</v>
      </c>
      <c r="G927" t="s">
        <v>192</v>
      </c>
      <c r="H927" t="s">
        <v>23</v>
      </c>
      <c r="I927" t="s">
        <v>693</v>
      </c>
      <c r="N927" t="s">
        <v>606</v>
      </c>
      <c r="O927" s="1" t="str">
        <f t="shared" si="450"/>
        <v>No</v>
      </c>
      <c r="Q927">
        <v>100</v>
      </c>
      <c r="R927">
        <f t="shared" si="452"/>
        <v>0</v>
      </c>
      <c r="S927">
        <v>100</v>
      </c>
      <c r="T927" t="s">
        <v>622</v>
      </c>
      <c r="U927">
        <f t="shared" si="453"/>
        <v>0</v>
      </c>
      <c r="V927">
        <f t="shared" si="454"/>
        <v>0</v>
      </c>
      <c r="W927" t="s">
        <v>648</v>
      </c>
      <c r="X927" t="str">
        <f t="shared" si="455"/>
        <v>No</v>
      </c>
      <c r="AB927" t="s">
        <v>363</v>
      </c>
      <c r="AC927" t="str">
        <f t="shared" si="449"/>
        <v>Yes</v>
      </c>
      <c r="AD927" t="str">
        <f t="shared" si="438"/>
        <v>No</v>
      </c>
      <c r="AE927" t="str">
        <f t="shared" si="439"/>
        <v>Yes</v>
      </c>
      <c r="AF927" t="str">
        <f t="shared" si="440"/>
        <v>Yes</v>
      </c>
      <c r="AG927" t="str">
        <f t="shared" si="441"/>
        <v>Yes</v>
      </c>
      <c r="AH927" t="s">
        <v>349</v>
      </c>
      <c r="AI927" t="s">
        <v>348</v>
      </c>
      <c r="AJ927" t="str">
        <f t="shared" si="435"/>
        <v>Pesticide</v>
      </c>
      <c r="AK927" t="str">
        <f t="shared" si="442"/>
        <v/>
      </c>
      <c r="AL927" t="str">
        <f t="shared" si="443"/>
        <v>Consumer</v>
      </c>
      <c r="AM927" t="str">
        <f t="shared" si="444"/>
        <v>Industrial</v>
      </c>
      <c r="AN927" t="str">
        <f t="shared" si="445"/>
        <v>Pharmaceutical</v>
      </c>
      <c r="AO927" t="str">
        <f t="shared" si="446"/>
        <v>PAH</v>
      </c>
      <c r="AP927" t="str">
        <f t="shared" si="431"/>
        <v/>
      </c>
    </row>
    <row r="928" spans="1:42" hidden="1" x14ac:dyDescent="0.35">
      <c r="A928">
        <v>4087014</v>
      </c>
      <c r="B928" t="s">
        <v>575</v>
      </c>
      <c r="C928" t="s">
        <v>576</v>
      </c>
      <c r="D928">
        <v>2017</v>
      </c>
      <c r="E928" t="s">
        <v>620</v>
      </c>
      <c r="F928" s="4">
        <v>63195</v>
      </c>
      <c r="G928" t="s">
        <v>192</v>
      </c>
      <c r="H928" t="s">
        <v>23</v>
      </c>
      <c r="I928" t="s">
        <v>693</v>
      </c>
      <c r="N928" t="s">
        <v>606</v>
      </c>
      <c r="O928" s="1" t="str">
        <f t="shared" si="450"/>
        <v>No</v>
      </c>
      <c r="Q928">
        <v>100</v>
      </c>
      <c r="R928">
        <f t="shared" si="452"/>
        <v>0</v>
      </c>
      <c r="S928">
        <v>100</v>
      </c>
      <c r="T928" t="s">
        <v>622</v>
      </c>
      <c r="U928">
        <f t="shared" si="453"/>
        <v>0</v>
      </c>
      <c r="V928">
        <f t="shared" si="454"/>
        <v>0</v>
      </c>
      <c r="W928" t="s">
        <v>648</v>
      </c>
      <c r="X928" t="str">
        <f t="shared" si="455"/>
        <v>No</v>
      </c>
      <c r="AB928" t="s">
        <v>363</v>
      </c>
      <c r="AC928" t="str">
        <f t="shared" si="449"/>
        <v>Yes</v>
      </c>
      <c r="AD928" t="str">
        <f t="shared" si="438"/>
        <v>No</v>
      </c>
      <c r="AE928" t="str">
        <f t="shared" si="439"/>
        <v>Yes</v>
      </c>
      <c r="AF928" t="str">
        <f t="shared" si="440"/>
        <v>Yes</v>
      </c>
      <c r="AG928" t="str">
        <f t="shared" si="441"/>
        <v>Yes</v>
      </c>
      <c r="AH928" t="s">
        <v>349</v>
      </c>
      <c r="AI928" t="s">
        <v>348</v>
      </c>
      <c r="AJ928" t="str">
        <f t="shared" si="435"/>
        <v>Pesticide</v>
      </c>
      <c r="AK928" t="str">
        <f t="shared" si="442"/>
        <v/>
      </c>
      <c r="AL928" t="str">
        <f t="shared" si="443"/>
        <v>Consumer</v>
      </c>
      <c r="AM928" t="str">
        <f t="shared" si="444"/>
        <v>Industrial</v>
      </c>
      <c r="AN928" t="str">
        <f t="shared" si="445"/>
        <v>Pharmaceutical</v>
      </c>
      <c r="AO928" t="str">
        <f t="shared" si="446"/>
        <v>PAH</v>
      </c>
      <c r="AP928" t="str">
        <f t="shared" si="431"/>
        <v/>
      </c>
    </row>
    <row r="929" spans="1:42" hidden="1" x14ac:dyDescent="0.35">
      <c r="A929" s="1">
        <v>4087141</v>
      </c>
      <c r="B929" s="1" t="s">
        <v>582</v>
      </c>
      <c r="C929" s="1" t="s">
        <v>583</v>
      </c>
      <c r="D929" s="1">
        <v>2017</v>
      </c>
      <c r="E929" s="1" t="s">
        <v>618</v>
      </c>
      <c r="F929" s="1">
        <v>68011</v>
      </c>
      <c r="G929" s="1" t="s">
        <v>329</v>
      </c>
      <c r="H929" s="1" t="s">
        <v>160</v>
      </c>
      <c r="I929" s="1" t="s">
        <v>597</v>
      </c>
      <c r="J929" s="1">
        <v>2440</v>
      </c>
      <c r="K929" s="1" t="s">
        <v>345</v>
      </c>
      <c r="L929" s="1" t="s">
        <v>563</v>
      </c>
      <c r="M929" s="1"/>
      <c r="N929" s="1" t="s">
        <v>606</v>
      </c>
      <c r="O929" s="1" t="str">
        <f t="shared" si="450"/>
        <v>No</v>
      </c>
      <c r="P929" s="1" t="s">
        <v>722</v>
      </c>
      <c r="Q929" s="1">
        <v>80</v>
      </c>
      <c r="R929" s="1">
        <f t="shared" si="452"/>
        <v>0</v>
      </c>
      <c r="S929" s="1">
        <v>80</v>
      </c>
      <c r="T929" s="1" t="s">
        <v>30</v>
      </c>
      <c r="U929" s="1">
        <f>R929/1000</f>
        <v>0</v>
      </c>
      <c r="V929" s="1">
        <f>S929/1000</f>
        <v>0.08</v>
      </c>
      <c r="W929" s="1" t="s">
        <v>318</v>
      </c>
      <c r="X929" s="1" t="str">
        <f t="shared" ref="X929:X939" si="456">IF(N929="E", "Yes", "No")</f>
        <v>No</v>
      </c>
      <c r="AB929" t="s">
        <v>499</v>
      </c>
      <c r="AC929" t="str">
        <f t="shared" si="449"/>
        <v>No</v>
      </c>
      <c r="AD929" t="str">
        <f t="shared" si="438"/>
        <v>Yes</v>
      </c>
      <c r="AE929" t="str">
        <f t="shared" si="439"/>
        <v>No</v>
      </c>
      <c r="AF929" t="str">
        <f t="shared" si="440"/>
        <v>No</v>
      </c>
      <c r="AG929" t="str">
        <f t="shared" si="441"/>
        <v>Yes</v>
      </c>
      <c r="AH929" s="1" t="s">
        <v>348</v>
      </c>
      <c r="AI929" t="s">
        <v>348</v>
      </c>
      <c r="AJ929" t="str">
        <f t="shared" si="435"/>
        <v/>
      </c>
      <c r="AK929" t="str">
        <f t="shared" si="442"/>
        <v>PCP</v>
      </c>
      <c r="AL929" t="str">
        <f t="shared" si="443"/>
        <v/>
      </c>
      <c r="AM929" t="str">
        <f t="shared" si="444"/>
        <v/>
      </c>
      <c r="AN929" t="str">
        <f t="shared" si="445"/>
        <v>Pharmaceutical</v>
      </c>
      <c r="AO929" t="str">
        <f t="shared" si="446"/>
        <v/>
      </c>
      <c r="AP929" t="str">
        <f t="shared" si="431"/>
        <v/>
      </c>
    </row>
    <row r="930" spans="1:42" hidden="1" x14ac:dyDescent="0.35">
      <c r="A930" s="1">
        <v>4087141</v>
      </c>
      <c r="B930" s="1" t="s">
        <v>582</v>
      </c>
      <c r="C930" s="1" t="s">
        <v>583</v>
      </c>
      <c r="D930" s="1">
        <v>2017</v>
      </c>
      <c r="E930" s="1" t="s">
        <v>618</v>
      </c>
      <c r="F930" s="1">
        <v>67497</v>
      </c>
      <c r="G930" s="1" t="s">
        <v>284</v>
      </c>
      <c r="H930" s="1" t="s">
        <v>120</v>
      </c>
      <c r="I930" s="1" t="s">
        <v>597</v>
      </c>
      <c r="J930" s="1">
        <v>2440</v>
      </c>
      <c r="K930" s="1" t="s">
        <v>345</v>
      </c>
      <c r="L930" s="1" t="s">
        <v>345</v>
      </c>
      <c r="M930" s="1"/>
      <c r="N930" s="1" t="s">
        <v>606</v>
      </c>
      <c r="O930" s="1" t="str">
        <f t="shared" si="450"/>
        <v>No</v>
      </c>
      <c r="P930" s="1" t="s">
        <v>722</v>
      </c>
      <c r="Q930" s="1">
        <v>54</v>
      </c>
      <c r="R930" s="1">
        <f t="shared" si="452"/>
        <v>0</v>
      </c>
      <c r="S930" s="1">
        <v>54</v>
      </c>
      <c r="T930" s="1" t="s">
        <v>30</v>
      </c>
      <c r="U930" s="1">
        <f>R930/1000</f>
        <v>0</v>
      </c>
      <c r="V930" s="1">
        <f>S930/1000</f>
        <v>5.3999999999999999E-2</v>
      </c>
      <c r="W930" s="1" t="s">
        <v>231</v>
      </c>
      <c r="X930" s="1" t="str">
        <f t="shared" si="456"/>
        <v>No</v>
      </c>
      <c r="AB930" t="s">
        <v>459</v>
      </c>
      <c r="AC930" t="str">
        <f t="shared" si="449"/>
        <v>No</v>
      </c>
      <c r="AD930" t="str">
        <f t="shared" si="438"/>
        <v>No</v>
      </c>
      <c r="AE930" t="str">
        <f t="shared" si="439"/>
        <v>No</v>
      </c>
      <c r="AF930" t="str">
        <f t="shared" si="440"/>
        <v>No</v>
      </c>
      <c r="AG930" t="str">
        <f t="shared" si="441"/>
        <v>Yes</v>
      </c>
      <c r="AH930" s="1" t="s">
        <v>348</v>
      </c>
      <c r="AI930" t="s">
        <v>348</v>
      </c>
      <c r="AJ930" t="str">
        <f t="shared" si="435"/>
        <v/>
      </c>
      <c r="AK930" t="str">
        <f t="shared" si="442"/>
        <v/>
      </c>
      <c r="AL930" t="str">
        <f t="shared" si="443"/>
        <v/>
      </c>
      <c r="AM930" t="str">
        <f t="shared" si="444"/>
        <v/>
      </c>
      <c r="AN930" t="str">
        <f t="shared" si="445"/>
        <v>Pharmaceutical</v>
      </c>
      <c r="AO930" t="str">
        <f t="shared" si="446"/>
        <v/>
      </c>
      <c r="AP930" t="str">
        <f t="shared" si="431"/>
        <v/>
      </c>
    </row>
    <row r="931" spans="1:42" hidden="1" x14ac:dyDescent="0.35">
      <c r="A931" s="1">
        <v>4087141</v>
      </c>
      <c r="B931" s="1" t="s">
        <v>582</v>
      </c>
      <c r="C931" s="1" t="s">
        <v>583</v>
      </c>
      <c r="D931" s="1">
        <v>2017</v>
      </c>
      <c r="E931" s="1" t="s">
        <v>618</v>
      </c>
      <c r="F931" s="1">
        <v>62813</v>
      </c>
      <c r="G931" s="1" t="s">
        <v>601</v>
      </c>
      <c r="H931" s="1" t="s">
        <v>50</v>
      </c>
      <c r="I931" s="1" t="s">
        <v>596</v>
      </c>
      <c r="J931" s="1">
        <v>4433</v>
      </c>
      <c r="K931" s="1" t="s">
        <v>614</v>
      </c>
      <c r="L931" s="1" t="s">
        <v>708</v>
      </c>
      <c r="M931" s="1" t="s">
        <v>507</v>
      </c>
      <c r="N931" s="1" t="s">
        <v>607</v>
      </c>
      <c r="O931" s="1" t="str">
        <f t="shared" si="450"/>
        <v>Yes</v>
      </c>
      <c r="P931" s="1" t="s">
        <v>349</v>
      </c>
      <c r="Q931" s="1">
        <v>0.08</v>
      </c>
      <c r="R931" s="1">
        <f t="shared" si="452"/>
        <v>0.08</v>
      </c>
      <c r="S931" s="1">
        <v>0.04</v>
      </c>
      <c r="T931" s="1" t="s">
        <v>7</v>
      </c>
      <c r="U931" s="1">
        <f>R931/1</f>
        <v>0.08</v>
      </c>
      <c r="V931" s="1">
        <f>S931</f>
        <v>0.04</v>
      </c>
      <c r="W931" s="1" t="s">
        <v>177</v>
      </c>
      <c r="X931" s="1" t="str">
        <f t="shared" si="456"/>
        <v>Yes</v>
      </c>
      <c r="AB931" t="s">
        <v>389</v>
      </c>
      <c r="AC931" s="1" t="s">
        <v>349</v>
      </c>
      <c r="AD931" t="str">
        <f t="shared" si="438"/>
        <v>Yes</v>
      </c>
      <c r="AE931" t="str">
        <f t="shared" si="439"/>
        <v>Yes</v>
      </c>
      <c r="AF931" t="str">
        <f t="shared" si="440"/>
        <v>Yes</v>
      </c>
      <c r="AG931" t="str">
        <f t="shared" si="441"/>
        <v>No</v>
      </c>
      <c r="AH931" s="1" t="s">
        <v>348</v>
      </c>
      <c r="AI931" t="s">
        <v>348</v>
      </c>
      <c r="AJ931" t="str">
        <f t="shared" si="435"/>
        <v>Pesticide</v>
      </c>
      <c r="AK931" t="str">
        <f t="shared" si="442"/>
        <v>PCP</v>
      </c>
      <c r="AL931" t="str">
        <f t="shared" si="443"/>
        <v>Consumer</v>
      </c>
      <c r="AM931" t="str">
        <f t="shared" si="444"/>
        <v>Industrial</v>
      </c>
      <c r="AN931" t="str">
        <f t="shared" si="445"/>
        <v/>
      </c>
      <c r="AO931" t="str">
        <f t="shared" si="446"/>
        <v/>
      </c>
      <c r="AP931" t="str">
        <f t="shared" si="431"/>
        <v/>
      </c>
    </row>
    <row r="932" spans="1:42" hidden="1" x14ac:dyDescent="0.35">
      <c r="A932" s="1">
        <v>4087141</v>
      </c>
      <c r="B932" s="1" t="s">
        <v>582</v>
      </c>
      <c r="C932" s="1" t="s">
        <v>583</v>
      </c>
      <c r="D932" s="1">
        <v>2017</v>
      </c>
      <c r="E932" s="1" t="s">
        <v>618</v>
      </c>
      <c r="F932" s="1">
        <v>68018</v>
      </c>
      <c r="G932" s="1" t="s">
        <v>334</v>
      </c>
      <c r="H932" s="1" t="s">
        <v>165</v>
      </c>
      <c r="I932" s="1" t="s">
        <v>597</v>
      </c>
      <c r="J932" s="1">
        <v>2440</v>
      </c>
      <c r="K932" s="1" t="s">
        <v>345</v>
      </c>
      <c r="L932" s="1" t="s">
        <v>345</v>
      </c>
      <c r="M932" s="1"/>
      <c r="N932" s="1" t="s">
        <v>606</v>
      </c>
      <c r="O932" s="1" t="str">
        <f t="shared" si="450"/>
        <v>No</v>
      </c>
      <c r="P932" s="1" t="s">
        <v>722</v>
      </c>
      <c r="Q932" s="1">
        <v>20</v>
      </c>
      <c r="R932" s="1">
        <f t="shared" si="452"/>
        <v>0</v>
      </c>
      <c r="S932" s="1">
        <v>16</v>
      </c>
      <c r="T932" s="1" t="s">
        <v>30</v>
      </c>
      <c r="U932" s="1">
        <f>R932/1000</f>
        <v>0</v>
      </c>
      <c r="V932" s="1">
        <f>S932/1000</f>
        <v>1.6E-2</v>
      </c>
      <c r="W932" s="1" t="s">
        <v>318</v>
      </c>
      <c r="X932" s="1" t="str">
        <f t="shared" si="456"/>
        <v>No</v>
      </c>
      <c r="AB932" s="1" t="s">
        <v>445</v>
      </c>
      <c r="AC932" t="str">
        <f>IF(ISNUMBER(SEARCH("Pesticide, active_ingredient", AB932)), "Yes", "No")</f>
        <v>No</v>
      </c>
      <c r="AD932" t="str">
        <f t="shared" si="438"/>
        <v>No</v>
      </c>
      <c r="AE932" t="str">
        <f t="shared" si="439"/>
        <v>No</v>
      </c>
      <c r="AF932" t="str">
        <f t="shared" si="440"/>
        <v>No</v>
      </c>
      <c r="AG932" t="str">
        <f t="shared" si="441"/>
        <v>Yes</v>
      </c>
      <c r="AH932" s="1" t="s">
        <v>348</v>
      </c>
      <c r="AI932" t="s">
        <v>348</v>
      </c>
      <c r="AJ932" t="str">
        <f t="shared" si="435"/>
        <v/>
      </c>
      <c r="AK932" t="str">
        <f t="shared" si="442"/>
        <v/>
      </c>
      <c r="AL932" t="str">
        <f t="shared" si="443"/>
        <v/>
      </c>
      <c r="AM932" t="str">
        <f t="shared" si="444"/>
        <v/>
      </c>
      <c r="AN932" t="str">
        <f t="shared" si="445"/>
        <v>Pharmaceutical</v>
      </c>
      <c r="AO932" t="str">
        <f t="shared" si="446"/>
        <v/>
      </c>
      <c r="AP932" t="str">
        <f t="shared" si="431"/>
        <v/>
      </c>
    </row>
    <row r="933" spans="1:42" hidden="1" x14ac:dyDescent="0.35">
      <c r="A933" s="1">
        <v>4087141</v>
      </c>
      <c r="B933" s="1" t="s">
        <v>582</v>
      </c>
      <c r="C933" s="1" t="s">
        <v>583</v>
      </c>
      <c r="D933" s="1">
        <v>2017</v>
      </c>
      <c r="E933" s="1" t="s">
        <v>618</v>
      </c>
      <c r="F933" s="1">
        <v>68022</v>
      </c>
      <c r="G933" s="1" t="s">
        <v>336</v>
      </c>
      <c r="H933" s="1" t="s">
        <v>167</v>
      </c>
      <c r="I933" s="1" t="s">
        <v>597</v>
      </c>
      <c r="J933" s="1">
        <v>2440</v>
      </c>
      <c r="K933" s="1" t="s">
        <v>345</v>
      </c>
      <c r="L933" s="1" t="s">
        <v>345</v>
      </c>
      <c r="M933" s="1"/>
      <c r="N933" s="1" t="s">
        <v>606</v>
      </c>
      <c r="O933" s="1" t="str">
        <f t="shared" si="450"/>
        <v>No</v>
      </c>
      <c r="P933" s="1" t="s">
        <v>722</v>
      </c>
      <c r="Q933" s="1">
        <v>8.1999999999999993</v>
      </c>
      <c r="R933" s="1">
        <f t="shared" si="452"/>
        <v>0</v>
      </c>
      <c r="S933" s="1">
        <v>2</v>
      </c>
      <c r="T933" s="1" t="s">
        <v>30</v>
      </c>
      <c r="U933" s="1">
        <f>R933/1000</f>
        <v>0</v>
      </c>
      <c r="V933" s="1">
        <f>S933/1000</f>
        <v>2E-3</v>
      </c>
      <c r="W933" s="1" t="s">
        <v>318</v>
      </c>
      <c r="X933" s="1" t="str">
        <f t="shared" si="456"/>
        <v>No</v>
      </c>
      <c r="AB933" s="1" t="s">
        <v>445</v>
      </c>
      <c r="AC933" t="str">
        <f>IF(ISNUMBER(SEARCH("Pesticide, active_ingredient", AB933)), "Yes", "No")</f>
        <v>No</v>
      </c>
      <c r="AD933" t="str">
        <f t="shared" si="438"/>
        <v>No</v>
      </c>
      <c r="AE933" t="str">
        <f t="shared" si="439"/>
        <v>No</v>
      </c>
      <c r="AF933" t="str">
        <f t="shared" si="440"/>
        <v>No</v>
      </c>
      <c r="AG933" t="str">
        <f t="shared" si="441"/>
        <v>Yes</v>
      </c>
      <c r="AH933" s="1" t="s">
        <v>348</v>
      </c>
      <c r="AI933" t="s">
        <v>348</v>
      </c>
      <c r="AJ933" t="str">
        <f t="shared" si="435"/>
        <v/>
      </c>
      <c r="AK933" t="str">
        <f t="shared" si="442"/>
        <v/>
      </c>
      <c r="AL933" t="str">
        <f t="shared" si="443"/>
        <v/>
      </c>
      <c r="AM933" t="str">
        <f t="shared" si="444"/>
        <v/>
      </c>
      <c r="AN933" t="str">
        <f t="shared" si="445"/>
        <v>Pharmaceutical</v>
      </c>
      <c r="AO933" t="str">
        <f t="shared" si="446"/>
        <v/>
      </c>
      <c r="AP933" t="str">
        <f t="shared" si="431"/>
        <v/>
      </c>
    </row>
    <row r="934" spans="1:42" hidden="1" x14ac:dyDescent="0.35">
      <c r="A934" s="1">
        <v>4087141</v>
      </c>
      <c r="B934" s="1" t="s">
        <v>582</v>
      </c>
      <c r="C934" s="1" t="s">
        <v>583</v>
      </c>
      <c r="D934" s="1">
        <v>2017</v>
      </c>
      <c r="E934" s="1" t="s">
        <v>618</v>
      </c>
      <c r="F934" s="1">
        <v>61707</v>
      </c>
      <c r="G934" s="1" t="s">
        <v>600</v>
      </c>
      <c r="H934" s="1" t="s">
        <v>34</v>
      </c>
      <c r="I934" s="1" t="s">
        <v>596</v>
      </c>
      <c r="J934" s="1">
        <v>4433</v>
      </c>
      <c r="K934" s="1" t="s">
        <v>614</v>
      </c>
      <c r="L934" s="1" t="s">
        <v>555</v>
      </c>
      <c r="M934" s="1"/>
      <c r="N934" s="1" t="s">
        <v>606</v>
      </c>
      <c r="O934" s="1" t="str">
        <f t="shared" si="450"/>
        <v>No</v>
      </c>
      <c r="P934" s="1" t="s">
        <v>722</v>
      </c>
      <c r="Q934" s="1">
        <v>0.32</v>
      </c>
      <c r="R934" s="1">
        <f t="shared" si="452"/>
        <v>0</v>
      </c>
      <c r="S934" s="1">
        <v>0.32</v>
      </c>
      <c r="T934" s="1" t="s">
        <v>7</v>
      </c>
      <c r="U934" s="1">
        <f>R934/1</f>
        <v>0</v>
      </c>
      <c r="V934" s="1">
        <f>S934</f>
        <v>0.32</v>
      </c>
      <c r="W934" s="1" t="s">
        <v>177</v>
      </c>
      <c r="X934" s="1" t="str">
        <f t="shared" si="456"/>
        <v>No</v>
      </c>
      <c r="AB934" s="1" t="s">
        <v>374</v>
      </c>
      <c r="AC934" t="str">
        <f>IF(ISNUMBER(SEARCH("Pesticide, active_ingredient", AB934)), "Yes", "No")</f>
        <v>No</v>
      </c>
      <c r="AD934" t="str">
        <f t="shared" si="438"/>
        <v>No</v>
      </c>
      <c r="AE934" t="str">
        <f t="shared" si="439"/>
        <v>Yes</v>
      </c>
      <c r="AF934" t="str">
        <f t="shared" si="440"/>
        <v>Yes</v>
      </c>
      <c r="AG934" t="str">
        <f t="shared" si="441"/>
        <v>No</v>
      </c>
      <c r="AH934" s="1" t="s">
        <v>348</v>
      </c>
      <c r="AI934" t="s">
        <v>348</v>
      </c>
      <c r="AJ934" t="str">
        <f t="shared" si="435"/>
        <v/>
      </c>
      <c r="AK934" t="str">
        <f t="shared" si="442"/>
        <v/>
      </c>
      <c r="AL934" t="str">
        <f t="shared" si="443"/>
        <v>Consumer</v>
      </c>
      <c r="AM934" t="str">
        <f t="shared" si="444"/>
        <v>Industrial</v>
      </c>
      <c r="AN934" t="str">
        <f t="shared" si="445"/>
        <v/>
      </c>
      <c r="AO934" t="str">
        <f t="shared" si="446"/>
        <v/>
      </c>
      <c r="AP934" t="str">
        <f t="shared" si="431"/>
        <v/>
      </c>
    </row>
    <row r="935" spans="1:42" hidden="1" x14ac:dyDescent="0.35">
      <c r="A935" s="1">
        <v>4087141</v>
      </c>
      <c r="B935" s="1" t="s">
        <v>582</v>
      </c>
      <c r="C935" s="1" t="s">
        <v>583</v>
      </c>
      <c r="D935" s="1">
        <v>2017</v>
      </c>
      <c r="E935" s="1" t="s">
        <v>618</v>
      </c>
      <c r="F935" s="1">
        <v>65065</v>
      </c>
      <c r="G935" s="2" t="s">
        <v>196</v>
      </c>
      <c r="H935" s="1" t="s">
        <v>28</v>
      </c>
      <c r="I935" s="1" t="s">
        <v>597</v>
      </c>
      <c r="J935" s="1">
        <v>2440</v>
      </c>
      <c r="K935" s="1" t="s">
        <v>345</v>
      </c>
      <c r="L935" s="1" t="s">
        <v>553</v>
      </c>
      <c r="M935" s="1" t="s">
        <v>530</v>
      </c>
      <c r="N935" s="1" t="s">
        <v>607</v>
      </c>
      <c r="O935" s="1" t="str">
        <f t="shared" si="450"/>
        <v>Yes</v>
      </c>
      <c r="P935" s="1" t="s">
        <v>349</v>
      </c>
      <c r="Q935" s="1">
        <v>90.6</v>
      </c>
      <c r="R935" s="1">
        <f t="shared" si="452"/>
        <v>90.6</v>
      </c>
      <c r="S935" s="1">
        <v>20</v>
      </c>
      <c r="T935" s="1" t="s">
        <v>30</v>
      </c>
      <c r="U935" s="1">
        <f>R935/1000</f>
        <v>9.06E-2</v>
      </c>
      <c r="V935" s="1">
        <f>S935/1000</f>
        <v>0.02</v>
      </c>
      <c r="W935" s="1" t="s">
        <v>177</v>
      </c>
      <c r="X935" s="1" t="str">
        <f t="shared" si="456"/>
        <v>Yes</v>
      </c>
      <c r="AB935" t="s">
        <v>368</v>
      </c>
      <c r="AC935" s="1" t="s">
        <v>349</v>
      </c>
      <c r="AD935" t="str">
        <f t="shared" si="438"/>
        <v>Yes</v>
      </c>
      <c r="AE935" t="str">
        <f t="shared" si="439"/>
        <v>Yes</v>
      </c>
      <c r="AF935" t="str">
        <f t="shared" si="440"/>
        <v>No</v>
      </c>
      <c r="AG935" t="str">
        <f t="shared" si="441"/>
        <v>No</v>
      </c>
      <c r="AH935" s="1" t="s">
        <v>348</v>
      </c>
      <c r="AI935" t="s">
        <v>348</v>
      </c>
      <c r="AJ935" t="str">
        <f t="shared" si="435"/>
        <v>Pesticide</v>
      </c>
      <c r="AK935" t="str">
        <f t="shared" si="442"/>
        <v>PCP</v>
      </c>
      <c r="AL935" t="str">
        <f t="shared" si="443"/>
        <v>Consumer</v>
      </c>
      <c r="AM935" t="str">
        <f t="shared" si="444"/>
        <v/>
      </c>
      <c r="AN935" t="str">
        <f t="shared" si="445"/>
        <v/>
      </c>
      <c r="AO935" t="str">
        <f t="shared" si="446"/>
        <v/>
      </c>
      <c r="AP935" t="str">
        <f t="shared" si="431"/>
        <v/>
      </c>
    </row>
    <row r="936" spans="1:42" hidden="1" x14ac:dyDescent="0.35">
      <c r="A936" s="1">
        <v>4087141</v>
      </c>
      <c r="B936" s="1" t="s">
        <v>582</v>
      </c>
      <c r="C936" s="1" t="s">
        <v>583</v>
      </c>
      <c r="D936" s="1">
        <v>2017</v>
      </c>
      <c r="E936" s="1" t="s">
        <v>618</v>
      </c>
      <c r="F936" s="1">
        <v>67462</v>
      </c>
      <c r="G936" s="1" t="s">
        <v>257</v>
      </c>
      <c r="H936" s="1" t="s">
        <v>94</v>
      </c>
      <c r="I936" s="1" t="s">
        <v>597</v>
      </c>
      <c r="J936" s="1">
        <v>2440</v>
      </c>
      <c r="K936" s="1" t="s">
        <v>345</v>
      </c>
      <c r="L936" s="1" t="s">
        <v>565</v>
      </c>
      <c r="M936" s="1"/>
      <c r="N936" s="1" t="s">
        <v>606</v>
      </c>
      <c r="O936" s="1" t="str">
        <f t="shared" si="450"/>
        <v>No</v>
      </c>
      <c r="P936" s="1" t="s">
        <v>722</v>
      </c>
      <c r="Q936" s="1">
        <v>38</v>
      </c>
      <c r="R936" s="1">
        <f t="shared" si="452"/>
        <v>0</v>
      </c>
      <c r="S936" s="1">
        <v>8</v>
      </c>
      <c r="T936" s="1" t="s">
        <v>30</v>
      </c>
      <c r="U936" s="1">
        <f>R936/1000</f>
        <v>0</v>
      </c>
      <c r="V936" s="1">
        <f>S936/1000</f>
        <v>8.0000000000000002E-3</v>
      </c>
      <c r="W936" s="1" t="s">
        <v>231</v>
      </c>
      <c r="X936" s="1" t="str">
        <f t="shared" si="456"/>
        <v>No</v>
      </c>
      <c r="AB936" t="s">
        <v>433</v>
      </c>
      <c r="AC936" s="1" t="s">
        <v>349</v>
      </c>
      <c r="AD936" t="str">
        <f t="shared" si="438"/>
        <v>Yes</v>
      </c>
      <c r="AE936" t="str">
        <f t="shared" si="439"/>
        <v>No</v>
      </c>
      <c r="AF936" t="str">
        <f t="shared" si="440"/>
        <v>Yes</v>
      </c>
      <c r="AG936" t="str">
        <f t="shared" si="441"/>
        <v>Yes</v>
      </c>
      <c r="AH936" s="1" t="s">
        <v>348</v>
      </c>
      <c r="AI936" t="s">
        <v>348</v>
      </c>
      <c r="AJ936" t="str">
        <f t="shared" si="435"/>
        <v>Pesticide</v>
      </c>
      <c r="AK936" t="str">
        <f t="shared" si="442"/>
        <v>PCP</v>
      </c>
      <c r="AL936" t="str">
        <f t="shared" si="443"/>
        <v/>
      </c>
      <c r="AM936" t="str">
        <f t="shared" si="444"/>
        <v>Industrial</v>
      </c>
      <c r="AN936" t="str">
        <f t="shared" si="445"/>
        <v>Pharmaceutical</v>
      </c>
      <c r="AO936" t="str">
        <f t="shared" si="446"/>
        <v/>
      </c>
      <c r="AP936" t="str">
        <f t="shared" si="431"/>
        <v/>
      </c>
    </row>
    <row r="937" spans="1:42" hidden="1" x14ac:dyDescent="0.35">
      <c r="A937" s="1">
        <v>4087141</v>
      </c>
      <c r="B937" s="1" t="s">
        <v>582</v>
      </c>
      <c r="C937" s="1" t="s">
        <v>583</v>
      </c>
      <c r="D937" s="1">
        <v>2017</v>
      </c>
      <c r="E937" s="1" t="s">
        <v>618</v>
      </c>
      <c r="F937" s="1">
        <v>62810</v>
      </c>
      <c r="G937" s="1" t="s">
        <v>212</v>
      </c>
      <c r="H937" s="1" t="s">
        <v>47</v>
      </c>
      <c r="I937" s="1" t="s">
        <v>596</v>
      </c>
      <c r="J937" s="1">
        <v>4433</v>
      </c>
      <c r="K937" s="1" t="s">
        <v>614</v>
      </c>
      <c r="L937" s="1" t="s">
        <v>555</v>
      </c>
      <c r="M937" s="1"/>
      <c r="N937" s="1" t="s">
        <v>606</v>
      </c>
      <c r="O937" s="1" t="str">
        <f t="shared" si="450"/>
        <v>No</v>
      </c>
      <c r="P937" s="1" t="s">
        <v>722</v>
      </c>
      <c r="Q937" s="1">
        <v>0.4</v>
      </c>
      <c r="R937" s="1">
        <f t="shared" si="452"/>
        <v>0</v>
      </c>
      <c r="S937" s="1">
        <v>0.4</v>
      </c>
      <c r="T937" s="1" t="s">
        <v>7</v>
      </c>
      <c r="U937" s="1">
        <f>R937/1</f>
        <v>0</v>
      </c>
      <c r="V937" s="1">
        <f>S937</f>
        <v>0.4</v>
      </c>
      <c r="W937" s="1" t="s">
        <v>177</v>
      </c>
      <c r="X937" s="1" t="str">
        <f t="shared" si="456"/>
        <v>No</v>
      </c>
      <c r="AB937" t="s">
        <v>386</v>
      </c>
      <c r="AC937" t="str">
        <f t="shared" ref="AC937:AC954" si="457">IF(ISNUMBER(SEARCH("Pesticide, active_ingredient", AB937)), "Yes", "No")</f>
        <v>No</v>
      </c>
      <c r="AD937" t="str">
        <f t="shared" si="438"/>
        <v>No</v>
      </c>
      <c r="AE937" t="str">
        <f t="shared" si="439"/>
        <v>Yes</v>
      </c>
      <c r="AF937" t="str">
        <f t="shared" si="440"/>
        <v>Yes</v>
      </c>
      <c r="AG937" t="str">
        <f t="shared" si="441"/>
        <v>No</v>
      </c>
      <c r="AH937" s="1" t="s">
        <v>348</v>
      </c>
      <c r="AI937" t="s">
        <v>348</v>
      </c>
      <c r="AJ937" t="str">
        <f t="shared" si="435"/>
        <v/>
      </c>
      <c r="AK937" t="str">
        <f t="shared" si="442"/>
        <v/>
      </c>
      <c r="AL937" t="str">
        <f t="shared" si="443"/>
        <v>Consumer</v>
      </c>
      <c r="AM937" t="str">
        <f t="shared" si="444"/>
        <v>Industrial</v>
      </c>
      <c r="AN937" t="str">
        <f t="shared" si="445"/>
        <v/>
      </c>
      <c r="AO937" t="str">
        <f t="shared" si="446"/>
        <v/>
      </c>
      <c r="AP937" t="str">
        <f t="shared" si="431"/>
        <v/>
      </c>
    </row>
    <row r="938" spans="1:42" hidden="1" x14ac:dyDescent="0.35">
      <c r="A938" s="1">
        <v>4087141</v>
      </c>
      <c r="B938" s="1" t="s">
        <v>582</v>
      </c>
      <c r="C938" s="1" t="s">
        <v>583</v>
      </c>
      <c r="D938" s="1">
        <v>2017</v>
      </c>
      <c r="E938" s="1" t="s">
        <v>618</v>
      </c>
      <c r="F938" s="1">
        <v>67476</v>
      </c>
      <c r="G938" s="1" t="s">
        <v>267</v>
      </c>
      <c r="H938" s="1" t="s">
        <v>104</v>
      </c>
      <c r="I938" s="1" t="s">
        <v>597</v>
      </c>
      <c r="J938" s="1">
        <v>2440</v>
      </c>
      <c r="K938" s="1" t="s">
        <v>345</v>
      </c>
      <c r="L938" s="1" t="s">
        <v>345</v>
      </c>
      <c r="M938" s="1"/>
      <c r="N938" s="1" t="s">
        <v>606</v>
      </c>
      <c r="O938" s="1" t="str">
        <f t="shared" si="450"/>
        <v>No</v>
      </c>
      <c r="P938" s="1" t="s">
        <v>722</v>
      </c>
      <c r="Q938" s="1">
        <v>104</v>
      </c>
      <c r="R938" s="1">
        <f t="shared" si="452"/>
        <v>0</v>
      </c>
      <c r="S938" s="1">
        <v>104</v>
      </c>
      <c r="T938" s="1" t="s">
        <v>30</v>
      </c>
      <c r="U938" s="1">
        <f>R938/1000</f>
        <v>0</v>
      </c>
      <c r="V938" s="1">
        <f>S938/1000</f>
        <v>0.104</v>
      </c>
      <c r="W938" s="1" t="s">
        <v>231</v>
      </c>
      <c r="X938" s="1" t="str">
        <f t="shared" si="456"/>
        <v>No</v>
      </c>
      <c r="AB938" s="1" t="s">
        <v>443</v>
      </c>
      <c r="AC938" t="str">
        <f t="shared" si="457"/>
        <v>No</v>
      </c>
      <c r="AD938" t="str">
        <f t="shared" si="438"/>
        <v>No</v>
      </c>
      <c r="AE938" t="str">
        <f t="shared" si="439"/>
        <v>No</v>
      </c>
      <c r="AF938" t="str">
        <f t="shared" si="440"/>
        <v>No</v>
      </c>
      <c r="AG938" t="str">
        <f t="shared" si="441"/>
        <v>Yes</v>
      </c>
      <c r="AH938" s="1" t="s">
        <v>348</v>
      </c>
      <c r="AI938" t="s">
        <v>348</v>
      </c>
      <c r="AJ938" t="str">
        <f t="shared" si="435"/>
        <v/>
      </c>
      <c r="AK938" t="str">
        <f t="shared" si="442"/>
        <v/>
      </c>
      <c r="AL938" t="str">
        <f t="shared" si="443"/>
        <v/>
      </c>
      <c r="AM938" t="str">
        <f t="shared" si="444"/>
        <v/>
      </c>
      <c r="AN938" t="str">
        <f t="shared" si="445"/>
        <v>Pharmaceutical</v>
      </c>
      <c r="AO938" t="str">
        <f t="shared" si="446"/>
        <v/>
      </c>
      <c r="AP938" t="str">
        <f t="shared" si="431"/>
        <v/>
      </c>
    </row>
    <row r="939" spans="1:42" hidden="1" x14ac:dyDescent="0.35">
      <c r="A939" s="1">
        <v>4087000</v>
      </c>
      <c r="B939" s="1" t="s">
        <v>3</v>
      </c>
      <c r="C939" s="1" t="s">
        <v>4</v>
      </c>
      <c r="D939" s="1">
        <v>2017</v>
      </c>
      <c r="E939" s="1" t="s">
        <v>618</v>
      </c>
      <c r="F939" s="1">
        <v>68009</v>
      </c>
      <c r="G939" s="1" t="s">
        <v>328</v>
      </c>
      <c r="H939" s="1" t="s">
        <v>159</v>
      </c>
      <c r="I939" s="1" t="s">
        <v>597</v>
      </c>
      <c r="J939" s="1">
        <v>2440</v>
      </c>
      <c r="K939" s="1" t="s">
        <v>345</v>
      </c>
      <c r="L939" s="1" t="s">
        <v>563</v>
      </c>
      <c r="M939" s="1"/>
      <c r="N939" s="1" t="s">
        <v>606</v>
      </c>
      <c r="O939" s="1" t="str">
        <f t="shared" si="450"/>
        <v>No</v>
      </c>
      <c r="P939" s="1" t="s">
        <v>722</v>
      </c>
      <c r="Q939" s="1">
        <v>20</v>
      </c>
      <c r="R939" s="1">
        <f t="shared" si="452"/>
        <v>0</v>
      </c>
      <c r="S939" s="1">
        <v>28</v>
      </c>
      <c r="T939" s="1" t="s">
        <v>30</v>
      </c>
      <c r="U939" s="1">
        <f>R939/1000</f>
        <v>0</v>
      </c>
      <c r="V939" s="1">
        <f>S939/1000</f>
        <v>2.8000000000000001E-2</v>
      </c>
      <c r="W939" s="1" t="s">
        <v>318</v>
      </c>
      <c r="X939" s="1" t="str">
        <f t="shared" si="456"/>
        <v>No</v>
      </c>
      <c r="AB939" t="s">
        <v>498</v>
      </c>
      <c r="AC939" t="str">
        <f t="shared" si="457"/>
        <v>No</v>
      </c>
      <c r="AD939" t="str">
        <f t="shared" si="438"/>
        <v>Yes</v>
      </c>
      <c r="AE939" t="str">
        <f t="shared" si="439"/>
        <v>No</v>
      </c>
      <c r="AF939" t="str">
        <f t="shared" si="440"/>
        <v>No</v>
      </c>
      <c r="AG939" t="str">
        <f t="shared" si="441"/>
        <v>Yes</v>
      </c>
      <c r="AH939" s="1" t="s">
        <v>348</v>
      </c>
      <c r="AI939" t="s">
        <v>348</v>
      </c>
      <c r="AJ939" t="str">
        <f t="shared" si="435"/>
        <v/>
      </c>
      <c r="AK939" t="str">
        <f t="shared" si="442"/>
        <v>PCP</v>
      </c>
      <c r="AL939" t="str">
        <f t="shared" si="443"/>
        <v/>
      </c>
      <c r="AM939" t="str">
        <f t="shared" si="444"/>
        <v/>
      </c>
      <c r="AN939" t="str">
        <f t="shared" si="445"/>
        <v>Pharmaceutical</v>
      </c>
      <c r="AO939" t="str">
        <f t="shared" si="446"/>
        <v/>
      </c>
      <c r="AP939" t="str">
        <f t="shared" si="431"/>
        <v/>
      </c>
    </row>
    <row r="940" spans="1:42" hidden="1" x14ac:dyDescent="0.35">
      <c r="A940">
        <v>40870112</v>
      </c>
      <c r="B940" t="s">
        <v>573</v>
      </c>
      <c r="C940" t="s">
        <v>574</v>
      </c>
      <c r="D940">
        <v>2017</v>
      </c>
      <c r="E940" t="s">
        <v>620</v>
      </c>
      <c r="F940" s="4">
        <v>63196</v>
      </c>
      <c r="G940" t="s">
        <v>218</v>
      </c>
      <c r="H940" t="s">
        <v>55</v>
      </c>
      <c r="I940" t="s">
        <v>693</v>
      </c>
      <c r="N940" t="s">
        <v>607</v>
      </c>
      <c r="O940" s="1" t="str">
        <f t="shared" si="450"/>
        <v>Yes</v>
      </c>
      <c r="Q940">
        <v>10100</v>
      </c>
      <c r="R940">
        <f t="shared" si="452"/>
        <v>10100</v>
      </c>
      <c r="S940">
        <v>500</v>
      </c>
      <c r="T940" t="s">
        <v>622</v>
      </c>
      <c r="U940">
        <f t="shared" ref="U940:U946" si="458">R940/1</f>
        <v>10100</v>
      </c>
      <c r="V940">
        <f t="shared" ref="V940:V946" si="459">U940</f>
        <v>10100</v>
      </c>
      <c r="W940" t="s">
        <v>648</v>
      </c>
      <c r="X940" t="str">
        <f t="shared" ref="X940:X946" si="460">IF(S940&lt;R940, "Yes*", "No")</f>
        <v>Yes*</v>
      </c>
      <c r="AB940" t="s">
        <v>394</v>
      </c>
      <c r="AC940" t="str">
        <f t="shared" si="457"/>
        <v>No</v>
      </c>
      <c r="AD940" t="str">
        <f t="shared" si="438"/>
        <v>Yes</v>
      </c>
      <c r="AE940" t="str">
        <f t="shared" si="439"/>
        <v>Yes</v>
      </c>
      <c r="AF940" t="str">
        <f t="shared" si="440"/>
        <v>No</v>
      </c>
      <c r="AG940" t="str">
        <f t="shared" si="441"/>
        <v>Yes</v>
      </c>
      <c r="AH940" t="s">
        <v>349</v>
      </c>
      <c r="AI940" t="s">
        <v>348</v>
      </c>
      <c r="AJ940" t="str">
        <f t="shared" si="435"/>
        <v/>
      </c>
      <c r="AK940" t="str">
        <f t="shared" si="442"/>
        <v>PCP</v>
      </c>
      <c r="AL940" t="str">
        <f t="shared" si="443"/>
        <v>Consumer</v>
      </c>
      <c r="AM940" t="str">
        <f t="shared" si="444"/>
        <v/>
      </c>
      <c r="AN940" t="str">
        <f t="shared" si="445"/>
        <v>Pharmaceutical</v>
      </c>
      <c r="AO940" t="str">
        <f t="shared" si="446"/>
        <v>PAH</v>
      </c>
      <c r="AP940" t="str">
        <f t="shared" si="431"/>
        <v/>
      </c>
    </row>
    <row r="941" spans="1:42" hidden="1" x14ac:dyDescent="0.35">
      <c r="A941">
        <v>4087170</v>
      </c>
      <c r="B941" t="s">
        <v>586</v>
      </c>
      <c r="C941" t="s">
        <v>587</v>
      </c>
      <c r="D941">
        <v>2017</v>
      </c>
      <c r="E941" t="s">
        <v>620</v>
      </c>
      <c r="F941" s="4">
        <v>63196</v>
      </c>
      <c r="G941" t="s">
        <v>218</v>
      </c>
      <c r="H941" t="s">
        <v>55</v>
      </c>
      <c r="I941" t="s">
        <v>693</v>
      </c>
      <c r="N941" t="s">
        <v>607</v>
      </c>
      <c r="O941" s="1" t="str">
        <f t="shared" si="450"/>
        <v>Yes</v>
      </c>
      <c r="Q941">
        <v>8630</v>
      </c>
      <c r="R941">
        <f t="shared" si="452"/>
        <v>8630</v>
      </c>
      <c r="S941">
        <v>500</v>
      </c>
      <c r="T941" t="s">
        <v>622</v>
      </c>
      <c r="U941">
        <f t="shared" si="458"/>
        <v>8630</v>
      </c>
      <c r="V941">
        <f t="shared" si="459"/>
        <v>8630</v>
      </c>
      <c r="W941" t="s">
        <v>648</v>
      </c>
      <c r="X941" t="str">
        <f t="shared" si="460"/>
        <v>Yes*</v>
      </c>
      <c r="AB941" t="s">
        <v>394</v>
      </c>
      <c r="AC941" t="str">
        <f t="shared" si="457"/>
        <v>No</v>
      </c>
      <c r="AD941" t="str">
        <f t="shared" si="438"/>
        <v>Yes</v>
      </c>
      <c r="AE941" t="str">
        <f t="shared" si="439"/>
        <v>Yes</v>
      </c>
      <c r="AF941" t="str">
        <f t="shared" si="440"/>
        <v>No</v>
      </c>
      <c r="AG941" t="str">
        <f t="shared" si="441"/>
        <v>Yes</v>
      </c>
      <c r="AH941" t="s">
        <v>349</v>
      </c>
      <c r="AI941" t="s">
        <v>348</v>
      </c>
      <c r="AJ941" t="str">
        <f t="shared" si="435"/>
        <v/>
      </c>
      <c r="AK941" t="str">
        <f t="shared" si="442"/>
        <v>PCP</v>
      </c>
      <c r="AL941" t="str">
        <f t="shared" si="443"/>
        <v>Consumer</v>
      </c>
      <c r="AM941" t="str">
        <f t="shared" si="444"/>
        <v/>
      </c>
      <c r="AN941" t="str">
        <f t="shared" si="445"/>
        <v>Pharmaceutical</v>
      </c>
      <c r="AO941" t="str">
        <f t="shared" si="446"/>
        <v>PAH</v>
      </c>
      <c r="AP941" t="str">
        <f t="shared" ref="AP941:AP1004" si="461">IF(AI941="Yes", "Other", "")</f>
        <v/>
      </c>
    </row>
    <row r="942" spans="1:42" hidden="1" x14ac:dyDescent="0.35">
      <c r="A942">
        <v>40871607</v>
      </c>
      <c r="B942" s="5" t="s">
        <v>584</v>
      </c>
      <c r="C942" t="s">
        <v>585</v>
      </c>
      <c r="D942">
        <v>2017</v>
      </c>
      <c r="E942" t="s">
        <v>620</v>
      </c>
      <c r="F942" s="4">
        <v>63196</v>
      </c>
      <c r="G942" t="s">
        <v>218</v>
      </c>
      <c r="H942" t="s">
        <v>55</v>
      </c>
      <c r="I942" t="s">
        <v>693</v>
      </c>
      <c r="N942" t="s">
        <v>607</v>
      </c>
      <c r="O942" s="1" t="str">
        <f t="shared" si="450"/>
        <v>Yes</v>
      </c>
      <c r="Q942">
        <v>2210</v>
      </c>
      <c r="R942">
        <f t="shared" si="452"/>
        <v>2210</v>
      </c>
      <c r="S942">
        <v>500</v>
      </c>
      <c r="T942" t="s">
        <v>622</v>
      </c>
      <c r="U942">
        <f t="shared" si="458"/>
        <v>2210</v>
      </c>
      <c r="V942">
        <f t="shared" si="459"/>
        <v>2210</v>
      </c>
      <c r="W942" t="s">
        <v>648</v>
      </c>
      <c r="X942" t="str">
        <f t="shared" si="460"/>
        <v>Yes*</v>
      </c>
      <c r="AB942" t="s">
        <v>394</v>
      </c>
      <c r="AC942" t="str">
        <f t="shared" si="457"/>
        <v>No</v>
      </c>
      <c r="AD942" t="str">
        <f t="shared" si="438"/>
        <v>Yes</v>
      </c>
      <c r="AE942" t="str">
        <f t="shared" si="439"/>
        <v>Yes</v>
      </c>
      <c r="AF942" t="str">
        <f t="shared" si="440"/>
        <v>No</v>
      </c>
      <c r="AG942" t="str">
        <f t="shared" si="441"/>
        <v>Yes</v>
      </c>
      <c r="AH942" t="s">
        <v>349</v>
      </c>
      <c r="AI942" t="s">
        <v>348</v>
      </c>
      <c r="AJ942" t="str">
        <f t="shared" si="435"/>
        <v/>
      </c>
      <c r="AK942" t="str">
        <f t="shared" si="442"/>
        <v>PCP</v>
      </c>
      <c r="AL942" t="str">
        <f t="shared" si="443"/>
        <v>Consumer</v>
      </c>
      <c r="AM942" t="str">
        <f t="shared" si="444"/>
        <v/>
      </c>
      <c r="AN942" t="str">
        <f t="shared" si="445"/>
        <v>Pharmaceutical</v>
      </c>
      <c r="AO942" t="str">
        <f t="shared" si="446"/>
        <v>PAH</v>
      </c>
      <c r="AP942" t="str">
        <f t="shared" si="461"/>
        <v/>
      </c>
    </row>
    <row r="943" spans="1:42" hidden="1" x14ac:dyDescent="0.35">
      <c r="A943">
        <v>4087141</v>
      </c>
      <c r="B943" t="s">
        <v>582</v>
      </c>
      <c r="C943" t="s">
        <v>583</v>
      </c>
      <c r="D943">
        <v>2017</v>
      </c>
      <c r="E943" t="s">
        <v>620</v>
      </c>
      <c r="F943" s="4">
        <v>63196</v>
      </c>
      <c r="G943" t="s">
        <v>218</v>
      </c>
      <c r="H943" t="s">
        <v>55</v>
      </c>
      <c r="I943" t="s">
        <v>693</v>
      </c>
      <c r="N943" t="s">
        <v>606</v>
      </c>
      <c r="O943" s="1" t="str">
        <f t="shared" ref="O943:O974" si="462">IF(N943="&lt;", "No", "Yes")</f>
        <v>No</v>
      </c>
      <c r="Q943">
        <v>1700</v>
      </c>
      <c r="R943">
        <f t="shared" si="452"/>
        <v>0</v>
      </c>
      <c r="S943">
        <v>500</v>
      </c>
      <c r="T943" t="s">
        <v>622</v>
      </c>
      <c r="U943">
        <f t="shared" si="458"/>
        <v>0</v>
      </c>
      <c r="V943">
        <f t="shared" si="459"/>
        <v>0</v>
      </c>
      <c r="W943" t="s">
        <v>648</v>
      </c>
      <c r="X943" t="str">
        <f t="shared" si="460"/>
        <v>No</v>
      </c>
      <c r="AB943" t="s">
        <v>394</v>
      </c>
      <c r="AC943" t="str">
        <f t="shared" si="457"/>
        <v>No</v>
      </c>
      <c r="AD943" t="str">
        <f t="shared" si="438"/>
        <v>Yes</v>
      </c>
      <c r="AE943" t="str">
        <f t="shared" si="439"/>
        <v>Yes</v>
      </c>
      <c r="AF943" t="str">
        <f t="shared" si="440"/>
        <v>No</v>
      </c>
      <c r="AG943" t="str">
        <f t="shared" si="441"/>
        <v>Yes</v>
      </c>
      <c r="AH943" t="s">
        <v>349</v>
      </c>
      <c r="AI943" t="s">
        <v>348</v>
      </c>
      <c r="AJ943" t="str">
        <f t="shared" si="435"/>
        <v/>
      </c>
      <c r="AK943" t="str">
        <f t="shared" si="442"/>
        <v>PCP</v>
      </c>
      <c r="AL943" t="str">
        <f t="shared" si="443"/>
        <v>Consumer</v>
      </c>
      <c r="AM943" t="str">
        <f t="shared" si="444"/>
        <v/>
      </c>
      <c r="AN943" t="str">
        <f t="shared" si="445"/>
        <v>Pharmaceutical</v>
      </c>
      <c r="AO943" t="str">
        <f t="shared" si="446"/>
        <v>PAH</v>
      </c>
      <c r="AP943" t="str">
        <f t="shared" si="461"/>
        <v/>
      </c>
    </row>
    <row r="944" spans="1:42" hidden="1" x14ac:dyDescent="0.35">
      <c r="A944">
        <v>4087098</v>
      </c>
      <c r="B944" t="s">
        <v>579</v>
      </c>
      <c r="C944" t="s">
        <v>580</v>
      </c>
      <c r="D944">
        <v>2017</v>
      </c>
      <c r="E944" t="s">
        <v>620</v>
      </c>
      <c r="F944" s="4">
        <v>63196</v>
      </c>
      <c r="G944" t="s">
        <v>218</v>
      </c>
      <c r="H944" t="s">
        <v>55</v>
      </c>
      <c r="I944" t="s">
        <v>693</v>
      </c>
      <c r="N944" t="s">
        <v>607</v>
      </c>
      <c r="O944" s="1" t="str">
        <f t="shared" si="462"/>
        <v>Yes</v>
      </c>
      <c r="Q944">
        <v>3210</v>
      </c>
      <c r="R944">
        <f t="shared" si="452"/>
        <v>3210</v>
      </c>
      <c r="S944">
        <v>500</v>
      </c>
      <c r="T944" t="s">
        <v>622</v>
      </c>
      <c r="U944">
        <f t="shared" si="458"/>
        <v>3210</v>
      </c>
      <c r="V944">
        <f t="shared" si="459"/>
        <v>3210</v>
      </c>
      <c r="W944" t="s">
        <v>648</v>
      </c>
      <c r="X944" t="str">
        <f t="shared" si="460"/>
        <v>Yes*</v>
      </c>
      <c r="AB944" t="s">
        <v>394</v>
      </c>
      <c r="AC944" t="str">
        <f t="shared" si="457"/>
        <v>No</v>
      </c>
      <c r="AD944" t="str">
        <f t="shared" si="438"/>
        <v>Yes</v>
      </c>
      <c r="AE944" t="str">
        <f t="shared" si="439"/>
        <v>Yes</v>
      </c>
      <c r="AF944" t="str">
        <f t="shared" si="440"/>
        <v>No</v>
      </c>
      <c r="AG944" t="str">
        <f t="shared" si="441"/>
        <v>Yes</v>
      </c>
      <c r="AH944" t="s">
        <v>349</v>
      </c>
      <c r="AI944" t="s">
        <v>348</v>
      </c>
      <c r="AJ944" t="str">
        <f t="shared" si="435"/>
        <v/>
      </c>
      <c r="AK944" t="str">
        <f t="shared" si="442"/>
        <v>PCP</v>
      </c>
      <c r="AL944" t="str">
        <f t="shared" si="443"/>
        <v>Consumer</v>
      </c>
      <c r="AM944" t="str">
        <f t="shared" si="444"/>
        <v/>
      </c>
      <c r="AN944" t="str">
        <f t="shared" si="445"/>
        <v>Pharmaceutical</v>
      </c>
      <c r="AO944" t="str">
        <f t="shared" si="446"/>
        <v>PAH</v>
      </c>
      <c r="AP944" t="str">
        <f t="shared" si="461"/>
        <v/>
      </c>
    </row>
    <row r="945" spans="1:42" hidden="1" x14ac:dyDescent="0.35">
      <c r="A945">
        <v>40870855</v>
      </c>
      <c r="B945" t="s">
        <v>577</v>
      </c>
      <c r="C945" t="s">
        <v>578</v>
      </c>
      <c r="D945">
        <v>2017</v>
      </c>
      <c r="E945" t="s">
        <v>620</v>
      </c>
      <c r="F945" s="4">
        <v>63196</v>
      </c>
      <c r="G945" t="s">
        <v>218</v>
      </c>
      <c r="H945" t="s">
        <v>55</v>
      </c>
      <c r="I945" t="s">
        <v>693</v>
      </c>
      <c r="N945" t="s">
        <v>607</v>
      </c>
      <c r="O945" s="1" t="str">
        <f t="shared" si="462"/>
        <v>Yes</v>
      </c>
      <c r="Q945">
        <v>1840</v>
      </c>
      <c r="R945">
        <f t="shared" si="452"/>
        <v>1840</v>
      </c>
      <c r="S945">
        <v>500</v>
      </c>
      <c r="T945" t="s">
        <v>622</v>
      </c>
      <c r="U945">
        <f t="shared" si="458"/>
        <v>1840</v>
      </c>
      <c r="V945">
        <f t="shared" si="459"/>
        <v>1840</v>
      </c>
      <c r="W945" t="s">
        <v>648</v>
      </c>
      <c r="X945" t="str">
        <f t="shared" si="460"/>
        <v>Yes*</v>
      </c>
      <c r="AB945" t="s">
        <v>394</v>
      </c>
      <c r="AC945" t="str">
        <f t="shared" si="457"/>
        <v>No</v>
      </c>
      <c r="AD945" t="str">
        <f t="shared" si="438"/>
        <v>Yes</v>
      </c>
      <c r="AE945" t="str">
        <f t="shared" si="439"/>
        <v>Yes</v>
      </c>
      <c r="AF945" t="str">
        <f t="shared" si="440"/>
        <v>No</v>
      </c>
      <c r="AG945" t="str">
        <f t="shared" si="441"/>
        <v>Yes</v>
      </c>
      <c r="AH945" t="s">
        <v>349</v>
      </c>
      <c r="AI945" t="s">
        <v>348</v>
      </c>
      <c r="AJ945" t="str">
        <f t="shared" si="435"/>
        <v/>
      </c>
      <c r="AK945" t="str">
        <f t="shared" si="442"/>
        <v>PCP</v>
      </c>
      <c r="AL945" t="str">
        <f t="shared" si="443"/>
        <v>Consumer</v>
      </c>
      <c r="AM945" t="str">
        <f t="shared" si="444"/>
        <v/>
      </c>
      <c r="AN945" t="str">
        <f t="shared" si="445"/>
        <v>Pharmaceutical</v>
      </c>
      <c r="AO945" t="str">
        <f t="shared" si="446"/>
        <v>PAH</v>
      </c>
      <c r="AP945" t="str">
        <f t="shared" si="461"/>
        <v/>
      </c>
    </row>
    <row r="946" spans="1:42" hidden="1" x14ac:dyDescent="0.35">
      <c r="A946">
        <v>4087014</v>
      </c>
      <c r="B946" t="s">
        <v>575</v>
      </c>
      <c r="C946" t="s">
        <v>576</v>
      </c>
      <c r="D946">
        <v>2017</v>
      </c>
      <c r="E946" t="s">
        <v>620</v>
      </c>
      <c r="F946" s="4">
        <v>63196</v>
      </c>
      <c r="G946" t="s">
        <v>218</v>
      </c>
      <c r="H946" t="s">
        <v>55</v>
      </c>
      <c r="I946" t="s">
        <v>693</v>
      </c>
      <c r="N946" t="s">
        <v>607</v>
      </c>
      <c r="O946" s="1" t="str">
        <f t="shared" si="462"/>
        <v>Yes</v>
      </c>
      <c r="Q946">
        <v>1940</v>
      </c>
      <c r="R946">
        <f t="shared" si="452"/>
        <v>1940</v>
      </c>
      <c r="S946">
        <v>500</v>
      </c>
      <c r="T946" t="s">
        <v>622</v>
      </c>
      <c r="U946">
        <f t="shared" si="458"/>
        <v>1940</v>
      </c>
      <c r="V946">
        <f t="shared" si="459"/>
        <v>1940</v>
      </c>
      <c r="W946" t="s">
        <v>648</v>
      </c>
      <c r="X946" t="str">
        <f t="shared" si="460"/>
        <v>Yes*</v>
      </c>
      <c r="AB946" t="s">
        <v>394</v>
      </c>
      <c r="AC946" t="str">
        <f t="shared" si="457"/>
        <v>No</v>
      </c>
      <c r="AD946" t="str">
        <f t="shared" si="438"/>
        <v>Yes</v>
      </c>
      <c r="AE946" t="str">
        <f t="shared" si="439"/>
        <v>Yes</v>
      </c>
      <c r="AF946" t="str">
        <f t="shared" si="440"/>
        <v>No</v>
      </c>
      <c r="AG946" t="str">
        <f t="shared" si="441"/>
        <v>Yes</v>
      </c>
      <c r="AH946" t="s">
        <v>349</v>
      </c>
      <c r="AI946" t="s">
        <v>348</v>
      </c>
      <c r="AJ946" t="str">
        <f t="shared" si="435"/>
        <v/>
      </c>
      <c r="AK946" t="str">
        <f t="shared" si="442"/>
        <v>PCP</v>
      </c>
      <c r="AL946" t="str">
        <f t="shared" si="443"/>
        <v>Consumer</v>
      </c>
      <c r="AM946" t="str">
        <f t="shared" si="444"/>
        <v/>
      </c>
      <c r="AN946" t="str">
        <f t="shared" si="445"/>
        <v>Pharmaceutical</v>
      </c>
      <c r="AO946" t="str">
        <f t="shared" si="446"/>
        <v>PAH</v>
      </c>
      <c r="AP946" t="str">
        <f t="shared" si="461"/>
        <v/>
      </c>
    </row>
    <row r="947" spans="1:42" hidden="1" x14ac:dyDescent="0.35">
      <c r="A947" s="1">
        <v>4087000</v>
      </c>
      <c r="B947" s="1" t="s">
        <v>3</v>
      </c>
      <c r="C947" s="1" t="s">
        <v>4</v>
      </c>
      <c r="D947" s="1">
        <v>2017</v>
      </c>
      <c r="E947" s="1" t="s">
        <v>618</v>
      </c>
      <c r="F947" s="1">
        <v>67516</v>
      </c>
      <c r="G947" s="1" t="s">
        <v>301</v>
      </c>
      <c r="H947" s="1" t="s">
        <v>135</v>
      </c>
      <c r="I947" s="1" t="s">
        <v>597</v>
      </c>
      <c r="J947" s="1">
        <v>2440</v>
      </c>
      <c r="K947" s="1" t="s">
        <v>345</v>
      </c>
      <c r="L947" s="1" t="s">
        <v>345</v>
      </c>
      <c r="M947" s="1"/>
      <c r="N947" s="1" t="s">
        <v>606</v>
      </c>
      <c r="O947" s="1" t="str">
        <f t="shared" si="462"/>
        <v>No</v>
      </c>
      <c r="P947" s="1" t="s">
        <v>722</v>
      </c>
      <c r="Q947" s="1">
        <v>26</v>
      </c>
      <c r="R947" s="1">
        <f t="shared" si="452"/>
        <v>0</v>
      </c>
      <c r="S947" s="1">
        <f>IF(O947="No", Q947, " ")</f>
        <v>26</v>
      </c>
      <c r="T947" s="1" t="s">
        <v>30</v>
      </c>
      <c r="U947" s="1">
        <f>R947/1000</f>
        <v>0</v>
      </c>
      <c r="V947" s="1">
        <f>S947/1000</f>
        <v>2.5999999999999999E-2</v>
      </c>
      <c r="W947" s="1" t="s">
        <v>231</v>
      </c>
      <c r="X947" s="1" t="str">
        <f>IF(N947="E", "Yes", "No")</f>
        <v>No</v>
      </c>
      <c r="AB947" t="s">
        <v>477</v>
      </c>
      <c r="AC947" t="str">
        <f t="shared" si="457"/>
        <v>No</v>
      </c>
      <c r="AD947" t="str">
        <f t="shared" si="438"/>
        <v>No</v>
      </c>
      <c r="AE947" t="str">
        <f t="shared" si="439"/>
        <v>No</v>
      </c>
      <c r="AF947" t="str">
        <f t="shared" si="440"/>
        <v>No</v>
      </c>
      <c r="AG947" t="str">
        <f t="shared" si="441"/>
        <v>Yes</v>
      </c>
      <c r="AH947" s="1" t="s">
        <v>348</v>
      </c>
      <c r="AI947" t="s">
        <v>348</v>
      </c>
      <c r="AJ947" t="str">
        <f t="shared" si="435"/>
        <v/>
      </c>
      <c r="AK947" t="str">
        <f t="shared" si="442"/>
        <v/>
      </c>
      <c r="AL947" t="str">
        <f t="shared" si="443"/>
        <v/>
      </c>
      <c r="AM947" t="str">
        <f t="shared" si="444"/>
        <v/>
      </c>
      <c r="AN947" t="str">
        <f t="shared" si="445"/>
        <v>Pharmaceutical</v>
      </c>
      <c r="AO947" t="str">
        <f t="shared" si="446"/>
        <v/>
      </c>
      <c r="AP947" t="str">
        <f t="shared" si="461"/>
        <v/>
      </c>
    </row>
    <row r="948" spans="1:42" hidden="1" x14ac:dyDescent="0.35">
      <c r="A948">
        <v>40870112</v>
      </c>
      <c r="B948" t="s">
        <v>573</v>
      </c>
      <c r="C948" t="s">
        <v>574</v>
      </c>
      <c r="D948">
        <v>2017</v>
      </c>
      <c r="E948" t="s">
        <v>620</v>
      </c>
      <c r="F948" s="4">
        <v>62558</v>
      </c>
      <c r="G948" t="s">
        <v>636</v>
      </c>
      <c r="H948" t="s">
        <v>643</v>
      </c>
      <c r="I948" t="s">
        <v>621</v>
      </c>
      <c r="K948" t="s">
        <v>530</v>
      </c>
      <c r="L948" t="s">
        <v>686</v>
      </c>
      <c r="O948" s="1" t="str">
        <f t="shared" si="462"/>
        <v>Yes</v>
      </c>
      <c r="Q948" s="1">
        <v>654</v>
      </c>
      <c r="R948">
        <f t="shared" si="452"/>
        <v>654</v>
      </c>
      <c r="S948">
        <v>6.86</v>
      </c>
      <c r="T948" t="s">
        <v>622</v>
      </c>
      <c r="U948">
        <f t="shared" ref="U948:U954" si="463">R948/1</f>
        <v>654</v>
      </c>
      <c r="V948">
        <f t="shared" ref="V948:V954" si="464">U948</f>
        <v>654</v>
      </c>
      <c r="W948" t="s">
        <v>648</v>
      </c>
      <c r="X948" t="str">
        <f t="shared" ref="X948:X954" si="465">IF(S948&lt;R948, "Yes*", "No")</f>
        <v>Yes*</v>
      </c>
      <c r="AB948" t="s">
        <v>687</v>
      </c>
      <c r="AC948" t="str">
        <f t="shared" si="457"/>
        <v>No</v>
      </c>
      <c r="AD948" t="str">
        <f t="shared" si="438"/>
        <v>Yes</v>
      </c>
      <c r="AE948" t="str">
        <f t="shared" si="439"/>
        <v>Yes</v>
      </c>
      <c r="AF948" t="str">
        <f t="shared" si="440"/>
        <v>Yes</v>
      </c>
      <c r="AG948" t="str">
        <f t="shared" si="441"/>
        <v>No</v>
      </c>
      <c r="AH948" t="s">
        <v>349</v>
      </c>
      <c r="AI948" t="s">
        <v>348</v>
      </c>
      <c r="AJ948" t="str">
        <f t="shared" si="435"/>
        <v/>
      </c>
      <c r="AK948" t="str">
        <f t="shared" si="442"/>
        <v>PCP</v>
      </c>
      <c r="AL948" t="str">
        <f t="shared" si="443"/>
        <v>Consumer</v>
      </c>
      <c r="AM948" t="str">
        <f t="shared" si="444"/>
        <v>Industrial</v>
      </c>
      <c r="AN948" t="str">
        <f t="shared" si="445"/>
        <v/>
      </c>
      <c r="AO948" t="str">
        <f t="shared" si="446"/>
        <v>PAH</v>
      </c>
      <c r="AP948" t="str">
        <f t="shared" si="461"/>
        <v/>
      </c>
    </row>
    <row r="949" spans="1:42" hidden="1" x14ac:dyDescent="0.35">
      <c r="A949">
        <v>4087170</v>
      </c>
      <c r="B949" t="s">
        <v>586</v>
      </c>
      <c r="C949" t="s">
        <v>587</v>
      </c>
      <c r="D949">
        <v>2017</v>
      </c>
      <c r="E949" t="s">
        <v>620</v>
      </c>
      <c r="F949" s="4">
        <v>62558</v>
      </c>
      <c r="G949" t="s">
        <v>636</v>
      </c>
      <c r="H949" t="s">
        <v>643</v>
      </c>
      <c r="I949" t="s">
        <v>621</v>
      </c>
      <c r="K949" t="s">
        <v>530</v>
      </c>
      <c r="L949" t="s">
        <v>686</v>
      </c>
      <c r="N949"/>
      <c r="O949" s="1" t="str">
        <f t="shared" si="462"/>
        <v>Yes</v>
      </c>
      <c r="Q949" s="1">
        <v>2450</v>
      </c>
      <c r="R949">
        <f t="shared" si="452"/>
        <v>2450</v>
      </c>
      <c r="S949">
        <v>6.86</v>
      </c>
      <c r="T949" t="s">
        <v>622</v>
      </c>
      <c r="U949">
        <f t="shared" si="463"/>
        <v>2450</v>
      </c>
      <c r="V949">
        <f t="shared" si="464"/>
        <v>2450</v>
      </c>
      <c r="W949" t="s">
        <v>648</v>
      </c>
      <c r="X949" t="str">
        <f t="shared" si="465"/>
        <v>Yes*</v>
      </c>
      <c r="AB949" t="s">
        <v>687</v>
      </c>
      <c r="AC949" t="str">
        <f t="shared" si="457"/>
        <v>No</v>
      </c>
      <c r="AD949" t="str">
        <f t="shared" si="438"/>
        <v>Yes</v>
      </c>
      <c r="AE949" t="str">
        <f t="shared" si="439"/>
        <v>Yes</v>
      </c>
      <c r="AF949" t="str">
        <f t="shared" si="440"/>
        <v>Yes</v>
      </c>
      <c r="AG949" t="str">
        <f t="shared" si="441"/>
        <v>No</v>
      </c>
      <c r="AH949" t="s">
        <v>349</v>
      </c>
      <c r="AI949" t="s">
        <v>348</v>
      </c>
      <c r="AJ949" t="str">
        <f t="shared" ref="AJ949:AJ1012" si="466">IF(AC949="Yes", "Pesticide", "")</f>
        <v/>
      </c>
      <c r="AK949" t="str">
        <f t="shared" si="442"/>
        <v>PCP</v>
      </c>
      <c r="AL949" t="str">
        <f t="shared" si="443"/>
        <v>Consumer</v>
      </c>
      <c r="AM949" t="str">
        <f t="shared" si="444"/>
        <v>Industrial</v>
      </c>
      <c r="AN949" t="str">
        <f t="shared" si="445"/>
        <v/>
      </c>
      <c r="AO949" t="str">
        <f t="shared" si="446"/>
        <v>PAH</v>
      </c>
      <c r="AP949" t="str">
        <f t="shared" si="461"/>
        <v/>
      </c>
    </row>
    <row r="950" spans="1:42" hidden="1" x14ac:dyDescent="0.35">
      <c r="A950">
        <v>40871607</v>
      </c>
      <c r="B950" s="5" t="s">
        <v>584</v>
      </c>
      <c r="C950" t="s">
        <v>585</v>
      </c>
      <c r="D950">
        <v>2017</v>
      </c>
      <c r="E950" t="s">
        <v>620</v>
      </c>
      <c r="F950" s="4">
        <v>62558</v>
      </c>
      <c r="G950" t="s">
        <v>636</v>
      </c>
      <c r="H950" t="s">
        <v>643</v>
      </c>
      <c r="I950" t="s">
        <v>621</v>
      </c>
      <c r="K950" t="s">
        <v>530</v>
      </c>
      <c r="L950" t="s">
        <v>686</v>
      </c>
      <c r="N950"/>
      <c r="O950" s="1" t="str">
        <f t="shared" si="462"/>
        <v>Yes</v>
      </c>
      <c r="Q950">
        <v>4820</v>
      </c>
      <c r="R950">
        <f t="shared" si="452"/>
        <v>4820</v>
      </c>
      <c r="S950">
        <v>6.86</v>
      </c>
      <c r="T950" t="s">
        <v>622</v>
      </c>
      <c r="U950">
        <f t="shared" si="463"/>
        <v>4820</v>
      </c>
      <c r="V950">
        <f t="shared" si="464"/>
        <v>4820</v>
      </c>
      <c r="W950" t="s">
        <v>648</v>
      </c>
      <c r="X950" t="str">
        <f t="shared" si="465"/>
        <v>Yes*</v>
      </c>
      <c r="AB950" t="s">
        <v>687</v>
      </c>
      <c r="AC950" t="str">
        <f t="shared" si="457"/>
        <v>No</v>
      </c>
      <c r="AD950" t="str">
        <f t="shared" si="438"/>
        <v>Yes</v>
      </c>
      <c r="AE950" t="str">
        <f t="shared" si="439"/>
        <v>Yes</v>
      </c>
      <c r="AF950" t="str">
        <f t="shared" si="440"/>
        <v>Yes</v>
      </c>
      <c r="AG950" t="str">
        <f t="shared" si="441"/>
        <v>No</v>
      </c>
      <c r="AH950" t="s">
        <v>349</v>
      </c>
      <c r="AI950" t="s">
        <v>348</v>
      </c>
      <c r="AJ950" t="str">
        <f t="shared" si="466"/>
        <v/>
      </c>
      <c r="AK950" t="str">
        <f t="shared" si="442"/>
        <v>PCP</v>
      </c>
      <c r="AL950" t="str">
        <f t="shared" si="443"/>
        <v>Consumer</v>
      </c>
      <c r="AM950" t="str">
        <f t="shared" si="444"/>
        <v>Industrial</v>
      </c>
      <c r="AN950" t="str">
        <f t="shared" si="445"/>
        <v/>
      </c>
      <c r="AO950" t="str">
        <f t="shared" si="446"/>
        <v>PAH</v>
      </c>
      <c r="AP950" t="str">
        <f t="shared" si="461"/>
        <v/>
      </c>
    </row>
    <row r="951" spans="1:42" hidden="1" x14ac:dyDescent="0.35">
      <c r="A951">
        <v>4087141</v>
      </c>
      <c r="B951" t="s">
        <v>582</v>
      </c>
      <c r="C951" t="s">
        <v>583</v>
      </c>
      <c r="D951">
        <v>2017</v>
      </c>
      <c r="E951" t="s">
        <v>620</v>
      </c>
      <c r="F951" s="4">
        <v>62558</v>
      </c>
      <c r="G951" t="s">
        <v>636</v>
      </c>
      <c r="H951" t="s">
        <v>643</v>
      </c>
      <c r="I951" t="s">
        <v>621</v>
      </c>
      <c r="K951" t="s">
        <v>530</v>
      </c>
      <c r="L951" t="s">
        <v>686</v>
      </c>
      <c r="N951"/>
      <c r="O951" s="1" t="str">
        <f t="shared" si="462"/>
        <v>Yes</v>
      </c>
      <c r="Q951">
        <v>1360</v>
      </c>
      <c r="R951">
        <f t="shared" si="452"/>
        <v>1360</v>
      </c>
      <c r="S951">
        <v>6.86</v>
      </c>
      <c r="T951" t="s">
        <v>622</v>
      </c>
      <c r="U951">
        <f t="shared" si="463"/>
        <v>1360</v>
      </c>
      <c r="V951">
        <f t="shared" si="464"/>
        <v>1360</v>
      </c>
      <c r="W951" t="s">
        <v>648</v>
      </c>
      <c r="X951" t="str">
        <f t="shared" si="465"/>
        <v>Yes*</v>
      </c>
      <c r="AB951" t="s">
        <v>687</v>
      </c>
      <c r="AC951" t="str">
        <f t="shared" si="457"/>
        <v>No</v>
      </c>
      <c r="AD951" t="str">
        <f t="shared" si="438"/>
        <v>Yes</v>
      </c>
      <c r="AE951" t="str">
        <f t="shared" si="439"/>
        <v>Yes</v>
      </c>
      <c r="AF951" t="str">
        <f t="shared" si="440"/>
        <v>Yes</v>
      </c>
      <c r="AG951" t="str">
        <f t="shared" si="441"/>
        <v>No</v>
      </c>
      <c r="AH951" t="s">
        <v>349</v>
      </c>
      <c r="AI951" t="s">
        <v>348</v>
      </c>
      <c r="AJ951" t="str">
        <f t="shared" si="466"/>
        <v/>
      </c>
      <c r="AK951" t="str">
        <f t="shared" si="442"/>
        <v>PCP</v>
      </c>
      <c r="AL951" t="str">
        <f t="shared" si="443"/>
        <v>Consumer</v>
      </c>
      <c r="AM951" t="str">
        <f t="shared" si="444"/>
        <v>Industrial</v>
      </c>
      <c r="AN951" t="str">
        <f t="shared" si="445"/>
        <v/>
      </c>
      <c r="AO951" t="str">
        <f t="shared" si="446"/>
        <v>PAH</v>
      </c>
      <c r="AP951" t="str">
        <f t="shared" si="461"/>
        <v/>
      </c>
    </row>
    <row r="952" spans="1:42" hidden="1" x14ac:dyDescent="0.35">
      <c r="A952">
        <v>4087098</v>
      </c>
      <c r="B952" t="s">
        <v>579</v>
      </c>
      <c r="C952" t="s">
        <v>580</v>
      </c>
      <c r="D952">
        <v>2017</v>
      </c>
      <c r="E952" t="s">
        <v>620</v>
      </c>
      <c r="F952" s="4">
        <v>62558</v>
      </c>
      <c r="G952" t="s">
        <v>636</v>
      </c>
      <c r="H952" t="s">
        <v>643</v>
      </c>
      <c r="I952" t="s">
        <v>621</v>
      </c>
      <c r="K952" t="s">
        <v>530</v>
      </c>
      <c r="L952" t="s">
        <v>686</v>
      </c>
      <c r="N952"/>
      <c r="O952" s="1" t="str">
        <f t="shared" si="462"/>
        <v>Yes</v>
      </c>
      <c r="Q952">
        <v>2670</v>
      </c>
      <c r="R952">
        <f t="shared" si="452"/>
        <v>2670</v>
      </c>
      <c r="S952">
        <v>6.86</v>
      </c>
      <c r="T952" t="s">
        <v>622</v>
      </c>
      <c r="U952">
        <f t="shared" si="463"/>
        <v>2670</v>
      </c>
      <c r="V952">
        <f t="shared" si="464"/>
        <v>2670</v>
      </c>
      <c r="W952" t="s">
        <v>648</v>
      </c>
      <c r="X952" t="str">
        <f t="shared" si="465"/>
        <v>Yes*</v>
      </c>
      <c r="AB952" t="s">
        <v>687</v>
      </c>
      <c r="AC952" t="str">
        <f t="shared" si="457"/>
        <v>No</v>
      </c>
      <c r="AD952" t="str">
        <f t="shared" si="438"/>
        <v>Yes</v>
      </c>
      <c r="AE952" t="str">
        <f t="shared" si="439"/>
        <v>Yes</v>
      </c>
      <c r="AF952" t="str">
        <f t="shared" si="440"/>
        <v>Yes</v>
      </c>
      <c r="AG952" t="str">
        <f t="shared" si="441"/>
        <v>No</v>
      </c>
      <c r="AH952" t="s">
        <v>349</v>
      </c>
      <c r="AI952" t="s">
        <v>348</v>
      </c>
      <c r="AJ952" t="str">
        <f t="shared" si="466"/>
        <v/>
      </c>
      <c r="AK952" t="str">
        <f t="shared" si="442"/>
        <v>PCP</v>
      </c>
      <c r="AL952" t="str">
        <f t="shared" si="443"/>
        <v>Consumer</v>
      </c>
      <c r="AM952" t="str">
        <f t="shared" si="444"/>
        <v>Industrial</v>
      </c>
      <c r="AN952" t="str">
        <f t="shared" si="445"/>
        <v/>
      </c>
      <c r="AO952" t="str">
        <f t="shared" si="446"/>
        <v>PAH</v>
      </c>
      <c r="AP952" t="str">
        <f t="shared" si="461"/>
        <v/>
      </c>
    </row>
    <row r="953" spans="1:42" hidden="1" x14ac:dyDescent="0.35">
      <c r="A953">
        <v>40870855</v>
      </c>
      <c r="B953" t="s">
        <v>577</v>
      </c>
      <c r="C953" t="s">
        <v>578</v>
      </c>
      <c r="D953">
        <v>2017</v>
      </c>
      <c r="E953" t="s">
        <v>620</v>
      </c>
      <c r="F953" s="4">
        <v>62558</v>
      </c>
      <c r="G953" t="s">
        <v>636</v>
      </c>
      <c r="H953" t="s">
        <v>643</v>
      </c>
      <c r="I953" t="s">
        <v>621</v>
      </c>
      <c r="K953" t="s">
        <v>530</v>
      </c>
      <c r="L953" t="s">
        <v>686</v>
      </c>
      <c r="N953"/>
      <c r="O953" s="1" t="str">
        <f t="shared" si="462"/>
        <v>Yes</v>
      </c>
      <c r="Q953">
        <v>4030</v>
      </c>
      <c r="R953">
        <f t="shared" si="452"/>
        <v>4030</v>
      </c>
      <c r="S953">
        <v>6.86</v>
      </c>
      <c r="T953" t="s">
        <v>622</v>
      </c>
      <c r="U953">
        <f t="shared" si="463"/>
        <v>4030</v>
      </c>
      <c r="V953">
        <f t="shared" si="464"/>
        <v>4030</v>
      </c>
      <c r="W953" t="s">
        <v>648</v>
      </c>
      <c r="X953" t="str">
        <f t="shared" si="465"/>
        <v>Yes*</v>
      </c>
      <c r="AB953" t="s">
        <v>687</v>
      </c>
      <c r="AC953" t="str">
        <f t="shared" si="457"/>
        <v>No</v>
      </c>
      <c r="AD953" t="str">
        <f t="shared" si="438"/>
        <v>Yes</v>
      </c>
      <c r="AE953" t="str">
        <f t="shared" si="439"/>
        <v>Yes</v>
      </c>
      <c r="AF953" t="str">
        <f t="shared" si="440"/>
        <v>Yes</v>
      </c>
      <c r="AG953" t="str">
        <f t="shared" si="441"/>
        <v>No</v>
      </c>
      <c r="AH953" t="s">
        <v>349</v>
      </c>
      <c r="AI953" t="s">
        <v>348</v>
      </c>
      <c r="AJ953" t="str">
        <f t="shared" si="466"/>
        <v/>
      </c>
      <c r="AK953" t="str">
        <f t="shared" si="442"/>
        <v>PCP</v>
      </c>
      <c r="AL953" t="str">
        <f t="shared" si="443"/>
        <v>Consumer</v>
      </c>
      <c r="AM953" t="str">
        <f t="shared" si="444"/>
        <v>Industrial</v>
      </c>
      <c r="AN953" t="str">
        <f t="shared" si="445"/>
        <v/>
      </c>
      <c r="AO953" t="str">
        <f t="shared" si="446"/>
        <v>PAH</v>
      </c>
      <c r="AP953" t="str">
        <f t="shared" si="461"/>
        <v/>
      </c>
    </row>
    <row r="954" spans="1:42" hidden="1" x14ac:dyDescent="0.35">
      <c r="A954">
        <v>4087014</v>
      </c>
      <c r="B954" t="s">
        <v>575</v>
      </c>
      <c r="C954" t="s">
        <v>576</v>
      </c>
      <c r="D954">
        <v>2017</v>
      </c>
      <c r="E954" t="s">
        <v>620</v>
      </c>
      <c r="F954" s="4">
        <v>62558</v>
      </c>
      <c r="G954" t="s">
        <v>636</v>
      </c>
      <c r="H954" t="s">
        <v>643</v>
      </c>
      <c r="I954" t="s">
        <v>621</v>
      </c>
      <c r="K954" t="s">
        <v>530</v>
      </c>
      <c r="L954" t="s">
        <v>686</v>
      </c>
      <c r="N954"/>
      <c r="O954" s="1" t="str">
        <f t="shared" si="462"/>
        <v>Yes</v>
      </c>
      <c r="Q954">
        <v>28.3</v>
      </c>
      <c r="R954">
        <f t="shared" si="452"/>
        <v>28.3</v>
      </c>
      <c r="S954">
        <v>6.86</v>
      </c>
      <c r="T954" t="s">
        <v>622</v>
      </c>
      <c r="U954">
        <f t="shared" si="463"/>
        <v>28.3</v>
      </c>
      <c r="V954">
        <f t="shared" si="464"/>
        <v>28.3</v>
      </c>
      <c r="W954" t="s">
        <v>648</v>
      </c>
      <c r="X954" t="str">
        <f t="shared" si="465"/>
        <v>Yes*</v>
      </c>
      <c r="AB954" t="s">
        <v>687</v>
      </c>
      <c r="AC954" t="str">
        <f t="shared" si="457"/>
        <v>No</v>
      </c>
      <c r="AD954" t="str">
        <f t="shared" si="438"/>
        <v>Yes</v>
      </c>
      <c r="AE954" t="str">
        <f t="shared" si="439"/>
        <v>Yes</v>
      </c>
      <c r="AF954" t="str">
        <f t="shared" si="440"/>
        <v>Yes</v>
      </c>
      <c r="AG954" t="str">
        <f t="shared" si="441"/>
        <v>No</v>
      </c>
      <c r="AH954" t="s">
        <v>349</v>
      </c>
      <c r="AI954" t="s">
        <v>348</v>
      </c>
      <c r="AJ954" t="str">
        <f t="shared" si="466"/>
        <v/>
      </c>
      <c r="AK954" t="str">
        <f t="shared" si="442"/>
        <v>PCP</v>
      </c>
      <c r="AL954" t="str">
        <f t="shared" si="443"/>
        <v>Consumer</v>
      </c>
      <c r="AM954" t="str">
        <f t="shared" si="444"/>
        <v>Industrial</v>
      </c>
      <c r="AN954" t="str">
        <f t="shared" si="445"/>
        <v/>
      </c>
      <c r="AO954" t="str">
        <f t="shared" si="446"/>
        <v>PAH</v>
      </c>
      <c r="AP954" t="str">
        <f t="shared" si="461"/>
        <v/>
      </c>
    </row>
    <row r="955" spans="1:42" hidden="1" x14ac:dyDescent="0.35">
      <c r="A955" s="1">
        <v>4087141</v>
      </c>
      <c r="B955" s="1" t="s">
        <v>582</v>
      </c>
      <c r="C955" s="1" t="s">
        <v>583</v>
      </c>
      <c r="D955" s="1">
        <v>2017</v>
      </c>
      <c r="E955" s="1" t="s">
        <v>618</v>
      </c>
      <c r="F955" s="1">
        <v>67455</v>
      </c>
      <c r="G955" s="1" t="s">
        <v>250</v>
      </c>
      <c r="H955" s="1" t="s">
        <v>88</v>
      </c>
      <c r="I955" s="1" t="s">
        <v>597</v>
      </c>
      <c r="J955" s="1">
        <v>2440</v>
      </c>
      <c r="K955" s="1" t="s">
        <v>345</v>
      </c>
      <c r="L955" s="1" t="s">
        <v>550</v>
      </c>
      <c r="M955" s="1"/>
      <c r="N955" s="1" t="s">
        <v>606</v>
      </c>
      <c r="O955" s="1" t="str">
        <f t="shared" si="462"/>
        <v>No</v>
      </c>
      <c r="P955" s="1" t="s">
        <v>722</v>
      </c>
      <c r="Q955" s="1">
        <v>11</v>
      </c>
      <c r="R955" s="1">
        <f t="shared" si="452"/>
        <v>0</v>
      </c>
      <c r="S955" s="1">
        <v>11</v>
      </c>
      <c r="T955" s="1" t="s">
        <v>30</v>
      </c>
      <c r="U955" s="1">
        <f>R955/1000</f>
        <v>0</v>
      </c>
      <c r="V955" s="1">
        <f>S955/1000</f>
        <v>1.0999999999999999E-2</v>
      </c>
      <c r="W955" s="1" t="s">
        <v>231</v>
      </c>
      <c r="X955" s="1" t="str">
        <f t="shared" ref="X955:X961" si="467">IF(N955="E", "Yes", "No")</f>
        <v>No</v>
      </c>
      <c r="AB955" t="s">
        <v>426</v>
      </c>
      <c r="AC955" s="1" t="s">
        <v>349</v>
      </c>
      <c r="AD955" t="str">
        <f t="shared" si="438"/>
        <v>Yes</v>
      </c>
      <c r="AE955" t="str">
        <f t="shared" si="439"/>
        <v>Yes</v>
      </c>
      <c r="AF955" t="str">
        <f t="shared" si="440"/>
        <v>No</v>
      </c>
      <c r="AG955" t="str">
        <f t="shared" si="441"/>
        <v>Yes</v>
      </c>
      <c r="AH955" s="1" t="s">
        <v>348</v>
      </c>
      <c r="AI955" t="s">
        <v>348</v>
      </c>
      <c r="AJ955" t="str">
        <f t="shared" si="466"/>
        <v>Pesticide</v>
      </c>
      <c r="AK955" t="str">
        <f t="shared" si="442"/>
        <v>PCP</v>
      </c>
      <c r="AL955" t="str">
        <f t="shared" si="443"/>
        <v>Consumer</v>
      </c>
      <c r="AM955" t="str">
        <f t="shared" si="444"/>
        <v/>
      </c>
      <c r="AN955" t="str">
        <f t="shared" si="445"/>
        <v>Pharmaceutical</v>
      </c>
      <c r="AO955" t="str">
        <f t="shared" si="446"/>
        <v/>
      </c>
      <c r="AP955" t="str">
        <f t="shared" si="461"/>
        <v/>
      </c>
    </row>
    <row r="956" spans="1:42" hidden="1" x14ac:dyDescent="0.35">
      <c r="A956" s="1">
        <v>4087141</v>
      </c>
      <c r="B956" s="1" t="s">
        <v>582</v>
      </c>
      <c r="C956" s="1" t="s">
        <v>583</v>
      </c>
      <c r="D956" s="1">
        <v>2017</v>
      </c>
      <c r="E956" s="1" t="s">
        <v>618</v>
      </c>
      <c r="F956" s="1">
        <v>39056</v>
      </c>
      <c r="G956" s="1" t="s">
        <v>194</v>
      </c>
      <c r="H956" s="1" t="s">
        <v>25</v>
      </c>
      <c r="I956" s="1" t="s">
        <v>596</v>
      </c>
      <c r="J956" s="1">
        <v>4433</v>
      </c>
      <c r="K956" s="1" t="s">
        <v>614</v>
      </c>
      <c r="L956" s="1" t="s">
        <v>530</v>
      </c>
      <c r="M956" s="1"/>
      <c r="N956" s="1" t="s">
        <v>606</v>
      </c>
      <c r="O956" s="1" t="str">
        <f t="shared" si="462"/>
        <v>No</v>
      </c>
      <c r="P956" s="1" t="s">
        <v>722</v>
      </c>
      <c r="Q956" s="1">
        <v>0.16</v>
      </c>
      <c r="R956" s="1">
        <f t="shared" si="452"/>
        <v>0</v>
      </c>
      <c r="S956" s="1">
        <v>0.16</v>
      </c>
      <c r="T956" s="1" t="s">
        <v>7</v>
      </c>
      <c r="U956" s="1">
        <f>R956/1</f>
        <v>0</v>
      </c>
      <c r="V956" s="1">
        <f>S956</f>
        <v>0.16</v>
      </c>
      <c r="W956" s="1" t="s">
        <v>177</v>
      </c>
      <c r="X956" s="1" t="str">
        <f t="shared" si="467"/>
        <v>No</v>
      </c>
      <c r="AB956" t="s">
        <v>365</v>
      </c>
      <c r="AC956" t="str">
        <f t="shared" ref="AC956:AC965" si="468">IF(ISNUMBER(SEARCH("Pesticide, active_ingredient", AB956)), "Yes", "No")</f>
        <v>Yes</v>
      </c>
      <c r="AD956" t="str">
        <f t="shared" si="438"/>
        <v>No</v>
      </c>
      <c r="AE956" t="str">
        <f t="shared" si="439"/>
        <v>No</v>
      </c>
      <c r="AF956" t="str">
        <f t="shared" si="440"/>
        <v>No</v>
      </c>
      <c r="AG956" t="str">
        <f t="shared" si="441"/>
        <v>No</v>
      </c>
      <c r="AH956" t="s">
        <v>348</v>
      </c>
      <c r="AI956" t="s">
        <v>348</v>
      </c>
      <c r="AJ956" t="str">
        <f t="shared" si="466"/>
        <v>Pesticide</v>
      </c>
      <c r="AK956" t="str">
        <f t="shared" si="442"/>
        <v/>
      </c>
      <c r="AL956" t="str">
        <f t="shared" si="443"/>
        <v/>
      </c>
      <c r="AM956" t="str">
        <f t="shared" si="444"/>
        <v/>
      </c>
      <c r="AN956" t="str">
        <f t="shared" si="445"/>
        <v/>
      </c>
      <c r="AO956" t="str">
        <f t="shared" si="446"/>
        <v/>
      </c>
      <c r="AP956" t="str">
        <f t="shared" si="461"/>
        <v/>
      </c>
    </row>
    <row r="957" spans="1:42" hidden="1" x14ac:dyDescent="0.35">
      <c r="A957" s="1">
        <v>4087141</v>
      </c>
      <c r="B957" s="1" t="s">
        <v>582</v>
      </c>
      <c r="C957" s="1" t="s">
        <v>583</v>
      </c>
      <c r="D957" s="1">
        <v>2017</v>
      </c>
      <c r="E957" s="1" t="s">
        <v>618</v>
      </c>
      <c r="F957" s="1">
        <v>67487</v>
      </c>
      <c r="G957" s="1" t="s">
        <v>276</v>
      </c>
      <c r="H957" s="1" t="s">
        <v>112</v>
      </c>
      <c r="I957" s="1" t="s">
        <v>597</v>
      </c>
      <c r="J957" s="1">
        <v>2440</v>
      </c>
      <c r="K957" s="1" t="s">
        <v>345</v>
      </c>
      <c r="L957" s="1" t="s">
        <v>345</v>
      </c>
      <c r="M957" s="1"/>
      <c r="N957" s="1" t="s">
        <v>606</v>
      </c>
      <c r="O957" s="1" t="str">
        <f t="shared" si="462"/>
        <v>No</v>
      </c>
      <c r="P957" s="1" t="s">
        <v>722</v>
      </c>
      <c r="Q957" s="1">
        <v>205</v>
      </c>
      <c r="R957" s="1">
        <f t="shared" si="452"/>
        <v>0</v>
      </c>
      <c r="S957" s="1">
        <v>205</v>
      </c>
      <c r="T957" s="1" t="s">
        <v>30</v>
      </c>
      <c r="U957" s="1">
        <f>R957/1000</f>
        <v>0</v>
      </c>
      <c r="V957" s="1">
        <f>S957/1000</f>
        <v>0.20499999999999999</v>
      </c>
      <c r="W957" s="1" t="s">
        <v>231</v>
      </c>
      <c r="X957" s="1" t="str">
        <f t="shared" si="467"/>
        <v>No</v>
      </c>
      <c r="AB957" s="1" t="s">
        <v>452</v>
      </c>
      <c r="AC957" t="str">
        <f t="shared" si="468"/>
        <v>No</v>
      </c>
      <c r="AD957" t="str">
        <f t="shared" si="438"/>
        <v>No</v>
      </c>
      <c r="AE957" t="str">
        <f t="shared" si="439"/>
        <v>No</v>
      </c>
      <c r="AF957" t="str">
        <f t="shared" si="440"/>
        <v>No</v>
      </c>
      <c r="AG957" t="str">
        <f t="shared" si="441"/>
        <v>Yes</v>
      </c>
      <c r="AH957" s="1" t="s">
        <v>348</v>
      </c>
      <c r="AI957" t="s">
        <v>348</v>
      </c>
      <c r="AJ957" t="str">
        <f t="shared" si="466"/>
        <v/>
      </c>
      <c r="AK957" t="str">
        <f t="shared" si="442"/>
        <v/>
      </c>
      <c r="AL957" t="str">
        <f t="shared" si="443"/>
        <v/>
      </c>
      <c r="AM957" t="str">
        <f t="shared" si="444"/>
        <v/>
      </c>
      <c r="AN957" t="str">
        <f t="shared" si="445"/>
        <v>Pharmaceutical</v>
      </c>
      <c r="AO957" t="str">
        <f t="shared" si="446"/>
        <v/>
      </c>
      <c r="AP957" t="str">
        <f t="shared" si="461"/>
        <v/>
      </c>
    </row>
    <row r="958" spans="1:42" hidden="1" x14ac:dyDescent="0.35">
      <c r="A958" s="1">
        <v>4087141</v>
      </c>
      <c r="B958" s="1" t="s">
        <v>582</v>
      </c>
      <c r="C958" s="1" t="s">
        <v>583</v>
      </c>
      <c r="D958" s="1">
        <v>2017</v>
      </c>
      <c r="E958" s="1" t="s">
        <v>618</v>
      </c>
      <c r="F958" s="1">
        <v>67504</v>
      </c>
      <c r="G958" s="1" t="s">
        <v>291</v>
      </c>
      <c r="H958" s="1" t="s">
        <v>127</v>
      </c>
      <c r="I958" s="1" t="s">
        <v>597</v>
      </c>
      <c r="J958" s="1">
        <v>2440</v>
      </c>
      <c r="K958" s="1" t="s">
        <v>345</v>
      </c>
      <c r="L958" s="1" t="s">
        <v>345</v>
      </c>
      <c r="M958" s="1"/>
      <c r="N958" s="1" t="s">
        <v>606</v>
      </c>
      <c r="O958" s="1" t="str">
        <f t="shared" si="462"/>
        <v>No</v>
      </c>
      <c r="P958" s="1" t="s">
        <v>722</v>
      </c>
      <c r="Q958" s="1">
        <v>20</v>
      </c>
      <c r="R958" s="1">
        <f t="shared" si="452"/>
        <v>0</v>
      </c>
      <c r="S958" s="1">
        <v>16</v>
      </c>
      <c r="T958" s="1" t="s">
        <v>30</v>
      </c>
      <c r="U958" s="1">
        <f>R958/1000</f>
        <v>0</v>
      </c>
      <c r="V958" s="1">
        <f>S958/1000</f>
        <v>1.6E-2</v>
      </c>
      <c r="W958" s="1" t="s">
        <v>231</v>
      </c>
      <c r="X958" s="1" t="str">
        <f t="shared" si="467"/>
        <v>No</v>
      </c>
      <c r="AB958" s="1" t="s">
        <v>466</v>
      </c>
      <c r="AC958" t="str">
        <f t="shared" si="468"/>
        <v>No</v>
      </c>
      <c r="AD958" t="str">
        <f t="shared" si="438"/>
        <v>No</v>
      </c>
      <c r="AE958" t="str">
        <f t="shared" si="439"/>
        <v>No</v>
      </c>
      <c r="AF958" t="str">
        <f t="shared" si="440"/>
        <v>No</v>
      </c>
      <c r="AG958" t="str">
        <f t="shared" si="441"/>
        <v>Yes</v>
      </c>
      <c r="AH958" s="1" t="s">
        <v>348</v>
      </c>
      <c r="AI958" t="s">
        <v>348</v>
      </c>
      <c r="AJ958" t="str">
        <f t="shared" si="466"/>
        <v/>
      </c>
      <c r="AK958" t="str">
        <f t="shared" si="442"/>
        <v/>
      </c>
      <c r="AL958" t="str">
        <f t="shared" si="443"/>
        <v/>
      </c>
      <c r="AM958" t="str">
        <f t="shared" si="444"/>
        <v/>
      </c>
      <c r="AN958" t="str">
        <f t="shared" si="445"/>
        <v>Pharmaceutical</v>
      </c>
      <c r="AO958" t="str">
        <f t="shared" si="446"/>
        <v/>
      </c>
      <c r="AP958" t="str">
        <f t="shared" si="461"/>
        <v/>
      </c>
    </row>
    <row r="959" spans="1:42" hidden="1" x14ac:dyDescent="0.35">
      <c r="A959" s="1">
        <v>4087141</v>
      </c>
      <c r="B959" s="1" t="s">
        <v>582</v>
      </c>
      <c r="C959" s="1" t="s">
        <v>583</v>
      </c>
      <c r="D959" s="1">
        <v>2017</v>
      </c>
      <c r="E959" s="1" t="s">
        <v>618</v>
      </c>
      <c r="F959" s="1">
        <v>62809</v>
      </c>
      <c r="G959" s="1" t="s">
        <v>211</v>
      </c>
      <c r="H959" s="1" t="s">
        <v>46</v>
      </c>
      <c r="I959" s="1" t="s">
        <v>596</v>
      </c>
      <c r="J959" s="1">
        <v>4433</v>
      </c>
      <c r="K959" s="1" t="s">
        <v>614</v>
      </c>
      <c r="L959" s="1" t="s">
        <v>554</v>
      </c>
      <c r="M959" s="1"/>
      <c r="N959" s="1" t="s">
        <v>606</v>
      </c>
      <c r="O959" s="1" t="str">
        <f t="shared" si="462"/>
        <v>No</v>
      </c>
      <c r="P959" s="1" t="s">
        <v>722</v>
      </c>
      <c r="Q959" s="1">
        <v>0.02</v>
      </c>
      <c r="R959" s="1">
        <f t="shared" si="452"/>
        <v>0</v>
      </c>
      <c r="S959" s="1">
        <v>0.02</v>
      </c>
      <c r="T959" s="1" t="s">
        <v>7</v>
      </c>
      <c r="U959" s="1">
        <f>R959/1</f>
        <v>0</v>
      </c>
      <c r="V959" s="1">
        <f>S959</f>
        <v>0.02</v>
      </c>
      <c r="W959" s="1" t="s">
        <v>177</v>
      </c>
      <c r="X959" s="1" t="str">
        <f t="shared" si="467"/>
        <v>No</v>
      </c>
      <c r="AB959" t="s">
        <v>385</v>
      </c>
      <c r="AC959" t="str">
        <f t="shared" si="468"/>
        <v>No</v>
      </c>
      <c r="AD959" t="str">
        <f t="shared" ref="AD959:AD1022" si="469">IF(ISNUMBER(SEARCH("Personal_care", AB959)), "Yes", "No")</f>
        <v>No</v>
      </c>
      <c r="AE959" t="str">
        <f t="shared" ref="AE959:AE1022" si="470">IF(ISNUMBER(SEARCH("Consumer_use", AB959)), "Yes", "No")</f>
        <v>Yes</v>
      </c>
      <c r="AF959" t="str">
        <f t="shared" ref="AF959:AF1022" si="471">IF(ISNUMBER(SEARCH("Industrial_manufacturing", AB959)), "Yes", "No")</f>
        <v>No</v>
      </c>
      <c r="AG959" t="str">
        <f t="shared" ref="AG959:AG1022" si="472">IF(ISNUMBER(SEARCH("Drug", AB959)), "Yes", "No")</f>
        <v>No</v>
      </c>
      <c r="AH959" s="1" t="s">
        <v>348</v>
      </c>
      <c r="AI959" t="s">
        <v>348</v>
      </c>
      <c r="AJ959" t="str">
        <f t="shared" si="466"/>
        <v/>
      </c>
      <c r="AK959" t="str">
        <f t="shared" si="442"/>
        <v/>
      </c>
      <c r="AL959" t="str">
        <f t="shared" si="443"/>
        <v>Consumer</v>
      </c>
      <c r="AM959" t="str">
        <f t="shared" si="444"/>
        <v/>
      </c>
      <c r="AN959" t="str">
        <f t="shared" si="445"/>
        <v/>
      </c>
      <c r="AO959" t="str">
        <f t="shared" si="446"/>
        <v/>
      </c>
      <c r="AP959" t="str">
        <f t="shared" si="461"/>
        <v/>
      </c>
    </row>
    <row r="960" spans="1:42" hidden="1" x14ac:dyDescent="0.35">
      <c r="A960" s="1">
        <v>4087141</v>
      </c>
      <c r="B960" s="1" t="s">
        <v>582</v>
      </c>
      <c r="C960" s="1" t="s">
        <v>583</v>
      </c>
      <c r="D960" s="1">
        <v>2017</v>
      </c>
      <c r="E960" s="1" t="s">
        <v>618</v>
      </c>
      <c r="F960" s="1">
        <v>67437</v>
      </c>
      <c r="G960" s="1" t="s">
        <v>235</v>
      </c>
      <c r="H960" s="1" t="s">
        <v>73</v>
      </c>
      <c r="I960" s="1" t="s">
        <v>597</v>
      </c>
      <c r="J960" s="1">
        <v>2440</v>
      </c>
      <c r="K960" s="1" t="s">
        <v>345</v>
      </c>
      <c r="L960" s="1" t="s">
        <v>561</v>
      </c>
      <c r="M960" s="1"/>
      <c r="N960" s="1" t="s">
        <v>606</v>
      </c>
      <c r="O960" s="1" t="str">
        <f t="shared" si="462"/>
        <v>No</v>
      </c>
      <c r="P960" s="1" t="s">
        <v>722</v>
      </c>
      <c r="Q960" s="1">
        <v>20</v>
      </c>
      <c r="R960" s="1">
        <f t="shared" si="452"/>
        <v>0</v>
      </c>
      <c r="S960" s="1">
        <v>6.7</v>
      </c>
      <c r="T960" s="1" t="s">
        <v>30</v>
      </c>
      <c r="U960" s="1">
        <f>R960/1000</f>
        <v>0</v>
      </c>
      <c r="V960" s="1">
        <f>S960/1000</f>
        <v>6.7000000000000002E-3</v>
      </c>
      <c r="W960" s="1" t="s">
        <v>231</v>
      </c>
      <c r="X960" s="1" t="str">
        <f t="shared" si="467"/>
        <v>No</v>
      </c>
      <c r="AB960" t="s">
        <v>414</v>
      </c>
      <c r="AC960" t="str">
        <f t="shared" si="468"/>
        <v>No</v>
      </c>
      <c r="AD960" t="str">
        <f t="shared" si="469"/>
        <v>No</v>
      </c>
      <c r="AE960" t="str">
        <f t="shared" si="470"/>
        <v>No</v>
      </c>
      <c r="AF960" t="str">
        <f t="shared" si="471"/>
        <v>Yes</v>
      </c>
      <c r="AG960" t="str">
        <f t="shared" si="472"/>
        <v>Yes</v>
      </c>
      <c r="AH960" s="1" t="s">
        <v>348</v>
      </c>
      <c r="AI960" t="s">
        <v>348</v>
      </c>
      <c r="AJ960" t="str">
        <f t="shared" si="466"/>
        <v/>
      </c>
      <c r="AK960" t="str">
        <f t="shared" si="442"/>
        <v/>
      </c>
      <c r="AL960" t="str">
        <f t="shared" si="443"/>
        <v/>
      </c>
      <c r="AM960" t="str">
        <f t="shared" si="444"/>
        <v>Industrial</v>
      </c>
      <c r="AN960" t="str">
        <f t="shared" si="445"/>
        <v>Pharmaceutical</v>
      </c>
      <c r="AO960" t="str">
        <f t="shared" si="446"/>
        <v/>
      </c>
      <c r="AP960" t="str">
        <f t="shared" si="461"/>
        <v/>
      </c>
    </row>
    <row r="961" spans="1:42" hidden="1" x14ac:dyDescent="0.35">
      <c r="A961" s="1">
        <v>4087141</v>
      </c>
      <c r="B961" s="1" t="s">
        <v>582</v>
      </c>
      <c r="C961" s="1" t="s">
        <v>583</v>
      </c>
      <c r="D961" s="1">
        <v>2017</v>
      </c>
      <c r="E961" s="1" t="s">
        <v>618</v>
      </c>
      <c r="F961" s="1">
        <v>67508</v>
      </c>
      <c r="G961" s="1" t="s">
        <v>295</v>
      </c>
      <c r="H961" s="1" t="s">
        <v>131</v>
      </c>
      <c r="I961" s="1" t="s">
        <v>597</v>
      </c>
      <c r="J961" s="1">
        <v>2440</v>
      </c>
      <c r="K961" s="1" t="s">
        <v>345</v>
      </c>
      <c r="L961" s="1" t="s">
        <v>345</v>
      </c>
      <c r="M961" s="1"/>
      <c r="N961" s="1" t="s">
        <v>606</v>
      </c>
      <c r="O961" s="1" t="str">
        <f t="shared" si="462"/>
        <v>No</v>
      </c>
      <c r="P961" s="1" t="s">
        <v>722</v>
      </c>
      <c r="Q961" s="1">
        <v>200</v>
      </c>
      <c r="R961" s="1">
        <f t="shared" si="452"/>
        <v>0</v>
      </c>
      <c r="S961" s="1">
        <v>50</v>
      </c>
      <c r="T961" s="1" t="s">
        <v>30</v>
      </c>
      <c r="U961" s="1">
        <f>R961/1000</f>
        <v>0</v>
      </c>
      <c r="V961" s="1">
        <f>S961/1000</f>
        <v>0.05</v>
      </c>
      <c r="W961" s="1" t="s">
        <v>231</v>
      </c>
      <c r="X961" s="1" t="str">
        <f t="shared" si="467"/>
        <v>No</v>
      </c>
      <c r="AB961" t="s">
        <v>470</v>
      </c>
      <c r="AC961" t="str">
        <f t="shared" si="468"/>
        <v>No</v>
      </c>
      <c r="AD961" t="str">
        <f t="shared" si="469"/>
        <v>No</v>
      </c>
      <c r="AE961" t="str">
        <f t="shared" si="470"/>
        <v>No</v>
      </c>
      <c r="AF961" t="str">
        <f t="shared" si="471"/>
        <v>No</v>
      </c>
      <c r="AG961" t="str">
        <f t="shared" si="472"/>
        <v>Yes</v>
      </c>
      <c r="AH961" s="1" t="s">
        <v>348</v>
      </c>
      <c r="AI961" t="s">
        <v>348</v>
      </c>
      <c r="AJ961" t="str">
        <f t="shared" si="466"/>
        <v/>
      </c>
      <c r="AK961" t="str">
        <f t="shared" si="442"/>
        <v/>
      </c>
      <c r="AL961" t="str">
        <f t="shared" si="443"/>
        <v/>
      </c>
      <c r="AM961" t="str">
        <f t="shared" si="444"/>
        <v/>
      </c>
      <c r="AN961" t="str">
        <f t="shared" si="445"/>
        <v>Pharmaceutical</v>
      </c>
      <c r="AO961" t="str">
        <f t="shared" si="446"/>
        <v/>
      </c>
      <c r="AP961" t="str">
        <f t="shared" si="461"/>
        <v/>
      </c>
    </row>
    <row r="962" spans="1:42" hidden="1" x14ac:dyDescent="0.35">
      <c r="A962" s="1">
        <v>4087141</v>
      </c>
      <c r="B962" s="1" t="s">
        <v>582</v>
      </c>
      <c r="C962" s="1" t="s">
        <v>583</v>
      </c>
      <c r="D962" s="1">
        <v>2017</v>
      </c>
      <c r="E962" s="1" t="s">
        <v>618</v>
      </c>
      <c r="F962" s="1">
        <v>34247</v>
      </c>
      <c r="G962" s="1" t="s">
        <v>183</v>
      </c>
      <c r="H962" s="1" t="s">
        <v>13</v>
      </c>
      <c r="I962" s="1" t="s">
        <v>596</v>
      </c>
      <c r="J962" s="1">
        <v>4433</v>
      </c>
      <c r="K962" s="1" t="s">
        <v>614</v>
      </c>
      <c r="L962" s="1" t="s">
        <v>545</v>
      </c>
      <c r="M962" s="1" t="s">
        <v>507</v>
      </c>
      <c r="O962" s="1" t="str">
        <f t="shared" si="462"/>
        <v>Yes</v>
      </c>
      <c r="P962" s="1" t="s">
        <v>349</v>
      </c>
      <c r="Q962" s="1">
        <v>7.0000000000000007E-2</v>
      </c>
      <c r="R962" s="1">
        <f t="shared" si="452"/>
        <v>7.0000000000000007E-2</v>
      </c>
      <c r="S962" s="1">
        <v>0.02</v>
      </c>
      <c r="T962" s="1" t="s">
        <v>7</v>
      </c>
      <c r="U962" s="1">
        <f>R962/1</f>
        <v>7.0000000000000007E-2</v>
      </c>
      <c r="V962" s="1">
        <f>S962</f>
        <v>0.02</v>
      </c>
      <c r="W962" s="1" t="s">
        <v>177</v>
      </c>
      <c r="X962" s="1" t="str">
        <f>IF(S962&lt;R962, "Yes*", "No")</f>
        <v>Yes*</v>
      </c>
      <c r="AB962" t="s">
        <v>355</v>
      </c>
      <c r="AC962" t="str">
        <f t="shared" si="468"/>
        <v>No</v>
      </c>
      <c r="AD962" t="str">
        <f t="shared" si="469"/>
        <v>Yes</v>
      </c>
      <c r="AE962" t="str">
        <f t="shared" si="470"/>
        <v>Yes</v>
      </c>
      <c r="AF962" t="str">
        <f t="shared" si="471"/>
        <v>Yes</v>
      </c>
      <c r="AG962" t="str">
        <f t="shared" si="472"/>
        <v>Yes</v>
      </c>
      <c r="AH962" t="s">
        <v>349</v>
      </c>
      <c r="AI962" t="s">
        <v>348</v>
      </c>
      <c r="AJ962" t="str">
        <f t="shared" si="466"/>
        <v/>
      </c>
      <c r="AK962" t="str">
        <f t="shared" ref="AK962:AK1025" si="473">IF(AD962="Yes", "PCP", "")</f>
        <v>PCP</v>
      </c>
      <c r="AL962" t="str">
        <f t="shared" ref="AL962:AL1025" si="474">IF(AE962="Yes", "Consumer", "")</f>
        <v>Consumer</v>
      </c>
      <c r="AM962" t="str">
        <f t="shared" ref="AM962:AM1025" si="475">IF(AF962="Yes", "Industrial", "")</f>
        <v>Industrial</v>
      </c>
      <c r="AN962" t="str">
        <f t="shared" ref="AN962:AN1025" si="476">IF(AG962="Yes", "Pharmaceutical", "")</f>
        <v>Pharmaceutical</v>
      </c>
      <c r="AO962" t="str">
        <f t="shared" ref="AO962:AO1025" si="477">IF(AH962="Yes", "PAH", "")</f>
        <v>PAH</v>
      </c>
      <c r="AP962" t="str">
        <f t="shared" si="461"/>
        <v/>
      </c>
    </row>
    <row r="963" spans="1:42" hidden="1" x14ac:dyDescent="0.35">
      <c r="A963" s="1">
        <v>4087141</v>
      </c>
      <c r="B963" s="1" t="s">
        <v>582</v>
      </c>
      <c r="C963" s="1" t="s">
        <v>583</v>
      </c>
      <c r="D963" s="1">
        <v>2017</v>
      </c>
      <c r="E963" s="1" t="s">
        <v>618</v>
      </c>
      <c r="F963" s="1">
        <v>61948</v>
      </c>
      <c r="G963" s="1" t="s">
        <v>205</v>
      </c>
      <c r="H963" s="1" t="s">
        <v>39</v>
      </c>
      <c r="I963" s="1" t="s">
        <v>596</v>
      </c>
      <c r="J963" s="1">
        <v>4433</v>
      </c>
      <c r="K963" s="1" t="s">
        <v>614</v>
      </c>
      <c r="L963" s="1" t="s">
        <v>532</v>
      </c>
      <c r="M963" s="1"/>
      <c r="N963" s="1" t="s">
        <v>606</v>
      </c>
      <c r="O963" s="1" t="str">
        <f t="shared" si="462"/>
        <v>No</v>
      </c>
      <c r="P963" s="1" t="s">
        <v>722</v>
      </c>
      <c r="Q963" s="1">
        <v>3.4</v>
      </c>
      <c r="R963" s="1">
        <f t="shared" si="452"/>
        <v>0</v>
      </c>
      <c r="S963" s="1">
        <v>3.4</v>
      </c>
      <c r="T963" s="1" t="s">
        <v>7</v>
      </c>
      <c r="U963" s="1">
        <f>R963/1</f>
        <v>0</v>
      </c>
      <c r="V963" s="1">
        <f>S963</f>
        <v>3.4</v>
      </c>
      <c r="W963" s="1" t="s">
        <v>177</v>
      </c>
      <c r="X963" s="1" t="str">
        <f t="shared" ref="X963:X975" si="478">IF(N963="E", "Yes", "No")</f>
        <v>No</v>
      </c>
      <c r="AB963" s="1" t="s">
        <v>536</v>
      </c>
      <c r="AC963" t="str">
        <f t="shared" si="468"/>
        <v>No</v>
      </c>
      <c r="AD963" t="str">
        <f t="shared" si="469"/>
        <v>No</v>
      </c>
      <c r="AE963" t="str">
        <f t="shared" si="470"/>
        <v>No</v>
      </c>
      <c r="AF963" t="str">
        <f t="shared" si="471"/>
        <v>No</v>
      </c>
      <c r="AG963" t="str">
        <f t="shared" si="472"/>
        <v>No</v>
      </c>
      <c r="AH963" s="1" t="s">
        <v>348</v>
      </c>
      <c r="AI963" t="s">
        <v>349</v>
      </c>
      <c r="AJ963" t="str">
        <f t="shared" si="466"/>
        <v/>
      </c>
      <c r="AK963" t="str">
        <f t="shared" si="473"/>
        <v/>
      </c>
      <c r="AL963" t="str">
        <f t="shared" si="474"/>
        <v/>
      </c>
      <c r="AM963" t="str">
        <f t="shared" si="475"/>
        <v/>
      </c>
      <c r="AN963" t="str">
        <f t="shared" si="476"/>
        <v/>
      </c>
      <c r="AO963" t="str">
        <f t="shared" si="477"/>
        <v/>
      </c>
      <c r="AP963" t="str">
        <f t="shared" si="461"/>
        <v>Other</v>
      </c>
    </row>
    <row r="964" spans="1:42" hidden="1" x14ac:dyDescent="0.35">
      <c r="A964" s="1">
        <v>4087141</v>
      </c>
      <c r="B964" s="1" t="s">
        <v>582</v>
      </c>
      <c r="C964" s="1" t="s">
        <v>583</v>
      </c>
      <c r="D964" s="1">
        <v>2017</v>
      </c>
      <c r="E964" s="1" t="s">
        <v>618</v>
      </c>
      <c r="F964" s="1">
        <v>67511</v>
      </c>
      <c r="G964" s="1" t="s">
        <v>297</v>
      </c>
      <c r="H964" s="1" t="s">
        <v>133</v>
      </c>
      <c r="I964" s="1" t="s">
        <v>597</v>
      </c>
      <c r="J964" s="1">
        <v>2440</v>
      </c>
      <c r="K964" s="1" t="s">
        <v>345</v>
      </c>
      <c r="L964" s="1" t="s">
        <v>561</v>
      </c>
      <c r="M964" s="1"/>
      <c r="N964" s="1" t="s">
        <v>606</v>
      </c>
      <c r="O964" s="1" t="str">
        <f t="shared" si="462"/>
        <v>No</v>
      </c>
      <c r="P964" s="1" t="s">
        <v>722</v>
      </c>
      <c r="Q964" s="1">
        <v>20</v>
      </c>
      <c r="R964" s="1">
        <f t="shared" si="452"/>
        <v>0</v>
      </c>
      <c r="S964" s="1">
        <v>15</v>
      </c>
      <c r="T964" s="1" t="s">
        <v>30</v>
      </c>
      <c r="U964" s="1">
        <f>R964/1000</f>
        <v>0</v>
      </c>
      <c r="V964" s="1">
        <f>S964/1000</f>
        <v>1.4999999999999999E-2</v>
      </c>
      <c r="W964" s="1" t="s">
        <v>231</v>
      </c>
      <c r="X964" s="1" t="str">
        <f t="shared" si="478"/>
        <v>No</v>
      </c>
      <c r="AB964" t="s">
        <v>472</v>
      </c>
      <c r="AC964" t="str">
        <f t="shared" si="468"/>
        <v>No</v>
      </c>
      <c r="AD964" t="str">
        <f t="shared" si="469"/>
        <v>No</v>
      </c>
      <c r="AE964" t="str">
        <f t="shared" si="470"/>
        <v>No</v>
      </c>
      <c r="AF964" t="str">
        <f t="shared" si="471"/>
        <v>Yes</v>
      </c>
      <c r="AG964" t="str">
        <f t="shared" si="472"/>
        <v>Yes</v>
      </c>
      <c r="AH964" t="s">
        <v>348</v>
      </c>
      <c r="AI964" t="s">
        <v>348</v>
      </c>
      <c r="AJ964" t="str">
        <f t="shared" si="466"/>
        <v/>
      </c>
      <c r="AK964" t="str">
        <f t="shared" si="473"/>
        <v/>
      </c>
      <c r="AL964" t="str">
        <f t="shared" si="474"/>
        <v/>
      </c>
      <c r="AM964" t="str">
        <f t="shared" si="475"/>
        <v>Industrial</v>
      </c>
      <c r="AN964" t="str">
        <f t="shared" si="476"/>
        <v>Pharmaceutical</v>
      </c>
      <c r="AO964" t="str">
        <f t="shared" si="477"/>
        <v/>
      </c>
      <c r="AP964" t="str">
        <f t="shared" si="461"/>
        <v/>
      </c>
    </row>
    <row r="965" spans="1:42" hidden="1" x14ac:dyDescent="0.35">
      <c r="A965" s="1">
        <v>4087141</v>
      </c>
      <c r="B965" s="1" t="s">
        <v>582</v>
      </c>
      <c r="C965" s="1" t="s">
        <v>583</v>
      </c>
      <c r="D965" s="1">
        <v>2017</v>
      </c>
      <c r="E965" s="1" t="s">
        <v>618</v>
      </c>
      <c r="F965" s="1">
        <v>61703</v>
      </c>
      <c r="G965" s="1" t="s">
        <v>200</v>
      </c>
      <c r="H965" s="1" t="s">
        <v>32</v>
      </c>
      <c r="I965" s="1" t="s">
        <v>596</v>
      </c>
      <c r="J965" s="1">
        <v>4433</v>
      </c>
      <c r="K965" s="1" t="s">
        <v>614</v>
      </c>
      <c r="L965" s="1" t="s">
        <v>554</v>
      </c>
      <c r="M965" s="1"/>
      <c r="N965" s="1" t="s">
        <v>606</v>
      </c>
      <c r="O965" s="1" t="str">
        <f t="shared" si="462"/>
        <v>No</v>
      </c>
      <c r="P965" s="1" t="s">
        <v>722</v>
      </c>
      <c r="Q965" s="1">
        <v>1.6</v>
      </c>
      <c r="R965" s="1">
        <f t="shared" si="452"/>
        <v>0</v>
      </c>
      <c r="S965" s="1">
        <v>1.6</v>
      </c>
      <c r="T965" s="1" t="s">
        <v>7</v>
      </c>
      <c r="U965" s="1">
        <f>R965/1</f>
        <v>0</v>
      </c>
      <c r="V965" s="1">
        <f>S965</f>
        <v>1.6</v>
      </c>
      <c r="W965" s="1" t="s">
        <v>199</v>
      </c>
      <c r="X965" s="1" t="str">
        <f t="shared" si="478"/>
        <v>No</v>
      </c>
      <c r="AB965" s="1" t="s">
        <v>372</v>
      </c>
      <c r="AC965" t="str">
        <f t="shared" si="468"/>
        <v>No</v>
      </c>
      <c r="AD965" t="str">
        <f t="shared" si="469"/>
        <v>No</v>
      </c>
      <c r="AE965" t="str">
        <f t="shared" si="470"/>
        <v>Yes</v>
      </c>
      <c r="AF965" t="str">
        <f t="shared" si="471"/>
        <v>No</v>
      </c>
      <c r="AG965" t="str">
        <f t="shared" si="472"/>
        <v>No</v>
      </c>
      <c r="AH965" s="1" t="s">
        <v>348</v>
      </c>
      <c r="AI965" t="s">
        <v>348</v>
      </c>
      <c r="AJ965" t="str">
        <f t="shared" si="466"/>
        <v/>
      </c>
      <c r="AK965" t="str">
        <f t="shared" si="473"/>
        <v/>
      </c>
      <c r="AL965" t="str">
        <f t="shared" si="474"/>
        <v>Consumer</v>
      </c>
      <c r="AM965" t="str">
        <f t="shared" si="475"/>
        <v/>
      </c>
      <c r="AN965" t="str">
        <f t="shared" si="476"/>
        <v/>
      </c>
      <c r="AO965" t="str">
        <f t="shared" si="477"/>
        <v/>
      </c>
      <c r="AP965" t="str">
        <f t="shared" si="461"/>
        <v/>
      </c>
    </row>
    <row r="966" spans="1:42" hidden="1" x14ac:dyDescent="0.35">
      <c r="A966" s="1">
        <v>4087141</v>
      </c>
      <c r="B966" s="1" t="s">
        <v>582</v>
      </c>
      <c r="C966" s="1" t="s">
        <v>583</v>
      </c>
      <c r="D966" s="1">
        <v>2017</v>
      </c>
      <c r="E966" s="1" t="s">
        <v>618</v>
      </c>
      <c r="F966" s="1">
        <v>67440</v>
      </c>
      <c r="G966" s="1" t="s">
        <v>237</v>
      </c>
      <c r="H966" s="1" t="s">
        <v>75</v>
      </c>
      <c r="I966" s="1" t="s">
        <v>597</v>
      </c>
      <c r="J966" s="1">
        <v>2440</v>
      </c>
      <c r="K966" s="1" t="s">
        <v>345</v>
      </c>
      <c r="L966" s="1" t="s">
        <v>544</v>
      </c>
      <c r="M966" s="1" t="s">
        <v>554</v>
      </c>
      <c r="N966" s="1" t="s">
        <v>607</v>
      </c>
      <c r="O966" s="1" t="str">
        <f t="shared" si="462"/>
        <v>Yes</v>
      </c>
      <c r="P966" s="1" t="s">
        <v>349</v>
      </c>
      <c r="Q966" s="1">
        <v>63.2</v>
      </c>
      <c r="R966" s="1">
        <f t="shared" si="452"/>
        <v>63.2</v>
      </c>
      <c r="S966" s="1">
        <v>91</v>
      </c>
      <c r="T966" s="1" t="s">
        <v>30</v>
      </c>
      <c r="U966" s="1">
        <f>R966/1000</f>
        <v>6.3200000000000006E-2</v>
      </c>
      <c r="V966" s="1">
        <f>S966/1000</f>
        <v>9.0999999999999998E-2</v>
      </c>
      <c r="W966" s="1" t="s">
        <v>231</v>
      </c>
      <c r="X966" s="1" t="str">
        <f t="shared" si="478"/>
        <v>Yes</v>
      </c>
      <c r="AB966" t="s">
        <v>416</v>
      </c>
      <c r="AC966" s="1" t="s">
        <v>349</v>
      </c>
      <c r="AD966" t="str">
        <f t="shared" si="469"/>
        <v>Yes</v>
      </c>
      <c r="AE966" t="str">
        <f t="shared" si="470"/>
        <v>Yes</v>
      </c>
      <c r="AF966" t="str">
        <f t="shared" si="471"/>
        <v>Yes</v>
      </c>
      <c r="AG966" t="str">
        <f t="shared" si="472"/>
        <v>Yes</v>
      </c>
      <c r="AH966" s="1" t="s">
        <v>348</v>
      </c>
      <c r="AI966" t="s">
        <v>348</v>
      </c>
      <c r="AJ966" t="str">
        <f t="shared" si="466"/>
        <v>Pesticide</v>
      </c>
      <c r="AK966" t="str">
        <f t="shared" si="473"/>
        <v>PCP</v>
      </c>
      <c r="AL966" t="str">
        <f t="shared" si="474"/>
        <v>Consumer</v>
      </c>
      <c r="AM966" t="str">
        <f t="shared" si="475"/>
        <v>Industrial</v>
      </c>
      <c r="AN966" t="str">
        <f t="shared" si="476"/>
        <v>Pharmaceutical</v>
      </c>
      <c r="AO966" t="str">
        <f t="shared" si="477"/>
        <v/>
      </c>
      <c r="AP966" t="str">
        <f t="shared" si="461"/>
        <v/>
      </c>
    </row>
    <row r="967" spans="1:42" hidden="1" x14ac:dyDescent="0.35">
      <c r="A967" s="1">
        <v>4087141</v>
      </c>
      <c r="B967" s="1" t="s">
        <v>582</v>
      </c>
      <c r="C967" s="1" t="s">
        <v>583</v>
      </c>
      <c r="D967" s="1">
        <v>2017</v>
      </c>
      <c r="E967" s="1" t="s">
        <v>618</v>
      </c>
      <c r="F967" s="1">
        <v>62812</v>
      </c>
      <c r="G967" s="1" t="s">
        <v>709</v>
      </c>
      <c r="H967" s="1" t="s">
        <v>49</v>
      </c>
      <c r="I967" s="1" t="s">
        <v>596</v>
      </c>
      <c r="J967" s="1">
        <v>4433</v>
      </c>
      <c r="K967" s="1" t="s">
        <v>614</v>
      </c>
      <c r="L967" s="1" t="s">
        <v>554</v>
      </c>
      <c r="M967" s="1"/>
      <c r="N967" s="1" t="s">
        <v>606</v>
      </c>
      <c r="O967" s="1" t="str">
        <f t="shared" si="462"/>
        <v>No</v>
      </c>
      <c r="P967" s="1" t="s">
        <v>722</v>
      </c>
      <c r="Q967" s="1">
        <v>0.04</v>
      </c>
      <c r="R967" s="1">
        <f t="shared" si="452"/>
        <v>0</v>
      </c>
      <c r="S967" s="1">
        <v>0.04</v>
      </c>
      <c r="T967" s="1" t="s">
        <v>7</v>
      </c>
      <c r="U967" s="1">
        <f>R967/1</f>
        <v>0</v>
      </c>
      <c r="V967" s="1">
        <f>S967</f>
        <v>0.04</v>
      </c>
      <c r="W967" s="1" t="s">
        <v>177</v>
      </c>
      <c r="X967" s="1" t="str">
        <f t="shared" si="478"/>
        <v>No</v>
      </c>
      <c r="AB967" s="1" t="s">
        <v>388</v>
      </c>
      <c r="AC967" t="str">
        <f t="shared" ref="AC967:AC974" si="479">IF(ISNUMBER(SEARCH("Pesticide, active_ingredient", AB967)), "Yes", "No")</f>
        <v>No</v>
      </c>
      <c r="AD967" t="str">
        <f t="shared" si="469"/>
        <v>No</v>
      </c>
      <c r="AE967" t="str">
        <f t="shared" si="470"/>
        <v>Yes</v>
      </c>
      <c r="AF967" t="str">
        <f t="shared" si="471"/>
        <v>No</v>
      </c>
      <c r="AG967" t="str">
        <f t="shared" si="472"/>
        <v>No</v>
      </c>
      <c r="AH967" s="1" t="s">
        <v>348</v>
      </c>
      <c r="AI967" t="s">
        <v>348</v>
      </c>
      <c r="AJ967" t="str">
        <f t="shared" si="466"/>
        <v/>
      </c>
      <c r="AK967" t="str">
        <f t="shared" si="473"/>
        <v/>
      </c>
      <c r="AL967" t="str">
        <f t="shared" si="474"/>
        <v>Consumer</v>
      </c>
      <c r="AM967" t="str">
        <f t="shared" si="475"/>
        <v/>
      </c>
      <c r="AN967" t="str">
        <f t="shared" si="476"/>
        <v/>
      </c>
      <c r="AO967" t="str">
        <f t="shared" si="477"/>
        <v/>
      </c>
      <c r="AP967" t="str">
        <f t="shared" si="461"/>
        <v/>
      </c>
    </row>
    <row r="968" spans="1:42" hidden="1" x14ac:dyDescent="0.35">
      <c r="A968" s="1">
        <v>4087141</v>
      </c>
      <c r="B968" s="1" t="s">
        <v>582</v>
      </c>
      <c r="C968" s="1" t="s">
        <v>583</v>
      </c>
      <c r="D968" s="1">
        <v>2017</v>
      </c>
      <c r="E968" s="1" t="s">
        <v>618</v>
      </c>
      <c r="F968" s="1">
        <v>62486</v>
      </c>
      <c r="G968" s="1" t="s">
        <v>207</v>
      </c>
      <c r="H968" s="1" t="s">
        <v>41</v>
      </c>
      <c r="I968" s="1" t="s">
        <v>596</v>
      </c>
      <c r="J968" s="1">
        <v>4433</v>
      </c>
      <c r="K968" s="1" t="s">
        <v>614</v>
      </c>
      <c r="L968" s="1" t="s">
        <v>554</v>
      </c>
      <c r="M968" s="1"/>
      <c r="N968" s="1" t="s">
        <v>606</v>
      </c>
      <c r="O968" s="1" t="str">
        <f t="shared" si="462"/>
        <v>No</v>
      </c>
      <c r="P968" s="1" t="s">
        <v>722</v>
      </c>
      <c r="Q968" s="1">
        <v>0.2</v>
      </c>
      <c r="R968" s="1">
        <f t="shared" si="452"/>
        <v>0</v>
      </c>
      <c r="S968" s="1">
        <v>0.2</v>
      </c>
      <c r="T968" s="1" t="s">
        <v>7</v>
      </c>
      <c r="U968" s="1">
        <f>R968/1</f>
        <v>0</v>
      </c>
      <c r="V968" s="1">
        <f>S968</f>
        <v>0.2</v>
      </c>
      <c r="W968" s="1" t="s">
        <v>177</v>
      </c>
      <c r="X968" s="1" t="str">
        <f t="shared" si="478"/>
        <v>No</v>
      </c>
      <c r="AB968" s="1" t="s">
        <v>380</v>
      </c>
      <c r="AC968" t="str">
        <f t="shared" si="479"/>
        <v>No</v>
      </c>
      <c r="AD968" t="str">
        <f t="shared" si="469"/>
        <v>No</v>
      </c>
      <c r="AE968" t="str">
        <f t="shared" si="470"/>
        <v>Yes</v>
      </c>
      <c r="AF968" t="str">
        <f t="shared" si="471"/>
        <v>No</v>
      </c>
      <c r="AG968" t="str">
        <f t="shared" si="472"/>
        <v>No</v>
      </c>
      <c r="AH968" s="1" t="s">
        <v>348</v>
      </c>
      <c r="AI968" t="s">
        <v>348</v>
      </c>
      <c r="AJ968" t="str">
        <f t="shared" si="466"/>
        <v/>
      </c>
      <c r="AK968" t="str">
        <f t="shared" si="473"/>
        <v/>
      </c>
      <c r="AL968" t="str">
        <f t="shared" si="474"/>
        <v>Consumer</v>
      </c>
      <c r="AM968" t="str">
        <f t="shared" si="475"/>
        <v/>
      </c>
      <c r="AN968" t="str">
        <f t="shared" si="476"/>
        <v/>
      </c>
      <c r="AO968" t="str">
        <f t="shared" si="477"/>
        <v/>
      </c>
      <c r="AP968" t="str">
        <f t="shared" si="461"/>
        <v/>
      </c>
    </row>
    <row r="969" spans="1:42" hidden="1" x14ac:dyDescent="0.35">
      <c r="A969" s="1">
        <v>4087141</v>
      </c>
      <c r="B969" s="1" t="s">
        <v>582</v>
      </c>
      <c r="C969" s="1" t="s">
        <v>583</v>
      </c>
      <c r="D969" s="1">
        <v>2017</v>
      </c>
      <c r="E969" s="1" t="s">
        <v>618</v>
      </c>
      <c r="F969" s="1">
        <v>62485</v>
      </c>
      <c r="G969" s="1" t="s">
        <v>206</v>
      </c>
      <c r="H969" s="1" t="s">
        <v>40</v>
      </c>
      <c r="I969" s="1" t="s">
        <v>596</v>
      </c>
      <c r="J969" s="1">
        <v>4433</v>
      </c>
      <c r="K969" s="1" t="s">
        <v>614</v>
      </c>
      <c r="L969" s="1" t="s">
        <v>548</v>
      </c>
      <c r="M969" s="1"/>
      <c r="N969" s="1" t="s">
        <v>606</v>
      </c>
      <c r="O969" s="1" t="str">
        <f t="shared" si="462"/>
        <v>No</v>
      </c>
      <c r="P969" s="1" t="s">
        <v>722</v>
      </c>
      <c r="Q969" s="1">
        <v>0.6</v>
      </c>
      <c r="R969" s="1">
        <f t="shared" si="452"/>
        <v>0</v>
      </c>
      <c r="S969" s="1">
        <v>0.6</v>
      </c>
      <c r="T969" s="1" t="s">
        <v>7</v>
      </c>
      <c r="U969" s="1">
        <f>R969/1</f>
        <v>0</v>
      </c>
      <c r="V969" s="1">
        <f>S969</f>
        <v>0.6</v>
      </c>
      <c r="W969" s="1" t="s">
        <v>177</v>
      </c>
      <c r="X969" s="1" t="str">
        <f t="shared" si="478"/>
        <v>No</v>
      </c>
      <c r="AB969" s="1" t="s">
        <v>379</v>
      </c>
      <c r="AC969" t="str">
        <f t="shared" si="479"/>
        <v>No</v>
      </c>
      <c r="AD969" t="str">
        <f t="shared" si="469"/>
        <v>Yes</v>
      </c>
      <c r="AE969" t="str">
        <f t="shared" si="470"/>
        <v>Yes</v>
      </c>
      <c r="AF969" t="str">
        <f t="shared" si="471"/>
        <v>Yes</v>
      </c>
      <c r="AG969" t="str">
        <f t="shared" si="472"/>
        <v>Yes</v>
      </c>
      <c r="AH969" s="1" t="s">
        <v>348</v>
      </c>
      <c r="AI969" t="s">
        <v>348</v>
      </c>
      <c r="AJ969" t="str">
        <f t="shared" si="466"/>
        <v/>
      </c>
      <c r="AK969" t="str">
        <f t="shared" si="473"/>
        <v>PCP</v>
      </c>
      <c r="AL969" t="str">
        <f t="shared" si="474"/>
        <v>Consumer</v>
      </c>
      <c r="AM969" t="str">
        <f t="shared" si="475"/>
        <v>Industrial</v>
      </c>
      <c r="AN969" t="str">
        <f t="shared" si="476"/>
        <v>Pharmaceutical</v>
      </c>
      <c r="AO969" t="str">
        <f t="shared" si="477"/>
        <v/>
      </c>
      <c r="AP969" t="str">
        <f t="shared" si="461"/>
        <v/>
      </c>
    </row>
    <row r="970" spans="1:42" hidden="1" x14ac:dyDescent="0.35">
      <c r="A970" s="1">
        <v>4087141</v>
      </c>
      <c r="B970" s="1" t="s">
        <v>582</v>
      </c>
      <c r="C970" s="1" t="s">
        <v>583</v>
      </c>
      <c r="D970" s="1">
        <v>2017</v>
      </c>
      <c r="E970" s="1" t="s">
        <v>618</v>
      </c>
      <c r="F970" s="1">
        <v>67481</v>
      </c>
      <c r="G970" s="1" t="s">
        <v>272</v>
      </c>
      <c r="H970" s="1" t="s">
        <v>108</v>
      </c>
      <c r="I970" s="1" t="s">
        <v>597</v>
      </c>
      <c r="J970" s="1">
        <v>2440</v>
      </c>
      <c r="K970" s="1" t="s">
        <v>345</v>
      </c>
      <c r="L970" s="1" t="s">
        <v>345</v>
      </c>
      <c r="M970" s="1"/>
      <c r="N970" s="1" t="s">
        <v>606</v>
      </c>
      <c r="O970" s="1" t="str">
        <f t="shared" si="462"/>
        <v>No</v>
      </c>
      <c r="P970" s="1" t="s">
        <v>722</v>
      </c>
      <c r="Q970" s="1">
        <v>145</v>
      </c>
      <c r="R970" s="1">
        <f t="shared" si="452"/>
        <v>0</v>
      </c>
      <c r="S970" s="1">
        <v>145</v>
      </c>
      <c r="T970" s="1" t="s">
        <v>30</v>
      </c>
      <c r="U970" s="1">
        <f t="shared" ref="U970:V974" si="480">R970/1000</f>
        <v>0</v>
      </c>
      <c r="V970" s="1">
        <f t="shared" si="480"/>
        <v>0.14499999999999999</v>
      </c>
      <c r="W970" s="1" t="s">
        <v>231</v>
      </c>
      <c r="X970" s="1" t="str">
        <f t="shared" si="478"/>
        <v>No</v>
      </c>
      <c r="AB970" s="1" t="s">
        <v>448</v>
      </c>
      <c r="AC970" t="str">
        <f t="shared" si="479"/>
        <v>No</v>
      </c>
      <c r="AD970" t="str">
        <f t="shared" si="469"/>
        <v>No</v>
      </c>
      <c r="AE970" t="str">
        <f t="shared" si="470"/>
        <v>No</v>
      </c>
      <c r="AF970" t="str">
        <f t="shared" si="471"/>
        <v>No</v>
      </c>
      <c r="AG970" t="str">
        <f t="shared" si="472"/>
        <v>Yes</v>
      </c>
      <c r="AH970" s="1" t="s">
        <v>348</v>
      </c>
      <c r="AI970" t="s">
        <v>348</v>
      </c>
      <c r="AJ970" t="str">
        <f t="shared" si="466"/>
        <v/>
      </c>
      <c r="AK970" t="str">
        <f t="shared" si="473"/>
        <v/>
      </c>
      <c r="AL970" t="str">
        <f t="shared" si="474"/>
        <v/>
      </c>
      <c r="AM970" t="str">
        <f t="shared" si="475"/>
        <v/>
      </c>
      <c r="AN970" t="str">
        <f t="shared" si="476"/>
        <v>Pharmaceutical</v>
      </c>
      <c r="AO970" t="str">
        <f t="shared" si="477"/>
        <v/>
      </c>
      <c r="AP970" t="str">
        <f t="shared" si="461"/>
        <v/>
      </c>
    </row>
    <row r="971" spans="1:42" hidden="1" x14ac:dyDescent="0.35">
      <c r="A971" s="1">
        <v>4087141</v>
      </c>
      <c r="B971" s="1" t="s">
        <v>582</v>
      </c>
      <c r="C971" s="1" t="s">
        <v>583</v>
      </c>
      <c r="D971" s="1">
        <v>2017</v>
      </c>
      <c r="E971" s="1" t="s">
        <v>618</v>
      </c>
      <c r="F971" s="1">
        <v>67517</v>
      </c>
      <c r="G971" s="1" t="s">
        <v>302</v>
      </c>
      <c r="H971" s="1" t="s">
        <v>136</v>
      </c>
      <c r="I971" s="1" t="s">
        <v>597</v>
      </c>
      <c r="J971" s="1">
        <v>2440</v>
      </c>
      <c r="K971" s="1" t="s">
        <v>345</v>
      </c>
      <c r="L971" s="1" t="s">
        <v>345</v>
      </c>
      <c r="M971" s="1"/>
      <c r="N971" s="1" t="s">
        <v>606</v>
      </c>
      <c r="O971" s="1" t="str">
        <f t="shared" si="462"/>
        <v>No</v>
      </c>
      <c r="P971" s="1" t="s">
        <v>722</v>
      </c>
      <c r="Q971" s="1">
        <v>15</v>
      </c>
      <c r="R971" s="1">
        <f t="shared" si="452"/>
        <v>0</v>
      </c>
      <c r="S971" s="1">
        <v>7.4</v>
      </c>
      <c r="T971" s="1" t="s">
        <v>30</v>
      </c>
      <c r="U971" s="1">
        <f t="shared" si="480"/>
        <v>0</v>
      </c>
      <c r="V971" s="1">
        <f t="shared" si="480"/>
        <v>7.4000000000000003E-3</v>
      </c>
      <c r="W971" s="1" t="s">
        <v>231</v>
      </c>
      <c r="X971" s="1" t="str">
        <f t="shared" si="478"/>
        <v>No</v>
      </c>
      <c r="AB971" s="1" t="s">
        <v>478</v>
      </c>
      <c r="AC971" t="str">
        <f t="shared" si="479"/>
        <v>No</v>
      </c>
      <c r="AD971" t="str">
        <f t="shared" si="469"/>
        <v>No</v>
      </c>
      <c r="AE971" t="str">
        <f t="shared" si="470"/>
        <v>No</v>
      </c>
      <c r="AF971" t="str">
        <f t="shared" si="471"/>
        <v>No</v>
      </c>
      <c r="AG971" t="str">
        <f t="shared" si="472"/>
        <v>Yes</v>
      </c>
      <c r="AH971" s="1" t="s">
        <v>348</v>
      </c>
      <c r="AI971" t="s">
        <v>348</v>
      </c>
      <c r="AJ971" t="str">
        <f t="shared" si="466"/>
        <v/>
      </c>
      <c r="AK971" t="str">
        <f t="shared" si="473"/>
        <v/>
      </c>
      <c r="AL971" t="str">
        <f t="shared" si="474"/>
        <v/>
      </c>
      <c r="AM971" t="str">
        <f t="shared" si="475"/>
        <v/>
      </c>
      <c r="AN971" t="str">
        <f t="shared" si="476"/>
        <v>Pharmaceutical</v>
      </c>
      <c r="AO971" t="str">
        <f t="shared" si="477"/>
        <v/>
      </c>
      <c r="AP971" t="str">
        <f t="shared" si="461"/>
        <v/>
      </c>
    </row>
    <row r="972" spans="1:42" hidden="1" x14ac:dyDescent="0.35">
      <c r="A972" s="1">
        <v>4087141</v>
      </c>
      <c r="B972" s="1" t="s">
        <v>582</v>
      </c>
      <c r="C972" s="1" t="s">
        <v>583</v>
      </c>
      <c r="D972" s="1">
        <v>2017</v>
      </c>
      <c r="E972" s="1" t="s">
        <v>618</v>
      </c>
      <c r="F972" s="1">
        <v>68250</v>
      </c>
      <c r="G972" s="1" t="s">
        <v>337</v>
      </c>
      <c r="H972" s="1" t="s">
        <v>168</v>
      </c>
      <c r="I972" s="1" t="s">
        <v>597</v>
      </c>
      <c r="J972" s="1">
        <v>2440</v>
      </c>
      <c r="K972" s="1" t="s">
        <v>345</v>
      </c>
      <c r="L972" s="1" t="s">
        <v>561</v>
      </c>
      <c r="M972" s="1"/>
      <c r="N972" s="1" t="s">
        <v>606</v>
      </c>
      <c r="O972" s="1" t="str">
        <f t="shared" si="462"/>
        <v>No</v>
      </c>
      <c r="P972" s="1" t="s">
        <v>722</v>
      </c>
      <c r="Q972" s="1">
        <v>21</v>
      </c>
      <c r="R972" s="1">
        <f t="shared" si="452"/>
        <v>0</v>
      </c>
      <c r="S972" s="1">
        <v>21</v>
      </c>
      <c r="T972" s="1" t="s">
        <v>30</v>
      </c>
      <c r="U972" s="1">
        <f t="shared" si="480"/>
        <v>0</v>
      </c>
      <c r="V972" s="1">
        <f t="shared" si="480"/>
        <v>2.1000000000000001E-2</v>
      </c>
      <c r="W972" s="1" t="s">
        <v>318</v>
      </c>
      <c r="X972" s="1" t="str">
        <f t="shared" si="478"/>
        <v>No</v>
      </c>
      <c r="AB972" t="s">
        <v>504</v>
      </c>
      <c r="AC972" t="str">
        <f t="shared" si="479"/>
        <v>No</v>
      </c>
      <c r="AD972" t="str">
        <f t="shared" si="469"/>
        <v>No</v>
      </c>
      <c r="AE972" t="str">
        <f t="shared" si="470"/>
        <v>No</v>
      </c>
      <c r="AF972" t="str">
        <f t="shared" si="471"/>
        <v>Yes</v>
      </c>
      <c r="AG972" t="str">
        <f t="shared" si="472"/>
        <v>Yes</v>
      </c>
      <c r="AH972" s="1" t="s">
        <v>348</v>
      </c>
      <c r="AI972" t="s">
        <v>348</v>
      </c>
      <c r="AJ972" t="str">
        <f t="shared" si="466"/>
        <v/>
      </c>
      <c r="AK972" t="str">
        <f t="shared" si="473"/>
        <v/>
      </c>
      <c r="AL972" t="str">
        <f t="shared" si="474"/>
        <v/>
      </c>
      <c r="AM972" t="str">
        <f t="shared" si="475"/>
        <v>Industrial</v>
      </c>
      <c r="AN972" t="str">
        <f t="shared" si="476"/>
        <v>Pharmaceutical</v>
      </c>
      <c r="AO972" t="str">
        <f t="shared" si="477"/>
        <v/>
      </c>
      <c r="AP972" t="str">
        <f t="shared" si="461"/>
        <v/>
      </c>
    </row>
    <row r="973" spans="1:42" hidden="1" x14ac:dyDescent="0.35">
      <c r="A973" s="1">
        <v>4087141</v>
      </c>
      <c r="B973" s="1" t="s">
        <v>582</v>
      </c>
      <c r="C973" s="1" t="s">
        <v>583</v>
      </c>
      <c r="D973" s="1">
        <v>2017</v>
      </c>
      <c r="E973" s="1" t="s">
        <v>618</v>
      </c>
      <c r="F973" s="1">
        <v>68001</v>
      </c>
      <c r="G973" s="1" t="s">
        <v>322</v>
      </c>
      <c r="H973" s="1" t="s">
        <v>153</v>
      </c>
      <c r="I973" s="1" t="s">
        <v>597</v>
      </c>
      <c r="J973" s="1">
        <v>2440</v>
      </c>
      <c r="K973" s="1" t="s">
        <v>345</v>
      </c>
      <c r="L973" s="1" t="s">
        <v>561</v>
      </c>
      <c r="M973" s="1"/>
      <c r="N973" s="1" t="s">
        <v>606</v>
      </c>
      <c r="O973" s="1" t="str">
        <f t="shared" si="462"/>
        <v>No</v>
      </c>
      <c r="P973" s="1" t="s">
        <v>722</v>
      </c>
      <c r="Q973" s="1">
        <v>80</v>
      </c>
      <c r="R973" s="1">
        <f t="shared" si="452"/>
        <v>0</v>
      </c>
      <c r="S973" s="1">
        <v>80</v>
      </c>
      <c r="T973" s="1" t="s">
        <v>30</v>
      </c>
      <c r="U973" s="1">
        <f t="shared" si="480"/>
        <v>0</v>
      </c>
      <c r="V973" s="1">
        <f t="shared" si="480"/>
        <v>0.08</v>
      </c>
      <c r="W973" s="1" t="s">
        <v>318</v>
      </c>
      <c r="X973" s="1" t="str">
        <f t="shared" si="478"/>
        <v>No</v>
      </c>
      <c r="AB973" t="s">
        <v>493</v>
      </c>
      <c r="AC973" t="str">
        <f t="shared" si="479"/>
        <v>No</v>
      </c>
      <c r="AD973" t="str">
        <f t="shared" si="469"/>
        <v>No</v>
      </c>
      <c r="AE973" t="str">
        <f t="shared" si="470"/>
        <v>No</v>
      </c>
      <c r="AF973" t="str">
        <f t="shared" si="471"/>
        <v>Yes</v>
      </c>
      <c r="AG973" t="str">
        <f t="shared" si="472"/>
        <v>Yes</v>
      </c>
      <c r="AH973" s="1" t="s">
        <v>348</v>
      </c>
      <c r="AI973" t="s">
        <v>348</v>
      </c>
      <c r="AJ973" t="str">
        <f t="shared" si="466"/>
        <v/>
      </c>
      <c r="AK973" t="str">
        <f t="shared" si="473"/>
        <v/>
      </c>
      <c r="AL973" t="str">
        <f t="shared" si="474"/>
        <v/>
      </c>
      <c r="AM973" t="str">
        <f t="shared" si="475"/>
        <v>Industrial</v>
      </c>
      <c r="AN973" t="str">
        <f t="shared" si="476"/>
        <v>Pharmaceutical</v>
      </c>
      <c r="AO973" t="str">
        <f t="shared" si="477"/>
        <v/>
      </c>
      <c r="AP973" t="str">
        <f t="shared" si="461"/>
        <v/>
      </c>
    </row>
    <row r="974" spans="1:42" hidden="1" x14ac:dyDescent="0.35">
      <c r="A974" s="1">
        <v>4087141</v>
      </c>
      <c r="B974" s="1" t="s">
        <v>582</v>
      </c>
      <c r="C974" s="1" t="s">
        <v>583</v>
      </c>
      <c r="D974" s="1">
        <v>2017</v>
      </c>
      <c r="E974" s="1" t="s">
        <v>618</v>
      </c>
      <c r="F974" s="1">
        <v>67502</v>
      </c>
      <c r="G974" s="1" t="s">
        <v>289</v>
      </c>
      <c r="H974" s="1" t="s">
        <v>125</v>
      </c>
      <c r="I974" s="1" t="s">
        <v>597</v>
      </c>
      <c r="J974" s="1">
        <v>2440</v>
      </c>
      <c r="K974" s="1" t="s">
        <v>345</v>
      </c>
      <c r="L974" s="1" t="s">
        <v>345</v>
      </c>
      <c r="M974" s="1"/>
      <c r="N974" s="1" t="s">
        <v>606</v>
      </c>
      <c r="O974" s="1" t="str">
        <f t="shared" si="462"/>
        <v>No</v>
      </c>
      <c r="P974" s="1" t="s">
        <v>722</v>
      </c>
      <c r="Q974" s="1">
        <v>20</v>
      </c>
      <c r="R974" s="1">
        <f t="shared" si="452"/>
        <v>0</v>
      </c>
      <c r="S974" s="1">
        <v>13</v>
      </c>
      <c r="T974" s="1" t="s">
        <v>30</v>
      </c>
      <c r="U974" s="1">
        <f t="shared" si="480"/>
        <v>0</v>
      </c>
      <c r="V974" s="1">
        <f t="shared" si="480"/>
        <v>1.2999999999999999E-2</v>
      </c>
      <c r="W974" s="1" t="s">
        <v>231</v>
      </c>
      <c r="X974" s="1" t="str">
        <f t="shared" si="478"/>
        <v>No</v>
      </c>
      <c r="AB974" t="s">
        <v>464</v>
      </c>
      <c r="AC974" t="str">
        <f t="shared" si="479"/>
        <v>No</v>
      </c>
      <c r="AD974" t="str">
        <f t="shared" si="469"/>
        <v>No</v>
      </c>
      <c r="AE974" t="str">
        <f t="shared" si="470"/>
        <v>No</v>
      </c>
      <c r="AF974" t="str">
        <f t="shared" si="471"/>
        <v>No</v>
      </c>
      <c r="AG974" t="str">
        <f t="shared" si="472"/>
        <v>Yes</v>
      </c>
      <c r="AH974" s="1" t="s">
        <v>348</v>
      </c>
      <c r="AI974" t="s">
        <v>348</v>
      </c>
      <c r="AJ974" t="str">
        <f t="shared" si="466"/>
        <v/>
      </c>
      <c r="AK974" t="str">
        <f t="shared" si="473"/>
        <v/>
      </c>
      <c r="AL974" t="str">
        <f t="shared" si="474"/>
        <v/>
      </c>
      <c r="AM974" t="str">
        <f t="shared" si="475"/>
        <v/>
      </c>
      <c r="AN974" t="str">
        <f t="shared" si="476"/>
        <v>Pharmaceutical</v>
      </c>
      <c r="AO974" t="str">
        <f t="shared" si="477"/>
        <v/>
      </c>
      <c r="AP974" t="str">
        <f t="shared" si="461"/>
        <v/>
      </c>
    </row>
    <row r="975" spans="1:42" hidden="1" x14ac:dyDescent="0.35">
      <c r="A975" s="1">
        <v>4087141</v>
      </c>
      <c r="B975" s="1" t="s">
        <v>582</v>
      </c>
      <c r="C975" s="1" t="s">
        <v>583</v>
      </c>
      <c r="D975" s="1">
        <v>2017</v>
      </c>
      <c r="E975" s="1" t="s">
        <v>618</v>
      </c>
      <c r="F975" s="1">
        <v>38932</v>
      </c>
      <c r="G975" s="1" t="s">
        <v>192</v>
      </c>
      <c r="H975" s="1" t="s">
        <v>23</v>
      </c>
      <c r="I975" s="1" t="s">
        <v>596</v>
      </c>
      <c r="J975" s="1">
        <v>4433</v>
      </c>
      <c r="K975" s="1" t="s">
        <v>614</v>
      </c>
      <c r="L975" s="1" t="s">
        <v>552</v>
      </c>
      <c r="M975" s="1"/>
      <c r="N975" s="1" t="s">
        <v>606</v>
      </c>
      <c r="O975" s="1" t="str">
        <f t="shared" ref="O975:O1006" si="481">IF(N975="&lt;", "No", "Yes")</f>
        <v>No</v>
      </c>
      <c r="P975" s="1" t="s">
        <v>722</v>
      </c>
      <c r="Q975" s="1">
        <v>0.12</v>
      </c>
      <c r="R975" s="1">
        <f t="shared" si="452"/>
        <v>0</v>
      </c>
      <c r="S975" s="1">
        <v>0.12</v>
      </c>
      <c r="T975" s="1" t="s">
        <v>7</v>
      </c>
      <c r="U975" s="1">
        <f>R975/1</f>
        <v>0</v>
      </c>
      <c r="V975" s="1">
        <f>S975</f>
        <v>0.12</v>
      </c>
      <c r="W975" s="1" t="s">
        <v>177</v>
      </c>
      <c r="X975" s="1" t="str">
        <f t="shared" si="478"/>
        <v>No</v>
      </c>
      <c r="AB975" t="s">
        <v>363</v>
      </c>
      <c r="AC975" t="s">
        <v>349</v>
      </c>
      <c r="AD975" t="str">
        <f t="shared" si="469"/>
        <v>No</v>
      </c>
      <c r="AE975" t="str">
        <f t="shared" si="470"/>
        <v>Yes</v>
      </c>
      <c r="AF975" t="str">
        <f t="shared" si="471"/>
        <v>Yes</v>
      </c>
      <c r="AG975" t="str">
        <f t="shared" si="472"/>
        <v>Yes</v>
      </c>
      <c r="AH975" t="s">
        <v>348</v>
      </c>
      <c r="AI975" t="s">
        <v>348</v>
      </c>
      <c r="AJ975" t="str">
        <f t="shared" si="466"/>
        <v>Pesticide</v>
      </c>
      <c r="AK975" t="str">
        <f t="shared" si="473"/>
        <v/>
      </c>
      <c r="AL975" t="str">
        <f t="shared" si="474"/>
        <v>Consumer</v>
      </c>
      <c r="AM975" t="str">
        <f t="shared" si="475"/>
        <v>Industrial</v>
      </c>
      <c r="AN975" t="str">
        <f t="shared" si="476"/>
        <v>Pharmaceutical</v>
      </c>
      <c r="AO975" t="str">
        <f t="shared" si="477"/>
        <v/>
      </c>
      <c r="AP975" t="str">
        <f t="shared" si="461"/>
        <v/>
      </c>
    </row>
    <row r="976" spans="1:42" hidden="1" x14ac:dyDescent="0.35">
      <c r="A976" s="1">
        <v>4087141</v>
      </c>
      <c r="B976" s="1" t="s">
        <v>582</v>
      </c>
      <c r="C976" s="1" t="s">
        <v>583</v>
      </c>
      <c r="D976" s="1">
        <v>2017</v>
      </c>
      <c r="E976" s="1" t="s">
        <v>618</v>
      </c>
      <c r="F976" s="1">
        <v>77571</v>
      </c>
      <c r="G976" s="1" t="s">
        <v>341</v>
      </c>
      <c r="H976" s="1" t="s">
        <v>173</v>
      </c>
      <c r="I976" s="1" t="s">
        <v>596</v>
      </c>
      <c r="J976" s="1">
        <v>4433</v>
      </c>
      <c r="K976" s="1" t="s">
        <v>614</v>
      </c>
      <c r="L976" s="1" t="s">
        <v>532</v>
      </c>
      <c r="M976" s="1" t="s">
        <v>554</v>
      </c>
      <c r="O976" s="1" t="str">
        <f t="shared" si="481"/>
        <v>Yes</v>
      </c>
      <c r="P976" s="1" t="s">
        <v>349</v>
      </c>
      <c r="Q976" s="1">
        <v>2.4E-2</v>
      </c>
      <c r="R976" s="1">
        <f t="shared" si="452"/>
        <v>2.4E-2</v>
      </c>
      <c r="S976" s="1">
        <v>0.02</v>
      </c>
      <c r="T976" s="1" t="s">
        <v>7</v>
      </c>
      <c r="U976" s="1">
        <f>R976/1</f>
        <v>2.4E-2</v>
      </c>
      <c r="V976" s="1">
        <f>S976</f>
        <v>0.02</v>
      </c>
      <c r="W976" s="1" t="s">
        <v>318</v>
      </c>
      <c r="X976" s="1" t="str">
        <f>IF(S976&lt;R976, "Yes*", "No")</f>
        <v>Yes*</v>
      </c>
      <c r="AB976" s="1" t="s">
        <v>513</v>
      </c>
      <c r="AC976" t="str">
        <f>IF(ISNUMBER(SEARCH("Pesticide, active_ingredient", AB976)), "Yes", "No")</f>
        <v>No</v>
      </c>
      <c r="AD976" t="str">
        <f t="shared" si="469"/>
        <v>No</v>
      </c>
      <c r="AE976" t="str">
        <f t="shared" si="470"/>
        <v>No</v>
      </c>
      <c r="AF976" t="str">
        <f t="shared" si="471"/>
        <v>No</v>
      </c>
      <c r="AG976" t="str">
        <f t="shared" si="472"/>
        <v>No</v>
      </c>
      <c r="AH976" s="1" t="s">
        <v>348</v>
      </c>
      <c r="AI976" t="s">
        <v>349</v>
      </c>
      <c r="AJ976" t="str">
        <f t="shared" si="466"/>
        <v/>
      </c>
      <c r="AK976" t="str">
        <f t="shared" si="473"/>
        <v/>
      </c>
      <c r="AL976" t="str">
        <f t="shared" si="474"/>
        <v/>
      </c>
      <c r="AM976" t="str">
        <f t="shared" si="475"/>
        <v/>
      </c>
      <c r="AN976" t="str">
        <f t="shared" si="476"/>
        <v/>
      </c>
      <c r="AO976" t="str">
        <f t="shared" si="477"/>
        <v/>
      </c>
      <c r="AP976" t="str">
        <f t="shared" si="461"/>
        <v>Other</v>
      </c>
    </row>
    <row r="977" spans="1:42" hidden="1" x14ac:dyDescent="0.35">
      <c r="A977" s="1">
        <v>4087141</v>
      </c>
      <c r="B977" s="1" t="s">
        <v>582</v>
      </c>
      <c r="C977" s="1" t="s">
        <v>583</v>
      </c>
      <c r="D977" s="1">
        <v>2017</v>
      </c>
      <c r="E977" s="1" t="s">
        <v>618</v>
      </c>
      <c r="F977" s="1">
        <v>67441</v>
      </c>
      <c r="G977" s="1" t="s">
        <v>238</v>
      </c>
      <c r="H977" s="1" t="s">
        <v>76</v>
      </c>
      <c r="I977" s="1" t="s">
        <v>597</v>
      </c>
      <c r="J977" s="1">
        <v>2440</v>
      </c>
      <c r="K977" s="1" t="s">
        <v>345</v>
      </c>
      <c r="L977" s="1" t="s">
        <v>562</v>
      </c>
      <c r="M977" s="1"/>
      <c r="N977" s="1" t="s">
        <v>606</v>
      </c>
      <c r="O977" s="1" t="str">
        <f t="shared" si="481"/>
        <v>No</v>
      </c>
      <c r="P977" s="1" t="s">
        <v>722</v>
      </c>
      <c r="Q977" s="1">
        <v>11</v>
      </c>
      <c r="R977" s="1">
        <f t="shared" si="452"/>
        <v>0</v>
      </c>
      <c r="S977" s="1">
        <v>11</v>
      </c>
      <c r="T977" s="1" t="s">
        <v>30</v>
      </c>
      <c r="U977" s="1">
        <f t="shared" ref="U977:V979" si="482">R977/1000</f>
        <v>0</v>
      </c>
      <c r="V977" s="1">
        <f t="shared" si="482"/>
        <v>1.0999999999999999E-2</v>
      </c>
      <c r="W977" s="1" t="s">
        <v>231</v>
      </c>
      <c r="X977" s="1" t="str">
        <f t="shared" ref="X977:X999" si="483">IF(N977="E", "Yes", "No")</f>
        <v>No</v>
      </c>
      <c r="AB977" t="s">
        <v>417</v>
      </c>
      <c r="AC977" t="str">
        <f>IF(ISNUMBER(SEARCH("Pesticide, active_ingredient", AB977)), "Yes", "No")</f>
        <v>No</v>
      </c>
      <c r="AD977" t="str">
        <f t="shared" si="469"/>
        <v>No</v>
      </c>
      <c r="AE977" t="str">
        <f t="shared" si="470"/>
        <v>Yes</v>
      </c>
      <c r="AF977" t="str">
        <f t="shared" si="471"/>
        <v>Yes</v>
      </c>
      <c r="AG977" t="str">
        <f t="shared" si="472"/>
        <v>Yes</v>
      </c>
      <c r="AH977" s="1" t="s">
        <v>348</v>
      </c>
      <c r="AI977" t="s">
        <v>348</v>
      </c>
      <c r="AJ977" t="str">
        <f t="shared" si="466"/>
        <v/>
      </c>
      <c r="AK977" t="str">
        <f t="shared" si="473"/>
        <v/>
      </c>
      <c r="AL977" t="str">
        <f t="shared" si="474"/>
        <v>Consumer</v>
      </c>
      <c r="AM977" t="str">
        <f t="shared" si="475"/>
        <v>Industrial</v>
      </c>
      <c r="AN977" t="str">
        <f t="shared" si="476"/>
        <v>Pharmaceutical</v>
      </c>
      <c r="AO977" t="str">
        <f t="shared" si="477"/>
        <v/>
      </c>
      <c r="AP977" t="str">
        <f t="shared" si="461"/>
        <v/>
      </c>
    </row>
    <row r="978" spans="1:42" hidden="1" x14ac:dyDescent="0.35">
      <c r="A978" s="1">
        <v>4087141</v>
      </c>
      <c r="B978" s="1" t="s">
        <v>582</v>
      </c>
      <c r="C978" s="1" t="s">
        <v>583</v>
      </c>
      <c r="D978" s="1">
        <v>2017</v>
      </c>
      <c r="E978" s="1" t="s">
        <v>618</v>
      </c>
      <c r="F978" s="1">
        <v>67460</v>
      </c>
      <c r="G978" s="1" t="s">
        <v>255</v>
      </c>
      <c r="H978" s="1" t="s">
        <v>718</v>
      </c>
      <c r="I978" s="1" t="s">
        <v>597</v>
      </c>
      <c r="J978" s="1">
        <v>2440</v>
      </c>
      <c r="K978" s="1" t="s">
        <v>345</v>
      </c>
      <c r="L978" s="1" t="s">
        <v>563</v>
      </c>
      <c r="M978" s="1"/>
      <c r="N978" s="1" t="s">
        <v>606</v>
      </c>
      <c r="O978" s="1" t="str">
        <f t="shared" si="481"/>
        <v>No</v>
      </c>
      <c r="P978" s="1" t="s">
        <v>722</v>
      </c>
      <c r="Q978" s="1">
        <v>11</v>
      </c>
      <c r="R978" s="1">
        <f t="shared" si="452"/>
        <v>0</v>
      </c>
      <c r="S978" s="1">
        <v>6</v>
      </c>
      <c r="T978" s="1" t="s">
        <v>30</v>
      </c>
      <c r="U978" s="1">
        <f t="shared" si="482"/>
        <v>0</v>
      </c>
      <c r="V978" s="1">
        <f t="shared" si="482"/>
        <v>6.0000000000000001E-3</v>
      </c>
      <c r="W978" s="1" t="s">
        <v>231</v>
      </c>
      <c r="X978" s="1" t="str">
        <f t="shared" si="483"/>
        <v>No</v>
      </c>
      <c r="AB978" t="s">
        <v>431</v>
      </c>
      <c r="AC978" t="str">
        <f>IF(ISNUMBER(SEARCH("Pesticide, active_ingredient", AB978)), "Yes", "No")</f>
        <v>No</v>
      </c>
      <c r="AD978" t="str">
        <f t="shared" si="469"/>
        <v>Yes</v>
      </c>
      <c r="AE978" t="str">
        <f t="shared" si="470"/>
        <v>No</v>
      </c>
      <c r="AF978" t="str">
        <f t="shared" si="471"/>
        <v>No</v>
      </c>
      <c r="AG978" t="str">
        <f t="shared" si="472"/>
        <v>Yes</v>
      </c>
      <c r="AH978" s="1" t="s">
        <v>348</v>
      </c>
      <c r="AI978" t="s">
        <v>348</v>
      </c>
      <c r="AJ978" t="str">
        <f t="shared" si="466"/>
        <v/>
      </c>
      <c r="AK978" t="str">
        <f t="shared" si="473"/>
        <v>PCP</v>
      </c>
      <c r="AL978" t="str">
        <f t="shared" si="474"/>
        <v/>
      </c>
      <c r="AM978" t="str">
        <f t="shared" si="475"/>
        <v/>
      </c>
      <c r="AN978" t="str">
        <f t="shared" si="476"/>
        <v>Pharmaceutical</v>
      </c>
      <c r="AO978" t="str">
        <f t="shared" si="477"/>
        <v/>
      </c>
      <c r="AP978" t="str">
        <f t="shared" si="461"/>
        <v/>
      </c>
    </row>
    <row r="979" spans="1:42" hidden="1" x14ac:dyDescent="0.35">
      <c r="A979" s="1">
        <v>4087141</v>
      </c>
      <c r="B979" s="1" t="s">
        <v>582</v>
      </c>
      <c r="C979" s="1" t="s">
        <v>583</v>
      </c>
      <c r="D979" s="1">
        <v>2017</v>
      </c>
      <c r="E979" s="1" t="s">
        <v>618</v>
      </c>
      <c r="F979" s="1">
        <v>67461</v>
      </c>
      <c r="G979" s="1" t="s">
        <v>256</v>
      </c>
      <c r="H979" s="1" t="s">
        <v>93</v>
      </c>
      <c r="I979" s="1" t="s">
        <v>597</v>
      </c>
      <c r="J979" s="1">
        <v>2440</v>
      </c>
      <c r="K979" s="1" t="s">
        <v>345</v>
      </c>
      <c r="L979" s="1" t="s">
        <v>563</v>
      </c>
      <c r="M979" s="1"/>
      <c r="N979" s="1" t="s">
        <v>606</v>
      </c>
      <c r="O979" s="1" t="str">
        <f t="shared" si="481"/>
        <v>No</v>
      </c>
      <c r="P979" s="1" t="s">
        <v>722</v>
      </c>
      <c r="Q979" s="1">
        <v>8.1</v>
      </c>
      <c r="R979" s="1">
        <f t="shared" ref="R979:R1042" si="484">IF(O979="No", 0, Q979)</f>
        <v>0</v>
      </c>
      <c r="S979" s="1">
        <v>4.4000000000000004</v>
      </c>
      <c r="T979" s="1" t="s">
        <v>30</v>
      </c>
      <c r="U979" s="1">
        <f t="shared" si="482"/>
        <v>0</v>
      </c>
      <c r="V979" s="1">
        <f t="shared" si="482"/>
        <v>4.4000000000000003E-3</v>
      </c>
      <c r="W979" s="1" t="s">
        <v>231</v>
      </c>
      <c r="X979" s="1" t="str">
        <f t="shared" si="483"/>
        <v>No</v>
      </c>
      <c r="AB979" t="s">
        <v>432</v>
      </c>
      <c r="AC979" t="str">
        <f>IF(ISNUMBER(SEARCH("Pesticide, active_ingredient", AB979)), "Yes", "No")</f>
        <v>No</v>
      </c>
      <c r="AD979" t="str">
        <f t="shared" si="469"/>
        <v>Yes</v>
      </c>
      <c r="AE979" t="str">
        <f t="shared" si="470"/>
        <v>No</v>
      </c>
      <c r="AF979" t="str">
        <f t="shared" si="471"/>
        <v>No</v>
      </c>
      <c r="AG979" t="str">
        <f t="shared" si="472"/>
        <v>Yes</v>
      </c>
      <c r="AH979" s="1" t="s">
        <v>348</v>
      </c>
      <c r="AI979" t="s">
        <v>348</v>
      </c>
      <c r="AJ979" t="str">
        <f t="shared" si="466"/>
        <v/>
      </c>
      <c r="AK979" t="str">
        <f t="shared" si="473"/>
        <v>PCP</v>
      </c>
      <c r="AL979" t="str">
        <f t="shared" si="474"/>
        <v/>
      </c>
      <c r="AM979" t="str">
        <f t="shared" si="475"/>
        <v/>
      </c>
      <c r="AN979" t="str">
        <f t="shared" si="476"/>
        <v>Pharmaceutical</v>
      </c>
      <c r="AO979" t="str">
        <f t="shared" si="477"/>
        <v/>
      </c>
      <c r="AP979" t="str">
        <f t="shared" si="461"/>
        <v/>
      </c>
    </row>
    <row r="980" spans="1:42" hidden="1" x14ac:dyDescent="0.35">
      <c r="A980" s="1">
        <v>4087141</v>
      </c>
      <c r="B980" s="1" t="s">
        <v>582</v>
      </c>
      <c r="C980" s="1" t="s">
        <v>583</v>
      </c>
      <c r="D980" s="1">
        <v>2017</v>
      </c>
      <c r="E980" s="1" t="s">
        <v>618</v>
      </c>
      <c r="F980" s="1">
        <v>30234</v>
      </c>
      <c r="G980" s="1" t="s">
        <v>180</v>
      </c>
      <c r="H980" s="1" t="s">
        <v>10</v>
      </c>
      <c r="I980" s="1" t="s">
        <v>596</v>
      </c>
      <c r="J980" s="1">
        <v>4433</v>
      </c>
      <c r="K980" s="1" t="s">
        <v>614</v>
      </c>
      <c r="L980" s="1" t="s">
        <v>530</v>
      </c>
      <c r="M980" s="1"/>
      <c r="N980" s="1" t="s">
        <v>606</v>
      </c>
      <c r="O980" s="1" t="str">
        <f t="shared" si="481"/>
        <v>No</v>
      </c>
      <c r="P980" s="1" t="s">
        <v>722</v>
      </c>
      <c r="Q980" s="1">
        <v>0.16</v>
      </c>
      <c r="R980" s="1">
        <f t="shared" si="484"/>
        <v>0</v>
      </c>
      <c r="S980" s="1">
        <v>0.16</v>
      </c>
      <c r="T980" s="1" t="s">
        <v>7</v>
      </c>
      <c r="U980" s="1">
        <f>R980/1</f>
        <v>0</v>
      </c>
      <c r="V980" s="1">
        <f>S980</f>
        <v>0.16</v>
      </c>
      <c r="W980" s="1" t="s">
        <v>177</v>
      </c>
      <c r="X980" s="1" t="str">
        <f t="shared" si="483"/>
        <v>No</v>
      </c>
      <c r="AB980" t="s">
        <v>352</v>
      </c>
      <c r="AC980" t="str">
        <f>IF(ISNUMBER(SEARCH("Pesticide, active_ingredient", AB980)), "Yes", "No")</f>
        <v>Yes</v>
      </c>
      <c r="AD980" t="str">
        <f t="shared" si="469"/>
        <v>No</v>
      </c>
      <c r="AE980" t="str">
        <f t="shared" si="470"/>
        <v>No</v>
      </c>
      <c r="AF980" t="str">
        <f t="shared" si="471"/>
        <v>No</v>
      </c>
      <c r="AG980" t="str">
        <f t="shared" si="472"/>
        <v>No</v>
      </c>
      <c r="AH980" t="s">
        <v>348</v>
      </c>
      <c r="AI980" t="s">
        <v>348</v>
      </c>
      <c r="AJ980" t="str">
        <f t="shared" si="466"/>
        <v>Pesticide</v>
      </c>
      <c r="AK980" t="str">
        <f t="shared" si="473"/>
        <v/>
      </c>
      <c r="AL980" t="str">
        <f t="shared" si="474"/>
        <v/>
      </c>
      <c r="AM980" t="str">
        <f t="shared" si="475"/>
        <v/>
      </c>
      <c r="AN980" t="str">
        <f t="shared" si="476"/>
        <v/>
      </c>
      <c r="AO980" t="str">
        <f t="shared" si="477"/>
        <v/>
      </c>
      <c r="AP980" t="str">
        <f t="shared" si="461"/>
        <v/>
      </c>
    </row>
    <row r="981" spans="1:42" hidden="1" x14ac:dyDescent="0.35">
      <c r="A981" s="1">
        <v>4087141</v>
      </c>
      <c r="B981" s="1" t="s">
        <v>582</v>
      </c>
      <c r="C981" s="1" t="s">
        <v>583</v>
      </c>
      <c r="D981" s="1">
        <v>2017</v>
      </c>
      <c r="E981" s="1" t="s">
        <v>618</v>
      </c>
      <c r="F981" s="1">
        <v>39570</v>
      </c>
      <c r="G981" s="1" t="s">
        <v>195</v>
      </c>
      <c r="H981" s="1" t="s">
        <v>27</v>
      </c>
      <c r="I981" s="1" t="s">
        <v>596</v>
      </c>
      <c r="J981" s="1">
        <v>4433</v>
      </c>
      <c r="K981" s="1" t="s">
        <v>614</v>
      </c>
      <c r="L981" s="1" t="s">
        <v>550</v>
      </c>
      <c r="M981" s="1"/>
      <c r="N981" s="1" t="s">
        <v>606</v>
      </c>
      <c r="O981" s="1" t="str">
        <f t="shared" si="481"/>
        <v>No</v>
      </c>
      <c r="P981" s="1" t="s">
        <v>722</v>
      </c>
      <c r="Q981" s="1">
        <v>0.32</v>
      </c>
      <c r="R981" s="1">
        <f t="shared" si="484"/>
        <v>0</v>
      </c>
      <c r="S981" s="1">
        <v>0.32</v>
      </c>
      <c r="T981" s="1" t="s">
        <v>7</v>
      </c>
      <c r="U981" s="1">
        <f>R981/1</f>
        <v>0</v>
      </c>
      <c r="V981" s="1">
        <f>S981</f>
        <v>0.32</v>
      </c>
      <c r="W981" s="1" t="s">
        <v>177</v>
      </c>
      <c r="X981" s="1" t="str">
        <f t="shared" si="483"/>
        <v>No</v>
      </c>
      <c r="AB981" s="1" t="s">
        <v>367</v>
      </c>
      <c r="AC981" s="1" t="s">
        <v>349</v>
      </c>
      <c r="AD981" t="str">
        <f t="shared" si="469"/>
        <v>Yes</v>
      </c>
      <c r="AE981" t="str">
        <f t="shared" si="470"/>
        <v>Yes</v>
      </c>
      <c r="AF981" t="str">
        <f t="shared" si="471"/>
        <v>No</v>
      </c>
      <c r="AG981" t="str">
        <f t="shared" si="472"/>
        <v>Yes</v>
      </c>
      <c r="AH981" s="1" t="s">
        <v>348</v>
      </c>
      <c r="AI981" t="s">
        <v>348</v>
      </c>
      <c r="AJ981" t="str">
        <f t="shared" si="466"/>
        <v>Pesticide</v>
      </c>
      <c r="AK981" t="str">
        <f t="shared" si="473"/>
        <v>PCP</v>
      </c>
      <c r="AL981" t="str">
        <f t="shared" si="474"/>
        <v>Consumer</v>
      </c>
      <c r="AM981" t="str">
        <f t="shared" si="475"/>
        <v/>
      </c>
      <c r="AN981" t="str">
        <f t="shared" si="476"/>
        <v>Pharmaceutical</v>
      </c>
      <c r="AO981" t="str">
        <f t="shared" si="477"/>
        <v/>
      </c>
      <c r="AP981" t="str">
        <f t="shared" si="461"/>
        <v/>
      </c>
    </row>
    <row r="982" spans="1:42" hidden="1" x14ac:dyDescent="0.35">
      <c r="A982" s="1">
        <v>4087141</v>
      </c>
      <c r="B982" s="1" t="s">
        <v>582</v>
      </c>
      <c r="C982" s="1" t="s">
        <v>583</v>
      </c>
      <c r="D982" s="1">
        <v>2017</v>
      </c>
      <c r="E982" s="1" t="s">
        <v>618</v>
      </c>
      <c r="F982" s="1">
        <v>61708</v>
      </c>
      <c r="G982" s="1" t="s">
        <v>202</v>
      </c>
      <c r="H982" s="1" t="s">
        <v>35</v>
      </c>
      <c r="I982" s="1" t="s">
        <v>596</v>
      </c>
      <c r="J982" s="1">
        <v>4433</v>
      </c>
      <c r="K982" s="1" t="s">
        <v>614</v>
      </c>
      <c r="L982" s="1" t="s">
        <v>544</v>
      </c>
      <c r="M982" s="1"/>
      <c r="N982" s="1" t="s">
        <v>606</v>
      </c>
      <c r="O982" s="1" t="str">
        <f t="shared" si="481"/>
        <v>No</v>
      </c>
      <c r="P982" s="1" t="s">
        <v>722</v>
      </c>
      <c r="Q982" s="1">
        <v>0.32</v>
      </c>
      <c r="R982" s="1">
        <f t="shared" si="484"/>
        <v>0</v>
      </c>
      <c r="S982" s="1">
        <v>0.32</v>
      </c>
      <c r="T982" s="1" t="s">
        <v>7</v>
      </c>
      <c r="U982" s="1">
        <f>R982/1</f>
        <v>0</v>
      </c>
      <c r="V982" s="1">
        <f>S982</f>
        <v>0.32</v>
      </c>
      <c r="W982" s="1" t="s">
        <v>177</v>
      </c>
      <c r="X982" s="1" t="str">
        <f t="shared" si="483"/>
        <v>No</v>
      </c>
      <c r="AB982" s="1" t="s">
        <v>375</v>
      </c>
      <c r="AC982" s="1" t="s">
        <v>349</v>
      </c>
      <c r="AD982" t="str">
        <f t="shared" si="469"/>
        <v>Yes</v>
      </c>
      <c r="AE982" t="str">
        <f t="shared" si="470"/>
        <v>Yes</v>
      </c>
      <c r="AF982" t="str">
        <f t="shared" si="471"/>
        <v>Yes</v>
      </c>
      <c r="AG982" t="str">
        <f t="shared" si="472"/>
        <v>Yes</v>
      </c>
      <c r="AH982" s="1" t="s">
        <v>348</v>
      </c>
      <c r="AI982" t="s">
        <v>348</v>
      </c>
      <c r="AJ982" t="str">
        <f t="shared" si="466"/>
        <v>Pesticide</v>
      </c>
      <c r="AK982" t="str">
        <f t="shared" si="473"/>
        <v>PCP</v>
      </c>
      <c r="AL982" t="str">
        <f t="shared" si="474"/>
        <v>Consumer</v>
      </c>
      <c r="AM982" t="str">
        <f t="shared" si="475"/>
        <v>Industrial</v>
      </c>
      <c r="AN982" t="str">
        <f t="shared" si="476"/>
        <v>Pharmaceutical</v>
      </c>
      <c r="AO982" t="str">
        <f t="shared" si="477"/>
        <v/>
      </c>
      <c r="AP982" t="str">
        <f t="shared" si="461"/>
        <v/>
      </c>
    </row>
    <row r="983" spans="1:42" hidden="1" x14ac:dyDescent="0.35">
      <c r="A983" s="1">
        <v>4087141</v>
      </c>
      <c r="B983" s="1" t="s">
        <v>582</v>
      </c>
      <c r="C983" s="1" t="s">
        <v>583</v>
      </c>
      <c r="D983" s="1">
        <v>2017</v>
      </c>
      <c r="E983" s="1" t="s">
        <v>618</v>
      </c>
      <c r="F983" s="1">
        <v>67439</v>
      </c>
      <c r="G983" s="1" t="s">
        <v>236</v>
      </c>
      <c r="H983" s="1" t="s">
        <v>74</v>
      </c>
      <c r="I983" s="1" t="s">
        <v>597</v>
      </c>
      <c r="J983" s="1">
        <v>2440</v>
      </c>
      <c r="K983" s="1" t="s">
        <v>345</v>
      </c>
      <c r="L983" s="1" t="s">
        <v>345</v>
      </c>
      <c r="M983" s="1"/>
      <c r="N983" s="1" t="s">
        <v>606</v>
      </c>
      <c r="O983" s="1" t="str">
        <f t="shared" si="481"/>
        <v>No</v>
      </c>
      <c r="P983" s="1" t="s">
        <v>722</v>
      </c>
      <c r="Q983" s="1">
        <v>18</v>
      </c>
      <c r="R983" s="1">
        <f t="shared" si="484"/>
        <v>0</v>
      </c>
      <c r="S983" s="1">
        <v>18</v>
      </c>
      <c r="T983" s="1" t="s">
        <v>30</v>
      </c>
      <c r="U983" s="1">
        <f>R983/1000</f>
        <v>0</v>
      </c>
      <c r="V983" s="1">
        <f>S983/1000</f>
        <v>1.7999999999999999E-2</v>
      </c>
      <c r="W983" s="1" t="s">
        <v>231</v>
      </c>
      <c r="X983" s="1" t="str">
        <f t="shared" si="483"/>
        <v>No</v>
      </c>
      <c r="AB983" t="s">
        <v>415</v>
      </c>
      <c r="AC983" t="str">
        <f t="shared" ref="AC983:AC991" si="485">IF(ISNUMBER(SEARCH("Pesticide, active_ingredient", AB983)), "Yes", "No")</f>
        <v>No</v>
      </c>
      <c r="AD983" t="str">
        <f t="shared" si="469"/>
        <v>No</v>
      </c>
      <c r="AE983" t="str">
        <f t="shared" si="470"/>
        <v>No</v>
      </c>
      <c r="AF983" t="str">
        <f t="shared" si="471"/>
        <v>No</v>
      </c>
      <c r="AG983" t="str">
        <f t="shared" si="472"/>
        <v>Yes</v>
      </c>
      <c r="AH983" s="1" t="s">
        <v>348</v>
      </c>
      <c r="AI983" t="s">
        <v>348</v>
      </c>
      <c r="AJ983" t="str">
        <f t="shared" si="466"/>
        <v/>
      </c>
      <c r="AK983" t="str">
        <f t="shared" si="473"/>
        <v/>
      </c>
      <c r="AL983" t="str">
        <f t="shared" si="474"/>
        <v/>
      </c>
      <c r="AM983" t="str">
        <f t="shared" si="475"/>
        <v/>
      </c>
      <c r="AN983" t="str">
        <f t="shared" si="476"/>
        <v>Pharmaceutical</v>
      </c>
      <c r="AO983" t="str">
        <f t="shared" si="477"/>
        <v/>
      </c>
      <c r="AP983" t="str">
        <f t="shared" si="461"/>
        <v/>
      </c>
    </row>
    <row r="984" spans="1:42" hidden="1" x14ac:dyDescent="0.35">
      <c r="A984" s="1">
        <v>4087141</v>
      </c>
      <c r="B984" s="1" t="s">
        <v>582</v>
      </c>
      <c r="C984" s="1" t="s">
        <v>583</v>
      </c>
      <c r="D984" s="1">
        <v>2017</v>
      </c>
      <c r="E984" s="1" t="s">
        <v>618</v>
      </c>
      <c r="F984" s="1">
        <v>62806</v>
      </c>
      <c r="G984" s="1" t="s">
        <v>209</v>
      </c>
      <c r="H984" s="1" t="s">
        <v>43</v>
      </c>
      <c r="I984" s="1" t="s">
        <v>596</v>
      </c>
      <c r="J984" s="1">
        <v>4433</v>
      </c>
      <c r="K984" s="1" t="s">
        <v>614</v>
      </c>
      <c r="L984" s="1" t="s">
        <v>557</v>
      </c>
      <c r="M984" s="1"/>
      <c r="N984" s="1" t="s">
        <v>606</v>
      </c>
      <c r="O984" s="1" t="str">
        <f t="shared" si="481"/>
        <v>No</v>
      </c>
      <c r="P984" s="1" t="s">
        <v>722</v>
      </c>
      <c r="Q984" s="1">
        <v>1.6</v>
      </c>
      <c r="R984" s="1">
        <f t="shared" si="484"/>
        <v>0</v>
      </c>
      <c r="S984" s="1">
        <v>1.6</v>
      </c>
      <c r="T984" s="1" t="s">
        <v>7</v>
      </c>
      <c r="U984" s="1">
        <f>R984/1</f>
        <v>0</v>
      </c>
      <c r="V984" s="1">
        <f>S984</f>
        <v>1.6</v>
      </c>
      <c r="W984" s="1" t="s">
        <v>177</v>
      </c>
      <c r="X984" s="1" t="str">
        <f t="shared" si="483"/>
        <v>No</v>
      </c>
      <c r="AB984" s="1" t="s">
        <v>382</v>
      </c>
      <c r="AC984" t="str">
        <f t="shared" si="485"/>
        <v>No</v>
      </c>
      <c r="AD984" t="str">
        <f t="shared" si="469"/>
        <v>No</v>
      </c>
      <c r="AE984" t="str">
        <f t="shared" si="470"/>
        <v>Yes</v>
      </c>
      <c r="AF984" t="str">
        <f t="shared" si="471"/>
        <v>No</v>
      </c>
      <c r="AG984" t="str">
        <f t="shared" si="472"/>
        <v>Yes</v>
      </c>
      <c r="AH984" s="1" t="s">
        <v>348</v>
      </c>
      <c r="AI984" t="s">
        <v>348</v>
      </c>
      <c r="AJ984" t="str">
        <f t="shared" si="466"/>
        <v/>
      </c>
      <c r="AK984" t="str">
        <f t="shared" si="473"/>
        <v/>
      </c>
      <c r="AL984" t="str">
        <f t="shared" si="474"/>
        <v>Consumer</v>
      </c>
      <c r="AM984" t="str">
        <f t="shared" si="475"/>
        <v/>
      </c>
      <c r="AN984" t="str">
        <f t="shared" si="476"/>
        <v>Pharmaceutical</v>
      </c>
      <c r="AO984" t="str">
        <f t="shared" si="477"/>
        <v/>
      </c>
      <c r="AP984" t="str">
        <f t="shared" si="461"/>
        <v/>
      </c>
    </row>
    <row r="985" spans="1:42" hidden="1" x14ac:dyDescent="0.35">
      <c r="A985" s="1">
        <v>4087141</v>
      </c>
      <c r="B985" s="1" t="s">
        <v>582</v>
      </c>
      <c r="C985" s="1" t="s">
        <v>583</v>
      </c>
      <c r="D985" s="1">
        <v>2017</v>
      </c>
      <c r="E985" s="1" t="s">
        <v>618</v>
      </c>
      <c r="F985" s="1">
        <v>67485</v>
      </c>
      <c r="G985" s="1" t="s">
        <v>275</v>
      </c>
      <c r="H985" s="1" t="s">
        <v>111</v>
      </c>
      <c r="I985" s="1" t="s">
        <v>597</v>
      </c>
      <c r="J985" s="1">
        <v>2440</v>
      </c>
      <c r="K985" s="1" t="s">
        <v>345</v>
      </c>
      <c r="L985" s="1" t="s">
        <v>532</v>
      </c>
      <c r="M985" s="1"/>
      <c r="N985" s="1" t="s">
        <v>606</v>
      </c>
      <c r="O985" s="1" t="str">
        <f t="shared" si="481"/>
        <v>No</v>
      </c>
      <c r="P985" s="1" t="s">
        <v>722</v>
      </c>
      <c r="Q985" s="1">
        <v>140</v>
      </c>
      <c r="R985" s="1">
        <f t="shared" si="484"/>
        <v>0</v>
      </c>
      <c r="S985" s="1">
        <v>114</v>
      </c>
      <c r="T985" s="1" t="s">
        <v>30</v>
      </c>
      <c r="U985" s="1">
        <f t="shared" ref="U985:U994" si="486">R985/1000</f>
        <v>0</v>
      </c>
      <c r="V985" s="1">
        <f t="shared" ref="V985:V994" si="487">S985/1000</f>
        <v>0.114</v>
      </c>
      <c r="W985" s="1" t="s">
        <v>231</v>
      </c>
      <c r="X985" s="1" t="str">
        <f t="shared" si="483"/>
        <v>No</v>
      </c>
      <c r="AB985" s="1" t="s">
        <v>451</v>
      </c>
      <c r="AC985" t="str">
        <f t="shared" si="485"/>
        <v>No</v>
      </c>
      <c r="AD985" t="str">
        <f t="shared" si="469"/>
        <v>No</v>
      </c>
      <c r="AE985" t="str">
        <f t="shared" si="470"/>
        <v>No</v>
      </c>
      <c r="AF985" t="str">
        <f t="shared" si="471"/>
        <v>No</v>
      </c>
      <c r="AG985" t="str">
        <f t="shared" si="472"/>
        <v>No</v>
      </c>
      <c r="AH985" s="1" t="s">
        <v>348</v>
      </c>
      <c r="AI985" t="s">
        <v>349</v>
      </c>
      <c r="AJ985" t="str">
        <f t="shared" si="466"/>
        <v/>
      </c>
      <c r="AK985" t="str">
        <f t="shared" si="473"/>
        <v/>
      </c>
      <c r="AL985" t="str">
        <f t="shared" si="474"/>
        <v/>
      </c>
      <c r="AM985" t="str">
        <f t="shared" si="475"/>
        <v/>
      </c>
      <c r="AN985" t="str">
        <f t="shared" si="476"/>
        <v/>
      </c>
      <c r="AO985" t="str">
        <f t="shared" si="477"/>
        <v/>
      </c>
      <c r="AP985" t="str">
        <f t="shared" si="461"/>
        <v>Other</v>
      </c>
    </row>
    <row r="986" spans="1:42" hidden="1" x14ac:dyDescent="0.35">
      <c r="A986" s="1">
        <v>4087141</v>
      </c>
      <c r="B986" s="1" t="s">
        <v>582</v>
      </c>
      <c r="C986" s="1" t="s">
        <v>583</v>
      </c>
      <c r="D986" s="1">
        <v>2017</v>
      </c>
      <c r="E986" s="1" t="s">
        <v>618</v>
      </c>
      <c r="F986" s="1">
        <v>67475</v>
      </c>
      <c r="G986" s="1" t="s">
        <v>266</v>
      </c>
      <c r="H986" s="1" t="s">
        <v>103</v>
      </c>
      <c r="I986" s="1" t="s">
        <v>597</v>
      </c>
      <c r="J986" s="1">
        <v>2440</v>
      </c>
      <c r="K986" s="1" t="s">
        <v>345</v>
      </c>
      <c r="L986" s="1" t="s">
        <v>566</v>
      </c>
      <c r="M986" s="1"/>
      <c r="N986" s="1" t="s">
        <v>606</v>
      </c>
      <c r="O986" s="1" t="str">
        <f t="shared" si="481"/>
        <v>No</v>
      </c>
      <c r="P986" s="1" t="s">
        <v>722</v>
      </c>
      <c r="Q986" s="1">
        <v>5.2</v>
      </c>
      <c r="R986" s="1">
        <f t="shared" si="484"/>
        <v>0</v>
      </c>
      <c r="S986" s="1">
        <v>5.2</v>
      </c>
      <c r="T986" s="1" t="s">
        <v>30</v>
      </c>
      <c r="U986" s="1">
        <f t="shared" si="486"/>
        <v>0</v>
      </c>
      <c r="V986" s="1">
        <f t="shared" si="487"/>
        <v>5.1999999999999998E-3</v>
      </c>
      <c r="W986" s="1" t="s">
        <v>231</v>
      </c>
      <c r="X986" s="1" t="str">
        <f t="shared" si="483"/>
        <v>No</v>
      </c>
      <c r="AB986" t="s">
        <v>442</v>
      </c>
      <c r="AC986" t="str">
        <f t="shared" si="485"/>
        <v>No</v>
      </c>
      <c r="AD986" t="str">
        <f t="shared" si="469"/>
        <v>Yes</v>
      </c>
      <c r="AE986" t="str">
        <f t="shared" si="470"/>
        <v>No</v>
      </c>
      <c r="AF986" t="str">
        <f t="shared" si="471"/>
        <v>Yes</v>
      </c>
      <c r="AG986" t="str">
        <f t="shared" si="472"/>
        <v>Yes</v>
      </c>
      <c r="AH986" s="1" t="s">
        <v>348</v>
      </c>
      <c r="AI986" t="s">
        <v>348</v>
      </c>
      <c r="AJ986" t="str">
        <f t="shared" si="466"/>
        <v/>
      </c>
      <c r="AK986" t="str">
        <f t="shared" si="473"/>
        <v>PCP</v>
      </c>
      <c r="AL986" t="str">
        <f t="shared" si="474"/>
        <v/>
      </c>
      <c r="AM986" t="str">
        <f t="shared" si="475"/>
        <v>Industrial</v>
      </c>
      <c r="AN986" t="str">
        <f t="shared" si="476"/>
        <v>Pharmaceutical</v>
      </c>
      <c r="AO986" t="str">
        <f t="shared" si="477"/>
        <v/>
      </c>
      <c r="AP986" t="str">
        <f t="shared" si="461"/>
        <v/>
      </c>
    </row>
    <row r="987" spans="1:42" hidden="1" x14ac:dyDescent="0.35">
      <c r="A987" s="1">
        <v>4087141</v>
      </c>
      <c r="B987" s="1" t="s">
        <v>582</v>
      </c>
      <c r="C987" s="1" t="s">
        <v>583</v>
      </c>
      <c r="D987" s="1">
        <v>2017</v>
      </c>
      <c r="E987" s="1" t="s">
        <v>618</v>
      </c>
      <c r="F987" s="1">
        <v>68021</v>
      </c>
      <c r="G987" s="1" t="s">
        <v>335</v>
      </c>
      <c r="H987" s="1" t="s">
        <v>166</v>
      </c>
      <c r="I987" s="1" t="s">
        <v>597</v>
      </c>
      <c r="J987" s="1">
        <v>2440</v>
      </c>
      <c r="K987" s="1" t="s">
        <v>345</v>
      </c>
      <c r="L987" s="1" t="s">
        <v>345</v>
      </c>
      <c r="M987" s="1"/>
      <c r="N987" s="1" t="s">
        <v>606</v>
      </c>
      <c r="O987" s="1" t="str">
        <f t="shared" si="481"/>
        <v>No</v>
      </c>
      <c r="P987" s="1" t="s">
        <v>722</v>
      </c>
      <c r="Q987" s="1">
        <v>80</v>
      </c>
      <c r="R987" s="1">
        <f t="shared" si="484"/>
        <v>0</v>
      </c>
      <c r="S987" s="1">
        <v>80</v>
      </c>
      <c r="T987" s="1" t="s">
        <v>30</v>
      </c>
      <c r="U987" s="1">
        <f t="shared" si="486"/>
        <v>0</v>
      </c>
      <c r="V987" s="1">
        <f t="shared" si="487"/>
        <v>0.08</v>
      </c>
      <c r="W987" s="1" t="s">
        <v>318</v>
      </c>
      <c r="X987" s="1" t="str">
        <f t="shared" si="483"/>
        <v>No</v>
      </c>
      <c r="AB987" s="1" t="s">
        <v>503</v>
      </c>
      <c r="AC987" t="str">
        <f t="shared" si="485"/>
        <v>No</v>
      </c>
      <c r="AD987" t="str">
        <f t="shared" si="469"/>
        <v>No</v>
      </c>
      <c r="AE987" t="str">
        <f t="shared" si="470"/>
        <v>No</v>
      </c>
      <c r="AF987" t="str">
        <f t="shared" si="471"/>
        <v>No</v>
      </c>
      <c r="AG987" t="str">
        <f t="shared" si="472"/>
        <v>Yes</v>
      </c>
      <c r="AH987" s="1" t="s">
        <v>348</v>
      </c>
      <c r="AI987" t="s">
        <v>348</v>
      </c>
      <c r="AJ987" t="str">
        <f t="shared" si="466"/>
        <v/>
      </c>
      <c r="AK987" t="str">
        <f t="shared" si="473"/>
        <v/>
      </c>
      <c r="AL987" t="str">
        <f t="shared" si="474"/>
        <v/>
      </c>
      <c r="AM987" t="str">
        <f t="shared" si="475"/>
        <v/>
      </c>
      <c r="AN987" t="str">
        <f t="shared" si="476"/>
        <v>Pharmaceutical</v>
      </c>
      <c r="AO987" t="str">
        <f t="shared" si="477"/>
        <v/>
      </c>
      <c r="AP987" t="str">
        <f t="shared" si="461"/>
        <v/>
      </c>
    </row>
    <row r="988" spans="1:42" hidden="1" x14ac:dyDescent="0.35">
      <c r="A988" s="1">
        <v>4087141</v>
      </c>
      <c r="B988" s="1" t="s">
        <v>582</v>
      </c>
      <c r="C988" s="1" t="s">
        <v>583</v>
      </c>
      <c r="D988" s="1">
        <v>2017</v>
      </c>
      <c r="E988" s="1" t="s">
        <v>618</v>
      </c>
      <c r="F988" s="1">
        <v>67518</v>
      </c>
      <c r="G988" s="1" t="s">
        <v>303</v>
      </c>
      <c r="H988" s="1" t="s">
        <v>137</v>
      </c>
      <c r="I988" s="1" t="s">
        <v>597</v>
      </c>
      <c r="J988" s="1">
        <v>2440</v>
      </c>
      <c r="K988" s="1" t="s">
        <v>345</v>
      </c>
      <c r="L988" s="1" t="s">
        <v>561</v>
      </c>
      <c r="M988" s="1"/>
      <c r="N988" s="1" t="s">
        <v>606</v>
      </c>
      <c r="O988" s="1" t="str">
        <f t="shared" si="481"/>
        <v>No</v>
      </c>
      <c r="P988" s="1" t="s">
        <v>722</v>
      </c>
      <c r="Q988" s="1">
        <v>61</v>
      </c>
      <c r="R988" s="1">
        <f t="shared" si="484"/>
        <v>0</v>
      </c>
      <c r="S988" s="1">
        <v>61</v>
      </c>
      <c r="T988" s="1" t="s">
        <v>30</v>
      </c>
      <c r="U988" s="1">
        <f t="shared" si="486"/>
        <v>0</v>
      </c>
      <c r="V988" s="1">
        <f t="shared" si="487"/>
        <v>6.0999999999999999E-2</v>
      </c>
      <c r="W988" s="1" t="s">
        <v>231</v>
      </c>
      <c r="X988" s="1" t="str">
        <f t="shared" si="483"/>
        <v>No</v>
      </c>
      <c r="AB988" t="s">
        <v>479</v>
      </c>
      <c r="AC988" t="str">
        <f t="shared" si="485"/>
        <v>No</v>
      </c>
      <c r="AD988" t="str">
        <f t="shared" si="469"/>
        <v>No</v>
      </c>
      <c r="AE988" t="str">
        <f t="shared" si="470"/>
        <v>No</v>
      </c>
      <c r="AF988" t="str">
        <f t="shared" si="471"/>
        <v>Yes</v>
      </c>
      <c r="AG988" t="str">
        <f t="shared" si="472"/>
        <v>Yes</v>
      </c>
      <c r="AH988" s="1" t="s">
        <v>348</v>
      </c>
      <c r="AI988" t="s">
        <v>348</v>
      </c>
      <c r="AJ988" t="str">
        <f t="shared" si="466"/>
        <v/>
      </c>
      <c r="AK988" t="str">
        <f t="shared" si="473"/>
        <v/>
      </c>
      <c r="AL988" t="str">
        <f t="shared" si="474"/>
        <v/>
      </c>
      <c r="AM988" t="str">
        <f t="shared" si="475"/>
        <v>Industrial</v>
      </c>
      <c r="AN988" t="str">
        <f t="shared" si="476"/>
        <v>Pharmaceutical</v>
      </c>
      <c r="AO988" t="str">
        <f t="shared" si="477"/>
        <v/>
      </c>
      <c r="AP988" t="str">
        <f t="shared" si="461"/>
        <v/>
      </c>
    </row>
    <row r="989" spans="1:42" hidden="1" x14ac:dyDescent="0.35">
      <c r="A989" s="1">
        <v>4087141</v>
      </c>
      <c r="B989" s="1" t="s">
        <v>582</v>
      </c>
      <c r="C989" s="1" t="s">
        <v>583</v>
      </c>
      <c r="D989" s="1">
        <v>2017</v>
      </c>
      <c r="E989" s="1" t="s">
        <v>618</v>
      </c>
      <c r="F989" s="1">
        <v>68006</v>
      </c>
      <c r="G989" s="1" t="s">
        <v>325</v>
      </c>
      <c r="H989" s="1" t="s">
        <v>156</v>
      </c>
      <c r="I989" s="1" t="s">
        <v>597</v>
      </c>
      <c r="J989" s="1">
        <v>2440</v>
      </c>
      <c r="K989" s="1" t="s">
        <v>345</v>
      </c>
      <c r="L989" s="1" t="s">
        <v>345</v>
      </c>
      <c r="M989" s="1"/>
      <c r="N989" s="1" t="s">
        <v>606</v>
      </c>
      <c r="O989" s="1" t="str">
        <f t="shared" si="481"/>
        <v>No</v>
      </c>
      <c r="P989" s="1" t="s">
        <v>722</v>
      </c>
      <c r="Q989" s="1">
        <v>20</v>
      </c>
      <c r="R989" s="1">
        <f t="shared" si="484"/>
        <v>0</v>
      </c>
      <c r="S989" s="1">
        <v>20</v>
      </c>
      <c r="T989" s="1" t="s">
        <v>30</v>
      </c>
      <c r="U989" s="1">
        <f t="shared" si="486"/>
        <v>0</v>
      </c>
      <c r="V989" s="1">
        <f t="shared" si="487"/>
        <v>0.02</v>
      </c>
      <c r="W989" s="1" t="s">
        <v>318</v>
      </c>
      <c r="X989" s="1" t="str">
        <f t="shared" si="483"/>
        <v>No</v>
      </c>
      <c r="AB989" t="s">
        <v>496</v>
      </c>
      <c r="AC989" t="str">
        <f t="shared" si="485"/>
        <v>No</v>
      </c>
      <c r="AD989" t="str">
        <f t="shared" si="469"/>
        <v>No</v>
      </c>
      <c r="AE989" t="str">
        <f t="shared" si="470"/>
        <v>No</v>
      </c>
      <c r="AF989" t="str">
        <f t="shared" si="471"/>
        <v>No</v>
      </c>
      <c r="AG989" t="str">
        <f t="shared" si="472"/>
        <v>Yes</v>
      </c>
      <c r="AH989" s="1" t="s">
        <v>348</v>
      </c>
      <c r="AI989" t="s">
        <v>348</v>
      </c>
      <c r="AJ989" t="str">
        <f t="shared" si="466"/>
        <v/>
      </c>
      <c r="AK989" t="str">
        <f t="shared" si="473"/>
        <v/>
      </c>
      <c r="AL989" t="str">
        <f t="shared" si="474"/>
        <v/>
      </c>
      <c r="AM989" t="str">
        <f t="shared" si="475"/>
        <v/>
      </c>
      <c r="AN989" t="str">
        <f t="shared" si="476"/>
        <v>Pharmaceutical</v>
      </c>
      <c r="AO989" t="str">
        <f t="shared" si="477"/>
        <v/>
      </c>
      <c r="AP989" t="str">
        <f t="shared" si="461"/>
        <v/>
      </c>
    </row>
    <row r="990" spans="1:42" hidden="1" x14ac:dyDescent="0.35">
      <c r="A990" s="1">
        <v>4087141</v>
      </c>
      <c r="B990" s="1" t="s">
        <v>582</v>
      </c>
      <c r="C990" s="1" t="s">
        <v>583</v>
      </c>
      <c r="D990" s="1">
        <v>2017</v>
      </c>
      <c r="E990" s="1" t="s">
        <v>618</v>
      </c>
      <c r="F990" s="1">
        <v>67999</v>
      </c>
      <c r="G990" s="1" t="s">
        <v>320</v>
      </c>
      <c r="H990" s="1" t="s">
        <v>492</v>
      </c>
      <c r="I990" s="1" t="s">
        <v>597</v>
      </c>
      <c r="J990" s="1">
        <v>2440</v>
      </c>
      <c r="K990" s="1" t="s">
        <v>345</v>
      </c>
      <c r="L990" s="1" t="s">
        <v>532</v>
      </c>
      <c r="M990" s="1"/>
      <c r="N990" s="1" t="s">
        <v>606</v>
      </c>
      <c r="O990" s="1" t="str">
        <f t="shared" si="481"/>
        <v>No</v>
      </c>
      <c r="P990" s="1" t="s">
        <v>722</v>
      </c>
      <c r="Q990" s="1">
        <v>70</v>
      </c>
      <c r="R990" s="1">
        <f t="shared" si="484"/>
        <v>0</v>
      </c>
      <c r="S990" s="1">
        <v>70</v>
      </c>
      <c r="T990" s="1" t="s">
        <v>30</v>
      </c>
      <c r="U990" s="1">
        <f t="shared" si="486"/>
        <v>0</v>
      </c>
      <c r="V990" s="1">
        <f t="shared" si="487"/>
        <v>7.0000000000000007E-2</v>
      </c>
      <c r="W990" s="1" t="s">
        <v>318</v>
      </c>
      <c r="X990" s="1" t="str">
        <f t="shared" si="483"/>
        <v>No</v>
      </c>
      <c r="AB990" s="1" t="s">
        <v>491</v>
      </c>
      <c r="AC990" t="str">
        <f t="shared" si="485"/>
        <v>No</v>
      </c>
      <c r="AD990" t="str">
        <f t="shared" si="469"/>
        <v>No</v>
      </c>
      <c r="AE990" t="str">
        <f t="shared" si="470"/>
        <v>No</v>
      </c>
      <c r="AF990" t="str">
        <f t="shared" si="471"/>
        <v>No</v>
      </c>
      <c r="AG990" t="str">
        <f t="shared" si="472"/>
        <v>No</v>
      </c>
      <c r="AH990" s="1" t="s">
        <v>348</v>
      </c>
      <c r="AI990" t="s">
        <v>349</v>
      </c>
      <c r="AJ990" t="str">
        <f t="shared" si="466"/>
        <v/>
      </c>
      <c r="AK990" t="str">
        <f t="shared" si="473"/>
        <v/>
      </c>
      <c r="AL990" t="str">
        <f t="shared" si="474"/>
        <v/>
      </c>
      <c r="AM990" t="str">
        <f t="shared" si="475"/>
        <v/>
      </c>
      <c r="AN990" t="str">
        <f t="shared" si="476"/>
        <v/>
      </c>
      <c r="AO990" t="str">
        <f t="shared" si="477"/>
        <v/>
      </c>
      <c r="AP990" t="str">
        <f t="shared" si="461"/>
        <v>Other</v>
      </c>
    </row>
    <row r="991" spans="1:42" hidden="1" x14ac:dyDescent="0.35">
      <c r="A991" s="1">
        <v>4087141</v>
      </c>
      <c r="B991" s="1" t="s">
        <v>582</v>
      </c>
      <c r="C991" s="1" t="s">
        <v>583</v>
      </c>
      <c r="D991" s="1">
        <v>2017</v>
      </c>
      <c r="E991" s="1" t="s">
        <v>618</v>
      </c>
      <c r="F991" s="1">
        <v>67519</v>
      </c>
      <c r="G991" s="1" t="s">
        <v>304</v>
      </c>
      <c r="H991" s="1" t="s">
        <v>138</v>
      </c>
      <c r="I991" s="1" t="s">
        <v>597</v>
      </c>
      <c r="J991" s="1">
        <v>2440</v>
      </c>
      <c r="K991" s="1" t="s">
        <v>345</v>
      </c>
      <c r="L991" s="1" t="s">
        <v>345</v>
      </c>
      <c r="M991" s="1" t="s">
        <v>345</v>
      </c>
      <c r="N991" s="1" t="s">
        <v>606</v>
      </c>
      <c r="O991" s="1" t="str">
        <f t="shared" si="481"/>
        <v>No</v>
      </c>
      <c r="P991" s="1" t="s">
        <v>349</v>
      </c>
      <c r="Q991" s="1">
        <v>29.4</v>
      </c>
      <c r="R991" s="1">
        <f t="shared" si="484"/>
        <v>0</v>
      </c>
      <c r="S991" s="1">
        <v>200</v>
      </c>
      <c r="T991" s="1" t="s">
        <v>30</v>
      </c>
      <c r="U991" s="1">
        <f t="shared" si="486"/>
        <v>0</v>
      </c>
      <c r="V991" s="1">
        <f t="shared" si="487"/>
        <v>0.2</v>
      </c>
      <c r="W991" s="1" t="s">
        <v>231</v>
      </c>
      <c r="X991" s="1" t="str">
        <f t="shared" si="483"/>
        <v>No</v>
      </c>
      <c r="AB991" t="s">
        <v>480</v>
      </c>
      <c r="AC991" t="str">
        <f t="shared" si="485"/>
        <v>No</v>
      </c>
      <c r="AD991" t="str">
        <f t="shared" si="469"/>
        <v>No</v>
      </c>
      <c r="AE991" t="str">
        <f t="shared" si="470"/>
        <v>No</v>
      </c>
      <c r="AF991" t="str">
        <f t="shared" si="471"/>
        <v>No</v>
      </c>
      <c r="AG991" t="str">
        <f t="shared" si="472"/>
        <v>Yes</v>
      </c>
      <c r="AH991" s="1" t="s">
        <v>348</v>
      </c>
      <c r="AI991" t="s">
        <v>348</v>
      </c>
      <c r="AJ991" t="str">
        <f t="shared" si="466"/>
        <v/>
      </c>
      <c r="AK991" t="str">
        <f t="shared" si="473"/>
        <v/>
      </c>
      <c r="AL991" t="str">
        <f t="shared" si="474"/>
        <v/>
      </c>
      <c r="AM991" t="str">
        <f t="shared" si="475"/>
        <v/>
      </c>
      <c r="AN991" t="str">
        <f t="shared" si="476"/>
        <v>Pharmaceutical</v>
      </c>
      <c r="AO991" t="str">
        <f t="shared" si="477"/>
        <v/>
      </c>
      <c r="AP991" t="str">
        <f t="shared" si="461"/>
        <v/>
      </c>
    </row>
    <row r="992" spans="1:42" hidden="1" x14ac:dyDescent="0.35">
      <c r="A992" s="1">
        <v>4087141</v>
      </c>
      <c r="B992" s="1" t="s">
        <v>582</v>
      </c>
      <c r="C992" s="1" t="s">
        <v>583</v>
      </c>
      <c r="D992" s="1">
        <v>2017</v>
      </c>
      <c r="E992" s="1" t="s">
        <v>618</v>
      </c>
      <c r="F992" s="1">
        <v>67499</v>
      </c>
      <c r="G992" s="1" t="s">
        <v>286</v>
      </c>
      <c r="H992" s="1" t="s">
        <v>122</v>
      </c>
      <c r="I992" s="1" t="s">
        <v>597</v>
      </c>
      <c r="J992" s="1">
        <v>2440</v>
      </c>
      <c r="K992" s="1" t="s">
        <v>345</v>
      </c>
      <c r="L992" s="1" t="s">
        <v>567</v>
      </c>
      <c r="M992" s="1"/>
      <c r="N992" s="1" t="s">
        <v>606</v>
      </c>
      <c r="O992" s="1" t="str">
        <f t="shared" si="481"/>
        <v>No</v>
      </c>
      <c r="P992" s="1" t="s">
        <v>722</v>
      </c>
      <c r="Q992" s="1">
        <v>4</v>
      </c>
      <c r="R992" s="1">
        <f t="shared" si="484"/>
        <v>0</v>
      </c>
      <c r="S992" s="1">
        <v>4</v>
      </c>
      <c r="T992" s="1" t="s">
        <v>30</v>
      </c>
      <c r="U992" s="1">
        <f t="shared" si="486"/>
        <v>0</v>
      </c>
      <c r="V992" s="1">
        <f t="shared" si="487"/>
        <v>4.0000000000000001E-3</v>
      </c>
      <c r="W992" s="1" t="s">
        <v>231</v>
      </c>
      <c r="X992" s="1" t="str">
        <f t="shared" si="483"/>
        <v>No</v>
      </c>
      <c r="AB992" t="s">
        <v>461</v>
      </c>
      <c r="AC992" s="1" t="s">
        <v>349</v>
      </c>
      <c r="AD992" t="str">
        <f t="shared" si="469"/>
        <v>No</v>
      </c>
      <c r="AE992" t="str">
        <f t="shared" si="470"/>
        <v>No</v>
      </c>
      <c r="AF992" t="str">
        <f t="shared" si="471"/>
        <v>Yes</v>
      </c>
      <c r="AG992" t="str">
        <f t="shared" si="472"/>
        <v>Yes</v>
      </c>
      <c r="AH992" s="1" t="s">
        <v>348</v>
      </c>
      <c r="AI992" t="s">
        <v>348</v>
      </c>
      <c r="AJ992" t="str">
        <f t="shared" si="466"/>
        <v>Pesticide</v>
      </c>
      <c r="AK992" t="str">
        <f t="shared" si="473"/>
        <v/>
      </c>
      <c r="AL992" t="str">
        <f t="shared" si="474"/>
        <v/>
      </c>
      <c r="AM992" t="str">
        <f t="shared" si="475"/>
        <v>Industrial</v>
      </c>
      <c r="AN992" t="str">
        <f t="shared" si="476"/>
        <v>Pharmaceutical</v>
      </c>
      <c r="AO992" t="str">
        <f t="shared" si="477"/>
        <v/>
      </c>
      <c r="AP992" t="str">
        <f t="shared" si="461"/>
        <v/>
      </c>
    </row>
    <row r="993" spans="1:42" hidden="1" x14ac:dyDescent="0.35">
      <c r="A993" s="1">
        <v>4087141</v>
      </c>
      <c r="B993" s="1" t="s">
        <v>582</v>
      </c>
      <c r="C993" s="1" t="s">
        <v>583</v>
      </c>
      <c r="D993" s="1">
        <v>2017</v>
      </c>
      <c r="E993" s="1" t="s">
        <v>618</v>
      </c>
      <c r="F993" s="1">
        <v>68009</v>
      </c>
      <c r="G993" s="1" t="s">
        <v>328</v>
      </c>
      <c r="H993" s="1" t="s">
        <v>159</v>
      </c>
      <c r="I993" s="1" t="s">
        <v>597</v>
      </c>
      <c r="J993" s="1">
        <v>2440</v>
      </c>
      <c r="K993" s="1" t="s">
        <v>345</v>
      </c>
      <c r="L993" s="1" t="s">
        <v>563</v>
      </c>
      <c r="M993" s="1"/>
      <c r="N993" s="1" t="s">
        <v>606</v>
      </c>
      <c r="O993" s="1" t="str">
        <f t="shared" si="481"/>
        <v>No</v>
      </c>
      <c r="P993" s="1" t="s">
        <v>722</v>
      </c>
      <c r="Q993" s="1">
        <v>17</v>
      </c>
      <c r="R993" s="1">
        <f t="shared" si="484"/>
        <v>0</v>
      </c>
      <c r="S993" s="1">
        <v>28</v>
      </c>
      <c r="T993" s="1" t="s">
        <v>30</v>
      </c>
      <c r="U993" s="1">
        <f t="shared" si="486"/>
        <v>0</v>
      </c>
      <c r="V993" s="1">
        <f t="shared" si="487"/>
        <v>2.8000000000000001E-2</v>
      </c>
      <c r="W993" s="1" t="s">
        <v>318</v>
      </c>
      <c r="X993" s="1" t="str">
        <f t="shared" si="483"/>
        <v>No</v>
      </c>
      <c r="AB993" t="s">
        <v>498</v>
      </c>
      <c r="AC993" t="str">
        <f>IF(ISNUMBER(SEARCH("Pesticide, active_ingredient", AB993)), "Yes", "No")</f>
        <v>No</v>
      </c>
      <c r="AD993" t="str">
        <f t="shared" si="469"/>
        <v>Yes</v>
      </c>
      <c r="AE993" t="str">
        <f t="shared" si="470"/>
        <v>No</v>
      </c>
      <c r="AF993" t="str">
        <f t="shared" si="471"/>
        <v>No</v>
      </c>
      <c r="AG993" t="str">
        <f t="shared" si="472"/>
        <v>Yes</v>
      </c>
      <c r="AH993" s="1" t="s">
        <v>348</v>
      </c>
      <c r="AI993" t="s">
        <v>348</v>
      </c>
      <c r="AJ993" t="str">
        <f t="shared" si="466"/>
        <v/>
      </c>
      <c r="AK993" t="str">
        <f t="shared" si="473"/>
        <v>PCP</v>
      </c>
      <c r="AL993" t="str">
        <f t="shared" si="474"/>
        <v/>
      </c>
      <c r="AM993" t="str">
        <f t="shared" si="475"/>
        <v/>
      </c>
      <c r="AN993" t="str">
        <f t="shared" si="476"/>
        <v>Pharmaceutical</v>
      </c>
      <c r="AO993" t="str">
        <f t="shared" si="477"/>
        <v/>
      </c>
      <c r="AP993" t="str">
        <f t="shared" si="461"/>
        <v/>
      </c>
    </row>
    <row r="994" spans="1:42" hidden="1" x14ac:dyDescent="0.35">
      <c r="A994" s="1">
        <v>4087141</v>
      </c>
      <c r="B994" s="1" t="s">
        <v>582</v>
      </c>
      <c r="C994" s="1" t="s">
        <v>583</v>
      </c>
      <c r="D994" s="1">
        <v>2017</v>
      </c>
      <c r="E994" s="1" t="s">
        <v>618</v>
      </c>
      <c r="F994" s="1">
        <v>67531</v>
      </c>
      <c r="G994" s="1" t="s">
        <v>314</v>
      </c>
      <c r="H994" s="1" t="s">
        <v>148</v>
      </c>
      <c r="I994" s="1" t="s">
        <v>597</v>
      </c>
      <c r="J994" s="1">
        <v>2440</v>
      </c>
      <c r="K994" s="1" t="s">
        <v>345</v>
      </c>
      <c r="L994" s="1" t="s">
        <v>345</v>
      </c>
      <c r="M994" s="1"/>
      <c r="N994" s="1" t="s">
        <v>606</v>
      </c>
      <c r="O994" s="1" t="str">
        <f t="shared" si="481"/>
        <v>No</v>
      </c>
      <c r="P994" s="1" t="s">
        <v>722</v>
      </c>
      <c r="Q994" s="1">
        <v>140</v>
      </c>
      <c r="R994" s="1">
        <f t="shared" si="484"/>
        <v>0</v>
      </c>
      <c r="S994" s="1">
        <v>97</v>
      </c>
      <c r="T994" s="1" t="s">
        <v>30</v>
      </c>
      <c r="U994" s="1">
        <f t="shared" si="486"/>
        <v>0</v>
      </c>
      <c r="V994" s="1">
        <f t="shared" si="487"/>
        <v>9.7000000000000003E-2</v>
      </c>
      <c r="W994" s="1" t="s">
        <v>231</v>
      </c>
      <c r="X994" s="1" t="str">
        <f t="shared" si="483"/>
        <v>No</v>
      </c>
      <c r="AB994" s="1" t="s">
        <v>488</v>
      </c>
      <c r="AC994" t="str">
        <f>IF(ISNUMBER(SEARCH("Pesticide, active_ingredient", AB994)), "Yes", "No")</f>
        <v>No</v>
      </c>
      <c r="AD994" t="str">
        <f t="shared" si="469"/>
        <v>No</v>
      </c>
      <c r="AE994" t="str">
        <f t="shared" si="470"/>
        <v>No</v>
      </c>
      <c r="AF994" t="str">
        <f t="shared" si="471"/>
        <v>No</v>
      </c>
      <c r="AG994" t="str">
        <f t="shared" si="472"/>
        <v>Yes</v>
      </c>
      <c r="AH994" s="1" t="s">
        <v>348</v>
      </c>
      <c r="AI994" t="s">
        <v>348</v>
      </c>
      <c r="AJ994" t="str">
        <f t="shared" si="466"/>
        <v/>
      </c>
      <c r="AK994" t="str">
        <f t="shared" si="473"/>
        <v/>
      </c>
      <c r="AL994" t="str">
        <f t="shared" si="474"/>
        <v/>
      </c>
      <c r="AM994" t="str">
        <f t="shared" si="475"/>
        <v/>
      </c>
      <c r="AN994" t="str">
        <f t="shared" si="476"/>
        <v>Pharmaceutical</v>
      </c>
      <c r="AO994" t="str">
        <f t="shared" si="477"/>
        <v/>
      </c>
      <c r="AP994" t="str">
        <f t="shared" si="461"/>
        <v/>
      </c>
    </row>
    <row r="995" spans="1:42" hidden="1" x14ac:dyDescent="0.35">
      <c r="A995" s="1">
        <v>4087141</v>
      </c>
      <c r="B995" s="1" t="s">
        <v>582</v>
      </c>
      <c r="C995" s="1" t="s">
        <v>583</v>
      </c>
      <c r="D995" s="1">
        <v>2017</v>
      </c>
      <c r="E995" s="1" t="s">
        <v>618</v>
      </c>
      <c r="F995" s="1">
        <v>62818</v>
      </c>
      <c r="G995" s="1" t="s">
        <v>218</v>
      </c>
      <c r="H995" s="1" t="s">
        <v>55</v>
      </c>
      <c r="I995" s="1" t="s">
        <v>596</v>
      </c>
      <c r="J995" s="1">
        <v>4433</v>
      </c>
      <c r="K995" s="1" t="s">
        <v>614</v>
      </c>
      <c r="L995" s="1" t="s">
        <v>558</v>
      </c>
      <c r="M995" s="1" t="s">
        <v>715</v>
      </c>
      <c r="N995" s="1" t="s">
        <v>607</v>
      </c>
      <c r="O995" s="1" t="str">
        <f t="shared" si="481"/>
        <v>Yes</v>
      </c>
      <c r="P995" s="1" t="s">
        <v>349</v>
      </c>
      <c r="Q995" s="1">
        <v>0.6</v>
      </c>
      <c r="R995" s="1">
        <f t="shared" si="484"/>
        <v>0.6</v>
      </c>
      <c r="S995" s="1">
        <v>1.6</v>
      </c>
      <c r="T995" s="1" t="s">
        <v>7</v>
      </c>
      <c r="U995" s="1">
        <f>R995/1</f>
        <v>0.6</v>
      </c>
      <c r="V995" s="1">
        <f>S995</f>
        <v>1.6</v>
      </c>
      <c r="W995" s="1" t="s">
        <v>177</v>
      </c>
      <c r="X995" s="1" t="str">
        <f t="shared" si="483"/>
        <v>Yes</v>
      </c>
      <c r="AB995" t="s">
        <v>394</v>
      </c>
      <c r="AC995" t="str">
        <f>IF(ISNUMBER(SEARCH("Pesticide, active_ingredient", AB995)), "Yes", "No")</f>
        <v>No</v>
      </c>
      <c r="AD995" t="str">
        <f t="shared" si="469"/>
        <v>Yes</v>
      </c>
      <c r="AE995" t="str">
        <f t="shared" si="470"/>
        <v>Yes</v>
      </c>
      <c r="AF995" t="str">
        <f t="shared" si="471"/>
        <v>No</v>
      </c>
      <c r="AG995" t="str">
        <f t="shared" si="472"/>
        <v>Yes</v>
      </c>
      <c r="AH995" s="1" t="s">
        <v>348</v>
      </c>
      <c r="AI995" t="s">
        <v>348</v>
      </c>
      <c r="AJ995" t="str">
        <f t="shared" si="466"/>
        <v/>
      </c>
      <c r="AK995" t="str">
        <f t="shared" si="473"/>
        <v>PCP</v>
      </c>
      <c r="AL995" t="str">
        <f t="shared" si="474"/>
        <v>Consumer</v>
      </c>
      <c r="AM995" t="str">
        <f t="shared" si="475"/>
        <v/>
      </c>
      <c r="AN995" t="str">
        <f t="shared" si="476"/>
        <v>Pharmaceutical</v>
      </c>
      <c r="AO995" t="str">
        <f t="shared" si="477"/>
        <v/>
      </c>
      <c r="AP995" t="str">
        <f t="shared" si="461"/>
        <v/>
      </c>
    </row>
    <row r="996" spans="1:42" hidden="1" x14ac:dyDescent="0.35">
      <c r="A996" s="1">
        <v>4087141</v>
      </c>
      <c r="B996" s="1" t="s">
        <v>582</v>
      </c>
      <c r="C996" s="1" t="s">
        <v>583</v>
      </c>
      <c r="D996" s="1">
        <v>2017</v>
      </c>
      <c r="E996" s="1" t="s">
        <v>618</v>
      </c>
      <c r="F996" s="1">
        <v>67489</v>
      </c>
      <c r="G996" s="1" t="s">
        <v>278</v>
      </c>
      <c r="H996" s="1" t="s">
        <v>114</v>
      </c>
      <c r="I996" s="1" t="s">
        <v>597</v>
      </c>
      <c r="J996" s="1">
        <v>2440</v>
      </c>
      <c r="K996" s="1" t="s">
        <v>345</v>
      </c>
      <c r="L996" s="1" t="s">
        <v>345</v>
      </c>
      <c r="M996" s="1"/>
      <c r="N996" s="1" t="s">
        <v>606</v>
      </c>
      <c r="O996" s="1" t="str">
        <f t="shared" si="481"/>
        <v>No</v>
      </c>
      <c r="P996" s="1" t="s">
        <v>722</v>
      </c>
      <c r="Q996" s="1">
        <v>20</v>
      </c>
      <c r="R996" s="1">
        <f t="shared" si="484"/>
        <v>0</v>
      </c>
      <c r="S996" s="1">
        <v>6.4</v>
      </c>
      <c r="T996" s="1" t="s">
        <v>30</v>
      </c>
      <c r="U996" s="1">
        <f t="shared" ref="U996:V999" si="488">R996/1000</f>
        <v>0</v>
      </c>
      <c r="V996" s="1">
        <f t="shared" si="488"/>
        <v>6.4000000000000003E-3</v>
      </c>
      <c r="W996" s="1" t="s">
        <v>231</v>
      </c>
      <c r="X996" s="1" t="str">
        <f t="shared" si="483"/>
        <v>No</v>
      </c>
      <c r="AB996" t="s">
        <v>454</v>
      </c>
      <c r="AC996" t="str">
        <f>IF(ISNUMBER(SEARCH("Pesticide, active_ingredient", AB996)), "Yes", "No")</f>
        <v>No</v>
      </c>
      <c r="AD996" t="str">
        <f t="shared" si="469"/>
        <v>No</v>
      </c>
      <c r="AE996" t="str">
        <f t="shared" si="470"/>
        <v>No</v>
      </c>
      <c r="AF996" t="str">
        <f t="shared" si="471"/>
        <v>No</v>
      </c>
      <c r="AG996" t="str">
        <f t="shared" si="472"/>
        <v>Yes</v>
      </c>
      <c r="AH996" s="1" t="s">
        <v>348</v>
      </c>
      <c r="AI996" t="s">
        <v>348</v>
      </c>
      <c r="AJ996" t="str">
        <f t="shared" si="466"/>
        <v/>
      </c>
      <c r="AK996" t="str">
        <f t="shared" si="473"/>
        <v/>
      </c>
      <c r="AL996" t="str">
        <f t="shared" si="474"/>
        <v/>
      </c>
      <c r="AM996" t="str">
        <f t="shared" si="475"/>
        <v/>
      </c>
      <c r="AN996" t="str">
        <f t="shared" si="476"/>
        <v>Pharmaceutical</v>
      </c>
      <c r="AO996" t="str">
        <f t="shared" si="477"/>
        <v/>
      </c>
      <c r="AP996" t="str">
        <f t="shared" si="461"/>
        <v/>
      </c>
    </row>
    <row r="997" spans="1:42" hidden="1" x14ac:dyDescent="0.35">
      <c r="A997" s="1">
        <v>4087141</v>
      </c>
      <c r="B997" s="1" t="s">
        <v>582</v>
      </c>
      <c r="C997" s="1" t="s">
        <v>583</v>
      </c>
      <c r="D997" s="1">
        <v>2017</v>
      </c>
      <c r="E997" s="1" t="s">
        <v>618</v>
      </c>
      <c r="F997" s="1">
        <v>67459</v>
      </c>
      <c r="G997" s="1" t="s">
        <v>254</v>
      </c>
      <c r="H997" s="1" t="s">
        <v>92</v>
      </c>
      <c r="I997" s="1" t="s">
        <v>597</v>
      </c>
      <c r="J997" s="1">
        <v>2440</v>
      </c>
      <c r="K997" s="1" t="s">
        <v>345</v>
      </c>
      <c r="L997" s="1" t="s">
        <v>565</v>
      </c>
      <c r="M997" s="1"/>
      <c r="N997" s="1" t="s">
        <v>606</v>
      </c>
      <c r="O997" s="1" t="str">
        <f t="shared" si="481"/>
        <v>No</v>
      </c>
      <c r="P997" s="1" t="s">
        <v>722</v>
      </c>
      <c r="Q997" s="1">
        <v>200</v>
      </c>
      <c r="R997" s="1">
        <f t="shared" si="484"/>
        <v>0</v>
      </c>
      <c r="S997" s="1">
        <v>147</v>
      </c>
      <c r="T997" s="1" t="s">
        <v>30</v>
      </c>
      <c r="U997" s="1">
        <f t="shared" si="488"/>
        <v>0</v>
      </c>
      <c r="V997" s="1">
        <f t="shared" si="488"/>
        <v>0.14699999999999999</v>
      </c>
      <c r="W997" s="1" t="s">
        <v>231</v>
      </c>
      <c r="X997" s="1" t="str">
        <f t="shared" si="483"/>
        <v>No</v>
      </c>
      <c r="AB997" t="s">
        <v>430</v>
      </c>
      <c r="AC997" s="1" t="s">
        <v>349</v>
      </c>
      <c r="AD997" t="str">
        <f t="shared" si="469"/>
        <v>Yes</v>
      </c>
      <c r="AE997" t="str">
        <f t="shared" si="470"/>
        <v>No</v>
      </c>
      <c r="AF997" t="str">
        <f t="shared" si="471"/>
        <v>Yes</v>
      </c>
      <c r="AG997" t="str">
        <f t="shared" si="472"/>
        <v>Yes</v>
      </c>
      <c r="AH997" s="1" t="s">
        <v>348</v>
      </c>
      <c r="AI997" t="s">
        <v>348</v>
      </c>
      <c r="AJ997" t="str">
        <f t="shared" si="466"/>
        <v>Pesticide</v>
      </c>
      <c r="AK997" t="str">
        <f t="shared" si="473"/>
        <v>PCP</v>
      </c>
      <c r="AL997" t="str">
        <f t="shared" si="474"/>
        <v/>
      </c>
      <c r="AM997" t="str">
        <f t="shared" si="475"/>
        <v>Industrial</v>
      </c>
      <c r="AN997" t="str">
        <f t="shared" si="476"/>
        <v>Pharmaceutical</v>
      </c>
      <c r="AO997" t="str">
        <f t="shared" si="477"/>
        <v/>
      </c>
      <c r="AP997" t="str">
        <f t="shared" si="461"/>
        <v/>
      </c>
    </row>
    <row r="998" spans="1:42" hidden="1" x14ac:dyDescent="0.35">
      <c r="A998" s="1">
        <v>4087141</v>
      </c>
      <c r="B998" s="1" t="s">
        <v>582</v>
      </c>
      <c r="C998" s="1" t="s">
        <v>583</v>
      </c>
      <c r="D998" s="1">
        <v>2017</v>
      </c>
      <c r="E998" s="1" t="s">
        <v>618</v>
      </c>
      <c r="F998" s="1">
        <v>67483</v>
      </c>
      <c r="G998" s="1" t="s">
        <v>273</v>
      </c>
      <c r="H998" s="1" t="s">
        <v>109</v>
      </c>
      <c r="I998" s="1" t="s">
        <v>597</v>
      </c>
      <c r="J998" s="1">
        <v>2440</v>
      </c>
      <c r="K998" s="1" t="s">
        <v>345</v>
      </c>
      <c r="L998" s="1" t="s">
        <v>561</v>
      </c>
      <c r="M998" s="1"/>
      <c r="N998" s="1" t="s">
        <v>606</v>
      </c>
      <c r="O998" s="1" t="str">
        <f t="shared" si="481"/>
        <v>No</v>
      </c>
      <c r="P998" s="1" t="s">
        <v>722</v>
      </c>
      <c r="Q998" s="1">
        <v>150</v>
      </c>
      <c r="R998" s="1">
        <f t="shared" si="484"/>
        <v>0</v>
      </c>
      <c r="S998" s="1">
        <v>150</v>
      </c>
      <c r="T998" s="1" t="s">
        <v>30</v>
      </c>
      <c r="U998" s="1">
        <f t="shared" si="488"/>
        <v>0</v>
      </c>
      <c r="V998" s="1">
        <f t="shared" si="488"/>
        <v>0.15</v>
      </c>
      <c r="W998" s="1" t="s">
        <v>231</v>
      </c>
      <c r="X998" s="1" t="str">
        <f t="shared" si="483"/>
        <v>No</v>
      </c>
      <c r="AB998" t="s">
        <v>449</v>
      </c>
      <c r="AC998" t="str">
        <f t="shared" ref="AC998:AC1008" si="489">IF(ISNUMBER(SEARCH("Pesticide, active_ingredient", AB998)), "Yes", "No")</f>
        <v>No</v>
      </c>
      <c r="AD998" t="str">
        <f t="shared" si="469"/>
        <v>No</v>
      </c>
      <c r="AE998" t="str">
        <f t="shared" si="470"/>
        <v>No</v>
      </c>
      <c r="AF998" t="str">
        <f t="shared" si="471"/>
        <v>Yes</v>
      </c>
      <c r="AG998" t="str">
        <f t="shared" si="472"/>
        <v>Yes</v>
      </c>
      <c r="AH998" s="1" t="s">
        <v>348</v>
      </c>
      <c r="AI998" t="s">
        <v>348</v>
      </c>
      <c r="AJ998" t="str">
        <f t="shared" si="466"/>
        <v/>
      </c>
      <c r="AK998" t="str">
        <f t="shared" si="473"/>
        <v/>
      </c>
      <c r="AL998" t="str">
        <f t="shared" si="474"/>
        <v/>
      </c>
      <c r="AM998" t="str">
        <f t="shared" si="475"/>
        <v>Industrial</v>
      </c>
      <c r="AN998" t="str">
        <f t="shared" si="476"/>
        <v>Pharmaceutical</v>
      </c>
      <c r="AO998" t="str">
        <f t="shared" si="477"/>
        <v/>
      </c>
      <c r="AP998" t="str">
        <f t="shared" si="461"/>
        <v/>
      </c>
    </row>
    <row r="999" spans="1:42" hidden="1" x14ac:dyDescent="0.35">
      <c r="A999" s="1">
        <v>4087000</v>
      </c>
      <c r="B999" s="1" t="s">
        <v>3</v>
      </c>
      <c r="C999" s="1" t="s">
        <v>4</v>
      </c>
      <c r="D999" s="1">
        <v>2017</v>
      </c>
      <c r="E999" s="1" t="s">
        <v>618</v>
      </c>
      <c r="F999" s="1">
        <v>67460</v>
      </c>
      <c r="G999" s="1" t="s">
        <v>255</v>
      </c>
      <c r="H999" s="1" t="s">
        <v>718</v>
      </c>
      <c r="I999" s="1" t="s">
        <v>597</v>
      </c>
      <c r="J999" s="1">
        <v>2440</v>
      </c>
      <c r="K999" s="1" t="s">
        <v>345</v>
      </c>
      <c r="L999" s="1" t="s">
        <v>563</v>
      </c>
      <c r="M999" s="1"/>
      <c r="N999" s="1" t="s">
        <v>606</v>
      </c>
      <c r="O999" s="1" t="str">
        <f t="shared" si="481"/>
        <v>No</v>
      </c>
      <c r="P999" s="1" t="s">
        <v>722</v>
      </c>
      <c r="Q999" s="1">
        <v>11</v>
      </c>
      <c r="R999" s="1">
        <f t="shared" si="484"/>
        <v>0</v>
      </c>
      <c r="S999" s="1">
        <v>6</v>
      </c>
      <c r="T999" s="1" t="s">
        <v>30</v>
      </c>
      <c r="U999" s="1">
        <f t="shared" si="488"/>
        <v>0</v>
      </c>
      <c r="V999" s="1">
        <f t="shared" si="488"/>
        <v>6.0000000000000001E-3</v>
      </c>
      <c r="W999" s="1" t="s">
        <v>231</v>
      </c>
      <c r="X999" s="1" t="str">
        <f t="shared" si="483"/>
        <v>No</v>
      </c>
      <c r="AB999" t="s">
        <v>431</v>
      </c>
      <c r="AC999" t="str">
        <f t="shared" si="489"/>
        <v>No</v>
      </c>
      <c r="AD999" t="str">
        <f t="shared" si="469"/>
        <v>Yes</v>
      </c>
      <c r="AE999" t="str">
        <f t="shared" si="470"/>
        <v>No</v>
      </c>
      <c r="AF999" t="str">
        <f t="shared" si="471"/>
        <v>No</v>
      </c>
      <c r="AG999" t="str">
        <f t="shared" si="472"/>
        <v>Yes</v>
      </c>
      <c r="AH999" s="1" t="s">
        <v>348</v>
      </c>
      <c r="AI999" t="s">
        <v>348</v>
      </c>
      <c r="AJ999" t="str">
        <f t="shared" si="466"/>
        <v/>
      </c>
      <c r="AK999" t="str">
        <f t="shared" si="473"/>
        <v>PCP</v>
      </c>
      <c r="AL999" t="str">
        <f t="shared" si="474"/>
        <v/>
      </c>
      <c r="AM999" t="str">
        <f t="shared" si="475"/>
        <v/>
      </c>
      <c r="AN999" t="str">
        <f t="shared" si="476"/>
        <v>Pharmaceutical</v>
      </c>
      <c r="AO999" t="str">
        <f t="shared" si="477"/>
        <v/>
      </c>
      <c r="AP999" t="str">
        <f t="shared" si="461"/>
        <v/>
      </c>
    </row>
    <row r="1000" spans="1:42" hidden="1" x14ac:dyDescent="0.35">
      <c r="A1000">
        <v>40870112</v>
      </c>
      <c r="B1000" t="s">
        <v>573</v>
      </c>
      <c r="C1000" t="s">
        <v>574</v>
      </c>
      <c r="D1000">
        <v>2017</v>
      </c>
      <c r="E1000" t="s">
        <v>620</v>
      </c>
      <c r="F1000" s="4">
        <v>63170</v>
      </c>
      <c r="G1000" s="1" t="s">
        <v>209</v>
      </c>
      <c r="H1000" t="s">
        <v>43</v>
      </c>
      <c r="I1000" t="s">
        <v>693</v>
      </c>
      <c r="N1000" t="s">
        <v>607</v>
      </c>
      <c r="O1000" s="1" t="str">
        <f t="shared" si="481"/>
        <v>Yes</v>
      </c>
      <c r="Q1000">
        <v>3520</v>
      </c>
      <c r="R1000">
        <f t="shared" si="484"/>
        <v>3520</v>
      </c>
      <c r="S1000">
        <v>1000</v>
      </c>
      <c r="T1000" t="s">
        <v>622</v>
      </c>
      <c r="U1000">
        <f t="shared" ref="U1000:U1006" si="490">R1000/1</f>
        <v>3520</v>
      </c>
      <c r="V1000">
        <f t="shared" ref="V1000:V1006" si="491">U1000</f>
        <v>3520</v>
      </c>
      <c r="W1000" t="s">
        <v>648</v>
      </c>
      <c r="X1000" t="str">
        <f t="shared" ref="X1000:X1007" si="492">IF(S1000&lt;R1000, "Yes*", "No")</f>
        <v>Yes*</v>
      </c>
      <c r="AB1000" t="s">
        <v>382</v>
      </c>
      <c r="AC1000" t="str">
        <f t="shared" si="489"/>
        <v>No</v>
      </c>
      <c r="AD1000" t="str">
        <f t="shared" si="469"/>
        <v>No</v>
      </c>
      <c r="AE1000" t="str">
        <f t="shared" si="470"/>
        <v>Yes</v>
      </c>
      <c r="AF1000" t="str">
        <f t="shared" si="471"/>
        <v>No</v>
      </c>
      <c r="AG1000" t="str">
        <f t="shared" si="472"/>
        <v>Yes</v>
      </c>
      <c r="AH1000" t="s">
        <v>349</v>
      </c>
      <c r="AI1000" t="s">
        <v>348</v>
      </c>
      <c r="AJ1000" t="str">
        <f t="shared" si="466"/>
        <v/>
      </c>
      <c r="AK1000" t="str">
        <f t="shared" si="473"/>
        <v/>
      </c>
      <c r="AL1000" t="str">
        <f t="shared" si="474"/>
        <v>Consumer</v>
      </c>
      <c r="AM1000" t="str">
        <f t="shared" si="475"/>
        <v/>
      </c>
      <c r="AN1000" t="str">
        <f t="shared" si="476"/>
        <v>Pharmaceutical</v>
      </c>
      <c r="AO1000" t="str">
        <f t="shared" si="477"/>
        <v>PAH</v>
      </c>
      <c r="AP1000" t="str">
        <f t="shared" si="461"/>
        <v/>
      </c>
    </row>
    <row r="1001" spans="1:42" hidden="1" x14ac:dyDescent="0.35">
      <c r="A1001">
        <v>4087170</v>
      </c>
      <c r="B1001" t="s">
        <v>586</v>
      </c>
      <c r="C1001" t="s">
        <v>587</v>
      </c>
      <c r="D1001">
        <v>2017</v>
      </c>
      <c r="E1001" t="s">
        <v>620</v>
      </c>
      <c r="F1001" s="4">
        <v>63170</v>
      </c>
      <c r="G1001" s="1" t="s">
        <v>209</v>
      </c>
      <c r="H1001" t="s">
        <v>43</v>
      </c>
      <c r="I1001" t="s">
        <v>693</v>
      </c>
      <c r="N1001" t="s">
        <v>607</v>
      </c>
      <c r="O1001" s="1" t="str">
        <f t="shared" si="481"/>
        <v>Yes</v>
      </c>
      <c r="Q1001">
        <v>5670</v>
      </c>
      <c r="R1001">
        <f t="shared" si="484"/>
        <v>5670</v>
      </c>
      <c r="S1001">
        <v>1000</v>
      </c>
      <c r="T1001" t="s">
        <v>622</v>
      </c>
      <c r="U1001">
        <f t="shared" si="490"/>
        <v>5670</v>
      </c>
      <c r="V1001">
        <f t="shared" si="491"/>
        <v>5670</v>
      </c>
      <c r="W1001" t="s">
        <v>648</v>
      </c>
      <c r="X1001" t="str">
        <f t="shared" si="492"/>
        <v>Yes*</v>
      </c>
      <c r="AB1001" t="s">
        <v>382</v>
      </c>
      <c r="AC1001" t="str">
        <f t="shared" si="489"/>
        <v>No</v>
      </c>
      <c r="AD1001" t="str">
        <f t="shared" si="469"/>
        <v>No</v>
      </c>
      <c r="AE1001" t="str">
        <f t="shared" si="470"/>
        <v>Yes</v>
      </c>
      <c r="AF1001" t="str">
        <f t="shared" si="471"/>
        <v>No</v>
      </c>
      <c r="AG1001" t="str">
        <f t="shared" si="472"/>
        <v>Yes</v>
      </c>
      <c r="AH1001" t="s">
        <v>349</v>
      </c>
      <c r="AI1001" t="s">
        <v>348</v>
      </c>
      <c r="AJ1001" t="str">
        <f t="shared" si="466"/>
        <v/>
      </c>
      <c r="AK1001" t="str">
        <f t="shared" si="473"/>
        <v/>
      </c>
      <c r="AL1001" t="str">
        <f t="shared" si="474"/>
        <v>Consumer</v>
      </c>
      <c r="AM1001" t="str">
        <f t="shared" si="475"/>
        <v/>
      </c>
      <c r="AN1001" t="str">
        <f t="shared" si="476"/>
        <v>Pharmaceutical</v>
      </c>
      <c r="AO1001" t="str">
        <f t="shared" si="477"/>
        <v>PAH</v>
      </c>
      <c r="AP1001" t="str">
        <f t="shared" si="461"/>
        <v/>
      </c>
    </row>
    <row r="1002" spans="1:42" hidden="1" x14ac:dyDescent="0.35">
      <c r="A1002">
        <v>40871607</v>
      </c>
      <c r="B1002" s="5" t="s">
        <v>584</v>
      </c>
      <c r="C1002" t="s">
        <v>585</v>
      </c>
      <c r="D1002">
        <v>2017</v>
      </c>
      <c r="E1002" t="s">
        <v>620</v>
      </c>
      <c r="F1002" s="4">
        <v>63170</v>
      </c>
      <c r="G1002" s="1" t="s">
        <v>209</v>
      </c>
      <c r="H1002" t="s">
        <v>43</v>
      </c>
      <c r="I1002" t="s">
        <v>693</v>
      </c>
      <c r="N1002" t="s">
        <v>606</v>
      </c>
      <c r="O1002" s="1" t="str">
        <f t="shared" si="481"/>
        <v>No</v>
      </c>
      <c r="Q1002">
        <v>1000</v>
      </c>
      <c r="R1002">
        <f t="shared" si="484"/>
        <v>0</v>
      </c>
      <c r="S1002">
        <v>1000</v>
      </c>
      <c r="T1002" t="s">
        <v>622</v>
      </c>
      <c r="U1002">
        <f t="shared" si="490"/>
        <v>0</v>
      </c>
      <c r="V1002">
        <f t="shared" si="491"/>
        <v>0</v>
      </c>
      <c r="W1002" t="s">
        <v>648</v>
      </c>
      <c r="X1002" t="str">
        <f t="shared" si="492"/>
        <v>No</v>
      </c>
      <c r="AB1002" t="s">
        <v>382</v>
      </c>
      <c r="AC1002" t="str">
        <f t="shared" si="489"/>
        <v>No</v>
      </c>
      <c r="AD1002" t="str">
        <f t="shared" si="469"/>
        <v>No</v>
      </c>
      <c r="AE1002" t="str">
        <f t="shared" si="470"/>
        <v>Yes</v>
      </c>
      <c r="AF1002" t="str">
        <f t="shared" si="471"/>
        <v>No</v>
      </c>
      <c r="AG1002" t="str">
        <f t="shared" si="472"/>
        <v>Yes</v>
      </c>
      <c r="AH1002" t="s">
        <v>349</v>
      </c>
      <c r="AI1002" t="s">
        <v>348</v>
      </c>
      <c r="AJ1002" t="str">
        <f t="shared" si="466"/>
        <v/>
      </c>
      <c r="AK1002" t="str">
        <f t="shared" si="473"/>
        <v/>
      </c>
      <c r="AL1002" t="str">
        <f t="shared" si="474"/>
        <v>Consumer</v>
      </c>
      <c r="AM1002" t="str">
        <f t="shared" si="475"/>
        <v/>
      </c>
      <c r="AN1002" t="str">
        <f t="shared" si="476"/>
        <v>Pharmaceutical</v>
      </c>
      <c r="AO1002" t="str">
        <f t="shared" si="477"/>
        <v>PAH</v>
      </c>
      <c r="AP1002" t="str">
        <f t="shared" si="461"/>
        <v/>
      </c>
    </row>
    <row r="1003" spans="1:42" hidden="1" x14ac:dyDescent="0.35">
      <c r="A1003">
        <v>4087141</v>
      </c>
      <c r="B1003" t="s">
        <v>582</v>
      </c>
      <c r="C1003" t="s">
        <v>583</v>
      </c>
      <c r="D1003">
        <v>2017</v>
      </c>
      <c r="E1003" t="s">
        <v>620</v>
      </c>
      <c r="F1003" s="4">
        <v>63170</v>
      </c>
      <c r="G1003" s="1" t="s">
        <v>209</v>
      </c>
      <c r="H1003" t="s">
        <v>43</v>
      </c>
      <c r="I1003" t="s">
        <v>693</v>
      </c>
      <c r="N1003"/>
      <c r="O1003" s="1" t="str">
        <f t="shared" si="481"/>
        <v>Yes</v>
      </c>
      <c r="Q1003">
        <v>620</v>
      </c>
      <c r="R1003">
        <f t="shared" si="484"/>
        <v>620</v>
      </c>
      <c r="S1003">
        <v>1000</v>
      </c>
      <c r="T1003" t="s">
        <v>622</v>
      </c>
      <c r="U1003">
        <f t="shared" si="490"/>
        <v>620</v>
      </c>
      <c r="V1003">
        <f t="shared" si="491"/>
        <v>620</v>
      </c>
      <c r="W1003" t="s">
        <v>648</v>
      </c>
      <c r="X1003" t="str">
        <f t="shared" si="492"/>
        <v>No</v>
      </c>
      <c r="AB1003" t="s">
        <v>382</v>
      </c>
      <c r="AC1003" t="str">
        <f t="shared" si="489"/>
        <v>No</v>
      </c>
      <c r="AD1003" t="str">
        <f t="shared" si="469"/>
        <v>No</v>
      </c>
      <c r="AE1003" t="str">
        <f t="shared" si="470"/>
        <v>Yes</v>
      </c>
      <c r="AF1003" t="str">
        <f t="shared" si="471"/>
        <v>No</v>
      </c>
      <c r="AG1003" t="str">
        <f t="shared" si="472"/>
        <v>Yes</v>
      </c>
      <c r="AH1003" t="s">
        <v>349</v>
      </c>
      <c r="AI1003" t="s">
        <v>348</v>
      </c>
      <c r="AJ1003" t="str">
        <f t="shared" si="466"/>
        <v/>
      </c>
      <c r="AK1003" t="str">
        <f t="shared" si="473"/>
        <v/>
      </c>
      <c r="AL1003" t="str">
        <f t="shared" si="474"/>
        <v>Consumer</v>
      </c>
      <c r="AM1003" t="str">
        <f t="shared" si="475"/>
        <v/>
      </c>
      <c r="AN1003" t="str">
        <f t="shared" si="476"/>
        <v>Pharmaceutical</v>
      </c>
      <c r="AO1003" t="str">
        <f t="shared" si="477"/>
        <v>PAH</v>
      </c>
      <c r="AP1003" t="str">
        <f t="shared" si="461"/>
        <v/>
      </c>
    </row>
    <row r="1004" spans="1:42" hidden="1" x14ac:dyDescent="0.35">
      <c r="A1004">
        <v>4087098</v>
      </c>
      <c r="B1004" t="s">
        <v>579</v>
      </c>
      <c r="C1004" t="s">
        <v>580</v>
      </c>
      <c r="D1004">
        <v>2017</v>
      </c>
      <c r="E1004" t="s">
        <v>620</v>
      </c>
      <c r="F1004" s="4">
        <v>63170</v>
      </c>
      <c r="G1004" s="1" t="s">
        <v>209</v>
      </c>
      <c r="H1004" t="s">
        <v>43</v>
      </c>
      <c r="I1004" t="s">
        <v>693</v>
      </c>
      <c r="N1004" t="s">
        <v>607</v>
      </c>
      <c r="O1004" s="1" t="str">
        <f t="shared" si="481"/>
        <v>Yes</v>
      </c>
      <c r="Q1004">
        <v>1090</v>
      </c>
      <c r="R1004">
        <f t="shared" si="484"/>
        <v>1090</v>
      </c>
      <c r="S1004">
        <v>1000</v>
      </c>
      <c r="T1004" t="s">
        <v>622</v>
      </c>
      <c r="U1004">
        <f t="shared" si="490"/>
        <v>1090</v>
      </c>
      <c r="V1004">
        <f t="shared" si="491"/>
        <v>1090</v>
      </c>
      <c r="W1004" t="s">
        <v>648</v>
      </c>
      <c r="X1004" t="str">
        <f t="shared" si="492"/>
        <v>Yes*</v>
      </c>
      <c r="AB1004" t="s">
        <v>382</v>
      </c>
      <c r="AC1004" t="str">
        <f t="shared" si="489"/>
        <v>No</v>
      </c>
      <c r="AD1004" t="str">
        <f t="shared" si="469"/>
        <v>No</v>
      </c>
      <c r="AE1004" t="str">
        <f t="shared" si="470"/>
        <v>Yes</v>
      </c>
      <c r="AF1004" t="str">
        <f t="shared" si="471"/>
        <v>No</v>
      </c>
      <c r="AG1004" t="str">
        <f t="shared" si="472"/>
        <v>Yes</v>
      </c>
      <c r="AH1004" t="s">
        <v>349</v>
      </c>
      <c r="AI1004" t="s">
        <v>348</v>
      </c>
      <c r="AJ1004" t="str">
        <f t="shared" si="466"/>
        <v/>
      </c>
      <c r="AK1004" t="str">
        <f t="shared" si="473"/>
        <v/>
      </c>
      <c r="AL1004" t="str">
        <f t="shared" si="474"/>
        <v>Consumer</v>
      </c>
      <c r="AM1004" t="str">
        <f t="shared" si="475"/>
        <v/>
      </c>
      <c r="AN1004" t="str">
        <f t="shared" si="476"/>
        <v>Pharmaceutical</v>
      </c>
      <c r="AO1004" t="str">
        <f t="shared" si="477"/>
        <v>PAH</v>
      </c>
      <c r="AP1004" t="str">
        <f t="shared" si="461"/>
        <v/>
      </c>
    </row>
    <row r="1005" spans="1:42" hidden="1" x14ac:dyDescent="0.35">
      <c r="A1005">
        <v>40870855</v>
      </c>
      <c r="B1005" t="s">
        <v>577</v>
      </c>
      <c r="C1005" t="s">
        <v>578</v>
      </c>
      <c r="D1005">
        <v>2017</v>
      </c>
      <c r="E1005" t="s">
        <v>620</v>
      </c>
      <c r="F1005" s="4">
        <v>63170</v>
      </c>
      <c r="G1005" s="1" t="s">
        <v>209</v>
      </c>
      <c r="H1005" t="s">
        <v>43</v>
      </c>
      <c r="I1005" t="s">
        <v>693</v>
      </c>
      <c r="N1005" t="s">
        <v>607</v>
      </c>
      <c r="O1005" s="1" t="str">
        <f t="shared" si="481"/>
        <v>Yes</v>
      </c>
      <c r="Q1005">
        <v>360</v>
      </c>
      <c r="R1005">
        <f t="shared" si="484"/>
        <v>360</v>
      </c>
      <c r="S1005">
        <v>1000</v>
      </c>
      <c r="T1005" t="s">
        <v>622</v>
      </c>
      <c r="U1005">
        <f t="shared" si="490"/>
        <v>360</v>
      </c>
      <c r="V1005">
        <f t="shared" si="491"/>
        <v>360</v>
      </c>
      <c r="W1005" t="s">
        <v>648</v>
      </c>
      <c r="X1005" t="str">
        <f t="shared" si="492"/>
        <v>No</v>
      </c>
      <c r="AB1005" t="s">
        <v>382</v>
      </c>
      <c r="AC1005" t="str">
        <f t="shared" si="489"/>
        <v>No</v>
      </c>
      <c r="AD1005" t="str">
        <f t="shared" si="469"/>
        <v>No</v>
      </c>
      <c r="AE1005" t="str">
        <f t="shared" si="470"/>
        <v>Yes</v>
      </c>
      <c r="AF1005" t="str">
        <f t="shared" si="471"/>
        <v>No</v>
      </c>
      <c r="AG1005" t="str">
        <f t="shared" si="472"/>
        <v>Yes</v>
      </c>
      <c r="AH1005" t="s">
        <v>349</v>
      </c>
      <c r="AI1005" t="s">
        <v>348</v>
      </c>
      <c r="AJ1005" t="str">
        <f t="shared" si="466"/>
        <v/>
      </c>
      <c r="AK1005" t="str">
        <f t="shared" si="473"/>
        <v/>
      </c>
      <c r="AL1005" t="str">
        <f t="shared" si="474"/>
        <v>Consumer</v>
      </c>
      <c r="AM1005" t="str">
        <f t="shared" si="475"/>
        <v/>
      </c>
      <c r="AN1005" t="str">
        <f t="shared" si="476"/>
        <v>Pharmaceutical</v>
      </c>
      <c r="AO1005" t="str">
        <f t="shared" si="477"/>
        <v>PAH</v>
      </c>
      <c r="AP1005" t="str">
        <f t="shared" ref="AP1005:AP1068" si="493">IF(AI1005="Yes", "Other", "")</f>
        <v/>
      </c>
    </row>
    <row r="1006" spans="1:42" hidden="1" x14ac:dyDescent="0.35">
      <c r="A1006">
        <v>4087014</v>
      </c>
      <c r="B1006" t="s">
        <v>575</v>
      </c>
      <c r="C1006" t="s">
        <v>576</v>
      </c>
      <c r="D1006">
        <v>2017</v>
      </c>
      <c r="E1006" t="s">
        <v>620</v>
      </c>
      <c r="F1006" s="4">
        <v>63170</v>
      </c>
      <c r="G1006" s="1" t="s">
        <v>209</v>
      </c>
      <c r="H1006" t="s">
        <v>43</v>
      </c>
      <c r="I1006" t="s">
        <v>693</v>
      </c>
      <c r="N1006" t="s">
        <v>607</v>
      </c>
      <c r="O1006" s="1" t="str">
        <f t="shared" si="481"/>
        <v>Yes</v>
      </c>
      <c r="Q1006">
        <v>350</v>
      </c>
      <c r="R1006">
        <f t="shared" si="484"/>
        <v>350</v>
      </c>
      <c r="S1006">
        <v>1000</v>
      </c>
      <c r="T1006" t="s">
        <v>622</v>
      </c>
      <c r="U1006">
        <f t="shared" si="490"/>
        <v>350</v>
      </c>
      <c r="V1006">
        <f t="shared" si="491"/>
        <v>350</v>
      </c>
      <c r="W1006" t="s">
        <v>648</v>
      </c>
      <c r="X1006" t="str">
        <f t="shared" si="492"/>
        <v>No</v>
      </c>
      <c r="AB1006" t="s">
        <v>382</v>
      </c>
      <c r="AC1006" t="str">
        <f t="shared" si="489"/>
        <v>No</v>
      </c>
      <c r="AD1006" t="str">
        <f t="shared" si="469"/>
        <v>No</v>
      </c>
      <c r="AE1006" t="str">
        <f t="shared" si="470"/>
        <v>Yes</v>
      </c>
      <c r="AF1006" t="str">
        <f t="shared" si="471"/>
        <v>No</v>
      </c>
      <c r="AG1006" t="str">
        <f t="shared" si="472"/>
        <v>Yes</v>
      </c>
      <c r="AH1006" t="s">
        <v>349</v>
      </c>
      <c r="AI1006" t="s">
        <v>348</v>
      </c>
      <c r="AJ1006" t="str">
        <f t="shared" si="466"/>
        <v/>
      </c>
      <c r="AK1006" t="str">
        <f t="shared" si="473"/>
        <v/>
      </c>
      <c r="AL1006" t="str">
        <f t="shared" si="474"/>
        <v>Consumer</v>
      </c>
      <c r="AM1006" t="str">
        <f t="shared" si="475"/>
        <v/>
      </c>
      <c r="AN1006" t="str">
        <f t="shared" si="476"/>
        <v>Pharmaceutical</v>
      </c>
      <c r="AO1006" t="str">
        <f t="shared" si="477"/>
        <v>PAH</v>
      </c>
      <c r="AP1006" t="str">
        <f t="shared" si="493"/>
        <v/>
      </c>
    </row>
    <row r="1007" spans="1:42" hidden="1" x14ac:dyDescent="0.35">
      <c r="A1007" s="1">
        <v>4087141</v>
      </c>
      <c r="B1007" s="1" t="s">
        <v>582</v>
      </c>
      <c r="C1007" s="1" t="s">
        <v>583</v>
      </c>
      <c r="D1007" s="1">
        <v>2017</v>
      </c>
      <c r="E1007" s="1" t="s">
        <v>618</v>
      </c>
      <c r="F1007" s="1">
        <v>67444</v>
      </c>
      <c r="G1007" s="1" t="s">
        <v>204</v>
      </c>
      <c r="H1007" s="1" t="s">
        <v>37</v>
      </c>
      <c r="I1007" s="1" t="s">
        <v>597</v>
      </c>
      <c r="J1007" s="1">
        <v>2440</v>
      </c>
      <c r="K1007" s="1" t="s">
        <v>345</v>
      </c>
      <c r="L1007" s="1" t="s">
        <v>714</v>
      </c>
      <c r="M1007" s="1" t="s">
        <v>714</v>
      </c>
      <c r="O1007" s="1" t="str">
        <f t="shared" ref="O1007:O1038" si="494">IF(N1007="&lt;", "No", "Yes")</f>
        <v>Yes</v>
      </c>
      <c r="P1007" s="1" t="s">
        <v>349</v>
      </c>
      <c r="Q1007" s="1">
        <v>8.77</v>
      </c>
      <c r="R1007" s="1">
        <f t="shared" si="484"/>
        <v>8.77</v>
      </c>
      <c r="S1007" s="1">
        <v>6.4</v>
      </c>
      <c r="T1007" s="1" t="s">
        <v>30</v>
      </c>
      <c r="U1007" s="1">
        <f t="shared" ref="U1007:V1009" si="495">R1007/1000</f>
        <v>8.77E-3</v>
      </c>
      <c r="V1007" s="1">
        <f t="shared" si="495"/>
        <v>6.4000000000000003E-3</v>
      </c>
      <c r="W1007" s="1" t="s">
        <v>231</v>
      </c>
      <c r="X1007" s="1" t="str">
        <f t="shared" si="492"/>
        <v>Yes*</v>
      </c>
      <c r="AB1007" s="1" t="s">
        <v>377</v>
      </c>
      <c r="AC1007" t="str">
        <f t="shared" si="489"/>
        <v>No</v>
      </c>
      <c r="AD1007" t="str">
        <f t="shared" si="469"/>
        <v>No</v>
      </c>
      <c r="AE1007" t="str">
        <f t="shared" si="470"/>
        <v>No</v>
      </c>
      <c r="AF1007" t="str">
        <f t="shared" si="471"/>
        <v>No</v>
      </c>
      <c r="AG1007" t="str">
        <f t="shared" si="472"/>
        <v>Yes</v>
      </c>
      <c r="AH1007" s="1" t="s">
        <v>348</v>
      </c>
      <c r="AI1007" t="s">
        <v>348</v>
      </c>
      <c r="AJ1007" t="str">
        <f t="shared" si="466"/>
        <v/>
      </c>
      <c r="AK1007" t="str">
        <f t="shared" si="473"/>
        <v/>
      </c>
      <c r="AL1007" t="str">
        <f t="shared" si="474"/>
        <v/>
      </c>
      <c r="AM1007" t="str">
        <f t="shared" si="475"/>
        <v/>
      </c>
      <c r="AN1007" t="str">
        <f t="shared" si="476"/>
        <v>Pharmaceutical</v>
      </c>
      <c r="AO1007" t="str">
        <f t="shared" si="477"/>
        <v/>
      </c>
      <c r="AP1007" t="str">
        <f t="shared" si="493"/>
        <v/>
      </c>
    </row>
    <row r="1008" spans="1:42" hidden="1" x14ac:dyDescent="0.35">
      <c r="A1008" s="1">
        <v>4087141</v>
      </c>
      <c r="B1008" s="1" t="s">
        <v>582</v>
      </c>
      <c r="C1008" s="1" t="s">
        <v>583</v>
      </c>
      <c r="D1008" s="1">
        <v>2017</v>
      </c>
      <c r="E1008" s="1" t="s">
        <v>618</v>
      </c>
      <c r="F1008" s="1">
        <v>67522</v>
      </c>
      <c r="G1008" s="1" t="s">
        <v>306</v>
      </c>
      <c r="H1008" s="1" t="s">
        <v>140</v>
      </c>
      <c r="I1008" s="1" t="s">
        <v>597</v>
      </c>
      <c r="J1008" s="1">
        <v>2440</v>
      </c>
      <c r="K1008" s="1" t="s">
        <v>345</v>
      </c>
      <c r="L1008" s="1" t="s">
        <v>345</v>
      </c>
      <c r="M1008" s="1"/>
      <c r="N1008" s="1" t="s">
        <v>606</v>
      </c>
      <c r="O1008" s="1" t="str">
        <f t="shared" si="494"/>
        <v>No</v>
      </c>
      <c r="P1008" s="1" t="s">
        <v>722</v>
      </c>
      <c r="Q1008" s="1">
        <v>37</v>
      </c>
      <c r="R1008" s="1">
        <f t="shared" si="484"/>
        <v>0</v>
      </c>
      <c r="S1008" s="1">
        <v>37</v>
      </c>
      <c r="T1008" s="1" t="s">
        <v>30</v>
      </c>
      <c r="U1008" s="1">
        <f t="shared" si="495"/>
        <v>0</v>
      </c>
      <c r="V1008" s="1">
        <f t="shared" si="495"/>
        <v>3.6999999999999998E-2</v>
      </c>
      <c r="W1008" s="1" t="s">
        <v>231</v>
      </c>
      <c r="X1008" s="1" t="str">
        <f>IF(N1008="E", "Yes", "No")</f>
        <v>No</v>
      </c>
      <c r="AB1008" t="s">
        <v>481</v>
      </c>
      <c r="AC1008" t="str">
        <f t="shared" si="489"/>
        <v>No</v>
      </c>
      <c r="AD1008" t="str">
        <f t="shared" si="469"/>
        <v>No</v>
      </c>
      <c r="AE1008" t="str">
        <f t="shared" si="470"/>
        <v>No</v>
      </c>
      <c r="AF1008" t="str">
        <f t="shared" si="471"/>
        <v>No</v>
      </c>
      <c r="AG1008" t="str">
        <f t="shared" si="472"/>
        <v>Yes</v>
      </c>
      <c r="AH1008" s="1" t="s">
        <v>348</v>
      </c>
      <c r="AI1008" t="s">
        <v>348</v>
      </c>
      <c r="AJ1008" t="str">
        <f t="shared" si="466"/>
        <v/>
      </c>
      <c r="AK1008" t="str">
        <f t="shared" si="473"/>
        <v/>
      </c>
      <c r="AL1008" t="str">
        <f t="shared" si="474"/>
        <v/>
      </c>
      <c r="AM1008" t="str">
        <f t="shared" si="475"/>
        <v/>
      </c>
      <c r="AN1008" t="str">
        <f t="shared" si="476"/>
        <v>Pharmaceutical</v>
      </c>
      <c r="AO1008" t="str">
        <f t="shared" si="477"/>
        <v/>
      </c>
      <c r="AP1008" t="str">
        <f t="shared" si="493"/>
        <v/>
      </c>
    </row>
    <row r="1009" spans="1:42" hidden="1" x14ac:dyDescent="0.35">
      <c r="A1009" s="1">
        <v>4087141</v>
      </c>
      <c r="B1009" s="1" t="s">
        <v>582</v>
      </c>
      <c r="C1009" s="1" t="s">
        <v>583</v>
      </c>
      <c r="D1009" s="1">
        <v>2017</v>
      </c>
      <c r="E1009" s="1" t="s">
        <v>618</v>
      </c>
      <c r="F1009" s="1">
        <v>67435</v>
      </c>
      <c r="G1009" s="1" t="s">
        <v>233</v>
      </c>
      <c r="H1009" s="1" t="s">
        <v>71</v>
      </c>
      <c r="I1009" s="1" t="s">
        <v>597</v>
      </c>
      <c r="J1009" s="1">
        <v>2440</v>
      </c>
      <c r="K1009" s="1" t="s">
        <v>345</v>
      </c>
      <c r="L1009" s="1" t="s">
        <v>544</v>
      </c>
      <c r="M1009" s="1"/>
      <c r="N1009" s="1" t="s">
        <v>606</v>
      </c>
      <c r="O1009" s="1" t="str">
        <f t="shared" si="494"/>
        <v>No</v>
      </c>
      <c r="P1009" s="1" t="s">
        <v>722</v>
      </c>
      <c r="Q1009" s="1">
        <v>20</v>
      </c>
      <c r="R1009" s="1">
        <f t="shared" si="484"/>
        <v>0</v>
      </c>
      <c r="S1009" s="1">
        <v>60</v>
      </c>
      <c r="T1009" s="1" t="s">
        <v>30</v>
      </c>
      <c r="U1009" s="1">
        <f t="shared" si="495"/>
        <v>0</v>
      </c>
      <c r="V1009" s="1">
        <f t="shared" si="495"/>
        <v>0.06</v>
      </c>
      <c r="W1009" s="1" t="s">
        <v>230</v>
      </c>
      <c r="X1009" s="1" t="str">
        <f>IF(N1009="E", "Yes", "No")</f>
        <v>No</v>
      </c>
      <c r="AB1009" t="s">
        <v>412</v>
      </c>
      <c r="AC1009" s="1" t="s">
        <v>349</v>
      </c>
      <c r="AD1009" t="str">
        <f t="shared" si="469"/>
        <v>Yes</v>
      </c>
      <c r="AE1009" t="str">
        <f t="shared" si="470"/>
        <v>Yes</v>
      </c>
      <c r="AF1009" t="str">
        <f t="shared" si="471"/>
        <v>Yes</v>
      </c>
      <c r="AG1009" t="str">
        <f t="shared" si="472"/>
        <v>Yes</v>
      </c>
      <c r="AH1009" s="1" t="s">
        <v>348</v>
      </c>
      <c r="AI1009" t="s">
        <v>348</v>
      </c>
      <c r="AJ1009" t="str">
        <f t="shared" si="466"/>
        <v>Pesticide</v>
      </c>
      <c r="AK1009" t="str">
        <f t="shared" si="473"/>
        <v>PCP</v>
      </c>
      <c r="AL1009" t="str">
        <f t="shared" si="474"/>
        <v>Consumer</v>
      </c>
      <c r="AM1009" t="str">
        <f t="shared" si="475"/>
        <v>Industrial</v>
      </c>
      <c r="AN1009" t="str">
        <f t="shared" si="476"/>
        <v>Pharmaceutical</v>
      </c>
      <c r="AO1009" t="str">
        <f t="shared" si="477"/>
        <v/>
      </c>
      <c r="AP1009" t="str">
        <f t="shared" si="493"/>
        <v/>
      </c>
    </row>
    <row r="1010" spans="1:42" hidden="1" x14ac:dyDescent="0.35">
      <c r="A1010" s="1">
        <v>4087141</v>
      </c>
      <c r="B1010" s="1" t="s">
        <v>582</v>
      </c>
      <c r="C1010" s="1" t="s">
        <v>583</v>
      </c>
      <c r="D1010" s="1">
        <v>2017</v>
      </c>
      <c r="E1010" s="1" t="s">
        <v>618</v>
      </c>
      <c r="F1010" s="1">
        <v>34376</v>
      </c>
      <c r="G1010" s="1" t="s">
        <v>185</v>
      </c>
      <c r="H1010" s="1" t="s">
        <v>15</v>
      </c>
      <c r="I1010" s="1" t="s">
        <v>596</v>
      </c>
      <c r="J1010" s="1">
        <v>4433</v>
      </c>
      <c r="K1010" s="1" t="s">
        <v>614</v>
      </c>
      <c r="L1010" s="1" t="s">
        <v>543</v>
      </c>
      <c r="M1010" s="1" t="s">
        <v>507</v>
      </c>
      <c r="O1010" s="1" t="str">
        <f t="shared" si="494"/>
        <v>Yes</v>
      </c>
      <c r="P1010" s="1" t="s">
        <v>349</v>
      </c>
      <c r="Q1010" s="1">
        <v>0.15</v>
      </c>
      <c r="R1010" s="1">
        <f t="shared" si="484"/>
        <v>0.15</v>
      </c>
      <c r="S1010" s="1">
        <v>0.02</v>
      </c>
      <c r="T1010" s="1" t="s">
        <v>7</v>
      </c>
      <c r="U1010" s="1">
        <f>R1010/1</f>
        <v>0.15</v>
      </c>
      <c r="V1010" s="1">
        <f>S1010</f>
        <v>0.02</v>
      </c>
      <c r="W1010" s="1" t="s">
        <v>177</v>
      </c>
      <c r="X1010" s="1" t="str">
        <f>IF(S1010&lt;R1010, "Yes*", "No")</f>
        <v>Yes*</v>
      </c>
      <c r="AB1010" t="s">
        <v>356</v>
      </c>
      <c r="AC1010" t="str">
        <f t="shared" ref="AC1010:AC1016" si="496">IF(ISNUMBER(SEARCH("Pesticide, active_ingredient", AB1010)), "Yes", "No")</f>
        <v>No</v>
      </c>
      <c r="AD1010" t="str">
        <f t="shared" si="469"/>
        <v>No</v>
      </c>
      <c r="AE1010" t="str">
        <f t="shared" si="470"/>
        <v>Yes</v>
      </c>
      <c r="AF1010" t="str">
        <f t="shared" si="471"/>
        <v>Yes</v>
      </c>
      <c r="AG1010" t="str">
        <f t="shared" si="472"/>
        <v>No</v>
      </c>
      <c r="AH1010" t="s">
        <v>349</v>
      </c>
      <c r="AI1010" t="s">
        <v>348</v>
      </c>
      <c r="AJ1010" t="str">
        <f t="shared" si="466"/>
        <v/>
      </c>
      <c r="AK1010" t="str">
        <f t="shared" si="473"/>
        <v/>
      </c>
      <c r="AL1010" t="str">
        <f t="shared" si="474"/>
        <v>Consumer</v>
      </c>
      <c r="AM1010" t="str">
        <f t="shared" si="475"/>
        <v>Industrial</v>
      </c>
      <c r="AN1010" t="str">
        <f t="shared" si="476"/>
        <v/>
      </c>
      <c r="AO1010" t="str">
        <f t="shared" si="477"/>
        <v>PAH</v>
      </c>
      <c r="AP1010" t="str">
        <f t="shared" si="493"/>
        <v/>
      </c>
    </row>
    <row r="1011" spans="1:42" hidden="1" x14ac:dyDescent="0.35">
      <c r="A1011" s="1">
        <v>4087141</v>
      </c>
      <c r="B1011" s="1" t="s">
        <v>582</v>
      </c>
      <c r="C1011" s="1" t="s">
        <v>583</v>
      </c>
      <c r="D1011" s="1">
        <v>2017</v>
      </c>
      <c r="E1011" s="1" t="s">
        <v>618</v>
      </c>
      <c r="F1011" s="1">
        <v>67523</v>
      </c>
      <c r="G1011" s="1" t="s">
        <v>307</v>
      </c>
      <c r="H1011" s="1" t="s">
        <v>141</v>
      </c>
      <c r="I1011" s="1" t="s">
        <v>597</v>
      </c>
      <c r="J1011" s="1">
        <v>2440</v>
      </c>
      <c r="K1011" s="1" t="s">
        <v>345</v>
      </c>
      <c r="L1011" s="1" t="s">
        <v>561</v>
      </c>
      <c r="M1011" s="1"/>
      <c r="N1011" s="1" t="s">
        <v>606</v>
      </c>
      <c r="O1011" s="1" t="str">
        <f t="shared" si="494"/>
        <v>No</v>
      </c>
      <c r="P1011" s="1" t="s">
        <v>722</v>
      </c>
      <c r="Q1011" s="1">
        <v>27</v>
      </c>
      <c r="R1011" s="1">
        <f t="shared" si="484"/>
        <v>0</v>
      </c>
      <c r="S1011" s="1">
        <v>10</v>
      </c>
      <c r="T1011" s="1" t="s">
        <v>30</v>
      </c>
      <c r="U1011" s="1">
        <f t="shared" ref="U1011:V1017" si="497">R1011/1000</f>
        <v>0</v>
      </c>
      <c r="V1011" s="1">
        <f t="shared" si="497"/>
        <v>0.01</v>
      </c>
      <c r="W1011" s="1" t="s">
        <v>231</v>
      </c>
      <c r="X1011" s="1" t="str">
        <f t="shared" ref="X1011:X1017" si="498">IF(N1011="E", "Yes", "No")</f>
        <v>No</v>
      </c>
      <c r="AB1011" t="s">
        <v>482</v>
      </c>
      <c r="AC1011" t="str">
        <f t="shared" si="496"/>
        <v>No</v>
      </c>
      <c r="AD1011" t="str">
        <f t="shared" si="469"/>
        <v>No</v>
      </c>
      <c r="AE1011" t="str">
        <f t="shared" si="470"/>
        <v>No</v>
      </c>
      <c r="AF1011" t="str">
        <f t="shared" si="471"/>
        <v>Yes</v>
      </c>
      <c r="AG1011" t="str">
        <f t="shared" si="472"/>
        <v>Yes</v>
      </c>
      <c r="AH1011" s="1" t="s">
        <v>348</v>
      </c>
      <c r="AI1011" t="s">
        <v>348</v>
      </c>
      <c r="AJ1011" t="str">
        <f t="shared" si="466"/>
        <v/>
      </c>
      <c r="AK1011" t="str">
        <f t="shared" si="473"/>
        <v/>
      </c>
      <c r="AL1011" t="str">
        <f t="shared" si="474"/>
        <v/>
      </c>
      <c r="AM1011" t="str">
        <f t="shared" si="475"/>
        <v>Industrial</v>
      </c>
      <c r="AN1011" t="str">
        <f t="shared" si="476"/>
        <v>Pharmaceutical</v>
      </c>
      <c r="AO1011" t="str">
        <f t="shared" si="477"/>
        <v/>
      </c>
      <c r="AP1011" t="str">
        <f t="shared" si="493"/>
        <v/>
      </c>
    </row>
    <row r="1012" spans="1:42" hidden="1" x14ac:dyDescent="0.35">
      <c r="A1012" s="1">
        <v>4087141</v>
      </c>
      <c r="B1012" s="1" t="s">
        <v>582</v>
      </c>
      <c r="C1012" s="1" t="s">
        <v>583</v>
      </c>
      <c r="D1012" s="1">
        <v>2017</v>
      </c>
      <c r="E1012" s="1" t="s">
        <v>618</v>
      </c>
      <c r="F1012" s="1">
        <v>67442</v>
      </c>
      <c r="G1012" s="1" t="s">
        <v>239</v>
      </c>
      <c r="H1012" s="1" t="s">
        <v>77</v>
      </c>
      <c r="I1012" s="1" t="s">
        <v>597</v>
      </c>
      <c r="J1012" s="1">
        <v>2440</v>
      </c>
      <c r="K1012" s="1" t="s">
        <v>345</v>
      </c>
      <c r="L1012" s="1" t="s">
        <v>561</v>
      </c>
      <c r="M1012" s="1"/>
      <c r="N1012" s="1" t="s">
        <v>606</v>
      </c>
      <c r="O1012" s="1" t="str">
        <f t="shared" si="494"/>
        <v>No</v>
      </c>
      <c r="P1012" s="1" t="s">
        <v>722</v>
      </c>
      <c r="Q1012" s="1">
        <v>200</v>
      </c>
      <c r="R1012" s="1">
        <f t="shared" si="484"/>
        <v>0</v>
      </c>
      <c r="S1012" s="1">
        <v>140</v>
      </c>
      <c r="T1012" s="1" t="s">
        <v>30</v>
      </c>
      <c r="U1012" s="1">
        <f t="shared" si="497"/>
        <v>0</v>
      </c>
      <c r="V1012" s="1">
        <f t="shared" si="497"/>
        <v>0.14000000000000001</v>
      </c>
      <c r="W1012" s="1" t="s">
        <v>231</v>
      </c>
      <c r="X1012" s="1" t="str">
        <f t="shared" si="498"/>
        <v>No</v>
      </c>
      <c r="AB1012" t="s">
        <v>418</v>
      </c>
      <c r="AC1012" t="str">
        <f t="shared" si="496"/>
        <v>No</v>
      </c>
      <c r="AD1012" t="str">
        <f t="shared" si="469"/>
        <v>No</v>
      </c>
      <c r="AE1012" t="str">
        <f t="shared" si="470"/>
        <v>No</v>
      </c>
      <c r="AF1012" t="str">
        <f t="shared" si="471"/>
        <v>Yes</v>
      </c>
      <c r="AG1012" t="str">
        <f t="shared" si="472"/>
        <v>Yes</v>
      </c>
      <c r="AH1012" s="1" t="s">
        <v>348</v>
      </c>
      <c r="AI1012" t="s">
        <v>348</v>
      </c>
      <c r="AJ1012" t="str">
        <f t="shared" si="466"/>
        <v/>
      </c>
      <c r="AK1012" t="str">
        <f t="shared" si="473"/>
        <v/>
      </c>
      <c r="AL1012" t="str">
        <f t="shared" si="474"/>
        <v/>
      </c>
      <c r="AM1012" t="str">
        <f t="shared" si="475"/>
        <v>Industrial</v>
      </c>
      <c r="AN1012" t="str">
        <f t="shared" si="476"/>
        <v>Pharmaceutical</v>
      </c>
      <c r="AO1012" t="str">
        <f t="shared" si="477"/>
        <v/>
      </c>
      <c r="AP1012" t="str">
        <f t="shared" si="493"/>
        <v/>
      </c>
    </row>
    <row r="1013" spans="1:42" hidden="1" x14ac:dyDescent="0.35">
      <c r="A1013" s="1">
        <v>4087141</v>
      </c>
      <c r="B1013" s="1" t="s">
        <v>582</v>
      </c>
      <c r="C1013" s="1" t="s">
        <v>583</v>
      </c>
      <c r="D1013" s="1">
        <v>2017</v>
      </c>
      <c r="E1013" s="1" t="s">
        <v>618</v>
      </c>
      <c r="F1013" s="1">
        <v>67472</v>
      </c>
      <c r="G1013" s="1" t="s">
        <v>265</v>
      </c>
      <c r="H1013" s="1" t="s">
        <v>102</v>
      </c>
      <c r="I1013" s="1" t="s">
        <v>597</v>
      </c>
      <c r="J1013" s="1">
        <v>2440</v>
      </c>
      <c r="K1013" s="1" t="s">
        <v>345</v>
      </c>
      <c r="L1013" s="1" t="s">
        <v>345</v>
      </c>
      <c r="M1013" s="1"/>
      <c r="N1013" s="1" t="s">
        <v>606</v>
      </c>
      <c r="O1013" s="1" t="str">
        <f t="shared" si="494"/>
        <v>No</v>
      </c>
      <c r="P1013" s="1" t="s">
        <v>722</v>
      </c>
      <c r="Q1013" s="1">
        <v>140</v>
      </c>
      <c r="R1013" s="1">
        <f t="shared" si="484"/>
        <v>0</v>
      </c>
      <c r="S1013" s="1">
        <v>140</v>
      </c>
      <c r="T1013" s="1" t="s">
        <v>30</v>
      </c>
      <c r="U1013" s="1">
        <f t="shared" si="497"/>
        <v>0</v>
      </c>
      <c r="V1013" s="1">
        <f t="shared" si="497"/>
        <v>0.14000000000000001</v>
      </c>
      <c r="W1013" s="1" t="s">
        <v>231</v>
      </c>
      <c r="X1013" s="1" t="str">
        <f t="shared" si="498"/>
        <v>No</v>
      </c>
      <c r="AB1013" s="1" t="s">
        <v>441</v>
      </c>
      <c r="AC1013" t="str">
        <f t="shared" si="496"/>
        <v>No</v>
      </c>
      <c r="AD1013" t="str">
        <f t="shared" si="469"/>
        <v>No</v>
      </c>
      <c r="AE1013" t="str">
        <f t="shared" si="470"/>
        <v>No</v>
      </c>
      <c r="AF1013" t="str">
        <f t="shared" si="471"/>
        <v>No</v>
      </c>
      <c r="AG1013" t="str">
        <f t="shared" si="472"/>
        <v>Yes</v>
      </c>
      <c r="AH1013" s="1" t="s">
        <v>348</v>
      </c>
      <c r="AI1013" t="s">
        <v>348</v>
      </c>
      <c r="AJ1013" t="str">
        <f t="shared" ref="AJ1013:AJ1076" si="499">IF(AC1013="Yes", "Pesticide", "")</f>
        <v/>
      </c>
      <c r="AK1013" t="str">
        <f t="shared" si="473"/>
        <v/>
      </c>
      <c r="AL1013" t="str">
        <f t="shared" si="474"/>
        <v/>
      </c>
      <c r="AM1013" t="str">
        <f t="shared" si="475"/>
        <v/>
      </c>
      <c r="AN1013" t="str">
        <f t="shared" si="476"/>
        <v>Pharmaceutical</v>
      </c>
      <c r="AO1013" t="str">
        <f t="shared" si="477"/>
        <v/>
      </c>
      <c r="AP1013" t="str">
        <f t="shared" si="493"/>
        <v/>
      </c>
    </row>
    <row r="1014" spans="1:42" hidden="1" x14ac:dyDescent="0.35">
      <c r="A1014" s="1">
        <v>4087141</v>
      </c>
      <c r="B1014" s="1" t="s">
        <v>582</v>
      </c>
      <c r="C1014" s="1" t="s">
        <v>583</v>
      </c>
      <c r="D1014" s="1">
        <v>2017</v>
      </c>
      <c r="E1014" s="1" t="s">
        <v>618</v>
      </c>
      <c r="F1014" s="1">
        <v>67516</v>
      </c>
      <c r="G1014" s="1" t="s">
        <v>301</v>
      </c>
      <c r="H1014" s="1" t="s">
        <v>135</v>
      </c>
      <c r="I1014" s="1" t="s">
        <v>597</v>
      </c>
      <c r="J1014" s="1">
        <v>2440</v>
      </c>
      <c r="K1014" s="1" t="s">
        <v>345</v>
      </c>
      <c r="L1014" s="1" t="s">
        <v>345</v>
      </c>
      <c r="M1014" s="1"/>
      <c r="N1014" s="1" t="s">
        <v>606</v>
      </c>
      <c r="O1014" s="1" t="str">
        <f t="shared" si="494"/>
        <v>No</v>
      </c>
      <c r="P1014" s="1" t="s">
        <v>722</v>
      </c>
      <c r="Q1014" s="1">
        <v>26</v>
      </c>
      <c r="R1014" s="1">
        <f t="shared" si="484"/>
        <v>0</v>
      </c>
      <c r="S1014" s="1">
        <v>26</v>
      </c>
      <c r="T1014" s="1" t="s">
        <v>30</v>
      </c>
      <c r="U1014" s="1">
        <f t="shared" si="497"/>
        <v>0</v>
      </c>
      <c r="V1014" s="1">
        <f t="shared" si="497"/>
        <v>2.5999999999999999E-2</v>
      </c>
      <c r="W1014" s="1" t="s">
        <v>231</v>
      </c>
      <c r="X1014" s="1" t="str">
        <f t="shared" si="498"/>
        <v>No</v>
      </c>
      <c r="AB1014" t="s">
        <v>477</v>
      </c>
      <c r="AC1014" t="str">
        <f t="shared" si="496"/>
        <v>No</v>
      </c>
      <c r="AD1014" t="str">
        <f t="shared" si="469"/>
        <v>No</v>
      </c>
      <c r="AE1014" t="str">
        <f t="shared" si="470"/>
        <v>No</v>
      </c>
      <c r="AF1014" t="str">
        <f t="shared" si="471"/>
        <v>No</v>
      </c>
      <c r="AG1014" t="str">
        <f t="shared" si="472"/>
        <v>Yes</v>
      </c>
      <c r="AH1014" s="1" t="s">
        <v>348</v>
      </c>
      <c r="AI1014" t="s">
        <v>348</v>
      </c>
      <c r="AJ1014" t="str">
        <f t="shared" si="499"/>
        <v/>
      </c>
      <c r="AK1014" t="str">
        <f t="shared" si="473"/>
        <v/>
      </c>
      <c r="AL1014" t="str">
        <f t="shared" si="474"/>
        <v/>
      </c>
      <c r="AM1014" t="str">
        <f t="shared" si="475"/>
        <v/>
      </c>
      <c r="AN1014" t="str">
        <f t="shared" si="476"/>
        <v>Pharmaceutical</v>
      </c>
      <c r="AO1014" t="str">
        <f t="shared" si="477"/>
        <v/>
      </c>
      <c r="AP1014" t="str">
        <f t="shared" si="493"/>
        <v/>
      </c>
    </row>
    <row r="1015" spans="1:42" hidden="1" x14ac:dyDescent="0.35">
      <c r="A1015" s="1">
        <v>4087141</v>
      </c>
      <c r="B1015" s="1" t="s">
        <v>582</v>
      </c>
      <c r="C1015" s="1" t="s">
        <v>583</v>
      </c>
      <c r="D1015" s="1">
        <v>2017</v>
      </c>
      <c r="E1015" s="1" t="s">
        <v>618</v>
      </c>
      <c r="F1015" s="1">
        <v>67467</v>
      </c>
      <c r="G1015" s="1" t="s">
        <v>260</v>
      </c>
      <c r="H1015" s="1" t="s">
        <v>97</v>
      </c>
      <c r="I1015" s="1" t="s">
        <v>597</v>
      </c>
      <c r="J1015" s="1">
        <v>2440</v>
      </c>
      <c r="K1015" s="1" t="s">
        <v>345</v>
      </c>
      <c r="L1015" s="1" t="s">
        <v>561</v>
      </c>
      <c r="M1015" s="1"/>
      <c r="N1015" s="1" t="s">
        <v>606</v>
      </c>
      <c r="O1015" s="1" t="str">
        <f t="shared" si="494"/>
        <v>No</v>
      </c>
      <c r="P1015" s="1" t="s">
        <v>722</v>
      </c>
      <c r="Q1015" s="1">
        <v>200</v>
      </c>
      <c r="R1015" s="1">
        <f t="shared" si="484"/>
        <v>0</v>
      </c>
      <c r="S1015" s="1">
        <v>105</v>
      </c>
      <c r="T1015" s="1" t="s">
        <v>30</v>
      </c>
      <c r="U1015" s="1">
        <f t="shared" si="497"/>
        <v>0</v>
      </c>
      <c r="V1015" s="1">
        <f t="shared" si="497"/>
        <v>0.105</v>
      </c>
      <c r="W1015" s="1" t="s">
        <v>231</v>
      </c>
      <c r="X1015" s="1" t="str">
        <f t="shared" si="498"/>
        <v>No</v>
      </c>
      <c r="AB1015" t="s">
        <v>436</v>
      </c>
      <c r="AC1015" t="str">
        <f t="shared" si="496"/>
        <v>No</v>
      </c>
      <c r="AD1015" t="str">
        <f t="shared" si="469"/>
        <v>No</v>
      </c>
      <c r="AE1015" t="str">
        <f t="shared" si="470"/>
        <v>No</v>
      </c>
      <c r="AF1015" t="str">
        <f t="shared" si="471"/>
        <v>Yes</v>
      </c>
      <c r="AG1015" t="str">
        <f t="shared" si="472"/>
        <v>Yes</v>
      </c>
      <c r="AH1015" s="1" t="s">
        <v>348</v>
      </c>
      <c r="AI1015" t="s">
        <v>348</v>
      </c>
      <c r="AJ1015" t="str">
        <f t="shared" si="499"/>
        <v/>
      </c>
      <c r="AK1015" t="str">
        <f t="shared" si="473"/>
        <v/>
      </c>
      <c r="AL1015" t="str">
        <f t="shared" si="474"/>
        <v/>
      </c>
      <c r="AM1015" t="str">
        <f t="shared" si="475"/>
        <v>Industrial</v>
      </c>
      <c r="AN1015" t="str">
        <f t="shared" si="476"/>
        <v>Pharmaceutical</v>
      </c>
      <c r="AO1015" t="str">
        <f t="shared" si="477"/>
        <v/>
      </c>
      <c r="AP1015" t="str">
        <f t="shared" si="493"/>
        <v/>
      </c>
    </row>
    <row r="1016" spans="1:42" hidden="1" x14ac:dyDescent="0.35">
      <c r="A1016" s="1">
        <v>4087141</v>
      </c>
      <c r="B1016" s="1" t="s">
        <v>582</v>
      </c>
      <c r="C1016" s="1" t="s">
        <v>583</v>
      </c>
      <c r="D1016" s="1">
        <v>2017</v>
      </c>
      <c r="E1016" s="1" t="s">
        <v>618</v>
      </c>
      <c r="F1016" s="1">
        <v>67515</v>
      </c>
      <c r="G1016" s="1" t="s">
        <v>300</v>
      </c>
      <c r="H1016" s="11" t="s">
        <v>517</v>
      </c>
      <c r="I1016" s="1" t="s">
        <v>597</v>
      </c>
      <c r="J1016" s="1">
        <v>2440</v>
      </c>
      <c r="K1016" s="1" t="s">
        <v>345</v>
      </c>
      <c r="L1016" s="1" t="s">
        <v>345</v>
      </c>
      <c r="M1016" s="1"/>
      <c r="N1016" s="1" t="s">
        <v>606</v>
      </c>
      <c r="O1016" s="1" t="str">
        <f t="shared" si="494"/>
        <v>No</v>
      </c>
      <c r="P1016" s="1" t="s">
        <v>722</v>
      </c>
      <c r="Q1016" s="1">
        <v>80</v>
      </c>
      <c r="R1016" s="1">
        <f t="shared" si="484"/>
        <v>0</v>
      </c>
      <c r="S1016" s="1">
        <v>80</v>
      </c>
      <c r="T1016" s="1" t="s">
        <v>30</v>
      </c>
      <c r="U1016" s="1">
        <f t="shared" si="497"/>
        <v>0</v>
      </c>
      <c r="V1016" s="1">
        <f t="shared" si="497"/>
        <v>0.08</v>
      </c>
      <c r="W1016" s="1" t="s">
        <v>231</v>
      </c>
      <c r="X1016" s="1" t="str">
        <f t="shared" si="498"/>
        <v>No</v>
      </c>
      <c r="AB1016" s="1" t="s">
        <v>476</v>
      </c>
      <c r="AC1016" t="str">
        <f t="shared" si="496"/>
        <v>No</v>
      </c>
      <c r="AD1016" t="str">
        <f t="shared" si="469"/>
        <v>No</v>
      </c>
      <c r="AE1016" t="str">
        <f t="shared" si="470"/>
        <v>No</v>
      </c>
      <c r="AF1016" t="str">
        <f t="shared" si="471"/>
        <v>No</v>
      </c>
      <c r="AG1016" t="str">
        <f t="shared" si="472"/>
        <v>Yes</v>
      </c>
      <c r="AH1016" s="1" t="s">
        <v>348</v>
      </c>
      <c r="AI1016" t="s">
        <v>348</v>
      </c>
      <c r="AJ1016" t="str">
        <f t="shared" si="499"/>
        <v/>
      </c>
      <c r="AK1016" t="str">
        <f t="shared" si="473"/>
        <v/>
      </c>
      <c r="AL1016" t="str">
        <f t="shared" si="474"/>
        <v/>
      </c>
      <c r="AM1016" t="str">
        <f t="shared" si="475"/>
        <v/>
      </c>
      <c r="AN1016" t="str">
        <f t="shared" si="476"/>
        <v>Pharmaceutical</v>
      </c>
      <c r="AO1016" t="str">
        <f t="shared" si="477"/>
        <v/>
      </c>
      <c r="AP1016" t="str">
        <f t="shared" si="493"/>
        <v/>
      </c>
    </row>
    <row r="1017" spans="1:42" hidden="1" x14ac:dyDescent="0.35">
      <c r="A1017" s="1">
        <v>4087141</v>
      </c>
      <c r="B1017" s="1" t="s">
        <v>582</v>
      </c>
      <c r="C1017" s="1" t="s">
        <v>583</v>
      </c>
      <c r="D1017" s="1">
        <v>2017</v>
      </c>
      <c r="E1017" s="1" t="s">
        <v>618</v>
      </c>
      <c r="F1017" s="1">
        <v>67501</v>
      </c>
      <c r="G1017" s="1" t="s">
        <v>288</v>
      </c>
      <c r="H1017" s="1" t="s">
        <v>124</v>
      </c>
      <c r="I1017" s="1" t="s">
        <v>597</v>
      </c>
      <c r="J1017" s="1">
        <v>2440</v>
      </c>
      <c r="K1017" s="1" t="s">
        <v>345</v>
      </c>
      <c r="L1017" s="1" t="s">
        <v>568</v>
      </c>
      <c r="M1017" s="1"/>
      <c r="N1017" s="1" t="s">
        <v>606</v>
      </c>
      <c r="O1017" s="1" t="str">
        <f t="shared" si="494"/>
        <v>No</v>
      </c>
      <c r="P1017" s="1" t="s">
        <v>722</v>
      </c>
      <c r="Q1017" s="1">
        <v>20</v>
      </c>
      <c r="R1017" s="1">
        <f t="shared" si="484"/>
        <v>0</v>
      </c>
      <c r="S1017" s="1">
        <v>11</v>
      </c>
      <c r="T1017" s="1" t="s">
        <v>30</v>
      </c>
      <c r="U1017" s="1">
        <f t="shared" si="497"/>
        <v>0</v>
      </c>
      <c r="V1017" s="1">
        <f t="shared" si="497"/>
        <v>1.0999999999999999E-2</v>
      </c>
      <c r="W1017" s="1" t="s">
        <v>231</v>
      </c>
      <c r="X1017" s="1" t="str">
        <f t="shared" si="498"/>
        <v>No</v>
      </c>
      <c r="AB1017" t="s">
        <v>463</v>
      </c>
      <c r="AC1017" s="1" t="s">
        <v>349</v>
      </c>
      <c r="AD1017" t="str">
        <f t="shared" si="469"/>
        <v>Yes</v>
      </c>
      <c r="AE1017" t="str">
        <f t="shared" si="470"/>
        <v>No</v>
      </c>
      <c r="AF1017" t="str">
        <f t="shared" si="471"/>
        <v>No</v>
      </c>
      <c r="AG1017" t="str">
        <f t="shared" si="472"/>
        <v>Yes</v>
      </c>
      <c r="AH1017" s="1" t="s">
        <v>348</v>
      </c>
      <c r="AI1017" t="s">
        <v>348</v>
      </c>
      <c r="AJ1017" t="str">
        <f t="shared" si="499"/>
        <v>Pesticide</v>
      </c>
      <c r="AK1017" t="str">
        <f t="shared" si="473"/>
        <v>PCP</v>
      </c>
      <c r="AL1017" t="str">
        <f t="shared" si="474"/>
        <v/>
      </c>
      <c r="AM1017" t="str">
        <f t="shared" si="475"/>
        <v/>
      </c>
      <c r="AN1017" t="str">
        <f t="shared" si="476"/>
        <v>Pharmaceutical</v>
      </c>
      <c r="AO1017" t="str">
        <f t="shared" si="477"/>
        <v/>
      </c>
      <c r="AP1017" t="str">
        <f t="shared" si="493"/>
        <v/>
      </c>
    </row>
    <row r="1018" spans="1:42" hidden="1" x14ac:dyDescent="0.35">
      <c r="A1018" s="1">
        <v>4087000</v>
      </c>
      <c r="B1018" s="1" t="s">
        <v>3</v>
      </c>
      <c r="C1018" s="1" t="s">
        <v>4</v>
      </c>
      <c r="D1018" s="1">
        <v>2017</v>
      </c>
      <c r="E1018" s="1" t="s">
        <v>618</v>
      </c>
      <c r="F1018" s="1">
        <v>34469</v>
      </c>
      <c r="G1018" s="1" t="s">
        <v>188</v>
      </c>
      <c r="H1018" s="1" t="s">
        <v>18</v>
      </c>
      <c r="I1018" s="1" t="s">
        <v>596</v>
      </c>
      <c r="J1018" s="1">
        <v>4433</v>
      </c>
      <c r="K1018" s="1" t="s">
        <v>614</v>
      </c>
      <c r="L1018" s="1" t="s">
        <v>546</v>
      </c>
      <c r="M1018" s="1" t="s">
        <v>507</v>
      </c>
      <c r="O1018" s="1" t="str">
        <f t="shared" si="494"/>
        <v>Yes</v>
      </c>
      <c r="P1018" s="1" t="s">
        <v>349</v>
      </c>
      <c r="Q1018" s="1">
        <v>0.02</v>
      </c>
      <c r="R1018" s="1">
        <f t="shared" si="484"/>
        <v>0.02</v>
      </c>
      <c r="S1018" s="1">
        <v>0.02</v>
      </c>
      <c r="T1018" s="1" t="s">
        <v>7</v>
      </c>
      <c r="U1018" s="1">
        <f t="shared" ref="U1018:U1025" si="500">R1018/1</f>
        <v>0.02</v>
      </c>
      <c r="V1018" s="1">
        <f>S1018</f>
        <v>0.02</v>
      </c>
      <c r="W1018" s="1" t="s">
        <v>177</v>
      </c>
      <c r="X1018" s="1" t="str">
        <f t="shared" ref="X1018:X1025" si="501">IF(S1018&lt;R1018, "Yes*", "No")</f>
        <v>No</v>
      </c>
      <c r="AB1018" t="s">
        <v>359</v>
      </c>
      <c r="AC1018" t="str">
        <f t="shared" ref="AC1018:AC1030" si="502">IF(ISNUMBER(SEARCH("Pesticide, active_ingredient", AB1018)), "Yes", "No")</f>
        <v>No</v>
      </c>
      <c r="AD1018" t="str">
        <f t="shared" si="469"/>
        <v>Yes</v>
      </c>
      <c r="AE1018" t="str">
        <f t="shared" si="470"/>
        <v>Yes</v>
      </c>
      <c r="AF1018" t="str">
        <f t="shared" si="471"/>
        <v>Yes</v>
      </c>
      <c r="AG1018" t="str">
        <f t="shared" si="472"/>
        <v>No</v>
      </c>
      <c r="AH1018" t="s">
        <v>349</v>
      </c>
      <c r="AI1018" t="s">
        <v>348</v>
      </c>
      <c r="AJ1018" t="str">
        <f t="shared" si="499"/>
        <v/>
      </c>
      <c r="AK1018" t="str">
        <f t="shared" si="473"/>
        <v>PCP</v>
      </c>
      <c r="AL1018" t="str">
        <f t="shared" si="474"/>
        <v>Consumer</v>
      </c>
      <c r="AM1018" t="str">
        <f t="shared" si="475"/>
        <v>Industrial</v>
      </c>
      <c r="AN1018" t="str">
        <f t="shared" si="476"/>
        <v/>
      </c>
      <c r="AO1018" t="str">
        <f t="shared" si="477"/>
        <v>PAH</v>
      </c>
      <c r="AP1018" t="str">
        <f t="shared" si="493"/>
        <v/>
      </c>
    </row>
    <row r="1019" spans="1:42" hidden="1" x14ac:dyDescent="0.35">
      <c r="A1019">
        <v>40870112</v>
      </c>
      <c r="B1019" t="s">
        <v>573</v>
      </c>
      <c r="C1019" t="s">
        <v>574</v>
      </c>
      <c r="D1019">
        <v>2017</v>
      </c>
      <c r="E1019" t="s">
        <v>620</v>
      </c>
      <c r="F1019" s="4">
        <v>63213</v>
      </c>
      <c r="G1019" t="s">
        <v>662</v>
      </c>
      <c r="H1019" t="s">
        <v>172</v>
      </c>
      <c r="I1019" t="s">
        <v>693</v>
      </c>
      <c r="N1019" t="s">
        <v>606</v>
      </c>
      <c r="O1019" s="1" t="str">
        <f t="shared" si="494"/>
        <v>No</v>
      </c>
      <c r="Q1019">
        <v>1000</v>
      </c>
      <c r="R1019">
        <f t="shared" si="484"/>
        <v>0</v>
      </c>
      <c r="S1019">
        <v>200</v>
      </c>
      <c r="T1019" t="s">
        <v>622</v>
      </c>
      <c r="U1019">
        <f t="shared" si="500"/>
        <v>0</v>
      </c>
      <c r="V1019">
        <f t="shared" ref="V1019:V1025" si="503">U1019</f>
        <v>0</v>
      </c>
      <c r="W1019" t="s">
        <v>648</v>
      </c>
      <c r="X1019" t="str">
        <f t="shared" si="501"/>
        <v>No</v>
      </c>
      <c r="AB1019" t="s">
        <v>512</v>
      </c>
      <c r="AC1019" t="str">
        <f t="shared" si="502"/>
        <v>No</v>
      </c>
      <c r="AD1019" t="str">
        <f t="shared" si="469"/>
        <v>Yes</v>
      </c>
      <c r="AE1019" t="str">
        <f t="shared" si="470"/>
        <v>Yes</v>
      </c>
      <c r="AF1019" t="str">
        <f t="shared" si="471"/>
        <v>Yes</v>
      </c>
      <c r="AG1019" t="str">
        <f t="shared" si="472"/>
        <v>Yes</v>
      </c>
      <c r="AH1019" t="s">
        <v>349</v>
      </c>
      <c r="AI1019" t="s">
        <v>348</v>
      </c>
      <c r="AJ1019" t="str">
        <f t="shared" si="499"/>
        <v/>
      </c>
      <c r="AK1019" t="str">
        <f t="shared" si="473"/>
        <v>PCP</v>
      </c>
      <c r="AL1019" t="str">
        <f t="shared" si="474"/>
        <v>Consumer</v>
      </c>
      <c r="AM1019" t="str">
        <f t="shared" si="475"/>
        <v>Industrial</v>
      </c>
      <c r="AN1019" t="str">
        <f t="shared" si="476"/>
        <v>Pharmaceutical</v>
      </c>
      <c r="AO1019" t="str">
        <f t="shared" si="477"/>
        <v>PAH</v>
      </c>
      <c r="AP1019" t="str">
        <f t="shared" si="493"/>
        <v/>
      </c>
    </row>
    <row r="1020" spans="1:42" hidden="1" x14ac:dyDescent="0.35">
      <c r="A1020">
        <v>4087170</v>
      </c>
      <c r="B1020" t="s">
        <v>586</v>
      </c>
      <c r="C1020" t="s">
        <v>587</v>
      </c>
      <c r="D1020">
        <v>2017</v>
      </c>
      <c r="E1020" t="s">
        <v>620</v>
      </c>
      <c r="F1020" s="4">
        <v>63213</v>
      </c>
      <c r="G1020" t="s">
        <v>662</v>
      </c>
      <c r="H1020" t="s">
        <v>172</v>
      </c>
      <c r="I1020" t="s">
        <v>693</v>
      </c>
      <c r="N1020" t="s">
        <v>606</v>
      </c>
      <c r="O1020" s="1" t="str">
        <f t="shared" si="494"/>
        <v>No</v>
      </c>
      <c r="Q1020">
        <v>1000</v>
      </c>
      <c r="R1020">
        <f t="shared" si="484"/>
        <v>0</v>
      </c>
      <c r="S1020">
        <v>200</v>
      </c>
      <c r="T1020" t="s">
        <v>622</v>
      </c>
      <c r="U1020">
        <f t="shared" si="500"/>
        <v>0</v>
      </c>
      <c r="V1020">
        <f t="shared" si="503"/>
        <v>0</v>
      </c>
      <c r="W1020" t="s">
        <v>648</v>
      </c>
      <c r="X1020" t="str">
        <f t="shared" si="501"/>
        <v>No</v>
      </c>
      <c r="AB1020" t="s">
        <v>512</v>
      </c>
      <c r="AC1020" t="str">
        <f t="shared" si="502"/>
        <v>No</v>
      </c>
      <c r="AD1020" t="str">
        <f t="shared" si="469"/>
        <v>Yes</v>
      </c>
      <c r="AE1020" t="str">
        <f t="shared" si="470"/>
        <v>Yes</v>
      </c>
      <c r="AF1020" t="str">
        <f t="shared" si="471"/>
        <v>Yes</v>
      </c>
      <c r="AG1020" t="str">
        <f t="shared" si="472"/>
        <v>Yes</v>
      </c>
      <c r="AH1020" t="s">
        <v>349</v>
      </c>
      <c r="AI1020" t="s">
        <v>348</v>
      </c>
      <c r="AJ1020" t="str">
        <f t="shared" si="499"/>
        <v/>
      </c>
      <c r="AK1020" t="str">
        <f t="shared" si="473"/>
        <v>PCP</v>
      </c>
      <c r="AL1020" t="str">
        <f t="shared" si="474"/>
        <v>Consumer</v>
      </c>
      <c r="AM1020" t="str">
        <f t="shared" si="475"/>
        <v>Industrial</v>
      </c>
      <c r="AN1020" t="str">
        <f t="shared" si="476"/>
        <v>Pharmaceutical</v>
      </c>
      <c r="AO1020" t="str">
        <f t="shared" si="477"/>
        <v>PAH</v>
      </c>
      <c r="AP1020" t="str">
        <f t="shared" si="493"/>
        <v/>
      </c>
    </row>
    <row r="1021" spans="1:42" hidden="1" x14ac:dyDescent="0.35">
      <c r="A1021">
        <v>40871607</v>
      </c>
      <c r="B1021" s="5" t="s">
        <v>584</v>
      </c>
      <c r="C1021" t="s">
        <v>585</v>
      </c>
      <c r="D1021">
        <v>2017</v>
      </c>
      <c r="E1021" t="s">
        <v>620</v>
      </c>
      <c r="F1021" s="4">
        <v>63213</v>
      </c>
      <c r="G1021" t="s">
        <v>662</v>
      </c>
      <c r="H1021" t="s">
        <v>172</v>
      </c>
      <c r="I1021" t="s">
        <v>693</v>
      </c>
      <c r="N1021" t="s">
        <v>606</v>
      </c>
      <c r="O1021" s="1" t="str">
        <f t="shared" si="494"/>
        <v>No</v>
      </c>
      <c r="Q1021">
        <v>200</v>
      </c>
      <c r="R1021">
        <f t="shared" si="484"/>
        <v>0</v>
      </c>
      <c r="S1021">
        <v>200</v>
      </c>
      <c r="T1021" t="s">
        <v>622</v>
      </c>
      <c r="U1021">
        <f t="shared" si="500"/>
        <v>0</v>
      </c>
      <c r="V1021">
        <f t="shared" si="503"/>
        <v>0</v>
      </c>
      <c r="W1021" t="s">
        <v>648</v>
      </c>
      <c r="X1021" t="str">
        <f t="shared" si="501"/>
        <v>No</v>
      </c>
      <c r="AB1021" t="s">
        <v>512</v>
      </c>
      <c r="AC1021" t="str">
        <f t="shared" si="502"/>
        <v>No</v>
      </c>
      <c r="AD1021" t="str">
        <f t="shared" si="469"/>
        <v>Yes</v>
      </c>
      <c r="AE1021" t="str">
        <f t="shared" si="470"/>
        <v>Yes</v>
      </c>
      <c r="AF1021" t="str">
        <f t="shared" si="471"/>
        <v>Yes</v>
      </c>
      <c r="AG1021" t="str">
        <f t="shared" si="472"/>
        <v>Yes</v>
      </c>
      <c r="AH1021" t="s">
        <v>349</v>
      </c>
      <c r="AI1021" t="s">
        <v>348</v>
      </c>
      <c r="AJ1021" t="str">
        <f t="shared" si="499"/>
        <v/>
      </c>
      <c r="AK1021" t="str">
        <f t="shared" si="473"/>
        <v>PCP</v>
      </c>
      <c r="AL1021" t="str">
        <f t="shared" si="474"/>
        <v>Consumer</v>
      </c>
      <c r="AM1021" t="str">
        <f t="shared" si="475"/>
        <v>Industrial</v>
      </c>
      <c r="AN1021" t="str">
        <f t="shared" si="476"/>
        <v>Pharmaceutical</v>
      </c>
      <c r="AO1021" t="str">
        <f t="shared" si="477"/>
        <v>PAH</v>
      </c>
      <c r="AP1021" t="str">
        <f t="shared" si="493"/>
        <v/>
      </c>
    </row>
    <row r="1022" spans="1:42" hidden="1" x14ac:dyDescent="0.35">
      <c r="A1022">
        <v>4087141</v>
      </c>
      <c r="B1022" t="s">
        <v>582</v>
      </c>
      <c r="C1022" t="s">
        <v>583</v>
      </c>
      <c r="D1022">
        <v>2017</v>
      </c>
      <c r="E1022" t="s">
        <v>620</v>
      </c>
      <c r="F1022" s="4">
        <v>63213</v>
      </c>
      <c r="G1022" t="s">
        <v>662</v>
      </c>
      <c r="H1022" t="s">
        <v>172</v>
      </c>
      <c r="I1022" t="s">
        <v>693</v>
      </c>
      <c r="N1022" t="s">
        <v>606</v>
      </c>
      <c r="O1022" s="1" t="str">
        <f t="shared" si="494"/>
        <v>No</v>
      </c>
      <c r="Q1022">
        <v>200</v>
      </c>
      <c r="R1022">
        <f t="shared" si="484"/>
        <v>0</v>
      </c>
      <c r="S1022">
        <v>200</v>
      </c>
      <c r="T1022" t="s">
        <v>622</v>
      </c>
      <c r="U1022">
        <f t="shared" si="500"/>
        <v>0</v>
      </c>
      <c r="V1022">
        <f t="shared" si="503"/>
        <v>0</v>
      </c>
      <c r="W1022" t="s">
        <v>648</v>
      </c>
      <c r="X1022" t="str">
        <f t="shared" si="501"/>
        <v>No</v>
      </c>
      <c r="AB1022" t="s">
        <v>512</v>
      </c>
      <c r="AC1022" t="str">
        <f t="shared" si="502"/>
        <v>No</v>
      </c>
      <c r="AD1022" t="str">
        <f t="shared" si="469"/>
        <v>Yes</v>
      </c>
      <c r="AE1022" t="str">
        <f t="shared" si="470"/>
        <v>Yes</v>
      </c>
      <c r="AF1022" t="str">
        <f t="shared" si="471"/>
        <v>Yes</v>
      </c>
      <c r="AG1022" t="str">
        <f t="shared" si="472"/>
        <v>Yes</v>
      </c>
      <c r="AH1022" t="s">
        <v>349</v>
      </c>
      <c r="AI1022" t="s">
        <v>348</v>
      </c>
      <c r="AJ1022" t="str">
        <f t="shared" si="499"/>
        <v/>
      </c>
      <c r="AK1022" t="str">
        <f t="shared" si="473"/>
        <v>PCP</v>
      </c>
      <c r="AL1022" t="str">
        <f t="shared" si="474"/>
        <v>Consumer</v>
      </c>
      <c r="AM1022" t="str">
        <f t="shared" si="475"/>
        <v>Industrial</v>
      </c>
      <c r="AN1022" t="str">
        <f t="shared" si="476"/>
        <v>Pharmaceutical</v>
      </c>
      <c r="AO1022" t="str">
        <f t="shared" si="477"/>
        <v>PAH</v>
      </c>
      <c r="AP1022" t="str">
        <f t="shared" si="493"/>
        <v/>
      </c>
    </row>
    <row r="1023" spans="1:42" hidden="1" x14ac:dyDescent="0.35">
      <c r="A1023">
        <v>4087098</v>
      </c>
      <c r="B1023" t="s">
        <v>579</v>
      </c>
      <c r="C1023" t="s">
        <v>580</v>
      </c>
      <c r="D1023">
        <v>2017</v>
      </c>
      <c r="E1023" t="s">
        <v>620</v>
      </c>
      <c r="F1023" s="4">
        <v>63213</v>
      </c>
      <c r="G1023" t="s">
        <v>662</v>
      </c>
      <c r="H1023" t="s">
        <v>172</v>
      </c>
      <c r="I1023" t="s">
        <v>693</v>
      </c>
      <c r="N1023" t="s">
        <v>606</v>
      </c>
      <c r="O1023" s="1" t="str">
        <f t="shared" si="494"/>
        <v>No</v>
      </c>
      <c r="Q1023">
        <v>200</v>
      </c>
      <c r="R1023">
        <f t="shared" si="484"/>
        <v>0</v>
      </c>
      <c r="S1023">
        <v>200</v>
      </c>
      <c r="T1023" t="s">
        <v>622</v>
      </c>
      <c r="U1023">
        <f t="shared" si="500"/>
        <v>0</v>
      </c>
      <c r="V1023">
        <f t="shared" si="503"/>
        <v>0</v>
      </c>
      <c r="W1023" t="s">
        <v>648</v>
      </c>
      <c r="X1023" t="str">
        <f t="shared" si="501"/>
        <v>No</v>
      </c>
      <c r="AB1023" t="s">
        <v>512</v>
      </c>
      <c r="AC1023" t="str">
        <f t="shared" si="502"/>
        <v>No</v>
      </c>
      <c r="AD1023" t="str">
        <f t="shared" ref="AD1023:AD1086" si="504">IF(ISNUMBER(SEARCH("Personal_care", AB1023)), "Yes", "No")</f>
        <v>Yes</v>
      </c>
      <c r="AE1023" t="str">
        <f t="shared" ref="AE1023:AE1086" si="505">IF(ISNUMBER(SEARCH("Consumer_use", AB1023)), "Yes", "No")</f>
        <v>Yes</v>
      </c>
      <c r="AF1023" t="str">
        <f t="shared" ref="AF1023:AF1086" si="506">IF(ISNUMBER(SEARCH("Industrial_manufacturing", AB1023)), "Yes", "No")</f>
        <v>Yes</v>
      </c>
      <c r="AG1023" t="str">
        <f t="shared" ref="AG1023:AG1086" si="507">IF(ISNUMBER(SEARCH("Drug", AB1023)), "Yes", "No")</f>
        <v>Yes</v>
      </c>
      <c r="AH1023" t="s">
        <v>349</v>
      </c>
      <c r="AI1023" t="s">
        <v>348</v>
      </c>
      <c r="AJ1023" t="str">
        <f t="shared" si="499"/>
        <v/>
      </c>
      <c r="AK1023" t="str">
        <f t="shared" si="473"/>
        <v>PCP</v>
      </c>
      <c r="AL1023" t="str">
        <f t="shared" si="474"/>
        <v>Consumer</v>
      </c>
      <c r="AM1023" t="str">
        <f t="shared" si="475"/>
        <v>Industrial</v>
      </c>
      <c r="AN1023" t="str">
        <f t="shared" si="476"/>
        <v>Pharmaceutical</v>
      </c>
      <c r="AO1023" t="str">
        <f t="shared" si="477"/>
        <v>PAH</v>
      </c>
      <c r="AP1023" t="str">
        <f t="shared" si="493"/>
        <v/>
      </c>
    </row>
    <row r="1024" spans="1:42" hidden="1" x14ac:dyDescent="0.35">
      <c r="A1024">
        <v>40870855</v>
      </c>
      <c r="B1024" t="s">
        <v>577</v>
      </c>
      <c r="C1024" t="s">
        <v>578</v>
      </c>
      <c r="D1024">
        <v>2017</v>
      </c>
      <c r="E1024" t="s">
        <v>620</v>
      </c>
      <c r="F1024" s="4">
        <v>63213</v>
      </c>
      <c r="G1024" t="s">
        <v>662</v>
      </c>
      <c r="H1024" t="s">
        <v>172</v>
      </c>
      <c r="I1024" t="s">
        <v>693</v>
      </c>
      <c r="N1024" t="s">
        <v>606</v>
      </c>
      <c r="O1024" s="1" t="str">
        <f t="shared" si="494"/>
        <v>No</v>
      </c>
      <c r="Q1024">
        <v>200</v>
      </c>
      <c r="R1024">
        <f t="shared" si="484"/>
        <v>0</v>
      </c>
      <c r="S1024">
        <v>200</v>
      </c>
      <c r="T1024" t="s">
        <v>622</v>
      </c>
      <c r="U1024">
        <f t="shared" si="500"/>
        <v>0</v>
      </c>
      <c r="V1024">
        <f t="shared" si="503"/>
        <v>0</v>
      </c>
      <c r="W1024" t="s">
        <v>648</v>
      </c>
      <c r="X1024" t="str">
        <f t="shared" si="501"/>
        <v>No</v>
      </c>
      <c r="AB1024" t="s">
        <v>512</v>
      </c>
      <c r="AC1024" t="str">
        <f t="shared" si="502"/>
        <v>No</v>
      </c>
      <c r="AD1024" t="str">
        <f t="shared" si="504"/>
        <v>Yes</v>
      </c>
      <c r="AE1024" t="str">
        <f t="shared" si="505"/>
        <v>Yes</v>
      </c>
      <c r="AF1024" t="str">
        <f t="shared" si="506"/>
        <v>Yes</v>
      </c>
      <c r="AG1024" t="str">
        <f t="shared" si="507"/>
        <v>Yes</v>
      </c>
      <c r="AH1024" t="s">
        <v>349</v>
      </c>
      <c r="AI1024" t="s">
        <v>348</v>
      </c>
      <c r="AJ1024" t="str">
        <f t="shared" si="499"/>
        <v/>
      </c>
      <c r="AK1024" t="str">
        <f t="shared" si="473"/>
        <v>PCP</v>
      </c>
      <c r="AL1024" t="str">
        <f t="shared" si="474"/>
        <v>Consumer</v>
      </c>
      <c r="AM1024" t="str">
        <f t="shared" si="475"/>
        <v>Industrial</v>
      </c>
      <c r="AN1024" t="str">
        <f t="shared" si="476"/>
        <v>Pharmaceutical</v>
      </c>
      <c r="AO1024" t="str">
        <f t="shared" si="477"/>
        <v>PAH</v>
      </c>
      <c r="AP1024" t="str">
        <f t="shared" si="493"/>
        <v/>
      </c>
    </row>
    <row r="1025" spans="1:42" hidden="1" x14ac:dyDescent="0.35">
      <c r="A1025">
        <v>4087014</v>
      </c>
      <c r="B1025" t="s">
        <v>575</v>
      </c>
      <c r="C1025" t="s">
        <v>576</v>
      </c>
      <c r="D1025">
        <v>2017</v>
      </c>
      <c r="E1025" t="s">
        <v>620</v>
      </c>
      <c r="F1025" s="4">
        <v>63213</v>
      </c>
      <c r="G1025" t="s">
        <v>662</v>
      </c>
      <c r="H1025" t="s">
        <v>172</v>
      </c>
      <c r="I1025" t="s">
        <v>693</v>
      </c>
      <c r="N1025" t="s">
        <v>606</v>
      </c>
      <c r="O1025" s="1" t="str">
        <f t="shared" si="494"/>
        <v>No</v>
      </c>
      <c r="Q1025">
        <v>200</v>
      </c>
      <c r="R1025">
        <f t="shared" si="484"/>
        <v>0</v>
      </c>
      <c r="S1025">
        <v>200</v>
      </c>
      <c r="T1025" t="s">
        <v>622</v>
      </c>
      <c r="U1025">
        <f t="shared" si="500"/>
        <v>0</v>
      </c>
      <c r="V1025">
        <f t="shared" si="503"/>
        <v>0</v>
      </c>
      <c r="W1025" t="s">
        <v>648</v>
      </c>
      <c r="X1025" t="str">
        <f t="shared" si="501"/>
        <v>No</v>
      </c>
      <c r="AB1025" t="s">
        <v>512</v>
      </c>
      <c r="AC1025" t="str">
        <f t="shared" si="502"/>
        <v>No</v>
      </c>
      <c r="AD1025" t="str">
        <f t="shared" si="504"/>
        <v>Yes</v>
      </c>
      <c r="AE1025" t="str">
        <f t="shared" si="505"/>
        <v>Yes</v>
      </c>
      <c r="AF1025" t="str">
        <f t="shared" si="506"/>
        <v>Yes</v>
      </c>
      <c r="AG1025" t="str">
        <f t="shared" si="507"/>
        <v>Yes</v>
      </c>
      <c r="AH1025" t="s">
        <v>349</v>
      </c>
      <c r="AI1025" t="s">
        <v>348</v>
      </c>
      <c r="AJ1025" t="str">
        <f t="shared" si="499"/>
        <v/>
      </c>
      <c r="AK1025" t="str">
        <f t="shared" si="473"/>
        <v>PCP</v>
      </c>
      <c r="AL1025" t="str">
        <f t="shared" si="474"/>
        <v>Consumer</v>
      </c>
      <c r="AM1025" t="str">
        <f t="shared" si="475"/>
        <v>Industrial</v>
      </c>
      <c r="AN1025" t="str">
        <f t="shared" si="476"/>
        <v>Pharmaceutical</v>
      </c>
      <c r="AO1025" t="str">
        <f t="shared" si="477"/>
        <v>PAH</v>
      </c>
      <c r="AP1025" t="str">
        <f t="shared" si="493"/>
        <v/>
      </c>
    </row>
    <row r="1026" spans="1:42" hidden="1" x14ac:dyDescent="0.35">
      <c r="A1026" s="1">
        <v>4087141</v>
      </c>
      <c r="B1026" s="1" t="s">
        <v>582</v>
      </c>
      <c r="C1026" s="1" t="s">
        <v>583</v>
      </c>
      <c r="D1026" s="1">
        <v>2017</v>
      </c>
      <c r="E1026" s="1" t="s">
        <v>618</v>
      </c>
      <c r="F1026" s="1">
        <v>67492</v>
      </c>
      <c r="G1026" s="1" t="s">
        <v>279</v>
      </c>
      <c r="H1026" s="1" t="s">
        <v>115</v>
      </c>
      <c r="I1026" s="1" t="s">
        <v>597</v>
      </c>
      <c r="J1026" s="1">
        <v>2440</v>
      </c>
      <c r="K1026" s="1" t="s">
        <v>345</v>
      </c>
      <c r="L1026" s="1" t="s">
        <v>566</v>
      </c>
      <c r="M1026" s="1" t="s">
        <v>345</v>
      </c>
      <c r="N1026" s="1" t="s">
        <v>607</v>
      </c>
      <c r="O1026" s="1" t="str">
        <f t="shared" si="494"/>
        <v>Yes</v>
      </c>
      <c r="P1026" s="1" t="s">
        <v>349</v>
      </c>
      <c r="Q1026" s="1">
        <v>42.9</v>
      </c>
      <c r="R1026" s="1">
        <f t="shared" si="484"/>
        <v>42.9</v>
      </c>
      <c r="S1026" s="1">
        <v>13</v>
      </c>
      <c r="T1026" s="1" t="s">
        <v>30</v>
      </c>
      <c r="U1026" s="1">
        <f>R1026/1000</f>
        <v>4.2900000000000001E-2</v>
      </c>
      <c r="V1026" s="1">
        <f>S1026/1000</f>
        <v>1.2999999999999999E-2</v>
      </c>
      <c r="W1026" s="1" t="s">
        <v>231</v>
      </c>
      <c r="X1026" s="1" t="str">
        <f t="shared" ref="X1026:X1033" si="508">IF(N1026="E", "Yes", "No")</f>
        <v>Yes</v>
      </c>
      <c r="AB1026" t="s">
        <v>455</v>
      </c>
      <c r="AC1026" t="str">
        <f t="shared" si="502"/>
        <v>No</v>
      </c>
      <c r="AD1026" t="str">
        <f t="shared" si="504"/>
        <v>Yes</v>
      </c>
      <c r="AE1026" t="str">
        <f t="shared" si="505"/>
        <v>No</v>
      </c>
      <c r="AF1026" t="str">
        <f t="shared" si="506"/>
        <v>Yes</v>
      </c>
      <c r="AG1026" t="str">
        <f t="shared" si="507"/>
        <v>Yes</v>
      </c>
      <c r="AH1026" s="1" t="s">
        <v>348</v>
      </c>
      <c r="AI1026" t="s">
        <v>348</v>
      </c>
      <c r="AJ1026" t="str">
        <f t="shared" si="499"/>
        <v/>
      </c>
      <c r="AK1026" t="str">
        <f t="shared" ref="AK1026:AK1089" si="509">IF(AD1026="Yes", "PCP", "")</f>
        <v>PCP</v>
      </c>
      <c r="AL1026" t="str">
        <f t="shared" ref="AL1026:AL1089" si="510">IF(AE1026="Yes", "Consumer", "")</f>
        <v/>
      </c>
      <c r="AM1026" t="str">
        <f t="shared" ref="AM1026:AM1089" si="511">IF(AF1026="Yes", "Industrial", "")</f>
        <v>Industrial</v>
      </c>
      <c r="AN1026" t="str">
        <f t="shared" ref="AN1026:AN1089" si="512">IF(AG1026="Yes", "Pharmaceutical", "")</f>
        <v>Pharmaceutical</v>
      </c>
      <c r="AO1026" t="str">
        <f t="shared" ref="AO1026:AO1089" si="513">IF(AH1026="Yes", "PAH", "")</f>
        <v/>
      </c>
      <c r="AP1026" t="str">
        <f t="shared" si="493"/>
        <v/>
      </c>
    </row>
    <row r="1027" spans="1:42" hidden="1" x14ac:dyDescent="0.35">
      <c r="A1027" s="15">
        <v>4087141</v>
      </c>
      <c r="B1027" s="15" t="s">
        <v>582</v>
      </c>
      <c r="C1027" s="1" t="s">
        <v>583</v>
      </c>
      <c r="D1027" s="1">
        <v>2017</v>
      </c>
      <c r="E1027" s="1" t="s">
        <v>618</v>
      </c>
      <c r="F1027" s="1">
        <v>63147</v>
      </c>
      <c r="G1027" s="1" t="s">
        <v>605</v>
      </c>
      <c r="H1027" s="1" t="s">
        <v>69</v>
      </c>
      <c r="I1027" s="1" t="s">
        <v>596</v>
      </c>
      <c r="J1027" s="1">
        <v>4433</v>
      </c>
      <c r="K1027" s="1" t="s">
        <v>614</v>
      </c>
      <c r="L1027" s="1" t="s">
        <v>554</v>
      </c>
      <c r="M1027" s="1"/>
      <c r="N1027" s="1" t="s">
        <v>606</v>
      </c>
      <c r="O1027" s="1" t="str">
        <f t="shared" si="494"/>
        <v>No</v>
      </c>
      <c r="P1027" s="1" t="s">
        <v>722</v>
      </c>
      <c r="Q1027" s="1">
        <v>0.04</v>
      </c>
      <c r="R1027" s="1">
        <f t="shared" si="484"/>
        <v>0</v>
      </c>
      <c r="S1027" s="1">
        <f>IF(O1027="No", Q1027, " ")</f>
        <v>0.04</v>
      </c>
      <c r="T1027" s="1" t="s">
        <v>7</v>
      </c>
      <c r="U1027" s="1">
        <f>R1027/1</f>
        <v>0</v>
      </c>
      <c r="V1027" s="1">
        <f>S1027</f>
        <v>0.04</v>
      </c>
      <c r="W1027" s="1" t="s">
        <v>177</v>
      </c>
      <c r="X1027" s="1" t="str">
        <f t="shared" si="508"/>
        <v>No</v>
      </c>
      <c r="AB1027" s="1" t="s">
        <v>410</v>
      </c>
      <c r="AC1027" t="str">
        <f t="shared" si="502"/>
        <v>No</v>
      </c>
      <c r="AD1027" t="str">
        <f t="shared" si="504"/>
        <v>No</v>
      </c>
      <c r="AE1027" t="str">
        <f t="shared" si="505"/>
        <v>Yes</v>
      </c>
      <c r="AF1027" t="str">
        <f t="shared" si="506"/>
        <v>No</v>
      </c>
      <c r="AG1027" t="str">
        <f t="shared" si="507"/>
        <v>No</v>
      </c>
      <c r="AH1027" s="1" t="s">
        <v>348</v>
      </c>
      <c r="AI1027" t="s">
        <v>348</v>
      </c>
      <c r="AJ1027" t="str">
        <f t="shared" si="499"/>
        <v/>
      </c>
      <c r="AK1027" t="str">
        <f t="shared" si="509"/>
        <v/>
      </c>
      <c r="AL1027" t="str">
        <f t="shared" si="510"/>
        <v>Consumer</v>
      </c>
      <c r="AM1027" t="str">
        <f t="shared" si="511"/>
        <v/>
      </c>
      <c r="AN1027" t="str">
        <f t="shared" si="512"/>
        <v/>
      </c>
      <c r="AO1027" t="str">
        <f t="shared" si="513"/>
        <v/>
      </c>
      <c r="AP1027" t="str">
        <f t="shared" si="493"/>
        <v/>
      </c>
    </row>
    <row r="1028" spans="1:42" hidden="1" x14ac:dyDescent="0.35">
      <c r="A1028" s="1">
        <v>4087141</v>
      </c>
      <c r="B1028" s="1" t="s">
        <v>582</v>
      </c>
      <c r="C1028" s="1" t="s">
        <v>583</v>
      </c>
      <c r="D1028" s="1">
        <v>2017</v>
      </c>
      <c r="E1028" s="1" t="s">
        <v>618</v>
      </c>
      <c r="F1028" s="1">
        <v>67521</v>
      </c>
      <c r="G1028" s="1" t="s">
        <v>305</v>
      </c>
      <c r="H1028" s="1" t="s">
        <v>139</v>
      </c>
      <c r="I1028" s="1" t="s">
        <v>597</v>
      </c>
      <c r="J1028" s="1">
        <v>2440</v>
      </c>
      <c r="K1028" s="1" t="s">
        <v>345</v>
      </c>
      <c r="L1028" s="1" t="s">
        <v>345</v>
      </c>
      <c r="M1028" s="1"/>
      <c r="N1028" s="1" t="s">
        <v>606</v>
      </c>
      <c r="O1028" s="1" t="str">
        <f t="shared" si="494"/>
        <v>No</v>
      </c>
      <c r="P1028" s="1" t="s">
        <v>722</v>
      </c>
      <c r="Q1028" s="1">
        <v>80</v>
      </c>
      <c r="R1028" s="1">
        <f t="shared" si="484"/>
        <v>0</v>
      </c>
      <c r="S1028" s="1">
        <v>80</v>
      </c>
      <c r="T1028" s="1" t="s">
        <v>30</v>
      </c>
      <c r="U1028" s="1">
        <f t="shared" ref="U1028:V1032" si="514">R1028/1000</f>
        <v>0</v>
      </c>
      <c r="V1028" s="1">
        <f t="shared" si="514"/>
        <v>0.08</v>
      </c>
      <c r="W1028" s="1" t="s">
        <v>231</v>
      </c>
      <c r="X1028" s="1" t="str">
        <f t="shared" si="508"/>
        <v>No</v>
      </c>
      <c r="AB1028" t="s">
        <v>481</v>
      </c>
      <c r="AC1028" t="str">
        <f t="shared" si="502"/>
        <v>No</v>
      </c>
      <c r="AD1028" t="str">
        <f t="shared" si="504"/>
        <v>No</v>
      </c>
      <c r="AE1028" t="str">
        <f t="shared" si="505"/>
        <v>No</v>
      </c>
      <c r="AF1028" t="str">
        <f t="shared" si="506"/>
        <v>No</v>
      </c>
      <c r="AG1028" t="str">
        <f t="shared" si="507"/>
        <v>Yes</v>
      </c>
      <c r="AH1028" s="1" t="s">
        <v>348</v>
      </c>
      <c r="AI1028" t="s">
        <v>348</v>
      </c>
      <c r="AJ1028" t="str">
        <f t="shared" si="499"/>
        <v/>
      </c>
      <c r="AK1028" t="str">
        <f t="shared" si="509"/>
        <v/>
      </c>
      <c r="AL1028" t="str">
        <f t="shared" si="510"/>
        <v/>
      </c>
      <c r="AM1028" t="str">
        <f t="shared" si="511"/>
        <v/>
      </c>
      <c r="AN1028" t="str">
        <f t="shared" si="512"/>
        <v>Pharmaceutical</v>
      </c>
      <c r="AO1028" t="str">
        <f t="shared" si="513"/>
        <v/>
      </c>
      <c r="AP1028" t="str">
        <f t="shared" si="493"/>
        <v/>
      </c>
    </row>
    <row r="1029" spans="1:42" hidden="1" x14ac:dyDescent="0.35">
      <c r="A1029" s="1">
        <v>4087141</v>
      </c>
      <c r="B1029" s="1" t="s">
        <v>582</v>
      </c>
      <c r="C1029" s="1" t="s">
        <v>583</v>
      </c>
      <c r="D1029" s="1">
        <v>2017</v>
      </c>
      <c r="E1029" s="1" t="s">
        <v>618</v>
      </c>
      <c r="F1029" s="1">
        <v>67450</v>
      </c>
      <c r="G1029" s="1" t="s">
        <v>246</v>
      </c>
      <c r="H1029" s="1" t="s">
        <v>84</v>
      </c>
      <c r="I1029" s="1" t="s">
        <v>597</v>
      </c>
      <c r="J1029" s="1">
        <v>2440</v>
      </c>
      <c r="K1029" s="1" t="s">
        <v>345</v>
      </c>
      <c r="L1029" s="1" t="s">
        <v>561</v>
      </c>
      <c r="M1029" s="1"/>
      <c r="N1029" s="1" t="s">
        <v>606</v>
      </c>
      <c r="O1029" s="1" t="str">
        <f t="shared" si="494"/>
        <v>No</v>
      </c>
      <c r="P1029" s="1" t="s">
        <v>722</v>
      </c>
      <c r="Q1029" s="1">
        <v>27</v>
      </c>
      <c r="R1029" s="1">
        <f t="shared" si="484"/>
        <v>0</v>
      </c>
      <c r="S1029" s="1">
        <v>26</v>
      </c>
      <c r="T1029" s="1" t="s">
        <v>30</v>
      </c>
      <c r="U1029" s="1">
        <f t="shared" si="514"/>
        <v>0</v>
      </c>
      <c r="V1029" s="1">
        <f t="shared" si="514"/>
        <v>2.5999999999999999E-2</v>
      </c>
      <c r="W1029" s="1" t="s">
        <v>231</v>
      </c>
      <c r="X1029" s="1" t="str">
        <f t="shared" si="508"/>
        <v>No</v>
      </c>
      <c r="AB1029" t="s">
        <v>424</v>
      </c>
      <c r="AC1029" t="str">
        <f t="shared" si="502"/>
        <v>No</v>
      </c>
      <c r="AD1029" t="str">
        <f t="shared" si="504"/>
        <v>No</v>
      </c>
      <c r="AE1029" t="str">
        <f t="shared" si="505"/>
        <v>No</v>
      </c>
      <c r="AF1029" t="str">
        <f t="shared" si="506"/>
        <v>Yes</v>
      </c>
      <c r="AG1029" t="str">
        <f t="shared" si="507"/>
        <v>Yes</v>
      </c>
      <c r="AH1029" s="1" t="s">
        <v>348</v>
      </c>
      <c r="AI1029" t="s">
        <v>348</v>
      </c>
      <c r="AJ1029" t="str">
        <f t="shared" si="499"/>
        <v/>
      </c>
      <c r="AK1029" t="str">
        <f t="shared" si="509"/>
        <v/>
      </c>
      <c r="AL1029" t="str">
        <f t="shared" si="510"/>
        <v/>
      </c>
      <c r="AM1029" t="str">
        <f t="shared" si="511"/>
        <v>Industrial</v>
      </c>
      <c r="AN1029" t="str">
        <f t="shared" si="512"/>
        <v>Pharmaceutical</v>
      </c>
      <c r="AO1029" t="str">
        <f t="shared" si="513"/>
        <v/>
      </c>
      <c r="AP1029" t="str">
        <f t="shared" si="493"/>
        <v/>
      </c>
    </row>
    <row r="1030" spans="1:42" hidden="1" x14ac:dyDescent="0.35">
      <c r="A1030" s="1">
        <v>4087141</v>
      </c>
      <c r="B1030" s="1" t="s">
        <v>582</v>
      </c>
      <c r="C1030" s="1" t="s">
        <v>583</v>
      </c>
      <c r="D1030" s="1">
        <v>2017</v>
      </c>
      <c r="E1030" s="1" t="s">
        <v>618</v>
      </c>
      <c r="F1030" s="1">
        <v>67458</v>
      </c>
      <c r="G1030" s="1" t="s">
        <v>253</v>
      </c>
      <c r="H1030" s="1" t="s">
        <v>91</v>
      </c>
      <c r="I1030" s="1" t="s">
        <v>597</v>
      </c>
      <c r="J1030" s="1">
        <v>2440</v>
      </c>
      <c r="K1030" s="1" t="s">
        <v>345</v>
      </c>
      <c r="L1030" s="1" t="s">
        <v>561</v>
      </c>
      <c r="M1030" s="1"/>
      <c r="N1030" s="1" t="s">
        <v>606</v>
      </c>
      <c r="O1030" s="1" t="str">
        <f t="shared" si="494"/>
        <v>No</v>
      </c>
      <c r="P1030" s="1" t="s">
        <v>722</v>
      </c>
      <c r="Q1030" s="1">
        <v>80</v>
      </c>
      <c r="R1030" s="1">
        <f t="shared" si="484"/>
        <v>0</v>
      </c>
      <c r="S1030" s="1">
        <v>80</v>
      </c>
      <c r="T1030" s="1" t="s">
        <v>30</v>
      </c>
      <c r="U1030" s="1">
        <f t="shared" si="514"/>
        <v>0</v>
      </c>
      <c r="V1030" s="1">
        <f t="shared" si="514"/>
        <v>0.08</v>
      </c>
      <c r="W1030" s="1" t="s">
        <v>231</v>
      </c>
      <c r="X1030" s="1" t="str">
        <f t="shared" si="508"/>
        <v>No</v>
      </c>
      <c r="AB1030" t="s">
        <v>429</v>
      </c>
      <c r="AC1030" t="str">
        <f t="shared" si="502"/>
        <v>No</v>
      </c>
      <c r="AD1030" t="str">
        <f t="shared" si="504"/>
        <v>No</v>
      </c>
      <c r="AE1030" t="str">
        <f t="shared" si="505"/>
        <v>No</v>
      </c>
      <c r="AF1030" t="str">
        <f t="shared" si="506"/>
        <v>Yes</v>
      </c>
      <c r="AG1030" t="str">
        <f t="shared" si="507"/>
        <v>Yes</v>
      </c>
      <c r="AH1030" s="1" t="s">
        <v>348</v>
      </c>
      <c r="AI1030" t="s">
        <v>348</v>
      </c>
      <c r="AJ1030" t="str">
        <f t="shared" si="499"/>
        <v/>
      </c>
      <c r="AK1030" t="str">
        <f t="shared" si="509"/>
        <v/>
      </c>
      <c r="AL1030" t="str">
        <f t="shared" si="510"/>
        <v/>
      </c>
      <c r="AM1030" t="str">
        <f t="shared" si="511"/>
        <v>Industrial</v>
      </c>
      <c r="AN1030" t="str">
        <f t="shared" si="512"/>
        <v>Pharmaceutical</v>
      </c>
      <c r="AO1030" t="str">
        <f t="shared" si="513"/>
        <v/>
      </c>
      <c r="AP1030" t="str">
        <f t="shared" si="493"/>
        <v/>
      </c>
    </row>
    <row r="1031" spans="1:42" hidden="1" x14ac:dyDescent="0.35">
      <c r="A1031" s="1">
        <v>4087141</v>
      </c>
      <c r="B1031" s="1" t="s">
        <v>582</v>
      </c>
      <c r="C1031" s="1" t="s">
        <v>583</v>
      </c>
      <c r="D1031" s="1">
        <v>2017</v>
      </c>
      <c r="E1031" s="1" t="s">
        <v>618</v>
      </c>
      <c r="F1031" s="1">
        <v>67466</v>
      </c>
      <c r="G1031" s="1" t="s">
        <v>259</v>
      </c>
      <c r="H1031" s="1" t="s">
        <v>96</v>
      </c>
      <c r="I1031" s="1" t="s">
        <v>597</v>
      </c>
      <c r="J1031" s="1">
        <v>2440</v>
      </c>
      <c r="K1031" s="1" t="s">
        <v>345</v>
      </c>
      <c r="L1031" s="1" t="s">
        <v>567</v>
      </c>
      <c r="M1031" s="1"/>
      <c r="N1031" s="1" t="s">
        <v>606</v>
      </c>
      <c r="O1031" s="1" t="str">
        <f t="shared" si="494"/>
        <v>No</v>
      </c>
      <c r="P1031" s="1" t="s">
        <v>722</v>
      </c>
      <c r="Q1031" s="1">
        <v>188</v>
      </c>
      <c r="R1031" s="1">
        <f t="shared" si="484"/>
        <v>0</v>
      </c>
      <c r="S1031" s="1">
        <v>188</v>
      </c>
      <c r="T1031" s="1" t="s">
        <v>30</v>
      </c>
      <c r="U1031" s="1">
        <f t="shared" si="514"/>
        <v>0</v>
      </c>
      <c r="V1031" s="1">
        <f t="shared" si="514"/>
        <v>0.188</v>
      </c>
      <c r="W1031" s="1" t="s">
        <v>231</v>
      </c>
      <c r="X1031" s="1" t="str">
        <f t="shared" si="508"/>
        <v>No</v>
      </c>
      <c r="AB1031" t="s">
        <v>435</v>
      </c>
      <c r="AC1031" s="1" t="s">
        <v>349</v>
      </c>
      <c r="AD1031" t="str">
        <f t="shared" si="504"/>
        <v>No</v>
      </c>
      <c r="AE1031" t="str">
        <f t="shared" si="505"/>
        <v>No</v>
      </c>
      <c r="AF1031" t="str">
        <f t="shared" si="506"/>
        <v>Yes</v>
      </c>
      <c r="AG1031" t="str">
        <f t="shared" si="507"/>
        <v>Yes</v>
      </c>
      <c r="AH1031" s="1" t="s">
        <v>348</v>
      </c>
      <c r="AI1031" t="s">
        <v>348</v>
      </c>
      <c r="AJ1031" t="str">
        <f t="shared" si="499"/>
        <v>Pesticide</v>
      </c>
      <c r="AK1031" t="str">
        <f t="shared" si="509"/>
        <v/>
      </c>
      <c r="AL1031" t="str">
        <f t="shared" si="510"/>
        <v/>
      </c>
      <c r="AM1031" t="str">
        <f t="shared" si="511"/>
        <v>Industrial</v>
      </c>
      <c r="AN1031" t="str">
        <f t="shared" si="512"/>
        <v>Pharmaceutical</v>
      </c>
      <c r="AO1031" t="str">
        <f t="shared" si="513"/>
        <v/>
      </c>
      <c r="AP1031" t="str">
        <f t="shared" si="493"/>
        <v/>
      </c>
    </row>
    <row r="1032" spans="1:42" hidden="1" x14ac:dyDescent="0.35">
      <c r="A1032" s="1">
        <v>4087141</v>
      </c>
      <c r="B1032" s="1" t="s">
        <v>582</v>
      </c>
      <c r="C1032" s="1" t="s">
        <v>583</v>
      </c>
      <c r="D1032" s="1">
        <v>2017</v>
      </c>
      <c r="E1032" s="1" t="s">
        <v>618</v>
      </c>
      <c r="F1032" s="1">
        <v>67464</v>
      </c>
      <c r="G1032" s="1" t="s">
        <v>258</v>
      </c>
      <c r="H1032" s="1" t="s">
        <v>95</v>
      </c>
      <c r="I1032" s="1" t="s">
        <v>597</v>
      </c>
      <c r="J1032" s="1">
        <v>2440</v>
      </c>
      <c r="K1032" s="1" t="s">
        <v>345</v>
      </c>
      <c r="L1032" s="1" t="s">
        <v>566</v>
      </c>
      <c r="M1032" s="1"/>
      <c r="N1032" s="1" t="s">
        <v>606</v>
      </c>
      <c r="O1032" s="1" t="str">
        <f t="shared" si="494"/>
        <v>No</v>
      </c>
      <c r="P1032" s="1" t="s">
        <v>722</v>
      </c>
      <c r="Q1032" s="1">
        <v>86</v>
      </c>
      <c r="R1032" s="1">
        <f t="shared" si="484"/>
        <v>0</v>
      </c>
      <c r="S1032" s="1">
        <v>12</v>
      </c>
      <c r="T1032" s="1" t="s">
        <v>30</v>
      </c>
      <c r="U1032" s="1">
        <f t="shared" si="514"/>
        <v>0</v>
      </c>
      <c r="V1032" s="1">
        <f t="shared" si="514"/>
        <v>1.2E-2</v>
      </c>
      <c r="W1032" s="1" t="s">
        <v>231</v>
      </c>
      <c r="X1032" s="1" t="str">
        <f t="shared" si="508"/>
        <v>No</v>
      </c>
      <c r="AB1032" t="s">
        <v>434</v>
      </c>
      <c r="AC1032" t="str">
        <f t="shared" ref="AC1032:AC1049" si="515">IF(ISNUMBER(SEARCH("Pesticide, active_ingredient", AB1032)), "Yes", "No")</f>
        <v>No</v>
      </c>
      <c r="AD1032" t="str">
        <f t="shared" si="504"/>
        <v>Yes</v>
      </c>
      <c r="AE1032" t="str">
        <f t="shared" si="505"/>
        <v>No</v>
      </c>
      <c r="AF1032" t="str">
        <f t="shared" si="506"/>
        <v>Yes</v>
      </c>
      <c r="AG1032" t="str">
        <f t="shared" si="507"/>
        <v>Yes</v>
      </c>
      <c r="AH1032" s="1" t="s">
        <v>348</v>
      </c>
      <c r="AI1032" t="s">
        <v>348</v>
      </c>
      <c r="AJ1032" t="str">
        <f t="shared" si="499"/>
        <v/>
      </c>
      <c r="AK1032" t="str">
        <f t="shared" si="509"/>
        <v>PCP</v>
      </c>
      <c r="AL1032" t="str">
        <f t="shared" si="510"/>
        <v/>
      </c>
      <c r="AM1032" t="str">
        <f t="shared" si="511"/>
        <v>Industrial</v>
      </c>
      <c r="AN1032" t="str">
        <f t="shared" si="512"/>
        <v>Pharmaceutical</v>
      </c>
      <c r="AO1032" t="str">
        <f t="shared" si="513"/>
        <v/>
      </c>
      <c r="AP1032" t="str">
        <f t="shared" si="493"/>
        <v/>
      </c>
    </row>
    <row r="1033" spans="1:42" hidden="1" x14ac:dyDescent="0.35">
      <c r="A1033" s="1">
        <v>4087141</v>
      </c>
      <c r="B1033" s="1" t="s">
        <v>582</v>
      </c>
      <c r="C1033" s="1" t="s">
        <v>583</v>
      </c>
      <c r="D1033" s="1">
        <v>2017</v>
      </c>
      <c r="E1033" s="1" t="s">
        <v>618</v>
      </c>
      <c r="F1033" s="1">
        <v>4254</v>
      </c>
      <c r="G1033" s="1" t="s">
        <v>176</v>
      </c>
      <c r="H1033" s="1" t="s">
        <v>6</v>
      </c>
      <c r="I1033" s="1" t="s">
        <v>596</v>
      </c>
      <c r="J1033" s="1">
        <v>4433</v>
      </c>
      <c r="K1033" s="1" t="s">
        <v>614</v>
      </c>
      <c r="L1033" s="1" t="s">
        <v>530</v>
      </c>
      <c r="M1033" s="1"/>
      <c r="N1033" s="1" t="s">
        <v>606</v>
      </c>
      <c r="O1033" s="1" t="str">
        <f t="shared" si="494"/>
        <v>No</v>
      </c>
      <c r="P1033" s="1" t="s">
        <v>722</v>
      </c>
      <c r="Q1033" s="1">
        <v>0.16</v>
      </c>
      <c r="R1033" s="1">
        <f t="shared" si="484"/>
        <v>0</v>
      </c>
      <c r="S1033" s="1">
        <v>0.16</v>
      </c>
      <c r="T1033" s="1" t="s">
        <v>7</v>
      </c>
      <c r="U1033" s="1">
        <f>R1033/1</f>
        <v>0</v>
      </c>
      <c r="V1033" s="1">
        <f>S1033</f>
        <v>0.16</v>
      </c>
      <c r="W1033" s="1" t="s">
        <v>177</v>
      </c>
      <c r="X1033" s="1" t="str">
        <f t="shared" si="508"/>
        <v>No</v>
      </c>
      <c r="AB1033" t="s">
        <v>347</v>
      </c>
      <c r="AC1033" t="str">
        <f t="shared" si="515"/>
        <v>Yes</v>
      </c>
      <c r="AD1033" t="str">
        <f t="shared" si="504"/>
        <v>No</v>
      </c>
      <c r="AE1033" t="str">
        <f t="shared" si="505"/>
        <v>No</v>
      </c>
      <c r="AF1033" t="str">
        <f t="shared" si="506"/>
        <v>No</v>
      </c>
      <c r="AG1033" t="str">
        <f t="shared" si="507"/>
        <v>No</v>
      </c>
      <c r="AH1033" t="s">
        <v>348</v>
      </c>
      <c r="AI1033" t="s">
        <v>348</v>
      </c>
      <c r="AJ1033" t="str">
        <f t="shared" si="499"/>
        <v>Pesticide</v>
      </c>
      <c r="AK1033" t="str">
        <f t="shared" si="509"/>
        <v/>
      </c>
      <c r="AL1033" t="str">
        <f t="shared" si="510"/>
        <v/>
      </c>
      <c r="AM1033" t="str">
        <f t="shared" si="511"/>
        <v/>
      </c>
      <c r="AN1033" t="str">
        <f t="shared" si="512"/>
        <v/>
      </c>
      <c r="AO1033" t="str">
        <f t="shared" si="513"/>
        <v/>
      </c>
      <c r="AP1033" t="str">
        <f t="shared" si="493"/>
        <v/>
      </c>
    </row>
    <row r="1034" spans="1:42" hidden="1" x14ac:dyDescent="0.35">
      <c r="A1034" s="1">
        <v>4087141</v>
      </c>
      <c r="B1034" s="1" t="s">
        <v>582</v>
      </c>
      <c r="C1034" s="1" t="s">
        <v>583</v>
      </c>
      <c r="D1034" s="1">
        <v>2017</v>
      </c>
      <c r="E1034" s="1" t="s">
        <v>618</v>
      </c>
      <c r="F1034" s="1">
        <v>67514</v>
      </c>
      <c r="G1034" s="1" t="s">
        <v>299</v>
      </c>
      <c r="H1034" s="1" t="s">
        <v>134</v>
      </c>
      <c r="I1034" s="1" t="s">
        <v>597</v>
      </c>
      <c r="J1034" s="1">
        <v>2440</v>
      </c>
      <c r="K1034" s="1" t="s">
        <v>345</v>
      </c>
      <c r="L1034" s="1" t="s">
        <v>532</v>
      </c>
      <c r="M1034" s="1" t="s">
        <v>713</v>
      </c>
      <c r="O1034" s="1" t="str">
        <f t="shared" si="494"/>
        <v>Yes</v>
      </c>
      <c r="P1034" s="1" t="s">
        <v>349</v>
      </c>
      <c r="Q1034" s="1">
        <v>493</v>
      </c>
      <c r="R1034" s="1">
        <f t="shared" si="484"/>
        <v>493</v>
      </c>
      <c r="S1034" s="1">
        <v>80</v>
      </c>
      <c r="T1034" s="1" t="s">
        <v>30</v>
      </c>
      <c r="U1034" s="1">
        <f>R1034/1000</f>
        <v>0.49299999999999999</v>
      </c>
      <c r="V1034" s="1">
        <f>S1034/1000</f>
        <v>0.08</v>
      </c>
      <c r="W1034" s="1" t="s">
        <v>231</v>
      </c>
      <c r="X1034" s="1" t="str">
        <f>IF(S1034&lt;R1034, "Yes*", "No")</f>
        <v>Yes*</v>
      </c>
      <c r="AB1034" s="1" t="s">
        <v>475</v>
      </c>
      <c r="AC1034" t="str">
        <f t="shared" si="515"/>
        <v>No</v>
      </c>
      <c r="AD1034" t="str">
        <f t="shared" si="504"/>
        <v>No</v>
      </c>
      <c r="AE1034" t="str">
        <f t="shared" si="505"/>
        <v>No</v>
      </c>
      <c r="AF1034" t="str">
        <f t="shared" si="506"/>
        <v>No</v>
      </c>
      <c r="AG1034" t="str">
        <f t="shared" si="507"/>
        <v>No</v>
      </c>
      <c r="AH1034" s="1" t="s">
        <v>348</v>
      </c>
      <c r="AI1034" t="s">
        <v>349</v>
      </c>
      <c r="AJ1034" t="str">
        <f t="shared" si="499"/>
        <v/>
      </c>
      <c r="AK1034" t="str">
        <f t="shared" si="509"/>
        <v/>
      </c>
      <c r="AL1034" t="str">
        <f t="shared" si="510"/>
        <v/>
      </c>
      <c r="AM1034" t="str">
        <f t="shared" si="511"/>
        <v/>
      </c>
      <c r="AN1034" t="str">
        <f t="shared" si="512"/>
        <v/>
      </c>
      <c r="AO1034" t="str">
        <f t="shared" si="513"/>
        <v/>
      </c>
      <c r="AP1034" t="str">
        <f t="shared" si="493"/>
        <v>Other</v>
      </c>
    </row>
    <row r="1035" spans="1:42" hidden="1" x14ac:dyDescent="0.35">
      <c r="A1035" s="1">
        <v>4087141</v>
      </c>
      <c r="B1035" s="1" t="s">
        <v>582</v>
      </c>
      <c r="C1035" s="1" t="s">
        <v>583</v>
      </c>
      <c r="D1035" s="1">
        <v>2017</v>
      </c>
      <c r="E1035" s="1" t="s">
        <v>618</v>
      </c>
      <c r="F1035" s="1">
        <v>82612</v>
      </c>
      <c r="G1035" s="1" t="s">
        <v>343</v>
      </c>
      <c r="H1035" s="1" t="s">
        <v>175</v>
      </c>
      <c r="I1035" s="1" t="s">
        <v>596</v>
      </c>
      <c r="J1035" s="1">
        <v>4433</v>
      </c>
      <c r="K1035" s="1" t="s">
        <v>614</v>
      </c>
      <c r="L1035" s="1" t="s">
        <v>555</v>
      </c>
      <c r="M1035" s="1" t="s">
        <v>530</v>
      </c>
      <c r="O1035" s="1" t="str">
        <f t="shared" si="494"/>
        <v>Yes</v>
      </c>
      <c r="P1035" s="1" t="s">
        <v>349</v>
      </c>
      <c r="Q1035" s="1">
        <v>0.05</v>
      </c>
      <c r="R1035" s="1">
        <f t="shared" si="484"/>
        <v>0.05</v>
      </c>
      <c r="S1035" s="1">
        <v>0.04</v>
      </c>
      <c r="T1035" s="1" t="s">
        <v>7</v>
      </c>
      <c r="U1035" s="1">
        <f>R1035/1</f>
        <v>0.05</v>
      </c>
      <c r="V1035" s="1">
        <f>S1035</f>
        <v>0.04</v>
      </c>
      <c r="W1035" s="1" t="s">
        <v>177</v>
      </c>
      <c r="X1035" s="1" t="str">
        <f>IF(S1035&lt;R1035, "Yes*", "No")</f>
        <v>Yes*</v>
      </c>
      <c r="AB1035" t="s">
        <v>514</v>
      </c>
      <c r="AC1035" t="str">
        <f t="shared" si="515"/>
        <v>No</v>
      </c>
      <c r="AD1035" t="str">
        <f t="shared" si="504"/>
        <v>No</v>
      </c>
      <c r="AE1035" t="str">
        <f t="shared" si="505"/>
        <v>Yes</v>
      </c>
      <c r="AF1035" t="str">
        <f t="shared" si="506"/>
        <v>Yes</v>
      </c>
      <c r="AG1035" t="str">
        <f t="shared" si="507"/>
        <v>No</v>
      </c>
      <c r="AH1035" s="1" t="s">
        <v>348</v>
      </c>
      <c r="AI1035" t="s">
        <v>348</v>
      </c>
      <c r="AJ1035" t="str">
        <f t="shared" si="499"/>
        <v/>
      </c>
      <c r="AK1035" t="str">
        <f t="shared" si="509"/>
        <v/>
      </c>
      <c r="AL1035" t="str">
        <f t="shared" si="510"/>
        <v>Consumer</v>
      </c>
      <c r="AM1035" t="str">
        <f t="shared" si="511"/>
        <v>Industrial</v>
      </c>
      <c r="AN1035" t="str">
        <f t="shared" si="512"/>
        <v/>
      </c>
      <c r="AO1035" t="str">
        <f t="shared" si="513"/>
        <v/>
      </c>
      <c r="AP1035" t="str">
        <f t="shared" si="493"/>
        <v/>
      </c>
    </row>
    <row r="1036" spans="1:42" hidden="1" x14ac:dyDescent="0.35">
      <c r="A1036" s="1">
        <v>4087141</v>
      </c>
      <c r="B1036" s="1" t="s">
        <v>582</v>
      </c>
      <c r="C1036" s="1" t="s">
        <v>583</v>
      </c>
      <c r="D1036" s="1">
        <v>2017</v>
      </c>
      <c r="E1036" s="1" t="s">
        <v>618</v>
      </c>
      <c r="F1036" s="1">
        <v>62805</v>
      </c>
      <c r="G1036" s="1" t="s">
        <v>208</v>
      </c>
      <c r="H1036" s="1" t="s">
        <v>42</v>
      </c>
      <c r="I1036" s="1" t="s">
        <v>596</v>
      </c>
      <c r="J1036" s="1">
        <v>4433</v>
      </c>
      <c r="K1036" s="1" t="s">
        <v>614</v>
      </c>
      <c r="L1036" s="1" t="s">
        <v>507</v>
      </c>
      <c r="M1036" s="1"/>
      <c r="N1036" s="1" t="s">
        <v>606</v>
      </c>
      <c r="O1036" s="1" t="str">
        <f t="shared" si="494"/>
        <v>No</v>
      </c>
      <c r="P1036" s="1" t="s">
        <v>722</v>
      </c>
      <c r="Q1036" s="1">
        <v>0.04</v>
      </c>
      <c r="R1036" s="1">
        <f t="shared" si="484"/>
        <v>0</v>
      </c>
      <c r="S1036" s="1">
        <v>0.04</v>
      </c>
      <c r="T1036" s="1" t="s">
        <v>7</v>
      </c>
      <c r="U1036" s="1">
        <f>R1036/1</f>
        <v>0</v>
      </c>
      <c r="V1036" s="1">
        <f>S1036</f>
        <v>0.04</v>
      </c>
      <c r="W1036" s="1" t="s">
        <v>177</v>
      </c>
      <c r="X1036" s="1" t="str">
        <f t="shared" ref="X1036:X1054" si="516">IF(N1036="E", "Yes", "No")</f>
        <v>No</v>
      </c>
      <c r="AB1036" s="1" t="s">
        <v>381</v>
      </c>
      <c r="AC1036" t="str">
        <f t="shared" si="515"/>
        <v>No</v>
      </c>
      <c r="AD1036" t="str">
        <f t="shared" si="504"/>
        <v>No</v>
      </c>
      <c r="AE1036" t="str">
        <f t="shared" si="505"/>
        <v>No</v>
      </c>
      <c r="AF1036" t="str">
        <f t="shared" si="506"/>
        <v>No</v>
      </c>
      <c r="AG1036" t="str">
        <f t="shared" si="507"/>
        <v>No</v>
      </c>
      <c r="AH1036" s="1" t="s">
        <v>349</v>
      </c>
      <c r="AI1036" t="s">
        <v>348</v>
      </c>
      <c r="AJ1036" t="str">
        <f t="shared" si="499"/>
        <v/>
      </c>
      <c r="AK1036" t="str">
        <f t="shared" si="509"/>
        <v/>
      </c>
      <c r="AL1036" t="str">
        <f t="shared" si="510"/>
        <v/>
      </c>
      <c r="AM1036" t="str">
        <f t="shared" si="511"/>
        <v/>
      </c>
      <c r="AN1036" t="str">
        <f t="shared" si="512"/>
        <v/>
      </c>
      <c r="AO1036" t="str">
        <f t="shared" si="513"/>
        <v>PAH</v>
      </c>
      <c r="AP1036" t="str">
        <f t="shared" si="493"/>
        <v/>
      </c>
    </row>
    <row r="1037" spans="1:42" hidden="1" x14ac:dyDescent="0.35">
      <c r="A1037" s="1">
        <v>4087141</v>
      </c>
      <c r="B1037" s="1" t="s">
        <v>582</v>
      </c>
      <c r="C1037" s="1" t="s">
        <v>583</v>
      </c>
      <c r="D1037" s="1">
        <v>2017</v>
      </c>
      <c r="E1037" s="1" t="s">
        <v>618</v>
      </c>
      <c r="F1037" s="1">
        <v>67494</v>
      </c>
      <c r="G1037" s="1" t="s">
        <v>281</v>
      </c>
      <c r="H1037" s="1" t="s">
        <v>117</v>
      </c>
      <c r="I1037" s="1" t="s">
        <v>597</v>
      </c>
      <c r="J1037" s="1">
        <v>2440</v>
      </c>
      <c r="K1037" s="1" t="s">
        <v>345</v>
      </c>
      <c r="L1037" s="1" t="s">
        <v>566</v>
      </c>
      <c r="M1037" s="1"/>
      <c r="N1037" s="1" t="s">
        <v>606</v>
      </c>
      <c r="O1037" s="1" t="str">
        <f t="shared" si="494"/>
        <v>No</v>
      </c>
      <c r="P1037" s="1" t="s">
        <v>722</v>
      </c>
      <c r="Q1037" s="1">
        <v>140</v>
      </c>
      <c r="R1037" s="1">
        <f t="shared" si="484"/>
        <v>0</v>
      </c>
      <c r="S1037" s="1">
        <v>80</v>
      </c>
      <c r="T1037" s="1" t="s">
        <v>30</v>
      </c>
      <c r="U1037" s="1">
        <f t="shared" ref="U1037:V1041" si="517">R1037/1000</f>
        <v>0</v>
      </c>
      <c r="V1037" s="1">
        <f t="shared" si="517"/>
        <v>0.08</v>
      </c>
      <c r="W1037" s="1" t="s">
        <v>231</v>
      </c>
      <c r="X1037" s="1" t="str">
        <f t="shared" si="516"/>
        <v>No</v>
      </c>
      <c r="AB1037" t="s">
        <v>457</v>
      </c>
      <c r="AC1037" t="str">
        <f t="shared" si="515"/>
        <v>No</v>
      </c>
      <c r="AD1037" t="str">
        <f t="shared" si="504"/>
        <v>Yes</v>
      </c>
      <c r="AE1037" t="str">
        <f t="shared" si="505"/>
        <v>No</v>
      </c>
      <c r="AF1037" t="str">
        <f t="shared" si="506"/>
        <v>Yes</v>
      </c>
      <c r="AG1037" t="str">
        <f t="shared" si="507"/>
        <v>Yes</v>
      </c>
      <c r="AH1037" s="1" t="s">
        <v>348</v>
      </c>
      <c r="AI1037" t="s">
        <v>348</v>
      </c>
      <c r="AJ1037" t="str">
        <f t="shared" si="499"/>
        <v/>
      </c>
      <c r="AK1037" t="str">
        <f t="shared" si="509"/>
        <v>PCP</v>
      </c>
      <c r="AL1037" t="str">
        <f t="shared" si="510"/>
        <v/>
      </c>
      <c r="AM1037" t="str">
        <f t="shared" si="511"/>
        <v>Industrial</v>
      </c>
      <c r="AN1037" t="str">
        <f t="shared" si="512"/>
        <v>Pharmaceutical</v>
      </c>
      <c r="AO1037" t="str">
        <f t="shared" si="513"/>
        <v/>
      </c>
      <c r="AP1037" t="str">
        <f t="shared" si="493"/>
        <v/>
      </c>
    </row>
    <row r="1038" spans="1:42" hidden="1" x14ac:dyDescent="0.35">
      <c r="A1038" s="1">
        <v>4087141</v>
      </c>
      <c r="B1038" s="1" t="s">
        <v>582</v>
      </c>
      <c r="C1038" s="1" t="s">
        <v>583</v>
      </c>
      <c r="D1038" s="1">
        <v>2017</v>
      </c>
      <c r="E1038" s="1" t="s">
        <v>618</v>
      </c>
      <c r="F1038" s="1">
        <v>67447</v>
      </c>
      <c r="G1038" s="1" t="s">
        <v>243</v>
      </c>
      <c r="H1038" s="1" t="s">
        <v>81</v>
      </c>
      <c r="I1038" s="1" t="s">
        <v>597</v>
      </c>
      <c r="J1038" s="1">
        <v>2440</v>
      </c>
      <c r="K1038" s="1" t="s">
        <v>345</v>
      </c>
      <c r="L1038" s="1" t="s">
        <v>563</v>
      </c>
      <c r="M1038" s="1"/>
      <c r="N1038" s="1" t="s">
        <v>606</v>
      </c>
      <c r="O1038" s="1" t="str">
        <f t="shared" si="494"/>
        <v>No</v>
      </c>
      <c r="P1038" s="1" t="s">
        <v>722</v>
      </c>
      <c r="Q1038" s="1">
        <v>19</v>
      </c>
      <c r="R1038" s="1">
        <f t="shared" si="484"/>
        <v>0</v>
      </c>
      <c r="S1038" s="1">
        <v>48</v>
      </c>
      <c r="T1038" s="1" t="s">
        <v>30</v>
      </c>
      <c r="U1038" s="1">
        <f t="shared" si="517"/>
        <v>0</v>
      </c>
      <c r="V1038" s="1">
        <f t="shared" si="517"/>
        <v>4.8000000000000001E-2</v>
      </c>
      <c r="W1038" s="1" t="s">
        <v>231</v>
      </c>
      <c r="X1038" s="1" t="str">
        <f t="shared" si="516"/>
        <v>No</v>
      </c>
      <c r="AB1038" t="s">
        <v>421</v>
      </c>
      <c r="AC1038" t="str">
        <f t="shared" si="515"/>
        <v>No</v>
      </c>
      <c r="AD1038" t="str">
        <f t="shared" si="504"/>
        <v>Yes</v>
      </c>
      <c r="AE1038" t="str">
        <f t="shared" si="505"/>
        <v>No</v>
      </c>
      <c r="AF1038" t="str">
        <f t="shared" si="506"/>
        <v>No</v>
      </c>
      <c r="AG1038" t="str">
        <f t="shared" si="507"/>
        <v>Yes</v>
      </c>
      <c r="AH1038" s="1" t="s">
        <v>348</v>
      </c>
      <c r="AI1038" t="s">
        <v>348</v>
      </c>
      <c r="AJ1038" t="str">
        <f t="shared" si="499"/>
        <v/>
      </c>
      <c r="AK1038" t="str">
        <f t="shared" si="509"/>
        <v>PCP</v>
      </c>
      <c r="AL1038" t="str">
        <f t="shared" si="510"/>
        <v/>
      </c>
      <c r="AM1038" t="str">
        <f t="shared" si="511"/>
        <v/>
      </c>
      <c r="AN1038" t="str">
        <f t="shared" si="512"/>
        <v>Pharmaceutical</v>
      </c>
      <c r="AO1038" t="str">
        <f t="shared" si="513"/>
        <v/>
      </c>
      <c r="AP1038" t="str">
        <f t="shared" si="493"/>
        <v/>
      </c>
    </row>
    <row r="1039" spans="1:42" hidden="1" x14ac:dyDescent="0.35">
      <c r="A1039" s="1">
        <v>4087141</v>
      </c>
      <c r="B1039" s="1" t="s">
        <v>582</v>
      </c>
      <c r="C1039" s="1" t="s">
        <v>583</v>
      </c>
      <c r="D1039" s="1">
        <v>2017</v>
      </c>
      <c r="E1039" s="1" t="s">
        <v>618</v>
      </c>
      <c r="F1039" s="1">
        <v>67525</v>
      </c>
      <c r="G1039" s="1" t="s">
        <v>309</v>
      </c>
      <c r="H1039" s="1" t="s">
        <v>143</v>
      </c>
      <c r="I1039" s="1" t="s">
        <v>597</v>
      </c>
      <c r="J1039" s="1">
        <v>2440</v>
      </c>
      <c r="K1039" s="1" t="s">
        <v>345</v>
      </c>
      <c r="L1039" s="1" t="s">
        <v>566</v>
      </c>
      <c r="M1039" s="1"/>
      <c r="N1039" s="1" t="s">
        <v>606</v>
      </c>
      <c r="O1039" s="1" t="str">
        <f t="shared" ref="O1039:O1054" si="518">IF(N1039="&lt;", "No", "Yes")</f>
        <v>No</v>
      </c>
      <c r="P1039" s="1" t="s">
        <v>722</v>
      </c>
      <c r="Q1039" s="1">
        <v>200</v>
      </c>
      <c r="R1039" s="1">
        <f t="shared" si="484"/>
        <v>0</v>
      </c>
      <c r="S1039" s="1">
        <v>52</v>
      </c>
      <c r="T1039" s="1" t="s">
        <v>30</v>
      </c>
      <c r="U1039" s="1">
        <f t="shared" si="517"/>
        <v>0</v>
      </c>
      <c r="V1039" s="1">
        <f t="shared" si="517"/>
        <v>5.1999999999999998E-2</v>
      </c>
      <c r="W1039" s="1" t="s">
        <v>231</v>
      </c>
      <c r="X1039" s="1" t="str">
        <f t="shared" si="516"/>
        <v>No</v>
      </c>
      <c r="AB1039" t="s">
        <v>484</v>
      </c>
      <c r="AC1039" t="str">
        <f t="shared" si="515"/>
        <v>No</v>
      </c>
      <c r="AD1039" t="str">
        <f t="shared" si="504"/>
        <v>Yes</v>
      </c>
      <c r="AE1039" t="str">
        <f t="shared" si="505"/>
        <v>No</v>
      </c>
      <c r="AF1039" t="str">
        <f t="shared" si="506"/>
        <v>Yes</v>
      </c>
      <c r="AG1039" t="str">
        <f t="shared" si="507"/>
        <v>Yes</v>
      </c>
      <c r="AH1039" s="1" t="s">
        <v>348</v>
      </c>
      <c r="AI1039" t="s">
        <v>348</v>
      </c>
      <c r="AJ1039" t="str">
        <f t="shared" si="499"/>
        <v/>
      </c>
      <c r="AK1039" t="str">
        <f t="shared" si="509"/>
        <v>PCP</v>
      </c>
      <c r="AL1039" t="str">
        <f t="shared" si="510"/>
        <v/>
      </c>
      <c r="AM1039" t="str">
        <f t="shared" si="511"/>
        <v>Industrial</v>
      </c>
      <c r="AN1039" t="str">
        <f t="shared" si="512"/>
        <v>Pharmaceutical</v>
      </c>
      <c r="AO1039" t="str">
        <f t="shared" si="513"/>
        <v/>
      </c>
      <c r="AP1039" t="str">
        <f t="shared" si="493"/>
        <v/>
      </c>
    </row>
    <row r="1040" spans="1:42" hidden="1" x14ac:dyDescent="0.35">
      <c r="A1040" s="1">
        <v>4087141</v>
      </c>
      <c r="B1040" s="1" t="s">
        <v>582</v>
      </c>
      <c r="C1040" s="1" t="s">
        <v>583</v>
      </c>
      <c r="D1040" s="1">
        <v>2017</v>
      </c>
      <c r="E1040" s="1" t="s">
        <v>618</v>
      </c>
      <c r="F1040" s="1">
        <v>67484</v>
      </c>
      <c r="G1040" s="1" t="s">
        <v>274</v>
      </c>
      <c r="H1040" s="1" t="s">
        <v>110</v>
      </c>
      <c r="I1040" s="1" t="s">
        <v>597</v>
      </c>
      <c r="J1040" s="1">
        <v>2440</v>
      </c>
      <c r="K1040" s="1" t="s">
        <v>345</v>
      </c>
      <c r="L1040" s="1" t="s">
        <v>345</v>
      </c>
      <c r="M1040" s="1"/>
      <c r="N1040" s="1" t="s">
        <v>606</v>
      </c>
      <c r="O1040" s="1" t="str">
        <f t="shared" si="518"/>
        <v>No</v>
      </c>
      <c r="P1040" s="1" t="s">
        <v>722</v>
      </c>
      <c r="Q1040" s="1">
        <v>22</v>
      </c>
      <c r="R1040" s="1">
        <f t="shared" si="484"/>
        <v>0</v>
      </c>
      <c r="S1040" s="1">
        <v>22</v>
      </c>
      <c r="T1040" s="1" t="s">
        <v>30</v>
      </c>
      <c r="U1040" s="1">
        <f t="shared" si="517"/>
        <v>0</v>
      </c>
      <c r="V1040" s="1">
        <f t="shared" si="517"/>
        <v>2.1999999999999999E-2</v>
      </c>
      <c r="W1040" s="1" t="s">
        <v>231</v>
      </c>
      <c r="X1040" s="1" t="str">
        <f t="shared" si="516"/>
        <v>No</v>
      </c>
      <c r="AB1040" t="s">
        <v>450</v>
      </c>
      <c r="AC1040" t="str">
        <f t="shared" si="515"/>
        <v>No</v>
      </c>
      <c r="AD1040" t="str">
        <f t="shared" si="504"/>
        <v>No</v>
      </c>
      <c r="AE1040" t="str">
        <f t="shared" si="505"/>
        <v>No</v>
      </c>
      <c r="AF1040" t="str">
        <f t="shared" si="506"/>
        <v>No</v>
      </c>
      <c r="AG1040" t="str">
        <f t="shared" si="507"/>
        <v>Yes</v>
      </c>
      <c r="AH1040" s="1" t="s">
        <v>348</v>
      </c>
      <c r="AI1040" t="s">
        <v>348</v>
      </c>
      <c r="AJ1040" t="str">
        <f t="shared" si="499"/>
        <v/>
      </c>
      <c r="AK1040" t="str">
        <f t="shared" si="509"/>
        <v/>
      </c>
      <c r="AL1040" t="str">
        <f t="shared" si="510"/>
        <v/>
      </c>
      <c r="AM1040" t="str">
        <f t="shared" si="511"/>
        <v/>
      </c>
      <c r="AN1040" t="str">
        <f t="shared" si="512"/>
        <v>Pharmaceutical</v>
      </c>
      <c r="AO1040" t="str">
        <f t="shared" si="513"/>
        <v/>
      </c>
      <c r="AP1040" t="str">
        <f t="shared" si="493"/>
        <v/>
      </c>
    </row>
    <row r="1041" spans="1:42" hidden="1" x14ac:dyDescent="0.35">
      <c r="A1041" s="1">
        <v>4087141</v>
      </c>
      <c r="B1041" s="1" t="s">
        <v>582</v>
      </c>
      <c r="C1041" s="1" t="s">
        <v>583</v>
      </c>
      <c r="D1041" s="1">
        <v>2017</v>
      </c>
      <c r="E1041" s="1" t="s">
        <v>618</v>
      </c>
      <c r="F1041" s="1">
        <v>67505</v>
      </c>
      <c r="G1041" s="1" t="s">
        <v>292</v>
      </c>
      <c r="H1041" s="1" t="s">
        <v>128</v>
      </c>
      <c r="I1041" s="1" t="s">
        <v>597</v>
      </c>
      <c r="J1041" s="1">
        <v>2440</v>
      </c>
      <c r="K1041" s="1" t="s">
        <v>345</v>
      </c>
      <c r="L1041" s="1" t="s">
        <v>345</v>
      </c>
      <c r="M1041" s="1"/>
      <c r="N1041" s="1" t="s">
        <v>606</v>
      </c>
      <c r="O1041" s="1" t="str">
        <f t="shared" si="518"/>
        <v>No</v>
      </c>
      <c r="P1041" s="1" t="s">
        <v>722</v>
      </c>
      <c r="Q1041" s="1">
        <v>6.6</v>
      </c>
      <c r="R1041" s="1">
        <f t="shared" si="484"/>
        <v>0</v>
      </c>
      <c r="S1041" s="1">
        <v>6.6</v>
      </c>
      <c r="T1041" s="1" t="s">
        <v>30</v>
      </c>
      <c r="U1041" s="1">
        <f t="shared" si="517"/>
        <v>0</v>
      </c>
      <c r="V1041" s="1">
        <f t="shared" si="517"/>
        <v>6.6E-3</v>
      </c>
      <c r="W1041" s="1" t="s">
        <v>231</v>
      </c>
      <c r="X1041" s="1" t="str">
        <f t="shared" si="516"/>
        <v>No</v>
      </c>
      <c r="AB1041" t="s">
        <v>467</v>
      </c>
      <c r="AC1041" t="str">
        <f t="shared" si="515"/>
        <v>No</v>
      </c>
      <c r="AD1041" t="str">
        <f t="shared" si="504"/>
        <v>No</v>
      </c>
      <c r="AE1041" t="str">
        <f t="shared" si="505"/>
        <v>No</v>
      </c>
      <c r="AF1041" t="str">
        <f t="shared" si="506"/>
        <v>No</v>
      </c>
      <c r="AG1041" t="str">
        <f t="shared" si="507"/>
        <v>Yes</v>
      </c>
      <c r="AH1041" s="1" t="s">
        <v>348</v>
      </c>
      <c r="AI1041" t="s">
        <v>348</v>
      </c>
      <c r="AJ1041" t="str">
        <f t="shared" si="499"/>
        <v/>
      </c>
      <c r="AK1041" t="str">
        <f t="shared" si="509"/>
        <v/>
      </c>
      <c r="AL1041" t="str">
        <f t="shared" si="510"/>
        <v/>
      </c>
      <c r="AM1041" t="str">
        <f t="shared" si="511"/>
        <v/>
      </c>
      <c r="AN1041" t="str">
        <f t="shared" si="512"/>
        <v>Pharmaceutical</v>
      </c>
      <c r="AO1041" t="str">
        <f t="shared" si="513"/>
        <v/>
      </c>
      <c r="AP1041" t="str">
        <f t="shared" si="493"/>
        <v/>
      </c>
    </row>
    <row r="1042" spans="1:42" hidden="1" x14ac:dyDescent="0.35">
      <c r="A1042" s="1">
        <v>4087141</v>
      </c>
      <c r="B1042" s="1" t="s">
        <v>582</v>
      </c>
      <c r="C1042" s="1" t="s">
        <v>583</v>
      </c>
      <c r="D1042" s="1">
        <v>2017</v>
      </c>
      <c r="E1042" s="1" t="s">
        <v>618</v>
      </c>
      <c r="F1042" s="1">
        <v>62819</v>
      </c>
      <c r="G1042" s="1" t="s">
        <v>219</v>
      </c>
      <c r="H1042" s="1" t="s">
        <v>56</v>
      </c>
      <c r="I1042" s="1" t="s">
        <v>596</v>
      </c>
      <c r="J1042" s="1">
        <v>4433</v>
      </c>
      <c r="K1042" s="1" t="s">
        <v>614</v>
      </c>
      <c r="L1042" s="1" t="s">
        <v>559</v>
      </c>
      <c r="M1042" s="1"/>
      <c r="N1042" s="1" t="s">
        <v>606</v>
      </c>
      <c r="O1042" s="1" t="str">
        <f t="shared" si="518"/>
        <v>No</v>
      </c>
      <c r="P1042" s="1" t="s">
        <v>722</v>
      </c>
      <c r="Q1042" s="1">
        <v>0.16</v>
      </c>
      <c r="R1042" s="1">
        <f t="shared" si="484"/>
        <v>0</v>
      </c>
      <c r="S1042" s="1">
        <v>0.16</v>
      </c>
      <c r="T1042" s="1" t="s">
        <v>7</v>
      </c>
      <c r="U1042" s="1">
        <f>R1042/1</f>
        <v>0</v>
      </c>
      <c r="V1042" s="1">
        <f>S1042</f>
        <v>0.16</v>
      </c>
      <c r="W1042" s="1" t="s">
        <v>177</v>
      </c>
      <c r="X1042" s="1" t="str">
        <f t="shared" si="516"/>
        <v>No</v>
      </c>
      <c r="AB1042" t="s">
        <v>395</v>
      </c>
      <c r="AC1042" t="str">
        <f t="shared" si="515"/>
        <v>No</v>
      </c>
      <c r="AD1042" t="str">
        <f t="shared" si="504"/>
        <v>Yes</v>
      </c>
      <c r="AE1042" t="str">
        <f t="shared" si="505"/>
        <v>Yes</v>
      </c>
      <c r="AF1042" t="str">
        <f t="shared" si="506"/>
        <v>Yes</v>
      </c>
      <c r="AG1042" t="str">
        <f t="shared" si="507"/>
        <v>Yes</v>
      </c>
      <c r="AH1042" s="1" t="s">
        <v>348</v>
      </c>
      <c r="AI1042" t="s">
        <v>348</v>
      </c>
      <c r="AJ1042" t="str">
        <f t="shared" si="499"/>
        <v/>
      </c>
      <c r="AK1042" t="str">
        <f t="shared" si="509"/>
        <v>PCP</v>
      </c>
      <c r="AL1042" t="str">
        <f t="shared" si="510"/>
        <v>Consumer</v>
      </c>
      <c r="AM1042" t="str">
        <f t="shared" si="511"/>
        <v>Industrial</v>
      </c>
      <c r="AN1042" t="str">
        <f t="shared" si="512"/>
        <v>Pharmaceutical</v>
      </c>
      <c r="AO1042" t="str">
        <f t="shared" si="513"/>
        <v/>
      </c>
      <c r="AP1042" t="str">
        <f t="shared" si="493"/>
        <v/>
      </c>
    </row>
    <row r="1043" spans="1:42" hidden="1" x14ac:dyDescent="0.35">
      <c r="A1043" s="1">
        <v>4087141</v>
      </c>
      <c r="B1043" s="1" t="s">
        <v>582</v>
      </c>
      <c r="C1043" s="1" t="s">
        <v>583</v>
      </c>
      <c r="D1043" s="1">
        <v>2017</v>
      </c>
      <c r="E1043" s="1" t="s">
        <v>618</v>
      </c>
      <c r="F1043" s="1">
        <v>62808</v>
      </c>
      <c r="G1043" s="1" t="s">
        <v>210</v>
      </c>
      <c r="H1043" s="1" t="s">
        <v>45</v>
      </c>
      <c r="I1043" s="1" t="s">
        <v>596</v>
      </c>
      <c r="J1043" s="1">
        <v>4433</v>
      </c>
      <c r="K1043" s="1" t="s">
        <v>614</v>
      </c>
      <c r="L1043" s="1" t="s">
        <v>532</v>
      </c>
      <c r="M1043" s="1"/>
      <c r="N1043" s="1" t="s">
        <v>606</v>
      </c>
      <c r="O1043" s="1" t="str">
        <f t="shared" si="518"/>
        <v>No</v>
      </c>
      <c r="P1043" s="1" t="s">
        <v>722</v>
      </c>
      <c r="Q1043" s="1">
        <v>0.04</v>
      </c>
      <c r="R1043" s="1">
        <f t="shared" ref="R1043:R1106" si="519">IF(O1043="No", 0, Q1043)</f>
        <v>0</v>
      </c>
      <c r="S1043" s="1">
        <v>0.04</v>
      </c>
      <c r="T1043" s="1" t="s">
        <v>7</v>
      </c>
      <c r="U1043" s="1">
        <f>R1043/1</f>
        <v>0</v>
      </c>
      <c r="V1043" s="1">
        <f>S1043</f>
        <v>0.04</v>
      </c>
      <c r="W1043" s="1" t="s">
        <v>177</v>
      </c>
      <c r="X1043" s="1" t="str">
        <f t="shared" si="516"/>
        <v>No</v>
      </c>
      <c r="AB1043" t="s">
        <v>384</v>
      </c>
      <c r="AC1043" t="str">
        <f t="shared" si="515"/>
        <v>No</v>
      </c>
      <c r="AD1043" t="str">
        <f t="shared" si="504"/>
        <v>No</v>
      </c>
      <c r="AE1043" t="str">
        <f t="shared" si="505"/>
        <v>No</v>
      </c>
      <c r="AF1043" t="str">
        <f t="shared" si="506"/>
        <v>No</v>
      </c>
      <c r="AG1043" t="str">
        <f t="shared" si="507"/>
        <v>No</v>
      </c>
      <c r="AH1043" s="1" t="s">
        <v>348</v>
      </c>
      <c r="AI1043" t="s">
        <v>349</v>
      </c>
      <c r="AJ1043" t="str">
        <f t="shared" si="499"/>
        <v/>
      </c>
      <c r="AK1043" t="str">
        <f t="shared" si="509"/>
        <v/>
      </c>
      <c r="AL1043" t="str">
        <f t="shared" si="510"/>
        <v/>
      </c>
      <c r="AM1043" t="str">
        <f t="shared" si="511"/>
        <v/>
      </c>
      <c r="AN1043" t="str">
        <f t="shared" si="512"/>
        <v/>
      </c>
      <c r="AO1043" t="str">
        <f t="shared" si="513"/>
        <v/>
      </c>
      <c r="AP1043" t="str">
        <f t="shared" si="493"/>
        <v>Other</v>
      </c>
    </row>
    <row r="1044" spans="1:42" hidden="1" x14ac:dyDescent="0.35">
      <c r="A1044" s="1">
        <v>4087141</v>
      </c>
      <c r="B1044" s="1" t="s">
        <v>582</v>
      </c>
      <c r="C1044" s="1" t="s">
        <v>583</v>
      </c>
      <c r="D1044" s="1">
        <v>2017</v>
      </c>
      <c r="E1044" s="1" t="s">
        <v>618</v>
      </c>
      <c r="F1044" s="1">
        <v>67469</v>
      </c>
      <c r="G1044" s="1" t="s">
        <v>262</v>
      </c>
      <c r="H1044" s="1" t="s">
        <v>99</v>
      </c>
      <c r="I1044" s="1" t="s">
        <v>597</v>
      </c>
      <c r="J1044" s="1">
        <v>2440</v>
      </c>
      <c r="K1044" s="1" t="s">
        <v>345</v>
      </c>
      <c r="L1044" s="1" t="s">
        <v>561</v>
      </c>
      <c r="M1044" s="1"/>
      <c r="N1044" s="1" t="s">
        <v>606</v>
      </c>
      <c r="O1044" s="1" t="str">
        <f t="shared" si="518"/>
        <v>No</v>
      </c>
      <c r="P1044" s="1" t="s">
        <v>722</v>
      </c>
      <c r="Q1044" s="1">
        <v>226</v>
      </c>
      <c r="R1044" s="1">
        <f t="shared" si="519"/>
        <v>0</v>
      </c>
      <c r="S1044" s="1">
        <v>226</v>
      </c>
      <c r="T1044" s="1" t="s">
        <v>30</v>
      </c>
      <c r="U1044" s="1">
        <f t="shared" ref="U1044:V1048" si="520">R1044/1000</f>
        <v>0</v>
      </c>
      <c r="V1044" s="1">
        <f t="shared" si="520"/>
        <v>0.22600000000000001</v>
      </c>
      <c r="W1044" s="1" t="s">
        <v>231</v>
      </c>
      <c r="X1044" s="1" t="str">
        <f t="shared" si="516"/>
        <v>No</v>
      </c>
      <c r="AB1044" t="s">
        <v>438</v>
      </c>
      <c r="AC1044" t="str">
        <f t="shared" si="515"/>
        <v>No</v>
      </c>
      <c r="AD1044" t="str">
        <f t="shared" si="504"/>
        <v>No</v>
      </c>
      <c r="AE1044" t="str">
        <f t="shared" si="505"/>
        <v>No</v>
      </c>
      <c r="AF1044" t="str">
        <f t="shared" si="506"/>
        <v>Yes</v>
      </c>
      <c r="AG1044" t="str">
        <f t="shared" si="507"/>
        <v>Yes</v>
      </c>
      <c r="AH1044" s="1" t="s">
        <v>348</v>
      </c>
      <c r="AI1044" t="s">
        <v>348</v>
      </c>
      <c r="AJ1044" t="str">
        <f t="shared" si="499"/>
        <v/>
      </c>
      <c r="AK1044" t="str">
        <f t="shared" si="509"/>
        <v/>
      </c>
      <c r="AL1044" t="str">
        <f t="shared" si="510"/>
        <v/>
      </c>
      <c r="AM1044" t="str">
        <f t="shared" si="511"/>
        <v>Industrial</v>
      </c>
      <c r="AN1044" t="str">
        <f t="shared" si="512"/>
        <v>Pharmaceutical</v>
      </c>
      <c r="AO1044" t="str">
        <f t="shared" si="513"/>
        <v/>
      </c>
      <c r="AP1044" t="str">
        <f t="shared" si="493"/>
        <v/>
      </c>
    </row>
    <row r="1045" spans="1:42" hidden="1" x14ac:dyDescent="0.35">
      <c r="A1045" s="1">
        <v>4087141</v>
      </c>
      <c r="B1045" s="1" t="s">
        <v>582</v>
      </c>
      <c r="C1045" s="1" t="s">
        <v>583</v>
      </c>
      <c r="D1045" s="1">
        <v>2017</v>
      </c>
      <c r="E1045" s="1" t="s">
        <v>618</v>
      </c>
      <c r="F1045" s="1">
        <v>67477</v>
      </c>
      <c r="G1045" s="1" t="s">
        <v>268</v>
      </c>
      <c r="H1045" s="1" t="s">
        <v>105</v>
      </c>
      <c r="I1045" s="1" t="s">
        <v>597</v>
      </c>
      <c r="J1045" s="1">
        <v>2440</v>
      </c>
      <c r="K1045" s="1" t="s">
        <v>345</v>
      </c>
      <c r="L1045" s="1" t="s">
        <v>561</v>
      </c>
      <c r="M1045" s="1"/>
      <c r="N1045" s="1" t="s">
        <v>606</v>
      </c>
      <c r="O1045" s="1" t="str">
        <f t="shared" si="518"/>
        <v>No</v>
      </c>
      <c r="P1045" s="1" t="s">
        <v>722</v>
      </c>
      <c r="Q1045" s="1">
        <v>116</v>
      </c>
      <c r="R1045" s="1">
        <f t="shared" si="519"/>
        <v>0</v>
      </c>
      <c r="S1045" s="1">
        <v>50</v>
      </c>
      <c r="T1045" s="1" t="s">
        <v>30</v>
      </c>
      <c r="U1045" s="1">
        <f t="shared" si="520"/>
        <v>0</v>
      </c>
      <c r="V1045" s="1">
        <f t="shared" si="520"/>
        <v>0.05</v>
      </c>
      <c r="W1045" s="1" t="s">
        <v>231</v>
      </c>
      <c r="X1045" s="1" t="str">
        <f t="shared" si="516"/>
        <v>No</v>
      </c>
      <c r="AB1045" t="s">
        <v>444</v>
      </c>
      <c r="AC1045" t="str">
        <f t="shared" si="515"/>
        <v>No</v>
      </c>
      <c r="AD1045" t="str">
        <f t="shared" si="504"/>
        <v>No</v>
      </c>
      <c r="AE1045" t="str">
        <f t="shared" si="505"/>
        <v>No</v>
      </c>
      <c r="AF1045" t="str">
        <f t="shared" si="506"/>
        <v>Yes</v>
      </c>
      <c r="AG1045" t="str">
        <f t="shared" si="507"/>
        <v>Yes</v>
      </c>
      <c r="AH1045" s="1" t="s">
        <v>348</v>
      </c>
      <c r="AI1045" t="s">
        <v>348</v>
      </c>
      <c r="AJ1045" t="str">
        <f t="shared" si="499"/>
        <v/>
      </c>
      <c r="AK1045" t="str">
        <f t="shared" si="509"/>
        <v/>
      </c>
      <c r="AL1045" t="str">
        <f t="shared" si="510"/>
        <v/>
      </c>
      <c r="AM1045" t="str">
        <f t="shared" si="511"/>
        <v>Industrial</v>
      </c>
      <c r="AN1045" t="str">
        <f t="shared" si="512"/>
        <v>Pharmaceutical</v>
      </c>
      <c r="AO1045" t="str">
        <f t="shared" si="513"/>
        <v/>
      </c>
      <c r="AP1045" t="str">
        <f t="shared" si="493"/>
        <v/>
      </c>
    </row>
    <row r="1046" spans="1:42" hidden="1" x14ac:dyDescent="0.35">
      <c r="A1046" s="1">
        <v>4087141</v>
      </c>
      <c r="B1046" s="1" t="s">
        <v>582</v>
      </c>
      <c r="C1046" s="1" t="s">
        <v>583</v>
      </c>
      <c r="D1046" s="1">
        <v>2017</v>
      </c>
      <c r="E1046" s="1" t="s">
        <v>618</v>
      </c>
      <c r="F1046" s="1">
        <v>67524</v>
      </c>
      <c r="G1046" s="1" t="s">
        <v>308</v>
      </c>
      <c r="H1046" s="1" t="s">
        <v>142</v>
      </c>
      <c r="I1046" s="1" t="s">
        <v>597</v>
      </c>
      <c r="J1046" s="1">
        <v>2440</v>
      </c>
      <c r="K1046" s="1" t="s">
        <v>345</v>
      </c>
      <c r="L1046" s="1" t="s">
        <v>345</v>
      </c>
      <c r="M1046" s="1"/>
      <c r="N1046" s="1" t="s">
        <v>606</v>
      </c>
      <c r="O1046" s="1" t="str">
        <f t="shared" si="518"/>
        <v>No</v>
      </c>
      <c r="P1046" s="1" t="s">
        <v>722</v>
      </c>
      <c r="Q1046" s="1">
        <v>80</v>
      </c>
      <c r="R1046" s="1">
        <f t="shared" si="519"/>
        <v>0</v>
      </c>
      <c r="S1046" s="1">
        <v>114</v>
      </c>
      <c r="T1046" s="1" t="s">
        <v>30</v>
      </c>
      <c r="U1046" s="1">
        <f t="shared" si="520"/>
        <v>0</v>
      </c>
      <c r="V1046" s="1">
        <f t="shared" si="520"/>
        <v>0.114</v>
      </c>
      <c r="W1046" s="1" t="s">
        <v>231</v>
      </c>
      <c r="X1046" s="1" t="str">
        <f t="shared" si="516"/>
        <v>No</v>
      </c>
      <c r="AB1046" t="s">
        <v>483</v>
      </c>
      <c r="AC1046" t="str">
        <f t="shared" si="515"/>
        <v>No</v>
      </c>
      <c r="AD1046" t="str">
        <f t="shared" si="504"/>
        <v>No</v>
      </c>
      <c r="AE1046" t="str">
        <f t="shared" si="505"/>
        <v>No</v>
      </c>
      <c r="AF1046" t="str">
        <f t="shared" si="506"/>
        <v>No</v>
      </c>
      <c r="AG1046" t="str">
        <f t="shared" si="507"/>
        <v>Yes</v>
      </c>
      <c r="AH1046" s="1" t="s">
        <v>348</v>
      </c>
      <c r="AI1046" t="s">
        <v>348</v>
      </c>
      <c r="AJ1046" t="str">
        <f t="shared" si="499"/>
        <v/>
      </c>
      <c r="AK1046" t="str">
        <f t="shared" si="509"/>
        <v/>
      </c>
      <c r="AL1046" t="str">
        <f t="shared" si="510"/>
        <v/>
      </c>
      <c r="AM1046" t="str">
        <f t="shared" si="511"/>
        <v/>
      </c>
      <c r="AN1046" t="str">
        <f t="shared" si="512"/>
        <v>Pharmaceutical</v>
      </c>
      <c r="AO1046" t="str">
        <f t="shared" si="513"/>
        <v/>
      </c>
      <c r="AP1046" t="str">
        <f t="shared" si="493"/>
        <v/>
      </c>
    </row>
    <row r="1047" spans="1:42" hidden="1" x14ac:dyDescent="0.35">
      <c r="A1047" s="1">
        <v>4087141</v>
      </c>
      <c r="B1047" s="1" t="s">
        <v>582</v>
      </c>
      <c r="C1047" s="1" t="s">
        <v>583</v>
      </c>
      <c r="D1047" s="1">
        <v>2017</v>
      </c>
      <c r="E1047" s="1" t="s">
        <v>618</v>
      </c>
      <c r="F1047" s="1">
        <v>67446</v>
      </c>
      <c r="G1047" s="1" t="s">
        <v>242</v>
      </c>
      <c r="H1047" s="1" t="s">
        <v>80</v>
      </c>
      <c r="I1047" s="1" t="s">
        <v>597</v>
      </c>
      <c r="J1047" s="1">
        <v>2440</v>
      </c>
      <c r="K1047" s="1" t="s">
        <v>345</v>
      </c>
      <c r="L1047" s="1" t="s">
        <v>345</v>
      </c>
      <c r="M1047" s="1"/>
      <c r="N1047" s="1" t="s">
        <v>606</v>
      </c>
      <c r="O1047" s="1" t="str">
        <f t="shared" si="518"/>
        <v>No</v>
      </c>
      <c r="P1047" s="1" t="s">
        <v>722</v>
      </c>
      <c r="Q1047" s="1">
        <v>200</v>
      </c>
      <c r="R1047" s="1">
        <f t="shared" si="519"/>
        <v>0</v>
      </c>
      <c r="S1047" s="1">
        <v>88</v>
      </c>
      <c r="T1047" s="1" t="s">
        <v>30</v>
      </c>
      <c r="U1047" s="1">
        <f t="shared" si="520"/>
        <v>0</v>
      </c>
      <c r="V1047" s="1">
        <f t="shared" si="520"/>
        <v>8.7999999999999995E-2</v>
      </c>
      <c r="W1047" s="1" t="s">
        <v>231</v>
      </c>
      <c r="X1047" s="1" t="str">
        <f t="shared" si="516"/>
        <v>No</v>
      </c>
      <c r="AB1047" s="1" t="s">
        <v>377</v>
      </c>
      <c r="AC1047" t="str">
        <f t="shared" si="515"/>
        <v>No</v>
      </c>
      <c r="AD1047" t="str">
        <f t="shared" si="504"/>
        <v>No</v>
      </c>
      <c r="AE1047" t="str">
        <f t="shared" si="505"/>
        <v>No</v>
      </c>
      <c r="AF1047" t="str">
        <f t="shared" si="506"/>
        <v>No</v>
      </c>
      <c r="AG1047" t="str">
        <f t="shared" si="507"/>
        <v>Yes</v>
      </c>
      <c r="AH1047" s="1" t="s">
        <v>348</v>
      </c>
      <c r="AI1047" t="s">
        <v>348</v>
      </c>
      <c r="AJ1047" t="str">
        <f t="shared" si="499"/>
        <v/>
      </c>
      <c r="AK1047" t="str">
        <f t="shared" si="509"/>
        <v/>
      </c>
      <c r="AL1047" t="str">
        <f t="shared" si="510"/>
        <v/>
      </c>
      <c r="AM1047" t="str">
        <f t="shared" si="511"/>
        <v/>
      </c>
      <c r="AN1047" t="str">
        <f t="shared" si="512"/>
        <v>Pharmaceutical</v>
      </c>
      <c r="AO1047" t="str">
        <f t="shared" si="513"/>
        <v/>
      </c>
      <c r="AP1047" t="str">
        <f t="shared" si="493"/>
        <v/>
      </c>
    </row>
    <row r="1048" spans="1:42" hidden="1" x14ac:dyDescent="0.35">
      <c r="A1048" s="1">
        <v>4087141</v>
      </c>
      <c r="B1048" s="1" t="s">
        <v>582</v>
      </c>
      <c r="C1048" s="1" t="s">
        <v>583</v>
      </c>
      <c r="D1048" s="1">
        <v>2017</v>
      </c>
      <c r="E1048" s="1" t="s">
        <v>618</v>
      </c>
      <c r="F1048" s="1">
        <v>67527</v>
      </c>
      <c r="G1048" s="1" t="s">
        <v>310</v>
      </c>
      <c r="H1048" s="1" t="s">
        <v>144</v>
      </c>
      <c r="I1048" s="1" t="s">
        <v>597</v>
      </c>
      <c r="J1048" s="1">
        <v>2440</v>
      </c>
      <c r="K1048" s="1" t="s">
        <v>345</v>
      </c>
      <c r="L1048" s="1" t="s">
        <v>345</v>
      </c>
      <c r="M1048" s="1"/>
      <c r="N1048" s="1" t="s">
        <v>606</v>
      </c>
      <c r="O1048" s="1" t="str">
        <f t="shared" si="518"/>
        <v>No</v>
      </c>
      <c r="P1048" s="1" t="s">
        <v>722</v>
      </c>
      <c r="Q1048" s="1">
        <v>264</v>
      </c>
      <c r="R1048" s="1">
        <f t="shared" si="519"/>
        <v>0</v>
      </c>
      <c r="S1048" s="1">
        <v>72</v>
      </c>
      <c r="T1048" s="1" t="s">
        <v>30</v>
      </c>
      <c r="U1048" s="1">
        <f t="shared" si="520"/>
        <v>0</v>
      </c>
      <c r="V1048" s="1">
        <f t="shared" si="520"/>
        <v>7.1999999999999995E-2</v>
      </c>
      <c r="W1048" s="1" t="s">
        <v>231</v>
      </c>
      <c r="X1048" s="1" t="str">
        <f t="shared" si="516"/>
        <v>No</v>
      </c>
      <c r="AB1048" t="s">
        <v>486</v>
      </c>
      <c r="AC1048" t="str">
        <f t="shared" si="515"/>
        <v>No</v>
      </c>
      <c r="AD1048" t="str">
        <f t="shared" si="504"/>
        <v>No</v>
      </c>
      <c r="AE1048" t="str">
        <f t="shared" si="505"/>
        <v>No</v>
      </c>
      <c r="AF1048" t="str">
        <f t="shared" si="506"/>
        <v>No</v>
      </c>
      <c r="AG1048" t="str">
        <f t="shared" si="507"/>
        <v>Yes</v>
      </c>
      <c r="AH1048" s="1" t="s">
        <v>348</v>
      </c>
      <c r="AI1048" t="s">
        <v>348</v>
      </c>
      <c r="AJ1048" t="str">
        <f t="shared" si="499"/>
        <v/>
      </c>
      <c r="AK1048" t="str">
        <f t="shared" si="509"/>
        <v/>
      </c>
      <c r="AL1048" t="str">
        <f t="shared" si="510"/>
        <v/>
      </c>
      <c r="AM1048" t="str">
        <f t="shared" si="511"/>
        <v/>
      </c>
      <c r="AN1048" t="str">
        <f t="shared" si="512"/>
        <v>Pharmaceutical</v>
      </c>
      <c r="AO1048" t="str">
        <f t="shared" si="513"/>
        <v/>
      </c>
      <c r="AP1048" t="str">
        <f t="shared" si="493"/>
        <v/>
      </c>
    </row>
    <row r="1049" spans="1:42" hidden="1" x14ac:dyDescent="0.35">
      <c r="A1049" s="1">
        <v>4087141</v>
      </c>
      <c r="B1049" s="1" t="s">
        <v>582</v>
      </c>
      <c r="C1049" s="1" t="s">
        <v>583</v>
      </c>
      <c r="D1049" s="1">
        <v>2017</v>
      </c>
      <c r="E1049" s="1" t="s">
        <v>618</v>
      </c>
      <c r="F1049" s="1">
        <v>30218</v>
      </c>
      <c r="G1049" s="1" t="s">
        <v>179</v>
      </c>
      <c r="H1049" s="1" t="s">
        <v>9</v>
      </c>
      <c r="I1049" s="1" t="s">
        <v>596</v>
      </c>
      <c r="J1049" s="1">
        <v>4433</v>
      </c>
      <c r="K1049" s="1" t="s">
        <v>614</v>
      </c>
      <c r="L1049" s="1" t="s">
        <v>544</v>
      </c>
      <c r="M1049" s="1"/>
      <c r="N1049" s="1" t="s">
        <v>606</v>
      </c>
      <c r="O1049" s="1" t="str">
        <f t="shared" si="518"/>
        <v>No</v>
      </c>
      <c r="P1049" s="1" t="s">
        <v>722</v>
      </c>
      <c r="Q1049" s="1">
        <v>0.08</v>
      </c>
      <c r="R1049" s="1">
        <f t="shared" si="519"/>
        <v>0</v>
      </c>
      <c r="S1049" s="1">
        <v>0.08</v>
      </c>
      <c r="T1049" s="1" t="s">
        <v>7</v>
      </c>
      <c r="U1049" s="1">
        <f>R1049/1</f>
        <v>0</v>
      </c>
      <c r="V1049" s="1">
        <f>S1049</f>
        <v>0.08</v>
      </c>
      <c r="W1049" s="1" t="s">
        <v>177</v>
      </c>
      <c r="X1049" s="1" t="str">
        <f t="shared" si="516"/>
        <v>No</v>
      </c>
      <c r="AB1049" t="s">
        <v>351</v>
      </c>
      <c r="AC1049" t="str">
        <f t="shared" si="515"/>
        <v>Yes</v>
      </c>
      <c r="AD1049" t="str">
        <f t="shared" si="504"/>
        <v>Yes</v>
      </c>
      <c r="AE1049" t="str">
        <f t="shared" si="505"/>
        <v>Yes</v>
      </c>
      <c r="AF1049" t="str">
        <f t="shared" si="506"/>
        <v>Yes</v>
      </c>
      <c r="AG1049" t="str">
        <f t="shared" si="507"/>
        <v>Yes</v>
      </c>
      <c r="AH1049" t="s">
        <v>348</v>
      </c>
      <c r="AI1049" t="s">
        <v>348</v>
      </c>
      <c r="AJ1049" t="str">
        <f t="shared" si="499"/>
        <v>Pesticide</v>
      </c>
      <c r="AK1049" t="str">
        <f t="shared" si="509"/>
        <v>PCP</v>
      </c>
      <c r="AL1049" t="str">
        <f t="shared" si="510"/>
        <v>Consumer</v>
      </c>
      <c r="AM1049" t="str">
        <f t="shared" si="511"/>
        <v>Industrial</v>
      </c>
      <c r="AN1049" t="str">
        <f t="shared" si="512"/>
        <v>Pharmaceutical</v>
      </c>
      <c r="AO1049" t="str">
        <f t="shared" si="513"/>
        <v/>
      </c>
      <c r="AP1049" t="str">
        <f t="shared" si="493"/>
        <v/>
      </c>
    </row>
    <row r="1050" spans="1:42" hidden="1" x14ac:dyDescent="0.35">
      <c r="A1050" s="1">
        <v>4087141</v>
      </c>
      <c r="B1050" s="1" t="s">
        <v>582</v>
      </c>
      <c r="C1050" s="1" t="s">
        <v>583</v>
      </c>
      <c r="D1050" s="1">
        <v>2017</v>
      </c>
      <c r="E1050" s="1" t="s">
        <v>618</v>
      </c>
      <c r="F1050" s="1">
        <v>39750</v>
      </c>
      <c r="G1050" s="1" t="s">
        <v>197</v>
      </c>
      <c r="H1050" s="1" t="s">
        <v>29</v>
      </c>
      <c r="I1050" s="1" t="s">
        <v>596</v>
      </c>
      <c r="J1050" s="1">
        <v>4433</v>
      </c>
      <c r="K1050" s="1" t="s">
        <v>614</v>
      </c>
      <c r="L1050" s="1" t="s">
        <v>550</v>
      </c>
      <c r="M1050" s="1"/>
      <c r="N1050" s="1" t="s">
        <v>606</v>
      </c>
      <c r="O1050" s="1" t="str">
        <f t="shared" si="518"/>
        <v>No</v>
      </c>
      <c r="P1050" s="1" t="s">
        <v>722</v>
      </c>
      <c r="Q1050" s="1">
        <v>0.06</v>
      </c>
      <c r="R1050" s="1">
        <f t="shared" si="519"/>
        <v>0</v>
      </c>
      <c r="S1050" s="1">
        <v>0.06</v>
      </c>
      <c r="T1050" s="1" t="s">
        <v>7</v>
      </c>
      <c r="U1050" s="1">
        <f>R1050/1</f>
        <v>0</v>
      </c>
      <c r="V1050" s="1">
        <f>S1050</f>
        <v>0.06</v>
      </c>
      <c r="W1050" s="1" t="s">
        <v>177</v>
      </c>
      <c r="X1050" s="1" t="str">
        <f t="shared" si="516"/>
        <v>No</v>
      </c>
      <c r="AB1050" s="1" t="s">
        <v>369</v>
      </c>
      <c r="AC1050" s="1" t="s">
        <v>349</v>
      </c>
      <c r="AD1050" t="str">
        <f t="shared" si="504"/>
        <v>Yes</v>
      </c>
      <c r="AE1050" t="str">
        <f t="shared" si="505"/>
        <v>Yes</v>
      </c>
      <c r="AF1050" t="str">
        <f t="shared" si="506"/>
        <v>No</v>
      </c>
      <c r="AG1050" t="str">
        <f t="shared" si="507"/>
        <v>Yes</v>
      </c>
      <c r="AH1050" s="1" t="s">
        <v>348</v>
      </c>
      <c r="AI1050" t="s">
        <v>348</v>
      </c>
      <c r="AJ1050" t="str">
        <f t="shared" si="499"/>
        <v>Pesticide</v>
      </c>
      <c r="AK1050" t="str">
        <f t="shared" si="509"/>
        <v>PCP</v>
      </c>
      <c r="AL1050" t="str">
        <f t="shared" si="510"/>
        <v>Consumer</v>
      </c>
      <c r="AM1050" t="str">
        <f t="shared" si="511"/>
        <v/>
      </c>
      <c r="AN1050" t="str">
        <f t="shared" si="512"/>
        <v>Pharmaceutical</v>
      </c>
      <c r="AO1050" t="str">
        <f t="shared" si="513"/>
        <v/>
      </c>
      <c r="AP1050" t="str">
        <f t="shared" si="493"/>
        <v/>
      </c>
    </row>
    <row r="1051" spans="1:42" hidden="1" x14ac:dyDescent="0.35">
      <c r="A1051" s="1">
        <v>4087141</v>
      </c>
      <c r="B1051" s="1" t="s">
        <v>582</v>
      </c>
      <c r="C1051" s="1" t="s">
        <v>583</v>
      </c>
      <c r="D1051" s="1">
        <v>2017</v>
      </c>
      <c r="E1051" s="1" t="s">
        <v>618</v>
      </c>
      <c r="F1051" s="1">
        <v>67496</v>
      </c>
      <c r="G1051" s="1" t="s">
        <v>283</v>
      </c>
      <c r="H1051" s="1" t="s">
        <v>119</v>
      </c>
      <c r="I1051" s="1" t="s">
        <v>597</v>
      </c>
      <c r="J1051" s="1">
        <v>2440</v>
      </c>
      <c r="K1051" s="1" t="s">
        <v>345</v>
      </c>
      <c r="L1051" s="1" t="s">
        <v>345</v>
      </c>
      <c r="M1051" s="1"/>
      <c r="N1051" s="1" t="s">
        <v>606</v>
      </c>
      <c r="O1051" s="1" t="str">
        <f t="shared" si="518"/>
        <v>No</v>
      </c>
      <c r="P1051" s="1" t="s">
        <v>722</v>
      </c>
      <c r="Q1051" s="1">
        <v>31</v>
      </c>
      <c r="R1051" s="1">
        <f t="shared" si="519"/>
        <v>0</v>
      </c>
      <c r="S1051" s="1">
        <v>20</v>
      </c>
      <c r="T1051" s="1" t="s">
        <v>30</v>
      </c>
      <c r="U1051" s="1">
        <f t="shared" ref="U1051:V1054" si="521">R1051/1000</f>
        <v>0</v>
      </c>
      <c r="V1051" s="1">
        <f t="shared" si="521"/>
        <v>0.02</v>
      </c>
      <c r="W1051" s="1" t="s">
        <v>231</v>
      </c>
      <c r="X1051" s="1" t="str">
        <f t="shared" si="516"/>
        <v>No</v>
      </c>
      <c r="AB1051" s="1" t="s">
        <v>370</v>
      </c>
      <c r="AC1051" t="str">
        <f>IF(ISNUMBER(SEARCH("Pesticide, active_ingredient", AB1051)), "Yes", "No")</f>
        <v>No</v>
      </c>
      <c r="AD1051" t="str">
        <f t="shared" si="504"/>
        <v>No</v>
      </c>
      <c r="AE1051" t="str">
        <f t="shared" si="505"/>
        <v>No</v>
      </c>
      <c r="AF1051" t="str">
        <f t="shared" si="506"/>
        <v>No</v>
      </c>
      <c r="AG1051" t="str">
        <f t="shared" si="507"/>
        <v>Yes</v>
      </c>
      <c r="AH1051" s="1" t="s">
        <v>348</v>
      </c>
      <c r="AI1051" t="s">
        <v>348</v>
      </c>
      <c r="AJ1051" t="str">
        <f t="shared" si="499"/>
        <v/>
      </c>
      <c r="AK1051" t="str">
        <f t="shared" si="509"/>
        <v/>
      </c>
      <c r="AL1051" t="str">
        <f t="shared" si="510"/>
        <v/>
      </c>
      <c r="AM1051" t="str">
        <f t="shared" si="511"/>
        <v/>
      </c>
      <c r="AN1051" t="str">
        <f t="shared" si="512"/>
        <v>Pharmaceutical</v>
      </c>
      <c r="AO1051" t="str">
        <f t="shared" si="513"/>
        <v/>
      </c>
      <c r="AP1051" t="str">
        <f t="shared" si="493"/>
        <v/>
      </c>
    </row>
    <row r="1052" spans="1:42" hidden="1" x14ac:dyDescent="0.35">
      <c r="A1052" s="1">
        <v>4087141</v>
      </c>
      <c r="B1052" s="1" t="s">
        <v>582</v>
      </c>
      <c r="C1052" s="1" t="s">
        <v>583</v>
      </c>
      <c r="D1052" s="1">
        <v>2017</v>
      </c>
      <c r="E1052" s="1" t="s">
        <v>618</v>
      </c>
      <c r="F1052" s="1">
        <v>67995</v>
      </c>
      <c r="G1052" s="1" t="s">
        <v>317</v>
      </c>
      <c r="H1052" s="8" t="s">
        <v>595</v>
      </c>
      <c r="I1052" s="1" t="s">
        <v>597</v>
      </c>
      <c r="J1052" s="1">
        <v>2440</v>
      </c>
      <c r="K1052" s="1" t="s">
        <v>345</v>
      </c>
      <c r="L1052" s="1" t="s">
        <v>345</v>
      </c>
      <c r="M1052" s="1"/>
      <c r="N1052" s="1" t="s">
        <v>606</v>
      </c>
      <c r="O1052" s="1" t="str">
        <f t="shared" si="518"/>
        <v>No</v>
      </c>
      <c r="P1052" s="1" t="s">
        <v>722</v>
      </c>
      <c r="Q1052" s="1">
        <v>8.3000000000000007</v>
      </c>
      <c r="R1052" s="1">
        <f t="shared" si="519"/>
        <v>0</v>
      </c>
      <c r="S1052" s="1">
        <v>8.3000000000000007</v>
      </c>
      <c r="T1052" s="1" t="s">
        <v>30</v>
      </c>
      <c r="U1052" s="1">
        <f t="shared" si="521"/>
        <v>0</v>
      </c>
      <c r="V1052" s="1">
        <f t="shared" si="521"/>
        <v>8.3000000000000001E-3</v>
      </c>
      <c r="W1052" s="1" t="s">
        <v>231</v>
      </c>
      <c r="X1052" s="1" t="str">
        <f t="shared" si="516"/>
        <v>No</v>
      </c>
      <c r="AB1052" s="1" t="s">
        <v>445</v>
      </c>
      <c r="AC1052" t="str">
        <f>IF(ISNUMBER(SEARCH("Pesticide, active_ingredient", AB1052)), "Yes", "No")</f>
        <v>No</v>
      </c>
      <c r="AD1052" t="str">
        <f t="shared" si="504"/>
        <v>No</v>
      </c>
      <c r="AE1052" t="str">
        <f t="shared" si="505"/>
        <v>No</v>
      </c>
      <c r="AF1052" t="str">
        <f t="shared" si="506"/>
        <v>No</v>
      </c>
      <c r="AG1052" t="str">
        <f t="shared" si="507"/>
        <v>Yes</v>
      </c>
      <c r="AH1052" s="1" t="s">
        <v>348</v>
      </c>
      <c r="AI1052" t="s">
        <v>348</v>
      </c>
      <c r="AJ1052" t="str">
        <f t="shared" si="499"/>
        <v/>
      </c>
      <c r="AK1052" t="str">
        <f t="shared" si="509"/>
        <v/>
      </c>
      <c r="AL1052" t="str">
        <f t="shared" si="510"/>
        <v/>
      </c>
      <c r="AM1052" t="str">
        <f t="shared" si="511"/>
        <v/>
      </c>
      <c r="AN1052" t="str">
        <f t="shared" si="512"/>
        <v>Pharmaceutical</v>
      </c>
      <c r="AO1052" t="str">
        <f t="shared" si="513"/>
        <v/>
      </c>
      <c r="AP1052" t="str">
        <f t="shared" si="493"/>
        <v/>
      </c>
    </row>
    <row r="1053" spans="1:42" hidden="1" x14ac:dyDescent="0.35">
      <c r="A1053" s="1">
        <v>4087141</v>
      </c>
      <c r="B1053" s="1" t="s">
        <v>582</v>
      </c>
      <c r="C1053" s="1" t="s">
        <v>583</v>
      </c>
      <c r="D1053" s="1">
        <v>2017</v>
      </c>
      <c r="E1053" s="1" t="s">
        <v>618</v>
      </c>
      <c r="F1053" s="1">
        <v>67480</v>
      </c>
      <c r="G1053" s="1" t="s">
        <v>271</v>
      </c>
      <c r="H1053" s="12" t="s">
        <v>516</v>
      </c>
      <c r="I1053" s="1" t="s">
        <v>597</v>
      </c>
      <c r="J1053" s="1">
        <v>2440</v>
      </c>
      <c r="K1053" s="1" t="s">
        <v>345</v>
      </c>
      <c r="L1053" s="1" t="s">
        <v>561</v>
      </c>
      <c r="M1053" s="1"/>
      <c r="N1053" s="1" t="s">
        <v>606</v>
      </c>
      <c r="O1053" s="1" t="str">
        <f t="shared" si="518"/>
        <v>No</v>
      </c>
      <c r="P1053" s="1" t="s">
        <v>722</v>
      </c>
      <c r="Q1053" s="1">
        <v>9.4</v>
      </c>
      <c r="R1053" s="1">
        <f t="shared" si="519"/>
        <v>0</v>
      </c>
      <c r="S1053" s="1">
        <v>9.4</v>
      </c>
      <c r="T1053" s="1" t="s">
        <v>30</v>
      </c>
      <c r="U1053" s="1">
        <f t="shared" si="521"/>
        <v>0</v>
      </c>
      <c r="V1053" s="1">
        <f t="shared" si="521"/>
        <v>9.4000000000000004E-3</v>
      </c>
      <c r="W1053" s="1" t="s">
        <v>231</v>
      </c>
      <c r="X1053" s="1" t="str">
        <f t="shared" si="516"/>
        <v>No</v>
      </c>
      <c r="AB1053" t="s">
        <v>447</v>
      </c>
      <c r="AC1053" t="str">
        <f>IF(ISNUMBER(SEARCH("Pesticide, active_ingredient", AB1053)), "Yes", "No")</f>
        <v>No</v>
      </c>
      <c r="AD1053" t="str">
        <f t="shared" si="504"/>
        <v>No</v>
      </c>
      <c r="AE1053" t="str">
        <f t="shared" si="505"/>
        <v>No</v>
      </c>
      <c r="AF1053" t="str">
        <f t="shared" si="506"/>
        <v>Yes</v>
      </c>
      <c r="AG1053" t="str">
        <f t="shared" si="507"/>
        <v>Yes</v>
      </c>
      <c r="AH1053" s="1" t="s">
        <v>348</v>
      </c>
      <c r="AI1053" t="s">
        <v>348</v>
      </c>
      <c r="AJ1053" t="str">
        <f t="shared" si="499"/>
        <v/>
      </c>
      <c r="AK1053" t="str">
        <f t="shared" si="509"/>
        <v/>
      </c>
      <c r="AL1053" t="str">
        <f t="shared" si="510"/>
        <v/>
      </c>
      <c r="AM1053" t="str">
        <f t="shared" si="511"/>
        <v>Industrial</v>
      </c>
      <c r="AN1053" t="str">
        <f t="shared" si="512"/>
        <v>Pharmaceutical</v>
      </c>
      <c r="AO1053" t="str">
        <f t="shared" si="513"/>
        <v/>
      </c>
      <c r="AP1053" t="str">
        <f t="shared" si="493"/>
        <v/>
      </c>
    </row>
    <row r="1054" spans="1:42" hidden="1" x14ac:dyDescent="0.35">
      <c r="A1054" s="1">
        <v>4087141</v>
      </c>
      <c r="B1054" s="1" t="s">
        <v>582</v>
      </c>
      <c r="C1054" s="1" t="s">
        <v>583</v>
      </c>
      <c r="D1054" s="1">
        <v>2017</v>
      </c>
      <c r="E1054" s="1" t="s">
        <v>618</v>
      </c>
      <c r="F1054" s="1">
        <v>68014</v>
      </c>
      <c r="G1054" s="1" t="s">
        <v>331</v>
      </c>
      <c r="H1054" s="1" t="s">
        <v>162</v>
      </c>
      <c r="I1054" s="1" t="s">
        <v>597</v>
      </c>
      <c r="J1054" s="1">
        <v>2440</v>
      </c>
      <c r="K1054" s="1" t="s">
        <v>345</v>
      </c>
      <c r="L1054" s="1" t="s">
        <v>566</v>
      </c>
      <c r="M1054" s="1"/>
      <c r="N1054" s="1" t="s">
        <v>606</v>
      </c>
      <c r="O1054" s="1" t="str">
        <f t="shared" si="518"/>
        <v>No</v>
      </c>
      <c r="P1054" s="1" t="s">
        <v>722</v>
      </c>
      <c r="Q1054" s="1">
        <v>113</v>
      </c>
      <c r="R1054" s="1">
        <f t="shared" si="519"/>
        <v>0</v>
      </c>
      <c r="S1054" s="1">
        <v>113</v>
      </c>
      <c r="T1054" s="1" t="s">
        <v>30</v>
      </c>
      <c r="U1054" s="1">
        <f t="shared" si="521"/>
        <v>0</v>
      </c>
      <c r="V1054" s="1">
        <f t="shared" si="521"/>
        <v>0.113</v>
      </c>
      <c r="W1054" s="1" t="s">
        <v>318</v>
      </c>
      <c r="X1054" s="1" t="str">
        <f t="shared" si="516"/>
        <v>No</v>
      </c>
      <c r="AB1054" t="s">
        <v>500</v>
      </c>
      <c r="AC1054" t="str">
        <f>IF(ISNUMBER(SEARCH("Pesticide, active_ingredient", AB1054)), "Yes", "No")</f>
        <v>No</v>
      </c>
      <c r="AD1054" t="str">
        <f t="shared" si="504"/>
        <v>Yes</v>
      </c>
      <c r="AE1054" t="str">
        <f t="shared" si="505"/>
        <v>No</v>
      </c>
      <c r="AF1054" t="str">
        <f t="shared" si="506"/>
        <v>Yes</v>
      </c>
      <c r="AG1054" t="str">
        <f t="shared" si="507"/>
        <v>Yes</v>
      </c>
      <c r="AH1054" s="1" t="s">
        <v>348</v>
      </c>
      <c r="AI1054" t="s">
        <v>348</v>
      </c>
      <c r="AJ1054" t="str">
        <f t="shared" si="499"/>
        <v/>
      </c>
      <c r="AK1054" t="str">
        <f t="shared" si="509"/>
        <v>PCP</v>
      </c>
      <c r="AL1054" t="str">
        <f t="shared" si="510"/>
        <v/>
      </c>
      <c r="AM1054" t="str">
        <f t="shared" si="511"/>
        <v>Industrial</v>
      </c>
      <c r="AN1054" t="str">
        <f t="shared" si="512"/>
        <v>Pharmaceutical</v>
      </c>
      <c r="AO1054" t="str">
        <f t="shared" si="513"/>
        <v/>
      </c>
      <c r="AP1054" t="str">
        <f t="shared" si="493"/>
        <v/>
      </c>
    </row>
    <row r="1055" spans="1:42" hidden="1" x14ac:dyDescent="0.35">
      <c r="A1055" s="1">
        <v>4087141</v>
      </c>
      <c r="B1055" s="1" t="s">
        <v>582</v>
      </c>
      <c r="C1055" s="1" t="s">
        <v>583</v>
      </c>
      <c r="D1055" s="1">
        <v>2017</v>
      </c>
      <c r="E1055" s="1" t="s">
        <v>618</v>
      </c>
      <c r="F1055" s="1">
        <v>61947</v>
      </c>
      <c r="G1055" s="1" t="s">
        <v>717</v>
      </c>
      <c r="H1055" s="1" t="s">
        <v>38</v>
      </c>
      <c r="I1055" s="1" t="s">
        <v>596</v>
      </c>
      <c r="J1055" s="1">
        <v>4433</v>
      </c>
      <c r="K1055" s="1" t="s">
        <v>614</v>
      </c>
      <c r="L1055" s="1" t="s">
        <v>544</v>
      </c>
      <c r="M1055" s="1" t="s">
        <v>530</v>
      </c>
      <c r="O1055" s="1" t="s">
        <v>349</v>
      </c>
      <c r="P1055" s="1" t="s">
        <v>349</v>
      </c>
      <c r="Q1055" s="1">
        <f>0.04-0.02</f>
        <v>0.02</v>
      </c>
      <c r="R1055" s="1">
        <f t="shared" si="519"/>
        <v>0.02</v>
      </c>
      <c r="S1055" s="1">
        <v>0.04</v>
      </c>
      <c r="T1055" s="1" t="s">
        <v>7</v>
      </c>
      <c r="U1055" s="1">
        <f>R1055</f>
        <v>0.02</v>
      </c>
      <c r="V1055" s="1">
        <f>S1055</f>
        <v>0.04</v>
      </c>
      <c r="W1055" s="1" t="s">
        <v>177</v>
      </c>
      <c r="X1055" s="1" t="str">
        <f>IF(S1055&lt;R1055, "Yes*", "No")</f>
        <v>No</v>
      </c>
      <c r="AB1055" s="1" t="s">
        <v>378</v>
      </c>
      <c r="AC1055" s="1" t="s">
        <v>349</v>
      </c>
      <c r="AD1055" t="str">
        <f t="shared" si="504"/>
        <v>Yes</v>
      </c>
      <c r="AE1055" t="str">
        <f t="shared" si="505"/>
        <v>Yes</v>
      </c>
      <c r="AF1055" t="str">
        <f t="shared" si="506"/>
        <v>Yes</v>
      </c>
      <c r="AG1055" t="str">
        <f t="shared" si="507"/>
        <v>Yes</v>
      </c>
      <c r="AH1055" s="1" t="s">
        <v>348</v>
      </c>
      <c r="AI1055" t="s">
        <v>348</v>
      </c>
      <c r="AJ1055" t="str">
        <f t="shared" si="499"/>
        <v>Pesticide</v>
      </c>
      <c r="AK1055" t="str">
        <f t="shared" si="509"/>
        <v>PCP</v>
      </c>
      <c r="AL1055" t="str">
        <f t="shared" si="510"/>
        <v>Consumer</v>
      </c>
      <c r="AM1055" t="str">
        <f t="shared" si="511"/>
        <v>Industrial</v>
      </c>
      <c r="AN1055" t="str">
        <f t="shared" si="512"/>
        <v>Pharmaceutical</v>
      </c>
      <c r="AO1055" t="str">
        <f t="shared" si="513"/>
        <v/>
      </c>
      <c r="AP1055" t="str">
        <f t="shared" si="493"/>
        <v/>
      </c>
    </row>
    <row r="1056" spans="1:42" hidden="1" x14ac:dyDescent="0.35">
      <c r="A1056" s="1">
        <v>4087141</v>
      </c>
      <c r="B1056" s="1" t="s">
        <v>582</v>
      </c>
      <c r="C1056" s="1" t="s">
        <v>583</v>
      </c>
      <c r="D1056" s="1">
        <v>2017</v>
      </c>
      <c r="E1056" s="1" t="s">
        <v>618</v>
      </c>
      <c r="F1056" s="1">
        <v>67452</v>
      </c>
      <c r="G1056" s="1" t="s">
        <v>248</v>
      </c>
      <c r="H1056" s="1" t="s">
        <v>86</v>
      </c>
      <c r="I1056" s="1" t="s">
        <v>597</v>
      </c>
      <c r="J1056" s="1">
        <v>2440</v>
      </c>
      <c r="K1056" s="1" t="s">
        <v>345</v>
      </c>
      <c r="L1056" s="1" t="s">
        <v>345</v>
      </c>
      <c r="M1056" s="1"/>
      <c r="N1056" s="1" t="s">
        <v>606</v>
      </c>
      <c r="O1056" s="1" t="str">
        <f t="shared" ref="O1056:O1087" si="522">IF(N1056="&lt;", "No", "Yes")</f>
        <v>No</v>
      </c>
      <c r="P1056" s="1" t="s">
        <v>722</v>
      </c>
      <c r="Q1056" s="1">
        <v>192</v>
      </c>
      <c r="R1056" s="1">
        <f t="shared" si="519"/>
        <v>0</v>
      </c>
      <c r="S1056" s="1">
        <v>192</v>
      </c>
      <c r="T1056" s="1" t="s">
        <v>30</v>
      </c>
      <c r="U1056" s="1">
        <f t="shared" ref="U1056:V1059" si="523">R1056/1000</f>
        <v>0</v>
      </c>
      <c r="V1056" s="1">
        <f t="shared" si="523"/>
        <v>0.192</v>
      </c>
      <c r="W1056" s="1" t="s">
        <v>231</v>
      </c>
      <c r="X1056" s="1" t="str">
        <f t="shared" ref="X1056:X1067" si="524">IF(N1056="E", "Yes", "No")</f>
        <v>No</v>
      </c>
      <c r="AB1056" s="1" t="s">
        <v>445</v>
      </c>
      <c r="AC1056" t="str">
        <f>IF(ISNUMBER(SEARCH("Pesticide, active_ingredient", AB1056)), "Yes", "No")</f>
        <v>No</v>
      </c>
      <c r="AD1056" t="str">
        <f t="shared" si="504"/>
        <v>No</v>
      </c>
      <c r="AE1056" t="str">
        <f t="shared" si="505"/>
        <v>No</v>
      </c>
      <c r="AF1056" t="str">
        <f t="shared" si="506"/>
        <v>No</v>
      </c>
      <c r="AG1056" t="str">
        <f t="shared" si="507"/>
        <v>Yes</v>
      </c>
      <c r="AH1056" s="1" t="s">
        <v>348</v>
      </c>
      <c r="AI1056" t="s">
        <v>348</v>
      </c>
      <c r="AJ1056" t="str">
        <f t="shared" si="499"/>
        <v/>
      </c>
      <c r="AK1056" t="str">
        <f t="shared" si="509"/>
        <v/>
      </c>
      <c r="AL1056" t="str">
        <f t="shared" si="510"/>
        <v/>
      </c>
      <c r="AM1056" t="str">
        <f t="shared" si="511"/>
        <v/>
      </c>
      <c r="AN1056" t="str">
        <f t="shared" si="512"/>
        <v>Pharmaceutical</v>
      </c>
      <c r="AO1056" t="str">
        <f t="shared" si="513"/>
        <v/>
      </c>
      <c r="AP1056" t="str">
        <f t="shared" si="493"/>
        <v/>
      </c>
    </row>
    <row r="1057" spans="1:42" hidden="1" x14ac:dyDescent="0.35">
      <c r="A1057" s="1">
        <v>4087141</v>
      </c>
      <c r="B1057" s="1" t="s">
        <v>582</v>
      </c>
      <c r="C1057" s="1" t="s">
        <v>583</v>
      </c>
      <c r="D1057" s="1">
        <v>2017</v>
      </c>
      <c r="E1057" s="1" t="s">
        <v>618</v>
      </c>
      <c r="F1057" s="1">
        <v>68007</v>
      </c>
      <c r="G1057" s="1" t="s">
        <v>326</v>
      </c>
      <c r="H1057" s="1" t="s">
        <v>157</v>
      </c>
      <c r="I1057" s="1" t="s">
        <v>597</v>
      </c>
      <c r="J1057" s="1">
        <v>2440</v>
      </c>
      <c r="K1057" s="1" t="s">
        <v>345</v>
      </c>
      <c r="L1057" s="1" t="s">
        <v>345</v>
      </c>
      <c r="M1057" s="1"/>
      <c r="N1057" s="1" t="s">
        <v>606</v>
      </c>
      <c r="O1057" s="1" t="str">
        <f t="shared" si="522"/>
        <v>No</v>
      </c>
      <c r="P1057" s="1" t="s">
        <v>722</v>
      </c>
      <c r="Q1057" s="1">
        <v>80</v>
      </c>
      <c r="R1057" s="1">
        <f t="shared" si="519"/>
        <v>0</v>
      </c>
      <c r="S1057" s="1">
        <v>8.6</v>
      </c>
      <c r="T1057" s="1" t="s">
        <v>30</v>
      </c>
      <c r="U1057" s="1">
        <f t="shared" si="523"/>
        <v>0</v>
      </c>
      <c r="V1057" s="1">
        <f t="shared" si="523"/>
        <v>8.6E-3</v>
      </c>
      <c r="W1057" s="1" t="s">
        <v>318</v>
      </c>
      <c r="X1057" s="1" t="str">
        <f t="shared" si="524"/>
        <v>No</v>
      </c>
      <c r="AB1057" s="1" t="s">
        <v>445</v>
      </c>
      <c r="AC1057" t="str">
        <f>IF(ISNUMBER(SEARCH("Pesticide, active_ingredient", AB1057)), "Yes", "No")</f>
        <v>No</v>
      </c>
      <c r="AD1057" t="str">
        <f t="shared" si="504"/>
        <v>No</v>
      </c>
      <c r="AE1057" t="str">
        <f t="shared" si="505"/>
        <v>No</v>
      </c>
      <c r="AF1057" t="str">
        <f t="shared" si="506"/>
        <v>No</v>
      </c>
      <c r="AG1057" t="str">
        <f t="shared" si="507"/>
        <v>Yes</v>
      </c>
      <c r="AH1057" s="1" t="s">
        <v>348</v>
      </c>
      <c r="AI1057" t="s">
        <v>348</v>
      </c>
      <c r="AJ1057" t="str">
        <f t="shared" si="499"/>
        <v/>
      </c>
      <c r="AK1057" t="str">
        <f t="shared" si="509"/>
        <v/>
      </c>
      <c r="AL1057" t="str">
        <f t="shared" si="510"/>
        <v/>
      </c>
      <c r="AM1057" t="str">
        <f t="shared" si="511"/>
        <v/>
      </c>
      <c r="AN1057" t="str">
        <f t="shared" si="512"/>
        <v>Pharmaceutical</v>
      </c>
      <c r="AO1057" t="str">
        <f t="shared" si="513"/>
        <v/>
      </c>
      <c r="AP1057" t="str">
        <f t="shared" si="493"/>
        <v/>
      </c>
    </row>
    <row r="1058" spans="1:42" hidden="1" x14ac:dyDescent="0.35">
      <c r="A1058" s="1">
        <v>4087141</v>
      </c>
      <c r="B1058" s="1" t="s">
        <v>582</v>
      </c>
      <c r="C1058" s="1" t="s">
        <v>583</v>
      </c>
      <c r="D1058" s="1">
        <v>2017</v>
      </c>
      <c r="E1058" s="1" t="s">
        <v>618</v>
      </c>
      <c r="F1058" s="1">
        <v>67445</v>
      </c>
      <c r="G1058" s="1" t="s">
        <v>241</v>
      </c>
      <c r="H1058" s="1" t="s">
        <v>79</v>
      </c>
      <c r="I1058" s="1" t="s">
        <v>597</v>
      </c>
      <c r="J1058" s="1">
        <v>2440</v>
      </c>
      <c r="K1058" s="1" t="s">
        <v>345</v>
      </c>
      <c r="L1058" s="1" t="s">
        <v>345</v>
      </c>
      <c r="M1058" s="1"/>
      <c r="N1058" s="1" t="s">
        <v>606</v>
      </c>
      <c r="O1058" s="1" t="str">
        <f t="shared" si="522"/>
        <v>No</v>
      </c>
      <c r="P1058" s="1" t="s">
        <v>722</v>
      </c>
      <c r="Q1058" s="1">
        <v>30</v>
      </c>
      <c r="R1058" s="1">
        <f t="shared" si="519"/>
        <v>0</v>
      </c>
      <c r="S1058" s="1">
        <v>20</v>
      </c>
      <c r="T1058" s="1" t="s">
        <v>30</v>
      </c>
      <c r="U1058" s="1">
        <f t="shared" si="523"/>
        <v>0</v>
      </c>
      <c r="V1058" s="1">
        <f t="shared" si="523"/>
        <v>0.02</v>
      </c>
      <c r="W1058" s="1" t="s">
        <v>231</v>
      </c>
      <c r="X1058" s="1" t="str">
        <f t="shared" si="524"/>
        <v>No</v>
      </c>
      <c r="AB1058" s="1" t="s">
        <v>420</v>
      </c>
      <c r="AC1058" t="str">
        <f>IF(ISNUMBER(SEARCH("Pesticide, active_ingredient", AB1058)), "Yes", "No")</f>
        <v>No</v>
      </c>
      <c r="AD1058" t="str">
        <f t="shared" si="504"/>
        <v>No</v>
      </c>
      <c r="AE1058" t="str">
        <f t="shared" si="505"/>
        <v>No</v>
      </c>
      <c r="AF1058" t="str">
        <f t="shared" si="506"/>
        <v>No</v>
      </c>
      <c r="AG1058" t="str">
        <f t="shared" si="507"/>
        <v>Yes</v>
      </c>
      <c r="AH1058" s="1" t="s">
        <v>348</v>
      </c>
      <c r="AI1058" t="s">
        <v>348</v>
      </c>
      <c r="AJ1058" t="str">
        <f t="shared" si="499"/>
        <v/>
      </c>
      <c r="AK1058" t="str">
        <f t="shared" si="509"/>
        <v/>
      </c>
      <c r="AL1058" t="str">
        <f t="shared" si="510"/>
        <v/>
      </c>
      <c r="AM1058" t="str">
        <f t="shared" si="511"/>
        <v/>
      </c>
      <c r="AN1058" t="str">
        <f t="shared" si="512"/>
        <v>Pharmaceutical</v>
      </c>
      <c r="AO1058" t="str">
        <f t="shared" si="513"/>
        <v/>
      </c>
      <c r="AP1058" t="str">
        <f t="shared" si="493"/>
        <v/>
      </c>
    </row>
    <row r="1059" spans="1:42" hidden="1" x14ac:dyDescent="0.35">
      <c r="A1059" s="1">
        <v>4087141</v>
      </c>
      <c r="B1059" s="1" t="s">
        <v>582</v>
      </c>
      <c r="C1059" s="1" t="s">
        <v>583</v>
      </c>
      <c r="D1059" s="1">
        <v>2017</v>
      </c>
      <c r="E1059" s="1" t="s">
        <v>618</v>
      </c>
      <c r="F1059" s="1">
        <v>67434</v>
      </c>
      <c r="G1059" s="1" t="s">
        <v>232</v>
      </c>
      <c r="H1059" s="1" t="s">
        <v>70</v>
      </c>
      <c r="I1059" s="1" t="s">
        <v>597</v>
      </c>
      <c r="J1059" s="1">
        <v>2440</v>
      </c>
      <c r="K1059" s="1" t="s">
        <v>345</v>
      </c>
      <c r="L1059" s="1" t="s">
        <v>560</v>
      </c>
      <c r="M1059" s="1"/>
      <c r="N1059" s="1" t="s">
        <v>606</v>
      </c>
      <c r="O1059" s="1" t="str">
        <f t="shared" si="522"/>
        <v>No</v>
      </c>
      <c r="P1059" s="1" t="s">
        <v>722</v>
      </c>
      <c r="Q1059" s="1">
        <v>20</v>
      </c>
      <c r="R1059" s="1">
        <f t="shared" si="519"/>
        <v>0</v>
      </c>
      <c r="S1059" s="1">
        <v>20</v>
      </c>
      <c r="T1059" s="1" t="s">
        <v>30</v>
      </c>
      <c r="U1059" s="1">
        <f t="shared" si="523"/>
        <v>0</v>
      </c>
      <c r="V1059" s="1">
        <f t="shared" si="523"/>
        <v>0.02</v>
      </c>
      <c r="W1059" s="1" t="s">
        <v>231</v>
      </c>
      <c r="X1059" s="1" t="str">
        <f t="shared" si="524"/>
        <v>No</v>
      </c>
      <c r="AB1059" s="1" t="s">
        <v>411</v>
      </c>
      <c r="AC1059" s="1" t="s">
        <v>349</v>
      </c>
      <c r="AD1059" t="str">
        <f t="shared" si="504"/>
        <v>No</v>
      </c>
      <c r="AE1059" t="str">
        <f t="shared" si="505"/>
        <v>No</v>
      </c>
      <c r="AF1059" t="str">
        <f t="shared" si="506"/>
        <v>No</v>
      </c>
      <c r="AG1059" t="str">
        <f t="shared" si="507"/>
        <v>Yes</v>
      </c>
      <c r="AH1059" s="1" t="s">
        <v>348</v>
      </c>
      <c r="AI1059" t="s">
        <v>348</v>
      </c>
      <c r="AJ1059" t="str">
        <f t="shared" si="499"/>
        <v>Pesticide</v>
      </c>
      <c r="AK1059" t="str">
        <f t="shared" si="509"/>
        <v/>
      </c>
      <c r="AL1059" t="str">
        <f t="shared" si="510"/>
        <v/>
      </c>
      <c r="AM1059" t="str">
        <f t="shared" si="511"/>
        <v/>
      </c>
      <c r="AN1059" t="str">
        <f t="shared" si="512"/>
        <v>Pharmaceutical</v>
      </c>
      <c r="AO1059" t="str">
        <f t="shared" si="513"/>
        <v/>
      </c>
      <c r="AP1059" t="str">
        <f t="shared" si="493"/>
        <v/>
      </c>
    </row>
    <row r="1060" spans="1:42" hidden="1" x14ac:dyDescent="0.35">
      <c r="A1060" s="1">
        <v>4087141</v>
      </c>
      <c r="B1060" s="1" t="s">
        <v>582</v>
      </c>
      <c r="C1060" s="1" t="s">
        <v>583</v>
      </c>
      <c r="D1060" s="1">
        <v>2017</v>
      </c>
      <c r="E1060" s="1" t="s">
        <v>618</v>
      </c>
      <c r="F1060" s="1">
        <v>61704</v>
      </c>
      <c r="G1060" s="1" t="s">
        <v>201</v>
      </c>
      <c r="H1060" s="8" t="s">
        <v>716</v>
      </c>
      <c r="I1060" s="1" t="s">
        <v>596</v>
      </c>
      <c r="J1060" s="1">
        <v>4433</v>
      </c>
      <c r="K1060" s="1" t="s">
        <v>614</v>
      </c>
      <c r="L1060" s="1" t="s">
        <v>532</v>
      </c>
      <c r="M1060" s="1"/>
      <c r="N1060" s="1" t="s">
        <v>606</v>
      </c>
      <c r="O1060" s="1" t="str">
        <f t="shared" si="522"/>
        <v>No</v>
      </c>
      <c r="P1060" s="1" t="s">
        <v>722</v>
      </c>
      <c r="Q1060" s="1">
        <v>1.6</v>
      </c>
      <c r="R1060" s="1">
        <f t="shared" si="519"/>
        <v>0</v>
      </c>
      <c r="S1060" s="1">
        <v>1.6</v>
      </c>
      <c r="T1060" s="1" t="s">
        <v>7</v>
      </c>
      <c r="U1060" s="1">
        <f>R1060/1</f>
        <v>0</v>
      </c>
      <c r="V1060" s="1">
        <f>S1060</f>
        <v>1.6</v>
      </c>
      <c r="W1060" s="1" t="s">
        <v>199</v>
      </c>
      <c r="X1060" s="1" t="str">
        <f t="shared" si="524"/>
        <v>No</v>
      </c>
      <c r="AB1060" s="1" t="s">
        <v>373</v>
      </c>
      <c r="AC1060" t="str">
        <f>IF(ISNUMBER(SEARCH("Pesticide, active_ingredient", AB1060)), "Yes", "No")</f>
        <v>No</v>
      </c>
      <c r="AD1060" t="str">
        <f t="shared" si="504"/>
        <v>No</v>
      </c>
      <c r="AE1060" t="str">
        <f t="shared" si="505"/>
        <v>No</v>
      </c>
      <c r="AF1060" t="str">
        <f t="shared" si="506"/>
        <v>No</v>
      </c>
      <c r="AG1060" t="str">
        <f t="shared" si="507"/>
        <v>No</v>
      </c>
      <c r="AH1060" s="1" t="s">
        <v>348</v>
      </c>
      <c r="AI1060" t="s">
        <v>349</v>
      </c>
      <c r="AJ1060" t="str">
        <f t="shared" si="499"/>
        <v/>
      </c>
      <c r="AK1060" t="str">
        <f t="shared" si="509"/>
        <v/>
      </c>
      <c r="AL1060" t="str">
        <f t="shared" si="510"/>
        <v/>
      </c>
      <c r="AM1060" t="str">
        <f t="shared" si="511"/>
        <v/>
      </c>
      <c r="AN1060" t="str">
        <f t="shared" si="512"/>
        <v/>
      </c>
      <c r="AO1060" t="str">
        <f t="shared" si="513"/>
        <v/>
      </c>
      <c r="AP1060" t="str">
        <f t="shared" si="493"/>
        <v>Other</v>
      </c>
    </row>
    <row r="1061" spans="1:42" hidden="1" x14ac:dyDescent="0.35">
      <c r="A1061" s="1">
        <v>4087141</v>
      </c>
      <c r="B1061" s="1" t="s">
        <v>582</v>
      </c>
      <c r="C1061" s="1" t="s">
        <v>583</v>
      </c>
      <c r="D1061" s="1">
        <v>2017</v>
      </c>
      <c r="E1061" s="1" t="s">
        <v>618</v>
      </c>
      <c r="F1061" s="1">
        <v>68005</v>
      </c>
      <c r="G1061" s="1" t="s">
        <v>324</v>
      </c>
      <c r="H1061" s="1" t="s">
        <v>155</v>
      </c>
      <c r="I1061" s="1" t="s">
        <v>597</v>
      </c>
      <c r="J1061" s="1">
        <v>2440</v>
      </c>
      <c r="K1061" s="1" t="s">
        <v>345</v>
      </c>
      <c r="L1061" s="1" t="s">
        <v>563</v>
      </c>
      <c r="M1061" s="1"/>
      <c r="N1061" s="1" t="s">
        <v>606</v>
      </c>
      <c r="O1061" s="1" t="str">
        <f t="shared" si="522"/>
        <v>No</v>
      </c>
      <c r="P1061" s="1" t="s">
        <v>722</v>
      </c>
      <c r="Q1061" s="1">
        <v>7.4</v>
      </c>
      <c r="R1061" s="1">
        <f t="shared" si="519"/>
        <v>0</v>
      </c>
      <c r="S1061" s="1">
        <v>7.4</v>
      </c>
      <c r="T1061" s="1" t="s">
        <v>30</v>
      </c>
      <c r="U1061" s="1">
        <f t="shared" ref="U1061:V1064" si="525">R1061/1000</f>
        <v>0</v>
      </c>
      <c r="V1061" s="1">
        <f t="shared" si="525"/>
        <v>7.4000000000000003E-3</v>
      </c>
      <c r="W1061" s="1" t="s">
        <v>318</v>
      </c>
      <c r="X1061" s="1" t="str">
        <f t="shared" si="524"/>
        <v>No</v>
      </c>
      <c r="AB1061" t="s">
        <v>495</v>
      </c>
      <c r="AC1061" t="str">
        <f>IF(ISNUMBER(SEARCH("Pesticide, active_ingredient", AB1061)), "Yes", "No")</f>
        <v>No</v>
      </c>
      <c r="AD1061" t="str">
        <f t="shared" si="504"/>
        <v>Yes</v>
      </c>
      <c r="AE1061" t="str">
        <f t="shared" si="505"/>
        <v>No</v>
      </c>
      <c r="AF1061" t="str">
        <f t="shared" si="506"/>
        <v>No</v>
      </c>
      <c r="AG1061" t="str">
        <f t="shared" si="507"/>
        <v>Yes</v>
      </c>
      <c r="AH1061" s="1" t="s">
        <v>348</v>
      </c>
      <c r="AI1061" t="s">
        <v>348</v>
      </c>
      <c r="AJ1061" t="str">
        <f t="shared" si="499"/>
        <v/>
      </c>
      <c r="AK1061" t="str">
        <f t="shared" si="509"/>
        <v>PCP</v>
      </c>
      <c r="AL1061" t="str">
        <f t="shared" si="510"/>
        <v/>
      </c>
      <c r="AM1061" t="str">
        <f t="shared" si="511"/>
        <v/>
      </c>
      <c r="AN1061" t="str">
        <f t="shared" si="512"/>
        <v>Pharmaceutical</v>
      </c>
      <c r="AO1061" t="str">
        <f t="shared" si="513"/>
        <v/>
      </c>
      <c r="AP1061" t="str">
        <f t="shared" si="493"/>
        <v/>
      </c>
    </row>
    <row r="1062" spans="1:42" hidden="1" x14ac:dyDescent="0.35">
      <c r="A1062" s="1">
        <v>4087141</v>
      </c>
      <c r="B1062" s="1" t="s">
        <v>582</v>
      </c>
      <c r="C1062" s="1" t="s">
        <v>583</v>
      </c>
      <c r="D1062" s="1">
        <v>2017</v>
      </c>
      <c r="E1062" s="1" t="s">
        <v>618</v>
      </c>
      <c r="F1062" s="1">
        <v>67454</v>
      </c>
      <c r="G1062" s="1" t="s">
        <v>249</v>
      </c>
      <c r="H1062" s="1" t="s">
        <v>87</v>
      </c>
      <c r="I1062" s="1" t="s">
        <v>597</v>
      </c>
      <c r="J1062" s="1">
        <v>2440</v>
      </c>
      <c r="K1062" s="1" t="s">
        <v>345</v>
      </c>
      <c r="L1062" s="1" t="s">
        <v>561</v>
      </c>
      <c r="M1062" s="1"/>
      <c r="N1062" s="1" t="s">
        <v>606</v>
      </c>
      <c r="O1062" s="1" t="str">
        <f t="shared" si="522"/>
        <v>No</v>
      </c>
      <c r="P1062" s="1" t="s">
        <v>722</v>
      </c>
      <c r="Q1062" s="1">
        <v>26</v>
      </c>
      <c r="R1062" s="1">
        <f t="shared" si="519"/>
        <v>0</v>
      </c>
      <c r="S1062" s="1">
        <v>20</v>
      </c>
      <c r="T1062" s="1" t="s">
        <v>30</v>
      </c>
      <c r="U1062" s="1">
        <f t="shared" si="525"/>
        <v>0</v>
      </c>
      <c r="V1062" s="1">
        <f t="shared" si="525"/>
        <v>0.02</v>
      </c>
      <c r="W1062" s="1" t="s">
        <v>231</v>
      </c>
      <c r="X1062" s="1" t="str">
        <f t="shared" si="524"/>
        <v>No</v>
      </c>
      <c r="AB1062" t="s">
        <v>425</v>
      </c>
      <c r="AC1062" t="str">
        <f>IF(ISNUMBER(SEARCH("Pesticide, active_ingredient", AB1062)), "Yes", "No")</f>
        <v>No</v>
      </c>
      <c r="AD1062" t="str">
        <f t="shared" si="504"/>
        <v>No</v>
      </c>
      <c r="AE1062" t="str">
        <f t="shared" si="505"/>
        <v>No</v>
      </c>
      <c r="AF1062" t="str">
        <f t="shared" si="506"/>
        <v>Yes</v>
      </c>
      <c r="AG1062" t="str">
        <f t="shared" si="507"/>
        <v>Yes</v>
      </c>
      <c r="AH1062" s="1" t="s">
        <v>348</v>
      </c>
      <c r="AI1062" t="s">
        <v>348</v>
      </c>
      <c r="AJ1062" t="str">
        <f t="shared" si="499"/>
        <v/>
      </c>
      <c r="AK1062" t="str">
        <f t="shared" si="509"/>
        <v/>
      </c>
      <c r="AL1062" t="str">
        <f t="shared" si="510"/>
        <v/>
      </c>
      <c r="AM1062" t="str">
        <f t="shared" si="511"/>
        <v>Industrial</v>
      </c>
      <c r="AN1062" t="str">
        <f t="shared" si="512"/>
        <v>Pharmaceutical</v>
      </c>
      <c r="AO1062" t="str">
        <f t="shared" si="513"/>
        <v/>
      </c>
      <c r="AP1062" t="str">
        <f t="shared" si="493"/>
        <v/>
      </c>
    </row>
    <row r="1063" spans="1:42" hidden="1" x14ac:dyDescent="0.35">
      <c r="A1063" s="1">
        <v>4087141</v>
      </c>
      <c r="B1063" s="1" t="s">
        <v>582</v>
      </c>
      <c r="C1063" s="1" t="s">
        <v>583</v>
      </c>
      <c r="D1063" s="1">
        <v>2017</v>
      </c>
      <c r="E1063" s="1" t="s">
        <v>618</v>
      </c>
      <c r="F1063" s="1">
        <v>67512</v>
      </c>
      <c r="G1063" s="1" t="s">
        <v>298</v>
      </c>
      <c r="H1063" s="1" t="s">
        <v>473</v>
      </c>
      <c r="I1063" s="1" t="s">
        <v>597</v>
      </c>
      <c r="J1063" s="1">
        <v>2440</v>
      </c>
      <c r="K1063" s="1" t="s">
        <v>345</v>
      </c>
      <c r="L1063" s="1" t="s">
        <v>560</v>
      </c>
      <c r="M1063" s="1"/>
      <c r="N1063" s="1" t="s">
        <v>606</v>
      </c>
      <c r="O1063" s="1" t="str">
        <f t="shared" si="522"/>
        <v>No</v>
      </c>
      <c r="P1063" s="1" t="s">
        <v>722</v>
      </c>
      <c r="Q1063" s="1">
        <v>80</v>
      </c>
      <c r="R1063" s="1">
        <f t="shared" si="519"/>
        <v>0</v>
      </c>
      <c r="S1063" s="1">
        <v>16</v>
      </c>
      <c r="T1063" s="1" t="s">
        <v>30</v>
      </c>
      <c r="U1063" s="1">
        <f t="shared" si="525"/>
        <v>0</v>
      </c>
      <c r="V1063" s="1">
        <f t="shared" si="525"/>
        <v>1.6E-2</v>
      </c>
      <c r="W1063" s="1" t="s">
        <v>231</v>
      </c>
      <c r="X1063" s="1" t="str">
        <f t="shared" si="524"/>
        <v>No</v>
      </c>
      <c r="AB1063" t="s">
        <v>474</v>
      </c>
      <c r="AC1063" s="1" t="s">
        <v>349</v>
      </c>
      <c r="AD1063" t="str">
        <f t="shared" si="504"/>
        <v>No</v>
      </c>
      <c r="AE1063" t="str">
        <f t="shared" si="505"/>
        <v>No</v>
      </c>
      <c r="AF1063" t="str">
        <f t="shared" si="506"/>
        <v>No</v>
      </c>
      <c r="AG1063" t="str">
        <f t="shared" si="507"/>
        <v>Yes</v>
      </c>
      <c r="AH1063" s="1" t="s">
        <v>348</v>
      </c>
      <c r="AI1063" t="s">
        <v>348</v>
      </c>
      <c r="AJ1063" t="str">
        <f t="shared" si="499"/>
        <v>Pesticide</v>
      </c>
      <c r="AK1063" t="str">
        <f t="shared" si="509"/>
        <v/>
      </c>
      <c r="AL1063" t="str">
        <f t="shared" si="510"/>
        <v/>
      </c>
      <c r="AM1063" t="str">
        <f t="shared" si="511"/>
        <v/>
      </c>
      <c r="AN1063" t="str">
        <f t="shared" si="512"/>
        <v>Pharmaceutical</v>
      </c>
      <c r="AO1063" t="str">
        <f t="shared" si="513"/>
        <v/>
      </c>
      <c r="AP1063" t="str">
        <f t="shared" si="493"/>
        <v/>
      </c>
    </row>
    <row r="1064" spans="1:42" hidden="1" x14ac:dyDescent="0.35">
      <c r="A1064" s="1">
        <v>4087141</v>
      </c>
      <c r="B1064" s="1" t="s">
        <v>582</v>
      </c>
      <c r="C1064" s="1" t="s">
        <v>583</v>
      </c>
      <c r="D1064" s="1">
        <v>2017</v>
      </c>
      <c r="E1064" s="1" t="s">
        <v>618</v>
      </c>
      <c r="F1064" s="1">
        <v>67456</v>
      </c>
      <c r="G1064" s="1" t="s">
        <v>251</v>
      </c>
      <c r="H1064" s="1" t="s">
        <v>89</v>
      </c>
      <c r="I1064" s="1" t="s">
        <v>597</v>
      </c>
      <c r="J1064" s="1">
        <v>2440</v>
      </c>
      <c r="K1064" s="1" t="s">
        <v>345</v>
      </c>
      <c r="L1064" s="1" t="s">
        <v>561</v>
      </c>
      <c r="M1064" s="1"/>
      <c r="N1064" s="1" t="s">
        <v>606</v>
      </c>
      <c r="O1064" s="1" t="str">
        <f t="shared" si="522"/>
        <v>No</v>
      </c>
      <c r="P1064" s="1" t="s">
        <v>722</v>
      </c>
      <c r="Q1064" s="1">
        <v>19</v>
      </c>
      <c r="R1064" s="1">
        <f t="shared" si="519"/>
        <v>0</v>
      </c>
      <c r="S1064" s="1">
        <v>20</v>
      </c>
      <c r="T1064" s="1" t="s">
        <v>30</v>
      </c>
      <c r="U1064" s="1">
        <f t="shared" si="525"/>
        <v>0</v>
      </c>
      <c r="V1064" s="1">
        <f t="shared" si="525"/>
        <v>0.02</v>
      </c>
      <c r="W1064" s="1" t="s">
        <v>231</v>
      </c>
      <c r="X1064" s="1" t="str">
        <f t="shared" si="524"/>
        <v>No</v>
      </c>
      <c r="AB1064" t="s">
        <v>427</v>
      </c>
      <c r="AC1064" t="str">
        <f t="shared" ref="AC1064:AC1087" si="526">IF(ISNUMBER(SEARCH("Pesticide, active_ingredient", AB1064)), "Yes", "No")</f>
        <v>No</v>
      </c>
      <c r="AD1064" t="str">
        <f t="shared" si="504"/>
        <v>No</v>
      </c>
      <c r="AE1064" t="str">
        <f t="shared" si="505"/>
        <v>No</v>
      </c>
      <c r="AF1064" t="str">
        <f t="shared" si="506"/>
        <v>Yes</v>
      </c>
      <c r="AG1064" t="str">
        <f t="shared" si="507"/>
        <v>Yes</v>
      </c>
      <c r="AH1064" s="1" t="s">
        <v>348</v>
      </c>
      <c r="AI1064" t="s">
        <v>348</v>
      </c>
      <c r="AJ1064" t="str">
        <f t="shared" si="499"/>
        <v/>
      </c>
      <c r="AK1064" t="str">
        <f t="shared" si="509"/>
        <v/>
      </c>
      <c r="AL1064" t="str">
        <f t="shared" si="510"/>
        <v/>
      </c>
      <c r="AM1064" t="str">
        <f t="shared" si="511"/>
        <v>Industrial</v>
      </c>
      <c r="AN1064" t="str">
        <f t="shared" si="512"/>
        <v>Pharmaceutical</v>
      </c>
      <c r="AO1064" t="str">
        <f t="shared" si="513"/>
        <v/>
      </c>
      <c r="AP1064" t="str">
        <f t="shared" si="493"/>
        <v/>
      </c>
    </row>
    <row r="1065" spans="1:42" hidden="1" x14ac:dyDescent="0.35">
      <c r="A1065" s="1">
        <v>4087141</v>
      </c>
      <c r="B1065" s="1" t="s">
        <v>582</v>
      </c>
      <c r="C1065" s="1" t="s">
        <v>583</v>
      </c>
      <c r="D1065" s="1">
        <v>2017</v>
      </c>
      <c r="E1065" s="1" t="s">
        <v>618</v>
      </c>
      <c r="F1065" s="1">
        <v>32104</v>
      </c>
      <c r="G1065" s="1" t="s">
        <v>181</v>
      </c>
      <c r="H1065" s="1" t="s">
        <v>11</v>
      </c>
      <c r="I1065" s="1" t="s">
        <v>596</v>
      </c>
      <c r="J1065" s="1">
        <v>4433</v>
      </c>
      <c r="K1065" s="1" t="s">
        <v>614</v>
      </c>
      <c r="L1065" s="1" t="s">
        <v>345</v>
      </c>
      <c r="M1065" s="1"/>
      <c r="N1065" s="1" t="s">
        <v>606</v>
      </c>
      <c r="O1065" s="1" t="str">
        <f t="shared" si="522"/>
        <v>No</v>
      </c>
      <c r="P1065" s="1" t="s">
        <v>722</v>
      </c>
      <c r="Q1065" s="1">
        <v>0.16</v>
      </c>
      <c r="R1065" s="1">
        <f t="shared" si="519"/>
        <v>0</v>
      </c>
      <c r="S1065" s="1">
        <v>0.16</v>
      </c>
      <c r="T1065" s="1" t="s">
        <v>7</v>
      </c>
      <c r="U1065" s="1">
        <f>R1065/1</f>
        <v>0</v>
      </c>
      <c r="V1065" s="1">
        <f>S1065</f>
        <v>0.16</v>
      </c>
      <c r="W1065" s="1" t="s">
        <v>177</v>
      </c>
      <c r="X1065" s="1" t="str">
        <f t="shared" si="524"/>
        <v>No</v>
      </c>
      <c r="AB1065" t="s">
        <v>353</v>
      </c>
      <c r="AC1065" t="str">
        <f t="shared" si="526"/>
        <v>No</v>
      </c>
      <c r="AD1065" t="str">
        <f t="shared" si="504"/>
        <v>No</v>
      </c>
      <c r="AE1065" t="str">
        <f t="shared" si="505"/>
        <v>No</v>
      </c>
      <c r="AF1065" t="str">
        <f t="shared" si="506"/>
        <v>No</v>
      </c>
      <c r="AG1065" t="str">
        <f t="shared" si="507"/>
        <v>Yes</v>
      </c>
      <c r="AH1065" t="s">
        <v>348</v>
      </c>
      <c r="AI1065" t="s">
        <v>348</v>
      </c>
      <c r="AJ1065" t="str">
        <f t="shared" si="499"/>
        <v/>
      </c>
      <c r="AK1065" t="str">
        <f t="shared" si="509"/>
        <v/>
      </c>
      <c r="AL1065" t="str">
        <f t="shared" si="510"/>
        <v/>
      </c>
      <c r="AM1065" t="str">
        <f t="shared" si="511"/>
        <v/>
      </c>
      <c r="AN1065" t="str">
        <f t="shared" si="512"/>
        <v>Pharmaceutical</v>
      </c>
      <c r="AO1065" t="str">
        <f t="shared" si="513"/>
        <v/>
      </c>
      <c r="AP1065" t="str">
        <f t="shared" si="493"/>
        <v/>
      </c>
    </row>
    <row r="1066" spans="1:42" hidden="1" x14ac:dyDescent="0.35">
      <c r="A1066" s="1">
        <v>4087141</v>
      </c>
      <c r="B1066" s="1" t="s">
        <v>582</v>
      </c>
      <c r="C1066" s="1" t="s">
        <v>583</v>
      </c>
      <c r="D1066" s="1">
        <v>2017</v>
      </c>
      <c r="E1066" s="1" t="s">
        <v>618</v>
      </c>
      <c r="F1066" s="1">
        <v>62817</v>
      </c>
      <c r="G1066" s="1" t="s">
        <v>217</v>
      </c>
      <c r="H1066" s="1" t="s">
        <v>54</v>
      </c>
      <c r="I1066" s="1" t="s">
        <v>596</v>
      </c>
      <c r="J1066" s="1">
        <v>4433</v>
      </c>
      <c r="K1066" s="1" t="s">
        <v>614</v>
      </c>
      <c r="L1066" s="1" t="s">
        <v>548</v>
      </c>
      <c r="M1066" s="1"/>
      <c r="N1066" s="1" t="s">
        <v>606</v>
      </c>
      <c r="O1066" s="1" t="str">
        <f t="shared" si="522"/>
        <v>No</v>
      </c>
      <c r="P1066" s="1" t="s">
        <v>722</v>
      </c>
      <c r="Q1066" s="1">
        <v>0.08</v>
      </c>
      <c r="R1066" s="1">
        <f t="shared" si="519"/>
        <v>0</v>
      </c>
      <c r="S1066" s="1">
        <v>0.08</v>
      </c>
      <c r="T1066" s="1" t="s">
        <v>7</v>
      </c>
      <c r="U1066" s="1">
        <f>R1066/1</f>
        <v>0</v>
      </c>
      <c r="V1066" s="1">
        <f>S1066</f>
        <v>0.08</v>
      </c>
      <c r="W1066" s="1" t="s">
        <v>177</v>
      </c>
      <c r="X1066" s="1" t="str">
        <f t="shared" si="524"/>
        <v>No</v>
      </c>
      <c r="AB1066" t="s">
        <v>393</v>
      </c>
      <c r="AC1066" t="str">
        <f t="shared" si="526"/>
        <v>No</v>
      </c>
      <c r="AD1066" t="str">
        <f t="shared" si="504"/>
        <v>Yes</v>
      </c>
      <c r="AE1066" t="str">
        <f t="shared" si="505"/>
        <v>Yes</v>
      </c>
      <c r="AF1066" t="str">
        <f t="shared" si="506"/>
        <v>Yes</v>
      </c>
      <c r="AG1066" t="str">
        <f t="shared" si="507"/>
        <v>Yes</v>
      </c>
      <c r="AH1066" s="1" t="s">
        <v>348</v>
      </c>
      <c r="AI1066" t="s">
        <v>348</v>
      </c>
      <c r="AJ1066" t="str">
        <f t="shared" si="499"/>
        <v/>
      </c>
      <c r="AK1066" t="str">
        <f t="shared" si="509"/>
        <v>PCP</v>
      </c>
      <c r="AL1066" t="str">
        <f t="shared" si="510"/>
        <v>Consumer</v>
      </c>
      <c r="AM1066" t="str">
        <f t="shared" si="511"/>
        <v>Industrial</v>
      </c>
      <c r="AN1066" t="str">
        <f t="shared" si="512"/>
        <v>Pharmaceutical</v>
      </c>
      <c r="AO1066" t="str">
        <f t="shared" si="513"/>
        <v/>
      </c>
      <c r="AP1066" t="str">
        <f t="shared" si="493"/>
        <v/>
      </c>
    </row>
    <row r="1067" spans="1:42" hidden="1" x14ac:dyDescent="0.35">
      <c r="A1067" s="1">
        <v>4087141</v>
      </c>
      <c r="B1067" s="1" t="s">
        <v>582</v>
      </c>
      <c r="C1067" s="1" t="s">
        <v>583</v>
      </c>
      <c r="D1067" s="1">
        <v>2017</v>
      </c>
      <c r="E1067" s="1" t="s">
        <v>618</v>
      </c>
      <c r="F1067" s="1">
        <v>67495</v>
      </c>
      <c r="G1067" s="1" t="s">
        <v>282</v>
      </c>
      <c r="H1067" s="1" t="s">
        <v>118</v>
      </c>
      <c r="I1067" s="1" t="s">
        <v>597</v>
      </c>
      <c r="J1067" s="1">
        <v>2440</v>
      </c>
      <c r="K1067" s="1" t="s">
        <v>345</v>
      </c>
      <c r="L1067" s="1" t="s">
        <v>345</v>
      </c>
      <c r="M1067" s="1"/>
      <c r="N1067" s="1" t="s">
        <v>606</v>
      </c>
      <c r="O1067" s="1" t="str">
        <f t="shared" si="522"/>
        <v>No</v>
      </c>
      <c r="P1067" s="1" t="s">
        <v>722</v>
      </c>
      <c r="Q1067" s="1">
        <v>25</v>
      </c>
      <c r="R1067" s="1">
        <f t="shared" si="519"/>
        <v>0</v>
      </c>
      <c r="S1067" s="1">
        <v>25</v>
      </c>
      <c r="T1067" s="1" t="s">
        <v>30</v>
      </c>
      <c r="U1067" s="1">
        <f>R1067/1000</f>
        <v>0</v>
      </c>
      <c r="V1067" s="1">
        <f>S1067/1000</f>
        <v>2.5000000000000001E-2</v>
      </c>
      <c r="W1067" s="1" t="s">
        <v>231</v>
      </c>
      <c r="X1067" s="1" t="str">
        <f t="shared" si="524"/>
        <v>No</v>
      </c>
      <c r="AB1067" t="s">
        <v>458</v>
      </c>
      <c r="AC1067" t="str">
        <f t="shared" si="526"/>
        <v>No</v>
      </c>
      <c r="AD1067" t="str">
        <f t="shared" si="504"/>
        <v>No</v>
      </c>
      <c r="AE1067" t="str">
        <f t="shared" si="505"/>
        <v>No</v>
      </c>
      <c r="AF1067" t="str">
        <f t="shared" si="506"/>
        <v>No</v>
      </c>
      <c r="AG1067" t="str">
        <f t="shared" si="507"/>
        <v>Yes</v>
      </c>
      <c r="AH1067" s="1" t="s">
        <v>348</v>
      </c>
      <c r="AI1067" t="s">
        <v>348</v>
      </c>
      <c r="AJ1067" t="str">
        <f t="shared" si="499"/>
        <v/>
      </c>
      <c r="AK1067" t="str">
        <f t="shared" si="509"/>
        <v/>
      </c>
      <c r="AL1067" t="str">
        <f t="shared" si="510"/>
        <v/>
      </c>
      <c r="AM1067" t="str">
        <f t="shared" si="511"/>
        <v/>
      </c>
      <c r="AN1067" t="str">
        <f t="shared" si="512"/>
        <v>Pharmaceutical</v>
      </c>
      <c r="AO1067" t="str">
        <f t="shared" si="513"/>
        <v/>
      </c>
      <c r="AP1067" t="str">
        <f t="shared" si="493"/>
        <v/>
      </c>
    </row>
    <row r="1068" spans="1:42" hidden="1" x14ac:dyDescent="0.35">
      <c r="A1068" s="1">
        <v>4087141</v>
      </c>
      <c r="B1068" s="1" t="s">
        <v>582</v>
      </c>
      <c r="C1068" s="1" t="s">
        <v>583</v>
      </c>
      <c r="D1068" s="1">
        <v>2017</v>
      </c>
      <c r="E1068" s="1" t="s">
        <v>618</v>
      </c>
      <c r="F1068" s="1">
        <v>67443</v>
      </c>
      <c r="G1068" s="1" t="s">
        <v>240</v>
      </c>
      <c r="H1068" s="1" t="s">
        <v>78</v>
      </c>
      <c r="I1068" s="1" t="s">
        <v>597</v>
      </c>
      <c r="J1068" s="1">
        <v>2440</v>
      </c>
      <c r="K1068" s="1" t="s">
        <v>345</v>
      </c>
      <c r="L1068" s="1" t="s">
        <v>345</v>
      </c>
      <c r="M1068" s="1" t="s">
        <v>345</v>
      </c>
      <c r="N1068" s="1" t="s">
        <v>606</v>
      </c>
      <c r="O1068" s="1" t="str">
        <f t="shared" si="522"/>
        <v>No</v>
      </c>
      <c r="P1068" s="1" t="s">
        <v>349</v>
      </c>
      <c r="Q1068" s="1">
        <v>18.100000000000001</v>
      </c>
      <c r="R1068" s="1">
        <f t="shared" si="519"/>
        <v>0</v>
      </c>
      <c r="S1068" s="1">
        <v>88</v>
      </c>
      <c r="T1068" s="1" t="s">
        <v>30</v>
      </c>
      <c r="U1068" s="1">
        <f>R1068/1000</f>
        <v>0</v>
      </c>
      <c r="V1068" s="1">
        <f>S1068/1000</f>
        <v>8.7999999999999995E-2</v>
      </c>
      <c r="W1068" s="1" t="s">
        <v>231</v>
      </c>
      <c r="X1068" s="1" t="str">
        <f t="shared" ref="X1068:X1076" si="527">IF(S1068&lt;R1068, "Yes*", "No")</f>
        <v>No</v>
      </c>
      <c r="AB1068" t="s">
        <v>419</v>
      </c>
      <c r="AC1068" t="str">
        <f t="shared" si="526"/>
        <v>No</v>
      </c>
      <c r="AD1068" t="str">
        <f t="shared" si="504"/>
        <v>No</v>
      </c>
      <c r="AE1068" t="str">
        <f t="shared" si="505"/>
        <v>No</v>
      </c>
      <c r="AF1068" t="str">
        <f t="shared" si="506"/>
        <v>No</v>
      </c>
      <c r="AG1068" t="str">
        <f t="shared" si="507"/>
        <v>Yes</v>
      </c>
      <c r="AH1068" s="1" t="s">
        <v>348</v>
      </c>
      <c r="AI1068" t="s">
        <v>348</v>
      </c>
      <c r="AJ1068" t="str">
        <f t="shared" si="499"/>
        <v/>
      </c>
      <c r="AK1068" t="str">
        <f t="shared" si="509"/>
        <v/>
      </c>
      <c r="AL1068" t="str">
        <f t="shared" si="510"/>
        <v/>
      </c>
      <c r="AM1068" t="str">
        <f t="shared" si="511"/>
        <v/>
      </c>
      <c r="AN1068" t="str">
        <f t="shared" si="512"/>
        <v>Pharmaceutical</v>
      </c>
      <c r="AO1068" t="str">
        <f t="shared" si="513"/>
        <v/>
      </c>
      <c r="AP1068" t="str">
        <f t="shared" si="493"/>
        <v/>
      </c>
    </row>
    <row r="1069" spans="1:42" hidden="1" x14ac:dyDescent="0.35">
      <c r="A1069">
        <v>4087000</v>
      </c>
      <c r="B1069" t="s">
        <v>3</v>
      </c>
      <c r="C1069" t="s">
        <v>4</v>
      </c>
      <c r="D1069">
        <v>2017</v>
      </c>
      <c r="E1069" t="s">
        <v>620</v>
      </c>
      <c r="F1069" s="4">
        <v>62568</v>
      </c>
      <c r="G1069" t="s">
        <v>188</v>
      </c>
      <c r="H1069" t="s">
        <v>18</v>
      </c>
      <c r="I1069" t="s">
        <v>621</v>
      </c>
      <c r="K1069" t="s">
        <v>530</v>
      </c>
      <c r="L1069" t="s">
        <v>543</v>
      </c>
      <c r="O1069" s="1" t="str">
        <f t="shared" si="522"/>
        <v>Yes</v>
      </c>
      <c r="Q1069" s="1">
        <v>2030</v>
      </c>
      <c r="R1069">
        <f t="shared" si="519"/>
        <v>2030</v>
      </c>
      <c r="S1069">
        <v>6.47</v>
      </c>
      <c r="T1069" t="s">
        <v>622</v>
      </c>
      <c r="U1069">
        <f t="shared" ref="U1069:U1076" si="528">R1069/1</f>
        <v>2030</v>
      </c>
      <c r="V1069">
        <f t="shared" ref="V1069:V1076" si="529">U1069</f>
        <v>2030</v>
      </c>
      <c r="W1069" t="s">
        <v>648</v>
      </c>
      <c r="X1069" t="str">
        <f t="shared" si="527"/>
        <v>Yes*</v>
      </c>
      <c r="AB1069" t="s">
        <v>358</v>
      </c>
      <c r="AC1069" t="str">
        <f t="shared" si="526"/>
        <v>No</v>
      </c>
      <c r="AD1069" t="str">
        <f t="shared" si="504"/>
        <v>No</v>
      </c>
      <c r="AE1069" t="str">
        <f t="shared" si="505"/>
        <v>Yes</v>
      </c>
      <c r="AF1069" t="str">
        <f t="shared" si="506"/>
        <v>Yes</v>
      </c>
      <c r="AG1069" t="str">
        <f t="shared" si="507"/>
        <v>No</v>
      </c>
      <c r="AH1069" t="s">
        <v>349</v>
      </c>
      <c r="AI1069" t="s">
        <v>348</v>
      </c>
      <c r="AJ1069" t="str">
        <f t="shared" si="499"/>
        <v/>
      </c>
      <c r="AK1069" t="str">
        <f t="shared" si="509"/>
        <v/>
      </c>
      <c r="AL1069" t="str">
        <f t="shared" si="510"/>
        <v>Consumer</v>
      </c>
      <c r="AM1069" t="str">
        <f t="shared" si="511"/>
        <v>Industrial</v>
      </c>
      <c r="AN1069" t="str">
        <f t="shared" si="512"/>
        <v/>
      </c>
      <c r="AO1069" t="str">
        <f t="shared" si="513"/>
        <v>PAH</v>
      </c>
      <c r="AP1069" t="str">
        <f t="shared" ref="AP1069:AP1132" si="530">IF(AI1069="Yes", "Other", "")</f>
        <v/>
      </c>
    </row>
    <row r="1070" spans="1:42" hidden="1" x14ac:dyDescent="0.35">
      <c r="A1070">
        <v>40870112</v>
      </c>
      <c r="B1070" t="s">
        <v>573</v>
      </c>
      <c r="C1070" t="s">
        <v>574</v>
      </c>
      <c r="D1070">
        <v>2017</v>
      </c>
      <c r="E1070" t="s">
        <v>620</v>
      </c>
      <c r="F1070" s="4">
        <v>63187</v>
      </c>
      <c r="G1070" t="s">
        <v>661</v>
      </c>
      <c r="H1070" t="s">
        <v>26</v>
      </c>
      <c r="I1070" t="s">
        <v>693</v>
      </c>
      <c r="N1070" t="s">
        <v>607</v>
      </c>
      <c r="O1070" s="1" t="str">
        <f t="shared" si="522"/>
        <v>Yes</v>
      </c>
      <c r="Q1070">
        <v>1140</v>
      </c>
      <c r="R1070">
        <f t="shared" si="519"/>
        <v>1140</v>
      </c>
      <c r="S1070">
        <v>500</v>
      </c>
      <c r="T1070" t="s">
        <v>622</v>
      </c>
      <c r="U1070">
        <f t="shared" si="528"/>
        <v>1140</v>
      </c>
      <c r="V1070">
        <f t="shared" si="529"/>
        <v>1140</v>
      </c>
      <c r="W1070" t="s">
        <v>648</v>
      </c>
      <c r="X1070" t="str">
        <f t="shared" si="527"/>
        <v>Yes*</v>
      </c>
      <c r="AB1070" t="s">
        <v>697</v>
      </c>
      <c r="AC1070" t="str">
        <f t="shared" si="526"/>
        <v>No</v>
      </c>
      <c r="AD1070" t="str">
        <f t="shared" si="504"/>
        <v>Yes</v>
      </c>
      <c r="AE1070" t="str">
        <f t="shared" si="505"/>
        <v>Yes</v>
      </c>
      <c r="AF1070" t="str">
        <f t="shared" si="506"/>
        <v>Yes</v>
      </c>
      <c r="AG1070" t="str">
        <f t="shared" si="507"/>
        <v>Yes</v>
      </c>
      <c r="AH1070" t="s">
        <v>349</v>
      </c>
      <c r="AI1070" t="s">
        <v>348</v>
      </c>
      <c r="AJ1070" t="str">
        <f t="shared" si="499"/>
        <v/>
      </c>
      <c r="AK1070" t="str">
        <f t="shared" si="509"/>
        <v>PCP</v>
      </c>
      <c r="AL1070" t="str">
        <f t="shared" si="510"/>
        <v>Consumer</v>
      </c>
      <c r="AM1070" t="str">
        <f t="shared" si="511"/>
        <v>Industrial</v>
      </c>
      <c r="AN1070" t="str">
        <f t="shared" si="512"/>
        <v>Pharmaceutical</v>
      </c>
      <c r="AO1070" t="str">
        <f t="shared" si="513"/>
        <v>PAH</v>
      </c>
      <c r="AP1070" t="str">
        <f t="shared" si="530"/>
        <v/>
      </c>
    </row>
    <row r="1071" spans="1:42" hidden="1" x14ac:dyDescent="0.35">
      <c r="A1071">
        <v>4087170</v>
      </c>
      <c r="B1071" t="s">
        <v>586</v>
      </c>
      <c r="C1071" t="s">
        <v>587</v>
      </c>
      <c r="D1071">
        <v>2017</v>
      </c>
      <c r="E1071" t="s">
        <v>620</v>
      </c>
      <c r="F1071" s="4">
        <v>63187</v>
      </c>
      <c r="G1071" t="s">
        <v>661</v>
      </c>
      <c r="H1071" t="s">
        <v>26</v>
      </c>
      <c r="I1071" t="s">
        <v>693</v>
      </c>
      <c r="N1071" t="s">
        <v>607</v>
      </c>
      <c r="O1071" s="1" t="str">
        <f t="shared" si="522"/>
        <v>Yes</v>
      </c>
      <c r="Q1071">
        <v>1770</v>
      </c>
      <c r="R1071">
        <f t="shared" si="519"/>
        <v>1770</v>
      </c>
      <c r="S1071">
        <v>500</v>
      </c>
      <c r="T1071" t="s">
        <v>622</v>
      </c>
      <c r="U1071">
        <f t="shared" si="528"/>
        <v>1770</v>
      </c>
      <c r="V1071">
        <f t="shared" si="529"/>
        <v>1770</v>
      </c>
      <c r="W1071" t="s">
        <v>648</v>
      </c>
      <c r="X1071" t="str">
        <f t="shared" si="527"/>
        <v>Yes*</v>
      </c>
      <c r="AB1071" t="s">
        <v>697</v>
      </c>
      <c r="AC1071" t="str">
        <f t="shared" si="526"/>
        <v>No</v>
      </c>
      <c r="AD1071" t="str">
        <f t="shared" si="504"/>
        <v>Yes</v>
      </c>
      <c r="AE1071" t="str">
        <f t="shared" si="505"/>
        <v>Yes</v>
      </c>
      <c r="AF1071" t="str">
        <f t="shared" si="506"/>
        <v>Yes</v>
      </c>
      <c r="AG1071" t="str">
        <f t="shared" si="507"/>
        <v>Yes</v>
      </c>
      <c r="AH1071" t="s">
        <v>349</v>
      </c>
      <c r="AI1071" t="s">
        <v>348</v>
      </c>
      <c r="AJ1071" t="str">
        <f t="shared" si="499"/>
        <v/>
      </c>
      <c r="AK1071" t="str">
        <f t="shared" si="509"/>
        <v>PCP</v>
      </c>
      <c r="AL1071" t="str">
        <f t="shared" si="510"/>
        <v>Consumer</v>
      </c>
      <c r="AM1071" t="str">
        <f t="shared" si="511"/>
        <v>Industrial</v>
      </c>
      <c r="AN1071" t="str">
        <f t="shared" si="512"/>
        <v>Pharmaceutical</v>
      </c>
      <c r="AO1071" t="str">
        <f t="shared" si="513"/>
        <v>PAH</v>
      </c>
      <c r="AP1071" t="str">
        <f t="shared" si="530"/>
        <v/>
      </c>
    </row>
    <row r="1072" spans="1:42" hidden="1" x14ac:dyDescent="0.35">
      <c r="A1072">
        <v>40871607</v>
      </c>
      <c r="B1072" s="5" t="s">
        <v>584</v>
      </c>
      <c r="C1072" t="s">
        <v>585</v>
      </c>
      <c r="D1072">
        <v>2017</v>
      </c>
      <c r="E1072" t="s">
        <v>620</v>
      </c>
      <c r="F1072" s="4">
        <v>63187</v>
      </c>
      <c r="G1072" t="s">
        <v>661</v>
      </c>
      <c r="H1072" t="s">
        <v>26</v>
      </c>
      <c r="I1072" t="s">
        <v>693</v>
      </c>
      <c r="N1072"/>
      <c r="O1072" s="1" t="str">
        <f t="shared" si="522"/>
        <v>Yes</v>
      </c>
      <c r="Q1072">
        <v>920</v>
      </c>
      <c r="R1072">
        <f t="shared" si="519"/>
        <v>920</v>
      </c>
      <c r="S1072">
        <v>500</v>
      </c>
      <c r="T1072" t="s">
        <v>622</v>
      </c>
      <c r="U1072">
        <f t="shared" si="528"/>
        <v>920</v>
      </c>
      <c r="V1072">
        <f t="shared" si="529"/>
        <v>920</v>
      </c>
      <c r="W1072" t="s">
        <v>648</v>
      </c>
      <c r="X1072" t="str">
        <f t="shared" si="527"/>
        <v>Yes*</v>
      </c>
      <c r="AB1072" t="s">
        <v>697</v>
      </c>
      <c r="AC1072" t="str">
        <f t="shared" si="526"/>
        <v>No</v>
      </c>
      <c r="AD1072" t="str">
        <f t="shared" si="504"/>
        <v>Yes</v>
      </c>
      <c r="AE1072" t="str">
        <f t="shared" si="505"/>
        <v>Yes</v>
      </c>
      <c r="AF1072" t="str">
        <f t="shared" si="506"/>
        <v>Yes</v>
      </c>
      <c r="AG1072" t="str">
        <f t="shared" si="507"/>
        <v>Yes</v>
      </c>
      <c r="AH1072" t="s">
        <v>349</v>
      </c>
      <c r="AI1072" t="s">
        <v>348</v>
      </c>
      <c r="AJ1072" t="str">
        <f t="shared" si="499"/>
        <v/>
      </c>
      <c r="AK1072" t="str">
        <f t="shared" si="509"/>
        <v>PCP</v>
      </c>
      <c r="AL1072" t="str">
        <f t="shared" si="510"/>
        <v>Consumer</v>
      </c>
      <c r="AM1072" t="str">
        <f t="shared" si="511"/>
        <v>Industrial</v>
      </c>
      <c r="AN1072" t="str">
        <f t="shared" si="512"/>
        <v>Pharmaceutical</v>
      </c>
      <c r="AO1072" t="str">
        <f t="shared" si="513"/>
        <v>PAH</v>
      </c>
      <c r="AP1072" t="str">
        <f t="shared" si="530"/>
        <v/>
      </c>
    </row>
    <row r="1073" spans="1:42" hidden="1" x14ac:dyDescent="0.35">
      <c r="A1073">
        <v>4087141</v>
      </c>
      <c r="B1073" t="s">
        <v>582</v>
      </c>
      <c r="C1073" t="s">
        <v>583</v>
      </c>
      <c r="D1073">
        <v>2017</v>
      </c>
      <c r="E1073" t="s">
        <v>620</v>
      </c>
      <c r="F1073" s="4">
        <v>63187</v>
      </c>
      <c r="G1073" t="s">
        <v>661</v>
      </c>
      <c r="H1073" t="s">
        <v>26</v>
      </c>
      <c r="I1073" t="s">
        <v>693</v>
      </c>
      <c r="N1073" t="s">
        <v>607</v>
      </c>
      <c r="O1073" s="1" t="str">
        <f t="shared" si="522"/>
        <v>Yes</v>
      </c>
      <c r="Q1073">
        <v>940</v>
      </c>
      <c r="R1073">
        <f t="shared" si="519"/>
        <v>940</v>
      </c>
      <c r="S1073">
        <v>500</v>
      </c>
      <c r="T1073" t="s">
        <v>622</v>
      </c>
      <c r="U1073">
        <f t="shared" si="528"/>
        <v>940</v>
      </c>
      <c r="V1073">
        <f t="shared" si="529"/>
        <v>940</v>
      </c>
      <c r="W1073" t="s">
        <v>648</v>
      </c>
      <c r="X1073" t="str">
        <f t="shared" si="527"/>
        <v>Yes*</v>
      </c>
      <c r="AB1073" t="s">
        <v>697</v>
      </c>
      <c r="AC1073" t="str">
        <f t="shared" si="526"/>
        <v>No</v>
      </c>
      <c r="AD1073" t="str">
        <f t="shared" si="504"/>
        <v>Yes</v>
      </c>
      <c r="AE1073" t="str">
        <f t="shared" si="505"/>
        <v>Yes</v>
      </c>
      <c r="AF1073" t="str">
        <f t="shared" si="506"/>
        <v>Yes</v>
      </c>
      <c r="AG1073" t="str">
        <f t="shared" si="507"/>
        <v>Yes</v>
      </c>
      <c r="AH1073" t="s">
        <v>349</v>
      </c>
      <c r="AI1073" t="s">
        <v>348</v>
      </c>
      <c r="AJ1073" t="str">
        <f t="shared" si="499"/>
        <v/>
      </c>
      <c r="AK1073" t="str">
        <f t="shared" si="509"/>
        <v>PCP</v>
      </c>
      <c r="AL1073" t="str">
        <f t="shared" si="510"/>
        <v>Consumer</v>
      </c>
      <c r="AM1073" t="str">
        <f t="shared" si="511"/>
        <v>Industrial</v>
      </c>
      <c r="AN1073" t="str">
        <f t="shared" si="512"/>
        <v>Pharmaceutical</v>
      </c>
      <c r="AO1073" t="str">
        <f t="shared" si="513"/>
        <v>PAH</v>
      </c>
      <c r="AP1073" t="str">
        <f t="shared" si="530"/>
        <v/>
      </c>
    </row>
    <row r="1074" spans="1:42" hidden="1" x14ac:dyDescent="0.35">
      <c r="A1074">
        <v>4087098</v>
      </c>
      <c r="B1074" t="s">
        <v>579</v>
      </c>
      <c r="C1074" t="s">
        <v>580</v>
      </c>
      <c r="D1074">
        <v>2017</v>
      </c>
      <c r="E1074" t="s">
        <v>620</v>
      </c>
      <c r="F1074" s="4">
        <v>63187</v>
      </c>
      <c r="G1074" t="s">
        <v>661</v>
      </c>
      <c r="H1074" t="s">
        <v>26</v>
      </c>
      <c r="I1074" t="s">
        <v>693</v>
      </c>
      <c r="N1074"/>
      <c r="O1074" s="1" t="str">
        <f t="shared" si="522"/>
        <v>Yes</v>
      </c>
      <c r="Q1074">
        <v>590</v>
      </c>
      <c r="R1074">
        <f t="shared" si="519"/>
        <v>590</v>
      </c>
      <c r="S1074">
        <v>500</v>
      </c>
      <c r="T1074" t="s">
        <v>622</v>
      </c>
      <c r="U1074">
        <f t="shared" si="528"/>
        <v>590</v>
      </c>
      <c r="V1074">
        <f t="shared" si="529"/>
        <v>590</v>
      </c>
      <c r="W1074" t="s">
        <v>648</v>
      </c>
      <c r="X1074" t="str">
        <f t="shared" si="527"/>
        <v>Yes*</v>
      </c>
      <c r="AB1074" t="s">
        <v>697</v>
      </c>
      <c r="AC1074" t="str">
        <f t="shared" si="526"/>
        <v>No</v>
      </c>
      <c r="AD1074" t="str">
        <f t="shared" si="504"/>
        <v>Yes</v>
      </c>
      <c r="AE1074" t="str">
        <f t="shared" si="505"/>
        <v>Yes</v>
      </c>
      <c r="AF1074" t="str">
        <f t="shared" si="506"/>
        <v>Yes</v>
      </c>
      <c r="AG1074" t="str">
        <f t="shared" si="507"/>
        <v>Yes</v>
      </c>
      <c r="AH1074" t="s">
        <v>349</v>
      </c>
      <c r="AI1074" t="s">
        <v>348</v>
      </c>
      <c r="AJ1074" t="str">
        <f t="shared" si="499"/>
        <v/>
      </c>
      <c r="AK1074" t="str">
        <f t="shared" si="509"/>
        <v>PCP</v>
      </c>
      <c r="AL1074" t="str">
        <f t="shared" si="510"/>
        <v>Consumer</v>
      </c>
      <c r="AM1074" t="str">
        <f t="shared" si="511"/>
        <v>Industrial</v>
      </c>
      <c r="AN1074" t="str">
        <f t="shared" si="512"/>
        <v>Pharmaceutical</v>
      </c>
      <c r="AO1074" t="str">
        <f t="shared" si="513"/>
        <v>PAH</v>
      </c>
      <c r="AP1074" t="str">
        <f t="shared" si="530"/>
        <v/>
      </c>
    </row>
    <row r="1075" spans="1:42" hidden="1" x14ac:dyDescent="0.35">
      <c r="A1075">
        <v>40870855</v>
      </c>
      <c r="B1075" t="s">
        <v>577</v>
      </c>
      <c r="C1075" t="s">
        <v>578</v>
      </c>
      <c r="D1075">
        <v>2017</v>
      </c>
      <c r="E1075" t="s">
        <v>620</v>
      </c>
      <c r="F1075" s="4">
        <v>63187</v>
      </c>
      <c r="G1075" t="s">
        <v>661</v>
      </c>
      <c r="H1075" t="s">
        <v>26</v>
      </c>
      <c r="I1075" t="s">
        <v>693</v>
      </c>
      <c r="N1075" t="s">
        <v>607</v>
      </c>
      <c r="O1075" s="1" t="str">
        <f t="shared" si="522"/>
        <v>Yes</v>
      </c>
      <c r="Q1075">
        <v>180</v>
      </c>
      <c r="R1075">
        <f t="shared" si="519"/>
        <v>180</v>
      </c>
      <c r="S1075">
        <v>500</v>
      </c>
      <c r="T1075" t="s">
        <v>622</v>
      </c>
      <c r="U1075">
        <f t="shared" si="528"/>
        <v>180</v>
      </c>
      <c r="V1075">
        <f t="shared" si="529"/>
        <v>180</v>
      </c>
      <c r="W1075" t="s">
        <v>648</v>
      </c>
      <c r="X1075" t="str">
        <f t="shared" si="527"/>
        <v>No</v>
      </c>
      <c r="AB1075" t="s">
        <v>697</v>
      </c>
      <c r="AC1075" t="str">
        <f t="shared" si="526"/>
        <v>No</v>
      </c>
      <c r="AD1075" t="str">
        <f t="shared" si="504"/>
        <v>Yes</v>
      </c>
      <c r="AE1075" t="str">
        <f t="shared" si="505"/>
        <v>Yes</v>
      </c>
      <c r="AF1075" t="str">
        <f t="shared" si="506"/>
        <v>Yes</v>
      </c>
      <c r="AG1075" t="str">
        <f t="shared" si="507"/>
        <v>Yes</v>
      </c>
      <c r="AH1075" t="s">
        <v>349</v>
      </c>
      <c r="AI1075" t="s">
        <v>348</v>
      </c>
      <c r="AJ1075" t="str">
        <f t="shared" si="499"/>
        <v/>
      </c>
      <c r="AK1075" t="str">
        <f t="shared" si="509"/>
        <v>PCP</v>
      </c>
      <c r="AL1075" t="str">
        <f t="shared" si="510"/>
        <v>Consumer</v>
      </c>
      <c r="AM1075" t="str">
        <f t="shared" si="511"/>
        <v>Industrial</v>
      </c>
      <c r="AN1075" t="str">
        <f t="shared" si="512"/>
        <v>Pharmaceutical</v>
      </c>
      <c r="AO1075" t="str">
        <f t="shared" si="513"/>
        <v>PAH</v>
      </c>
      <c r="AP1075" t="str">
        <f t="shared" si="530"/>
        <v/>
      </c>
    </row>
    <row r="1076" spans="1:42" hidden="1" x14ac:dyDescent="0.35">
      <c r="A1076">
        <v>4087014</v>
      </c>
      <c r="B1076" t="s">
        <v>575</v>
      </c>
      <c r="C1076" t="s">
        <v>576</v>
      </c>
      <c r="D1076">
        <v>2017</v>
      </c>
      <c r="E1076" t="s">
        <v>620</v>
      </c>
      <c r="F1076" s="4">
        <v>63187</v>
      </c>
      <c r="G1076" t="s">
        <v>661</v>
      </c>
      <c r="H1076" t="s">
        <v>26</v>
      </c>
      <c r="I1076" t="s">
        <v>693</v>
      </c>
      <c r="N1076" t="s">
        <v>606</v>
      </c>
      <c r="O1076" s="1" t="str">
        <f t="shared" si="522"/>
        <v>No</v>
      </c>
      <c r="Q1076">
        <v>500</v>
      </c>
      <c r="R1076">
        <f t="shared" si="519"/>
        <v>0</v>
      </c>
      <c r="S1076">
        <v>500</v>
      </c>
      <c r="T1076" t="s">
        <v>622</v>
      </c>
      <c r="U1076">
        <f t="shared" si="528"/>
        <v>0</v>
      </c>
      <c r="V1076">
        <f t="shared" si="529"/>
        <v>0</v>
      </c>
      <c r="W1076" t="s">
        <v>648</v>
      </c>
      <c r="X1076" t="str">
        <f t="shared" si="527"/>
        <v>No</v>
      </c>
      <c r="AB1076" t="s">
        <v>697</v>
      </c>
      <c r="AC1076" t="str">
        <f t="shared" si="526"/>
        <v>No</v>
      </c>
      <c r="AD1076" t="str">
        <f t="shared" si="504"/>
        <v>Yes</v>
      </c>
      <c r="AE1076" t="str">
        <f t="shared" si="505"/>
        <v>Yes</v>
      </c>
      <c r="AF1076" t="str">
        <f t="shared" si="506"/>
        <v>Yes</v>
      </c>
      <c r="AG1076" t="str">
        <f t="shared" si="507"/>
        <v>Yes</v>
      </c>
      <c r="AH1076" t="s">
        <v>349</v>
      </c>
      <c r="AI1076" t="s">
        <v>348</v>
      </c>
      <c r="AJ1076" t="str">
        <f t="shared" si="499"/>
        <v/>
      </c>
      <c r="AK1076" t="str">
        <f t="shared" si="509"/>
        <v>PCP</v>
      </c>
      <c r="AL1076" t="str">
        <f t="shared" si="510"/>
        <v>Consumer</v>
      </c>
      <c r="AM1076" t="str">
        <f t="shared" si="511"/>
        <v>Industrial</v>
      </c>
      <c r="AN1076" t="str">
        <f t="shared" si="512"/>
        <v>Pharmaceutical</v>
      </c>
      <c r="AO1076" t="str">
        <f t="shared" si="513"/>
        <v>PAH</v>
      </c>
      <c r="AP1076" t="str">
        <f t="shared" si="530"/>
        <v/>
      </c>
    </row>
    <row r="1077" spans="1:42" hidden="1" x14ac:dyDescent="0.35">
      <c r="A1077" s="1">
        <v>4087141</v>
      </c>
      <c r="B1077" s="1" t="s">
        <v>582</v>
      </c>
      <c r="C1077" s="1" t="s">
        <v>583</v>
      </c>
      <c r="D1077" s="1">
        <v>2017</v>
      </c>
      <c r="E1077" s="1" t="s">
        <v>618</v>
      </c>
      <c r="F1077" s="1">
        <v>68000</v>
      </c>
      <c r="G1077" s="1" t="s">
        <v>321</v>
      </c>
      <c r="H1077" s="1" t="s">
        <v>152</v>
      </c>
      <c r="I1077" s="1" t="s">
        <v>597</v>
      </c>
      <c r="J1077" s="1">
        <v>2440</v>
      </c>
      <c r="K1077" s="1" t="s">
        <v>345</v>
      </c>
      <c r="L1077" s="1" t="s">
        <v>345</v>
      </c>
      <c r="M1077" s="1"/>
      <c r="N1077" s="1" t="s">
        <v>606</v>
      </c>
      <c r="O1077" s="1" t="str">
        <f t="shared" si="522"/>
        <v>No</v>
      </c>
      <c r="P1077" s="1" t="s">
        <v>722</v>
      </c>
      <c r="Q1077" s="1">
        <v>40</v>
      </c>
      <c r="R1077" s="1">
        <f t="shared" si="519"/>
        <v>0</v>
      </c>
      <c r="S1077" s="1">
        <v>34</v>
      </c>
      <c r="T1077" s="1" t="s">
        <v>30</v>
      </c>
      <c r="U1077" s="1">
        <f t="shared" ref="U1077:V1079" si="531">R1077/1000</f>
        <v>0</v>
      </c>
      <c r="V1077" s="1">
        <f t="shared" si="531"/>
        <v>3.4000000000000002E-2</v>
      </c>
      <c r="W1077" s="1" t="s">
        <v>318</v>
      </c>
      <c r="X1077" s="1" t="str">
        <f t="shared" ref="X1077:X1097" si="532">IF(N1077="E", "Yes", "No")</f>
        <v>No</v>
      </c>
      <c r="AB1077" s="1" t="s">
        <v>445</v>
      </c>
      <c r="AC1077" t="str">
        <f t="shared" si="526"/>
        <v>No</v>
      </c>
      <c r="AD1077" t="str">
        <f t="shared" si="504"/>
        <v>No</v>
      </c>
      <c r="AE1077" t="str">
        <f t="shared" si="505"/>
        <v>No</v>
      </c>
      <c r="AF1077" t="str">
        <f t="shared" si="506"/>
        <v>No</v>
      </c>
      <c r="AG1077" t="str">
        <f t="shared" si="507"/>
        <v>Yes</v>
      </c>
      <c r="AH1077" s="1" t="s">
        <v>348</v>
      </c>
      <c r="AI1077" t="s">
        <v>348</v>
      </c>
      <c r="AJ1077" t="str">
        <f t="shared" ref="AJ1077:AJ1140" si="533">IF(AC1077="Yes", "Pesticide", "")</f>
        <v/>
      </c>
      <c r="AK1077" t="str">
        <f t="shared" si="509"/>
        <v/>
      </c>
      <c r="AL1077" t="str">
        <f t="shared" si="510"/>
        <v/>
      </c>
      <c r="AM1077" t="str">
        <f t="shared" si="511"/>
        <v/>
      </c>
      <c r="AN1077" t="str">
        <f t="shared" si="512"/>
        <v>Pharmaceutical</v>
      </c>
      <c r="AO1077" t="str">
        <f t="shared" si="513"/>
        <v/>
      </c>
      <c r="AP1077" t="str">
        <f t="shared" si="530"/>
        <v/>
      </c>
    </row>
    <row r="1078" spans="1:42" hidden="1" x14ac:dyDescent="0.35">
      <c r="A1078" s="1">
        <v>4087141</v>
      </c>
      <c r="B1078" s="1" t="s">
        <v>582</v>
      </c>
      <c r="C1078" s="1" t="s">
        <v>583</v>
      </c>
      <c r="D1078" s="1">
        <v>2017</v>
      </c>
      <c r="E1078" s="1" t="s">
        <v>618</v>
      </c>
      <c r="F1078" s="1">
        <v>67479</v>
      </c>
      <c r="G1078" s="1" t="s">
        <v>270</v>
      </c>
      <c r="H1078" s="1" t="s">
        <v>107</v>
      </c>
      <c r="I1078" s="1" t="s">
        <v>597</v>
      </c>
      <c r="J1078" s="1">
        <v>2440</v>
      </c>
      <c r="K1078" s="1" t="s">
        <v>345</v>
      </c>
      <c r="L1078" s="1" t="s">
        <v>345</v>
      </c>
      <c r="M1078" s="1"/>
      <c r="N1078" s="1" t="s">
        <v>606</v>
      </c>
      <c r="O1078" s="1" t="str">
        <f t="shared" si="522"/>
        <v>No</v>
      </c>
      <c r="P1078" s="1" t="s">
        <v>722</v>
      </c>
      <c r="Q1078" s="1">
        <v>80</v>
      </c>
      <c r="R1078" s="1">
        <f t="shared" si="519"/>
        <v>0</v>
      </c>
      <c r="S1078" s="1">
        <v>80</v>
      </c>
      <c r="T1078" s="1" t="s">
        <v>30</v>
      </c>
      <c r="U1078" s="1">
        <f t="shared" si="531"/>
        <v>0</v>
      </c>
      <c r="V1078" s="1">
        <f t="shared" si="531"/>
        <v>0.08</v>
      </c>
      <c r="W1078" s="1" t="s">
        <v>231</v>
      </c>
      <c r="X1078" s="1" t="str">
        <f t="shared" si="532"/>
        <v>No</v>
      </c>
      <c r="AB1078" s="1" t="s">
        <v>445</v>
      </c>
      <c r="AC1078" t="str">
        <f t="shared" si="526"/>
        <v>No</v>
      </c>
      <c r="AD1078" t="str">
        <f t="shared" si="504"/>
        <v>No</v>
      </c>
      <c r="AE1078" t="str">
        <f t="shared" si="505"/>
        <v>No</v>
      </c>
      <c r="AF1078" t="str">
        <f t="shared" si="506"/>
        <v>No</v>
      </c>
      <c r="AG1078" t="str">
        <f t="shared" si="507"/>
        <v>Yes</v>
      </c>
      <c r="AH1078" s="1" t="s">
        <v>348</v>
      </c>
      <c r="AI1078" t="s">
        <v>348</v>
      </c>
      <c r="AJ1078" t="str">
        <f t="shared" si="533"/>
        <v/>
      </c>
      <c r="AK1078" t="str">
        <f t="shared" si="509"/>
        <v/>
      </c>
      <c r="AL1078" t="str">
        <f t="shared" si="510"/>
        <v/>
      </c>
      <c r="AM1078" t="str">
        <f t="shared" si="511"/>
        <v/>
      </c>
      <c r="AN1078" t="str">
        <f t="shared" si="512"/>
        <v>Pharmaceutical</v>
      </c>
      <c r="AO1078" t="str">
        <f t="shared" si="513"/>
        <v/>
      </c>
      <c r="AP1078" t="str">
        <f t="shared" si="530"/>
        <v/>
      </c>
    </row>
    <row r="1079" spans="1:42" hidden="1" x14ac:dyDescent="0.35">
      <c r="A1079" s="1">
        <v>4087141</v>
      </c>
      <c r="B1079" s="1" t="s">
        <v>582</v>
      </c>
      <c r="C1079" s="1" t="s">
        <v>583</v>
      </c>
      <c r="D1079" s="1">
        <v>2017</v>
      </c>
      <c r="E1079" s="1" t="s">
        <v>618</v>
      </c>
      <c r="F1079" s="1">
        <v>67500</v>
      </c>
      <c r="G1079" s="1" t="s">
        <v>287</v>
      </c>
      <c r="H1079" s="1" t="s">
        <v>123</v>
      </c>
      <c r="I1079" s="1" t="s">
        <v>597</v>
      </c>
      <c r="J1079" s="1">
        <v>2440</v>
      </c>
      <c r="K1079" s="1" t="s">
        <v>345</v>
      </c>
      <c r="L1079" s="1" t="s">
        <v>345</v>
      </c>
      <c r="M1079" s="1"/>
      <c r="N1079" s="1" t="s">
        <v>606</v>
      </c>
      <c r="O1079" s="1" t="str">
        <f t="shared" si="522"/>
        <v>No</v>
      </c>
      <c r="P1079" s="1" t="s">
        <v>722</v>
      </c>
      <c r="Q1079" s="1">
        <v>20</v>
      </c>
      <c r="R1079" s="1">
        <f t="shared" si="519"/>
        <v>0</v>
      </c>
      <c r="S1079" s="1">
        <v>7.6</v>
      </c>
      <c r="T1079" s="1" t="s">
        <v>30</v>
      </c>
      <c r="U1079" s="1">
        <f t="shared" si="531"/>
        <v>0</v>
      </c>
      <c r="V1079" s="1">
        <f t="shared" si="531"/>
        <v>7.6E-3</v>
      </c>
      <c r="W1079" s="1" t="s">
        <v>231</v>
      </c>
      <c r="X1079" s="1" t="str">
        <f t="shared" si="532"/>
        <v>No</v>
      </c>
      <c r="AB1079" t="s">
        <v>462</v>
      </c>
      <c r="AC1079" t="str">
        <f t="shared" si="526"/>
        <v>No</v>
      </c>
      <c r="AD1079" t="str">
        <f t="shared" si="504"/>
        <v>No</v>
      </c>
      <c r="AE1079" t="str">
        <f t="shared" si="505"/>
        <v>No</v>
      </c>
      <c r="AF1079" t="str">
        <f t="shared" si="506"/>
        <v>No</v>
      </c>
      <c r="AG1079" t="str">
        <f t="shared" si="507"/>
        <v>Yes</v>
      </c>
      <c r="AH1079" s="1" t="s">
        <v>348</v>
      </c>
      <c r="AI1079" t="s">
        <v>348</v>
      </c>
      <c r="AJ1079" t="str">
        <f t="shared" si="533"/>
        <v/>
      </c>
      <c r="AK1079" t="str">
        <f t="shared" si="509"/>
        <v/>
      </c>
      <c r="AL1079" t="str">
        <f t="shared" si="510"/>
        <v/>
      </c>
      <c r="AM1079" t="str">
        <f t="shared" si="511"/>
        <v/>
      </c>
      <c r="AN1079" t="str">
        <f t="shared" si="512"/>
        <v>Pharmaceutical</v>
      </c>
      <c r="AO1079" t="str">
        <f t="shared" si="513"/>
        <v/>
      </c>
      <c r="AP1079" t="str">
        <f t="shared" si="530"/>
        <v/>
      </c>
    </row>
    <row r="1080" spans="1:42" hidden="1" x14ac:dyDescent="0.35">
      <c r="A1080" s="1">
        <v>4087141</v>
      </c>
      <c r="B1080" s="1" t="s">
        <v>582</v>
      </c>
      <c r="C1080" s="1" t="s">
        <v>583</v>
      </c>
      <c r="D1080" s="1">
        <v>2017</v>
      </c>
      <c r="E1080" s="1" t="s">
        <v>618</v>
      </c>
      <c r="F1080" s="1">
        <v>62833</v>
      </c>
      <c r="G1080" s="1" t="s">
        <v>227</v>
      </c>
      <c r="H1080" s="1" t="s">
        <v>66</v>
      </c>
      <c r="I1080" s="1" t="s">
        <v>596</v>
      </c>
      <c r="J1080" s="1">
        <v>4433</v>
      </c>
      <c r="K1080" s="1" t="s">
        <v>614</v>
      </c>
      <c r="L1080" s="1" t="s">
        <v>548</v>
      </c>
      <c r="M1080" s="1"/>
      <c r="N1080" s="1" t="s">
        <v>606</v>
      </c>
      <c r="O1080" s="1" t="str">
        <f t="shared" si="522"/>
        <v>No</v>
      </c>
      <c r="P1080" s="1" t="s">
        <v>722</v>
      </c>
      <c r="Q1080" s="1">
        <v>0.04</v>
      </c>
      <c r="R1080" s="1">
        <f t="shared" si="519"/>
        <v>0</v>
      </c>
      <c r="S1080" s="1">
        <v>0.04</v>
      </c>
      <c r="T1080" s="1" t="s">
        <v>7</v>
      </c>
      <c r="U1080" s="1">
        <f>R1080/1</f>
        <v>0</v>
      </c>
      <c r="V1080" s="1">
        <f>S1080</f>
        <v>0.04</v>
      </c>
      <c r="W1080" s="1" t="s">
        <v>177</v>
      </c>
      <c r="X1080" s="1" t="str">
        <f t="shared" si="532"/>
        <v>No</v>
      </c>
      <c r="AB1080" t="s">
        <v>407</v>
      </c>
      <c r="AC1080" t="str">
        <f t="shared" si="526"/>
        <v>No</v>
      </c>
      <c r="AD1080" t="str">
        <f t="shared" si="504"/>
        <v>Yes</v>
      </c>
      <c r="AE1080" t="str">
        <f t="shared" si="505"/>
        <v>Yes</v>
      </c>
      <c r="AF1080" t="str">
        <f t="shared" si="506"/>
        <v>Yes</v>
      </c>
      <c r="AG1080" t="str">
        <f t="shared" si="507"/>
        <v>Yes</v>
      </c>
      <c r="AH1080" s="1" t="s">
        <v>348</v>
      </c>
      <c r="AI1080" t="s">
        <v>348</v>
      </c>
      <c r="AJ1080" t="str">
        <f t="shared" si="533"/>
        <v/>
      </c>
      <c r="AK1080" t="str">
        <f t="shared" si="509"/>
        <v>PCP</v>
      </c>
      <c r="AL1080" t="str">
        <f t="shared" si="510"/>
        <v>Consumer</v>
      </c>
      <c r="AM1080" t="str">
        <f t="shared" si="511"/>
        <v>Industrial</v>
      </c>
      <c r="AN1080" t="str">
        <f t="shared" si="512"/>
        <v>Pharmaceutical</v>
      </c>
      <c r="AO1080" t="str">
        <f t="shared" si="513"/>
        <v/>
      </c>
      <c r="AP1080" t="str">
        <f t="shared" si="530"/>
        <v/>
      </c>
    </row>
    <row r="1081" spans="1:42" hidden="1" x14ac:dyDescent="0.35">
      <c r="A1081" s="1">
        <v>4087141</v>
      </c>
      <c r="B1081" s="1" t="s">
        <v>582</v>
      </c>
      <c r="C1081" s="1" t="s">
        <v>583</v>
      </c>
      <c r="D1081" s="1">
        <v>2017</v>
      </c>
      <c r="E1081" s="1" t="s">
        <v>618</v>
      </c>
      <c r="F1081" s="1">
        <v>67498</v>
      </c>
      <c r="G1081" s="1" t="s">
        <v>285</v>
      </c>
      <c r="H1081" s="1" t="s">
        <v>121</v>
      </c>
      <c r="I1081" s="1" t="s">
        <v>597</v>
      </c>
      <c r="J1081" s="1">
        <v>2440</v>
      </c>
      <c r="K1081" s="1" t="s">
        <v>345</v>
      </c>
      <c r="L1081" s="1" t="s">
        <v>563</v>
      </c>
      <c r="M1081" s="1"/>
      <c r="N1081" s="1" t="s">
        <v>606</v>
      </c>
      <c r="O1081" s="1" t="str">
        <f t="shared" si="522"/>
        <v>No</v>
      </c>
      <c r="P1081" s="1" t="s">
        <v>722</v>
      </c>
      <c r="Q1081" s="1">
        <v>50</v>
      </c>
      <c r="R1081" s="1">
        <f t="shared" si="519"/>
        <v>0</v>
      </c>
      <c r="S1081" s="1">
        <v>20</v>
      </c>
      <c r="T1081" s="1" t="s">
        <v>30</v>
      </c>
      <c r="U1081" s="1">
        <f>R1081/1000</f>
        <v>0</v>
      </c>
      <c r="V1081" s="1">
        <f>S1081/1000</f>
        <v>0.02</v>
      </c>
      <c r="W1081" s="1" t="s">
        <v>231</v>
      </c>
      <c r="X1081" s="1" t="str">
        <f t="shared" si="532"/>
        <v>No</v>
      </c>
      <c r="AB1081" t="s">
        <v>460</v>
      </c>
      <c r="AC1081" t="str">
        <f t="shared" si="526"/>
        <v>No</v>
      </c>
      <c r="AD1081" t="str">
        <f t="shared" si="504"/>
        <v>Yes</v>
      </c>
      <c r="AE1081" t="str">
        <f t="shared" si="505"/>
        <v>No</v>
      </c>
      <c r="AF1081" t="str">
        <f t="shared" si="506"/>
        <v>No</v>
      </c>
      <c r="AG1081" t="str">
        <f t="shared" si="507"/>
        <v>Yes</v>
      </c>
      <c r="AH1081" s="1" t="s">
        <v>348</v>
      </c>
      <c r="AI1081" t="s">
        <v>348</v>
      </c>
      <c r="AJ1081" t="str">
        <f t="shared" si="533"/>
        <v/>
      </c>
      <c r="AK1081" t="str">
        <f t="shared" si="509"/>
        <v>PCP</v>
      </c>
      <c r="AL1081" t="str">
        <f t="shared" si="510"/>
        <v/>
      </c>
      <c r="AM1081" t="str">
        <f t="shared" si="511"/>
        <v/>
      </c>
      <c r="AN1081" t="str">
        <f t="shared" si="512"/>
        <v>Pharmaceutical</v>
      </c>
      <c r="AO1081" t="str">
        <f t="shared" si="513"/>
        <v/>
      </c>
      <c r="AP1081" t="str">
        <f t="shared" si="530"/>
        <v/>
      </c>
    </row>
    <row r="1082" spans="1:42" hidden="1" x14ac:dyDescent="0.35">
      <c r="A1082" s="1">
        <v>4087141</v>
      </c>
      <c r="B1082" s="1" t="s">
        <v>582</v>
      </c>
      <c r="C1082" s="1" t="s">
        <v>583</v>
      </c>
      <c r="D1082" s="1">
        <v>2017</v>
      </c>
      <c r="E1082" s="1" t="s">
        <v>618</v>
      </c>
      <c r="F1082" s="1">
        <v>62830</v>
      </c>
      <c r="G1082" s="1" t="s">
        <v>603</v>
      </c>
      <c r="H1082" s="1" t="s">
        <v>63</v>
      </c>
      <c r="I1082" s="1" t="s">
        <v>596</v>
      </c>
      <c r="J1082" s="1">
        <v>4433</v>
      </c>
      <c r="K1082" s="1" t="s">
        <v>614</v>
      </c>
      <c r="L1082" s="1" t="s">
        <v>555</v>
      </c>
      <c r="M1082" s="1"/>
      <c r="N1082" s="1" t="s">
        <v>606</v>
      </c>
      <c r="O1082" s="1" t="str">
        <f t="shared" si="522"/>
        <v>No</v>
      </c>
      <c r="P1082" s="1" t="s">
        <v>722</v>
      </c>
      <c r="Q1082" s="1">
        <v>0.64</v>
      </c>
      <c r="R1082" s="1">
        <f t="shared" si="519"/>
        <v>0</v>
      </c>
      <c r="S1082" s="1">
        <v>0.64</v>
      </c>
      <c r="T1082" s="1" t="s">
        <v>7</v>
      </c>
      <c r="U1082" s="1">
        <f>R1082/1</f>
        <v>0</v>
      </c>
      <c r="V1082" s="1">
        <f>S1082</f>
        <v>0.64</v>
      </c>
      <c r="W1082" s="1" t="s">
        <v>177</v>
      </c>
      <c r="X1082" s="1" t="str">
        <f t="shared" si="532"/>
        <v>No</v>
      </c>
      <c r="AB1082" t="s">
        <v>404</v>
      </c>
      <c r="AC1082" t="str">
        <f t="shared" si="526"/>
        <v>No</v>
      </c>
      <c r="AD1082" t="str">
        <f t="shared" si="504"/>
        <v>No</v>
      </c>
      <c r="AE1082" t="str">
        <f t="shared" si="505"/>
        <v>Yes</v>
      </c>
      <c r="AF1082" t="str">
        <f t="shared" si="506"/>
        <v>Yes</v>
      </c>
      <c r="AG1082" t="str">
        <f t="shared" si="507"/>
        <v>No</v>
      </c>
      <c r="AH1082" s="1" t="s">
        <v>348</v>
      </c>
      <c r="AI1082" t="s">
        <v>348</v>
      </c>
      <c r="AJ1082" t="str">
        <f t="shared" si="533"/>
        <v/>
      </c>
      <c r="AK1082" t="str">
        <f t="shared" si="509"/>
        <v/>
      </c>
      <c r="AL1082" t="str">
        <f t="shared" si="510"/>
        <v>Consumer</v>
      </c>
      <c r="AM1082" t="str">
        <f t="shared" si="511"/>
        <v>Industrial</v>
      </c>
      <c r="AN1082" t="str">
        <f t="shared" si="512"/>
        <v/>
      </c>
      <c r="AO1082" t="str">
        <f t="shared" si="513"/>
        <v/>
      </c>
      <c r="AP1082" t="str">
        <f t="shared" si="530"/>
        <v/>
      </c>
    </row>
    <row r="1083" spans="1:42" hidden="1" x14ac:dyDescent="0.35">
      <c r="A1083" s="1">
        <v>4087141</v>
      </c>
      <c r="B1083" s="1" t="s">
        <v>582</v>
      </c>
      <c r="C1083" s="1" t="s">
        <v>583</v>
      </c>
      <c r="D1083" s="1">
        <v>2017</v>
      </c>
      <c r="E1083" s="1" t="s">
        <v>618</v>
      </c>
      <c r="F1083" s="1">
        <v>34408</v>
      </c>
      <c r="G1083" s="1" t="s">
        <v>186</v>
      </c>
      <c r="H1083" s="1" t="s">
        <v>16</v>
      </c>
      <c r="I1083" s="1" t="s">
        <v>596</v>
      </c>
      <c r="J1083" s="1">
        <v>4433</v>
      </c>
      <c r="K1083" s="1" t="s">
        <v>614</v>
      </c>
      <c r="L1083" s="1" t="s">
        <v>547</v>
      </c>
      <c r="M1083" s="1"/>
      <c r="N1083" s="1" t="s">
        <v>606</v>
      </c>
      <c r="O1083" s="1" t="str">
        <f t="shared" si="522"/>
        <v>No</v>
      </c>
      <c r="P1083" s="1" t="s">
        <v>722</v>
      </c>
      <c r="Q1083" s="1">
        <v>0.05</v>
      </c>
      <c r="R1083" s="1">
        <f t="shared" si="519"/>
        <v>0</v>
      </c>
      <c r="S1083" s="1">
        <v>0.05</v>
      </c>
      <c r="T1083" s="1" t="s">
        <v>7</v>
      </c>
      <c r="U1083" s="1">
        <f>R1083/1</f>
        <v>0</v>
      </c>
      <c r="V1083" s="1">
        <f>S1083</f>
        <v>0.05</v>
      </c>
      <c r="W1083" s="1" t="s">
        <v>177</v>
      </c>
      <c r="X1083" s="1" t="str">
        <f t="shared" si="532"/>
        <v>No</v>
      </c>
      <c r="AB1083" t="s">
        <v>357</v>
      </c>
      <c r="AC1083" t="str">
        <f t="shared" si="526"/>
        <v>No</v>
      </c>
      <c r="AD1083" t="str">
        <f t="shared" si="504"/>
        <v>Yes</v>
      </c>
      <c r="AE1083" t="str">
        <f t="shared" si="505"/>
        <v>Yes</v>
      </c>
      <c r="AF1083" t="str">
        <f t="shared" si="506"/>
        <v>Yes</v>
      </c>
      <c r="AG1083" t="str">
        <f t="shared" si="507"/>
        <v>No</v>
      </c>
      <c r="AH1083" t="s">
        <v>348</v>
      </c>
      <c r="AI1083" t="s">
        <v>348</v>
      </c>
      <c r="AJ1083" t="str">
        <f t="shared" si="533"/>
        <v/>
      </c>
      <c r="AK1083" t="str">
        <f t="shared" si="509"/>
        <v>PCP</v>
      </c>
      <c r="AL1083" t="str">
        <f t="shared" si="510"/>
        <v>Consumer</v>
      </c>
      <c r="AM1083" t="str">
        <f t="shared" si="511"/>
        <v>Industrial</v>
      </c>
      <c r="AN1083" t="str">
        <f t="shared" si="512"/>
        <v/>
      </c>
      <c r="AO1083" t="str">
        <f t="shared" si="513"/>
        <v/>
      </c>
      <c r="AP1083" t="str">
        <f t="shared" si="530"/>
        <v/>
      </c>
    </row>
    <row r="1084" spans="1:42" hidden="1" x14ac:dyDescent="0.35">
      <c r="A1084" s="1">
        <v>4087141</v>
      </c>
      <c r="B1084" s="1" t="s">
        <v>582</v>
      </c>
      <c r="C1084" s="1" t="s">
        <v>583</v>
      </c>
      <c r="D1084" s="1">
        <v>2017</v>
      </c>
      <c r="E1084" s="1" t="s">
        <v>618</v>
      </c>
      <c r="F1084" s="1">
        <v>67528</v>
      </c>
      <c r="G1084" s="1" t="s">
        <v>311</v>
      </c>
      <c r="H1084" s="1" t="s">
        <v>145</v>
      </c>
      <c r="I1084" s="1" t="s">
        <v>597</v>
      </c>
      <c r="J1084" s="1">
        <v>2440</v>
      </c>
      <c r="K1084" s="1" t="s">
        <v>345</v>
      </c>
      <c r="L1084" s="1" t="s">
        <v>345</v>
      </c>
      <c r="M1084" s="1"/>
      <c r="N1084" s="1" t="s">
        <v>606</v>
      </c>
      <c r="O1084" s="1" t="str">
        <f t="shared" si="522"/>
        <v>No</v>
      </c>
      <c r="P1084" s="1" t="s">
        <v>722</v>
      </c>
      <c r="Q1084" s="1">
        <v>20</v>
      </c>
      <c r="R1084" s="1">
        <f t="shared" si="519"/>
        <v>0</v>
      </c>
      <c r="S1084" s="1">
        <v>16</v>
      </c>
      <c r="T1084" s="1" t="s">
        <v>30</v>
      </c>
      <c r="U1084" s="1">
        <f>R1084/1000</f>
        <v>0</v>
      </c>
      <c r="V1084" s="1">
        <f>S1084/1000</f>
        <v>1.6E-2</v>
      </c>
      <c r="W1084" s="1" t="s">
        <v>231</v>
      </c>
      <c r="X1084" s="1" t="str">
        <f t="shared" si="532"/>
        <v>No</v>
      </c>
      <c r="AB1084" t="s">
        <v>485</v>
      </c>
      <c r="AC1084" t="str">
        <f t="shared" si="526"/>
        <v>No</v>
      </c>
      <c r="AD1084" t="str">
        <f t="shared" si="504"/>
        <v>No</v>
      </c>
      <c r="AE1084" t="str">
        <f t="shared" si="505"/>
        <v>No</v>
      </c>
      <c r="AF1084" t="str">
        <f t="shared" si="506"/>
        <v>No</v>
      </c>
      <c r="AG1084" t="str">
        <f t="shared" si="507"/>
        <v>Yes</v>
      </c>
      <c r="AH1084" s="1" t="s">
        <v>348</v>
      </c>
      <c r="AI1084" t="s">
        <v>348</v>
      </c>
      <c r="AJ1084" t="str">
        <f t="shared" si="533"/>
        <v/>
      </c>
      <c r="AK1084" t="str">
        <f t="shared" si="509"/>
        <v/>
      </c>
      <c r="AL1084" t="str">
        <f t="shared" si="510"/>
        <v/>
      </c>
      <c r="AM1084" t="str">
        <f t="shared" si="511"/>
        <v/>
      </c>
      <c r="AN1084" t="str">
        <f t="shared" si="512"/>
        <v>Pharmaceutical</v>
      </c>
      <c r="AO1084" t="str">
        <f t="shared" si="513"/>
        <v/>
      </c>
      <c r="AP1084" t="str">
        <f t="shared" si="530"/>
        <v/>
      </c>
    </row>
    <row r="1085" spans="1:42" hidden="1" x14ac:dyDescent="0.35">
      <c r="A1085" s="1">
        <v>4087141</v>
      </c>
      <c r="B1085" s="1" t="s">
        <v>582</v>
      </c>
      <c r="C1085" s="1" t="s">
        <v>583</v>
      </c>
      <c r="D1085" s="1">
        <v>2017</v>
      </c>
      <c r="E1085" s="1" t="s">
        <v>618</v>
      </c>
      <c r="F1085" s="1">
        <v>67488</v>
      </c>
      <c r="G1085" s="1" t="s">
        <v>277</v>
      </c>
      <c r="H1085" s="1" t="s">
        <v>113</v>
      </c>
      <c r="I1085" s="1" t="s">
        <v>597</v>
      </c>
      <c r="J1085" s="1">
        <v>2440</v>
      </c>
      <c r="K1085" s="1" t="s">
        <v>345</v>
      </c>
      <c r="L1085" s="1" t="s">
        <v>345</v>
      </c>
      <c r="M1085" s="1"/>
      <c r="N1085" s="1" t="s">
        <v>606</v>
      </c>
      <c r="O1085" s="1" t="str">
        <f t="shared" si="522"/>
        <v>No</v>
      </c>
      <c r="P1085" s="1" t="s">
        <v>722</v>
      </c>
      <c r="Q1085" s="1">
        <v>7</v>
      </c>
      <c r="R1085" s="1">
        <f t="shared" si="519"/>
        <v>0</v>
      </c>
      <c r="S1085" s="1">
        <v>7</v>
      </c>
      <c r="T1085" s="1" t="s">
        <v>30</v>
      </c>
      <c r="U1085" s="1">
        <f>R1085/1000</f>
        <v>0</v>
      </c>
      <c r="V1085" s="1">
        <f>S1085/1000</f>
        <v>7.0000000000000001E-3</v>
      </c>
      <c r="W1085" s="1" t="s">
        <v>231</v>
      </c>
      <c r="X1085" s="1" t="str">
        <f t="shared" si="532"/>
        <v>No</v>
      </c>
      <c r="AB1085" t="s">
        <v>453</v>
      </c>
      <c r="AC1085" t="str">
        <f t="shared" si="526"/>
        <v>No</v>
      </c>
      <c r="AD1085" t="str">
        <f t="shared" si="504"/>
        <v>No</v>
      </c>
      <c r="AE1085" t="str">
        <f t="shared" si="505"/>
        <v>No</v>
      </c>
      <c r="AF1085" t="str">
        <f t="shared" si="506"/>
        <v>No</v>
      </c>
      <c r="AG1085" t="str">
        <f t="shared" si="507"/>
        <v>Yes</v>
      </c>
      <c r="AH1085" s="1" t="s">
        <v>348</v>
      </c>
      <c r="AI1085" t="s">
        <v>348</v>
      </c>
      <c r="AJ1085" t="str">
        <f t="shared" si="533"/>
        <v/>
      </c>
      <c r="AK1085" t="str">
        <f t="shared" si="509"/>
        <v/>
      </c>
      <c r="AL1085" t="str">
        <f t="shared" si="510"/>
        <v/>
      </c>
      <c r="AM1085" t="str">
        <f t="shared" si="511"/>
        <v/>
      </c>
      <c r="AN1085" t="str">
        <f t="shared" si="512"/>
        <v>Pharmaceutical</v>
      </c>
      <c r="AO1085" t="str">
        <f t="shared" si="513"/>
        <v/>
      </c>
      <c r="AP1085" t="str">
        <f t="shared" si="530"/>
        <v/>
      </c>
    </row>
    <row r="1086" spans="1:42" hidden="1" x14ac:dyDescent="0.35">
      <c r="A1086" s="1">
        <v>4087141</v>
      </c>
      <c r="B1086" s="1" t="s">
        <v>582</v>
      </c>
      <c r="C1086" s="1" t="s">
        <v>583</v>
      </c>
      <c r="D1086" s="1">
        <v>2017</v>
      </c>
      <c r="E1086" s="1" t="s">
        <v>618</v>
      </c>
      <c r="F1086" s="1">
        <v>62816</v>
      </c>
      <c r="G1086" s="1" t="s">
        <v>216</v>
      </c>
      <c r="H1086" s="1" t="s">
        <v>53</v>
      </c>
      <c r="I1086" s="1" t="s">
        <v>596</v>
      </c>
      <c r="J1086" s="1">
        <v>4433</v>
      </c>
      <c r="K1086" s="1" t="s">
        <v>614</v>
      </c>
      <c r="L1086" s="1" t="s">
        <v>548</v>
      </c>
      <c r="M1086" s="1"/>
      <c r="N1086" s="1" t="s">
        <v>606</v>
      </c>
      <c r="O1086" s="1" t="str">
        <f t="shared" si="522"/>
        <v>No</v>
      </c>
      <c r="P1086" s="1" t="s">
        <v>722</v>
      </c>
      <c r="Q1086" s="1">
        <v>0.06</v>
      </c>
      <c r="R1086" s="1">
        <f t="shared" si="519"/>
        <v>0</v>
      </c>
      <c r="S1086" s="1">
        <v>0.04</v>
      </c>
      <c r="T1086" s="1" t="s">
        <v>7</v>
      </c>
      <c r="U1086" s="1">
        <f>R1086/1</f>
        <v>0</v>
      </c>
      <c r="V1086" s="1">
        <f>S1086</f>
        <v>0.04</v>
      </c>
      <c r="W1086" s="1" t="s">
        <v>177</v>
      </c>
      <c r="X1086" s="1" t="str">
        <f t="shared" si="532"/>
        <v>No</v>
      </c>
      <c r="AB1086" t="s">
        <v>392</v>
      </c>
      <c r="AC1086" t="str">
        <f t="shared" si="526"/>
        <v>No</v>
      </c>
      <c r="AD1086" t="str">
        <f t="shared" si="504"/>
        <v>Yes</v>
      </c>
      <c r="AE1086" t="str">
        <f t="shared" si="505"/>
        <v>Yes</v>
      </c>
      <c r="AF1086" t="str">
        <f t="shared" si="506"/>
        <v>Yes</v>
      </c>
      <c r="AG1086" t="str">
        <f t="shared" si="507"/>
        <v>Yes</v>
      </c>
      <c r="AH1086" s="1" t="s">
        <v>348</v>
      </c>
      <c r="AI1086" t="s">
        <v>348</v>
      </c>
      <c r="AJ1086" t="str">
        <f t="shared" si="533"/>
        <v/>
      </c>
      <c r="AK1086" t="str">
        <f t="shared" si="509"/>
        <v>PCP</v>
      </c>
      <c r="AL1086" t="str">
        <f t="shared" si="510"/>
        <v>Consumer</v>
      </c>
      <c r="AM1086" t="str">
        <f t="shared" si="511"/>
        <v>Industrial</v>
      </c>
      <c r="AN1086" t="str">
        <f t="shared" si="512"/>
        <v>Pharmaceutical</v>
      </c>
      <c r="AO1086" t="str">
        <f t="shared" si="513"/>
        <v/>
      </c>
      <c r="AP1086" t="str">
        <f t="shared" si="530"/>
        <v/>
      </c>
    </row>
    <row r="1087" spans="1:42" hidden="1" x14ac:dyDescent="0.35">
      <c r="A1087" s="1">
        <v>4087141</v>
      </c>
      <c r="B1087" s="1" t="s">
        <v>582</v>
      </c>
      <c r="C1087" s="1" t="s">
        <v>583</v>
      </c>
      <c r="D1087" s="1">
        <v>2017</v>
      </c>
      <c r="E1087" s="1" t="s">
        <v>618</v>
      </c>
      <c r="F1087" s="1">
        <v>67529</v>
      </c>
      <c r="G1087" s="1" t="s">
        <v>312</v>
      </c>
      <c r="H1087" s="1" t="s">
        <v>146</v>
      </c>
      <c r="I1087" s="1" t="s">
        <v>597</v>
      </c>
      <c r="J1087" s="1">
        <v>2440</v>
      </c>
      <c r="K1087" s="1" t="s">
        <v>345</v>
      </c>
      <c r="L1087" s="1" t="s">
        <v>345</v>
      </c>
      <c r="M1087" s="1"/>
      <c r="N1087" s="1" t="s">
        <v>606</v>
      </c>
      <c r="O1087" s="1" t="str">
        <f t="shared" si="522"/>
        <v>No</v>
      </c>
      <c r="P1087" s="1" t="s">
        <v>722</v>
      </c>
      <c r="Q1087" s="1">
        <v>20</v>
      </c>
      <c r="R1087" s="1">
        <f t="shared" si="519"/>
        <v>0</v>
      </c>
      <c r="S1087" s="1">
        <v>30</v>
      </c>
      <c r="T1087" s="1" t="s">
        <v>30</v>
      </c>
      <c r="U1087" s="1">
        <f>R1087/1000</f>
        <v>0</v>
      </c>
      <c r="V1087" s="1">
        <f>S1087/1000</f>
        <v>0.03</v>
      </c>
      <c r="W1087" s="1" t="s">
        <v>231</v>
      </c>
      <c r="X1087" s="1" t="str">
        <f t="shared" si="532"/>
        <v>No</v>
      </c>
      <c r="AB1087" s="1" t="s">
        <v>448</v>
      </c>
      <c r="AC1087" t="str">
        <f t="shared" si="526"/>
        <v>No</v>
      </c>
      <c r="AD1087" t="str">
        <f t="shared" ref="AD1087:AD1150" si="534">IF(ISNUMBER(SEARCH("Personal_care", AB1087)), "Yes", "No")</f>
        <v>No</v>
      </c>
      <c r="AE1087" t="str">
        <f t="shared" ref="AE1087:AE1150" si="535">IF(ISNUMBER(SEARCH("Consumer_use", AB1087)), "Yes", "No")</f>
        <v>No</v>
      </c>
      <c r="AF1087" t="str">
        <f t="shared" ref="AF1087:AF1150" si="536">IF(ISNUMBER(SEARCH("Industrial_manufacturing", AB1087)), "Yes", "No")</f>
        <v>No</v>
      </c>
      <c r="AG1087" t="str">
        <f t="shared" ref="AG1087:AG1150" si="537">IF(ISNUMBER(SEARCH("Drug", AB1087)), "Yes", "No")</f>
        <v>Yes</v>
      </c>
      <c r="AH1087" s="1" t="s">
        <v>348</v>
      </c>
      <c r="AI1087" t="s">
        <v>348</v>
      </c>
      <c r="AJ1087" t="str">
        <f t="shared" si="533"/>
        <v/>
      </c>
      <c r="AK1087" t="str">
        <f t="shared" si="509"/>
        <v/>
      </c>
      <c r="AL1087" t="str">
        <f t="shared" si="510"/>
        <v/>
      </c>
      <c r="AM1087" t="str">
        <f t="shared" si="511"/>
        <v/>
      </c>
      <c r="AN1087" t="str">
        <f t="shared" si="512"/>
        <v>Pharmaceutical</v>
      </c>
      <c r="AO1087" t="str">
        <f t="shared" si="513"/>
        <v/>
      </c>
      <c r="AP1087" t="str">
        <f t="shared" si="530"/>
        <v/>
      </c>
    </row>
    <row r="1088" spans="1:42" hidden="1" x14ac:dyDescent="0.35">
      <c r="A1088" s="1">
        <v>4087141</v>
      </c>
      <c r="B1088" s="1" t="s">
        <v>582</v>
      </c>
      <c r="C1088" s="1" t="s">
        <v>583</v>
      </c>
      <c r="D1088" s="1">
        <v>2017</v>
      </c>
      <c r="E1088" s="1" t="s">
        <v>618</v>
      </c>
      <c r="F1088" s="1">
        <v>67457</v>
      </c>
      <c r="G1088" s="1" t="s">
        <v>252</v>
      </c>
      <c r="H1088" s="1" t="s">
        <v>90</v>
      </c>
      <c r="I1088" s="1" t="s">
        <v>597</v>
      </c>
      <c r="J1088" s="1">
        <v>2440</v>
      </c>
      <c r="K1088" s="1" t="s">
        <v>345</v>
      </c>
      <c r="L1088" s="1" t="s">
        <v>553</v>
      </c>
      <c r="M1088" s="1"/>
      <c r="N1088" s="1" t="s">
        <v>606</v>
      </c>
      <c r="O1088" s="1" t="str">
        <f t="shared" ref="O1088:O1119" si="538">IF(N1088="&lt;", "No", "Yes")</f>
        <v>No</v>
      </c>
      <c r="P1088" s="1" t="s">
        <v>722</v>
      </c>
      <c r="Q1088" s="1">
        <v>6</v>
      </c>
      <c r="R1088" s="1">
        <f t="shared" si="519"/>
        <v>0</v>
      </c>
      <c r="S1088" s="1">
        <v>6</v>
      </c>
      <c r="T1088" s="1" t="s">
        <v>30</v>
      </c>
      <c r="U1088" s="1">
        <f>R1088/1000</f>
        <v>0</v>
      </c>
      <c r="V1088" s="1">
        <f>S1088/1000</f>
        <v>6.0000000000000001E-3</v>
      </c>
      <c r="W1088" s="1" t="s">
        <v>231</v>
      </c>
      <c r="X1088" s="1" t="str">
        <f t="shared" si="532"/>
        <v>No</v>
      </c>
      <c r="AB1088" t="s">
        <v>428</v>
      </c>
      <c r="AC1088" s="1" t="s">
        <v>349</v>
      </c>
      <c r="AD1088" t="str">
        <f t="shared" si="534"/>
        <v>Yes</v>
      </c>
      <c r="AE1088" t="str">
        <f t="shared" si="535"/>
        <v>Yes</v>
      </c>
      <c r="AF1088" t="str">
        <f t="shared" si="536"/>
        <v>No</v>
      </c>
      <c r="AG1088" t="str">
        <f t="shared" si="537"/>
        <v>Yes</v>
      </c>
      <c r="AH1088" s="1" t="s">
        <v>348</v>
      </c>
      <c r="AI1088" t="s">
        <v>348</v>
      </c>
      <c r="AJ1088" t="str">
        <f t="shared" si="533"/>
        <v>Pesticide</v>
      </c>
      <c r="AK1088" t="str">
        <f t="shared" si="509"/>
        <v>PCP</v>
      </c>
      <c r="AL1088" t="str">
        <f t="shared" si="510"/>
        <v>Consumer</v>
      </c>
      <c r="AM1088" t="str">
        <f t="shared" si="511"/>
        <v/>
      </c>
      <c r="AN1088" t="str">
        <f t="shared" si="512"/>
        <v>Pharmaceutical</v>
      </c>
      <c r="AO1088" t="str">
        <f t="shared" si="513"/>
        <v/>
      </c>
      <c r="AP1088" t="str">
        <f t="shared" si="530"/>
        <v/>
      </c>
    </row>
    <row r="1089" spans="1:42" hidden="1" x14ac:dyDescent="0.35">
      <c r="A1089" s="1">
        <v>4087141</v>
      </c>
      <c r="B1089" s="1" t="s">
        <v>582</v>
      </c>
      <c r="C1089" s="1" t="s">
        <v>583</v>
      </c>
      <c r="D1089" s="1">
        <v>2017</v>
      </c>
      <c r="E1089" s="1" t="s">
        <v>618</v>
      </c>
      <c r="F1089" s="1">
        <v>62807</v>
      </c>
      <c r="G1089" s="1" t="s">
        <v>609</v>
      </c>
      <c r="H1089" s="1" t="s">
        <v>44</v>
      </c>
      <c r="I1089" s="1" t="s">
        <v>596</v>
      </c>
      <c r="J1089" s="1">
        <v>4433</v>
      </c>
      <c r="K1089" s="1" t="s">
        <v>614</v>
      </c>
      <c r="L1089" s="1" t="s">
        <v>554</v>
      </c>
      <c r="M1089" s="1"/>
      <c r="N1089" s="1" t="s">
        <v>606</v>
      </c>
      <c r="O1089" s="1" t="str">
        <f t="shared" si="538"/>
        <v>No</v>
      </c>
      <c r="P1089" s="1" t="s">
        <v>722</v>
      </c>
      <c r="Q1089" s="1">
        <v>0.04</v>
      </c>
      <c r="R1089" s="1">
        <f t="shared" si="519"/>
        <v>0</v>
      </c>
      <c r="S1089" s="1">
        <v>0.04</v>
      </c>
      <c r="T1089" s="1" t="s">
        <v>7</v>
      </c>
      <c r="U1089" s="1">
        <f>R1089/1</f>
        <v>0</v>
      </c>
      <c r="V1089" s="1">
        <f>S1089</f>
        <v>0.04</v>
      </c>
      <c r="W1089" s="1" t="s">
        <v>177</v>
      </c>
      <c r="X1089" s="1" t="str">
        <f t="shared" si="532"/>
        <v>No</v>
      </c>
      <c r="AB1089" s="1" t="s">
        <v>383</v>
      </c>
      <c r="AC1089" t="str">
        <f t="shared" ref="AC1089:AC1095" si="539">IF(ISNUMBER(SEARCH("Pesticide, active_ingredient", AB1089)), "Yes", "No")</f>
        <v>No</v>
      </c>
      <c r="AD1089" t="str">
        <f t="shared" si="534"/>
        <v>No</v>
      </c>
      <c r="AE1089" t="str">
        <f t="shared" si="535"/>
        <v>Yes</v>
      </c>
      <c r="AF1089" t="str">
        <f t="shared" si="536"/>
        <v>No</v>
      </c>
      <c r="AG1089" t="str">
        <f t="shared" si="537"/>
        <v>No</v>
      </c>
      <c r="AH1089" s="1" t="s">
        <v>348</v>
      </c>
      <c r="AI1089" t="s">
        <v>348</v>
      </c>
      <c r="AJ1089" t="str">
        <f t="shared" si="533"/>
        <v/>
      </c>
      <c r="AK1089" t="str">
        <f t="shared" si="509"/>
        <v/>
      </c>
      <c r="AL1089" t="str">
        <f t="shared" si="510"/>
        <v>Consumer</v>
      </c>
      <c r="AM1089" t="str">
        <f t="shared" si="511"/>
        <v/>
      </c>
      <c r="AN1089" t="str">
        <f t="shared" si="512"/>
        <v/>
      </c>
      <c r="AO1089" t="str">
        <f t="shared" si="513"/>
        <v/>
      </c>
      <c r="AP1089" t="str">
        <f t="shared" si="530"/>
        <v/>
      </c>
    </row>
    <row r="1090" spans="1:42" hidden="1" x14ac:dyDescent="0.35">
      <c r="A1090" s="1">
        <v>4087141</v>
      </c>
      <c r="B1090" s="1" t="s">
        <v>582</v>
      </c>
      <c r="C1090" s="1" t="s">
        <v>583</v>
      </c>
      <c r="D1090" s="1">
        <v>2017</v>
      </c>
      <c r="E1090" s="1" t="s">
        <v>618</v>
      </c>
      <c r="F1090" s="1">
        <v>62815</v>
      </c>
      <c r="G1090" s="1" t="s">
        <v>215</v>
      </c>
      <c r="H1090" s="1" t="s">
        <v>52</v>
      </c>
      <c r="I1090" s="1" t="s">
        <v>596</v>
      </c>
      <c r="J1090" s="1">
        <v>4433</v>
      </c>
      <c r="K1090" s="1" t="s">
        <v>614</v>
      </c>
      <c r="L1090" s="1" t="s">
        <v>558</v>
      </c>
      <c r="M1090" s="1"/>
      <c r="N1090" s="1" t="s">
        <v>606</v>
      </c>
      <c r="O1090" s="1" t="str">
        <f t="shared" si="538"/>
        <v>No</v>
      </c>
      <c r="P1090" s="1" t="s">
        <v>722</v>
      </c>
      <c r="Q1090" s="1">
        <v>4.8</v>
      </c>
      <c r="R1090" s="1">
        <f t="shared" si="519"/>
        <v>0</v>
      </c>
      <c r="S1090" s="1">
        <v>4.8</v>
      </c>
      <c r="T1090" s="1" t="s">
        <v>7</v>
      </c>
      <c r="U1090" s="1">
        <f>R1090/1</f>
        <v>0</v>
      </c>
      <c r="V1090" s="1">
        <f>S1090</f>
        <v>4.8</v>
      </c>
      <c r="W1090" s="1" t="s">
        <v>177</v>
      </c>
      <c r="X1090" s="1" t="str">
        <f t="shared" si="532"/>
        <v>No</v>
      </c>
      <c r="AB1090" t="s">
        <v>391</v>
      </c>
      <c r="AC1090" t="str">
        <f t="shared" si="539"/>
        <v>No</v>
      </c>
      <c r="AD1090" t="str">
        <f t="shared" si="534"/>
        <v>Yes</v>
      </c>
      <c r="AE1090" t="str">
        <f t="shared" si="535"/>
        <v>Yes</v>
      </c>
      <c r="AF1090" t="str">
        <f t="shared" si="536"/>
        <v>No</v>
      </c>
      <c r="AG1090" t="str">
        <f t="shared" si="537"/>
        <v>Yes</v>
      </c>
      <c r="AH1090" s="1" t="s">
        <v>348</v>
      </c>
      <c r="AI1090" t="s">
        <v>348</v>
      </c>
      <c r="AJ1090" t="str">
        <f t="shared" si="533"/>
        <v/>
      </c>
      <c r="AK1090" t="str">
        <f t="shared" ref="AK1090:AK1153" si="540">IF(AD1090="Yes", "PCP", "")</f>
        <v>PCP</v>
      </c>
      <c r="AL1090" t="str">
        <f t="shared" ref="AL1090:AL1153" si="541">IF(AE1090="Yes", "Consumer", "")</f>
        <v>Consumer</v>
      </c>
      <c r="AM1090" t="str">
        <f t="shared" ref="AM1090:AM1145" si="542">IF(AF1090="Yes", "Industrial", "")</f>
        <v/>
      </c>
      <c r="AN1090" t="str">
        <f t="shared" ref="AN1090:AN1145" si="543">IF(AG1090="Yes", "Pharmaceutical", "")</f>
        <v>Pharmaceutical</v>
      </c>
      <c r="AO1090" t="str">
        <f t="shared" ref="AO1090:AO1145" si="544">IF(AH1090="Yes", "PAH", "")</f>
        <v/>
      </c>
      <c r="AP1090" t="str">
        <f t="shared" si="530"/>
        <v/>
      </c>
    </row>
    <row r="1091" spans="1:42" hidden="1" x14ac:dyDescent="0.35">
      <c r="A1091" s="1">
        <v>4087141</v>
      </c>
      <c r="B1091" s="1" t="s">
        <v>582</v>
      </c>
      <c r="C1091" s="1" t="s">
        <v>583</v>
      </c>
      <c r="D1091" s="1">
        <v>2017</v>
      </c>
      <c r="E1091" s="1" t="s">
        <v>618</v>
      </c>
      <c r="F1091" s="1">
        <v>67510</v>
      </c>
      <c r="G1091" s="1" t="s">
        <v>296</v>
      </c>
      <c r="H1091" s="1" t="s">
        <v>132</v>
      </c>
      <c r="I1091" s="1" t="s">
        <v>597</v>
      </c>
      <c r="J1091" s="1">
        <v>2440</v>
      </c>
      <c r="K1091" s="1" t="s">
        <v>345</v>
      </c>
      <c r="L1091" s="1" t="s">
        <v>345</v>
      </c>
      <c r="M1091" s="1"/>
      <c r="N1091" s="1" t="s">
        <v>606</v>
      </c>
      <c r="O1091" s="1" t="str">
        <f t="shared" si="538"/>
        <v>No</v>
      </c>
      <c r="P1091" s="1" t="s">
        <v>722</v>
      </c>
      <c r="Q1091" s="1">
        <v>96</v>
      </c>
      <c r="R1091" s="1">
        <f t="shared" si="519"/>
        <v>0</v>
      </c>
      <c r="S1091" s="1">
        <v>44</v>
      </c>
      <c r="T1091" s="1" t="s">
        <v>30</v>
      </c>
      <c r="U1091" s="1">
        <f t="shared" ref="U1091:V1096" si="545">R1091/1000</f>
        <v>0</v>
      </c>
      <c r="V1091" s="1">
        <f t="shared" si="545"/>
        <v>4.3999999999999997E-2</v>
      </c>
      <c r="W1091" s="1" t="s">
        <v>231</v>
      </c>
      <c r="X1091" s="1" t="str">
        <f t="shared" si="532"/>
        <v>No</v>
      </c>
      <c r="AB1091" t="s">
        <v>471</v>
      </c>
      <c r="AC1091" t="str">
        <f t="shared" si="539"/>
        <v>No</v>
      </c>
      <c r="AD1091" t="str">
        <f t="shared" si="534"/>
        <v>No</v>
      </c>
      <c r="AE1091" t="str">
        <f t="shared" si="535"/>
        <v>No</v>
      </c>
      <c r="AF1091" t="str">
        <f t="shared" si="536"/>
        <v>No</v>
      </c>
      <c r="AG1091" t="str">
        <f t="shared" si="537"/>
        <v>Yes</v>
      </c>
      <c r="AH1091" s="1" t="s">
        <v>348</v>
      </c>
      <c r="AI1091" t="s">
        <v>348</v>
      </c>
      <c r="AJ1091" t="str">
        <f t="shared" si="533"/>
        <v/>
      </c>
      <c r="AK1091" t="str">
        <f t="shared" si="540"/>
        <v/>
      </c>
      <c r="AL1091" t="str">
        <f t="shared" si="541"/>
        <v/>
      </c>
      <c r="AM1091" t="str">
        <f t="shared" si="542"/>
        <v/>
      </c>
      <c r="AN1091" t="str">
        <f t="shared" si="543"/>
        <v>Pharmaceutical</v>
      </c>
      <c r="AO1091" t="str">
        <f t="shared" si="544"/>
        <v/>
      </c>
      <c r="AP1091" t="str">
        <f t="shared" si="530"/>
        <v/>
      </c>
    </row>
    <row r="1092" spans="1:42" hidden="1" x14ac:dyDescent="0.35">
      <c r="A1092" s="1">
        <v>4087141</v>
      </c>
      <c r="B1092" s="1" t="s">
        <v>582</v>
      </c>
      <c r="C1092" s="1" t="s">
        <v>583</v>
      </c>
      <c r="D1092" s="1">
        <v>2017</v>
      </c>
      <c r="E1092" s="1" t="s">
        <v>618</v>
      </c>
      <c r="F1092" s="1">
        <v>67451</v>
      </c>
      <c r="G1092" s="1" t="s">
        <v>247</v>
      </c>
      <c r="H1092" s="1" t="s">
        <v>85</v>
      </c>
      <c r="I1092" s="1" t="s">
        <v>597</v>
      </c>
      <c r="J1092" s="1">
        <v>2440</v>
      </c>
      <c r="K1092" s="1" t="s">
        <v>345</v>
      </c>
      <c r="L1092" s="1" t="s">
        <v>345</v>
      </c>
      <c r="M1092" s="1"/>
      <c r="N1092" s="1" t="s">
        <v>606</v>
      </c>
      <c r="O1092" s="1" t="str">
        <f t="shared" si="538"/>
        <v>No</v>
      </c>
      <c r="P1092" s="1" t="s">
        <v>722</v>
      </c>
      <c r="Q1092" s="1">
        <v>80</v>
      </c>
      <c r="R1092" s="1">
        <f t="shared" si="519"/>
        <v>0</v>
      </c>
      <c r="S1092" s="1">
        <v>80</v>
      </c>
      <c r="T1092" s="1" t="s">
        <v>30</v>
      </c>
      <c r="U1092" s="1">
        <f t="shared" si="545"/>
        <v>0</v>
      </c>
      <c r="V1092" s="1">
        <f t="shared" si="545"/>
        <v>0.08</v>
      </c>
      <c r="W1092" s="1" t="s">
        <v>231</v>
      </c>
      <c r="X1092" s="1" t="str">
        <f t="shared" si="532"/>
        <v>No</v>
      </c>
      <c r="AB1092" s="1" t="s">
        <v>420</v>
      </c>
      <c r="AC1092" t="str">
        <f t="shared" si="539"/>
        <v>No</v>
      </c>
      <c r="AD1092" t="str">
        <f t="shared" si="534"/>
        <v>No</v>
      </c>
      <c r="AE1092" t="str">
        <f t="shared" si="535"/>
        <v>No</v>
      </c>
      <c r="AF1092" t="str">
        <f t="shared" si="536"/>
        <v>No</v>
      </c>
      <c r="AG1092" t="str">
        <f t="shared" si="537"/>
        <v>Yes</v>
      </c>
      <c r="AH1092" s="1" t="s">
        <v>348</v>
      </c>
      <c r="AI1092" t="s">
        <v>348</v>
      </c>
      <c r="AJ1092" t="str">
        <f t="shared" si="533"/>
        <v/>
      </c>
      <c r="AK1092" t="str">
        <f t="shared" si="540"/>
        <v/>
      </c>
      <c r="AL1092" t="str">
        <f t="shared" si="541"/>
        <v/>
      </c>
      <c r="AM1092" t="str">
        <f t="shared" si="542"/>
        <v/>
      </c>
      <c r="AN1092" t="str">
        <f t="shared" si="543"/>
        <v>Pharmaceutical</v>
      </c>
      <c r="AO1092" t="str">
        <f t="shared" si="544"/>
        <v/>
      </c>
      <c r="AP1092" t="str">
        <f t="shared" si="530"/>
        <v/>
      </c>
    </row>
    <row r="1093" spans="1:42" hidden="1" x14ac:dyDescent="0.35">
      <c r="A1093" s="1">
        <v>4087141</v>
      </c>
      <c r="B1093" s="1" t="s">
        <v>582</v>
      </c>
      <c r="C1093" s="1" t="s">
        <v>583</v>
      </c>
      <c r="D1093" s="1">
        <v>2017</v>
      </c>
      <c r="E1093" s="1" t="s">
        <v>618</v>
      </c>
      <c r="F1093" s="1">
        <v>67530</v>
      </c>
      <c r="G1093" s="1" t="s">
        <v>313</v>
      </c>
      <c r="H1093" s="1" t="s">
        <v>147</v>
      </c>
      <c r="I1093" s="1" t="s">
        <v>597</v>
      </c>
      <c r="J1093" s="1">
        <v>2440</v>
      </c>
      <c r="K1093" s="1" t="s">
        <v>345</v>
      </c>
      <c r="L1093" s="1" t="s">
        <v>345</v>
      </c>
      <c r="M1093" s="1"/>
      <c r="N1093" s="1" t="s">
        <v>606</v>
      </c>
      <c r="O1093" s="1" t="str">
        <f t="shared" si="538"/>
        <v>No</v>
      </c>
      <c r="P1093" s="1" t="s">
        <v>722</v>
      </c>
      <c r="Q1093" s="1">
        <v>140</v>
      </c>
      <c r="R1093" s="1">
        <f t="shared" si="519"/>
        <v>0</v>
      </c>
      <c r="S1093" s="1">
        <v>80</v>
      </c>
      <c r="T1093" s="1" t="s">
        <v>30</v>
      </c>
      <c r="U1093" s="1">
        <f t="shared" si="545"/>
        <v>0</v>
      </c>
      <c r="V1093" s="1">
        <f t="shared" si="545"/>
        <v>0.08</v>
      </c>
      <c r="W1093" s="1" t="s">
        <v>231</v>
      </c>
      <c r="X1093" s="1" t="str">
        <f t="shared" si="532"/>
        <v>No</v>
      </c>
      <c r="AB1093" t="s">
        <v>487</v>
      </c>
      <c r="AC1093" t="str">
        <f t="shared" si="539"/>
        <v>No</v>
      </c>
      <c r="AD1093" t="str">
        <f t="shared" si="534"/>
        <v>No</v>
      </c>
      <c r="AE1093" t="str">
        <f t="shared" si="535"/>
        <v>No</v>
      </c>
      <c r="AF1093" t="str">
        <f t="shared" si="536"/>
        <v>No</v>
      </c>
      <c r="AG1093" t="str">
        <f t="shared" si="537"/>
        <v>Yes</v>
      </c>
      <c r="AH1093" s="1" t="s">
        <v>348</v>
      </c>
      <c r="AI1093" t="s">
        <v>348</v>
      </c>
      <c r="AJ1093" t="str">
        <f t="shared" si="533"/>
        <v/>
      </c>
      <c r="AK1093" t="str">
        <f t="shared" si="540"/>
        <v/>
      </c>
      <c r="AL1093" t="str">
        <f t="shared" si="541"/>
        <v/>
      </c>
      <c r="AM1093" t="str">
        <f t="shared" si="542"/>
        <v/>
      </c>
      <c r="AN1093" t="str">
        <f t="shared" si="543"/>
        <v>Pharmaceutical</v>
      </c>
      <c r="AO1093" t="str">
        <f t="shared" si="544"/>
        <v/>
      </c>
      <c r="AP1093" t="str">
        <f t="shared" si="530"/>
        <v/>
      </c>
    </row>
    <row r="1094" spans="1:42" hidden="1" x14ac:dyDescent="0.35">
      <c r="A1094" s="1">
        <v>4087141</v>
      </c>
      <c r="B1094" s="1" t="s">
        <v>582</v>
      </c>
      <c r="C1094" s="1" t="s">
        <v>583</v>
      </c>
      <c r="D1094" s="1">
        <v>2017</v>
      </c>
      <c r="E1094" s="1" t="s">
        <v>618</v>
      </c>
      <c r="F1094" s="1">
        <v>67470</v>
      </c>
      <c r="G1094" s="1" t="s">
        <v>263</v>
      </c>
      <c r="H1094" s="1" t="s">
        <v>100</v>
      </c>
      <c r="I1094" s="1" t="s">
        <v>597</v>
      </c>
      <c r="J1094" s="1">
        <v>2440</v>
      </c>
      <c r="K1094" s="1" t="s">
        <v>345</v>
      </c>
      <c r="L1094" s="1" t="s">
        <v>345</v>
      </c>
      <c r="M1094" s="1" t="s">
        <v>345</v>
      </c>
      <c r="N1094" s="1" t="s">
        <v>606</v>
      </c>
      <c r="O1094" s="1" t="str">
        <f t="shared" si="538"/>
        <v>No</v>
      </c>
      <c r="P1094" s="1" t="s">
        <v>349</v>
      </c>
      <c r="Q1094" s="1">
        <v>27.5</v>
      </c>
      <c r="R1094" s="1">
        <f t="shared" si="519"/>
        <v>0</v>
      </c>
      <c r="S1094" s="1">
        <v>202</v>
      </c>
      <c r="T1094" s="1" t="s">
        <v>30</v>
      </c>
      <c r="U1094" s="1">
        <f t="shared" si="545"/>
        <v>0</v>
      </c>
      <c r="V1094" s="1">
        <f t="shared" si="545"/>
        <v>0.20200000000000001</v>
      </c>
      <c r="W1094" s="1" t="s">
        <v>231</v>
      </c>
      <c r="X1094" s="1" t="str">
        <f t="shared" si="532"/>
        <v>No</v>
      </c>
      <c r="AB1094" t="s">
        <v>439</v>
      </c>
      <c r="AC1094" t="str">
        <f t="shared" si="539"/>
        <v>No</v>
      </c>
      <c r="AD1094" t="str">
        <f t="shared" si="534"/>
        <v>No</v>
      </c>
      <c r="AE1094" t="str">
        <f t="shared" si="535"/>
        <v>No</v>
      </c>
      <c r="AF1094" t="str">
        <f t="shared" si="536"/>
        <v>No</v>
      </c>
      <c r="AG1094" t="str">
        <f t="shared" si="537"/>
        <v>Yes</v>
      </c>
      <c r="AH1094" s="1" t="s">
        <v>348</v>
      </c>
      <c r="AI1094" t="s">
        <v>348</v>
      </c>
      <c r="AJ1094" t="str">
        <f t="shared" si="533"/>
        <v/>
      </c>
      <c r="AK1094" t="str">
        <f t="shared" si="540"/>
        <v/>
      </c>
      <c r="AL1094" t="str">
        <f t="shared" si="541"/>
        <v/>
      </c>
      <c r="AM1094" t="str">
        <f t="shared" si="542"/>
        <v/>
      </c>
      <c r="AN1094" t="str">
        <f t="shared" si="543"/>
        <v>Pharmaceutical</v>
      </c>
      <c r="AO1094" t="str">
        <f t="shared" si="544"/>
        <v/>
      </c>
      <c r="AP1094" t="str">
        <f t="shared" si="530"/>
        <v/>
      </c>
    </row>
    <row r="1095" spans="1:42" hidden="1" x14ac:dyDescent="0.35">
      <c r="A1095" s="1">
        <v>4087141</v>
      </c>
      <c r="B1095" s="1" t="s">
        <v>582</v>
      </c>
      <c r="C1095" s="1" t="s">
        <v>583</v>
      </c>
      <c r="D1095" s="1">
        <v>2017</v>
      </c>
      <c r="E1095" s="1" t="s">
        <v>618</v>
      </c>
      <c r="F1095" s="1">
        <v>67471</v>
      </c>
      <c r="G1095" s="1" t="s">
        <v>264</v>
      </c>
      <c r="H1095" s="1" t="s">
        <v>101</v>
      </c>
      <c r="I1095" s="1" t="s">
        <v>597</v>
      </c>
      <c r="J1095" s="1">
        <v>2440</v>
      </c>
      <c r="K1095" s="1" t="s">
        <v>345</v>
      </c>
      <c r="L1095" s="1" t="s">
        <v>561</v>
      </c>
      <c r="M1095" s="1"/>
      <c r="N1095" s="1" t="s">
        <v>606</v>
      </c>
      <c r="O1095" s="1" t="str">
        <f t="shared" si="538"/>
        <v>No</v>
      </c>
      <c r="P1095" s="1" t="s">
        <v>722</v>
      </c>
      <c r="Q1095" s="1">
        <v>20</v>
      </c>
      <c r="R1095" s="1">
        <f t="shared" si="519"/>
        <v>0</v>
      </c>
      <c r="S1095" s="1">
        <v>18</v>
      </c>
      <c r="T1095" s="1" t="s">
        <v>30</v>
      </c>
      <c r="U1095" s="1">
        <f t="shared" si="545"/>
        <v>0</v>
      </c>
      <c r="V1095" s="1">
        <f t="shared" si="545"/>
        <v>1.7999999999999999E-2</v>
      </c>
      <c r="W1095" s="1" t="s">
        <v>231</v>
      </c>
      <c r="X1095" s="1" t="str">
        <f t="shared" si="532"/>
        <v>No</v>
      </c>
      <c r="AB1095" t="s">
        <v>440</v>
      </c>
      <c r="AC1095" t="str">
        <f t="shared" si="539"/>
        <v>No</v>
      </c>
      <c r="AD1095" t="str">
        <f t="shared" si="534"/>
        <v>No</v>
      </c>
      <c r="AE1095" t="str">
        <f t="shared" si="535"/>
        <v>No</v>
      </c>
      <c r="AF1095" t="str">
        <f t="shared" si="536"/>
        <v>Yes</v>
      </c>
      <c r="AG1095" t="str">
        <f t="shared" si="537"/>
        <v>Yes</v>
      </c>
      <c r="AH1095" s="1" t="s">
        <v>348</v>
      </c>
      <c r="AI1095" t="s">
        <v>348</v>
      </c>
      <c r="AJ1095" t="str">
        <f t="shared" si="533"/>
        <v/>
      </c>
      <c r="AK1095" t="str">
        <f t="shared" si="540"/>
        <v/>
      </c>
      <c r="AL1095" t="str">
        <f t="shared" si="541"/>
        <v/>
      </c>
      <c r="AM1095" t="str">
        <f t="shared" si="542"/>
        <v>Industrial</v>
      </c>
      <c r="AN1095" t="str">
        <f t="shared" si="543"/>
        <v>Pharmaceutical</v>
      </c>
      <c r="AO1095" t="str">
        <f t="shared" si="544"/>
        <v/>
      </c>
      <c r="AP1095" t="str">
        <f t="shared" si="530"/>
        <v/>
      </c>
    </row>
    <row r="1096" spans="1:42" x14ac:dyDescent="0.35">
      <c r="A1096" s="1">
        <v>4087141</v>
      </c>
      <c r="B1096" s="1" t="s">
        <v>582</v>
      </c>
      <c r="C1096" s="1" t="s">
        <v>583</v>
      </c>
      <c r="D1096" s="1">
        <v>2017</v>
      </c>
      <c r="E1096" s="1" t="s">
        <v>618</v>
      </c>
      <c r="F1096" s="1">
        <v>67493</v>
      </c>
      <c r="G1096" s="1" t="s">
        <v>280</v>
      </c>
      <c r="H1096" s="1" t="s">
        <v>116</v>
      </c>
      <c r="I1096" s="1" t="s">
        <v>597</v>
      </c>
      <c r="J1096" s="1">
        <v>2440</v>
      </c>
      <c r="K1096" s="1" t="s">
        <v>345</v>
      </c>
      <c r="L1096" s="1" t="s">
        <v>544</v>
      </c>
      <c r="M1096" s="1" t="s">
        <v>554</v>
      </c>
      <c r="N1096" s="1" t="s">
        <v>607</v>
      </c>
      <c r="O1096" s="1" t="str">
        <f t="shared" si="538"/>
        <v>Yes</v>
      </c>
      <c r="P1096" s="1" t="s">
        <v>349</v>
      </c>
      <c r="Q1096" s="1">
        <v>45.9</v>
      </c>
      <c r="R1096" s="1">
        <f t="shared" si="519"/>
        <v>45.9</v>
      </c>
      <c r="S1096" s="1">
        <v>58</v>
      </c>
      <c r="T1096" s="1" t="s">
        <v>30</v>
      </c>
      <c r="U1096" s="1">
        <f t="shared" si="545"/>
        <v>4.5899999999999996E-2</v>
      </c>
      <c r="V1096" s="1">
        <f t="shared" si="545"/>
        <v>5.8000000000000003E-2</v>
      </c>
      <c r="W1096" s="1" t="s">
        <v>231</v>
      </c>
      <c r="X1096" s="1" t="str">
        <f t="shared" si="532"/>
        <v>Yes</v>
      </c>
      <c r="AB1096" t="s">
        <v>456</v>
      </c>
      <c r="AC1096" s="1" t="s">
        <v>349</v>
      </c>
      <c r="AD1096" t="str">
        <f t="shared" si="534"/>
        <v>Yes</v>
      </c>
      <c r="AE1096" t="str">
        <f t="shared" si="535"/>
        <v>Yes</v>
      </c>
      <c r="AF1096" t="str">
        <f t="shared" si="536"/>
        <v>Yes</v>
      </c>
      <c r="AG1096" t="str">
        <f t="shared" si="537"/>
        <v>Yes</v>
      </c>
      <c r="AH1096" s="1" t="s">
        <v>348</v>
      </c>
      <c r="AI1096" t="s">
        <v>348</v>
      </c>
      <c r="AJ1096" t="str">
        <f t="shared" si="533"/>
        <v>Pesticide</v>
      </c>
      <c r="AK1096" t="str">
        <f t="shared" si="540"/>
        <v>PCP</v>
      </c>
      <c r="AL1096" t="str">
        <f t="shared" si="541"/>
        <v>Consumer</v>
      </c>
      <c r="AM1096" t="str">
        <f t="shared" si="542"/>
        <v>Industrial</v>
      </c>
      <c r="AN1096" t="str">
        <f t="shared" si="543"/>
        <v>Pharmaceutical</v>
      </c>
      <c r="AO1096" t="str">
        <f t="shared" si="544"/>
        <v/>
      </c>
      <c r="AP1096" t="str">
        <f t="shared" si="530"/>
        <v/>
      </c>
    </row>
    <row r="1097" spans="1:42" hidden="1" x14ac:dyDescent="0.35">
      <c r="A1097" s="1">
        <v>4087014</v>
      </c>
      <c r="B1097" s="1" t="s">
        <v>575</v>
      </c>
      <c r="C1097" s="1" t="s">
        <v>576</v>
      </c>
      <c r="D1097" s="1">
        <v>2017</v>
      </c>
      <c r="E1097" s="1" t="s">
        <v>618</v>
      </c>
      <c r="F1097" s="1">
        <v>34336</v>
      </c>
      <c r="G1097" s="1" t="s">
        <v>184</v>
      </c>
      <c r="H1097" s="1" t="s">
        <v>14</v>
      </c>
      <c r="I1097" s="1" t="s">
        <v>596</v>
      </c>
      <c r="J1097" s="1">
        <v>4433</v>
      </c>
      <c r="K1097" s="1" t="s">
        <v>614</v>
      </c>
      <c r="L1097" s="1" t="s">
        <v>532</v>
      </c>
      <c r="M1097" s="1"/>
      <c r="N1097" s="1" t="s">
        <v>606</v>
      </c>
      <c r="O1097" s="1" t="str">
        <f t="shared" si="538"/>
        <v>No</v>
      </c>
      <c r="P1097" s="1" t="s">
        <v>722</v>
      </c>
      <c r="Q1097" s="1">
        <v>0.4</v>
      </c>
      <c r="R1097" s="1">
        <f t="shared" si="519"/>
        <v>0</v>
      </c>
      <c r="S1097" s="1">
        <v>0.4</v>
      </c>
      <c r="T1097" s="1" t="s">
        <v>7</v>
      </c>
      <c r="U1097" s="1">
        <f>R1097/1</f>
        <v>0</v>
      </c>
      <c r="V1097" s="1">
        <f>S1097</f>
        <v>0.4</v>
      </c>
      <c r="W1097" s="1" t="s">
        <v>569</v>
      </c>
      <c r="X1097" s="1" t="str">
        <f t="shared" si="532"/>
        <v>No</v>
      </c>
      <c r="AB1097" t="s">
        <v>527</v>
      </c>
      <c r="AC1097" t="str">
        <f t="shared" ref="AC1097:AC1117" si="546">IF(ISNUMBER(SEARCH("Pesticide, active_ingredient", AB1097)), "Yes", "No")</f>
        <v>No</v>
      </c>
      <c r="AD1097" t="str">
        <f t="shared" si="534"/>
        <v>No</v>
      </c>
      <c r="AE1097" t="str">
        <f t="shared" si="535"/>
        <v>No</v>
      </c>
      <c r="AF1097" t="str">
        <f t="shared" si="536"/>
        <v>No</v>
      </c>
      <c r="AG1097" t="str">
        <f t="shared" si="537"/>
        <v>No</v>
      </c>
      <c r="AH1097" t="s">
        <v>348</v>
      </c>
      <c r="AI1097" t="s">
        <v>349</v>
      </c>
      <c r="AJ1097" t="str">
        <f t="shared" si="533"/>
        <v/>
      </c>
      <c r="AK1097" t="str">
        <f t="shared" si="540"/>
        <v/>
      </c>
      <c r="AL1097" t="str">
        <f t="shared" si="541"/>
        <v/>
      </c>
      <c r="AM1097" t="str">
        <f t="shared" si="542"/>
        <v/>
      </c>
      <c r="AN1097" t="str">
        <f t="shared" si="543"/>
        <v/>
      </c>
      <c r="AO1097" t="str">
        <f t="shared" si="544"/>
        <v/>
      </c>
      <c r="AP1097" t="str">
        <f t="shared" si="530"/>
        <v>Other</v>
      </c>
    </row>
    <row r="1098" spans="1:42" hidden="1" x14ac:dyDescent="0.35">
      <c r="A1098" s="1">
        <v>4087141</v>
      </c>
      <c r="B1098" s="1" t="s">
        <v>582</v>
      </c>
      <c r="C1098" s="1" t="s">
        <v>583</v>
      </c>
      <c r="D1098" s="1">
        <v>2017</v>
      </c>
      <c r="E1098" s="1" t="s">
        <v>618</v>
      </c>
      <c r="F1098" s="1">
        <v>34461</v>
      </c>
      <c r="G1098" s="1" t="s">
        <v>187</v>
      </c>
      <c r="H1098" s="1" t="s">
        <v>17</v>
      </c>
      <c r="I1098" s="1" t="s">
        <v>596</v>
      </c>
      <c r="J1098" s="1">
        <v>4433</v>
      </c>
      <c r="K1098" s="1" t="s">
        <v>614</v>
      </c>
      <c r="L1098" s="1" t="s">
        <v>543</v>
      </c>
      <c r="M1098" s="1" t="s">
        <v>507</v>
      </c>
      <c r="O1098" s="1" t="str">
        <f t="shared" si="538"/>
        <v>Yes</v>
      </c>
      <c r="P1098" s="1" t="s">
        <v>349</v>
      </c>
      <c r="Q1098" s="1">
        <v>0.05</v>
      </c>
      <c r="R1098" s="1">
        <f t="shared" si="519"/>
        <v>0.05</v>
      </c>
      <c r="S1098" s="1">
        <v>0.02</v>
      </c>
      <c r="T1098" s="1" t="s">
        <v>7</v>
      </c>
      <c r="U1098" s="1">
        <f>R1098/1</f>
        <v>0.05</v>
      </c>
      <c r="V1098" s="1">
        <f>S1098</f>
        <v>0.02</v>
      </c>
      <c r="W1098" s="1" t="s">
        <v>177</v>
      </c>
      <c r="X1098" s="1" t="str">
        <f>IF(S1098&lt;R1098, "Yes*", "No")</f>
        <v>Yes*</v>
      </c>
      <c r="AB1098" t="s">
        <v>358</v>
      </c>
      <c r="AC1098" t="str">
        <f t="shared" si="546"/>
        <v>No</v>
      </c>
      <c r="AD1098" t="str">
        <f t="shared" si="534"/>
        <v>No</v>
      </c>
      <c r="AE1098" t="str">
        <f t="shared" si="535"/>
        <v>Yes</v>
      </c>
      <c r="AF1098" t="str">
        <f t="shared" si="536"/>
        <v>Yes</v>
      </c>
      <c r="AG1098" t="str">
        <f t="shared" si="537"/>
        <v>No</v>
      </c>
      <c r="AH1098" t="s">
        <v>349</v>
      </c>
      <c r="AI1098" t="s">
        <v>348</v>
      </c>
      <c r="AJ1098" t="str">
        <f t="shared" si="533"/>
        <v/>
      </c>
      <c r="AK1098" t="str">
        <f t="shared" si="540"/>
        <v/>
      </c>
      <c r="AL1098" t="str">
        <f t="shared" si="541"/>
        <v>Consumer</v>
      </c>
      <c r="AM1098" t="str">
        <f t="shared" si="542"/>
        <v>Industrial</v>
      </c>
      <c r="AN1098" t="str">
        <f t="shared" si="543"/>
        <v/>
      </c>
      <c r="AO1098" t="str">
        <f t="shared" si="544"/>
        <v>PAH</v>
      </c>
      <c r="AP1098" t="str">
        <f t="shared" si="530"/>
        <v/>
      </c>
    </row>
    <row r="1099" spans="1:42" hidden="1" x14ac:dyDescent="0.35">
      <c r="A1099" s="1">
        <v>4087000</v>
      </c>
      <c r="B1099" s="1" t="s">
        <v>3</v>
      </c>
      <c r="C1099" s="1" t="s">
        <v>4</v>
      </c>
      <c r="D1099" s="1">
        <v>2017</v>
      </c>
      <c r="E1099" s="1" t="s">
        <v>618</v>
      </c>
      <c r="F1099" s="1">
        <v>68011</v>
      </c>
      <c r="G1099" s="1" t="s">
        <v>329</v>
      </c>
      <c r="H1099" s="1" t="s">
        <v>160</v>
      </c>
      <c r="I1099" s="1" t="s">
        <v>597</v>
      </c>
      <c r="J1099" s="1">
        <v>2440</v>
      </c>
      <c r="K1099" s="1" t="s">
        <v>345</v>
      </c>
      <c r="L1099" s="1" t="s">
        <v>563</v>
      </c>
      <c r="M1099" s="1"/>
      <c r="N1099" s="1" t="s">
        <v>606</v>
      </c>
      <c r="O1099" s="1" t="str">
        <f t="shared" si="538"/>
        <v>No</v>
      </c>
      <c r="P1099" s="1" t="s">
        <v>722</v>
      </c>
      <c r="Q1099" s="1">
        <v>80</v>
      </c>
      <c r="R1099" s="1">
        <f t="shared" si="519"/>
        <v>0</v>
      </c>
      <c r="S1099" s="1">
        <f>IF(O1099="No", Q1099, " ")</f>
        <v>80</v>
      </c>
      <c r="T1099" s="1" t="s">
        <v>30</v>
      </c>
      <c r="U1099" s="1">
        <f>R1099/1000</f>
        <v>0</v>
      </c>
      <c r="V1099" s="1">
        <f>S1099/1000</f>
        <v>0.08</v>
      </c>
      <c r="W1099" s="1" t="s">
        <v>318</v>
      </c>
      <c r="X1099" s="1" t="str">
        <f>IF(N1099="E", "Yes", "No")</f>
        <v>No</v>
      </c>
      <c r="AB1099" t="s">
        <v>499</v>
      </c>
      <c r="AC1099" t="str">
        <f t="shared" si="546"/>
        <v>No</v>
      </c>
      <c r="AD1099" t="str">
        <f t="shared" si="534"/>
        <v>Yes</v>
      </c>
      <c r="AE1099" t="str">
        <f t="shared" si="535"/>
        <v>No</v>
      </c>
      <c r="AF1099" t="str">
        <f t="shared" si="536"/>
        <v>No</v>
      </c>
      <c r="AG1099" t="str">
        <f t="shared" si="537"/>
        <v>Yes</v>
      </c>
      <c r="AH1099" s="1" t="s">
        <v>348</v>
      </c>
      <c r="AI1099" t="s">
        <v>348</v>
      </c>
      <c r="AJ1099" t="str">
        <f t="shared" si="533"/>
        <v/>
      </c>
      <c r="AK1099" t="str">
        <f t="shared" si="540"/>
        <v>PCP</v>
      </c>
      <c r="AL1099" t="str">
        <f t="shared" si="541"/>
        <v/>
      </c>
      <c r="AM1099" t="str">
        <f t="shared" si="542"/>
        <v/>
      </c>
      <c r="AN1099" t="str">
        <f t="shared" si="543"/>
        <v>Pharmaceutical</v>
      </c>
      <c r="AO1099" t="str">
        <f t="shared" si="544"/>
        <v/>
      </c>
      <c r="AP1099" t="str">
        <f t="shared" si="530"/>
        <v/>
      </c>
    </row>
    <row r="1100" spans="1:42" hidden="1" x14ac:dyDescent="0.35">
      <c r="A1100">
        <v>40870112</v>
      </c>
      <c r="B1100" t="s">
        <v>573</v>
      </c>
      <c r="C1100" t="s">
        <v>574</v>
      </c>
      <c r="D1100">
        <v>2017</v>
      </c>
      <c r="E1100" t="s">
        <v>620</v>
      </c>
      <c r="F1100" s="4">
        <v>63198</v>
      </c>
      <c r="G1100" t="s">
        <v>195</v>
      </c>
      <c r="H1100" t="s">
        <v>27</v>
      </c>
      <c r="I1100" t="s">
        <v>693</v>
      </c>
      <c r="N1100" t="s">
        <v>606</v>
      </c>
      <c r="O1100" s="1" t="str">
        <f t="shared" si="538"/>
        <v>No</v>
      </c>
      <c r="Q1100">
        <v>500</v>
      </c>
      <c r="R1100">
        <f t="shared" si="519"/>
        <v>0</v>
      </c>
      <c r="S1100">
        <v>100</v>
      </c>
      <c r="T1100" t="s">
        <v>622</v>
      </c>
      <c r="U1100">
        <f t="shared" ref="U1100:U1113" si="547">R1100/1</f>
        <v>0</v>
      </c>
      <c r="V1100">
        <f t="shared" ref="V1100:V1113" si="548">U1100</f>
        <v>0</v>
      </c>
      <c r="W1100" t="s">
        <v>648</v>
      </c>
      <c r="X1100" t="str">
        <f t="shared" ref="X1100:X1113" si="549">IF(S1100&lt;R1100, "Yes*", "No")</f>
        <v>No</v>
      </c>
      <c r="AB1100" t="s">
        <v>367</v>
      </c>
      <c r="AC1100" t="str">
        <f t="shared" si="546"/>
        <v>Yes</v>
      </c>
      <c r="AD1100" t="str">
        <f t="shared" si="534"/>
        <v>Yes</v>
      </c>
      <c r="AE1100" t="str">
        <f t="shared" si="535"/>
        <v>Yes</v>
      </c>
      <c r="AF1100" t="str">
        <f t="shared" si="536"/>
        <v>No</v>
      </c>
      <c r="AG1100" t="str">
        <f t="shared" si="537"/>
        <v>Yes</v>
      </c>
      <c r="AH1100" t="s">
        <v>349</v>
      </c>
      <c r="AI1100" t="s">
        <v>348</v>
      </c>
      <c r="AJ1100" t="str">
        <f t="shared" si="533"/>
        <v>Pesticide</v>
      </c>
      <c r="AK1100" t="str">
        <f t="shared" si="540"/>
        <v>PCP</v>
      </c>
      <c r="AL1100" t="str">
        <f t="shared" si="541"/>
        <v>Consumer</v>
      </c>
      <c r="AM1100" t="str">
        <f t="shared" si="542"/>
        <v/>
      </c>
      <c r="AN1100" t="str">
        <f t="shared" si="543"/>
        <v>Pharmaceutical</v>
      </c>
      <c r="AO1100" t="str">
        <f t="shared" si="544"/>
        <v>PAH</v>
      </c>
      <c r="AP1100" t="str">
        <f t="shared" si="530"/>
        <v/>
      </c>
    </row>
    <row r="1101" spans="1:42" hidden="1" x14ac:dyDescent="0.35">
      <c r="A1101">
        <v>4087170</v>
      </c>
      <c r="B1101" t="s">
        <v>586</v>
      </c>
      <c r="C1101" t="s">
        <v>587</v>
      </c>
      <c r="D1101">
        <v>2017</v>
      </c>
      <c r="E1101" t="s">
        <v>620</v>
      </c>
      <c r="F1101" s="4">
        <v>63198</v>
      </c>
      <c r="G1101" t="s">
        <v>195</v>
      </c>
      <c r="H1101" t="s">
        <v>27</v>
      </c>
      <c r="I1101" t="s">
        <v>693</v>
      </c>
      <c r="N1101" t="s">
        <v>606</v>
      </c>
      <c r="O1101" s="1" t="str">
        <f t="shared" si="538"/>
        <v>No</v>
      </c>
      <c r="Q1101">
        <v>500</v>
      </c>
      <c r="R1101">
        <f t="shared" si="519"/>
        <v>0</v>
      </c>
      <c r="S1101">
        <v>100</v>
      </c>
      <c r="T1101" t="s">
        <v>622</v>
      </c>
      <c r="U1101">
        <f t="shared" si="547"/>
        <v>0</v>
      </c>
      <c r="V1101">
        <f t="shared" si="548"/>
        <v>0</v>
      </c>
      <c r="W1101" t="s">
        <v>648</v>
      </c>
      <c r="X1101" t="str">
        <f t="shared" si="549"/>
        <v>No</v>
      </c>
      <c r="AB1101" t="s">
        <v>367</v>
      </c>
      <c r="AC1101" t="str">
        <f t="shared" si="546"/>
        <v>Yes</v>
      </c>
      <c r="AD1101" t="str">
        <f t="shared" si="534"/>
        <v>Yes</v>
      </c>
      <c r="AE1101" t="str">
        <f t="shared" si="535"/>
        <v>Yes</v>
      </c>
      <c r="AF1101" t="str">
        <f t="shared" si="536"/>
        <v>No</v>
      </c>
      <c r="AG1101" t="str">
        <f t="shared" si="537"/>
        <v>Yes</v>
      </c>
      <c r="AH1101" t="s">
        <v>349</v>
      </c>
      <c r="AI1101" t="s">
        <v>348</v>
      </c>
      <c r="AJ1101" t="str">
        <f t="shared" si="533"/>
        <v>Pesticide</v>
      </c>
      <c r="AK1101" t="str">
        <f t="shared" si="540"/>
        <v>PCP</v>
      </c>
      <c r="AL1101" t="str">
        <f t="shared" si="541"/>
        <v>Consumer</v>
      </c>
      <c r="AM1101" t="str">
        <f t="shared" si="542"/>
        <v/>
      </c>
      <c r="AN1101" t="str">
        <f t="shared" si="543"/>
        <v>Pharmaceutical</v>
      </c>
      <c r="AO1101" t="str">
        <f t="shared" si="544"/>
        <v>PAH</v>
      </c>
      <c r="AP1101" t="str">
        <f t="shared" si="530"/>
        <v/>
      </c>
    </row>
    <row r="1102" spans="1:42" hidden="1" x14ac:dyDescent="0.35">
      <c r="A1102">
        <v>40871607</v>
      </c>
      <c r="B1102" s="5" t="s">
        <v>584</v>
      </c>
      <c r="C1102" t="s">
        <v>585</v>
      </c>
      <c r="D1102">
        <v>2017</v>
      </c>
      <c r="E1102" t="s">
        <v>620</v>
      </c>
      <c r="F1102" s="4">
        <v>63198</v>
      </c>
      <c r="G1102" t="s">
        <v>195</v>
      </c>
      <c r="H1102" t="s">
        <v>27</v>
      </c>
      <c r="I1102" t="s">
        <v>693</v>
      </c>
      <c r="N1102" t="s">
        <v>606</v>
      </c>
      <c r="O1102" s="1" t="str">
        <f t="shared" si="538"/>
        <v>No</v>
      </c>
      <c r="Q1102">
        <v>100</v>
      </c>
      <c r="R1102">
        <f t="shared" si="519"/>
        <v>0</v>
      </c>
      <c r="S1102">
        <v>100</v>
      </c>
      <c r="T1102" t="s">
        <v>622</v>
      </c>
      <c r="U1102">
        <f t="shared" si="547"/>
        <v>0</v>
      </c>
      <c r="V1102">
        <f t="shared" si="548"/>
        <v>0</v>
      </c>
      <c r="W1102" t="s">
        <v>648</v>
      </c>
      <c r="X1102" t="str">
        <f t="shared" si="549"/>
        <v>No</v>
      </c>
      <c r="AB1102" t="s">
        <v>367</v>
      </c>
      <c r="AC1102" t="str">
        <f t="shared" si="546"/>
        <v>Yes</v>
      </c>
      <c r="AD1102" t="str">
        <f t="shared" si="534"/>
        <v>Yes</v>
      </c>
      <c r="AE1102" t="str">
        <f t="shared" si="535"/>
        <v>Yes</v>
      </c>
      <c r="AF1102" t="str">
        <f t="shared" si="536"/>
        <v>No</v>
      </c>
      <c r="AG1102" t="str">
        <f t="shared" si="537"/>
        <v>Yes</v>
      </c>
      <c r="AH1102" t="s">
        <v>349</v>
      </c>
      <c r="AI1102" t="s">
        <v>348</v>
      </c>
      <c r="AJ1102" t="str">
        <f t="shared" si="533"/>
        <v>Pesticide</v>
      </c>
      <c r="AK1102" t="str">
        <f t="shared" si="540"/>
        <v>PCP</v>
      </c>
      <c r="AL1102" t="str">
        <f t="shared" si="541"/>
        <v>Consumer</v>
      </c>
      <c r="AM1102" t="str">
        <f t="shared" si="542"/>
        <v/>
      </c>
      <c r="AN1102" t="str">
        <f t="shared" si="543"/>
        <v>Pharmaceutical</v>
      </c>
      <c r="AO1102" t="str">
        <f t="shared" si="544"/>
        <v>PAH</v>
      </c>
      <c r="AP1102" t="str">
        <f t="shared" si="530"/>
        <v/>
      </c>
    </row>
    <row r="1103" spans="1:42" hidden="1" x14ac:dyDescent="0.35">
      <c r="A1103">
        <v>4087141</v>
      </c>
      <c r="B1103" t="s">
        <v>582</v>
      </c>
      <c r="C1103" t="s">
        <v>583</v>
      </c>
      <c r="D1103">
        <v>2017</v>
      </c>
      <c r="E1103" t="s">
        <v>620</v>
      </c>
      <c r="F1103" s="4">
        <v>63198</v>
      </c>
      <c r="G1103" t="s">
        <v>195</v>
      </c>
      <c r="H1103" t="s">
        <v>27</v>
      </c>
      <c r="I1103" t="s">
        <v>693</v>
      </c>
      <c r="N1103" t="s">
        <v>606</v>
      </c>
      <c r="O1103" s="1" t="str">
        <f t="shared" si="538"/>
        <v>No</v>
      </c>
      <c r="Q1103">
        <v>100</v>
      </c>
      <c r="R1103">
        <f t="shared" si="519"/>
        <v>0</v>
      </c>
      <c r="S1103">
        <v>100</v>
      </c>
      <c r="T1103" t="s">
        <v>622</v>
      </c>
      <c r="U1103">
        <f t="shared" si="547"/>
        <v>0</v>
      </c>
      <c r="V1103">
        <f t="shared" si="548"/>
        <v>0</v>
      </c>
      <c r="W1103" t="s">
        <v>648</v>
      </c>
      <c r="X1103" t="str">
        <f t="shared" si="549"/>
        <v>No</v>
      </c>
      <c r="AB1103" t="s">
        <v>367</v>
      </c>
      <c r="AC1103" t="str">
        <f t="shared" si="546"/>
        <v>Yes</v>
      </c>
      <c r="AD1103" t="str">
        <f t="shared" si="534"/>
        <v>Yes</v>
      </c>
      <c r="AE1103" t="str">
        <f t="shared" si="535"/>
        <v>Yes</v>
      </c>
      <c r="AF1103" t="str">
        <f t="shared" si="536"/>
        <v>No</v>
      </c>
      <c r="AG1103" t="str">
        <f t="shared" si="537"/>
        <v>Yes</v>
      </c>
      <c r="AH1103" t="s">
        <v>349</v>
      </c>
      <c r="AI1103" t="s">
        <v>348</v>
      </c>
      <c r="AJ1103" t="str">
        <f t="shared" si="533"/>
        <v>Pesticide</v>
      </c>
      <c r="AK1103" t="str">
        <f t="shared" si="540"/>
        <v>PCP</v>
      </c>
      <c r="AL1103" t="str">
        <f t="shared" si="541"/>
        <v>Consumer</v>
      </c>
      <c r="AM1103" t="str">
        <f t="shared" si="542"/>
        <v/>
      </c>
      <c r="AN1103" t="str">
        <f t="shared" si="543"/>
        <v>Pharmaceutical</v>
      </c>
      <c r="AO1103" t="str">
        <f t="shared" si="544"/>
        <v>PAH</v>
      </c>
      <c r="AP1103" t="str">
        <f t="shared" si="530"/>
        <v/>
      </c>
    </row>
    <row r="1104" spans="1:42" hidden="1" x14ac:dyDescent="0.35">
      <c r="A1104">
        <v>4087098</v>
      </c>
      <c r="B1104" t="s">
        <v>579</v>
      </c>
      <c r="C1104" t="s">
        <v>580</v>
      </c>
      <c r="D1104">
        <v>2017</v>
      </c>
      <c r="E1104" t="s">
        <v>620</v>
      </c>
      <c r="F1104" s="4">
        <v>63198</v>
      </c>
      <c r="G1104" t="s">
        <v>195</v>
      </c>
      <c r="H1104" t="s">
        <v>27</v>
      </c>
      <c r="I1104" t="s">
        <v>693</v>
      </c>
      <c r="N1104" t="s">
        <v>606</v>
      </c>
      <c r="O1104" s="1" t="str">
        <f t="shared" si="538"/>
        <v>No</v>
      </c>
      <c r="Q1104">
        <v>100</v>
      </c>
      <c r="R1104">
        <f t="shared" si="519"/>
        <v>0</v>
      </c>
      <c r="S1104">
        <v>100</v>
      </c>
      <c r="T1104" t="s">
        <v>622</v>
      </c>
      <c r="U1104">
        <f t="shared" si="547"/>
        <v>0</v>
      </c>
      <c r="V1104">
        <f t="shared" si="548"/>
        <v>0</v>
      </c>
      <c r="W1104" t="s">
        <v>648</v>
      </c>
      <c r="X1104" t="str">
        <f t="shared" si="549"/>
        <v>No</v>
      </c>
      <c r="AB1104" t="s">
        <v>367</v>
      </c>
      <c r="AC1104" t="str">
        <f t="shared" si="546"/>
        <v>Yes</v>
      </c>
      <c r="AD1104" t="str">
        <f t="shared" si="534"/>
        <v>Yes</v>
      </c>
      <c r="AE1104" t="str">
        <f t="shared" si="535"/>
        <v>Yes</v>
      </c>
      <c r="AF1104" t="str">
        <f t="shared" si="536"/>
        <v>No</v>
      </c>
      <c r="AG1104" t="str">
        <f t="shared" si="537"/>
        <v>Yes</v>
      </c>
      <c r="AH1104" t="s">
        <v>349</v>
      </c>
      <c r="AI1104" t="s">
        <v>348</v>
      </c>
      <c r="AJ1104" t="str">
        <f t="shared" si="533"/>
        <v>Pesticide</v>
      </c>
      <c r="AK1104" t="str">
        <f t="shared" si="540"/>
        <v>PCP</v>
      </c>
      <c r="AL1104" t="str">
        <f t="shared" si="541"/>
        <v>Consumer</v>
      </c>
      <c r="AM1104" t="str">
        <f t="shared" si="542"/>
        <v/>
      </c>
      <c r="AN1104" t="str">
        <f t="shared" si="543"/>
        <v>Pharmaceutical</v>
      </c>
      <c r="AO1104" t="str">
        <f t="shared" si="544"/>
        <v>PAH</v>
      </c>
      <c r="AP1104" t="str">
        <f t="shared" si="530"/>
        <v/>
      </c>
    </row>
    <row r="1105" spans="1:42" hidden="1" x14ac:dyDescent="0.35">
      <c r="A1105">
        <v>40870855</v>
      </c>
      <c r="B1105" t="s">
        <v>577</v>
      </c>
      <c r="C1105" t="s">
        <v>578</v>
      </c>
      <c r="D1105">
        <v>2017</v>
      </c>
      <c r="E1105" t="s">
        <v>620</v>
      </c>
      <c r="F1105" s="4">
        <v>63198</v>
      </c>
      <c r="G1105" t="s">
        <v>195</v>
      </c>
      <c r="H1105" t="s">
        <v>27</v>
      </c>
      <c r="I1105" t="s">
        <v>693</v>
      </c>
      <c r="N1105" t="s">
        <v>606</v>
      </c>
      <c r="O1105" s="1" t="str">
        <f t="shared" si="538"/>
        <v>No</v>
      </c>
      <c r="Q1105">
        <v>100</v>
      </c>
      <c r="R1105">
        <f t="shared" si="519"/>
        <v>0</v>
      </c>
      <c r="S1105">
        <v>100</v>
      </c>
      <c r="T1105" t="s">
        <v>622</v>
      </c>
      <c r="U1105">
        <f t="shared" si="547"/>
        <v>0</v>
      </c>
      <c r="V1105">
        <f t="shared" si="548"/>
        <v>0</v>
      </c>
      <c r="W1105" t="s">
        <v>648</v>
      </c>
      <c r="X1105" t="str">
        <f t="shared" si="549"/>
        <v>No</v>
      </c>
      <c r="AB1105" t="s">
        <v>367</v>
      </c>
      <c r="AC1105" t="str">
        <f t="shared" si="546"/>
        <v>Yes</v>
      </c>
      <c r="AD1105" t="str">
        <f t="shared" si="534"/>
        <v>Yes</v>
      </c>
      <c r="AE1105" t="str">
        <f t="shared" si="535"/>
        <v>Yes</v>
      </c>
      <c r="AF1105" t="str">
        <f t="shared" si="536"/>
        <v>No</v>
      </c>
      <c r="AG1105" t="str">
        <f t="shared" si="537"/>
        <v>Yes</v>
      </c>
      <c r="AH1105" t="s">
        <v>349</v>
      </c>
      <c r="AI1105" t="s">
        <v>348</v>
      </c>
      <c r="AJ1105" t="str">
        <f t="shared" si="533"/>
        <v>Pesticide</v>
      </c>
      <c r="AK1105" t="str">
        <f t="shared" si="540"/>
        <v>PCP</v>
      </c>
      <c r="AL1105" t="str">
        <f t="shared" si="541"/>
        <v>Consumer</v>
      </c>
      <c r="AM1105" t="str">
        <f t="shared" si="542"/>
        <v/>
      </c>
      <c r="AN1105" t="str">
        <f t="shared" si="543"/>
        <v>Pharmaceutical</v>
      </c>
      <c r="AO1105" t="str">
        <f t="shared" si="544"/>
        <v>PAH</v>
      </c>
      <c r="AP1105" t="str">
        <f t="shared" si="530"/>
        <v/>
      </c>
    </row>
    <row r="1106" spans="1:42" hidden="1" x14ac:dyDescent="0.35">
      <c r="A1106">
        <v>4087014</v>
      </c>
      <c r="B1106" t="s">
        <v>575</v>
      </c>
      <c r="C1106" t="s">
        <v>576</v>
      </c>
      <c r="D1106">
        <v>2017</v>
      </c>
      <c r="E1106" t="s">
        <v>620</v>
      </c>
      <c r="F1106" s="4">
        <v>63198</v>
      </c>
      <c r="G1106" t="s">
        <v>195</v>
      </c>
      <c r="H1106" t="s">
        <v>27</v>
      </c>
      <c r="I1106" t="s">
        <v>693</v>
      </c>
      <c r="N1106" t="s">
        <v>606</v>
      </c>
      <c r="O1106" s="1" t="str">
        <f t="shared" si="538"/>
        <v>No</v>
      </c>
      <c r="Q1106">
        <v>100</v>
      </c>
      <c r="R1106">
        <f t="shared" si="519"/>
        <v>0</v>
      </c>
      <c r="S1106">
        <v>100</v>
      </c>
      <c r="T1106" t="s">
        <v>622</v>
      </c>
      <c r="U1106">
        <f t="shared" si="547"/>
        <v>0</v>
      </c>
      <c r="V1106">
        <f t="shared" si="548"/>
        <v>0</v>
      </c>
      <c r="W1106" t="s">
        <v>648</v>
      </c>
      <c r="X1106" t="str">
        <f t="shared" si="549"/>
        <v>No</v>
      </c>
      <c r="AB1106" t="s">
        <v>367</v>
      </c>
      <c r="AC1106" t="str">
        <f t="shared" si="546"/>
        <v>Yes</v>
      </c>
      <c r="AD1106" t="str">
        <f t="shared" si="534"/>
        <v>Yes</v>
      </c>
      <c r="AE1106" t="str">
        <f t="shared" si="535"/>
        <v>Yes</v>
      </c>
      <c r="AF1106" t="str">
        <f t="shared" si="536"/>
        <v>No</v>
      </c>
      <c r="AG1106" t="str">
        <f t="shared" si="537"/>
        <v>Yes</v>
      </c>
      <c r="AH1106" t="s">
        <v>349</v>
      </c>
      <c r="AI1106" t="s">
        <v>348</v>
      </c>
      <c r="AJ1106" t="str">
        <f t="shared" si="533"/>
        <v>Pesticide</v>
      </c>
      <c r="AK1106" t="str">
        <f t="shared" si="540"/>
        <v>PCP</v>
      </c>
      <c r="AL1106" t="str">
        <f t="shared" si="541"/>
        <v>Consumer</v>
      </c>
      <c r="AM1106" t="str">
        <f t="shared" si="542"/>
        <v/>
      </c>
      <c r="AN1106" t="str">
        <f t="shared" si="543"/>
        <v>Pharmaceutical</v>
      </c>
      <c r="AO1106" t="str">
        <f t="shared" si="544"/>
        <v>PAH</v>
      </c>
      <c r="AP1106" t="str">
        <f t="shared" si="530"/>
        <v/>
      </c>
    </row>
    <row r="1107" spans="1:42" hidden="1" x14ac:dyDescent="0.35">
      <c r="A1107">
        <v>40870112</v>
      </c>
      <c r="B1107" t="s">
        <v>573</v>
      </c>
      <c r="C1107" t="s">
        <v>574</v>
      </c>
      <c r="D1107">
        <v>2017</v>
      </c>
      <c r="E1107" t="s">
        <v>620</v>
      </c>
      <c r="F1107" s="4">
        <v>62560</v>
      </c>
      <c r="G1107" t="s">
        <v>637</v>
      </c>
      <c r="H1107" t="s">
        <v>644</v>
      </c>
      <c r="I1107" t="s">
        <v>621</v>
      </c>
      <c r="K1107" t="s">
        <v>530</v>
      </c>
      <c r="L1107" t="s">
        <v>686</v>
      </c>
      <c r="O1107" s="1" t="str">
        <f t="shared" si="538"/>
        <v>Yes</v>
      </c>
      <c r="Q1107" s="1">
        <v>103</v>
      </c>
      <c r="R1107">
        <f t="shared" ref="R1107:R1170" si="550">IF(O1107="No", 0, Q1107)</f>
        <v>103</v>
      </c>
      <c r="S1107">
        <v>0.51</v>
      </c>
      <c r="T1107" t="s">
        <v>622</v>
      </c>
      <c r="U1107">
        <f t="shared" si="547"/>
        <v>103</v>
      </c>
      <c r="V1107">
        <f t="shared" si="548"/>
        <v>103</v>
      </c>
      <c r="W1107" t="s">
        <v>648</v>
      </c>
      <c r="X1107" t="str">
        <f t="shared" si="549"/>
        <v>Yes*</v>
      </c>
      <c r="AB1107" t="s">
        <v>688</v>
      </c>
      <c r="AC1107" t="str">
        <f t="shared" si="546"/>
        <v>No</v>
      </c>
      <c r="AD1107" t="str">
        <f t="shared" si="534"/>
        <v>Yes</v>
      </c>
      <c r="AE1107" t="str">
        <f t="shared" si="535"/>
        <v>Yes</v>
      </c>
      <c r="AF1107" t="str">
        <f t="shared" si="536"/>
        <v>Yes</v>
      </c>
      <c r="AG1107" t="str">
        <f t="shared" si="537"/>
        <v>No</v>
      </c>
      <c r="AH1107" t="s">
        <v>349</v>
      </c>
      <c r="AI1107" t="s">
        <v>348</v>
      </c>
      <c r="AJ1107" t="str">
        <f t="shared" si="533"/>
        <v/>
      </c>
      <c r="AK1107" t="str">
        <f t="shared" si="540"/>
        <v>PCP</v>
      </c>
      <c r="AL1107" t="str">
        <f t="shared" si="541"/>
        <v>Consumer</v>
      </c>
      <c r="AM1107" t="str">
        <f t="shared" si="542"/>
        <v>Industrial</v>
      </c>
      <c r="AN1107" t="str">
        <f t="shared" si="543"/>
        <v/>
      </c>
      <c r="AO1107" t="str">
        <f t="shared" si="544"/>
        <v>PAH</v>
      </c>
      <c r="AP1107" t="str">
        <f t="shared" si="530"/>
        <v/>
      </c>
    </row>
    <row r="1108" spans="1:42" hidden="1" x14ac:dyDescent="0.35">
      <c r="A1108">
        <v>4087170</v>
      </c>
      <c r="B1108" t="s">
        <v>586</v>
      </c>
      <c r="C1108" t="s">
        <v>587</v>
      </c>
      <c r="D1108">
        <v>2017</v>
      </c>
      <c r="E1108" t="s">
        <v>620</v>
      </c>
      <c r="F1108" s="4">
        <v>62560</v>
      </c>
      <c r="G1108" t="s">
        <v>637</v>
      </c>
      <c r="H1108" t="s">
        <v>644</v>
      </c>
      <c r="I1108" t="s">
        <v>621</v>
      </c>
      <c r="K1108" t="s">
        <v>530</v>
      </c>
      <c r="L1108" t="s">
        <v>686</v>
      </c>
      <c r="N1108"/>
      <c r="O1108" s="1" t="str">
        <f t="shared" si="538"/>
        <v>Yes</v>
      </c>
      <c r="Q1108" s="1">
        <v>349</v>
      </c>
      <c r="R1108">
        <f t="shared" si="550"/>
        <v>349</v>
      </c>
      <c r="S1108">
        <v>0.51</v>
      </c>
      <c r="T1108" t="s">
        <v>622</v>
      </c>
      <c r="U1108">
        <f t="shared" si="547"/>
        <v>349</v>
      </c>
      <c r="V1108">
        <f t="shared" si="548"/>
        <v>349</v>
      </c>
      <c r="W1108" t="s">
        <v>648</v>
      </c>
      <c r="X1108" t="str">
        <f t="shared" si="549"/>
        <v>Yes*</v>
      </c>
      <c r="AB1108" t="s">
        <v>688</v>
      </c>
      <c r="AC1108" t="str">
        <f t="shared" si="546"/>
        <v>No</v>
      </c>
      <c r="AD1108" t="str">
        <f t="shared" si="534"/>
        <v>Yes</v>
      </c>
      <c r="AE1108" t="str">
        <f t="shared" si="535"/>
        <v>Yes</v>
      </c>
      <c r="AF1108" t="str">
        <f t="shared" si="536"/>
        <v>Yes</v>
      </c>
      <c r="AG1108" t="str">
        <f t="shared" si="537"/>
        <v>No</v>
      </c>
      <c r="AH1108" t="s">
        <v>349</v>
      </c>
      <c r="AI1108" t="s">
        <v>348</v>
      </c>
      <c r="AJ1108" t="str">
        <f t="shared" si="533"/>
        <v/>
      </c>
      <c r="AK1108" t="str">
        <f t="shared" si="540"/>
        <v>PCP</v>
      </c>
      <c r="AL1108" t="str">
        <f t="shared" si="541"/>
        <v>Consumer</v>
      </c>
      <c r="AM1108" t="str">
        <f t="shared" si="542"/>
        <v>Industrial</v>
      </c>
      <c r="AN1108" t="str">
        <f t="shared" si="543"/>
        <v/>
      </c>
      <c r="AO1108" t="str">
        <f t="shared" si="544"/>
        <v>PAH</v>
      </c>
      <c r="AP1108" t="str">
        <f t="shared" si="530"/>
        <v/>
      </c>
    </row>
    <row r="1109" spans="1:42" hidden="1" x14ac:dyDescent="0.35">
      <c r="A1109">
        <v>40871607</v>
      </c>
      <c r="B1109" s="5" t="s">
        <v>584</v>
      </c>
      <c r="C1109" t="s">
        <v>585</v>
      </c>
      <c r="D1109">
        <v>2017</v>
      </c>
      <c r="E1109" t="s">
        <v>620</v>
      </c>
      <c r="F1109" s="4">
        <v>62560</v>
      </c>
      <c r="G1109" t="s">
        <v>637</v>
      </c>
      <c r="H1109" t="s">
        <v>644</v>
      </c>
      <c r="I1109" t="s">
        <v>621</v>
      </c>
      <c r="K1109" t="s">
        <v>530</v>
      </c>
      <c r="L1109" t="s">
        <v>686</v>
      </c>
      <c r="N1109"/>
      <c r="O1109" s="1" t="str">
        <f t="shared" si="538"/>
        <v>Yes</v>
      </c>
      <c r="Q1109">
        <v>589</v>
      </c>
      <c r="R1109">
        <f t="shared" si="550"/>
        <v>589</v>
      </c>
      <c r="S1109">
        <v>0.51</v>
      </c>
      <c r="T1109" t="s">
        <v>622</v>
      </c>
      <c r="U1109">
        <f t="shared" si="547"/>
        <v>589</v>
      </c>
      <c r="V1109">
        <f t="shared" si="548"/>
        <v>589</v>
      </c>
      <c r="W1109" t="s">
        <v>648</v>
      </c>
      <c r="X1109" t="str">
        <f t="shared" si="549"/>
        <v>Yes*</v>
      </c>
      <c r="AB1109" t="s">
        <v>688</v>
      </c>
      <c r="AC1109" t="str">
        <f t="shared" si="546"/>
        <v>No</v>
      </c>
      <c r="AD1109" t="str">
        <f t="shared" si="534"/>
        <v>Yes</v>
      </c>
      <c r="AE1109" t="str">
        <f t="shared" si="535"/>
        <v>Yes</v>
      </c>
      <c r="AF1109" t="str">
        <f t="shared" si="536"/>
        <v>Yes</v>
      </c>
      <c r="AG1109" t="str">
        <f t="shared" si="537"/>
        <v>No</v>
      </c>
      <c r="AH1109" t="s">
        <v>349</v>
      </c>
      <c r="AI1109" t="s">
        <v>348</v>
      </c>
      <c r="AJ1109" t="str">
        <f t="shared" si="533"/>
        <v/>
      </c>
      <c r="AK1109" t="str">
        <f t="shared" si="540"/>
        <v>PCP</v>
      </c>
      <c r="AL1109" t="str">
        <f t="shared" si="541"/>
        <v>Consumer</v>
      </c>
      <c r="AM1109" t="str">
        <f t="shared" si="542"/>
        <v>Industrial</v>
      </c>
      <c r="AN1109" t="str">
        <f t="shared" si="543"/>
        <v/>
      </c>
      <c r="AO1109" t="str">
        <f t="shared" si="544"/>
        <v>PAH</v>
      </c>
      <c r="AP1109" t="str">
        <f t="shared" si="530"/>
        <v/>
      </c>
    </row>
    <row r="1110" spans="1:42" hidden="1" x14ac:dyDescent="0.35">
      <c r="A1110">
        <v>4087141</v>
      </c>
      <c r="B1110" t="s">
        <v>582</v>
      </c>
      <c r="C1110" t="s">
        <v>583</v>
      </c>
      <c r="D1110">
        <v>2017</v>
      </c>
      <c r="E1110" t="s">
        <v>620</v>
      </c>
      <c r="F1110" s="4">
        <v>62560</v>
      </c>
      <c r="G1110" t="s">
        <v>637</v>
      </c>
      <c r="H1110" t="s">
        <v>644</v>
      </c>
      <c r="I1110" t="s">
        <v>621</v>
      </c>
      <c r="K1110" t="s">
        <v>530</v>
      </c>
      <c r="L1110" t="s">
        <v>686</v>
      </c>
      <c r="N1110"/>
      <c r="O1110" s="1" t="str">
        <f t="shared" si="538"/>
        <v>Yes</v>
      </c>
      <c r="Q1110">
        <v>160</v>
      </c>
      <c r="R1110">
        <f t="shared" si="550"/>
        <v>160</v>
      </c>
      <c r="S1110">
        <v>0.51</v>
      </c>
      <c r="T1110" t="s">
        <v>622</v>
      </c>
      <c r="U1110">
        <f t="shared" si="547"/>
        <v>160</v>
      </c>
      <c r="V1110">
        <f t="shared" si="548"/>
        <v>160</v>
      </c>
      <c r="W1110" t="s">
        <v>648</v>
      </c>
      <c r="X1110" t="str">
        <f t="shared" si="549"/>
        <v>Yes*</v>
      </c>
      <c r="AB1110" t="s">
        <v>688</v>
      </c>
      <c r="AC1110" t="str">
        <f t="shared" si="546"/>
        <v>No</v>
      </c>
      <c r="AD1110" t="str">
        <f t="shared" si="534"/>
        <v>Yes</v>
      </c>
      <c r="AE1110" t="str">
        <f t="shared" si="535"/>
        <v>Yes</v>
      </c>
      <c r="AF1110" t="str">
        <f t="shared" si="536"/>
        <v>Yes</v>
      </c>
      <c r="AG1110" t="str">
        <f t="shared" si="537"/>
        <v>No</v>
      </c>
      <c r="AH1110" t="s">
        <v>349</v>
      </c>
      <c r="AI1110" t="s">
        <v>348</v>
      </c>
      <c r="AJ1110" t="str">
        <f t="shared" si="533"/>
        <v/>
      </c>
      <c r="AK1110" t="str">
        <f t="shared" si="540"/>
        <v>PCP</v>
      </c>
      <c r="AL1110" t="str">
        <f t="shared" si="541"/>
        <v>Consumer</v>
      </c>
      <c r="AM1110" t="str">
        <f t="shared" si="542"/>
        <v>Industrial</v>
      </c>
      <c r="AN1110" t="str">
        <f t="shared" si="543"/>
        <v/>
      </c>
      <c r="AO1110" t="str">
        <f t="shared" si="544"/>
        <v>PAH</v>
      </c>
      <c r="AP1110" t="str">
        <f t="shared" si="530"/>
        <v/>
      </c>
    </row>
    <row r="1111" spans="1:42" hidden="1" x14ac:dyDescent="0.35">
      <c r="A1111">
        <v>4087098</v>
      </c>
      <c r="B1111" t="s">
        <v>579</v>
      </c>
      <c r="C1111" t="s">
        <v>580</v>
      </c>
      <c r="D1111">
        <v>2017</v>
      </c>
      <c r="E1111" t="s">
        <v>620</v>
      </c>
      <c r="F1111" s="4">
        <v>62560</v>
      </c>
      <c r="G1111" t="s">
        <v>637</v>
      </c>
      <c r="H1111" t="s">
        <v>644</v>
      </c>
      <c r="I1111" t="s">
        <v>621</v>
      </c>
      <c r="K1111" t="s">
        <v>530</v>
      </c>
      <c r="L1111" t="s">
        <v>686</v>
      </c>
      <c r="N1111"/>
      <c r="O1111" s="1" t="str">
        <f t="shared" si="538"/>
        <v>Yes</v>
      </c>
      <c r="Q1111">
        <v>405</v>
      </c>
      <c r="R1111">
        <f t="shared" si="550"/>
        <v>405</v>
      </c>
      <c r="S1111">
        <v>0.51</v>
      </c>
      <c r="T1111" t="s">
        <v>622</v>
      </c>
      <c r="U1111">
        <f t="shared" si="547"/>
        <v>405</v>
      </c>
      <c r="V1111">
        <f t="shared" si="548"/>
        <v>405</v>
      </c>
      <c r="W1111" t="s">
        <v>648</v>
      </c>
      <c r="X1111" t="str">
        <f t="shared" si="549"/>
        <v>Yes*</v>
      </c>
      <c r="AB1111" t="s">
        <v>688</v>
      </c>
      <c r="AC1111" t="str">
        <f t="shared" si="546"/>
        <v>No</v>
      </c>
      <c r="AD1111" t="str">
        <f t="shared" si="534"/>
        <v>Yes</v>
      </c>
      <c r="AE1111" t="str">
        <f t="shared" si="535"/>
        <v>Yes</v>
      </c>
      <c r="AF1111" t="str">
        <f t="shared" si="536"/>
        <v>Yes</v>
      </c>
      <c r="AG1111" t="str">
        <f t="shared" si="537"/>
        <v>No</v>
      </c>
      <c r="AH1111" t="s">
        <v>349</v>
      </c>
      <c r="AI1111" t="s">
        <v>348</v>
      </c>
      <c r="AJ1111" t="str">
        <f t="shared" si="533"/>
        <v/>
      </c>
      <c r="AK1111" t="str">
        <f t="shared" si="540"/>
        <v>PCP</v>
      </c>
      <c r="AL1111" t="str">
        <f t="shared" si="541"/>
        <v>Consumer</v>
      </c>
      <c r="AM1111" t="str">
        <f t="shared" si="542"/>
        <v>Industrial</v>
      </c>
      <c r="AN1111" t="str">
        <f t="shared" si="543"/>
        <v/>
      </c>
      <c r="AO1111" t="str">
        <f t="shared" si="544"/>
        <v>PAH</v>
      </c>
      <c r="AP1111" t="str">
        <f t="shared" si="530"/>
        <v/>
      </c>
    </row>
    <row r="1112" spans="1:42" hidden="1" x14ac:dyDescent="0.35">
      <c r="A1112">
        <v>40870855</v>
      </c>
      <c r="B1112" t="s">
        <v>577</v>
      </c>
      <c r="C1112" t="s">
        <v>578</v>
      </c>
      <c r="D1112">
        <v>2017</v>
      </c>
      <c r="E1112" t="s">
        <v>620</v>
      </c>
      <c r="F1112" s="4">
        <v>62560</v>
      </c>
      <c r="G1112" t="s">
        <v>637</v>
      </c>
      <c r="H1112" t="s">
        <v>644</v>
      </c>
      <c r="I1112" t="s">
        <v>621</v>
      </c>
      <c r="K1112" t="s">
        <v>530</v>
      </c>
      <c r="L1112" t="s">
        <v>686</v>
      </c>
      <c r="N1112"/>
      <c r="O1112" s="1" t="str">
        <f t="shared" si="538"/>
        <v>Yes</v>
      </c>
      <c r="Q1112">
        <v>613</v>
      </c>
      <c r="R1112">
        <f t="shared" si="550"/>
        <v>613</v>
      </c>
      <c r="S1112">
        <v>0.51</v>
      </c>
      <c r="T1112" t="s">
        <v>622</v>
      </c>
      <c r="U1112">
        <f t="shared" si="547"/>
        <v>613</v>
      </c>
      <c r="V1112">
        <f t="shared" si="548"/>
        <v>613</v>
      </c>
      <c r="W1112" t="s">
        <v>648</v>
      </c>
      <c r="X1112" t="str">
        <f t="shared" si="549"/>
        <v>Yes*</v>
      </c>
      <c r="AB1112" t="s">
        <v>688</v>
      </c>
      <c r="AC1112" t="str">
        <f t="shared" si="546"/>
        <v>No</v>
      </c>
      <c r="AD1112" t="str">
        <f t="shared" si="534"/>
        <v>Yes</v>
      </c>
      <c r="AE1112" t="str">
        <f t="shared" si="535"/>
        <v>Yes</v>
      </c>
      <c r="AF1112" t="str">
        <f t="shared" si="536"/>
        <v>Yes</v>
      </c>
      <c r="AG1112" t="str">
        <f t="shared" si="537"/>
        <v>No</v>
      </c>
      <c r="AH1112" t="s">
        <v>349</v>
      </c>
      <c r="AI1112" t="s">
        <v>348</v>
      </c>
      <c r="AJ1112" t="str">
        <f t="shared" si="533"/>
        <v/>
      </c>
      <c r="AK1112" t="str">
        <f t="shared" si="540"/>
        <v>PCP</v>
      </c>
      <c r="AL1112" t="str">
        <f t="shared" si="541"/>
        <v>Consumer</v>
      </c>
      <c r="AM1112" t="str">
        <f t="shared" si="542"/>
        <v>Industrial</v>
      </c>
      <c r="AN1112" t="str">
        <f t="shared" si="543"/>
        <v/>
      </c>
      <c r="AO1112" t="str">
        <f t="shared" si="544"/>
        <v>PAH</v>
      </c>
      <c r="AP1112" t="str">
        <f t="shared" si="530"/>
        <v/>
      </c>
    </row>
    <row r="1113" spans="1:42" hidden="1" x14ac:dyDescent="0.35">
      <c r="A1113">
        <v>4087014</v>
      </c>
      <c r="B1113" t="s">
        <v>575</v>
      </c>
      <c r="C1113" t="s">
        <v>576</v>
      </c>
      <c r="D1113">
        <v>2017</v>
      </c>
      <c r="E1113" t="s">
        <v>620</v>
      </c>
      <c r="F1113" s="4">
        <v>62560</v>
      </c>
      <c r="G1113" t="s">
        <v>637</v>
      </c>
      <c r="H1113" t="s">
        <v>644</v>
      </c>
      <c r="I1113" t="s">
        <v>621</v>
      </c>
      <c r="K1113" t="s">
        <v>530</v>
      </c>
      <c r="L1113" t="s">
        <v>686</v>
      </c>
      <c r="N1113"/>
      <c r="O1113" s="1" t="str">
        <f t="shared" si="538"/>
        <v>Yes</v>
      </c>
      <c r="Q1113">
        <v>3.86</v>
      </c>
      <c r="R1113">
        <f t="shared" si="550"/>
        <v>3.86</v>
      </c>
      <c r="S1113">
        <v>0.51</v>
      </c>
      <c r="T1113" t="s">
        <v>622</v>
      </c>
      <c r="U1113">
        <f t="shared" si="547"/>
        <v>3.86</v>
      </c>
      <c r="V1113">
        <f t="shared" si="548"/>
        <v>3.86</v>
      </c>
      <c r="W1113" t="s">
        <v>648</v>
      </c>
      <c r="X1113" t="str">
        <f t="shared" si="549"/>
        <v>Yes*</v>
      </c>
      <c r="AB1113" t="s">
        <v>688</v>
      </c>
      <c r="AC1113" t="str">
        <f t="shared" si="546"/>
        <v>No</v>
      </c>
      <c r="AD1113" t="str">
        <f t="shared" si="534"/>
        <v>Yes</v>
      </c>
      <c r="AE1113" t="str">
        <f t="shared" si="535"/>
        <v>Yes</v>
      </c>
      <c r="AF1113" t="str">
        <f t="shared" si="536"/>
        <v>Yes</v>
      </c>
      <c r="AG1113" t="str">
        <f t="shared" si="537"/>
        <v>No</v>
      </c>
      <c r="AH1113" t="s">
        <v>349</v>
      </c>
      <c r="AI1113" t="s">
        <v>348</v>
      </c>
      <c r="AJ1113" t="str">
        <f t="shared" si="533"/>
        <v/>
      </c>
      <c r="AK1113" t="str">
        <f t="shared" si="540"/>
        <v>PCP</v>
      </c>
      <c r="AL1113" t="str">
        <f t="shared" si="541"/>
        <v>Consumer</v>
      </c>
      <c r="AM1113" t="str">
        <f t="shared" si="542"/>
        <v>Industrial</v>
      </c>
      <c r="AN1113" t="str">
        <f t="shared" si="543"/>
        <v/>
      </c>
      <c r="AO1113" t="str">
        <f t="shared" si="544"/>
        <v>PAH</v>
      </c>
      <c r="AP1113" t="str">
        <f t="shared" si="530"/>
        <v/>
      </c>
    </row>
    <row r="1114" spans="1:42" hidden="1" x14ac:dyDescent="0.35">
      <c r="A1114" s="1">
        <v>4087141</v>
      </c>
      <c r="B1114" s="1" t="s">
        <v>582</v>
      </c>
      <c r="C1114" s="1" t="s">
        <v>583</v>
      </c>
      <c r="D1114" s="1">
        <v>2017</v>
      </c>
      <c r="E1114" s="1" t="s">
        <v>618</v>
      </c>
      <c r="F1114" s="1">
        <v>67997</v>
      </c>
      <c r="G1114" s="1" t="s">
        <v>319</v>
      </c>
      <c r="H1114" s="1" t="s">
        <v>151</v>
      </c>
      <c r="I1114" s="1" t="s">
        <v>597</v>
      </c>
      <c r="J1114" s="1">
        <v>2440</v>
      </c>
      <c r="K1114" s="1" t="s">
        <v>345</v>
      </c>
      <c r="L1114" s="1" t="s">
        <v>563</v>
      </c>
      <c r="M1114" s="1"/>
      <c r="N1114" s="1" t="s">
        <v>606</v>
      </c>
      <c r="O1114" s="1" t="str">
        <f t="shared" si="538"/>
        <v>No</v>
      </c>
      <c r="P1114" s="1" t="s">
        <v>722</v>
      </c>
      <c r="Q1114" s="1">
        <v>44</v>
      </c>
      <c r="R1114" s="1">
        <f t="shared" si="550"/>
        <v>0</v>
      </c>
      <c r="S1114" s="1">
        <v>44</v>
      </c>
      <c r="T1114" s="1" t="s">
        <v>30</v>
      </c>
      <c r="U1114" s="1">
        <f>R1114/1000</f>
        <v>0</v>
      </c>
      <c r="V1114" s="1">
        <f>S1114/1000</f>
        <v>4.3999999999999997E-2</v>
      </c>
      <c r="W1114" s="1" t="s">
        <v>318</v>
      </c>
      <c r="X1114" s="1" t="str">
        <f>IF(N1114="E", "Yes", "No")</f>
        <v>No</v>
      </c>
      <c r="AB1114" t="s">
        <v>490</v>
      </c>
      <c r="AC1114" t="str">
        <f t="shared" si="546"/>
        <v>No</v>
      </c>
      <c r="AD1114" t="str">
        <f t="shared" si="534"/>
        <v>Yes</v>
      </c>
      <c r="AE1114" t="str">
        <f t="shared" si="535"/>
        <v>No</v>
      </c>
      <c r="AF1114" t="str">
        <f t="shared" si="536"/>
        <v>No</v>
      </c>
      <c r="AG1114" t="str">
        <f t="shared" si="537"/>
        <v>Yes</v>
      </c>
      <c r="AH1114" s="1" t="s">
        <v>348</v>
      </c>
      <c r="AI1114" t="s">
        <v>348</v>
      </c>
      <c r="AJ1114" t="str">
        <f t="shared" si="533"/>
        <v/>
      </c>
      <c r="AK1114" t="str">
        <f t="shared" si="540"/>
        <v>PCP</v>
      </c>
      <c r="AL1114" t="str">
        <f t="shared" si="541"/>
        <v/>
      </c>
      <c r="AM1114" t="str">
        <f t="shared" si="542"/>
        <v/>
      </c>
      <c r="AN1114" t="str">
        <f t="shared" si="543"/>
        <v>Pharmaceutical</v>
      </c>
      <c r="AO1114" t="str">
        <f t="shared" si="544"/>
        <v/>
      </c>
      <c r="AP1114" t="str">
        <f t="shared" si="530"/>
        <v/>
      </c>
    </row>
    <row r="1115" spans="1:42" hidden="1" x14ac:dyDescent="0.35">
      <c r="A1115" s="1">
        <v>4087141</v>
      </c>
      <c r="B1115" s="1" t="s">
        <v>582</v>
      </c>
      <c r="C1115" s="1" t="s">
        <v>583</v>
      </c>
      <c r="D1115" s="1">
        <v>2017</v>
      </c>
      <c r="E1115" s="1" t="s">
        <v>618</v>
      </c>
      <c r="F1115" s="1">
        <v>67478</v>
      </c>
      <c r="G1115" s="1" t="s">
        <v>269</v>
      </c>
      <c r="H1115" s="1" t="s">
        <v>106</v>
      </c>
      <c r="I1115" s="1" t="s">
        <v>597</v>
      </c>
      <c r="J1115" s="1">
        <v>2440</v>
      </c>
      <c r="K1115" s="1" t="s">
        <v>345</v>
      </c>
      <c r="L1115" s="1" t="s">
        <v>345</v>
      </c>
      <c r="M1115" s="1"/>
      <c r="N1115" s="1" t="s">
        <v>606</v>
      </c>
      <c r="O1115" s="1" t="str">
        <f t="shared" si="538"/>
        <v>No</v>
      </c>
      <c r="P1115" s="1" t="s">
        <v>722</v>
      </c>
      <c r="Q1115" s="1">
        <v>80</v>
      </c>
      <c r="R1115" s="1">
        <f t="shared" si="550"/>
        <v>0</v>
      </c>
      <c r="S1115" s="1">
        <v>30</v>
      </c>
      <c r="T1115" s="1" t="s">
        <v>30</v>
      </c>
      <c r="U1115" s="1">
        <f>R1115/1000</f>
        <v>0</v>
      </c>
      <c r="V1115" s="1">
        <f>S1115/1000</f>
        <v>0.03</v>
      </c>
      <c r="W1115" s="1" t="s">
        <v>231</v>
      </c>
      <c r="X1115" s="1" t="str">
        <f>IF(N1115="E", "Yes", "No")</f>
        <v>No</v>
      </c>
      <c r="AB1115" t="s">
        <v>446</v>
      </c>
      <c r="AC1115" t="str">
        <f t="shared" si="546"/>
        <v>No</v>
      </c>
      <c r="AD1115" t="str">
        <f t="shared" si="534"/>
        <v>No</v>
      </c>
      <c r="AE1115" t="str">
        <f t="shared" si="535"/>
        <v>No</v>
      </c>
      <c r="AF1115" t="str">
        <f t="shared" si="536"/>
        <v>No</v>
      </c>
      <c r="AG1115" t="str">
        <f t="shared" si="537"/>
        <v>Yes</v>
      </c>
      <c r="AH1115" s="1" t="s">
        <v>348</v>
      </c>
      <c r="AI1115" t="s">
        <v>348</v>
      </c>
      <c r="AJ1115" t="str">
        <f t="shared" si="533"/>
        <v/>
      </c>
      <c r="AK1115" t="str">
        <f t="shared" si="540"/>
        <v/>
      </c>
      <c r="AL1115" t="str">
        <f t="shared" si="541"/>
        <v/>
      </c>
      <c r="AM1115" t="str">
        <f t="shared" si="542"/>
        <v/>
      </c>
      <c r="AN1115" t="str">
        <f t="shared" si="543"/>
        <v>Pharmaceutical</v>
      </c>
      <c r="AO1115" t="str">
        <f t="shared" si="544"/>
        <v/>
      </c>
      <c r="AP1115" t="str">
        <f t="shared" si="530"/>
        <v/>
      </c>
    </row>
    <row r="1116" spans="1:42" hidden="1" x14ac:dyDescent="0.35">
      <c r="A1116" s="1">
        <v>4087141</v>
      </c>
      <c r="B1116" s="1" t="s">
        <v>582</v>
      </c>
      <c r="C1116" s="1" t="s">
        <v>583</v>
      </c>
      <c r="D1116" s="1">
        <v>2017</v>
      </c>
      <c r="E1116" s="1" t="s">
        <v>618</v>
      </c>
      <c r="F1116" s="1">
        <v>34469</v>
      </c>
      <c r="G1116" s="1" t="s">
        <v>188</v>
      </c>
      <c r="H1116" s="1" t="s">
        <v>18</v>
      </c>
      <c r="I1116" s="1" t="s">
        <v>596</v>
      </c>
      <c r="J1116" s="1">
        <v>4433</v>
      </c>
      <c r="K1116" s="1" t="s">
        <v>614</v>
      </c>
      <c r="L1116" s="1" t="s">
        <v>546</v>
      </c>
      <c r="M1116" s="1" t="s">
        <v>507</v>
      </c>
      <c r="O1116" s="1" t="str">
        <f t="shared" si="538"/>
        <v>Yes</v>
      </c>
      <c r="P1116" s="1" t="s">
        <v>349</v>
      </c>
      <c r="Q1116" s="1">
        <v>0.1</v>
      </c>
      <c r="R1116" s="1">
        <f t="shared" si="550"/>
        <v>0.1</v>
      </c>
      <c r="S1116" s="1">
        <v>0.02</v>
      </c>
      <c r="T1116" s="1" t="s">
        <v>7</v>
      </c>
      <c r="U1116" s="1">
        <f>R1116/1</f>
        <v>0.1</v>
      </c>
      <c r="V1116" s="1">
        <f>S1116</f>
        <v>0.02</v>
      </c>
      <c r="W1116" s="1" t="s">
        <v>177</v>
      </c>
      <c r="X1116" s="1" t="str">
        <f>IF(S1116&lt;R1116, "Yes*", "No")</f>
        <v>Yes*</v>
      </c>
      <c r="AB1116" t="s">
        <v>359</v>
      </c>
      <c r="AC1116" t="str">
        <f t="shared" si="546"/>
        <v>No</v>
      </c>
      <c r="AD1116" t="str">
        <f t="shared" si="534"/>
        <v>Yes</v>
      </c>
      <c r="AE1116" t="str">
        <f t="shared" si="535"/>
        <v>Yes</v>
      </c>
      <c r="AF1116" t="str">
        <f t="shared" si="536"/>
        <v>Yes</v>
      </c>
      <c r="AG1116" t="str">
        <f t="shared" si="537"/>
        <v>No</v>
      </c>
      <c r="AH1116" t="s">
        <v>349</v>
      </c>
      <c r="AI1116" t="s">
        <v>348</v>
      </c>
      <c r="AJ1116" t="str">
        <f t="shared" si="533"/>
        <v/>
      </c>
      <c r="AK1116" t="str">
        <f t="shared" si="540"/>
        <v>PCP</v>
      </c>
      <c r="AL1116" t="str">
        <f t="shared" si="541"/>
        <v>Consumer</v>
      </c>
      <c r="AM1116" t="str">
        <f t="shared" si="542"/>
        <v>Industrial</v>
      </c>
      <c r="AN1116" t="str">
        <f t="shared" si="543"/>
        <v/>
      </c>
      <c r="AO1116" t="str">
        <f t="shared" si="544"/>
        <v>PAH</v>
      </c>
      <c r="AP1116" t="str">
        <f t="shared" si="530"/>
        <v/>
      </c>
    </row>
    <row r="1117" spans="1:42" hidden="1" x14ac:dyDescent="0.35">
      <c r="A1117" s="1">
        <v>4087141</v>
      </c>
      <c r="B1117" s="1" t="s">
        <v>582</v>
      </c>
      <c r="C1117" s="1" t="s">
        <v>583</v>
      </c>
      <c r="D1117" s="1">
        <v>2017</v>
      </c>
      <c r="E1117" s="1" t="s">
        <v>618</v>
      </c>
      <c r="F1117" s="1">
        <v>67532</v>
      </c>
      <c r="G1117" s="1" t="s">
        <v>315</v>
      </c>
      <c r="H1117" s="1" t="s">
        <v>149</v>
      </c>
      <c r="I1117" s="1" t="s">
        <v>597</v>
      </c>
      <c r="J1117" s="1">
        <v>2440</v>
      </c>
      <c r="K1117" s="1" t="s">
        <v>345</v>
      </c>
      <c r="L1117" s="1" t="s">
        <v>345</v>
      </c>
      <c r="M1117" s="1"/>
      <c r="N1117" s="1" t="s">
        <v>606</v>
      </c>
      <c r="O1117" s="1" t="str">
        <f t="shared" si="538"/>
        <v>No</v>
      </c>
      <c r="P1117" s="1" t="s">
        <v>722</v>
      </c>
      <c r="Q1117" s="1">
        <v>80</v>
      </c>
      <c r="R1117" s="1">
        <f t="shared" si="550"/>
        <v>0</v>
      </c>
      <c r="S1117" s="1">
        <v>80</v>
      </c>
      <c r="T1117" s="1" t="s">
        <v>30</v>
      </c>
      <c r="U1117" s="1">
        <f>R1117/1000</f>
        <v>0</v>
      </c>
      <c r="V1117" s="1">
        <f>S1117/1000</f>
        <v>0.08</v>
      </c>
      <c r="W1117" s="1" t="s">
        <v>231</v>
      </c>
      <c r="X1117" s="1" t="str">
        <f t="shared" ref="X1117:X1134" si="551">IF(N1117="E", "Yes", "No")</f>
        <v>No</v>
      </c>
      <c r="AB1117" s="1" t="s">
        <v>445</v>
      </c>
      <c r="AC1117" t="str">
        <f t="shared" si="546"/>
        <v>No</v>
      </c>
      <c r="AD1117" t="str">
        <f t="shared" si="534"/>
        <v>No</v>
      </c>
      <c r="AE1117" t="str">
        <f t="shared" si="535"/>
        <v>No</v>
      </c>
      <c r="AF1117" t="str">
        <f t="shared" si="536"/>
        <v>No</v>
      </c>
      <c r="AG1117" t="str">
        <f t="shared" si="537"/>
        <v>Yes</v>
      </c>
      <c r="AH1117" s="1" t="s">
        <v>348</v>
      </c>
      <c r="AI1117" t="s">
        <v>348</v>
      </c>
      <c r="AJ1117" t="str">
        <f t="shared" si="533"/>
        <v/>
      </c>
      <c r="AK1117" t="str">
        <f t="shared" si="540"/>
        <v/>
      </c>
      <c r="AL1117" t="str">
        <f t="shared" si="541"/>
        <v/>
      </c>
      <c r="AM1117" t="str">
        <f t="shared" si="542"/>
        <v/>
      </c>
      <c r="AN1117" t="str">
        <f t="shared" si="543"/>
        <v>Pharmaceutical</v>
      </c>
      <c r="AO1117" t="str">
        <f t="shared" si="544"/>
        <v/>
      </c>
      <c r="AP1117" t="str">
        <f t="shared" si="530"/>
        <v/>
      </c>
    </row>
    <row r="1118" spans="1:42" hidden="1" x14ac:dyDescent="0.35">
      <c r="A1118" s="1">
        <v>4087141</v>
      </c>
      <c r="B1118" s="1" t="s">
        <v>582</v>
      </c>
      <c r="C1118" s="1" t="s">
        <v>583</v>
      </c>
      <c r="D1118" s="1">
        <v>2017</v>
      </c>
      <c r="E1118" s="1" t="s">
        <v>618</v>
      </c>
      <c r="F1118" s="1">
        <v>39032</v>
      </c>
      <c r="G1118" s="1" t="s">
        <v>193</v>
      </c>
      <c r="H1118" s="1" t="s">
        <v>24</v>
      </c>
      <c r="I1118" s="1" t="s">
        <v>596</v>
      </c>
      <c r="J1118" s="1">
        <v>4433</v>
      </c>
      <c r="K1118" s="1" t="s">
        <v>614</v>
      </c>
      <c r="L1118" s="1" t="s">
        <v>549</v>
      </c>
      <c r="M1118" s="1"/>
      <c r="N1118" s="1" t="s">
        <v>606</v>
      </c>
      <c r="O1118" s="1" t="str">
        <f t="shared" si="538"/>
        <v>No</v>
      </c>
      <c r="P1118" s="1" t="s">
        <v>722</v>
      </c>
      <c r="Q1118" s="1">
        <v>1.6</v>
      </c>
      <c r="R1118" s="1">
        <f t="shared" si="550"/>
        <v>0</v>
      </c>
      <c r="S1118" s="1">
        <v>1.6</v>
      </c>
      <c r="T1118" s="1" t="s">
        <v>7</v>
      </c>
      <c r="U1118" s="1">
        <f>R1118/1</f>
        <v>0</v>
      </c>
      <c r="V1118" s="1">
        <f>S1118</f>
        <v>1.6</v>
      </c>
      <c r="W1118" s="1" t="s">
        <v>177</v>
      </c>
      <c r="X1118" s="1" t="str">
        <f t="shared" si="551"/>
        <v>No</v>
      </c>
      <c r="AB1118" t="s">
        <v>364</v>
      </c>
      <c r="AC1118" t="s">
        <v>349</v>
      </c>
      <c r="AD1118" t="str">
        <f t="shared" si="534"/>
        <v>Yes</v>
      </c>
      <c r="AE1118" t="str">
        <f t="shared" si="535"/>
        <v>Yes</v>
      </c>
      <c r="AF1118" t="str">
        <f t="shared" si="536"/>
        <v>Yes</v>
      </c>
      <c r="AG1118" t="str">
        <f t="shared" si="537"/>
        <v>No</v>
      </c>
      <c r="AH1118" t="s">
        <v>348</v>
      </c>
      <c r="AI1118" t="s">
        <v>348</v>
      </c>
      <c r="AJ1118" t="str">
        <f t="shared" si="533"/>
        <v>Pesticide</v>
      </c>
      <c r="AK1118" t="str">
        <f t="shared" si="540"/>
        <v>PCP</v>
      </c>
      <c r="AL1118" t="str">
        <f t="shared" si="541"/>
        <v>Consumer</v>
      </c>
      <c r="AM1118" t="str">
        <f t="shared" si="542"/>
        <v>Industrial</v>
      </c>
      <c r="AN1118" t="str">
        <f t="shared" si="543"/>
        <v/>
      </c>
      <c r="AO1118" t="str">
        <f t="shared" si="544"/>
        <v/>
      </c>
      <c r="AP1118" t="str">
        <f t="shared" si="530"/>
        <v/>
      </c>
    </row>
    <row r="1119" spans="1:42" hidden="1" x14ac:dyDescent="0.35">
      <c r="A1119" s="1">
        <v>4087141</v>
      </c>
      <c r="B1119" s="1" t="s">
        <v>582</v>
      </c>
      <c r="C1119" s="1" t="s">
        <v>583</v>
      </c>
      <c r="D1119" s="1">
        <v>2017</v>
      </c>
      <c r="E1119" s="1" t="s">
        <v>618</v>
      </c>
      <c r="F1119" s="1">
        <v>62827</v>
      </c>
      <c r="G1119" s="1" t="s">
        <v>223</v>
      </c>
      <c r="H1119" s="1" t="s">
        <v>61</v>
      </c>
      <c r="I1119" s="1" t="s">
        <v>596</v>
      </c>
      <c r="J1119" s="1">
        <v>4433</v>
      </c>
      <c r="K1119" s="1" t="s">
        <v>614</v>
      </c>
      <c r="L1119" s="1" t="s">
        <v>557</v>
      </c>
      <c r="M1119" s="1"/>
      <c r="N1119" s="1" t="s">
        <v>606</v>
      </c>
      <c r="O1119" s="1" t="str">
        <f t="shared" si="538"/>
        <v>No</v>
      </c>
      <c r="P1119" s="1" t="s">
        <v>722</v>
      </c>
      <c r="Q1119" s="1">
        <v>0.32</v>
      </c>
      <c r="R1119" s="1">
        <f t="shared" si="550"/>
        <v>0</v>
      </c>
      <c r="S1119" s="1">
        <v>0.32</v>
      </c>
      <c r="T1119" s="1" t="s">
        <v>7</v>
      </c>
      <c r="U1119" s="1">
        <f>R1119/1</f>
        <v>0</v>
      </c>
      <c r="V1119" s="1">
        <f>S1119</f>
        <v>0.32</v>
      </c>
      <c r="W1119" s="1" t="s">
        <v>177</v>
      </c>
      <c r="X1119" s="1" t="str">
        <f t="shared" si="551"/>
        <v>No</v>
      </c>
      <c r="AB1119" s="1" t="s">
        <v>400</v>
      </c>
      <c r="AC1119" t="str">
        <f>IF(ISNUMBER(SEARCH("Pesticide, active_ingredient", AB1119)), "Yes", "No")</f>
        <v>No</v>
      </c>
      <c r="AD1119" t="str">
        <f t="shared" si="534"/>
        <v>No</v>
      </c>
      <c r="AE1119" t="str">
        <f t="shared" si="535"/>
        <v>Yes</v>
      </c>
      <c r="AF1119" t="str">
        <f t="shared" si="536"/>
        <v>No</v>
      </c>
      <c r="AG1119" t="str">
        <f t="shared" si="537"/>
        <v>Yes</v>
      </c>
      <c r="AH1119" s="1" t="s">
        <v>348</v>
      </c>
      <c r="AI1119" t="s">
        <v>348</v>
      </c>
      <c r="AJ1119" t="str">
        <f t="shared" si="533"/>
        <v/>
      </c>
      <c r="AK1119" t="str">
        <f t="shared" si="540"/>
        <v/>
      </c>
      <c r="AL1119" t="str">
        <f t="shared" si="541"/>
        <v>Consumer</v>
      </c>
      <c r="AM1119" t="str">
        <f t="shared" si="542"/>
        <v/>
      </c>
      <c r="AN1119" t="str">
        <f t="shared" si="543"/>
        <v>Pharmaceutical</v>
      </c>
      <c r="AO1119" t="str">
        <f t="shared" si="544"/>
        <v/>
      </c>
      <c r="AP1119" t="str">
        <f t="shared" si="530"/>
        <v/>
      </c>
    </row>
    <row r="1120" spans="1:42" hidden="1" x14ac:dyDescent="0.35">
      <c r="A1120" s="1">
        <v>4087141</v>
      </c>
      <c r="B1120" s="1" t="s">
        <v>582</v>
      </c>
      <c r="C1120" s="1" t="s">
        <v>583</v>
      </c>
      <c r="D1120" s="1">
        <v>2017</v>
      </c>
      <c r="E1120" s="1" t="s">
        <v>618</v>
      </c>
      <c r="F1120" s="1">
        <v>81696</v>
      </c>
      <c r="G1120" s="1" t="s">
        <v>342</v>
      </c>
      <c r="H1120" s="1" t="s">
        <v>174</v>
      </c>
      <c r="I1120" s="1" t="s">
        <v>596</v>
      </c>
      <c r="J1120" s="1">
        <v>4433</v>
      </c>
      <c r="K1120" s="1" t="s">
        <v>614</v>
      </c>
      <c r="L1120" s="1" t="s">
        <v>543</v>
      </c>
      <c r="M1120" s="1"/>
      <c r="N1120" s="1" t="s">
        <v>606</v>
      </c>
      <c r="O1120" s="1" t="str">
        <f t="shared" ref="O1120:O1151" si="552">IF(N1120="&lt;", "No", "Yes")</f>
        <v>No</v>
      </c>
      <c r="P1120" s="1" t="s">
        <v>722</v>
      </c>
      <c r="Q1120" s="1">
        <v>0.04</v>
      </c>
      <c r="R1120" s="1">
        <f t="shared" si="550"/>
        <v>0</v>
      </c>
      <c r="S1120" s="1">
        <v>0.04</v>
      </c>
      <c r="T1120" s="1" t="s">
        <v>7</v>
      </c>
      <c r="U1120" s="1">
        <f>R1120/1</f>
        <v>0</v>
      </c>
      <c r="V1120" s="1">
        <f>S1120</f>
        <v>0.04</v>
      </c>
      <c r="W1120" s="1" t="s">
        <v>177</v>
      </c>
      <c r="X1120" s="1" t="str">
        <f t="shared" si="551"/>
        <v>No</v>
      </c>
      <c r="AB1120" t="s">
        <v>514</v>
      </c>
      <c r="AC1120" t="str">
        <f>IF(ISNUMBER(SEARCH("Pesticide, active_ingredient", AB1120)), "Yes", "No")</f>
        <v>No</v>
      </c>
      <c r="AD1120" t="str">
        <f t="shared" si="534"/>
        <v>No</v>
      </c>
      <c r="AE1120" t="str">
        <f t="shared" si="535"/>
        <v>Yes</v>
      </c>
      <c r="AF1120" t="str">
        <f t="shared" si="536"/>
        <v>Yes</v>
      </c>
      <c r="AG1120" t="str">
        <f t="shared" si="537"/>
        <v>No</v>
      </c>
      <c r="AH1120" s="1" t="s">
        <v>349</v>
      </c>
      <c r="AI1120" t="s">
        <v>348</v>
      </c>
      <c r="AJ1120" t="str">
        <f t="shared" si="533"/>
        <v/>
      </c>
      <c r="AK1120" t="str">
        <f t="shared" si="540"/>
        <v/>
      </c>
      <c r="AL1120" t="str">
        <f t="shared" si="541"/>
        <v>Consumer</v>
      </c>
      <c r="AM1120" t="str">
        <f t="shared" si="542"/>
        <v>Industrial</v>
      </c>
      <c r="AN1120" t="str">
        <f t="shared" si="543"/>
        <v/>
      </c>
      <c r="AO1120" t="str">
        <f t="shared" si="544"/>
        <v>PAH</v>
      </c>
      <c r="AP1120" t="str">
        <f t="shared" si="530"/>
        <v/>
      </c>
    </row>
    <row r="1121" spans="1:42" hidden="1" x14ac:dyDescent="0.35">
      <c r="A1121" s="1">
        <v>4087141</v>
      </c>
      <c r="B1121" s="1" t="s">
        <v>582</v>
      </c>
      <c r="C1121" s="1" t="s">
        <v>583</v>
      </c>
      <c r="D1121" s="1">
        <v>2017</v>
      </c>
      <c r="E1121" s="1" t="s">
        <v>618</v>
      </c>
      <c r="F1121" s="1">
        <v>34696</v>
      </c>
      <c r="G1121" s="1" t="s">
        <v>191</v>
      </c>
      <c r="H1121" s="1" t="s">
        <v>22</v>
      </c>
      <c r="I1121" s="1" t="s">
        <v>596</v>
      </c>
      <c r="J1121" s="1">
        <v>4433</v>
      </c>
      <c r="K1121" s="1" t="s">
        <v>614</v>
      </c>
      <c r="L1121" s="1" t="s">
        <v>551</v>
      </c>
      <c r="M1121" s="1"/>
      <c r="N1121" s="1" t="s">
        <v>606</v>
      </c>
      <c r="O1121" s="1" t="str">
        <f t="shared" si="552"/>
        <v>No</v>
      </c>
      <c r="P1121" s="1" t="s">
        <v>722</v>
      </c>
      <c r="Q1121" s="1">
        <v>0.02</v>
      </c>
      <c r="R1121" s="1">
        <f t="shared" si="550"/>
        <v>0</v>
      </c>
      <c r="S1121" s="1">
        <v>0.02</v>
      </c>
      <c r="T1121" s="1" t="s">
        <v>7</v>
      </c>
      <c r="U1121" s="1">
        <f>R1121/1</f>
        <v>0</v>
      </c>
      <c r="V1121" s="1">
        <f>S1121</f>
        <v>0.02</v>
      </c>
      <c r="W1121" s="1" t="s">
        <v>177</v>
      </c>
      <c r="X1121" s="1" t="str">
        <f t="shared" si="551"/>
        <v>No</v>
      </c>
      <c r="AB1121" t="s">
        <v>362</v>
      </c>
      <c r="AC1121" t="s">
        <v>349</v>
      </c>
      <c r="AD1121" t="str">
        <f t="shared" si="534"/>
        <v>Yes</v>
      </c>
      <c r="AE1121" t="str">
        <f t="shared" si="535"/>
        <v>Yes</v>
      </c>
      <c r="AF1121" t="str">
        <f t="shared" si="536"/>
        <v>Yes</v>
      </c>
      <c r="AG1121" t="str">
        <f t="shared" si="537"/>
        <v>Yes</v>
      </c>
      <c r="AH1121" t="s">
        <v>349</v>
      </c>
      <c r="AI1121" t="s">
        <v>348</v>
      </c>
      <c r="AJ1121" t="str">
        <f t="shared" si="533"/>
        <v>Pesticide</v>
      </c>
      <c r="AK1121" t="str">
        <f t="shared" si="540"/>
        <v>PCP</v>
      </c>
      <c r="AL1121" t="str">
        <f t="shared" si="541"/>
        <v>Consumer</v>
      </c>
      <c r="AM1121" t="str">
        <f t="shared" si="542"/>
        <v>Industrial</v>
      </c>
      <c r="AN1121" t="str">
        <f t="shared" si="543"/>
        <v>Pharmaceutical</v>
      </c>
      <c r="AO1121" t="str">
        <f t="shared" si="544"/>
        <v>PAH</v>
      </c>
      <c r="AP1121" t="str">
        <f t="shared" si="530"/>
        <v/>
      </c>
    </row>
    <row r="1122" spans="1:42" hidden="1" x14ac:dyDescent="0.35">
      <c r="A1122" s="1">
        <v>4087141</v>
      </c>
      <c r="B1122" s="1" t="s">
        <v>582</v>
      </c>
      <c r="C1122" s="1" t="s">
        <v>583</v>
      </c>
      <c r="D1122" s="1">
        <v>2017</v>
      </c>
      <c r="E1122" s="1" t="s">
        <v>618</v>
      </c>
      <c r="F1122" s="1">
        <v>30194</v>
      </c>
      <c r="G1122" s="1" t="s">
        <v>178</v>
      </c>
      <c r="H1122" s="1" t="s">
        <v>8</v>
      </c>
      <c r="I1122" s="1" t="s">
        <v>596</v>
      </c>
      <c r="J1122" s="1">
        <v>4433</v>
      </c>
      <c r="K1122" s="1" t="s">
        <v>614</v>
      </c>
      <c r="L1122" s="1" t="s">
        <v>543</v>
      </c>
      <c r="M1122" s="1"/>
      <c r="N1122" s="1" t="s">
        <v>606</v>
      </c>
      <c r="O1122" s="1" t="str">
        <f t="shared" si="552"/>
        <v>No</v>
      </c>
      <c r="P1122" s="1" t="s">
        <v>722</v>
      </c>
      <c r="Q1122" s="1">
        <v>0.04</v>
      </c>
      <c r="R1122" s="1">
        <f t="shared" si="550"/>
        <v>0</v>
      </c>
      <c r="S1122" s="1">
        <v>0.04</v>
      </c>
      <c r="T1122" s="1" t="s">
        <v>7</v>
      </c>
      <c r="U1122" s="1">
        <f>R1122/1</f>
        <v>0</v>
      </c>
      <c r="V1122" s="1">
        <f>S1122</f>
        <v>0.04</v>
      </c>
      <c r="W1122" s="1" t="s">
        <v>177</v>
      </c>
      <c r="X1122" s="1" t="str">
        <f t="shared" si="551"/>
        <v>No</v>
      </c>
      <c r="AB1122" t="s">
        <v>350</v>
      </c>
      <c r="AC1122" t="str">
        <f t="shared" ref="AC1122:AC1128" si="553">IF(ISNUMBER(SEARCH("Pesticide, active_ingredient", AB1122)), "Yes", "No")</f>
        <v>No</v>
      </c>
      <c r="AD1122" t="str">
        <f t="shared" si="534"/>
        <v>No</v>
      </c>
      <c r="AE1122" t="str">
        <f t="shared" si="535"/>
        <v>Yes</v>
      </c>
      <c r="AF1122" t="str">
        <f t="shared" si="536"/>
        <v>Yes</v>
      </c>
      <c r="AG1122" t="str">
        <f t="shared" si="537"/>
        <v>No</v>
      </c>
      <c r="AH1122" t="s">
        <v>349</v>
      </c>
      <c r="AI1122" t="s">
        <v>348</v>
      </c>
      <c r="AJ1122" t="str">
        <f t="shared" si="533"/>
        <v/>
      </c>
      <c r="AK1122" t="str">
        <f t="shared" si="540"/>
        <v/>
      </c>
      <c r="AL1122" t="str">
        <f t="shared" si="541"/>
        <v>Consumer</v>
      </c>
      <c r="AM1122" t="str">
        <f t="shared" si="542"/>
        <v>Industrial</v>
      </c>
      <c r="AN1122" t="str">
        <f t="shared" si="543"/>
        <v/>
      </c>
      <c r="AO1122" t="str">
        <f t="shared" si="544"/>
        <v>PAH</v>
      </c>
      <c r="AP1122" t="str">
        <f t="shared" si="530"/>
        <v/>
      </c>
    </row>
    <row r="1123" spans="1:42" hidden="1" x14ac:dyDescent="0.35">
      <c r="A1123" s="1">
        <v>4087141</v>
      </c>
      <c r="B1123" s="1" t="s">
        <v>582</v>
      </c>
      <c r="C1123" s="1" t="s">
        <v>583</v>
      </c>
      <c r="D1123" s="1">
        <v>2017</v>
      </c>
      <c r="E1123" s="1" t="s">
        <v>618</v>
      </c>
      <c r="F1123" s="1">
        <v>68251</v>
      </c>
      <c r="G1123" s="1" t="s">
        <v>338</v>
      </c>
      <c r="H1123" s="1" t="s">
        <v>169</v>
      </c>
      <c r="I1123" s="1" t="s">
        <v>597</v>
      </c>
      <c r="J1123" s="1">
        <v>2440</v>
      </c>
      <c r="K1123" s="1" t="s">
        <v>345</v>
      </c>
      <c r="L1123" s="1" t="s">
        <v>345</v>
      </c>
      <c r="M1123" s="1"/>
      <c r="N1123" s="1" t="s">
        <v>606</v>
      </c>
      <c r="O1123" s="1" t="str">
        <f t="shared" si="552"/>
        <v>No</v>
      </c>
      <c r="P1123" s="1" t="s">
        <v>722</v>
      </c>
      <c r="Q1123" s="1">
        <v>84</v>
      </c>
      <c r="R1123" s="1">
        <f t="shared" si="550"/>
        <v>0</v>
      </c>
      <c r="S1123" s="1">
        <v>84</v>
      </c>
      <c r="T1123" s="1" t="s">
        <v>30</v>
      </c>
      <c r="U1123" s="1">
        <f t="shared" ref="U1123:V1125" si="554">R1123/1000</f>
        <v>0</v>
      </c>
      <c r="V1123" s="1">
        <f t="shared" si="554"/>
        <v>8.4000000000000005E-2</v>
      </c>
      <c r="W1123" s="1" t="s">
        <v>318</v>
      </c>
      <c r="X1123" s="1" t="str">
        <f t="shared" si="551"/>
        <v>No</v>
      </c>
      <c r="AB1123" s="1" t="s">
        <v>505</v>
      </c>
      <c r="AC1123" t="str">
        <f t="shared" si="553"/>
        <v>No</v>
      </c>
      <c r="AD1123" t="str">
        <f t="shared" si="534"/>
        <v>No</v>
      </c>
      <c r="AE1123" t="str">
        <f t="shared" si="535"/>
        <v>No</v>
      </c>
      <c r="AF1123" t="str">
        <f t="shared" si="536"/>
        <v>No</v>
      </c>
      <c r="AG1123" t="str">
        <f t="shared" si="537"/>
        <v>Yes</v>
      </c>
      <c r="AH1123" s="1" t="s">
        <v>348</v>
      </c>
      <c r="AI1123" t="s">
        <v>348</v>
      </c>
      <c r="AJ1123" t="str">
        <f t="shared" si="533"/>
        <v/>
      </c>
      <c r="AK1123" t="str">
        <f t="shared" si="540"/>
        <v/>
      </c>
      <c r="AL1123" t="str">
        <f t="shared" si="541"/>
        <v/>
      </c>
      <c r="AM1123" t="str">
        <f t="shared" si="542"/>
        <v/>
      </c>
      <c r="AN1123" t="str">
        <f t="shared" si="543"/>
        <v>Pharmaceutical</v>
      </c>
      <c r="AO1123" t="str">
        <f t="shared" si="544"/>
        <v/>
      </c>
      <c r="AP1123" t="str">
        <f t="shared" si="530"/>
        <v/>
      </c>
    </row>
    <row r="1124" spans="1:42" hidden="1" x14ac:dyDescent="0.35">
      <c r="A1124" s="1">
        <v>4087141</v>
      </c>
      <c r="B1124" s="1" t="s">
        <v>582</v>
      </c>
      <c r="C1124" s="1" t="s">
        <v>583</v>
      </c>
      <c r="D1124" s="1">
        <v>2017</v>
      </c>
      <c r="E1124" s="1" t="s">
        <v>618</v>
      </c>
      <c r="F1124" s="1">
        <v>67534</v>
      </c>
      <c r="G1124" s="1" t="s">
        <v>316</v>
      </c>
      <c r="H1124" s="1" t="s">
        <v>150</v>
      </c>
      <c r="I1124" s="1" t="s">
        <v>597</v>
      </c>
      <c r="J1124" s="1">
        <v>2440</v>
      </c>
      <c r="K1124" s="1" t="s">
        <v>345</v>
      </c>
      <c r="L1124" s="1" t="s">
        <v>345</v>
      </c>
      <c r="M1124" s="1"/>
      <c r="N1124" s="1" t="s">
        <v>606</v>
      </c>
      <c r="O1124" s="1" t="str">
        <f t="shared" si="552"/>
        <v>No</v>
      </c>
      <c r="P1124" s="1" t="s">
        <v>722</v>
      </c>
      <c r="Q1124" s="1">
        <v>20</v>
      </c>
      <c r="R1124" s="1">
        <f t="shared" si="550"/>
        <v>0</v>
      </c>
      <c r="S1124" s="1">
        <v>5.2</v>
      </c>
      <c r="T1124" s="1" t="s">
        <v>30</v>
      </c>
      <c r="U1124" s="1">
        <f t="shared" si="554"/>
        <v>0</v>
      </c>
      <c r="V1124" s="1">
        <f t="shared" si="554"/>
        <v>5.1999999999999998E-3</v>
      </c>
      <c r="W1124" s="1" t="s">
        <v>231</v>
      </c>
      <c r="X1124" s="1" t="str">
        <f t="shared" si="551"/>
        <v>No</v>
      </c>
      <c r="AB1124" t="s">
        <v>489</v>
      </c>
      <c r="AC1124" t="str">
        <f t="shared" si="553"/>
        <v>No</v>
      </c>
      <c r="AD1124" t="str">
        <f t="shared" si="534"/>
        <v>No</v>
      </c>
      <c r="AE1124" t="str">
        <f t="shared" si="535"/>
        <v>No</v>
      </c>
      <c r="AF1124" t="str">
        <f t="shared" si="536"/>
        <v>No</v>
      </c>
      <c r="AG1124" t="str">
        <f t="shared" si="537"/>
        <v>Yes</v>
      </c>
      <c r="AH1124" s="1" t="s">
        <v>348</v>
      </c>
      <c r="AI1124" t="s">
        <v>348</v>
      </c>
      <c r="AJ1124" t="str">
        <f t="shared" si="533"/>
        <v/>
      </c>
      <c r="AK1124" t="str">
        <f t="shared" si="540"/>
        <v/>
      </c>
      <c r="AL1124" t="str">
        <f t="shared" si="541"/>
        <v/>
      </c>
      <c r="AM1124" t="str">
        <f t="shared" si="542"/>
        <v/>
      </c>
      <c r="AN1124" t="str">
        <f t="shared" si="543"/>
        <v>Pharmaceutical</v>
      </c>
      <c r="AO1124" t="str">
        <f t="shared" si="544"/>
        <v/>
      </c>
      <c r="AP1124" t="str">
        <f t="shared" si="530"/>
        <v/>
      </c>
    </row>
    <row r="1125" spans="1:42" hidden="1" x14ac:dyDescent="0.35">
      <c r="A1125" s="1">
        <v>4087141</v>
      </c>
      <c r="B1125" s="1" t="s">
        <v>582</v>
      </c>
      <c r="C1125" s="1" t="s">
        <v>583</v>
      </c>
      <c r="D1125" s="1">
        <v>2017</v>
      </c>
      <c r="E1125" s="1" t="s">
        <v>618</v>
      </c>
      <c r="F1125" s="1">
        <v>68008</v>
      </c>
      <c r="G1125" s="1" t="s">
        <v>327</v>
      </c>
      <c r="H1125" s="1" t="s">
        <v>158</v>
      </c>
      <c r="I1125" s="1" t="s">
        <v>597</v>
      </c>
      <c r="J1125" s="1">
        <v>2440</v>
      </c>
      <c r="K1125" s="1" t="s">
        <v>345</v>
      </c>
      <c r="L1125" s="1" t="s">
        <v>345</v>
      </c>
      <c r="M1125" s="1"/>
      <c r="N1125" s="1" t="s">
        <v>606</v>
      </c>
      <c r="O1125" s="1" t="str">
        <f t="shared" si="552"/>
        <v>No</v>
      </c>
      <c r="P1125" s="1" t="s">
        <v>722</v>
      </c>
      <c r="Q1125" s="1">
        <v>20</v>
      </c>
      <c r="R1125" s="1">
        <f t="shared" si="550"/>
        <v>0</v>
      </c>
      <c r="S1125" s="1">
        <v>13</v>
      </c>
      <c r="T1125" s="1" t="s">
        <v>30</v>
      </c>
      <c r="U1125" s="1">
        <f t="shared" si="554"/>
        <v>0</v>
      </c>
      <c r="V1125" s="1">
        <f t="shared" si="554"/>
        <v>1.2999999999999999E-2</v>
      </c>
      <c r="W1125" s="1" t="s">
        <v>318</v>
      </c>
      <c r="X1125" s="1" t="str">
        <f t="shared" si="551"/>
        <v>No</v>
      </c>
      <c r="AB1125" s="1" t="s">
        <v>497</v>
      </c>
      <c r="AC1125" t="str">
        <f t="shared" si="553"/>
        <v>No</v>
      </c>
      <c r="AD1125" t="str">
        <f t="shared" si="534"/>
        <v>No</v>
      </c>
      <c r="AE1125" t="str">
        <f t="shared" si="535"/>
        <v>No</v>
      </c>
      <c r="AF1125" t="str">
        <f t="shared" si="536"/>
        <v>No</v>
      </c>
      <c r="AG1125" t="str">
        <f t="shared" si="537"/>
        <v>Yes</v>
      </c>
      <c r="AH1125" s="1" t="s">
        <v>348</v>
      </c>
      <c r="AI1125" t="s">
        <v>348</v>
      </c>
      <c r="AJ1125" t="str">
        <f t="shared" si="533"/>
        <v/>
      </c>
      <c r="AK1125" t="str">
        <f t="shared" si="540"/>
        <v/>
      </c>
      <c r="AL1125" t="str">
        <f t="shared" si="541"/>
        <v/>
      </c>
      <c r="AM1125" t="str">
        <f t="shared" si="542"/>
        <v/>
      </c>
      <c r="AN1125" t="str">
        <f t="shared" si="543"/>
        <v>Pharmaceutical</v>
      </c>
      <c r="AO1125" t="str">
        <f t="shared" si="544"/>
        <v/>
      </c>
      <c r="AP1125" t="str">
        <f t="shared" si="530"/>
        <v/>
      </c>
    </row>
    <row r="1126" spans="1:42" hidden="1" x14ac:dyDescent="0.35">
      <c r="A1126" s="1">
        <v>4087141</v>
      </c>
      <c r="B1126" s="1" t="s">
        <v>582</v>
      </c>
      <c r="C1126" s="1" t="s">
        <v>583</v>
      </c>
      <c r="D1126" s="1">
        <v>2017</v>
      </c>
      <c r="E1126" s="1" t="s">
        <v>618</v>
      </c>
      <c r="F1126" s="1">
        <v>77223</v>
      </c>
      <c r="G1126" t="s">
        <v>662</v>
      </c>
      <c r="H1126" s="1" t="s">
        <v>172</v>
      </c>
      <c r="I1126" s="1" t="s">
        <v>596</v>
      </c>
      <c r="J1126" s="1">
        <v>4433</v>
      </c>
      <c r="K1126" s="1" t="s">
        <v>614</v>
      </c>
      <c r="L1126" s="1" t="s">
        <v>548</v>
      </c>
      <c r="M1126" s="1"/>
      <c r="N1126" s="1" t="s">
        <v>606</v>
      </c>
      <c r="O1126" s="1" t="str">
        <f t="shared" si="552"/>
        <v>No</v>
      </c>
      <c r="P1126" s="1" t="s">
        <v>722</v>
      </c>
      <c r="Q1126" s="1">
        <v>0.04</v>
      </c>
      <c r="R1126" s="1">
        <f t="shared" si="550"/>
        <v>0</v>
      </c>
      <c r="S1126" s="1">
        <v>0.04</v>
      </c>
      <c r="T1126" s="1" t="s">
        <v>7</v>
      </c>
      <c r="U1126" s="1">
        <f>R1126/1</f>
        <v>0</v>
      </c>
      <c r="V1126" s="1">
        <f>S1126</f>
        <v>0.04</v>
      </c>
      <c r="W1126" s="1" t="s">
        <v>318</v>
      </c>
      <c r="X1126" s="1" t="str">
        <f t="shared" si="551"/>
        <v>No</v>
      </c>
      <c r="AB1126" t="s">
        <v>512</v>
      </c>
      <c r="AC1126" t="str">
        <f t="shared" si="553"/>
        <v>No</v>
      </c>
      <c r="AD1126" t="str">
        <f t="shared" si="534"/>
        <v>Yes</v>
      </c>
      <c r="AE1126" t="str">
        <f t="shared" si="535"/>
        <v>Yes</v>
      </c>
      <c r="AF1126" t="str">
        <f t="shared" si="536"/>
        <v>Yes</v>
      </c>
      <c r="AG1126" t="str">
        <f t="shared" si="537"/>
        <v>Yes</v>
      </c>
      <c r="AH1126" s="1" t="s">
        <v>348</v>
      </c>
      <c r="AI1126" t="s">
        <v>348</v>
      </c>
      <c r="AJ1126" t="str">
        <f t="shared" si="533"/>
        <v/>
      </c>
      <c r="AK1126" t="str">
        <f t="shared" si="540"/>
        <v>PCP</v>
      </c>
      <c r="AL1126" t="str">
        <f t="shared" si="541"/>
        <v>Consumer</v>
      </c>
      <c r="AM1126" t="str">
        <f t="shared" si="542"/>
        <v>Industrial</v>
      </c>
      <c r="AN1126" t="str">
        <f t="shared" si="543"/>
        <v>Pharmaceutical</v>
      </c>
      <c r="AO1126" t="str">
        <f t="shared" si="544"/>
        <v/>
      </c>
      <c r="AP1126" t="str">
        <f t="shared" si="530"/>
        <v/>
      </c>
    </row>
    <row r="1127" spans="1:42" hidden="1" x14ac:dyDescent="0.35">
      <c r="A1127" s="1">
        <v>4087141</v>
      </c>
      <c r="B1127" s="1" t="s">
        <v>582</v>
      </c>
      <c r="C1127" s="1" t="s">
        <v>583</v>
      </c>
      <c r="D1127" s="1">
        <v>2017</v>
      </c>
      <c r="E1127" s="1" t="s">
        <v>618</v>
      </c>
      <c r="F1127" s="1">
        <v>62811</v>
      </c>
      <c r="G1127" s="1" t="s">
        <v>213</v>
      </c>
      <c r="H1127" s="1" t="s">
        <v>48</v>
      </c>
      <c r="I1127" s="1" t="s">
        <v>596</v>
      </c>
      <c r="J1127" s="1">
        <v>4433</v>
      </c>
      <c r="K1127" s="1" t="s">
        <v>614</v>
      </c>
      <c r="L1127" s="1" t="s">
        <v>548</v>
      </c>
      <c r="M1127" s="1"/>
      <c r="N1127" s="1" t="s">
        <v>606</v>
      </c>
      <c r="O1127" s="1" t="str">
        <f t="shared" si="552"/>
        <v>No</v>
      </c>
      <c r="P1127" s="1" t="s">
        <v>722</v>
      </c>
      <c r="Q1127" s="1">
        <v>0.4</v>
      </c>
      <c r="R1127" s="1">
        <f t="shared" si="550"/>
        <v>0</v>
      </c>
      <c r="S1127" s="1">
        <v>0.4</v>
      </c>
      <c r="T1127" s="1" t="s">
        <v>7</v>
      </c>
      <c r="U1127" s="1">
        <f>R1127/1</f>
        <v>0</v>
      </c>
      <c r="V1127" s="1">
        <f>S1127</f>
        <v>0.4</v>
      </c>
      <c r="W1127" s="1" t="s">
        <v>177</v>
      </c>
      <c r="X1127" s="1" t="str">
        <f t="shared" si="551"/>
        <v>No</v>
      </c>
      <c r="AB1127" t="s">
        <v>387</v>
      </c>
      <c r="AC1127" t="str">
        <f t="shared" si="553"/>
        <v>No</v>
      </c>
      <c r="AD1127" t="str">
        <f t="shared" si="534"/>
        <v>Yes</v>
      </c>
      <c r="AE1127" t="str">
        <f t="shared" si="535"/>
        <v>Yes</v>
      </c>
      <c r="AF1127" t="str">
        <f t="shared" si="536"/>
        <v>Yes</v>
      </c>
      <c r="AG1127" t="str">
        <f t="shared" si="537"/>
        <v>Yes</v>
      </c>
      <c r="AH1127" s="1" t="s">
        <v>348</v>
      </c>
      <c r="AI1127" t="s">
        <v>348</v>
      </c>
      <c r="AJ1127" t="str">
        <f t="shared" si="533"/>
        <v/>
      </c>
      <c r="AK1127" t="str">
        <f t="shared" si="540"/>
        <v>PCP</v>
      </c>
      <c r="AL1127" t="str">
        <f t="shared" si="541"/>
        <v>Consumer</v>
      </c>
      <c r="AM1127" t="str">
        <f t="shared" si="542"/>
        <v>Industrial</v>
      </c>
      <c r="AN1127" t="str">
        <f t="shared" si="543"/>
        <v>Pharmaceutical</v>
      </c>
      <c r="AO1127" t="str">
        <f t="shared" si="544"/>
        <v/>
      </c>
      <c r="AP1127" t="str">
        <f t="shared" si="530"/>
        <v/>
      </c>
    </row>
    <row r="1128" spans="1:42" hidden="1" x14ac:dyDescent="0.35">
      <c r="A1128" s="15">
        <v>4087141</v>
      </c>
      <c r="B1128" s="15" t="s">
        <v>582</v>
      </c>
      <c r="C1128" s="1" t="s">
        <v>583</v>
      </c>
      <c r="D1128" s="1">
        <v>2017</v>
      </c>
      <c r="E1128" s="1" t="s">
        <v>618</v>
      </c>
      <c r="F1128" s="1">
        <v>90851</v>
      </c>
      <c r="G1128" s="1" t="s">
        <v>344</v>
      </c>
      <c r="H1128" s="1"/>
      <c r="I1128" s="1" t="s">
        <v>596</v>
      </c>
      <c r="J1128" s="1">
        <v>4433</v>
      </c>
      <c r="K1128" s="1" t="s">
        <v>614</v>
      </c>
      <c r="L1128" s="1" t="s">
        <v>532</v>
      </c>
      <c r="M1128" s="1"/>
      <c r="N1128" s="1" t="s">
        <v>606</v>
      </c>
      <c r="O1128" s="1" t="str">
        <f t="shared" si="552"/>
        <v>No</v>
      </c>
      <c r="P1128" s="1" t="s">
        <v>722</v>
      </c>
      <c r="Q1128" s="1">
        <v>0</v>
      </c>
      <c r="R1128" s="1">
        <f t="shared" si="550"/>
        <v>0</v>
      </c>
      <c r="S1128" s="1"/>
      <c r="T1128" s="1" t="s">
        <v>7</v>
      </c>
      <c r="U1128" s="1">
        <f>R1128/1</f>
        <v>0</v>
      </c>
      <c r="V1128" s="1">
        <f>S1128</f>
        <v>0</v>
      </c>
      <c r="W1128" s="1" t="s">
        <v>177</v>
      </c>
      <c r="X1128" s="1" t="str">
        <f t="shared" si="551"/>
        <v>No</v>
      </c>
      <c r="AB1128" t="s">
        <v>515</v>
      </c>
      <c r="AC1128" t="str">
        <f t="shared" si="553"/>
        <v>No</v>
      </c>
      <c r="AD1128" t="str">
        <f t="shared" si="534"/>
        <v>No</v>
      </c>
      <c r="AE1128" t="str">
        <f t="shared" si="535"/>
        <v>No</v>
      </c>
      <c r="AF1128" t="str">
        <f t="shared" si="536"/>
        <v>No</v>
      </c>
      <c r="AG1128" t="str">
        <f t="shared" si="537"/>
        <v>No</v>
      </c>
      <c r="AH1128" s="1" t="s">
        <v>348</v>
      </c>
      <c r="AI1128" t="s">
        <v>349</v>
      </c>
      <c r="AJ1128" t="str">
        <f t="shared" si="533"/>
        <v/>
      </c>
      <c r="AK1128" t="str">
        <f t="shared" si="540"/>
        <v/>
      </c>
      <c r="AL1128" t="str">
        <f t="shared" si="541"/>
        <v/>
      </c>
      <c r="AM1128" t="str">
        <f t="shared" si="542"/>
        <v/>
      </c>
      <c r="AN1128" t="str">
        <f t="shared" si="543"/>
        <v/>
      </c>
      <c r="AO1128" t="str">
        <f t="shared" si="544"/>
        <v/>
      </c>
      <c r="AP1128" t="str">
        <f t="shared" si="530"/>
        <v>Other</v>
      </c>
    </row>
    <row r="1129" spans="1:42" hidden="1" x14ac:dyDescent="0.35">
      <c r="A1129" s="1">
        <v>4087014</v>
      </c>
      <c r="B1129" s="1" t="s">
        <v>575</v>
      </c>
      <c r="C1129" s="1" t="s">
        <v>576</v>
      </c>
      <c r="D1129" s="1">
        <v>2017</v>
      </c>
      <c r="E1129" s="1" t="s">
        <v>618</v>
      </c>
      <c r="F1129" s="1">
        <v>34571</v>
      </c>
      <c r="G1129" s="1" t="s">
        <v>189</v>
      </c>
      <c r="H1129" s="1" t="s">
        <v>20</v>
      </c>
      <c r="I1129" s="1" t="s">
        <v>596</v>
      </c>
      <c r="J1129" s="1">
        <v>4433</v>
      </c>
      <c r="K1129" s="1" t="s">
        <v>614</v>
      </c>
      <c r="L1129" s="1" t="s">
        <v>544</v>
      </c>
      <c r="M1129" s="1"/>
      <c r="N1129" s="1" t="s">
        <v>606</v>
      </c>
      <c r="O1129" s="1" t="str">
        <f t="shared" si="552"/>
        <v>No</v>
      </c>
      <c r="P1129" s="1" t="s">
        <v>722</v>
      </c>
      <c r="Q1129" s="1">
        <v>0.08</v>
      </c>
      <c r="R1129" s="1">
        <f t="shared" si="550"/>
        <v>0</v>
      </c>
      <c r="S1129" s="1">
        <v>0.08</v>
      </c>
      <c r="T1129" s="1" t="s">
        <v>7</v>
      </c>
      <c r="U1129" s="1">
        <f>R1129/1</f>
        <v>0</v>
      </c>
      <c r="V1129" s="1">
        <f>S1129</f>
        <v>0.08</v>
      </c>
      <c r="W1129" s="1" t="s">
        <v>177</v>
      </c>
      <c r="X1129" s="1" t="str">
        <f t="shared" si="551"/>
        <v>No</v>
      </c>
      <c r="AB1129" t="s">
        <v>361</v>
      </c>
      <c r="AC1129" t="s">
        <v>349</v>
      </c>
      <c r="AD1129" t="str">
        <f t="shared" si="534"/>
        <v>Yes</v>
      </c>
      <c r="AE1129" t="str">
        <f t="shared" si="535"/>
        <v>Yes</v>
      </c>
      <c r="AF1129" t="str">
        <f t="shared" si="536"/>
        <v>Yes</v>
      </c>
      <c r="AG1129" t="str">
        <f t="shared" si="537"/>
        <v>Yes</v>
      </c>
      <c r="AH1129" t="s">
        <v>348</v>
      </c>
      <c r="AI1129" t="s">
        <v>348</v>
      </c>
      <c r="AJ1129" t="str">
        <f t="shared" si="533"/>
        <v>Pesticide</v>
      </c>
      <c r="AK1129" t="str">
        <f t="shared" si="540"/>
        <v>PCP</v>
      </c>
      <c r="AL1129" t="str">
        <f t="shared" si="541"/>
        <v>Consumer</v>
      </c>
      <c r="AM1129" t="str">
        <f t="shared" si="542"/>
        <v>Industrial</v>
      </c>
      <c r="AN1129" t="str">
        <f t="shared" si="543"/>
        <v>Pharmaceutical</v>
      </c>
      <c r="AO1129" t="str">
        <f t="shared" si="544"/>
        <v/>
      </c>
      <c r="AP1129" t="str">
        <f t="shared" si="530"/>
        <v/>
      </c>
    </row>
    <row r="1130" spans="1:42" hidden="1" x14ac:dyDescent="0.35">
      <c r="A1130" s="1">
        <v>4087170</v>
      </c>
      <c r="B1130" s="1" t="s">
        <v>586</v>
      </c>
      <c r="C1130" s="1" t="s">
        <v>587</v>
      </c>
      <c r="D1130" s="1">
        <v>2017</v>
      </c>
      <c r="E1130" s="1" t="s">
        <v>618</v>
      </c>
      <c r="F1130" s="1">
        <v>63145</v>
      </c>
      <c r="G1130" s="1" t="s">
        <v>229</v>
      </c>
      <c r="H1130" s="1" t="s">
        <v>68</v>
      </c>
      <c r="I1130" s="1" t="s">
        <v>596</v>
      </c>
      <c r="J1130" s="1">
        <v>4433</v>
      </c>
      <c r="K1130" s="1" t="s">
        <v>614</v>
      </c>
      <c r="L1130" s="1" t="s">
        <v>532</v>
      </c>
      <c r="M1130" s="1"/>
      <c r="N1130" s="1" t="s">
        <v>606</v>
      </c>
      <c r="O1130" s="1" t="str">
        <f t="shared" si="552"/>
        <v>No</v>
      </c>
      <c r="P1130" s="1" t="s">
        <v>722</v>
      </c>
      <c r="Q1130" s="1">
        <v>0.32</v>
      </c>
      <c r="R1130" s="1">
        <f t="shared" si="550"/>
        <v>0</v>
      </c>
      <c r="S1130" s="1">
        <v>0.32</v>
      </c>
      <c r="T1130" s="1" t="s">
        <v>7</v>
      </c>
      <c r="U1130" s="1">
        <f>R1130/1</f>
        <v>0</v>
      </c>
      <c r="V1130" s="1">
        <f>S1130</f>
        <v>0.32</v>
      </c>
      <c r="W1130" s="1" t="s">
        <v>177</v>
      </c>
      <c r="X1130" s="1" t="str">
        <f t="shared" si="551"/>
        <v>No</v>
      </c>
      <c r="AB1130" s="1" t="s">
        <v>409</v>
      </c>
      <c r="AC1130" t="str">
        <f t="shared" ref="AC1130:AC1144" si="555">IF(ISNUMBER(SEARCH("Pesticide, active_ingredient", AB1130)), "Yes", "No")</f>
        <v>No</v>
      </c>
      <c r="AD1130" t="str">
        <f t="shared" si="534"/>
        <v>No</v>
      </c>
      <c r="AE1130" t="str">
        <f t="shared" si="535"/>
        <v>No</v>
      </c>
      <c r="AF1130" t="str">
        <f t="shared" si="536"/>
        <v>No</v>
      </c>
      <c r="AG1130" t="str">
        <f t="shared" si="537"/>
        <v>No</v>
      </c>
      <c r="AH1130" s="1" t="s">
        <v>348</v>
      </c>
      <c r="AI1130" t="s">
        <v>349</v>
      </c>
      <c r="AJ1130" t="str">
        <f t="shared" si="533"/>
        <v/>
      </c>
      <c r="AK1130" t="str">
        <f t="shared" si="540"/>
        <v/>
      </c>
      <c r="AL1130" t="str">
        <f t="shared" si="541"/>
        <v/>
      </c>
      <c r="AM1130" t="str">
        <f t="shared" si="542"/>
        <v/>
      </c>
      <c r="AN1130" t="str">
        <f t="shared" si="543"/>
        <v/>
      </c>
      <c r="AO1130" t="str">
        <f t="shared" si="544"/>
        <v/>
      </c>
      <c r="AP1130" t="str">
        <f t="shared" si="530"/>
        <v>Other</v>
      </c>
    </row>
    <row r="1131" spans="1:42" hidden="1" x14ac:dyDescent="0.35">
      <c r="A1131" s="1">
        <v>4087170</v>
      </c>
      <c r="B1131" s="1" t="s">
        <v>586</v>
      </c>
      <c r="C1131" s="1" t="s">
        <v>588</v>
      </c>
      <c r="D1131" s="1">
        <v>2017</v>
      </c>
      <c r="E1131" s="1" t="s">
        <v>618</v>
      </c>
      <c r="F1131" s="1">
        <v>67446</v>
      </c>
      <c r="G1131" s="1" t="s">
        <v>242</v>
      </c>
      <c r="H1131" s="1" t="s">
        <v>80</v>
      </c>
      <c r="I1131" s="1" t="s">
        <v>597</v>
      </c>
      <c r="J1131" s="1">
        <v>2440</v>
      </c>
      <c r="K1131" s="1" t="s">
        <v>345</v>
      </c>
      <c r="L1131" s="1" t="s">
        <v>345</v>
      </c>
      <c r="M1131" s="1"/>
      <c r="N1131" s="1" t="s">
        <v>606</v>
      </c>
      <c r="O1131" s="1" t="str">
        <f t="shared" si="552"/>
        <v>No</v>
      </c>
      <c r="P1131" s="1" t="s">
        <v>722</v>
      </c>
      <c r="Q1131" s="1">
        <v>200</v>
      </c>
      <c r="R1131" s="1">
        <f t="shared" si="550"/>
        <v>0</v>
      </c>
      <c r="S1131" s="1">
        <v>88</v>
      </c>
      <c r="T1131" s="1" t="s">
        <v>30</v>
      </c>
      <c r="U1131" s="1">
        <f>R1131/1000</f>
        <v>0</v>
      </c>
      <c r="V1131" s="1">
        <f>S1131/1000</f>
        <v>8.7999999999999995E-2</v>
      </c>
      <c r="W1131" s="1" t="s">
        <v>231</v>
      </c>
      <c r="X1131" s="1" t="str">
        <f t="shared" si="551"/>
        <v>No</v>
      </c>
      <c r="AB1131" s="1" t="s">
        <v>377</v>
      </c>
      <c r="AC1131" t="str">
        <f t="shared" si="555"/>
        <v>No</v>
      </c>
      <c r="AD1131" t="str">
        <f t="shared" si="534"/>
        <v>No</v>
      </c>
      <c r="AE1131" t="str">
        <f t="shared" si="535"/>
        <v>No</v>
      </c>
      <c r="AF1131" t="str">
        <f t="shared" si="536"/>
        <v>No</v>
      </c>
      <c r="AG1131" t="str">
        <f t="shared" si="537"/>
        <v>Yes</v>
      </c>
      <c r="AH1131" s="1" t="s">
        <v>348</v>
      </c>
      <c r="AI1131" t="s">
        <v>348</v>
      </c>
      <c r="AJ1131" t="str">
        <f t="shared" si="533"/>
        <v/>
      </c>
      <c r="AK1131" t="str">
        <f t="shared" si="540"/>
        <v/>
      </c>
      <c r="AL1131" t="str">
        <f t="shared" si="541"/>
        <v/>
      </c>
      <c r="AM1131" t="str">
        <f t="shared" si="542"/>
        <v/>
      </c>
      <c r="AN1131" t="str">
        <f t="shared" si="543"/>
        <v>Pharmaceutical</v>
      </c>
      <c r="AO1131" t="str">
        <f t="shared" si="544"/>
        <v/>
      </c>
      <c r="AP1131" t="str">
        <f t="shared" si="530"/>
        <v/>
      </c>
    </row>
    <row r="1132" spans="1:42" hidden="1" x14ac:dyDescent="0.35">
      <c r="A1132" s="1">
        <v>4087170</v>
      </c>
      <c r="B1132" s="1" t="s">
        <v>586</v>
      </c>
      <c r="C1132" s="1" t="s">
        <v>588</v>
      </c>
      <c r="D1132" s="1">
        <v>2017</v>
      </c>
      <c r="E1132" s="1" t="s">
        <v>618</v>
      </c>
      <c r="F1132" s="1">
        <v>63145</v>
      </c>
      <c r="G1132" s="1" t="s">
        <v>229</v>
      </c>
      <c r="H1132" s="1" t="s">
        <v>68</v>
      </c>
      <c r="I1132" s="1" t="s">
        <v>596</v>
      </c>
      <c r="J1132" s="1">
        <v>4433</v>
      </c>
      <c r="K1132" s="1" t="s">
        <v>614</v>
      </c>
      <c r="L1132" s="1" t="s">
        <v>532</v>
      </c>
      <c r="M1132" s="1"/>
      <c r="N1132" s="1" t="s">
        <v>606</v>
      </c>
      <c r="O1132" s="1" t="str">
        <f t="shared" si="552"/>
        <v>No</v>
      </c>
      <c r="P1132" s="1" t="s">
        <v>722</v>
      </c>
      <c r="Q1132" s="1">
        <v>0.32</v>
      </c>
      <c r="R1132" s="1">
        <f t="shared" si="550"/>
        <v>0</v>
      </c>
      <c r="S1132" s="1">
        <v>0.32</v>
      </c>
      <c r="T1132" s="1" t="s">
        <v>7</v>
      </c>
      <c r="U1132" s="1">
        <f>R1132/1</f>
        <v>0</v>
      </c>
      <c r="V1132" s="1">
        <f>S1132</f>
        <v>0.32</v>
      </c>
      <c r="W1132" s="1" t="s">
        <v>177</v>
      </c>
      <c r="X1132" s="1" t="str">
        <f t="shared" si="551"/>
        <v>No</v>
      </c>
      <c r="AB1132" s="1" t="s">
        <v>409</v>
      </c>
      <c r="AC1132" t="str">
        <f t="shared" si="555"/>
        <v>No</v>
      </c>
      <c r="AD1132" t="str">
        <f t="shared" si="534"/>
        <v>No</v>
      </c>
      <c r="AE1132" t="str">
        <f t="shared" si="535"/>
        <v>No</v>
      </c>
      <c r="AF1132" t="str">
        <f t="shared" si="536"/>
        <v>No</v>
      </c>
      <c r="AG1132" t="str">
        <f t="shared" si="537"/>
        <v>No</v>
      </c>
      <c r="AH1132" s="1" t="s">
        <v>348</v>
      </c>
      <c r="AI1132" t="s">
        <v>349</v>
      </c>
      <c r="AJ1132" t="str">
        <f t="shared" si="533"/>
        <v/>
      </c>
      <c r="AK1132" t="str">
        <f t="shared" si="540"/>
        <v/>
      </c>
      <c r="AL1132" t="str">
        <f t="shared" si="541"/>
        <v/>
      </c>
      <c r="AM1132" t="str">
        <f t="shared" si="542"/>
        <v/>
      </c>
      <c r="AN1132" t="str">
        <f t="shared" si="543"/>
        <v/>
      </c>
      <c r="AO1132" t="str">
        <f t="shared" si="544"/>
        <v/>
      </c>
      <c r="AP1132" t="str">
        <f t="shared" si="530"/>
        <v>Other</v>
      </c>
    </row>
    <row r="1133" spans="1:42" hidden="1" x14ac:dyDescent="0.35">
      <c r="A1133" s="1">
        <v>4087170</v>
      </c>
      <c r="B1133" s="1" t="s">
        <v>586</v>
      </c>
      <c r="C1133" s="1" t="s">
        <v>587</v>
      </c>
      <c r="D1133" s="1">
        <v>2017</v>
      </c>
      <c r="E1133" s="1" t="s">
        <v>618</v>
      </c>
      <c r="F1133" s="1">
        <v>68002</v>
      </c>
      <c r="G1133" s="1" t="s">
        <v>323</v>
      </c>
      <c r="H1133" s="1" t="s">
        <v>154</v>
      </c>
      <c r="I1133" s="1" t="s">
        <v>597</v>
      </c>
      <c r="J1133" s="1">
        <v>2440</v>
      </c>
      <c r="K1133" s="1" t="s">
        <v>345</v>
      </c>
      <c r="L1133" s="1" t="s">
        <v>345</v>
      </c>
      <c r="M1133" s="1"/>
      <c r="N1133" s="1" t="s">
        <v>606</v>
      </c>
      <c r="O1133" s="1" t="str">
        <f t="shared" si="552"/>
        <v>No</v>
      </c>
      <c r="P1133" s="1" t="s">
        <v>722</v>
      </c>
      <c r="Q1133" s="1">
        <v>58</v>
      </c>
      <c r="R1133" s="1">
        <f t="shared" si="550"/>
        <v>0</v>
      </c>
      <c r="S1133" s="1">
        <v>58</v>
      </c>
      <c r="T1133" s="1" t="s">
        <v>30</v>
      </c>
      <c r="U1133" s="1">
        <f>R1133/1000</f>
        <v>0</v>
      </c>
      <c r="V1133" s="1">
        <f>S1133/1000</f>
        <v>5.8000000000000003E-2</v>
      </c>
      <c r="W1133" s="1" t="s">
        <v>318</v>
      </c>
      <c r="X1133" s="1" t="str">
        <f t="shared" si="551"/>
        <v>No</v>
      </c>
      <c r="AB1133" t="s">
        <v>494</v>
      </c>
      <c r="AC1133" t="str">
        <f t="shared" si="555"/>
        <v>No</v>
      </c>
      <c r="AD1133" t="str">
        <f t="shared" si="534"/>
        <v>No</v>
      </c>
      <c r="AE1133" t="str">
        <f t="shared" si="535"/>
        <v>No</v>
      </c>
      <c r="AF1133" t="str">
        <f t="shared" si="536"/>
        <v>No</v>
      </c>
      <c r="AG1133" t="str">
        <f t="shared" si="537"/>
        <v>Yes</v>
      </c>
      <c r="AH1133" s="1" t="s">
        <v>348</v>
      </c>
      <c r="AI1133" t="s">
        <v>348</v>
      </c>
      <c r="AJ1133" t="str">
        <f t="shared" si="533"/>
        <v/>
      </c>
      <c r="AK1133" t="str">
        <f t="shared" si="540"/>
        <v/>
      </c>
      <c r="AL1133" t="str">
        <f t="shared" si="541"/>
        <v/>
      </c>
      <c r="AM1133" t="str">
        <f t="shared" si="542"/>
        <v/>
      </c>
      <c r="AN1133" t="str">
        <f t="shared" si="543"/>
        <v>Pharmaceutical</v>
      </c>
      <c r="AO1133" t="str">
        <f t="shared" si="544"/>
        <v/>
      </c>
      <c r="AP1133" t="str">
        <f t="shared" ref="AP1133:AP1145" si="556">IF(AI1133="Yes", "Other", "")</f>
        <v/>
      </c>
    </row>
    <row r="1134" spans="1:42" hidden="1" x14ac:dyDescent="0.35">
      <c r="A1134" s="1">
        <v>4087000</v>
      </c>
      <c r="B1134" s="1" t="s">
        <v>3</v>
      </c>
      <c r="C1134" s="1" t="s">
        <v>4</v>
      </c>
      <c r="D1134" s="1">
        <v>2017</v>
      </c>
      <c r="E1134" s="1" t="s">
        <v>618</v>
      </c>
      <c r="F1134" s="1">
        <v>67530</v>
      </c>
      <c r="G1134" s="1" t="s">
        <v>313</v>
      </c>
      <c r="H1134" s="1" t="s">
        <v>147</v>
      </c>
      <c r="I1134" s="1" t="s">
        <v>597</v>
      </c>
      <c r="J1134" s="1">
        <v>2440</v>
      </c>
      <c r="K1134" s="1" t="s">
        <v>345</v>
      </c>
      <c r="L1134" s="1" t="s">
        <v>345</v>
      </c>
      <c r="M1134" s="1"/>
      <c r="N1134" s="1" t="s">
        <v>606</v>
      </c>
      <c r="O1134" s="1" t="str">
        <f t="shared" si="552"/>
        <v>No</v>
      </c>
      <c r="P1134" s="1" t="s">
        <v>722</v>
      </c>
      <c r="Q1134" s="1">
        <v>80</v>
      </c>
      <c r="R1134" s="1">
        <f t="shared" si="550"/>
        <v>0</v>
      </c>
      <c r="S1134" s="1">
        <f>IF(O1134="No", Q1134, " ")</f>
        <v>80</v>
      </c>
      <c r="T1134" s="1" t="s">
        <v>30</v>
      </c>
      <c r="U1134" s="1">
        <f>R1134/1000</f>
        <v>0</v>
      </c>
      <c r="V1134" s="1">
        <f>S1134/1000</f>
        <v>0.08</v>
      </c>
      <c r="W1134" s="1" t="s">
        <v>231</v>
      </c>
      <c r="X1134" s="1" t="str">
        <f t="shared" si="551"/>
        <v>No</v>
      </c>
      <c r="AB1134" t="s">
        <v>487</v>
      </c>
      <c r="AC1134" t="str">
        <f t="shared" si="555"/>
        <v>No</v>
      </c>
      <c r="AD1134" t="str">
        <f t="shared" si="534"/>
        <v>No</v>
      </c>
      <c r="AE1134" t="str">
        <f t="shared" si="535"/>
        <v>No</v>
      </c>
      <c r="AF1134" t="str">
        <f t="shared" si="536"/>
        <v>No</v>
      </c>
      <c r="AG1134" t="str">
        <f t="shared" si="537"/>
        <v>Yes</v>
      </c>
      <c r="AH1134" s="1" t="s">
        <v>348</v>
      </c>
      <c r="AI1134" t="s">
        <v>348</v>
      </c>
      <c r="AJ1134" t="str">
        <f t="shared" si="533"/>
        <v/>
      </c>
      <c r="AK1134" t="str">
        <f t="shared" si="540"/>
        <v/>
      </c>
      <c r="AL1134" t="str">
        <f t="shared" si="541"/>
        <v/>
      </c>
      <c r="AM1134" t="str">
        <f t="shared" si="542"/>
        <v/>
      </c>
      <c r="AN1134" t="str">
        <f t="shared" si="543"/>
        <v>Pharmaceutical</v>
      </c>
      <c r="AO1134" t="str">
        <f t="shared" si="544"/>
        <v/>
      </c>
      <c r="AP1134" t="str">
        <f t="shared" si="556"/>
        <v/>
      </c>
    </row>
    <row r="1135" spans="1:42" hidden="1" x14ac:dyDescent="0.35">
      <c r="A1135">
        <v>40870112</v>
      </c>
      <c r="B1135" t="s">
        <v>573</v>
      </c>
      <c r="C1135" t="s">
        <v>574</v>
      </c>
      <c r="D1135">
        <v>2017</v>
      </c>
      <c r="E1135" t="s">
        <v>620</v>
      </c>
      <c r="F1135" s="4">
        <v>63202</v>
      </c>
      <c r="G1135" t="s">
        <v>184</v>
      </c>
      <c r="H1135" t="s">
        <v>14</v>
      </c>
      <c r="I1135" t="s">
        <v>693</v>
      </c>
      <c r="N1135" t="s">
        <v>606</v>
      </c>
      <c r="O1135" s="1" t="str">
        <f t="shared" si="552"/>
        <v>No</v>
      </c>
      <c r="Q1135">
        <v>1000</v>
      </c>
      <c r="R1135">
        <f t="shared" si="550"/>
        <v>0</v>
      </c>
      <c r="S1135">
        <v>200</v>
      </c>
      <c r="T1135" t="s">
        <v>622</v>
      </c>
      <c r="U1135">
        <f t="shared" ref="U1135:U1141" si="557">R1135/1</f>
        <v>0</v>
      </c>
      <c r="V1135">
        <f t="shared" ref="V1135:V1141" si="558">U1135</f>
        <v>0</v>
      </c>
      <c r="W1135" t="s">
        <v>648</v>
      </c>
      <c r="X1135" t="str">
        <f t="shared" ref="X1135:X1141" si="559">IF(S1135&lt;R1135, "Yes*", "No")</f>
        <v>No</v>
      </c>
      <c r="AB1135" t="s">
        <v>702</v>
      </c>
      <c r="AC1135" t="str">
        <f t="shared" si="555"/>
        <v>No</v>
      </c>
      <c r="AD1135" t="str">
        <f t="shared" si="534"/>
        <v>Yes</v>
      </c>
      <c r="AE1135" t="str">
        <f t="shared" si="535"/>
        <v>Yes</v>
      </c>
      <c r="AF1135" t="str">
        <f t="shared" si="536"/>
        <v>Yes</v>
      </c>
      <c r="AG1135" t="str">
        <f t="shared" si="537"/>
        <v>Yes</v>
      </c>
      <c r="AH1135" t="s">
        <v>349</v>
      </c>
      <c r="AI1135" t="s">
        <v>348</v>
      </c>
      <c r="AJ1135" t="str">
        <f t="shared" si="533"/>
        <v/>
      </c>
      <c r="AK1135" t="str">
        <f t="shared" si="540"/>
        <v>PCP</v>
      </c>
      <c r="AL1135" t="str">
        <f t="shared" si="541"/>
        <v>Consumer</v>
      </c>
      <c r="AM1135" t="str">
        <f t="shared" si="542"/>
        <v>Industrial</v>
      </c>
      <c r="AN1135" t="str">
        <f t="shared" si="543"/>
        <v>Pharmaceutical</v>
      </c>
      <c r="AO1135" t="str">
        <f t="shared" si="544"/>
        <v>PAH</v>
      </c>
      <c r="AP1135" t="str">
        <f t="shared" si="556"/>
        <v/>
      </c>
    </row>
    <row r="1136" spans="1:42" hidden="1" x14ac:dyDescent="0.35">
      <c r="A1136">
        <v>4087170</v>
      </c>
      <c r="B1136" t="s">
        <v>586</v>
      </c>
      <c r="C1136" t="s">
        <v>587</v>
      </c>
      <c r="D1136">
        <v>2017</v>
      </c>
      <c r="E1136" t="s">
        <v>620</v>
      </c>
      <c r="F1136" s="4">
        <v>63202</v>
      </c>
      <c r="G1136" t="s">
        <v>184</v>
      </c>
      <c r="H1136" t="s">
        <v>14</v>
      </c>
      <c r="I1136" t="s">
        <v>693</v>
      </c>
      <c r="N1136" t="s">
        <v>606</v>
      </c>
      <c r="O1136" s="1" t="str">
        <f t="shared" si="552"/>
        <v>No</v>
      </c>
      <c r="Q1136">
        <v>1000</v>
      </c>
      <c r="R1136">
        <f t="shared" si="550"/>
        <v>0</v>
      </c>
      <c r="S1136">
        <v>200</v>
      </c>
      <c r="T1136" t="s">
        <v>622</v>
      </c>
      <c r="U1136">
        <f t="shared" si="557"/>
        <v>0</v>
      </c>
      <c r="V1136">
        <f t="shared" si="558"/>
        <v>0</v>
      </c>
      <c r="W1136" t="s">
        <v>648</v>
      </c>
      <c r="X1136" t="str">
        <f t="shared" si="559"/>
        <v>No</v>
      </c>
      <c r="AB1136" t="s">
        <v>702</v>
      </c>
      <c r="AC1136" t="str">
        <f t="shared" si="555"/>
        <v>No</v>
      </c>
      <c r="AD1136" t="str">
        <f t="shared" si="534"/>
        <v>Yes</v>
      </c>
      <c r="AE1136" t="str">
        <f t="shared" si="535"/>
        <v>Yes</v>
      </c>
      <c r="AF1136" t="str">
        <f t="shared" si="536"/>
        <v>Yes</v>
      </c>
      <c r="AG1136" t="str">
        <f t="shared" si="537"/>
        <v>Yes</v>
      </c>
      <c r="AH1136" t="s">
        <v>349</v>
      </c>
      <c r="AI1136" t="s">
        <v>348</v>
      </c>
      <c r="AJ1136" t="str">
        <f t="shared" si="533"/>
        <v/>
      </c>
      <c r="AK1136" t="str">
        <f t="shared" si="540"/>
        <v>PCP</v>
      </c>
      <c r="AL1136" t="str">
        <f t="shared" si="541"/>
        <v>Consumer</v>
      </c>
      <c r="AM1136" t="str">
        <f t="shared" si="542"/>
        <v>Industrial</v>
      </c>
      <c r="AN1136" t="str">
        <f t="shared" si="543"/>
        <v>Pharmaceutical</v>
      </c>
      <c r="AO1136" t="str">
        <f t="shared" si="544"/>
        <v>PAH</v>
      </c>
      <c r="AP1136" t="str">
        <f t="shared" si="556"/>
        <v/>
      </c>
    </row>
    <row r="1137" spans="1:42" hidden="1" x14ac:dyDescent="0.35">
      <c r="A1137">
        <v>40871607</v>
      </c>
      <c r="B1137" s="5" t="s">
        <v>584</v>
      </c>
      <c r="C1137" t="s">
        <v>585</v>
      </c>
      <c r="D1137">
        <v>2017</v>
      </c>
      <c r="E1137" t="s">
        <v>620</v>
      </c>
      <c r="F1137" s="4">
        <v>63202</v>
      </c>
      <c r="G1137" t="s">
        <v>184</v>
      </c>
      <c r="H1137" t="s">
        <v>14</v>
      </c>
      <c r="I1137" t="s">
        <v>693</v>
      </c>
      <c r="N1137" t="s">
        <v>606</v>
      </c>
      <c r="O1137" s="1" t="str">
        <f t="shared" si="552"/>
        <v>No</v>
      </c>
      <c r="Q1137">
        <v>200</v>
      </c>
      <c r="R1137">
        <f t="shared" si="550"/>
        <v>0</v>
      </c>
      <c r="S1137">
        <v>200</v>
      </c>
      <c r="T1137" t="s">
        <v>622</v>
      </c>
      <c r="U1137">
        <f t="shared" si="557"/>
        <v>0</v>
      </c>
      <c r="V1137">
        <f t="shared" si="558"/>
        <v>0</v>
      </c>
      <c r="W1137" t="s">
        <v>648</v>
      </c>
      <c r="X1137" t="str">
        <f t="shared" si="559"/>
        <v>No</v>
      </c>
      <c r="AB1137" t="s">
        <v>702</v>
      </c>
      <c r="AC1137" t="str">
        <f t="shared" si="555"/>
        <v>No</v>
      </c>
      <c r="AD1137" t="str">
        <f t="shared" si="534"/>
        <v>Yes</v>
      </c>
      <c r="AE1137" t="str">
        <f t="shared" si="535"/>
        <v>Yes</v>
      </c>
      <c r="AF1137" t="str">
        <f t="shared" si="536"/>
        <v>Yes</v>
      </c>
      <c r="AG1137" t="str">
        <f t="shared" si="537"/>
        <v>Yes</v>
      </c>
      <c r="AH1137" t="s">
        <v>349</v>
      </c>
      <c r="AI1137" t="s">
        <v>348</v>
      </c>
      <c r="AJ1137" t="str">
        <f t="shared" si="533"/>
        <v/>
      </c>
      <c r="AK1137" t="str">
        <f t="shared" si="540"/>
        <v>PCP</v>
      </c>
      <c r="AL1137" t="str">
        <f t="shared" si="541"/>
        <v>Consumer</v>
      </c>
      <c r="AM1137" t="str">
        <f t="shared" si="542"/>
        <v>Industrial</v>
      </c>
      <c r="AN1137" t="str">
        <f t="shared" si="543"/>
        <v>Pharmaceutical</v>
      </c>
      <c r="AO1137" t="str">
        <f t="shared" si="544"/>
        <v>PAH</v>
      </c>
      <c r="AP1137" t="str">
        <f t="shared" si="556"/>
        <v/>
      </c>
    </row>
    <row r="1138" spans="1:42" hidden="1" x14ac:dyDescent="0.35">
      <c r="A1138">
        <v>4087141</v>
      </c>
      <c r="B1138" t="s">
        <v>582</v>
      </c>
      <c r="C1138" t="s">
        <v>583</v>
      </c>
      <c r="D1138">
        <v>2017</v>
      </c>
      <c r="E1138" t="s">
        <v>620</v>
      </c>
      <c r="F1138" s="4">
        <v>63202</v>
      </c>
      <c r="G1138" t="s">
        <v>184</v>
      </c>
      <c r="H1138" t="s">
        <v>14</v>
      </c>
      <c r="I1138" t="s">
        <v>693</v>
      </c>
      <c r="N1138" t="s">
        <v>606</v>
      </c>
      <c r="O1138" s="1" t="str">
        <f t="shared" si="552"/>
        <v>No</v>
      </c>
      <c r="Q1138">
        <v>200</v>
      </c>
      <c r="R1138">
        <f t="shared" si="550"/>
        <v>0</v>
      </c>
      <c r="S1138">
        <v>200</v>
      </c>
      <c r="T1138" t="s">
        <v>622</v>
      </c>
      <c r="U1138">
        <f t="shared" si="557"/>
        <v>0</v>
      </c>
      <c r="V1138">
        <f t="shared" si="558"/>
        <v>0</v>
      </c>
      <c r="W1138" t="s">
        <v>648</v>
      </c>
      <c r="X1138" t="str">
        <f t="shared" si="559"/>
        <v>No</v>
      </c>
      <c r="AB1138" t="s">
        <v>702</v>
      </c>
      <c r="AC1138" t="str">
        <f t="shared" si="555"/>
        <v>No</v>
      </c>
      <c r="AD1138" t="str">
        <f t="shared" si="534"/>
        <v>Yes</v>
      </c>
      <c r="AE1138" t="str">
        <f t="shared" si="535"/>
        <v>Yes</v>
      </c>
      <c r="AF1138" t="str">
        <f t="shared" si="536"/>
        <v>Yes</v>
      </c>
      <c r="AG1138" t="str">
        <f t="shared" si="537"/>
        <v>Yes</v>
      </c>
      <c r="AH1138" t="s">
        <v>349</v>
      </c>
      <c r="AI1138" t="s">
        <v>348</v>
      </c>
      <c r="AJ1138" t="str">
        <f t="shared" si="533"/>
        <v/>
      </c>
      <c r="AK1138" t="str">
        <f t="shared" si="540"/>
        <v>PCP</v>
      </c>
      <c r="AL1138" t="str">
        <f t="shared" si="541"/>
        <v>Consumer</v>
      </c>
      <c r="AM1138" t="str">
        <f t="shared" si="542"/>
        <v>Industrial</v>
      </c>
      <c r="AN1138" t="str">
        <f t="shared" si="543"/>
        <v>Pharmaceutical</v>
      </c>
      <c r="AO1138" t="str">
        <f t="shared" si="544"/>
        <v>PAH</v>
      </c>
      <c r="AP1138" t="str">
        <f t="shared" si="556"/>
        <v/>
      </c>
    </row>
    <row r="1139" spans="1:42" hidden="1" x14ac:dyDescent="0.35">
      <c r="A1139">
        <v>4087098</v>
      </c>
      <c r="B1139" t="s">
        <v>579</v>
      </c>
      <c r="C1139" t="s">
        <v>580</v>
      </c>
      <c r="D1139">
        <v>2017</v>
      </c>
      <c r="E1139" t="s">
        <v>620</v>
      </c>
      <c r="F1139" s="4">
        <v>63202</v>
      </c>
      <c r="G1139" t="s">
        <v>184</v>
      </c>
      <c r="H1139" t="s">
        <v>14</v>
      </c>
      <c r="I1139" t="s">
        <v>693</v>
      </c>
      <c r="N1139" t="s">
        <v>606</v>
      </c>
      <c r="O1139" s="1" t="str">
        <f t="shared" si="552"/>
        <v>No</v>
      </c>
      <c r="Q1139">
        <v>200</v>
      </c>
      <c r="R1139">
        <f t="shared" si="550"/>
        <v>0</v>
      </c>
      <c r="S1139">
        <v>200</v>
      </c>
      <c r="T1139" t="s">
        <v>622</v>
      </c>
      <c r="U1139">
        <f t="shared" si="557"/>
        <v>0</v>
      </c>
      <c r="V1139">
        <f t="shared" si="558"/>
        <v>0</v>
      </c>
      <c r="W1139" t="s">
        <v>648</v>
      </c>
      <c r="X1139" t="str">
        <f t="shared" si="559"/>
        <v>No</v>
      </c>
      <c r="AB1139" t="s">
        <v>702</v>
      </c>
      <c r="AC1139" t="str">
        <f t="shared" si="555"/>
        <v>No</v>
      </c>
      <c r="AD1139" t="str">
        <f t="shared" si="534"/>
        <v>Yes</v>
      </c>
      <c r="AE1139" t="str">
        <f t="shared" si="535"/>
        <v>Yes</v>
      </c>
      <c r="AF1139" t="str">
        <f t="shared" si="536"/>
        <v>Yes</v>
      </c>
      <c r="AG1139" t="str">
        <f t="shared" si="537"/>
        <v>Yes</v>
      </c>
      <c r="AH1139" t="s">
        <v>349</v>
      </c>
      <c r="AI1139" t="s">
        <v>348</v>
      </c>
      <c r="AJ1139" t="str">
        <f t="shared" si="533"/>
        <v/>
      </c>
      <c r="AK1139" t="str">
        <f t="shared" si="540"/>
        <v>PCP</v>
      </c>
      <c r="AL1139" t="str">
        <f t="shared" si="541"/>
        <v>Consumer</v>
      </c>
      <c r="AM1139" t="str">
        <f t="shared" si="542"/>
        <v>Industrial</v>
      </c>
      <c r="AN1139" t="str">
        <f t="shared" si="543"/>
        <v>Pharmaceutical</v>
      </c>
      <c r="AO1139" t="str">
        <f t="shared" si="544"/>
        <v>PAH</v>
      </c>
      <c r="AP1139" t="str">
        <f t="shared" si="556"/>
        <v/>
      </c>
    </row>
    <row r="1140" spans="1:42" hidden="1" x14ac:dyDescent="0.35">
      <c r="A1140">
        <v>40870855</v>
      </c>
      <c r="B1140" t="s">
        <v>577</v>
      </c>
      <c r="C1140" t="s">
        <v>578</v>
      </c>
      <c r="D1140">
        <v>2017</v>
      </c>
      <c r="E1140" t="s">
        <v>620</v>
      </c>
      <c r="F1140" s="4">
        <v>63202</v>
      </c>
      <c r="G1140" t="s">
        <v>184</v>
      </c>
      <c r="H1140" t="s">
        <v>14</v>
      </c>
      <c r="I1140" t="s">
        <v>693</v>
      </c>
      <c r="N1140" t="s">
        <v>606</v>
      </c>
      <c r="O1140" s="1" t="str">
        <f t="shared" si="552"/>
        <v>No</v>
      </c>
      <c r="Q1140">
        <v>200</v>
      </c>
      <c r="R1140">
        <f t="shared" si="550"/>
        <v>0</v>
      </c>
      <c r="S1140">
        <v>200</v>
      </c>
      <c r="T1140" t="s">
        <v>622</v>
      </c>
      <c r="U1140">
        <f t="shared" si="557"/>
        <v>0</v>
      </c>
      <c r="V1140">
        <f t="shared" si="558"/>
        <v>0</v>
      </c>
      <c r="W1140" t="s">
        <v>648</v>
      </c>
      <c r="X1140" t="str">
        <f t="shared" si="559"/>
        <v>No</v>
      </c>
      <c r="AB1140" t="s">
        <v>702</v>
      </c>
      <c r="AC1140" t="str">
        <f t="shared" si="555"/>
        <v>No</v>
      </c>
      <c r="AD1140" t="str">
        <f t="shared" si="534"/>
        <v>Yes</v>
      </c>
      <c r="AE1140" t="str">
        <f t="shared" si="535"/>
        <v>Yes</v>
      </c>
      <c r="AF1140" t="str">
        <f t="shared" si="536"/>
        <v>Yes</v>
      </c>
      <c r="AG1140" t="str">
        <f t="shared" si="537"/>
        <v>Yes</v>
      </c>
      <c r="AH1140" t="s">
        <v>349</v>
      </c>
      <c r="AI1140" t="s">
        <v>348</v>
      </c>
      <c r="AJ1140" t="str">
        <f t="shared" si="533"/>
        <v/>
      </c>
      <c r="AK1140" t="str">
        <f t="shared" si="540"/>
        <v>PCP</v>
      </c>
      <c r="AL1140" t="str">
        <f t="shared" si="541"/>
        <v>Consumer</v>
      </c>
      <c r="AM1140" t="str">
        <f t="shared" si="542"/>
        <v>Industrial</v>
      </c>
      <c r="AN1140" t="str">
        <f t="shared" si="543"/>
        <v>Pharmaceutical</v>
      </c>
      <c r="AO1140" t="str">
        <f t="shared" si="544"/>
        <v>PAH</v>
      </c>
      <c r="AP1140" t="str">
        <f t="shared" si="556"/>
        <v/>
      </c>
    </row>
    <row r="1141" spans="1:42" hidden="1" x14ac:dyDescent="0.35">
      <c r="A1141">
        <v>4087014</v>
      </c>
      <c r="B1141" t="s">
        <v>575</v>
      </c>
      <c r="C1141" t="s">
        <v>576</v>
      </c>
      <c r="D1141">
        <v>2017</v>
      </c>
      <c r="E1141" t="s">
        <v>620</v>
      </c>
      <c r="F1141" s="4">
        <v>63202</v>
      </c>
      <c r="G1141" t="s">
        <v>184</v>
      </c>
      <c r="H1141" t="s">
        <v>14</v>
      </c>
      <c r="I1141" t="s">
        <v>693</v>
      </c>
      <c r="N1141" t="s">
        <v>606</v>
      </c>
      <c r="O1141" s="1" t="str">
        <f t="shared" si="552"/>
        <v>No</v>
      </c>
      <c r="Q1141">
        <v>200</v>
      </c>
      <c r="R1141">
        <f t="shared" si="550"/>
        <v>0</v>
      </c>
      <c r="S1141">
        <v>200</v>
      </c>
      <c r="T1141" t="s">
        <v>622</v>
      </c>
      <c r="U1141">
        <f t="shared" si="557"/>
        <v>0</v>
      </c>
      <c r="V1141">
        <f t="shared" si="558"/>
        <v>0</v>
      </c>
      <c r="W1141" t="s">
        <v>648</v>
      </c>
      <c r="X1141" t="str">
        <f t="shared" si="559"/>
        <v>No</v>
      </c>
      <c r="AB1141" t="s">
        <v>702</v>
      </c>
      <c r="AC1141" t="str">
        <f t="shared" si="555"/>
        <v>No</v>
      </c>
      <c r="AD1141" t="str">
        <f t="shared" si="534"/>
        <v>Yes</v>
      </c>
      <c r="AE1141" t="str">
        <f t="shared" si="535"/>
        <v>Yes</v>
      </c>
      <c r="AF1141" t="str">
        <f t="shared" si="536"/>
        <v>Yes</v>
      </c>
      <c r="AG1141" t="str">
        <f t="shared" si="537"/>
        <v>Yes</v>
      </c>
      <c r="AH1141" t="s">
        <v>349</v>
      </c>
      <c r="AI1141" t="s">
        <v>348</v>
      </c>
      <c r="AJ1141" t="str">
        <f t="shared" ref="AJ1141:AJ1204" si="560">IF(AC1141="Yes", "Pesticide", "")</f>
        <v/>
      </c>
      <c r="AK1141" t="str">
        <f t="shared" si="540"/>
        <v>PCP</v>
      </c>
      <c r="AL1141" t="str">
        <f t="shared" si="541"/>
        <v>Consumer</v>
      </c>
      <c r="AM1141" t="str">
        <f t="shared" si="542"/>
        <v>Industrial</v>
      </c>
      <c r="AN1141" t="str">
        <f t="shared" si="543"/>
        <v>Pharmaceutical</v>
      </c>
      <c r="AO1141" t="str">
        <f t="shared" si="544"/>
        <v>PAH</v>
      </c>
      <c r="AP1141" t="str">
        <f t="shared" si="556"/>
        <v/>
      </c>
    </row>
    <row r="1142" spans="1:42" hidden="1" x14ac:dyDescent="0.35">
      <c r="A1142" s="1">
        <v>4087170</v>
      </c>
      <c r="B1142" s="1" t="s">
        <v>586</v>
      </c>
      <c r="C1142" s="1" t="s">
        <v>588</v>
      </c>
      <c r="D1142" s="1">
        <v>2017</v>
      </c>
      <c r="E1142" s="1" t="s">
        <v>618</v>
      </c>
      <c r="F1142" s="1">
        <v>67995</v>
      </c>
      <c r="G1142" s="1" t="s">
        <v>317</v>
      </c>
      <c r="H1142" s="8" t="s">
        <v>595</v>
      </c>
      <c r="I1142" s="1" t="s">
        <v>597</v>
      </c>
      <c r="J1142" s="1">
        <v>2440</v>
      </c>
      <c r="K1142" s="1" t="s">
        <v>345</v>
      </c>
      <c r="L1142" s="1" t="s">
        <v>345</v>
      </c>
      <c r="M1142" s="1"/>
      <c r="N1142" s="1" t="s">
        <v>606</v>
      </c>
      <c r="O1142" s="1" t="str">
        <f t="shared" si="552"/>
        <v>No</v>
      </c>
      <c r="P1142" s="1" t="s">
        <v>722</v>
      </c>
      <c r="Q1142" s="1">
        <v>8.3000000000000007</v>
      </c>
      <c r="R1142" s="1">
        <f t="shared" si="550"/>
        <v>0</v>
      </c>
      <c r="S1142" s="1">
        <v>8.3000000000000007</v>
      </c>
      <c r="T1142" s="1" t="s">
        <v>30</v>
      </c>
      <c r="U1142" s="1">
        <f>R1142/1000</f>
        <v>0</v>
      </c>
      <c r="V1142" s="1">
        <f>S1142/1000</f>
        <v>8.3000000000000001E-3</v>
      </c>
      <c r="W1142" s="1" t="s">
        <v>231</v>
      </c>
      <c r="X1142" s="1" t="str">
        <f t="shared" ref="X1142:X1151" si="561">IF(N1142="E", "Yes", "No")</f>
        <v>No</v>
      </c>
      <c r="AB1142" s="1" t="s">
        <v>445</v>
      </c>
      <c r="AC1142" t="str">
        <f t="shared" si="555"/>
        <v>No</v>
      </c>
      <c r="AD1142" t="str">
        <f t="shared" si="534"/>
        <v>No</v>
      </c>
      <c r="AE1142" t="str">
        <f t="shared" si="535"/>
        <v>No</v>
      </c>
      <c r="AF1142" t="str">
        <f t="shared" si="536"/>
        <v>No</v>
      </c>
      <c r="AG1142" t="str">
        <f t="shared" si="537"/>
        <v>Yes</v>
      </c>
      <c r="AH1142" s="1" t="s">
        <v>348</v>
      </c>
      <c r="AI1142" t="s">
        <v>348</v>
      </c>
      <c r="AJ1142" t="str">
        <f t="shared" si="560"/>
        <v/>
      </c>
      <c r="AK1142" t="str">
        <f t="shared" si="540"/>
        <v/>
      </c>
      <c r="AL1142" t="str">
        <f t="shared" si="541"/>
        <v/>
      </c>
      <c r="AM1142" t="str">
        <f t="shared" si="542"/>
        <v/>
      </c>
      <c r="AN1142" t="str">
        <f t="shared" si="543"/>
        <v>Pharmaceutical</v>
      </c>
      <c r="AO1142" t="str">
        <f t="shared" si="544"/>
        <v/>
      </c>
      <c r="AP1142" t="str">
        <f t="shared" si="556"/>
        <v/>
      </c>
    </row>
    <row r="1143" spans="1:42" hidden="1" x14ac:dyDescent="0.35">
      <c r="A1143" s="1">
        <v>4087170</v>
      </c>
      <c r="B1143" s="1" t="s">
        <v>586</v>
      </c>
      <c r="C1143" s="1" t="s">
        <v>587</v>
      </c>
      <c r="D1143" s="1">
        <v>2017</v>
      </c>
      <c r="E1143" s="1" t="s">
        <v>618</v>
      </c>
      <c r="F1143" s="1">
        <v>68012</v>
      </c>
      <c r="G1143" s="1" t="s">
        <v>330</v>
      </c>
      <c r="H1143" s="1" t="s">
        <v>161</v>
      </c>
      <c r="I1143" s="1" t="s">
        <v>597</v>
      </c>
      <c r="J1143" s="1">
        <v>2440</v>
      </c>
      <c r="K1143" s="1" t="s">
        <v>345</v>
      </c>
      <c r="L1143" s="1" t="s">
        <v>345</v>
      </c>
      <c r="M1143" s="1"/>
      <c r="N1143" s="1" t="s">
        <v>606</v>
      </c>
      <c r="O1143" s="1" t="str">
        <f t="shared" si="552"/>
        <v>No</v>
      </c>
      <c r="P1143" s="1" t="s">
        <v>722</v>
      </c>
      <c r="Q1143" s="1">
        <v>20</v>
      </c>
      <c r="R1143" s="1">
        <f t="shared" si="550"/>
        <v>0</v>
      </c>
      <c r="S1143" s="1">
        <v>13</v>
      </c>
      <c r="T1143" s="1" t="s">
        <v>30</v>
      </c>
      <c r="U1143" s="1">
        <f>R1143/1000</f>
        <v>0</v>
      </c>
      <c r="V1143" s="1">
        <f>S1143/1000</f>
        <v>1.2999999999999999E-2</v>
      </c>
      <c r="W1143" s="1" t="s">
        <v>318</v>
      </c>
      <c r="X1143" s="1" t="str">
        <f t="shared" si="561"/>
        <v>No</v>
      </c>
      <c r="AB1143" s="1" t="s">
        <v>370</v>
      </c>
      <c r="AC1143" t="str">
        <f t="shared" si="555"/>
        <v>No</v>
      </c>
      <c r="AD1143" t="str">
        <f t="shared" si="534"/>
        <v>No</v>
      </c>
      <c r="AE1143" t="str">
        <f t="shared" si="535"/>
        <v>No</v>
      </c>
      <c r="AF1143" t="str">
        <f t="shared" si="536"/>
        <v>No</v>
      </c>
      <c r="AG1143" t="str">
        <f t="shared" si="537"/>
        <v>Yes</v>
      </c>
      <c r="AH1143" s="1" t="s">
        <v>348</v>
      </c>
      <c r="AI1143" t="s">
        <v>348</v>
      </c>
      <c r="AJ1143" t="str">
        <f t="shared" si="560"/>
        <v/>
      </c>
      <c r="AK1143" t="str">
        <f t="shared" si="540"/>
        <v/>
      </c>
      <c r="AL1143" t="str">
        <f t="shared" si="541"/>
        <v/>
      </c>
      <c r="AM1143" t="str">
        <f t="shared" si="542"/>
        <v/>
      </c>
      <c r="AN1143" t="str">
        <f t="shared" si="543"/>
        <v>Pharmaceutical</v>
      </c>
      <c r="AO1143" t="str">
        <f t="shared" si="544"/>
        <v/>
      </c>
      <c r="AP1143" t="str">
        <f t="shared" si="556"/>
        <v/>
      </c>
    </row>
    <row r="1144" spans="1:42" hidden="1" x14ac:dyDescent="0.35">
      <c r="A1144" s="1">
        <v>4087170</v>
      </c>
      <c r="B1144" s="1" t="s">
        <v>586</v>
      </c>
      <c r="C1144" s="1" t="s">
        <v>588</v>
      </c>
      <c r="D1144" s="1">
        <v>2017</v>
      </c>
      <c r="E1144" s="1" t="s">
        <v>618</v>
      </c>
      <c r="F1144" s="1">
        <v>81696</v>
      </c>
      <c r="G1144" s="1" t="s">
        <v>342</v>
      </c>
      <c r="H1144" s="1" t="s">
        <v>174</v>
      </c>
      <c r="I1144" s="1" t="s">
        <v>596</v>
      </c>
      <c r="J1144" s="1">
        <v>4433</v>
      </c>
      <c r="K1144" s="1" t="s">
        <v>614</v>
      </c>
      <c r="L1144" s="1" t="s">
        <v>543</v>
      </c>
      <c r="M1144" s="1"/>
      <c r="N1144" s="1" t="s">
        <v>606</v>
      </c>
      <c r="O1144" s="1" t="str">
        <f t="shared" si="552"/>
        <v>No</v>
      </c>
      <c r="P1144" s="1" t="s">
        <v>722</v>
      </c>
      <c r="Q1144" s="1">
        <v>0.04</v>
      </c>
      <c r="R1144" s="1">
        <f t="shared" si="550"/>
        <v>0</v>
      </c>
      <c r="S1144" s="1">
        <v>0.04</v>
      </c>
      <c r="T1144" s="1" t="s">
        <v>7</v>
      </c>
      <c r="U1144" s="1">
        <f>R1144/1</f>
        <v>0</v>
      </c>
      <c r="V1144" s="1">
        <f>S1144</f>
        <v>0.04</v>
      </c>
      <c r="W1144" s="1" t="s">
        <v>177</v>
      </c>
      <c r="X1144" s="1" t="str">
        <f t="shared" si="561"/>
        <v>No</v>
      </c>
      <c r="AB1144" t="s">
        <v>514</v>
      </c>
      <c r="AC1144" t="str">
        <f t="shared" si="555"/>
        <v>No</v>
      </c>
      <c r="AD1144" t="str">
        <f t="shared" si="534"/>
        <v>No</v>
      </c>
      <c r="AE1144" t="str">
        <f t="shared" si="535"/>
        <v>Yes</v>
      </c>
      <c r="AF1144" t="str">
        <f t="shared" si="536"/>
        <v>Yes</v>
      </c>
      <c r="AG1144" t="str">
        <f t="shared" si="537"/>
        <v>No</v>
      </c>
      <c r="AH1144" s="1" t="s">
        <v>349</v>
      </c>
      <c r="AI1144" t="s">
        <v>348</v>
      </c>
      <c r="AJ1144" t="str">
        <f t="shared" si="560"/>
        <v/>
      </c>
      <c r="AK1144" t="str">
        <f t="shared" si="540"/>
        <v/>
      </c>
      <c r="AL1144" t="str">
        <f t="shared" si="541"/>
        <v>Consumer</v>
      </c>
      <c r="AM1144" t="str">
        <f t="shared" si="542"/>
        <v>Industrial</v>
      </c>
      <c r="AN1144" t="str">
        <f t="shared" si="543"/>
        <v/>
      </c>
      <c r="AO1144" t="str">
        <f t="shared" si="544"/>
        <v>PAH</v>
      </c>
      <c r="AP1144" t="str">
        <f t="shared" si="556"/>
        <v/>
      </c>
    </row>
    <row r="1145" spans="1:42" hidden="1" x14ac:dyDescent="0.35">
      <c r="A1145" s="1">
        <v>4087170</v>
      </c>
      <c r="B1145" s="1" t="s">
        <v>586</v>
      </c>
      <c r="C1145" s="1" t="s">
        <v>587</v>
      </c>
      <c r="D1145" s="1">
        <v>2017</v>
      </c>
      <c r="E1145" s="1" t="s">
        <v>618</v>
      </c>
      <c r="F1145" s="1">
        <v>67436</v>
      </c>
      <c r="G1145" s="1" t="s">
        <v>234</v>
      </c>
      <c r="H1145" s="1" t="s">
        <v>72</v>
      </c>
      <c r="I1145" s="1" t="s">
        <v>597</v>
      </c>
      <c r="J1145" s="1">
        <v>2440</v>
      </c>
      <c r="K1145" s="1" t="s">
        <v>345</v>
      </c>
      <c r="L1145" s="1" t="s">
        <v>544</v>
      </c>
      <c r="M1145" s="1"/>
      <c r="N1145" s="1" t="s">
        <v>606</v>
      </c>
      <c r="O1145" s="1" t="str">
        <f t="shared" si="552"/>
        <v>No</v>
      </c>
      <c r="P1145" s="1" t="s">
        <v>722</v>
      </c>
      <c r="Q1145" s="1">
        <v>20</v>
      </c>
      <c r="R1145" s="1">
        <f t="shared" si="550"/>
        <v>0</v>
      </c>
      <c r="S1145" s="1">
        <v>20</v>
      </c>
      <c r="T1145" s="1" t="s">
        <v>30</v>
      </c>
      <c r="U1145" s="1">
        <f>R1145/1000</f>
        <v>0</v>
      </c>
      <c r="V1145" s="1">
        <f>S1145/1000</f>
        <v>0.02</v>
      </c>
      <c r="W1145" s="1" t="s">
        <v>231</v>
      </c>
      <c r="X1145" s="1" t="str">
        <f t="shared" si="561"/>
        <v>No</v>
      </c>
      <c r="AB1145" t="s">
        <v>413</v>
      </c>
      <c r="AC1145" s="1" t="s">
        <v>349</v>
      </c>
      <c r="AD1145" t="str">
        <f t="shared" si="534"/>
        <v>Yes</v>
      </c>
      <c r="AE1145" t="str">
        <f t="shared" si="535"/>
        <v>Yes</v>
      </c>
      <c r="AF1145" t="str">
        <f t="shared" si="536"/>
        <v>Yes</v>
      </c>
      <c r="AG1145" t="str">
        <f t="shared" si="537"/>
        <v>Yes</v>
      </c>
      <c r="AH1145" s="1" t="s">
        <v>348</v>
      </c>
      <c r="AI1145" t="s">
        <v>348</v>
      </c>
      <c r="AJ1145" t="str">
        <f t="shared" si="560"/>
        <v>Pesticide</v>
      </c>
      <c r="AK1145" t="str">
        <f t="shared" si="540"/>
        <v>PCP</v>
      </c>
      <c r="AL1145" t="str">
        <f t="shared" si="541"/>
        <v>Consumer</v>
      </c>
      <c r="AM1145" t="str">
        <f t="shared" si="542"/>
        <v>Industrial</v>
      </c>
      <c r="AN1145" t="str">
        <f t="shared" si="543"/>
        <v>Pharmaceutical</v>
      </c>
      <c r="AO1145" t="str">
        <f t="shared" si="544"/>
        <v/>
      </c>
      <c r="AP1145" t="str">
        <f t="shared" si="556"/>
        <v/>
      </c>
    </row>
    <row r="1146" spans="1:42" hidden="1" x14ac:dyDescent="0.35">
      <c r="A1146" s="1">
        <v>4087170</v>
      </c>
      <c r="B1146" s="1" t="s">
        <v>586</v>
      </c>
      <c r="C1146" s="1" t="s">
        <v>588</v>
      </c>
      <c r="D1146" s="1">
        <v>2017</v>
      </c>
      <c r="E1146" s="1" t="s">
        <v>618</v>
      </c>
      <c r="F1146" s="1">
        <v>63147</v>
      </c>
      <c r="G1146" s="1" t="s">
        <v>605</v>
      </c>
      <c r="H1146" s="1" t="s">
        <v>69</v>
      </c>
      <c r="I1146" s="1" t="s">
        <v>596</v>
      </c>
      <c r="J1146" s="1">
        <v>4433</v>
      </c>
      <c r="K1146" s="1" t="s">
        <v>614</v>
      </c>
      <c r="L1146" s="1" t="s">
        <v>554</v>
      </c>
      <c r="M1146" s="1"/>
      <c r="N1146" s="1" t="s">
        <v>606</v>
      </c>
      <c r="O1146" s="1" t="str">
        <f t="shared" si="552"/>
        <v>No</v>
      </c>
      <c r="P1146" s="1" t="s">
        <v>722</v>
      </c>
      <c r="Q1146" s="1">
        <v>0.04</v>
      </c>
      <c r="R1146" s="1">
        <f t="shared" si="550"/>
        <v>0</v>
      </c>
      <c r="S1146" s="1">
        <f>IF(O1146="No", Q1146, " ")</f>
        <v>0.04</v>
      </c>
      <c r="T1146" s="1" t="s">
        <v>7</v>
      </c>
      <c r="U1146" s="1">
        <f>R1146/1</f>
        <v>0</v>
      </c>
      <c r="V1146" s="1">
        <f>S1146</f>
        <v>0.04</v>
      </c>
      <c r="W1146" s="1" t="s">
        <v>177</v>
      </c>
      <c r="X1146" s="1" t="str">
        <f t="shared" si="561"/>
        <v>No</v>
      </c>
      <c r="AB1146" s="1" t="s">
        <v>410</v>
      </c>
      <c r="AC1146" t="str">
        <f t="shared" ref="AC1146:AC1157" si="562">IF(ISNUMBER(SEARCH("Pesticide, active_ingredient", AB1146)), "Yes", "No")</f>
        <v>No</v>
      </c>
      <c r="AD1146" t="str">
        <f t="shared" si="534"/>
        <v>No</v>
      </c>
      <c r="AE1146" t="str">
        <f t="shared" si="535"/>
        <v>Yes</v>
      </c>
      <c r="AF1146" t="str">
        <f t="shared" si="536"/>
        <v>No</v>
      </c>
      <c r="AG1146" t="str">
        <f t="shared" si="537"/>
        <v>No</v>
      </c>
      <c r="AH1146" s="1" t="s">
        <v>348</v>
      </c>
      <c r="AI1146" t="s">
        <v>348</v>
      </c>
      <c r="AJ1146" t="str">
        <f t="shared" si="560"/>
        <v/>
      </c>
      <c r="AK1146" t="str">
        <f t="shared" si="540"/>
        <v/>
      </c>
      <c r="AL1146" t="str">
        <f t="shared" si="541"/>
        <v>Consumer</v>
      </c>
    </row>
    <row r="1147" spans="1:42" hidden="1" x14ac:dyDescent="0.35">
      <c r="A1147" s="1">
        <v>4087170</v>
      </c>
      <c r="B1147" s="1" t="s">
        <v>586</v>
      </c>
      <c r="C1147" s="1" t="s">
        <v>587</v>
      </c>
      <c r="D1147" s="1">
        <v>2017</v>
      </c>
      <c r="E1147" s="1" t="s">
        <v>618</v>
      </c>
      <c r="F1147" s="1">
        <v>62829</v>
      </c>
      <c r="G1147" s="1" t="s">
        <v>225</v>
      </c>
      <c r="H1147" s="1" t="s">
        <v>402</v>
      </c>
      <c r="I1147" s="1" t="s">
        <v>596</v>
      </c>
      <c r="J1147" s="1">
        <v>4433</v>
      </c>
      <c r="K1147" s="1" t="s">
        <v>614</v>
      </c>
      <c r="L1147" s="1" t="s">
        <v>555</v>
      </c>
      <c r="M1147" s="1"/>
      <c r="N1147" s="1" t="s">
        <v>606</v>
      </c>
      <c r="O1147" s="1" t="str">
        <f t="shared" si="552"/>
        <v>No</v>
      </c>
      <c r="P1147" s="1" t="s">
        <v>722</v>
      </c>
      <c r="Q1147" s="1">
        <v>1.6</v>
      </c>
      <c r="R1147" s="1">
        <f t="shared" si="550"/>
        <v>0</v>
      </c>
      <c r="S1147" s="1">
        <v>1.6</v>
      </c>
      <c r="T1147" s="1" t="s">
        <v>7</v>
      </c>
      <c r="U1147" s="1">
        <f>R1147/1</f>
        <v>0</v>
      </c>
      <c r="V1147" s="1">
        <f>S1147</f>
        <v>1.6</v>
      </c>
      <c r="W1147" s="1" t="s">
        <v>199</v>
      </c>
      <c r="X1147" s="1" t="str">
        <f t="shared" si="561"/>
        <v>No</v>
      </c>
      <c r="AB1147" t="s">
        <v>403</v>
      </c>
      <c r="AC1147" t="str">
        <f t="shared" si="562"/>
        <v>No</v>
      </c>
      <c r="AD1147" t="str">
        <f t="shared" si="534"/>
        <v>No</v>
      </c>
      <c r="AE1147" t="str">
        <f t="shared" si="535"/>
        <v>Yes</v>
      </c>
      <c r="AF1147" t="str">
        <f t="shared" si="536"/>
        <v>Yes</v>
      </c>
      <c r="AG1147" t="str">
        <f t="shared" si="537"/>
        <v>No</v>
      </c>
      <c r="AH1147" s="1" t="s">
        <v>348</v>
      </c>
      <c r="AI1147" t="s">
        <v>348</v>
      </c>
      <c r="AJ1147" t="str">
        <f t="shared" si="560"/>
        <v/>
      </c>
      <c r="AK1147" t="str">
        <f t="shared" si="540"/>
        <v/>
      </c>
      <c r="AL1147" t="str">
        <f t="shared" si="541"/>
        <v>Consumer</v>
      </c>
      <c r="AM1147" t="str">
        <f t="shared" ref="AM1147:AM1210" si="563">IF(AF1147="Yes", "Industrial", "")</f>
        <v>Industrial</v>
      </c>
      <c r="AN1147" t="str">
        <f t="shared" ref="AN1147:AN1210" si="564">IF(AG1147="Yes", "Pharmaceutical", "")</f>
        <v/>
      </c>
      <c r="AO1147" t="str">
        <f t="shared" ref="AO1147:AO1210" si="565">IF(AH1147="Yes", "PAH", "")</f>
        <v/>
      </c>
      <c r="AP1147" t="str">
        <f t="shared" ref="AP1147:AP1210" si="566">IF(AI1147="Yes", "Other", "")</f>
        <v/>
      </c>
    </row>
    <row r="1148" spans="1:42" hidden="1" x14ac:dyDescent="0.35">
      <c r="A1148" s="1">
        <v>4087170</v>
      </c>
      <c r="B1148" s="1" t="s">
        <v>586</v>
      </c>
      <c r="C1148" s="1" t="s">
        <v>588</v>
      </c>
      <c r="D1148" s="1">
        <v>2017</v>
      </c>
      <c r="E1148" s="1" t="s">
        <v>618</v>
      </c>
      <c r="F1148" s="1">
        <v>62805</v>
      </c>
      <c r="G1148" s="1" t="s">
        <v>208</v>
      </c>
      <c r="H1148" s="1" t="s">
        <v>42</v>
      </c>
      <c r="I1148" s="1" t="s">
        <v>596</v>
      </c>
      <c r="J1148" s="1">
        <v>4433</v>
      </c>
      <c r="K1148" s="1" t="s">
        <v>614</v>
      </c>
      <c r="L1148" s="1" t="s">
        <v>507</v>
      </c>
      <c r="M1148" s="1"/>
      <c r="N1148" s="1" t="s">
        <v>606</v>
      </c>
      <c r="O1148" s="1" t="str">
        <f t="shared" si="552"/>
        <v>No</v>
      </c>
      <c r="P1148" s="1" t="s">
        <v>722</v>
      </c>
      <c r="Q1148" s="1">
        <v>0.04</v>
      </c>
      <c r="R1148" s="1">
        <f t="shared" si="550"/>
        <v>0</v>
      </c>
      <c r="S1148" s="1">
        <v>0.04</v>
      </c>
      <c r="T1148" s="1" t="s">
        <v>7</v>
      </c>
      <c r="U1148" s="1">
        <f>R1148/1</f>
        <v>0</v>
      </c>
      <c r="V1148" s="1">
        <f>S1148</f>
        <v>0.04</v>
      </c>
      <c r="W1148" s="1" t="s">
        <v>177</v>
      </c>
      <c r="X1148" s="1" t="str">
        <f t="shared" si="561"/>
        <v>No</v>
      </c>
      <c r="AB1148" s="1" t="s">
        <v>381</v>
      </c>
      <c r="AC1148" t="str">
        <f t="shared" si="562"/>
        <v>No</v>
      </c>
      <c r="AD1148" t="str">
        <f t="shared" si="534"/>
        <v>No</v>
      </c>
      <c r="AE1148" t="str">
        <f t="shared" si="535"/>
        <v>No</v>
      </c>
      <c r="AF1148" t="str">
        <f t="shared" si="536"/>
        <v>No</v>
      </c>
      <c r="AG1148" t="str">
        <f t="shared" si="537"/>
        <v>No</v>
      </c>
      <c r="AH1148" s="1" t="s">
        <v>349</v>
      </c>
      <c r="AI1148" t="s">
        <v>348</v>
      </c>
      <c r="AJ1148" t="str">
        <f t="shared" si="560"/>
        <v/>
      </c>
      <c r="AK1148" t="str">
        <f t="shared" si="540"/>
        <v/>
      </c>
      <c r="AL1148" t="str">
        <f t="shared" si="541"/>
        <v/>
      </c>
      <c r="AM1148" t="str">
        <f t="shared" si="563"/>
        <v/>
      </c>
      <c r="AN1148" t="str">
        <f t="shared" si="564"/>
        <v/>
      </c>
      <c r="AO1148" t="str">
        <f t="shared" si="565"/>
        <v>PAH</v>
      </c>
      <c r="AP1148" t="str">
        <f t="shared" si="566"/>
        <v/>
      </c>
    </row>
    <row r="1149" spans="1:42" hidden="1" x14ac:dyDescent="0.35">
      <c r="A1149" s="1">
        <v>4087170</v>
      </c>
      <c r="B1149" s="1" t="s">
        <v>586</v>
      </c>
      <c r="C1149" s="1" t="s">
        <v>587</v>
      </c>
      <c r="D1149" s="1">
        <v>2017</v>
      </c>
      <c r="E1149" s="1" t="s">
        <v>618</v>
      </c>
      <c r="F1149" s="1">
        <v>68015</v>
      </c>
      <c r="G1149" s="1" t="s">
        <v>332</v>
      </c>
      <c r="H1149" s="1" t="s">
        <v>163</v>
      </c>
      <c r="I1149" s="1" t="s">
        <v>597</v>
      </c>
      <c r="J1149" s="1">
        <v>2440</v>
      </c>
      <c r="K1149" s="1" t="s">
        <v>345</v>
      </c>
      <c r="L1149" s="1" t="s">
        <v>561</v>
      </c>
      <c r="M1149" s="1"/>
      <c r="N1149" s="1" t="s">
        <v>606</v>
      </c>
      <c r="O1149" s="1" t="str">
        <f t="shared" si="552"/>
        <v>No</v>
      </c>
      <c r="P1149" s="1" t="s">
        <v>722</v>
      </c>
      <c r="Q1149" s="1">
        <v>270</v>
      </c>
      <c r="R1149" s="1">
        <f t="shared" si="550"/>
        <v>0</v>
      </c>
      <c r="S1149" s="1">
        <v>270</v>
      </c>
      <c r="T1149" s="1" t="s">
        <v>30</v>
      </c>
      <c r="U1149" s="1">
        <f>R1149/1000</f>
        <v>0</v>
      </c>
      <c r="V1149" s="1">
        <f>S1149/1000</f>
        <v>0.27</v>
      </c>
      <c r="W1149" s="1" t="s">
        <v>318</v>
      </c>
      <c r="X1149" s="1" t="str">
        <f t="shared" si="561"/>
        <v>No</v>
      </c>
      <c r="AB1149" t="s">
        <v>501</v>
      </c>
      <c r="AC1149" t="str">
        <f t="shared" si="562"/>
        <v>No</v>
      </c>
      <c r="AD1149" t="str">
        <f t="shared" si="534"/>
        <v>No</v>
      </c>
      <c r="AE1149" t="str">
        <f t="shared" si="535"/>
        <v>No</v>
      </c>
      <c r="AF1149" t="str">
        <f t="shared" si="536"/>
        <v>Yes</v>
      </c>
      <c r="AG1149" t="str">
        <f t="shared" si="537"/>
        <v>Yes</v>
      </c>
      <c r="AH1149" s="1" t="s">
        <v>348</v>
      </c>
      <c r="AI1149" t="s">
        <v>348</v>
      </c>
      <c r="AJ1149" t="str">
        <f t="shared" si="560"/>
        <v/>
      </c>
      <c r="AK1149" t="str">
        <f t="shared" si="540"/>
        <v/>
      </c>
      <c r="AL1149" t="str">
        <f t="shared" si="541"/>
        <v/>
      </c>
      <c r="AM1149" t="str">
        <f t="shared" si="563"/>
        <v>Industrial</v>
      </c>
      <c r="AN1149" t="str">
        <f t="shared" si="564"/>
        <v>Pharmaceutical</v>
      </c>
      <c r="AO1149" t="str">
        <f t="shared" si="565"/>
        <v/>
      </c>
      <c r="AP1149" t="str">
        <f t="shared" si="566"/>
        <v/>
      </c>
    </row>
    <row r="1150" spans="1:42" hidden="1" x14ac:dyDescent="0.35">
      <c r="A1150" s="1">
        <v>4087170</v>
      </c>
      <c r="B1150" s="1" t="s">
        <v>586</v>
      </c>
      <c r="C1150" s="1" t="s">
        <v>588</v>
      </c>
      <c r="D1150" s="1">
        <v>2017</v>
      </c>
      <c r="E1150" s="1" t="s">
        <v>618</v>
      </c>
      <c r="F1150" s="1">
        <v>30194</v>
      </c>
      <c r="G1150" s="1" t="s">
        <v>178</v>
      </c>
      <c r="H1150" s="1" t="s">
        <v>8</v>
      </c>
      <c r="I1150" s="1" t="s">
        <v>596</v>
      </c>
      <c r="J1150" s="1">
        <v>4433</v>
      </c>
      <c r="K1150" s="1" t="s">
        <v>614</v>
      </c>
      <c r="L1150" s="1" t="s">
        <v>543</v>
      </c>
      <c r="M1150" s="1"/>
      <c r="N1150" s="1" t="s">
        <v>606</v>
      </c>
      <c r="O1150" s="1" t="str">
        <f t="shared" si="552"/>
        <v>No</v>
      </c>
      <c r="P1150" s="1" t="s">
        <v>722</v>
      </c>
      <c r="Q1150" s="1">
        <v>0.04</v>
      </c>
      <c r="R1150" s="1">
        <f t="shared" si="550"/>
        <v>0</v>
      </c>
      <c r="S1150" s="1">
        <v>0.04</v>
      </c>
      <c r="T1150" s="1" t="s">
        <v>7</v>
      </c>
      <c r="U1150" s="1">
        <f>R1150/1</f>
        <v>0</v>
      </c>
      <c r="V1150" s="1">
        <f>S1150</f>
        <v>0.04</v>
      </c>
      <c r="W1150" s="1" t="s">
        <v>177</v>
      </c>
      <c r="X1150" s="1" t="str">
        <f t="shared" si="561"/>
        <v>No</v>
      </c>
      <c r="AB1150" t="s">
        <v>350</v>
      </c>
      <c r="AC1150" t="str">
        <f t="shared" si="562"/>
        <v>No</v>
      </c>
      <c r="AD1150" t="str">
        <f t="shared" si="534"/>
        <v>No</v>
      </c>
      <c r="AE1150" t="str">
        <f t="shared" si="535"/>
        <v>Yes</v>
      </c>
      <c r="AF1150" t="str">
        <f t="shared" si="536"/>
        <v>Yes</v>
      </c>
      <c r="AG1150" t="str">
        <f t="shared" si="537"/>
        <v>No</v>
      </c>
      <c r="AH1150" t="s">
        <v>349</v>
      </c>
      <c r="AI1150" t="s">
        <v>348</v>
      </c>
      <c r="AJ1150" t="str">
        <f t="shared" si="560"/>
        <v/>
      </c>
      <c r="AK1150" t="str">
        <f t="shared" si="540"/>
        <v/>
      </c>
      <c r="AL1150" t="str">
        <f t="shared" si="541"/>
        <v>Consumer</v>
      </c>
      <c r="AM1150" t="str">
        <f t="shared" si="563"/>
        <v>Industrial</v>
      </c>
      <c r="AN1150" t="str">
        <f t="shared" si="564"/>
        <v/>
      </c>
      <c r="AO1150" t="str">
        <f t="shared" si="565"/>
        <v>PAH</v>
      </c>
      <c r="AP1150" t="str">
        <f t="shared" si="566"/>
        <v/>
      </c>
    </row>
    <row r="1151" spans="1:42" hidden="1" x14ac:dyDescent="0.35">
      <c r="A1151" s="1">
        <v>4087170</v>
      </c>
      <c r="B1151" s="1" t="s">
        <v>586</v>
      </c>
      <c r="C1151" s="1" t="s">
        <v>587</v>
      </c>
      <c r="D1151" s="1">
        <v>2017</v>
      </c>
      <c r="E1151" s="1" t="s">
        <v>618</v>
      </c>
      <c r="F1151" s="1">
        <v>77146</v>
      </c>
      <c r="G1151" s="1" t="s">
        <v>340</v>
      </c>
      <c r="H1151" s="1" t="s">
        <v>171</v>
      </c>
      <c r="I1151" s="1" t="s">
        <v>596</v>
      </c>
      <c r="J1151" s="1">
        <v>4433</v>
      </c>
      <c r="K1151" s="1" t="s">
        <v>614</v>
      </c>
      <c r="L1151" s="1" t="s">
        <v>562</v>
      </c>
      <c r="M1151" s="1"/>
      <c r="N1151" s="1" t="s">
        <v>606</v>
      </c>
      <c r="O1151" s="1" t="str">
        <f t="shared" si="552"/>
        <v>No</v>
      </c>
      <c r="P1151" s="1" t="s">
        <v>722</v>
      </c>
      <c r="Q1151" s="1">
        <v>0.08</v>
      </c>
      <c r="R1151" s="1">
        <f t="shared" si="550"/>
        <v>0</v>
      </c>
      <c r="S1151" s="1">
        <v>0.08</v>
      </c>
      <c r="T1151" s="1" t="s">
        <v>7</v>
      </c>
      <c r="U1151" s="1">
        <f>R1151/1</f>
        <v>0</v>
      </c>
      <c r="V1151" s="1">
        <f>S1151</f>
        <v>0.08</v>
      </c>
      <c r="W1151" s="1" t="s">
        <v>318</v>
      </c>
      <c r="X1151" s="1" t="str">
        <f t="shared" si="561"/>
        <v>No</v>
      </c>
      <c r="AB1151" t="s">
        <v>511</v>
      </c>
      <c r="AC1151" t="str">
        <f t="shared" si="562"/>
        <v>No</v>
      </c>
      <c r="AD1151" t="str">
        <f t="shared" ref="AD1151:AD1214" si="567">IF(ISNUMBER(SEARCH("Personal_care", AB1151)), "Yes", "No")</f>
        <v>No</v>
      </c>
      <c r="AE1151" t="str">
        <f t="shared" ref="AE1151:AE1214" si="568">IF(ISNUMBER(SEARCH("Consumer_use", AB1151)), "Yes", "No")</f>
        <v>Yes</v>
      </c>
      <c r="AF1151" t="str">
        <f t="shared" ref="AF1151:AF1214" si="569">IF(ISNUMBER(SEARCH("Industrial_manufacturing", AB1151)), "Yes", "No")</f>
        <v>Yes</v>
      </c>
      <c r="AG1151" t="str">
        <f t="shared" ref="AG1151:AG1214" si="570">IF(ISNUMBER(SEARCH("Drug", AB1151)), "Yes", "No")</f>
        <v>Yes</v>
      </c>
      <c r="AH1151" s="1" t="s">
        <v>348</v>
      </c>
      <c r="AI1151" t="s">
        <v>348</v>
      </c>
      <c r="AJ1151" t="str">
        <f t="shared" si="560"/>
        <v/>
      </c>
      <c r="AK1151" t="str">
        <f t="shared" si="540"/>
        <v/>
      </c>
      <c r="AL1151" t="str">
        <f t="shared" si="541"/>
        <v>Consumer</v>
      </c>
      <c r="AM1151" t="str">
        <f t="shared" si="563"/>
        <v>Industrial</v>
      </c>
      <c r="AN1151" t="str">
        <f t="shared" si="564"/>
        <v>Pharmaceutical</v>
      </c>
      <c r="AO1151" t="str">
        <f t="shared" si="565"/>
        <v/>
      </c>
      <c r="AP1151" t="str">
        <f t="shared" si="566"/>
        <v/>
      </c>
    </row>
    <row r="1152" spans="1:42" hidden="1" x14ac:dyDescent="0.35">
      <c r="A1152">
        <v>4087014</v>
      </c>
      <c r="B1152" t="s">
        <v>575</v>
      </c>
      <c r="C1152" t="s">
        <v>576</v>
      </c>
      <c r="D1152">
        <v>2017</v>
      </c>
      <c r="E1152" t="s">
        <v>620</v>
      </c>
      <c r="F1152" s="4">
        <v>63163</v>
      </c>
      <c r="G1152" s="1" t="s">
        <v>189</v>
      </c>
      <c r="H1152" t="s">
        <v>20</v>
      </c>
      <c r="I1152" t="s">
        <v>693</v>
      </c>
      <c r="L1152" t="s">
        <v>551</v>
      </c>
      <c r="N1152" t="s">
        <v>606</v>
      </c>
      <c r="O1152" s="1" t="str">
        <f t="shared" ref="O1152:O1156" si="571">IF(N1152="&lt;", "No", "Yes")</f>
        <v>No</v>
      </c>
      <c r="Q1152">
        <v>100</v>
      </c>
      <c r="R1152">
        <f t="shared" si="550"/>
        <v>0</v>
      </c>
      <c r="S1152">
        <v>100</v>
      </c>
      <c r="T1152" t="s">
        <v>622</v>
      </c>
      <c r="U1152">
        <f>R1152/1</f>
        <v>0</v>
      </c>
      <c r="V1152">
        <f>U1152</f>
        <v>0</v>
      </c>
      <c r="W1152" t="s">
        <v>648</v>
      </c>
      <c r="X1152" t="str">
        <f>IF(S1152&lt;R1152, "Yes*", "No")</f>
        <v>No</v>
      </c>
      <c r="AB1152" t="s">
        <v>361</v>
      </c>
      <c r="AC1152" t="str">
        <f t="shared" si="562"/>
        <v>Yes</v>
      </c>
      <c r="AD1152" t="str">
        <f t="shared" si="567"/>
        <v>Yes</v>
      </c>
      <c r="AE1152" t="str">
        <f t="shared" si="568"/>
        <v>Yes</v>
      </c>
      <c r="AF1152" t="str">
        <f t="shared" si="569"/>
        <v>Yes</v>
      </c>
      <c r="AG1152" t="str">
        <f t="shared" si="570"/>
        <v>Yes</v>
      </c>
      <c r="AH1152" t="s">
        <v>349</v>
      </c>
      <c r="AI1152" t="s">
        <v>348</v>
      </c>
      <c r="AJ1152" t="str">
        <f t="shared" si="560"/>
        <v>Pesticide</v>
      </c>
      <c r="AK1152" t="str">
        <f t="shared" si="540"/>
        <v>PCP</v>
      </c>
      <c r="AL1152" t="str">
        <f t="shared" si="541"/>
        <v>Consumer</v>
      </c>
      <c r="AM1152" t="str">
        <f t="shared" si="563"/>
        <v>Industrial</v>
      </c>
      <c r="AN1152" t="str">
        <f t="shared" si="564"/>
        <v>Pharmaceutical</v>
      </c>
      <c r="AO1152" t="str">
        <f t="shared" si="565"/>
        <v>PAH</v>
      </c>
      <c r="AP1152" t="str">
        <f t="shared" si="566"/>
        <v/>
      </c>
    </row>
    <row r="1153" spans="1:42" hidden="1" x14ac:dyDescent="0.35">
      <c r="A1153" s="1">
        <v>4087170</v>
      </c>
      <c r="B1153" s="1" t="s">
        <v>586</v>
      </c>
      <c r="C1153" s="1" t="s">
        <v>588</v>
      </c>
      <c r="D1153" s="1">
        <v>2017</v>
      </c>
      <c r="E1153" s="1" t="s">
        <v>618</v>
      </c>
      <c r="F1153" s="1">
        <v>62806</v>
      </c>
      <c r="G1153" s="1" t="s">
        <v>209</v>
      </c>
      <c r="H1153" s="1" t="s">
        <v>43</v>
      </c>
      <c r="I1153" s="1" t="s">
        <v>596</v>
      </c>
      <c r="J1153" s="1">
        <v>4433</v>
      </c>
      <c r="K1153" s="1" t="s">
        <v>614</v>
      </c>
      <c r="L1153" s="1" t="s">
        <v>557</v>
      </c>
      <c r="M1153" s="1"/>
      <c r="N1153" s="1" t="s">
        <v>606</v>
      </c>
      <c r="O1153" s="1" t="str">
        <f t="shared" si="571"/>
        <v>No</v>
      </c>
      <c r="P1153" s="1" t="s">
        <v>722</v>
      </c>
      <c r="Q1153" s="1">
        <v>1.6</v>
      </c>
      <c r="R1153" s="1">
        <f t="shared" si="550"/>
        <v>0</v>
      </c>
      <c r="S1153" s="1">
        <v>1.6</v>
      </c>
      <c r="T1153" s="1" t="s">
        <v>7</v>
      </c>
      <c r="U1153" s="1">
        <f>R1153/1</f>
        <v>0</v>
      </c>
      <c r="V1153" s="1">
        <f>S1153</f>
        <v>1.6</v>
      </c>
      <c r="W1153" s="1" t="s">
        <v>177</v>
      </c>
      <c r="X1153" s="1" t="str">
        <f t="shared" ref="X1153:X1175" si="572">IF(N1153="E", "Yes", "No")</f>
        <v>No</v>
      </c>
      <c r="AB1153" s="1" t="s">
        <v>382</v>
      </c>
      <c r="AC1153" t="str">
        <f t="shared" si="562"/>
        <v>No</v>
      </c>
      <c r="AD1153" t="str">
        <f t="shared" si="567"/>
        <v>No</v>
      </c>
      <c r="AE1153" t="str">
        <f t="shared" si="568"/>
        <v>Yes</v>
      </c>
      <c r="AF1153" t="str">
        <f t="shared" si="569"/>
        <v>No</v>
      </c>
      <c r="AG1153" t="str">
        <f t="shared" si="570"/>
        <v>Yes</v>
      </c>
      <c r="AH1153" s="1" t="s">
        <v>348</v>
      </c>
      <c r="AI1153" t="s">
        <v>348</v>
      </c>
      <c r="AJ1153" t="str">
        <f t="shared" si="560"/>
        <v/>
      </c>
      <c r="AK1153" t="str">
        <f t="shared" si="540"/>
        <v/>
      </c>
      <c r="AL1153" t="str">
        <f t="shared" si="541"/>
        <v>Consumer</v>
      </c>
      <c r="AM1153" t="str">
        <f t="shared" si="563"/>
        <v/>
      </c>
      <c r="AN1153" t="str">
        <f t="shared" si="564"/>
        <v>Pharmaceutical</v>
      </c>
      <c r="AO1153" t="str">
        <f t="shared" si="565"/>
        <v/>
      </c>
      <c r="AP1153" t="str">
        <f t="shared" si="566"/>
        <v/>
      </c>
    </row>
    <row r="1154" spans="1:42" hidden="1" x14ac:dyDescent="0.35">
      <c r="A1154" s="1">
        <v>4087170</v>
      </c>
      <c r="B1154" s="1" t="s">
        <v>586</v>
      </c>
      <c r="C1154" s="1" t="s">
        <v>587</v>
      </c>
      <c r="D1154" s="1">
        <v>2017</v>
      </c>
      <c r="E1154" s="1" t="s">
        <v>618</v>
      </c>
      <c r="F1154" s="1">
        <v>68252</v>
      </c>
      <c r="G1154" s="1" t="s">
        <v>339</v>
      </c>
      <c r="H1154" s="1" t="s">
        <v>170</v>
      </c>
      <c r="I1154" s="1" t="s">
        <v>597</v>
      </c>
      <c r="J1154" s="1">
        <v>2440</v>
      </c>
      <c r="K1154" s="1" t="s">
        <v>345</v>
      </c>
      <c r="L1154" s="1" t="s">
        <v>345</v>
      </c>
      <c r="M1154" s="1"/>
      <c r="N1154" s="1" t="s">
        <v>606</v>
      </c>
      <c r="O1154" s="1" t="str">
        <f t="shared" si="571"/>
        <v>No</v>
      </c>
      <c r="P1154" s="1" t="s">
        <v>722</v>
      </c>
      <c r="Q1154" s="1">
        <v>20</v>
      </c>
      <c r="R1154" s="1">
        <f t="shared" si="550"/>
        <v>0</v>
      </c>
      <c r="S1154" s="1">
        <v>20</v>
      </c>
      <c r="T1154" s="1" t="s">
        <v>30</v>
      </c>
      <c r="U1154" s="1">
        <f>R1154/1000</f>
        <v>0</v>
      </c>
      <c r="V1154" s="1">
        <f>S1154/1000</f>
        <v>0.02</v>
      </c>
      <c r="W1154" s="1" t="s">
        <v>318</v>
      </c>
      <c r="X1154" s="1" t="str">
        <f t="shared" si="572"/>
        <v>No</v>
      </c>
      <c r="AB1154" s="1" t="s">
        <v>506</v>
      </c>
      <c r="AC1154" t="str">
        <f t="shared" si="562"/>
        <v>No</v>
      </c>
      <c r="AD1154" t="str">
        <f t="shared" si="567"/>
        <v>No</v>
      </c>
      <c r="AE1154" t="str">
        <f t="shared" si="568"/>
        <v>No</v>
      </c>
      <c r="AF1154" t="str">
        <f t="shared" si="569"/>
        <v>No</v>
      </c>
      <c r="AG1154" t="str">
        <f t="shared" si="570"/>
        <v>Yes</v>
      </c>
      <c r="AH1154" s="1" t="s">
        <v>348</v>
      </c>
      <c r="AI1154" t="s">
        <v>348</v>
      </c>
      <c r="AJ1154" t="str">
        <f t="shared" si="560"/>
        <v/>
      </c>
      <c r="AK1154" t="str">
        <f t="shared" ref="AK1154:AK1217" si="573">IF(AD1154="Yes", "PCP", "")</f>
        <v/>
      </c>
      <c r="AL1154" t="str">
        <f t="shared" ref="AL1154:AL1217" si="574">IF(AE1154="Yes", "Consumer", "")</f>
        <v/>
      </c>
      <c r="AM1154" t="str">
        <f t="shared" si="563"/>
        <v/>
      </c>
      <c r="AN1154" t="str">
        <f t="shared" si="564"/>
        <v>Pharmaceutical</v>
      </c>
      <c r="AO1154" t="str">
        <f t="shared" si="565"/>
        <v/>
      </c>
      <c r="AP1154" t="str">
        <f t="shared" si="566"/>
        <v/>
      </c>
    </row>
    <row r="1155" spans="1:42" hidden="1" x14ac:dyDescent="0.35">
      <c r="A1155" s="1">
        <v>4087170</v>
      </c>
      <c r="B1155" s="1" t="s">
        <v>586</v>
      </c>
      <c r="C1155" s="1" t="s">
        <v>588</v>
      </c>
      <c r="D1155" s="1">
        <v>2017</v>
      </c>
      <c r="E1155" s="1" t="s">
        <v>618</v>
      </c>
      <c r="F1155" s="1">
        <v>62807</v>
      </c>
      <c r="G1155" s="1" t="s">
        <v>609</v>
      </c>
      <c r="H1155" s="1" t="s">
        <v>44</v>
      </c>
      <c r="I1155" s="1" t="s">
        <v>596</v>
      </c>
      <c r="J1155" s="1">
        <v>4433</v>
      </c>
      <c r="K1155" s="1" t="s">
        <v>614</v>
      </c>
      <c r="L1155" s="1" t="s">
        <v>554</v>
      </c>
      <c r="M1155" s="1"/>
      <c r="N1155" s="1" t="s">
        <v>606</v>
      </c>
      <c r="O1155" s="1" t="str">
        <f t="shared" si="571"/>
        <v>No</v>
      </c>
      <c r="P1155" s="1" t="s">
        <v>722</v>
      </c>
      <c r="Q1155" s="1">
        <v>0.04</v>
      </c>
      <c r="R1155" s="1">
        <f t="shared" si="550"/>
        <v>0</v>
      </c>
      <c r="S1155" s="1">
        <v>0.04</v>
      </c>
      <c r="T1155" s="1" t="s">
        <v>7</v>
      </c>
      <c r="U1155" s="1">
        <f>R1155/1</f>
        <v>0</v>
      </c>
      <c r="V1155" s="1">
        <f>S1155</f>
        <v>0.04</v>
      </c>
      <c r="W1155" s="1" t="s">
        <v>177</v>
      </c>
      <c r="X1155" s="1" t="str">
        <f t="shared" si="572"/>
        <v>No</v>
      </c>
      <c r="AB1155" s="1" t="s">
        <v>383</v>
      </c>
      <c r="AC1155" t="str">
        <f t="shared" si="562"/>
        <v>No</v>
      </c>
      <c r="AD1155" t="str">
        <f t="shared" si="567"/>
        <v>No</v>
      </c>
      <c r="AE1155" t="str">
        <f t="shared" si="568"/>
        <v>Yes</v>
      </c>
      <c r="AF1155" t="str">
        <f t="shared" si="569"/>
        <v>No</v>
      </c>
      <c r="AG1155" t="str">
        <f t="shared" si="570"/>
        <v>No</v>
      </c>
      <c r="AH1155" s="1" t="s">
        <v>348</v>
      </c>
      <c r="AI1155" t="s">
        <v>348</v>
      </c>
      <c r="AJ1155" t="str">
        <f t="shared" si="560"/>
        <v/>
      </c>
      <c r="AK1155" t="str">
        <f t="shared" si="573"/>
        <v/>
      </c>
      <c r="AL1155" t="str">
        <f t="shared" si="574"/>
        <v>Consumer</v>
      </c>
      <c r="AM1155" t="str">
        <f t="shared" si="563"/>
        <v/>
      </c>
      <c r="AN1155" t="str">
        <f t="shared" si="564"/>
        <v/>
      </c>
      <c r="AO1155" t="str">
        <f t="shared" si="565"/>
        <v/>
      </c>
      <c r="AP1155" t="str">
        <f t="shared" si="566"/>
        <v/>
      </c>
    </row>
    <row r="1156" spans="1:42" hidden="1" x14ac:dyDescent="0.35">
      <c r="A1156" s="1">
        <v>4087170</v>
      </c>
      <c r="B1156" s="1" t="s">
        <v>586</v>
      </c>
      <c r="C1156" s="1" t="s">
        <v>587</v>
      </c>
      <c r="D1156" s="1">
        <v>2017</v>
      </c>
      <c r="E1156" s="1" t="s">
        <v>618</v>
      </c>
      <c r="F1156" s="1">
        <v>34694</v>
      </c>
      <c r="G1156" s="1" t="s">
        <v>190</v>
      </c>
      <c r="H1156" s="1" t="s">
        <v>21</v>
      </c>
      <c r="I1156" s="1" t="s">
        <v>596</v>
      </c>
      <c r="J1156" s="1">
        <v>4433</v>
      </c>
      <c r="K1156" s="1" t="s">
        <v>614</v>
      </c>
      <c r="L1156" s="1" t="s">
        <v>547</v>
      </c>
      <c r="M1156" s="1"/>
      <c r="N1156" s="1" t="s">
        <v>606</v>
      </c>
      <c r="O1156" s="1" t="str">
        <f t="shared" si="571"/>
        <v>No</v>
      </c>
      <c r="P1156" s="1" t="s">
        <v>722</v>
      </c>
      <c r="Q1156" s="1">
        <v>0.16</v>
      </c>
      <c r="R1156" s="1">
        <f t="shared" si="550"/>
        <v>0</v>
      </c>
      <c r="S1156" s="1">
        <v>0.16</v>
      </c>
      <c r="T1156" s="1" t="s">
        <v>7</v>
      </c>
      <c r="U1156" s="1">
        <f>R1156/1</f>
        <v>0</v>
      </c>
      <c r="V1156" s="1">
        <f>S1156</f>
        <v>0.16</v>
      </c>
      <c r="W1156" s="1" t="s">
        <v>177</v>
      </c>
      <c r="X1156" s="1" t="str">
        <f t="shared" si="572"/>
        <v>No</v>
      </c>
      <c r="AB1156" t="s">
        <v>357</v>
      </c>
      <c r="AC1156" t="str">
        <f t="shared" si="562"/>
        <v>No</v>
      </c>
      <c r="AD1156" t="str">
        <f t="shared" si="567"/>
        <v>Yes</v>
      </c>
      <c r="AE1156" t="str">
        <f t="shared" si="568"/>
        <v>Yes</v>
      </c>
      <c r="AF1156" t="str">
        <f t="shared" si="569"/>
        <v>Yes</v>
      </c>
      <c r="AG1156" t="str">
        <f t="shared" si="570"/>
        <v>No</v>
      </c>
      <c r="AH1156" t="s">
        <v>348</v>
      </c>
      <c r="AI1156" t="s">
        <v>348</v>
      </c>
      <c r="AJ1156" t="str">
        <f t="shared" si="560"/>
        <v/>
      </c>
      <c r="AK1156" t="str">
        <f t="shared" si="573"/>
        <v>PCP</v>
      </c>
      <c r="AL1156" t="str">
        <f t="shared" si="574"/>
        <v>Consumer</v>
      </c>
      <c r="AM1156" t="str">
        <f t="shared" si="563"/>
        <v>Industrial</v>
      </c>
      <c r="AN1156" t="str">
        <f t="shared" si="564"/>
        <v/>
      </c>
      <c r="AO1156" t="str">
        <f t="shared" si="565"/>
        <v/>
      </c>
      <c r="AP1156" t="str">
        <f t="shared" si="566"/>
        <v/>
      </c>
    </row>
    <row r="1157" spans="1:42" hidden="1" x14ac:dyDescent="0.35">
      <c r="A1157" s="1">
        <v>4087170</v>
      </c>
      <c r="B1157" s="1" t="s">
        <v>586</v>
      </c>
      <c r="C1157" s="1" t="s">
        <v>588</v>
      </c>
      <c r="D1157" s="1">
        <v>2017</v>
      </c>
      <c r="E1157" s="1" t="s">
        <v>618</v>
      </c>
      <c r="F1157" s="1">
        <v>61702</v>
      </c>
      <c r="G1157" s="1" t="s">
        <v>198</v>
      </c>
      <c r="H1157" s="1" t="s">
        <v>31</v>
      </c>
      <c r="I1157" s="1" t="s">
        <v>596</v>
      </c>
      <c r="J1157" s="1">
        <v>4433</v>
      </c>
      <c r="K1157" s="1" t="s">
        <v>614</v>
      </c>
      <c r="L1157" s="1" t="s">
        <v>554</v>
      </c>
      <c r="M1157" s="1"/>
      <c r="N1157" s="1" t="s">
        <v>606</v>
      </c>
      <c r="O1157" s="1" t="s">
        <v>348</v>
      </c>
      <c r="P1157" s="1" t="s">
        <v>722</v>
      </c>
      <c r="Q1157" s="3">
        <v>0</v>
      </c>
      <c r="R1157" s="1">
        <f t="shared" si="550"/>
        <v>0</v>
      </c>
      <c r="S1157" s="1">
        <v>0.16</v>
      </c>
      <c r="T1157" s="1" t="s">
        <v>7</v>
      </c>
      <c r="U1157" s="1">
        <f>R1157/1</f>
        <v>0</v>
      </c>
      <c r="V1157" s="1">
        <f>S1157</f>
        <v>0.16</v>
      </c>
      <c r="W1157" s="1" t="s">
        <v>177</v>
      </c>
      <c r="X1157" s="1" t="str">
        <f t="shared" si="572"/>
        <v>No</v>
      </c>
      <c r="AB1157" s="1" t="s">
        <v>371</v>
      </c>
      <c r="AC1157" t="str">
        <f t="shared" si="562"/>
        <v>No</v>
      </c>
      <c r="AD1157" t="str">
        <f t="shared" si="567"/>
        <v>No</v>
      </c>
      <c r="AE1157" t="str">
        <f t="shared" si="568"/>
        <v>Yes</v>
      </c>
      <c r="AF1157" t="str">
        <f t="shared" si="569"/>
        <v>No</v>
      </c>
      <c r="AG1157" t="str">
        <f t="shared" si="570"/>
        <v>No</v>
      </c>
      <c r="AH1157" s="1" t="s">
        <v>348</v>
      </c>
      <c r="AI1157" t="s">
        <v>348</v>
      </c>
      <c r="AJ1157" t="str">
        <f t="shared" si="560"/>
        <v/>
      </c>
      <c r="AK1157" t="str">
        <f t="shared" si="573"/>
        <v/>
      </c>
      <c r="AL1157" t="str">
        <f t="shared" si="574"/>
        <v>Consumer</v>
      </c>
      <c r="AM1157" t="str">
        <f t="shared" si="563"/>
        <v/>
      </c>
      <c r="AN1157" t="str">
        <f t="shared" si="564"/>
        <v/>
      </c>
      <c r="AO1157" t="str">
        <f t="shared" si="565"/>
        <v/>
      </c>
      <c r="AP1157" t="str">
        <f t="shared" si="566"/>
        <v/>
      </c>
    </row>
    <row r="1158" spans="1:42" hidden="1" x14ac:dyDescent="0.35">
      <c r="A1158" s="1">
        <v>4087170</v>
      </c>
      <c r="B1158" s="1" t="s">
        <v>586</v>
      </c>
      <c r="C1158" s="1" t="s">
        <v>587</v>
      </c>
      <c r="D1158" s="1">
        <v>2017</v>
      </c>
      <c r="E1158" s="1" t="s">
        <v>618</v>
      </c>
      <c r="F1158" s="1">
        <v>67449</v>
      </c>
      <c r="G1158" s="1" t="s">
        <v>245</v>
      </c>
      <c r="H1158" s="1" t="s">
        <v>83</v>
      </c>
      <c r="I1158" s="1" t="s">
        <v>597</v>
      </c>
      <c r="J1158" s="1">
        <v>2440</v>
      </c>
      <c r="K1158" s="1" t="s">
        <v>345</v>
      </c>
      <c r="L1158" s="1" t="s">
        <v>564</v>
      </c>
      <c r="M1158" s="1"/>
      <c r="N1158" s="1" t="s">
        <v>606</v>
      </c>
      <c r="O1158" s="1" t="str">
        <f t="shared" ref="O1158:O1169" si="575">IF(N1158="&lt;", "No", "Yes")</f>
        <v>No</v>
      </c>
      <c r="P1158" s="1" t="s">
        <v>722</v>
      </c>
      <c r="Q1158" s="1">
        <v>80</v>
      </c>
      <c r="R1158" s="1">
        <f t="shared" si="550"/>
        <v>0</v>
      </c>
      <c r="S1158" s="1">
        <v>80</v>
      </c>
      <c r="T1158" s="1" t="s">
        <v>30</v>
      </c>
      <c r="U1158" s="1">
        <f>R1158/1000</f>
        <v>0</v>
      </c>
      <c r="V1158" s="1">
        <f>S1158/1000</f>
        <v>0.08</v>
      </c>
      <c r="W1158" s="1" t="s">
        <v>231</v>
      </c>
      <c r="X1158" s="1" t="str">
        <f t="shared" si="572"/>
        <v>No</v>
      </c>
      <c r="AB1158" t="s">
        <v>423</v>
      </c>
      <c r="AC1158" s="1" t="s">
        <v>349</v>
      </c>
      <c r="AD1158" t="str">
        <f t="shared" si="567"/>
        <v>No</v>
      </c>
      <c r="AE1158" t="str">
        <f t="shared" si="568"/>
        <v>No</v>
      </c>
      <c r="AF1158" t="str">
        <f t="shared" si="569"/>
        <v>No</v>
      </c>
      <c r="AG1158" t="str">
        <f t="shared" si="570"/>
        <v>Yes</v>
      </c>
      <c r="AH1158" s="1" t="s">
        <v>348</v>
      </c>
      <c r="AI1158" t="s">
        <v>348</v>
      </c>
      <c r="AJ1158" t="str">
        <f t="shared" si="560"/>
        <v>Pesticide</v>
      </c>
      <c r="AK1158" t="str">
        <f t="shared" si="573"/>
        <v/>
      </c>
      <c r="AL1158" t="str">
        <f t="shared" si="574"/>
        <v/>
      </c>
      <c r="AM1158" t="str">
        <f t="shared" si="563"/>
        <v/>
      </c>
      <c r="AN1158" t="str">
        <f t="shared" si="564"/>
        <v>Pharmaceutical</v>
      </c>
      <c r="AO1158" t="str">
        <f t="shared" si="565"/>
        <v/>
      </c>
      <c r="AP1158" t="str">
        <f t="shared" si="566"/>
        <v/>
      </c>
    </row>
    <row r="1159" spans="1:42" hidden="1" x14ac:dyDescent="0.35">
      <c r="A1159" s="1">
        <v>4087170</v>
      </c>
      <c r="B1159" s="1" t="s">
        <v>586</v>
      </c>
      <c r="C1159" s="1" t="s">
        <v>588</v>
      </c>
      <c r="D1159" s="1">
        <v>2017</v>
      </c>
      <c r="E1159" s="1" t="s">
        <v>618</v>
      </c>
      <c r="F1159" s="1">
        <v>62808</v>
      </c>
      <c r="G1159" s="1" t="s">
        <v>210</v>
      </c>
      <c r="H1159" s="1" t="s">
        <v>45</v>
      </c>
      <c r="I1159" s="1" t="s">
        <v>596</v>
      </c>
      <c r="J1159" s="1">
        <v>4433</v>
      </c>
      <c r="K1159" s="1" t="s">
        <v>614</v>
      </c>
      <c r="L1159" s="1" t="s">
        <v>532</v>
      </c>
      <c r="M1159" s="1"/>
      <c r="N1159" s="1" t="s">
        <v>606</v>
      </c>
      <c r="O1159" s="1" t="str">
        <f t="shared" si="575"/>
        <v>No</v>
      </c>
      <c r="P1159" s="1" t="s">
        <v>722</v>
      </c>
      <c r="Q1159" s="1">
        <v>0.04</v>
      </c>
      <c r="R1159" s="1">
        <f t="shared" si="550"/>
        <v>0</v>
      </c>
      <c r="S1159" s="1">
        <v>0.04</v>
      </c>
      <c r="T1159" s="1" t="s">
        <v>7</v>
      </c>
      <c r="U1159" s="1">
        <f>R1159/1</f>
        <v>0</v>
      </c>
      <c r="V1159" s="1">
        <f>S1159</f>
        <v>0.04</v>
      </c>
      <c r="W1159" s="1" t="s">
        <v>177</v>
      </c>
      <c r="X1159" s="1" t="str">
        <f t="shared" si="572"/>
        <v>No</v>
      </c>
      <c r="AB1159" t="s">
        <v>384</v>
      </c>
      <c r="AC1159" t="str">
        <f t="shared" ref="AC1159:AC1167" si="576">IF(ISNUMBER(SEARCH("Pesticide, active_ingredient", AB1159)), "Yes", "No")</f>
        <v>No</v>
      </c>
      <c r="AD1159" t="str">
        <f t="shared" si="567"/>
        <v>No</v>
      </c>
      <c r="AE1159" t="str">
        <f t="shared" si="568"/>
        <v>No</v>
      </c>
      <c r="AF1159" t="str">
        <f t="shared" si="569"/>
        <v>No</v>
      </c>
      <c r="AG1159" t="str">
        <f t="shared" si="570"/>
        <v>No</v>
      </c>
      <c r="AH1159" s="1" t="s">
        <v>348</v>
      </c>
      <c r="AI1159" t="s">
        <v>349</v>
      </c>
      <c r="AJ1159" t="str">
        <f t="shared" si="560"/>
        <v/>
      </c>
      <c r="AK1159" t="str">
        <f t="shared" si="573"/>
        <v/>
      </c>
      <c r="AL1159" t="str">
        <f t="shared" si="574"/>
        <v/>
      </c>
      <c r="AM1159" t="str">
        <f t="shared" si="563"/>
        <v/>
      </c>
      <c r="AN1159" t="str">
        <f t="shared" si="564"/>
        <v/>
      </c>
      <c r="AO1159" t="str">
        <f t="shared" si="565"/>
        <v/>
      </c>
      <c r="AP1159" t="str">
        <f t="shared" si="566"/>
        <v>Other</v>
      </c>
    </row>
    <row r="1160" spans="1:42" hidden="1" x14ac:dyDescent="0.35">
      <c r="A1160" s="1">
        <v>4087170</v>
      </c>
      <c r="B1160" s="1" t="s">
        <v>586</v>
      </c>
      <c r="C1160" s="1" t="s">
        <v>587</v>
      </c>
      <c r="D1160" s="1">
        <v>2017</v>
      </c>
      <c r="E1160" s="1" t="s">
        <v>618</v>
      </c>
      <c r="F1160" s="1">
        <v>62834</v>
      </c>
      <c r="G1160" s="1" t="s">
        <v>228</v>
      </c>
      <c r="H1160" s="1" t="s">
        <v>67</v>
      </c>
      <c r="I1160" s="1" t="s">
        <v>596</v>
      </c>
      <c r="J1160" s="1">
        <v>4433</v>
      </c>
      <c r="K1160" s="1" t="s">
        <v>614</v>
      </c>
      <c r="L1160" s="1" t="s">
        <v>547</v>
      </c>
      <c r="M1160" s="1"/>
      <c r="N1160" s="1" t="s">
        <v>606</v>
      </c>
      <c r="O1160" s="1" t="str">
        <f t="shared" si="575"/>
        <v>No</v>
      </c>
      <c r="P1160" s="1" t="s">
        <v>349</v>
      </c>
      <c r="Q1160">
        <f>0.0497-0.05</f>
        <v>-3.0000000000000165E-4</v>
      </c>
      <c r="R1160" s="1">
        <f t="shared" si="550"/>
        <v>0</v>
      </c>
      <c r="S1160" s="1">
        <v>0.08</v>
      </c>
      <c r="T1160" s="1" t="s">
        <v>7</v>
      </c>
      <c r="U1160" s="1">
        <f>R1160/1</f>
        <v>0</v>
      </c>
      <c r="V1160" s="1">
        <f>S1160</f>
        <v>0.08</v>
      </c>
      <c r="W1160" s="1" t="s">
        <v>177</v>
      </c>
      <c r="X1160" s="1" t="str">
        <f t="shared" si="572"/>
        <v>No</v>
      </c>
      <c r="AB1160" t="s">
        <v>408</v>
      </c>
      <c r="AC1160" t="str">
        <f t="shared" si="576"/>
        <v>No</v>
      </c>
      <c r="AD1160" t="str">
        <f t="shared" si="567"/>
        <v>Yes</v>
      </c>
      <c r="AE1160" t="str">
        <f t="shared" si="568"/>
        <v>Yes</v>
      </c>
      <c r="AF1160" t="str">
        <f t="shared" si="569"/>
        <v>Yes</v>
      </c>
      <c r="AG1160" t="str">
        <f t="shared" si="570"/>
        <v>No</v>
      </c>
      <c r="AH1160" s="1" t="s">
        <v>348</v>
      </c>
      <c r="AI1160" t="s">
        <v>348</v>
      </c>
      <c r="AJ1160" t="str">
        <f t="shared" si="560"/>
        <v/>
      </c>
      <c r="AK1160" t="str">
        <f t="shared" si="573"/>
        <v>PCP</v>
      </c>
      <c r="AL1160" t="str">
        <f t="shared" si="574"/>
        <v>Consumer</v>
      </c>
      <c r="AM1160" t="str">
        <f t="shared" si="563"/>
        <v>Industrial</v>
      </c>
      <c r="AN1160" t="str">
        <f t="shared" si="564"/>
        <v/>
      </c>
      <c r="AO1160" t="str">
        <f t="shared" si="565"/>
        <v/>
      </c>
      <c r="AP1160" t="str">
        <f t="shared" si="566"/>
        <v/>
      </c>
    </row>
    <row r="1161" spans="1:42" hidden="1" x14ac:dyDescent="0.35">
      <c r="A1161" s="1">
        <v>4087170</v>
      </c>
      <c r="B1161" s="1" t="s">
        <v>586</v>
      </c>
      <c r="C1161" s="1" t="s">
        <v>588</v>
      </c>
      <c r="D1161" s="1">
        <v>2017</v>
      </c>
      <c r="E1161" s="1" t="s">
        <v>618</v>
      </c>
      <c r="F1161" s="1">
        <v>62809</v>
      </c>
      <c r="G1161" s="1" t="s">
        <v>211</v>
      </c>
      <c r="H1161" s="1" t="s">
        <v>46</v>
      </c>
      <c r="I1161" s="1" t="s">
        <v>596</v>
      </c>
      <c r="J1161" s="1">
        <v>4433</v>
      </c>
      <c r="K1161" s="1" t="s">
        <v>614</v>
      </c>
      <c r="L1161" s="1" t="s">
        <v>554</v>
      </c>
      <c r="M1161" s="1"/>
      <c r="N1161" s="1" t="s">
        <v>606</v>
      </c>
      <c r="O1161" s="1" t="str">
        <f t="shared" si="575"/>
        <v>No</v>
      </c>
      <c r="P1161" s="1" t="s">
        <v>722</v>
      </c>
      <c r="Q1161" s="1">
        <v>0.02</v>
      </c>
      <c r="R1161" s="1">
        <f t="shared" si="550"/>
        <v>0</v>
      </c>
      <c r="S1161" s="1">
        <v>0.02</v>
      </c>
      <c r="T1161" s="1" t="s">
        <v>7</v>
      </c>
      <c r="U1161" s="1">
        <f>R1161/1</f>
        <v>0</v>
      </c>
      <c r="V1161" s="1">
        <f>S1161</f>
        <v>0.02</v>
      </c>
      <c r="W1161" s="1" t="s">
        <v>177</v>
      </c>
      <c r="X1161" s="1" t="str">
        <f t="shared" si="572"/>
        <v>No</v>
      </c>
      <c r="AB1161" t="s">
        <v>385</v>
      </c>
      <c r="AC1161" t="str">
        <f t="shared" si="576"/>
        <v>No</v>
      </c>
      <c r="AD1161" t="str">
        <f t="shared" si="567"/>
        <v>No</v>
      </c>
      <c r="AE1161" t="str">
        <f t="shared" si="568"/>
        <v>Yes</v>
      </c>
      <c r="AF1161" t="str">
        <f t="shared" si="569"/>
        <v>No</v>
      </c>
      <c r="AG1161" t="str">
        <f t="shared" si="570"/>
        <v>No</v>
      </c>
      <c r="AH1161" s="1" t="s">
        <v>348</v>
      </c>
      <c r="AI1161" t="s">
        <v>348</v>
      </c>
      <c r="AJ1161" t="str">
        <f t="shared" si="560"/>
        <v/>
      </c>
      <c r="AK1161" t="str">
        <f t="shared" si="573"/>
        <v/>
      </c>
      <c r="AL1161" t="str">
        <f t="shared" si="574"/>
        <v>Consumer</v>
      </c>
      <c r="AM1161" t="str">
        <f t="shared" si="563"/>
        <v/>
      </c>
      <c r="AN1161" t="str">
        <f t="shared" si="564"/>
        <v/>
      </c>
      <c r="AO1161" t="str">
        <f t="shared" si="565"/>
        <v/>
      </c>
      <c r="AP1161" t="str">
        <f t="shared" si="566"/>
        <v/>
      </c>
    </row>
    <row r="1162" spans="1:42" hidden="1" x14ac:dyDescent="0.35">
      <c r="A1162" s="1">
        <v>4087170</v>
      </c>
      <c r="B1162" s="1" t="s">
        <v>586</v>
      </c>
      <c r="C1162" s="1" t="s">
        <v>587</v>
      </c>
      <c r="D1162" s="1">
        <v>2017</v>
      </c>
      <c r="E1162" s="1" t="s">
        <v>618</v>
      </c>
      <c r="F1162" s="1">
        <v>62831</v>
      </c>
      <c r="G1162" s="1" t="s">
        <v>604</v>
      </c>
      <c r="H1162" s="1" t="s">
        <v>64</v>
      </c>
      <c r="I1162" s="1" t="s">
        <v>596</v>
      </c>
      <c r="J1162" s="1">
        <v>4433</v>
      </c>
      <c r="K1162" s="1" t="s">
        <v>614</v>
      </c>
      <c r="L1162" s="1" t="s">
        <v>548</v>
      </c>
      <c r="M1162" s="1"/>
      <c r="N1162" s="1" t="s">
        <v>606</v>
      </c>
      <c r="O1162" s="1" t="str">
        <f t="shared" si="575"/>
        <v>No</v>
      </c>
      <c r="P1162" s="1" t="s">
        <v>722</v>
      </c>
      <c r="Q1162" s="1">
        <v>0.16</v>
      </c>
      <c r="R1162" s="1">
        <f t="shared" si="550"/>
        <v>0</v>
      </c>
      <c r="S1162" s="1">
        <v>0.16</v>
      </c>
      <c r="T1162" s="1" t="s">
        <v>7</v>
      </c>
      <c r="U1162" s="1">
        <f>R1162/1</f>
        <v>0</v>
      </c>
      <c r="V1162" s="1">
        <f>S1162</f>
        <v>0.16</v>
      </c>
      <c r="W1162" s="1" t="s">
        <v>177</v>
      </c>
      <c r="X1162" s="1" t="str">
        <f t="shared" si="572"/>
        <v>No</v>
      </c>
      <c r="AB1162" t="s">
        <v>405</v>
      </c>
      <c r="AC1162" t="str">
        <f t="shared" si="576"/>
        <v>No</v>
      </c>
      <c r="AD1162" t="str">
        <f t="shared" si="567"/>
        <v>Yes</v>
      </c>
      <c r="AE1162" t="str">
        <f t="shared" si="568"/>
        <v>Yes</v>
      </c>
      <c r="AF1162" t="str">
        <f t="shared" si="569"/>
        <v>Yes</v>
      </c>
      <c r="AG1162" t="str">
        <f t="shared" si="570"/>
        <v>Yes</v>
      </c>
      <c r="AH1162" s="1" t="s">
        <v>348</v>
      </c>
      <c r="AI1162" t="s">
        <v>348</v>
      </c>
      <c r="AJ1162" t="str">
        <f t="shared" si="560"/>
        <v/>
      </c>
      <c r="AK1162" t="str">
        <f t="shared" si="573"/>
        <v>PCP</v>
      </c>
      <c r="AL1162" t="str">
        <f t="shared" si="574"/>
        <v>Consumer</v>
      </c>
      <c r="AM1162" t="str">
        <f t="shared" si="563"/>
        <v>Industrial</v>
      </c>
      <c r="AN1162" t="str">
        <f t="shared" si="564"/>
        <v>Pharmaceutical</v>
      </c>
      <c r="AO1162" t="str">
        <f t="shared" si="565"/>
        <v/>
      </c>
      <c r="AP1162" t="str">
        <f t="shared" si="566"/>
        <v/>
      </c>
    </row>
    <row r="1163" spans="1:42" hidden="1" x14ac:dyDescent="0.35">
      <c r="A1163" s="1">
        <v>4087170</v>
      </c>
      <c r="B1163" s="1" t="s">
        <v>586</v>
      </c>
      <c r="C1163" s="1" t="s">
        <v>588</v>
      </c>
      <c r="D1163" s="1">
        <v>2017</v>
      </c>
      <c r="E1163" s="1" t="s">
        <v>618</v>
      </c>
      <c r="F1163" s="1">
        <v>62829</v>
      </c>
      <c r="G1163" s="1" t="s">
        <v>225</v>
      </c>
      <c r="H1163" s="1" t="s">
        <v>402</v>
      </c>
      <c r="I1163" s="1" t="s">
        <v>596</v>
      </c>
      <c r="J1163" s="1">
        <v>4433</v>
      </c>
      <c r="K1163" s="1" t="s">
        <v>614</v>
      </c>
      <c r="L1163" s="1" t="s">
        <v>555</v>
      </c>
      <c r="M1163" s="1"/>
      <c r="N1163" s="1" t="s">
        <v>606</v>
      </c>
      <c r="O1163" s="1" t="str">
        <f t="shared" si="575"/>
        <v>No</v>
      </c>
      <c r="P1163" s="1" t="s">
        <v>722</v>
      </c>
      <c r="Q1163" s="1">
        <v>1.6</v>
      </c>
      <c r="R1163" s="1">
        <f t="shared" si="550"/>
        <v>0</v>
      </c>
      <c r="S1163" s="1">
        <v>1.6</v>
      </c>
      <c r="T1163" s="1" t="s">
        <v>7</v>
      </c>
      <c r="U1163" s="1">
        <f>R1163/1</f>
        <v>0</v>
      </c>
      <c r="V1163" s="1">
        <f>S1163</f>
        <v>1.6</v>
      </c>
      <c r="W1163" s="1" t="s">
        <v>199</v>
      </c>
      <c r="X1163" s="1" t="str">
        <f t="shared" si="572"/>
        <v>No</v>
      </c>
      <c r="AB1163" t="s">
        <v>403</v>
      </c>
      <c r="AC1163" t="str">
        <f t="shared" si="576"/>
        <v>No</v>
      </c>
      <c r="AD1163" t="str">
        <f t="shared" si="567"/>
        <v>No</v>
      </c>
      <c r="AE1163" t="str">
        <f t="shared" si="568"/>
        <v>Yes</v>
      </c>
      <c r="AF1163" t="str">
        <f t="shared" si="569"/>
        <v>Yes</v>
      </c>
      <c r="AG1163" t="str">
        <f t="shared" si="570"/>
        <v>No</v>
      </c>
      <c r="AH1163" s="1" t="s">
        <v>348</v>
      </c>
      <c r="AI1163" t="s">
        <v>348</v>
      </c>
      <c r="AJ1163" t="str">
        <f t="shared" si="560"/>
        <v/>
      </c>
      <c r="AK1163" t="str">
        <f t="shared" si="573"/>
        <v/>
      </c>
      <c r="AL1163" t="str">
        <f t="shared" si="574"/>
        <v>Consumer</v>
      </c>
      <c r="AM1163" t="str">
        <f t="shared" si="563"/>
        <v>Industrial</v>
      </c>
      <c r="AN1163" t="str">
        <f t="shared" si="564"/>
        <v/>
      </c>
      <c r="AO1163" t="str">
        <f t="shared" si="565"/>
        <v/>
      </c>
      <c r="AP1163" t="str">
        <f t="shared" si="566"/>
        <v/>
      </c>
    </row>
    <row r="1164" spans="1:42" hidden="1" x14ac:dyDescent="0.35">
      <c r="A1164" s="1">
        <v>4087170</v>
      </c>
      <c r="B1164" s="1" t="s">
        <v>586</v>
      </c>
      <c r="C1164" s="1" t="s">
        <v>587</v>
      </c>
      <c r="D1164" s="1">
        <v>2017</v>
      </c>
      <c r="E1164" s="1" t="s">
        <v>618</v>
      </c>
      <c r="F1164" s="1">
        <v>67448</v>
      </c>
      <c r="G1164" s="1" t="s">
        <v>244</v>
      </c>
      <c r="H1164" s="1" t="s">
        <v>82</v>
      </c>
      <c r="I1164" s="1" t="s">
        <v>597</v>
      </c>
      <c r="J1164" s="1">
        <v>2440</v>
      </c>
      <c r="K1164" s="1" t="s">
        <v>345</v>
      </c>
      <c r="L1164" s="1" t="s">
        <v>345</v>
      </c>
      <c r="M1164" s="1"/>
      <c r="N1164" s="1" t="s">
        <v>606</v>
      </c>
      <c r="O1164" s="1" t="str">
        <f t="shared" si="575"/>
        <v>No</v>
      </c>
      <c r="P1164" s="1" t="s">
        <v>722</v>
      </c>
      <c r="Q1164" s="1">
        <v>37</v>
      </c>
      <c r="R1164" s="1">
        <f t="shared" si="550"/>
        <v>0</v>
      </c>
      <c r="S1164" s="1">
        <v>37</v>
      </c>
      <c r="T1164" s="1" t="s">
        <v>30</v>
      </c>
      <c r="U1164" s="1">
        <f>R1164/1000</f>
        <v>0</v>
      </c>
      <c r="V1164" s="1">
        <f>S1164/1000</f>
        <v>3.6999999999999998E-2</v>
      </c>
      <c r="W1164" s="1" t="s">
        <v>231</v>
      </c>
      <c r="X1164" s="1" t="str">
        <f t="shared" si="572"/>
        <v>No</v>
      </c>
      <c r="AB1164" t="s">
        <v>422</v>
      </c>
      <c r="AC1164" t="str">
        <f t="shared" si="576"/>
        <v>No</v>
      </c>
      <c r="AD1164" t="str">
        <f t="shared" si="567"/>
        <v>No</v>
      </c>
      <c r="AE1164" t="str">
        <f t="shared" si="568"/>
        <v>No</v>
      </c>
      <c r="AF1164" t="str">
        <f t="shared" si="569"/>
        <v>No</v>
      </c>
      <c r="AG1164" t="str">
        <f t="shared" si="570"/>
        <v>Yes</v>
      </c>
      <c r="AH1164" s="1" t="s">
        <v>348</v>
      </c>
      <c r="AI1164" t="s">
        <v>348</v>
      </c>
      <c r="AJ1164" t="str">
        <f t="shared" si="560"/>
        <v/>
      </c>
      <c r="AK1164" t="str">
        <f t="shared" si="573"/>
        <v/>
      </c>
      <c r="AL1164" t="str">
        <f t="shared" si="574"/>
        <v/>
      </c>
      <c r="AM1164" t="str">
        <f t="shared" si="563"/>
        <v/>
      </c>
      <c r="AN1164" t="str">
        <f t="shared" si="564"/>
        <v>Pharmaceutical</v>
      </c>
      <c r="AO1164" t="str">
        <f t="shared" si="565"/>
        <v/>
      </c>
      <c r="AP1164" t="str">
        <f t="shared" si="566"/>
        <v/>
      </c>
    </row>
    <row r="1165" spans="1:42" hidden="1" x14ac:dyDescent="0.35">
      <c r="A1165" s="1">
        <v>4087170</v>
      </c>
      <c r="B1165" s="1" t="s">
        <v>586</v>
      </c>
      <c r="C1165" s="1" t="s">
        <v>588</v>
      </c>
      <c r="D1165" s="1">
        <v>2017</v>
      </c>
      <c r="E1165" s="1" t="s">
        <v>618</v>
      </c>
      <c r="F1165" s="1">
        <v>61703</v>
      </c>
      <c r="G1165" s="1" t="s">
        <v>200</v>
      </c>
      <c r="H1165" s="1" t="s">
        <v>32</v>
      </c>
      <c r="I1165" s="1" t="s">
        <v>596</v>
      </c>
      <c r="J1165" s="1">
        <v>4433</v>
      </c>
      <c r="K1165" s="1" t="s">
        <v>614</v>
      </c>
      <c r="L1165" s="1" t="s">
        <v>554</v>
      </c>
      <c r="M1165" s="1"/>
      <c r="N1165" s="1" t="s">
        <v>606</v>
      </c>
      <c r="O1165" s="1" t="str">
        <f t="shared" si="575"/>
        <v>No</v>
      </c>
      <c r="P1165" s="1" t="s">
        <v>722</v>
      </c>
      <c r="Q1165" s="1">
        <v>1.6</v>
      </c>
      <c r="R1165" s="1">
        <f t="shared" si="550"/>
        <v>0</v>
      </c>
      <c r="S1165" s="1">
        <v>1.6</v>
      </c>
      <c r="T1165" s="1" t="s">
        <v>7</v>
      </c>
      <c r="U1165" s="1">
        <f t="shared" ref="U1165:U1174" si="577">R1165/1</f>
        <v>0</v>
      </c>
      <c r="V1165" s="1">
        <f t="shared" ref="V1165:V1174" si="578">S1165</f>
        <v>1.6</v>
      </c>
      <c r="W1165" s="1" t="s">
        <v>199</v>
      </c>
      <c r="X1165" s="1" t="str">
        <f t="shared" si="572"/>
        <v>No</v>
      </c>
      <c r="AB1165" s="1" t="s">
        <v>372</v>
      </c>
      <c r="AC1165" t="str">
        <f t="shared" si="576"/>
        <v>No</v>
      </c>
      <c r="AD1165" t="str">
        <f t="shared" si="567"/>
        <v>No</v>
      </c>
      <c r="AE1165" t="str">
        <f t="shared" si="568"/>
        <v>Yes</v>
      </c>
      <c r="AF1165" t="str">
        <f t="shared" si="569"/>
        <v>No</v>
      </c>
      <c r="AG1165" t="str">
        <f t="shared" si="570"/>
        <v>No</v>
      </c>
      <c r="AH1165" s="1" t="s">
        <v>348</v>
      </c>
      <c r="AI1165" t="s">
        <v>348</v>
      </c>
      <c r="AJ1165" t="str">
        <f t="shared" si="560"/>
        <v/>
      </c>
      <c r="AK1165" t="str">
        <f t="shared" si="573"/>
        <v/>
      </c>
      <c r="AL1165" t="str">
        <f t="shared" si="574"/>
        <v>Consumer</v>
      </c>
      <c r="AM1165" t="str">
        <f t="shared" si="563"/>
        <v/>
      </c>
      <c r="AN1165" t="str">
        <f t="shared" si="564"/>
        <v/>
      </c>
      <c r="AO1165" t="str">
        <f t="shared" si="565"/>
        <v/>
      </c>
      <c r="AP1165" t="str">
        <f t="shared" si="566"/>
        <v/>
      </c>
    </row>
    <row r="1166" spans="1:42" hidden="1" x14ac:dyDescent="0.35">
      <c r="A1166" s="1">
        <v>4087170</v>
      </c>
      <c r="B1166" s="1" t="s">
        <v>586</v>
      </c>
      <c r="C1166" s="1" t="s">
        <v>587</v>
      </c>
      <c r="D1166" s="1">
        <v>2017</v>
      </c>
      <c r="E1166" s="1" t="s">
        <v>618</v>
      </c>
      <c r="F1166" s="1">
        <v>39100</v>
      </c>
      <c r="G1166" t="s">
        <v>661</v>
      </c>
      <c r="H1166" s="1" t="s">
        <v>26</v>
      </c>
      <c r="I1166" s="1" t="s">
        <v>596</v>
      </c>
      <c r="J1166" s="1">
        <v>4433</v>
      </c>
      <c r="K1166" s="1" t="s">
        <v>614</v>
      </c>
      <c r="L1166" s="1" t="s">
        <v>548</v>
      </c>
      <c r="M1166" s="1"/>
      <c r="N1166" s="1" t="s">
        <v>606</v>
      </c>
      <c r="O1166" s="1" t="str">
        <f t="shared" si="575"/>
        <v>No</v>
      </c>
      <c r="P1166" s="1" t="s">
        <v>722</v>
      </c>
      <c r="Q1166" s="1">
        <v>2</v>
      </c>
      <c r="R1166" s="1">
        <f t="shared" si="550"/>
        <v>0</v>
      </c>
      <c r="S1166" s="1">
        <v>2</v>
      </c>
      <c r="T1166" s="1" t="s">
        <v>7</v>
      </c>
      <c r="U1166" s="1">
        <f t="shared" si="577"/>
        <v>0</v>
      </c>
      <c r="V1166" s="1">
        <f t="shared" si="578"/>
        <v>2</v>
      </c>
      <c r="W1166" s="1" t="s">
        <v>346</v>
      </c>
      <c r="X1166" s="1" t="str">
        <f t="shared" si="572"/>
        <v>No</v>
      </c>
      <c r="Z1166" s="1"/>
      <c r="AA1166" s="1"/>
      <c r="AB1166" s="1" t="s">
        <v>366</v>
      </c>
      <c r="AC1166" t="str">
        <f t="shared" si="576"/>
        <v>No</v>
      </c>
      <c r="AD1166" t="str">
        <f t="shared" si="567"/>
        <v>Yes</v>
      </c>
      <c r="AE1166" t="str">
        <f t="shared" si="568"/>
        <v>Yes</v>
      </c>
      <c r="AF1166" t="str">
        <f t="shared" si="569"/>
        <v>Yes</v>
      </c>
      <c r="AG1166" t="str">
        <f t="shared" si="570"/>
        <v>Yes</v>
      </c>
      <c r="AH1166" s="1" t="s">
        <v>348</v>
      </c>
      <c r="AI1166" t="s">
        <v>348</v>
      </c>
      <c r="AJ1166" t="str">
        <f t="shared" si="560"/>
        <v/>
      </c>
      <c r="AK1166" t="str">
        <f t="shared" si="573"/>
        <v>PCP</v>
      </c>
      <c r="AL1166" t="str">
        <f t="shared" si="574"/>
        <v>Consumer</v>
      </c>
      <c r="AM1166" t="str">
        <f t="shared" si="563"/>
        <v>Industrial</v>
      </c>
      <c r="AN1166" t="str">
        <f t="shared" si="564"/>
        <v>Pharmaceutical</v>
      </c>
      <c r="AO1166" t="str">
        <f t="shared" si="565"/>
        <v/>
      </c>
      <c r="AP1166" t="str">
        <f t="shared" si="566"/>
        <v/>
      </c>
    </row>
    <row r="1167" spans="1:42" hidden="1" x14ac:dyDescent="0.35">
      <c r="A1167" s="1">
        <v>4087170</v>
      </c>
      <c r="B1167" s="1" t="s">
        <v>586</v>
      </c>
      <c r="C1167" s="1" t="s">
        <v>588</v>
      </c>
      <c r="D1167" s="1">
        <v>2017</v>
      </c>
      <c r="E1167" s="1" t="s">
        <v>618</v>
      </c>
      <c r="F1167" s="1">
        <v>61704</v>
      </c>
      <c r="G1167" s="1" t="s">
        <v>201</v>
      </c>
      <c r="H1167" s="8" t="s">
        <v>716</v>
      </c>
      <c r="I1167" s="1" t="s">
        <v>596</v>
      </c>
      <c r="J1167" s="1">
        <v>4433</v>
      </c>
      <c r="K1167" s="1" t="s">
        <v>614</v>
      </c>
      <c r="L1167" s="1" t="s">
        <v>532</v>
      </c>
      <c r="M1167" s="1"/>
      <c r="N1167" s="1" t="s">
        <v>606</v>
      </c>
      <c r="O1167" s="1" t="str">
        <f t="shared" si="575"/>
        <v>No</v>
      </c>
      <c r="P1167" s="1" t="s">
        <v>722</v>
      </c>
      <c r="Q1167" s="1">
        <v>1.6</v>
      </c>
      <c r="R1167" s="1">
        <f t="shared" si="550"/>
        <v>0</v>
      </c>
      <c r="S1167" s="1">
        <v>1.6</v>
      </c>
      <c r="T1167" s="1" t="s">
        <v>7</v>
      </c>
      <c r="U1167" s="1">
        <f t="shared" si="577"/>
        <v>0</v>
      </c>
      <c r="V1167" s="1">
        <f t="shared" si="578"/>
        <v>1.6</v>
      </c>
      <c r="W1167" s="1" t="s">
        <v>199</v>
      </c>
      <c r="X1167" s="1" t="str">
        <f t="shared" si="572"/>
        <v>No</v>
      </c>
      <c r="AB1167" s="1" t="s">
        <v>373</v>
      </c>
      <c r="AC1167" t="str">
        <f t="shared" si="576"/>
        <v>No</v>
      </c>
      <c r="AD1167" t="str">
        <f t="shared" si="567"/>
        <v>No</v>
      </c>
      <c r="AE1167" t="str">
        <f t="shared" si="568"/>
        <v>No</v>
      </c>
      <c r="AF1167" t="str">
        <f t="shared" si="569"/>
        <v>No</v>
      </c>
      <c r="AG1167" t="str">
        <f t="shared" si="570"/>
        <v>No</v>
      </c>
      <c r="AH1167" s="1" t="s">
        <v>348</v>
      </c>
      <c r="AI1167" t="s">
        <v>349</v>
      </c>
      <c r="AJ1167" t="str">
        <f t="shared" si="560"/>
        <v/>
      </c>
      <c r="AK1167" t="str">
        <f t="shared" si="573"/>
        <v/>
      </c>
      <c r="AL1167" t="str">
        <f t="shared" si="574"/>
        <v/>
      </c>
      <c r="AM1167" t="str">
        <f t="shared" si="563"/>
        <v/>
      </c>
      <c r="AN1167" t="str">
        <f t="shared" si="564"/>
        <v/>
      </c>
      <c r="AO1167" t="str">
        <f t="shared" si="565"/>
        <v/>
      </c>
      <c r="AP1167" t="str">
        <f t="shared" si="566"/>
        <v>Other</v>
      </c>
    </row>
    <row r="1168" spans="1:42" hidden="1" x14ac:dyDescent="0.35">
      <c r="A1168" s="1">
        <v>4087170</v>
      </c>
      <c r="B1168" s="1" t="s">
        <v>586</v>
      </c>
      <c r="C1168" s="1" t="s">
        <v>587</v>
      </c>
      <c r="D1168" s="1">
        <v>2017</v>
      </c>
      <c r="E1168" s="1" t="s">
        <v>618</v>
      </c>
      <c r="F1168" s="1">
        <v>62828</v>
      </c>
      <c r="G1168" s="1" t="s">
        <v>224</v>
      </c>
      <c r="H1168" s="1" t="s">
        <v>62</v>
      </c>
      <c r="I1168" s="1" t="s">
        <v>596</v>
      </c>
      <c r="J1168" s="1">
        <v>4433</v>
      </c>
      <c r="K1168" s="1" t="s">
        <v>614</v>
      </c>
      <c r="L1168" s="1" t="s">
        <v>544</v>
      </c>
      <c r="M1168" s="1"/>
      <c r="N1168" s="1" t="s">
        <v>606</v>
      </c>
      <c r="O1168" s="1" t="str">
        <f t="shared" si="575"/>
        <v>No</v>
      </c>
      <c r="P1168" s="1" t="s">
        <v>722</v>
      </c>
      <c r="Q1168" s="1">
        <v>0.08</v>
      </c>
      <c r="R1168" s="1">
        <f t="shared" si="550"/>
        <v>0</v>
      </c>
      <c r="S1168" s="1">
        <v>0.08</v>
      </c>
      <c r="T1168" s="1" t="s">
        <v>7</v>
      </c>
      <c r="U1168" s="1">
        <f t="shared" si="577"/>
        <v>0</v>
      </c>
      <c r="V1168" s="1">
        <f t="shared" si="578"/>
        <v>0.08</v>
      </c>
      <c r="W1168" s="1" t="s">
        <v>177</v>
      </c>
      <c r="X1168" s="1" t="str">
        <f t="shared" si="572"/>
        <v>No</v>
      </c>
      <c r="AB1168" t="s">
        <v>401</v>
      </c>
      <c r="AC1168" s="1" t="s">
        <v>349</v>
      </c>
      <c r="AD1168" t="str">
        <f t="shared" si="567"/>
        <v>Yes</v>
      </c>
      <c r="AE1168" t="str">
        <f t="shared" si="568"/>
        <v>Yes</v>
      </c>
      <c r="AF1168" t="str">
        <f t="shared" si="569"/>
        <v>Yes</v>
      </c>
      <c r="AG1168" t="str">
        <f t="shared" si="570"/>
        <v>Yes</v>
      </c>
      <c r="AH1168" s="1" t="s">
        <v>348</v>
      </c>
      <c r="AI1168" t="s">
        <v>348</v>
      </c>
      <c r="AJ1168" t="str">
        <f t="shared" si="560"/>
        <v>Pesticide</v>
      </c>
      <c r="AK1168" t="str">
        <f t="shared" si="573"/>
        <v>PCP</v>
      </c>
      <c r="AL1168" t="str">
        <f t="shared" si="574"/>
        <v>Consumer</v>
      </c>
      <c r="AM1168" t="str">
        <f t="shared" si="563"/>
        <v>Industrial</v>
      </c>
      <c r="AN1168" t="str">
        <f t="shared" si="564"/>
        <v>Pharmaceutical</v>
      </c>
      <c r="AO1168" t="str">
        <f t="shared" si="565"/>
        <v/>
      </c>
      <c r="AP1168" t="str">
        <f t="shared" si="566"/>
        <v/>
      </c>
    </row>
    <row r="1169" spans="1:42" hidden="1" x14ac:dyDescent="0.35">
      <c r="A1169" s="1">
        <v>4087170</v>
      </c>
      <c r="B1169" s="1" t="s">
        <v>586</v>
      </c>
      <c r="C1169" s="1" t="s">
        <v>588</v>
      </c>
      <c r="D1169" s="1">
        <v>2017</v>
      </c>
      <c r="E1169" s="1" t="s">
        <v>618</v>
      </c>
      <c r="F1169" s="1">
        <v>62810</v>
      </c>
      <c r="G1169" s="1" t="s">
        <v>212</v>
      </c>
      <c r="H1169" s="1" t="s">
        <v>47</v>
      </c>
      <c r="I1169" s="1" t="s">
        <v>596</v>
      </c>
      <c r="J1169" s="1">
        <v>4433</v>
      </c>
      <c r="K1169" s="1" t="s">
        <v>614</v>
      </c>
      <c r="L1169" s="1" t="s">
        <v>555</v>
      </c>
      <c r="M1169" s="1"/>
      <c r="N1169" s="1" t="s">
        <v>606</v>
      </c>
      <c r="O1169" s="1" t="str">
        <f t="shared" si="575"/>
        <v>No</v>
      </c>
      <c r="P1169" s="1" t="s">
        <v>722</v>
      </c>
      <c r="Q1169" s="1">
        <v>0.4</v>
      </c>
      <c r="R1169" s="1">
        <f t="shared" si="550"/>
        <v>0</v>
      </c>
      <c r="S1169" s="1">
        <v>0.4</v>
      </c>
      <c r="T1169" s="1" t="s">
        <v>7</v>
      </c>
      <c r="U1169" s="1">
        <f t="shared" si="577"/>
        <v>0</v>
      </c>
      <c r="V1169" s="1">
        <f t="shared" si="578"/>
        <v>0.4</v>
      </c>
      <c r="W1169" s="1" t="s">
        <v>177</v>
      </c>
      <c r="X1169" s="1" t="str">
        <f t="shared" si="572"/>
        <v>No</v>
      </c>
      <c r="AB1169" t="s">
        <v>386</v>
      </c>
      <c r="AC1169" t="str">
        <f t="shared" ref="AC1169:AC1186" si="579">IF(ISNUMBER(SEARCH("Pesticide, active_ingredient", AB1169)), "Yes", "No")</f>
        <v>No</v>
      </c>
      <c r="AD1169" t="str">
        <f t="shared" si="567"/>
        <v>No</v>
      </c>
      <c r="AE1169" t="str">
        <f t="shared" si="568"/>
        <v>Yes</v>
      </c>
      <c r="AF1169" t="str">
        <f t="shared" si="569"/>
        <v>Yes</v>
      </c>
      <c r="AG1169" t="str">
        <f t="shared" si="570"/>
        <v>No</v>
      </c>
      <c r="AH1169" s="1" t="s">
        <v>348</v>
      </c>
      <c r="AI1169" t="s">
        <v>348</v>
      </c>
      <c r="AJ1169" t="str">
        <f t="shared" si="560"/>
        <v/>
      </c>
      <c r="AK1169" t="str">
        <f t="shared" si="573"/>
        <v/>
      </c>
      <c r="AL1169" t="str">
        <f t="shared" si="574"/>
        <v>Consumer</v>
      </c>
      <c r="AM1169" t="str">
        <f t="shared" si="563"/>
        <v>Industrial</v>
      </c>
      <c r="AN1169" t="str">
        <f t="shared" si="564"/>
        <v/>
      </c>
      <c r="AO1169" t="str">
        <f t="shared" si="565"/>
        <v/>
      </c>
      <c r="AP1169" t="str">
        <f t="shared" si="566"/>
        <v/>
      </c>
    </row>
    <row r="1170" spans="1:42" hidden="1" x14ac:dyDescent="0.35">
      <c r="A1170" s="1">
        <v>4087170</v>
      </c>
      <c r="B1170" s="1" t="s">
        <v>586</v>
      </c>
      <c r="C1170" s="1" t="s">
        <v>587</v>
      </c>
      <c r="D1170" s="1">
        <v>2017</v>
      </c>
      <c r="E1170" s="1" t="s">
        <v>618</v>
      </c>
      <c r="F1170" s="1">
        <v>62814</v>
      </c>
      <c r="G1170" s="1" t="s">
        <v>214</v>
      </c>
      <c r="H1170" s="1" t="s">
        <v>51</v>
      </c>
      <c r="I1170" s="1" t="s">
        <v>596</v>
      </c>
      <c r="J1170" s="1">
        <v>4433</v>
      </c>
      <c r="K1170" s="1" t="s">
        <v>614</v>
      </c>
      <c r="L1170" s="1" t="s">
        <v>548</v>
      </c>
      <c r="M1170" s="1"/>
      <c r="N1170" s="1" t="s">
        <v>606</v>
      </c>
      <c r="O1170" s="1" t="s">
        <v>348</v>
      </c>
      <c r="P1170" s="1" t="s">
        <v>722</v>
      </c>
      <c r="Q1170" s="1">
        <v>0.08</v>
      </c>
      <c r="R1170" s="1">
        <f t="shared" si="550"/>
        <v>0</v>
      </c>
      <c r="S1170" s="1">
        <v>0.08</v>
      </c>
      <c r="T1170" s="1" t="s">
        <v>7</v>
      </c>
      <c r="U1170" s="1">
        <f t="shared" si="577"/>
        <v>0</v>
      </c>
      <c r="V1170" s="1">
        <f t="shared" si="578"/>
        <v>0.08</v>
      </c>
      <c r="W1170" s="1" t="s">
        <v>177</v>
      </c>
      <c r="X1170" s="1" t="str">
        <f t="shared" si="572"/>
        <v>No</v>
      </c>
      <c r="AB1170" t="s">
        <v>390</v>
      </c>
      <c r="AC1170" t="str">
        <f t="shared" si="579"/>
        <v>No</v>
      </c>
      <c r="AD1170" t="str">
        <f t="shared" si="567"/>
        <v>Yes</v>
      </c>
      <c r="AE1170" t="str">
        <f t="shared" si="568"/>
        <v>Yes</v>
      </c>
      <c r="AF1170" t="str">
        <f t="shared" si="569"/>
        <v>Yes</v>
      </c>
      <c r="AG1170" t="str">
        <f t="shared" si="570"/>
        <v>Yes</v>
      </c>
      <c r="AH1170" s="1" t="s">
        <v>348</v>
      </c>
      <c r="AI1170" t="s">
        <v>348</v>
      </c>
      <c r="AJ1170" t="str">
        <f t="shared" si="560"/>
        <v/>
      </c>
      <c r="AK1170" t="str">
        <f t="shared" si="573"/>
        <v>PCP</v>
      </c>
      <c r="AL1170" t="str">
        <f t="shared" si="574"/>
        <v>Consumer</v>
      </c>
      <c r="AM1170" t="str">
        <f t="shared" si="563"/>
        <v>Industrial</v>
      </c>
      <c r="AN1170" t="str">
        <f t="shared" si="564"/>
        <v>Pharmaceutical</v>
      </c>
      <c r="AO1170" t="str">
        <f t="shared" si="565"/>
        <v/>
      </c>
      <c r="AP1170" t="str">
        <f t="shared" si="566"/>
        <v/>
      </c>
    </row>
    <row r="1171" spans="1:42" hidden="1" x14ac:dyDescent="0.35">
      <c r="A1171" s="1">
        <v>4087170</v>
      </c>
      <c r="B1171" s="1" t="s">
        <v>586</v>
      </c>
      <c r="C1171" s="1" t="s">
        <v>588</v>
      </c>
      <c r="D1171" s="1">
        <v>2017</v>
      </c>
      <c r="E1171" s="1" t="s">
        <v>618</v>
      </c>
      <c r="F1171" s="1">
        <v>62486</v>
      </c>
      <c r="G1171" s="1" t="s">
        <v>207</v>
      </c>
      <c r="H1171" s="1" t="s">
        <v>41</v>
      </c>
      <c r="I1171" s="1" t="s">
        <v>596</v>
      </c>
      <c r="J1171" s="1">
        <v>4433</v>
      </c>
      <c r="K1171" s="1" t="s">
        <v>614</v>
      </c>
      <c r="L1171" s="1" t="s">
        <v>554</v>
      </c>
      <c r="M1171" s="1"/>
      <c r="N1171" s="1" t="s">
        <v>606</v>
      </c>
      <c r="O1171" s="1" t="str">
        <f t="shared" ref="O1171:O1185" si="580">IF(N1171="&lt;", "No", "Yes")</f>
        <v>No</v>
      </c>
      <c r="P1171" s="1" t="s">
        <v>722</v>
      </c>
      <c r="Q1171" s="1">
        <v>0.2</v>
      </c>
      <c r="R1171" s="1">
        <f t="shared" ref="R1171:R1234" si="581">IF(O1171="No", 0, Q1171)</f>
        <v>0</v>
      </c>
      <c r="S1171" s="1">
        <v>0.2</v>
      </c>
      <c r="T1171" s="1" t="s">
        <v>7</v>
      </c>
      <c r="U1171" s="1">
        <f t="shared" si="577"/>
        <v>0</v>
      </c>
      <c r="V1171" s="1">
        <f t="shared" si="578"/>
        <v>0.2</v>
      </c>
      <c r="W1171" s="1" t="s">
        <v>177</v>
      </c>
      <c r="X1171" s="1" t="str">
        <f t="shared" si="572"/>
        <v>No</v>
      </c>
      <c r="AB1171" s="1" t="s">
        <v>380</v>
      </c>
      <c r="AC1171" t="str">
        <f t="shared" si="579"/>
        <v>No</v>
      </c>
      <c r="AD1171" t="str">
        <f t="shared" si="567"/>
        <v>No</v>
      </c>
      <c r="AE1171" t="str">
        <f t="shared" si="568"/>
        <v>Yes</v>
      </c>
      <c r="AF1171" t="str">
        <f t="shared" si="569"/>
        <v>No</v>
      </c>
      <c r="AG1171" t="str">
        <f t="shared" si="570"/>
        <v>No</v>
      </c>
      <c r="AH1171" s="1" t="s">
        <v>348</v>
      </c>
      <c r="AI1171" t="s">
        <v>348</v>
      </c>
      <c r="AJ1171" t="str">
        <f t="shared" si="560"/>
        <v/>
      </c>
      <c r="AK1171" t="str">
        <f t="shared" si="573"/>
        <v/>
      </c>
      <c r="AL1171" t="str">
        <f t="shared" si="574"/>
        <v>Consumer</v>
      </c>
      <c r="AM1171" t="str">
        <f t="shared" si="563"/>
        <v/>
      </c>
      <c r="AN1171" t="str">
        <f t="shared" si="564"/>
        <v/>
      </c>
      <c r="AO1171" t="str">
        <f t="shared" si="565"/>
        <v/>
      </c>
      <c r="AP1171" t="str">
        <f t="shared" si="566"/>
        <v/>
      </c>
    </row>
    <row r="1172" spans="1:42" hidden="1" x14ac:dyDescent="0.35">
      <c r="A1172" s="1">
        <v>4087170</v>
      </c>
      <c r="B1172" s="1" t="s">
        <v>586</v>
      </c>
      <c r="C1172" s="1" t="s">
        <v>587</v>
      </c>
      <c r="D1172" s="1">
        <v>2017</v>
      </c>
      <c r="E1172" s="1" t="s">
        <v>618</v>
      </c>
      <c r="F1172" s="1">
        <v>62826</v>
      </c>
      <c r="G1172" s="1" t="s">
        <v>222</v>
      </c>
      <c r="H1172" s="1" t="s">
        <v>60</v>
      </c>
      <c r="I1172" s="1" t="s">
        <v>596</v>
      </c>
      <c r="J1172" s="1">
        <v>4433</v>
      </c>
      <c r="K1172" s="1" t="s">
        <v>614</v>
      </c>
      <c r="L1172" s="1" t="s">
        <v>557</v>
      </c>
      <c r="M1172" s="1"/>
      <c r="N1172" s="1" t="s">
        <v>606</v>
      </c>
      <c r="O1172" s="1" t="str">
        <f t="shared" si="580"/>
        <v>No</v>
      </c>
      <c r="P1172" s="1" t="s">
        <v>722</v>
      </c>
      <c r="Q1172" s="1">
        <v>0.8</v>
      </c>
      <c r="R1172" s="1">
        <f t="shared" si="581"/>
        <v>0</v>
      </c>
      <c r="S1172" s="1">
        <v>0.8</v>
      </c>
      <c r="T1172" s="1" t="s">
        <v>7</v>
      </c>
      <c r="U1172" s="1">
        <f t="shared" si="577"/>
        <v>0</v>
      </c>
      <c r="V1172" s="1">
        <f t="shared" si="578"/>
        <v>0.8</v>
      </c>
      <c r="W1172" s="1" t="s">
        <v>177</v>
      </c>
      <c r="X1172" s="1" t="str">
        <f t="shared" si="572"/>
        <v>No</v>
      </c>
      <c r="AB1172" t="s">
        <v>399</v>
      </c>
      <c r="AC1172" t="str">
        <f t="shared" si="579"/>
        <v>No</v>
      </c>
      <c r="AD1172" t="str">
        <f t="shared" si="567"/>
        <v>No</v>
      </c>
      <c r="AE1172" t="str">
        <f t="shared" si="568"/>
        <v>Yes</v>
      </c>
      <c r="AF1172" t="str">
        <f t="shared" si="569"/>
        <v>No</v>
      </c>
      <c r="AG1172" t="str">
        <f t="shared" si="570"/>
        <v>Yes</v>
      </c>
      <c r="AH1172" s="1" t="s">
        <v>348</v>
      </c>
      <c r="AI1172" t="s">
        <v>348</v>
      </c>
      <c r="AJ1172" t="str">
        <f t="shared" si="560"/>
        <v/>
      </c>
      <c r="AK1172" t="str">
        <f t="shared" si="573"/>
        <v/>
      </c>
      <c r="AL1172" t="str">
        <f t="shared" si="574"/>
        <v>Consumer</v>
      </c>
      <c r="AM1172" t="str">
        <f t="shared" si="563"/>
        <v/>
      </c>
      <c r="AN1172" t="str">
        <f t="shared" si="564"/>
        <v>Pharmaceutical</v>
      </c>
      <c r="AO1172" t="str">
        <f t="shared" si="565"/>
        <v/>
      </c>
      <c r="AP1172" t="str">
        <f t="shared" si="566"/>
        <v/>
      </c>
    </row>
    <row r="1173" spans="1:42" hidden="1" x14ac:dyDescent="0.35">
      <c r="A1173" s="1">
        <v>4087170</v>
      </c>
      <c r="B1173" s="1" t="s">
        <v>586</v>
      </c>
      <c r="C1173" s="1" t="s">
        <v>588</v>
      </c>
      <c r="D1173" s="1">
        <v>2017</v>
      </c>
      <c r="E1173" s="1" t="s">
        <v>618</v>
      </c>
      <c r="F1173" s="1">
        <v>62485</v>
      </c>
      <c r="G1173" s="1" t="s">
        <v>206</v>
      </c>
      <c r="H1173" s="1" t="s">
        <v>40</v>
      </c>
      <c r="I1173" s="1" t="s">
        <v>596</v>
      </c>
      <c r="J1173" s="1">
        <v>4433</v>
      </c>
      <c r="K1173" s="1" t="s">
        <v>614</v>
      </c>
      <c r="L1173" s="1" t="s">
        <v>548</v>
      </c>
      <c r="M1173" s="1"/>
      <c r="N1173" s="1" t="s">
        <v>606</v>
      </c>
      <c r="O1173" s="1" t="str">
        <f t="shared" si="580"/>
        <v>No</v>
      </c>
      <c r="P1173" s="1" t="s">
        <v>722</v>
      </c>
      <c r="Q1173" s="1">
        <v>0.6</v>
      </c>
      <c r="R1173" s="1">
        <f t="shared" si="581"/>
        <v>0</v>
      </c>
      <c r="S1173" s="1">
        <v>0.6</v>
      </c>
      <c r="T1173" s="1" t="s">
        <v>7</v>
      </c>
      <c r="U1173" s="1">
        <f t="shared" si="577"/>
        <v>0</v>
      </c>
      <c r="V1173" s="1">
        <f t="shared" si="578"/>
        <v>0.6</v>
      </c>
      <c r="W1173" s="1" t="s">
        <v>177</v>
      </c>
      <c r="X1173" s="1" t="str">
        <f t="shared" si="572"/>
        <v>No</v>
      </c>
      <c r="AB1173" s="1" t="s">
        <v>379</v>
      </c>
      <c r="AC1173" t="str">
        <f t="shared" si="579"/>
        <v>No</v>
      </c>
      <c r="AD1173" t="str">
        <f t="shared" si="567"/>
        <v>Yes</v>
      </c>
      <c r="AE1173" t="str">
        <f t="shared" si="568"/>
        <v>Yes</v>
      </c>
      <c r="AF1173" t="str">
        <f t="shared" si="569"/>
        <v>Yes</v>
      </c>
      <c r="AG1173" t="str">
        <f t="shared" si="570"/>
        <v>Yes</v>
      </c>
      <c r="AH1173" s="1" t="s">
        <v>348</v>
      </c>
      <c r="AI1173" t="s">
        <v>348</v>
      </c>
      <c r="AJ1173" t="str">
        <f t="shared" si="560"/>
        <v/>
      </c>
      <c r="AK1173" t="str">
        <f t="shared" si="573"/>
        <v>PCP</v>
      </c>
      <c r="AL1173" t="str">
        <f t="shared" si="574"/>
        <v>Consumer</v>
      </c>
      <c r="AM1173" t="str">
        <f t="shared" si="563"/>
        <v>Industrial</v>
      </c>
      <c r="AN1173" t="str">
        <f t="shared" si="564"/>
        <v>Pharmaceutical</v>
      </c>
      <c r="AO1173" t="str">
        <f t="shared" si="565"/>
        <v/>
      </c>
      <c r="AP1173" t="str">
        <f t="shared" si="566"/>
        <v/>
      </c>
    </row>
    <row r="1174" spans="1:42" hidden="1" x14ac:dyDescent="0.35">
      <c r="A1174" s="1">
        <v>4087170</v>
      </c>
      <c r="B1174" s="1" t="s">
        <v>586</v>
      </c>
      <c r="C1174" s="1" t="s">
        <v>587</v>
      </c>
      <c r="D1174" s="1">
        <v>2017</v>
      </c>
      <c r="E1174" s="1" t="s">
        <v>618</v>
      </c>
      <c r="F1174" s="1">
        <v>34220</v>
      </c>
      <c r="G1174" s="1" t="s">
        <v>182</v>
      </c>
      <c r="H1174" s="1" t="s">
        <v>12</v>
      </c>
      <c r="I1174" s="1" t="s">
        <v>596</v>
      </c>
      <c r="J1174" s="1">
        <v>4433</v>
      </c>
      <c r="K1174" s="1" t="s">
        <v>614</v>
      </c>
      <c r="L1174" s="1" t="s">
        <v>546</v>
      </c>
      <c r="M1174" s="1"/>
      <c r="N1174" s="1" t="s">
        <v>606</v>
      </c>
      <c r="O1174" s="1" t="str">
        <f t="shared" si="580"/>
        <v>No</v>
      </c>
      <c r="P1174" s="1" t="s">
        <v>722</v>
      </c>
      <c r="Q1174" s="1">
        <v>0.02</v>
      </c>
      <c r="R1174" s="1">
        <f t="shared" si="581"/>
        <v>0</v>
      </c>
      <c r="S1174" s="1">
        <v>0.02</v>
      </c>
      <c r="T1174" s="1" t="s">
        <v>7</v>
      </c>
      <c r="U1174" s="1">
        <f t="shared" si="577"/>
        <v>0</v>
      </c>
      <c r="V1174" s="1">
        <f t="shared" si="578"/>
        <v>0.02</v>
      </c>
      <c r="W1174" s="1" t="s">
        <v>177</v>
      </c>
      <c r="X1174" s="1" t="str">
        <f t="shared" si="572"/>
        <v>No</v>
      </c>
      <c r="AB1174" t="s">
        <v>354</v>
      </c>
      <c r="AC1174" t="str">
        <f t="shared" si="579"/>
        <v>No</v>
      </c>
      <c r="AD1174" t="str">
        <f t="shared" si="567"/>
        <v>Yes</v>
      </c>
      <c r="AE1174" t="str">
        <f t="shared" si="568"/>
        <v>Yes</v>
      </c>
      <c r="AF1174" t="str">
        <f t="shared" si="569"/>
        <v>Yes</v>
      </c>
      <c r="AG1174" t="str">
        <f t="shared" si="570"/>
        <v>No</v>
      </c>
      <c r="AH1174" t="s">
        <v>349</v>
      </c>
      <c r="AI1174" t="s">
        <v>348</v>
      </c>
      <c r="AJ1174" t="str">
        <f t="shared" si="560"/>
        <v/>
      </c>
      <c r="AK1174" t="str">
        <f t="shared" si="573"/>
        <v>PCP</v>
      </c>
      <c r="AL1174" t="str">
        <f t="shared" si="574"/>
        <v>Consumer</v>
      </c>
      <c r="AM1174" t="str">
        <f t="shared" si="563"/>
        <v>Industrial</v>
      </c>
      <c r="AN1174" t="str">
        <f t="shared" si="564"/>
        <v/>
      </c>
      <c r="AO1174" t="str">
        <f t="shared" si="565"/>
        <v>PAH</v>
      </c>
      <c r="AP1174" t="str">
        <f t="shared" si="566"/>
        <v/>
      </c>
    </row>
    <row r="1175" spans="1:42" hidden="1" x14ac:dyDescent="0.35">
      <c r="A1175" s="1">
        <v>4087000</v>
      </c>
      <c r="B1175" s="1" t="s">
        <v>3</v>
      </c>
      <c r="C1175" s="1" t="s">
        <v>4</v>
      </c>
      <c r="D1175" s="1">
        <v>2017</v>
      </c>
      <c r="E1175" s="1" t="s">
        <v>618</v>
      </c>
      <c r="F1175" s="1">
        <v>67452</v>
      </c>
      <c r="G1175" s="1" t="s">
        <v>248</v>
      </c>
      <c r="H1175" s="1" t="s">
        <v>86</v>
      </c>
      <c r="I1175" s="1" t="s">
        <v>597</v>
      </c>
      <c r="J1175" s="1">
        <v>2440</v>
      </c>
      <c r="K1175" s="1" t="s">
        <v>345</v>
      </c>
      <c r="L1175" s="1" t="s">
        <v>345</v>
      </c>
      <c r="M1175" s="1"/>
      <c r="N1175" s="1" t="s">
        <v>606</v>
      </c>
      <c r="O1175" s="1" t="str">
        <f t="shared" si="580"/>
        <v>No</v>
      </c>
      <c r="P1175" s="1" t="s">
        <v>722</v>
      </c>
      <c r="Q1175" s="1">
        <v>192</v>
      </c>
      <c r="R1175" s="1">
        <f t="shared" si="581"/>
        <v>0</v>
      </c>
      <c r="S1175" s="1">
        <f>IF(O1175="No", Q1175, " ")</f>
        <v>192</v>
      </c>
      <c r="T1175" s="1" t="s">
        <v>30</v>
      </c>
      <c r="U1175" s="1">
        <f>R1175/1000</f>
        <v>0</v>
      </c>
      <c r="V1175" s="1">
        <f>S1175/1000</f>
        <v>0.192</v>
      </c>
      <c r="W1175" s="1" t="s">
        <v>231</v>
      </c>
      <c r="X1175" s="1" t="str">
        <f t="shared" si="572"/>
        <v>No</v>
      </c>
      <c r="AB1175" s="1" t="s">
        <v>445</v>
      </c>
      <c r="AC1175" t="str">
        <f t="shared" si="579"/>
        <v>No</v>
      </c>
      <c r="AD1175" t="str">
        <f t="shared" si="567"/>
        <v>No</v>
      </c>
      <c r="AE1175" t="str">
        <f t="shared" si="568"/>
        <v>No</v>
      </c>
      <c r="AF1175" t="str">
        <f t="shared" si="569"/>
        <v>No</v>
      </c>
      <c r="AG1175" t="str">
        <f t="shared" si="570"/>
        <v>Yes</v>
      </c>
      <c r="AH1175" s="1" t="s">
        <v>348</v>
      </c>
      <c r="AI1175" t="s">
        <v>348</v>
      </c>
      <c r="AJ1175" t="str">
        <f t="shared" si="560"/>
        <v/>
      </c>
      <c r="AK1175" t="str">
        <f t="shared" si="573"/>
        <v/>
      </c>
      <c r="AL1175" t="str">
        <f t="shared" si="574"/>
        <v/>
      </c>
      <c r="AM1175" t="str">
        <f t="shared" si="563"/>
        <v/>
      </c>
      <c r="AN1175" t="str">
        <f t="shared" si="564"/>
        <v>Pharmaceutical</v>
      </c>
      <c r="AO1175" t="str">
        <f t="shared" si="565"/>
        <v/>
      </c>
      <c r="AP1175" t="str">
        <f t="shared" si="566"/>
        <v/>
      </c>
    </row>
    <row r="1176" spans="1:42" hidden="1" x14ac:dyDescent="0.35">
      <c r="A1176">
        <v>40870112</v>
      </c>
      <c r="B1176" t="s">
        <v>573</v>
      </c>
      <c r="C1176" t="s">
        <v>574</v>
      </c>
      <c r="D1176">
        <v>2017</v>
      </c>
      <c r="E1176" t="s">
        <v>620</v>
      </c>
      <c r="F1176" s="4">
        <v>63203</v>
      </c>
      <c r="G1176" t="s">
        <v>219</v>
      </c>
      <c r="H1176" t="s">
        <v>56</v>
      </c>
      <c r="I1176" t="s">
        <v>693</v>
      </c>
      <c r="N1176" t="s">
        <v>607</v>
      </c>
      <c r="O1176" s="1" t="str">
        <f t="shared" si="580"/>
        <v>Yes</v>
      </c>
      <c r="Q1176">
        <v>167</v>
      </c>
      <c r="R1176">
        <f t="shared" si="581"/>
        <v>167</v>
      </c>
      <c r="S1176">
        <v>100</v>
      </c>
      <c r="T1176" t="s">
        <v>622</v>
      </c>
      <c r="U1176">
        <f t="shared" ref="U1176:U1184" si="582">R1176/1</f>
        <v>167</v>
      </c>
      <c r="V1176">
        <f t="shared" ref="V1176:V1182" si="583">U1176</f>
        <v>167</v>
      </c>
      <c r="W1176" t="s">
        <v>648</v>
      </c>
      <c r="X1176" t="str">
        <f t="shared" ref="X1176:X1182" si="584">IF(S1176&lt;R1176, "Yes*", "No")</f>
        <v>Yes*</v>
      </c>
      <c r="AB1176" t="s">
        <v>395</v>
      </c>
      <c r="AC1176" t="str">
        <f t="shared" si="579"/>
        <v>No</v>
      </c>
      <c r="AD1176" t="str">
        <f t="shared" si="567"/>
        <v>Yes</v>
      </c>
      <c r="AE1176" t="str">
        <f t="shared" si="568"/>
        <v>Yes</v>
      </c>
      <c r="AF1176" t="str">
        <f t="shared" si="569"/>
        <v>Yes</v>
      </c>
      <c r="AG1176" t="str">
        <f t="shared" si="570"/>
        <v>Yes</v>
      </c>
      <c r="AH1176" t="s">
        <v>349</v>
      </c>
      <c r="AI1176" t="s">
        <v>348</v>
      </c>
      <c r="AJ1176" t="str">
        <f t="shared" si="560"/>
        <v/>
      </c>
      <c r="AK1176" t="str">
        <f t="shared" si="573"/>
        <v>PCP</v>
      </c>
      <c r="AL1176" t="str">
        <f t="shared" si="574"/>
        <v>Consumer</v>
      </c>
      <c r="AM1176" t="str">
        <f t="shared" si="563"/>
        <v>Industrial</v>
      </c>
      <c r="AN1176" t="str">
        <f t="shared" si="564"/>
        <v>Pharmaceutical</v>
      </c>
      <c r="AO1176" t="str">
        <f t="shared" si="565"/>
        <v>PAH</v>
      </c>
      <c r="AP1176" t="str">
        <f t="shared" si="566"/>
        <v/>
      </c>
    </row>
    <row r="1177" spans="1:42" hidden="1" x14ac:dyDescent="0.35">
      <c r="A1177">
        <v>4087170</v>
      </c>
      <c r="B1177" t="s">
        <v>586</v>
      </c>
      <c r="C1177" t="s">
        <v>587</v>
      </c>
      <c r="D1177">
        <v>2017</v>
      </c>
      <c r="E1177" t="s">
        <v>620</v>
      </c>
      <c r="F1177" s="4">
        <v>63203</v>
      </c>
      <c r="G1177" t="s">
        <v>219</v>
      </c>
      <c r="H1177" t="s">
        <v>56</v>
      </c>
      <c r="I1177" t="s">
        <v>693</v>
      </c>
      <c r="N1177" t="s">
        <v>607</v>
      </c>
      <c r="O1177" s="1" t="str">
        <f t="shared" si="580"/>
        <v>Yes</v>
      </c>
      <c r="Q1177">
        <v>188</v>
      </c>
      <c r="R1177">
        <f t="shared" si="581"/>
        <v>188</v>
      </c>
      <c r="S1177">
        <v>100</v>
      </c>
      <c r="T1177" t="s">
        <v>622</v>
      </c>
      <c r="U1177">
        <f t="shared" si="582"/>
        <v>188</v>
      </c>
      <c r="V1177">
        <f t="shared" si="583"/>
        <v>188</v>
      </c>
      <c r="W1177" t="s">
        <v>648</v>
      </c>
      <c r="X1177" t="str">
        <f t="shared" si="584"/>
        <v>Yes*</v>
      </c>
      <c r="AB1177" t="s">
        <v>395</v>
      </c>
      <c r="AC1177" t="str">
        <f t="shared" si="579"/>
        <v>No</v>
      </c>
      <c r="AD1177" t="str">
        <f t="shared" si="567"/>
        <v>Yes</v>
      </c>
      <c r="AE1177" t="str">
        <f t="shared" si="568"/>
        <v>Yes</v>
      </c>
      <c r="AF1177" t="str">
        <f t="shared" si="569"/>
        <v>Yes</v>
      </c>
      <c r="AG1177" t="str">
        <f t="shared" si="570"/>
        <v>Yes</v>
      </c>
      <c r="AH1177" t="s">
        <v>349</v>
      </c>
      <c r="AI1177" t="s">
        <v>348</v>
      </c>
      <c r="AJ1177" t="str">
        <f t="shared" si="560"/>
        <v/>
      </c>
      <c r="AK1177" t="str">
        <f t="shared" si="573"/>
        <v>PCP</v>
      </c>
      <c r="AL1177" t="str">
        <f t="shared" si="574"/>
        <v>Consumer</v>
      </c>
      <c r="AM1177" t="str">
        <f t="shared" si="563"/>
        <v>Industrial</v>
      </c>
      <c r="AN1177" t="str">
        <f t="shared" si="564"/>
        <v>Pharmaceutical</v>
      </c>
      <c r="AO1177" t="str">
        <f t="shared" si="565"/>
        <v>PAH</v>
      </c>
      <c r="AP1177" t="str">
        <f t="shared" si="566"/>
        <v/>
      </c>
    </row>
    <row r="1178" spans="1:42" hidden="1" x14ac:dyDescent="0.35">
      <c r="A1178">
        <v>40871607</v>
      </c>
      <c r="B1178" s="5" t="s">
        <v>584</v>
      </c>
      <c r="C1178" t="s">
        <v>585</v>
      </c>
      <c r="D1178">
        <v>2017</v>
      </c>
      <c r="E1178" t="s">
        <v>620</v>
      </c>
      <c r="F1178" s="4">
        <v>63203</v>
      </c>
      <c r="G1178" t="s">
        <v>219</v>
      </c>
      <c r="H1178" t="s">
        <v>56</v>
      </c>
      <c r="I1178" t="s">
        <v>693</v>
      </c>
      <c r="N1178" t="s">
        <v>606</v>
      </c>
      <c r="O1178" s="1" t="str">
        <f t="shared" si="580"/>
        <v>No</v>
      </c>
      <c r="Q1178">
        <v>100</v>
      </c>
      <c r="R1178">
        <f t="shared" si="581"/>
        <v>0</v>
      </c>
      <c r="S1178">
        <v>100</v>
      </c>
      <c r="T1178" t="s">
        <v>622</v>
      </c>
      <c r="U1178">
        <f t="shared" si="582"/>
        <v>0</v>
      </c>
      <c r="V1178">
        <f t="shared" si="583"/>
        <v>0</v>
      </c>
      <c r="W1178" t="s">
        <v>648</v>
      </c>
      <c r="X1178" t="str">
        <f t="shared" si="584"/>
        <v>No</v>
      </c>
      <c r="AB1178" t="s">
        <v>395</v>
      </c>
      <c r="AC1178" t="str">
        <f t="shared" si="579"/>
        <v>No</v>
      </c>
      <c r="AD1178" t="str">
        <f t="shared" si="567"/>
        <v>Yes</v>
      </c>
      <c r="AE1178" t="str">
        <f t="shared" si="568"/>
        <v>Yes</v>
      </c>
      <c r="AF1178" t="str">
        <f t="shared" si="569"/>
        <v>Yes</v>
      </c>
      <c r="AG1178" t="str">
        <f t="shared" si="570"/>
        <v>Yes</v>
      </c>
      <c r="AH1178" t="s">
        <v>349</v>
      </c>
      <c r="AI1178" t="s">
        <v>348</v>
      </c>
      <c r="AJ1178" t="str">
        <f t="shared" si="560"/>
        <v/>
      </c>
      <c r="AK1178" t="str">
        <f t="shared" si="573"/>
        <v>PCP</v>
      </c>
      <c r="AL1178" t="str">
        <f t="shared" si="574"/>
        <v>Consumer</v>
      </c>
      <c r="AM1178" t="str">
        <f t="shared" si="563"/>
        <v>Industrial</v>
      </c>
      <c r="AN1178" t="str">
        <f t="shared" si="564"/>
        <v>Pharmaceutical</v>
      </c>
      <c r="AO1178" t="str">
        <f t="shared" si="565"/>
        <v>PAH</v>
      </c>
      <c r="AP1178" t="str">
        <f t="shared" si="566"/>
        <v/>
      </c>
    </row>
    <row r="1179" spans="1:42" hidden="1" x14ac:dyDescent="0.35">
      <c r="A1179">
        <v>4087141</v>
      </c>
      <c r="B1179" t="s">
        <v>582</v>
      </c>
      <c r="C1179" t="s">
        <v>583</v>
      </c>
      <c r="D1179">
        <v>2017</v>
      </c>
      <c r="E1179" t="s">
        <v>620</v>
      </c>
      <c r="F1179" s="4">
        <v>63203</v>
      </c>
      <c r="G1179" t="s">
        <v>219</v>
      </c>
      <c r="H1179" t="s">
        <v>56</v>
      </c>
      <c r="I1179" t="s">
        <v>693</v>
      </c>
      <c r="N1179" t="s">
        <v>606</v>
      </c>
      <c r="O1179" s="1" t="str">
        <f t="shared" si="580"/>
        <v>No</v>
      </c>
      <c r="Q1179">
        <v>100</v>
      </c>
      <c r="R1179">
        <f t="shared" si="581"/>
        <v>0</v>
      </c>
      <c r="S1179">
        <v>100</v>
      </c>
      <c r="T1179" t="s">
        <v>622</v>
      </c>
      <c r="U1179">
        <f t="shared" si="582"/>
        <v>0</v>
      </c>
      <c r="V1179">
        <f t="shared" si="583"/>
        <v>0</v>
      </c>
      <c r="W1179" t="s">
        <v>648</v>
      </c>
      <c r="X1179" t="str">
        <f t="shared" si="584"/>
        <v>No</v>
      </c>
      <c r="AB1179" t="s">
        <v>395</v>
      </c>
      <c r="AC1179" t="str">
        <f t="shared" si="579"/>
        <v>No</v>
      </c>
      <c r="AD1179" t="str">
        <f t="shared" si="567"/>
        <v>Yes</v>
      </c>
      <c r="AE1179" t="str">
        <f t="shared" si="568"/>
        <v>Yes</v>
      </c>
      <c r="AF1179" t="str">
        <f t="shared" si="569"/>
        <v>Yes</v>
      </c>
      <c r="AG1179" t="str">
        <f t="shared" si="570"/>
        <v>Yes</v>
      </c>
      <c r="AH1179" t="s">
        <v>349</v>
      </c>
      <c r="AI1179" t="s">
        <v>348</v>
      </c>
      <c r="AJ1179" t="str">
        <f t="shared" si="560"/>
        <v/>
      </c>
      <c r="AK1179" t="str">
        <f t="shared" si="573"/>
        <v>PCP</v>
      </c>
      <c r="AL1179" t="str">
        <f t="shared" si="574"/>
        <v>Consumer</v>
      </c>
      <c r="AM1179" t="str">
        <f t="shared" si="563"/>
        <v>Industrial</v>
      </c>
      <c r="AN1179" t="str">
        <f t="shared" si="564"/>
        <v>Pharmaceutical</v>
      </c>
      <c r="AO1179" t="str">
        <f t="shared" si="565"/>
        <v>PAH</v>
      </c>
      <c r="AP1179" t="str">
        <f t="shared" si="566"/>
        <v/>
      </c>
    </row>
    <row r="1180" spans="1:42" hidden="1" x14ac:dyDescent="0.35">
      <c r="A1180">
        <v>4087098</v>
      </c>
      <c r="B1180" t="s">
        <v>579</v>
      </c>
      <c r="C1180" t="s">
        <v>580</v>
      </c>
      <c r="D1180">
        <v>2017</v>
      </c>
      <c r="E1180" t="s">
        <v>620</v>
      </c>
      <c r="F1180" s="4">
        <v>63203</v>
      </c>
      <c r="G1180" t="s">
        <v>219</v>
      </c>
      <c r="H1180" t="s">
        <v>56</v>
      </c>
      <c r="I1180" t="s">
        <v>693</v>
      </c>
      <c r="N1180" t="s">
        <v>606</v>
      </c>
      <c r="O1180" s="1" t="str">
        <f t="shared" si="580"/>
        <v>No</v>
      </c>
      <c r="Q1180">
        <v>100</v>
      </c>
      <c r="R1180">
        <f t="shared" si="581"/>
        <v>0</v>
      </c>
      <c r="S1180">
        <v>100</v>
      </c>
      <c r="T1180" t="s">
        <v>622</v>
      </c>
      <c r="U1180">
        <f t="shared" si="582"/>
        <v>0</v>
      </c>
      <c r="V1180">
        <f t="shared" si="583"/>
        <v>0</v>
      </c>
      <c r="W1180" t="s">
        <v>648</v>
      </c>
      <c r="X1180" t="str">
        <f t="shared" si="584"/>
        <v>No</v>
      </c>
      <c r="AB1180" t="s">
        <v>395</v>
      </c>
      <c r="AC1180" t="str">
        <f t="shared" si="579"/>
        <v>No</v>
      </c>
      <c r="AD1180" t="str">
        <f t="shared" si="567"/>
        <v>Yes</v>
      </c>
      <c r="AE1180" t="str">
        <f t="shared" si="568"/>
        <v>Yes</v>
      </c>
      <c r="AF1180" t="str">
        <f t="shared" si="569"/>
        <v>Yes</v>
      </c>
      <c r="AG1180" t="str">
        <f t="shared" si="570"/>
        <v>Yes</v>
      </c>
      <c r="AH1180" t="s">
        <v>349</v>
      </c>
      <c r="AI1180" t="s">
        <v>348</v>
      </c>
      <c r="AJ1180" t="str">
        <f t="shared" si="560"/>
        <v/>
      </c>
      <c r="AK1180" t="str">
        <f t="shared" si="573"/>
        <v>PCP</v>
      </c>
      <c r="AL1180" t="str">
        <f t="shared" si="574"/>
        <v>Consumer</v>
      </c>
      <c r="AM1180" t="str">
        <f t="shared" si="563"/>
        <v>Industrial</v>
      </c>
      <c r="AN1180" t="str">
        <f t="shared" si="564"/>
        <v>Pharmaceutical</v>
      </c>
      <c r="AO1180" t="str">
        <f t="shared" si="565"/>
        <v>PAH</v>
      </c>
      <c r="AP1180" t="str">
        <f t="shared" si="566"/>
        <v/>
      </c>
    </row>
    <row r="1181" spans="1:42" hidden="1" x14ac:dyDescent="0.35">
      <c r="A1181">
        <v>40870855</v>
      </c>
      <c r="B1181" t="s">
        <v>577</v>
      </c>
      <c r="C1181" t="s">
        <v>578</v>
      </c>
      <c r="D1181">
        <v>2017</v>
      </c>
      <c r="E1181" t="s">
        <v>620</v>
      </c>
      <c r="F1181" s="4">
        <v>63203</v>
      </c>
      <c r="G1181" t="s">
        <v>219</v>
      </c>
      <c r="H1181" t="s">
        <v>56</v>
      </c>
      <c r="I1181" t="s">
        <v>693</v>
      </c>
      <c r="N1181" t="s">
        <v>606</v>
      </c>
      <c r="O1181" s="1" t="str">
        <f t="shared" si="580"/>
        <v>No</v>
      </c>
      <c r="Q1181">
        <v>100</v>
      </c>
      <c r="R1181">
        <f t="shared" si="581"/>
        <v>0</v>
      </c>
      <c r="S1181">
        <v>100</v>
      </c>
      <c r="T1181" t="s">
        <v>622</v>
      </c>
      <c r="U1181">
        <f t="shared" si="582"/>
        <v>0</v>
      </c>
      <c r="V1181">
        <f t="shared" si="583"/>
        <v>0</v>
      </c>
      <c r="W1181" t="s">
        <v>648</v>
      </c>
      <c r="X1181" t="str">
        <f t="shared" si="584"/>
        <v>No</v>
      </c>
      <c r="AB1181" t="s">
        <v>395</v>
      </c>
      <c r="AC1181" t="str">
        <f t="shared" si="579"/>
        <v>No</v>
      </c>
      <c r="AD1181" t="str">
        <f t="shared" si="567"/>
        <v>Yes</v>
      </c>
      <c r="AE1181" t="str">
        <f t="shared" si="568"/>
        <v>Yes</v>
      </c>
      <c r="AF1181" t="str">
        <f t="shared" si="569"/>
        <v>Yes</v>
      </c>
      <c r="AG1181" t="str">
        <f t="shared" si="570"/>
        <v>Yes</v>
      </c>
      <c r="AH1181" t="s">
        <v>349</v>
      </c>
      <c r="AI1181" t="s">
        <v>348</v>
      </c>
      <c r="AJ1181" t="str">
        <f t="shared" si="560"/>
        <v/>
      </c>
      <c r="AK1181" t="str">
        <f t="shared" si="573"/>
        <v>PCP</v>
      </c>
      <c r="AL1181" t="str">
        <f t="shared" si="574"/>
        <v>Consumer</v>
      </c>
      <c r="AM1181" t="str">
        <f t="shared" si="563"/>
        <v>Industrial</v>
      </c>
      <c r="AN1181" t="str">
        <f t="shared" si="564"/>
        <v>Pharmaceutical</v>
      </c>
      <c r="AO1181" t="str">
        <f t="shared" si="565"/>
        <v>PAH</v>
      </c>
      <c r="AP1181" t="str">
        <f t="shared" si="566"/>
        <v/>
      </c>
    </row>
    <row r="1182" spans="1:42" hidden="1" x14ac:dyDescent="0.35">
      <c r="A1182">
        <v>4087014</v>
      </c>
      <c r="B1182" t="s">
        <v>575</v>
      </c>
      <c r="C1182" t="s">
        <v>576</v>
      </c>
      <c r="D1182">
        <v>2017</v>
      </c>
      <c r="E1182" t="s">
        <v>620</v>
      </c>
      <c r="F1182" s="4">
        <v>63203</v>
      </c>
      <c r="G1182" t="s">
        <v>219</v>
      </c>
      <c r="H1182" t="s">
        <v>56</v>
      </c>
      <c r="I1182" t="s">
        <v>693</v>
      </c>
      <c r="N1182" t="s">
        <v>606</v>
      </c>
      <c r="O1182" s="1" t="str">
        <f t="shared" si="580"/>
        <v>No</v>
      </c>
      <c r="Q1182">
        <v>100</v>
      </c>
      <c r="R1182">
        <f t="shared" si="581"/>
        <v>0</v>
      </c>
      <c r="S1182">
        <v>100</v>
      </c>
      <c r="T1182" t="s">
        <v>622</v>
      </c>
      <c r="U1182">
        <f t="shared" si="582"/>
        <v>0</v>
      </c>
      <c r="V1182">
        <f t="shared" si="583"/>
        <v>0</v>
      </c>
      <c r="W1182" t="s">
        <v>648</v>
      </c>
      <c r="X1182" t="str">
        <f t="shared" si="584"/>
        <v>No</v>
      </c>
      <c r="AB1182" t="s">
        <v>395</v>
      </c>
      <c r="AC1182" t="str">
        <f t="shared" si="579"/>
        <v>No</v>
      </c>
      <c r="AD1182" t="str">
        <f t="shared" si="567"/>
        <v>Yes</v>
      </c>
      <c r="AE1182" t="str">
        <f t="shared" si="568"/>
        <v>Yes</v>
      </c>
      <c r="AF1182" t="str">
        <f t="shared" si="569"/>
        <v>Yes</v>
      </c>
      <c r="AG1182" t="str">
        <f t="shared" si="570"/>
        <v>Yes</v>
      </c>
      <c r="AH1182" t="s">
        <v>349</v>
      </c>
      <c r="AI1182" t="s">
        <v>348</v>
      </c>
      <c r="AJ1182" t="str">
        <f t="shared" si="560"/>
        <v/>
      </c>
      <c r="AK1182" t="str">
        <f t="shared" si="573"/>
        <v>PCP</v>
      </c>
      <c r="AL1182" t="str">
        <f t="shared" si="574"/>
        <v>Consumer</v>
      </c>
      <c r="AM1182" t="str">
        <f t="shared" si="563"/>
        <v>Industrial</v>
      </c>
      <c r="AN1182" t="str">
        <f t="shared" si="564"/>
        <v>Pharmaceutical</v>
      </c>
      <c r="AO1182" t="str">
        <f t="shared" si="565"/>
        <v>PAH</v>
      </c>
      <c r="AP1182" t="str">
        <f t="shared" si="566"/>
        <v/>
      </c>
    </row>
    <row r="1183" spans="1:42" hidden="1" x14ac:dyDescent="0.35">
      <c r="A1183" s="1">
        <v>4087170</v>
      </c>
      <c r="B1183" s="1" t="s">
        <v>586</v>
      </c>
      <c r="C1183" s="1" t="s">
        <v>588</v>
      </c>
      <c r="D1183" s="1">
        <v>2017</v>
      </c>
      <c r="E1183" s="1" t="s">
        <v>618</v>
      </c>
      <c r="F1183" s="1">
        <v>61944</v>
      </c>
      <c r="G1183" s="1" t="s">
        <v>203</v>
      </c>
      <c r="H1183" s="1" t="s">
        <v>36</v>
      </c>
      <c r="I1183" s="1" t="s">
        <v>596</v>
      </c>
      <c r="J1183" s="1">
        <v>4433</v>
      </c>
      <c r="K1183" s="1" t="s">
        <v>614</v>
      </c>
      <c r="L1183" s="1" t="s">
        <v>556</v>
      </c>
      <c r="M1183" s="1"/>
      <c r="N1183" s="1" t="s">
        <v>606</v>
      </c>
      <c r="O1183" s="1" t="str">
        <f t="shared" si="580"/>
        <v>No</v>
      </c>
      <c r="P1183" s="1" t="s">
        <v>722</v>
      </c>
      <c r="Q1183" s="1">
        <v>0.32</v>
      </c>
      <c r="R1183" s="1">
        <f t="shared" si="581"/>
        <v>0</v>
      </c>
      <c r="S1183" s="1">
        <v>0.32</v>
      </c>
      <c r="T1183" s="1" t="s">
        <v>7</v>
      </c>
      <c r="U1183" s="1">
        <f t="shared" si="582"/>
        <v>0</v>
      </c>
      <c r="V1183" s="1">
        <f>S1183</f>
        <v>0.32</v>
      </c>
      <c r="W1183" s="1" t="s">
        <v>177</v>
      </c>
      <c r="X1183" s="1" t="str">
        <f t="shared" ref="X1183:X1205" si="585">IF(N1183="E", "Yes", "No")</f>
        <v>No</v>
      </c>
      <c r="AB1183" s="1" t="s">
        <v>376</v>
      </c>
      <c r="AC1183" t="str">
        <f t="shared" si="579"/>
        <v>No</v>
      </c>
      <c r="AD1183" t="str">
        <f t="shared" si="567"/>
        <v>No</v>
      </c>
      <c r="AE1183" t="str">
        <f t="shared" si="568"/>
        <v>No</v>
      </c>
      <c r="AF1183" t="str">
        <f t="shared" si="569"/>
        <v>Yes</v>
      </c>
      <c r="AG1183" t="str">
        <f t="shared" si="570"/>
        <v>No</v>
      </c>
      <c r="AH1183" s="1" t="s">
        <v>348</v>
      </c>
      <c r="AI1183" t="s">
        <v>348</v>
      </c>
      <c r="AJ1183" t="str">
        <f t="shared" si="560"/>
        <v/>
      </c>
      <c r="AK1183" t="str">
        <f t="shared" si="573"/>
        <v/>
      </c>
      <c r="AL1183" t="str">
        <f t="shared" si="574"/>
        <v/>
      </c>
      <c r="AM1183" t="str">
        <f t="shared" si="563"/>
        <v>Industrial</v>
      </c>
      <c r="AN1183" t="str">
        <f t="shared" si="564"/>
        <v/>
      </c>
      <c r="AO1183" t="str">
        <f t="shared" si="565"/>
        <v/>
      </c>
      <c r="AP1183" t="str">
        <f t="shared" si="566"/>
        <v/>
      </c>
    </row>
    <row r="1184" spans="1:42" hidden="1" x14ac:dyDescent="0.35">
      <c r="A1184" s="1">
        <v>4087170</v>
      </c>
      <c r="B1184" s="1" t="s">
        <v>586</v>
      </c>
      <c r="C1184" s="1" t="s">
        <v>587</v>
      </c>
      <c r="D1184" s="1">
        <v>2017</v>
      </c>
      <c r="E1184" s="1" t="s">
        <v>618</v>
      </c>
      <c r="F1184" s="1">
        <v>62824</v>
      </c>
      <c r="G1184" s="1" t="s">
        <v>220</v>
      </c>
      <c r="H1184" s="1" t="s">
        <v>58</v>
      </c>
      <c r="I1184" s="1" t="s">
        <v>596</v>
      </c>
      <c r="J1184" s="1">
        <v>4433</v>
      </c>
      <c r="K1184" s="1" t="s">
        <v>614</v>
      </c>
      <c r="L1184" s="1" t="s">
        <v>548</v>
      </c>
      <c r="M1184" s="1"/>
      <c r="N1184" s="1" t="s">
        <v>606</v>
      </c>
      <c r="O1184" s="1" t="str">
        <f t="shared" si="580"/>
        <v>No</v>
      </c>
      <c r="P1184" s="1" t="s">
        <v>722</v>
      </c>
      <c r="Q1184" s="1">
        <v>0.04</v>
      </c>
      <c r="R1184" s="1">
        <f t="shared" si="581"/>
        <v>0</v>
      </c>
      <c r="S1184" s="1">
        <v>0.04</v>
      </c>
      <c r="T1184" s="1" t="s">
        <v>7</v>
      </c>
      <c r="U1184" s="1">
        <f t="shared" si="582"/>
        <v>0</v>
      </c>
      <c r="V1184" s="1">
        <f>S1184</f>
        <v>0.04</v>
      </c>
      <c r="W1184" s="1" t="s">
        <v>177</v>
      </c>
      <c r="X1184" s="1" t="str">
        <f t="shared" si="585"/>
        <v>No</v>
      </c>
      <c r="AB1184" t="s">
        <v>397</v>
      </c>
      <c r="AC1184" t="str">
        <f t="shared" si="579"/>
        <v>No</v>
      </c>
      <c r="AD1184" t="str">
        <f t="shared" si="567"/>
        <v>Yes</v>
      </c>
      <c r="AE1184" t="str">
        <f t="shared" si="568"/>
        <v>Yes</v>
      </c>
      <c r="AF1184" t="str">
        <f t="shared" si="569"/>
        <v>Yes</v>
      </c>
      <c r="AG1184" t="str">
        <f t="shared" si="570"/>
        <v>Yes</v>
      </c>
      <c r="AH1184" s="1" t="s">
        <v>348</v>
      </c>
      <c r="AI1184" t="s">
        <v>348</v>
      </c>
      <c r="AJ1184" t="str">
        <f t="shared" si="560"/>
        <v/>
      </c>
      <c r="AK1184" t="str">
        <f t="shared" si="573"/>
        <v>PCP</v>
      </c>
      <c r="AL1184" t="str">
        <f t="shared" si="574"/>
        <v>Consumer</v>
      </c>
      <c r="AM1184" t="str">
        <f t="shared" si="563"/>
        <v>Industrial</v>
      </c>
      <c r="AN1184" t="str">
        <f t="shared" si="564"/>
        <v>Pharmaceutical</v>
      </c>
      <c r="AO1184" t="str">
        <f t="shared" si="565"/>
        <v/>
      </c>
      <c r="AP1184" t="str">
        <f t="shared" si="566"/>
        <v/>
      </c>
    </row>
    <row r="1185" spans="1:42" hidden="1" x14ac:dyDescent="0.35">
      <c r="A1185" s="1">
        <v>4087170</v>
      </c>
      <c r="B1185" s="1" t="s">
        <v>586</v>
      </c>
      <c r="C1185" s="1" t="s">
        <v>588</v>
      </c>
      <c r="D1185" s="1">
        <v>2017</v>
      </c>
      <c r="E1185" s="1" t="s">
        <v>618</v>
      </c>
      <c r="F1185" s="1">
        <v>68022</v>
      </c>
      <c r="G1185" s="1" t="s">
        <v>336</v>
      </c>
      <c r="H1185" s="1" t="s">
        <v>167</v>
      </c>
      <c r="I1185" s="1" t="s">
        <v>597</v>
      </c>
      <c r="J1185" s="1">
        <v>2440</v>
      </c>
      <c r="K1185" s="1" t="s">
        <v>345</v>
      </c>
      <c r="L1185" s="1" t="s">
        <v>345</v>
      </c>
      <c r="M1185" s="1"/>
      <c r="N1185" s="1" t="s">
        <v>606</v>
      </c>
      <c r="O1185" s="1" t="str">
        <f t="shared" si="580"/>
        <v>No</v>
      </c>
      <c r="P1185" s="1" t="s">
        <v>722</v>
      </c>
      <c r="Q1185" s="1">
        <v>8.1999999999999993</v>
      </c>
      <c r="R1185" s="1">
        <f t="shared" si="581"/>
        <v>0</v>
      </c>
      <c r="S1185" s="1">
        <v>2</v>
      </c>
      <c r="T1185" s="1" t="s">
        <v>30</v>
      </c>
      <c r="U1185" s="1">
        <f>R1185/1000</f>
        <v>0</v>
      </c>
      <c r="V1185" s="1">
        <f>S1185/1000</f>
        <v>2E-3</v>
      </c>
      <c r="W1185" s="1" t="s">
        <v>318</v>
      </c>
      <c r="X1185" s="1" t="str">
        <f t="shared" si="585"/>
        <v>No</v>
      </c>
      <c r="AB1185" s="1" t="s">
        <v>445</v>
      </c>
      <c r="AC1185" t="str">
        <f t="shared" si="579"/>
        <v>No</v>
      </c>
      <c r="AD1185" t="str">
        <f t="shared" si="567"/>
        <v>No</v>
      </c>
      <c r="AE1185" t="str">
        <f t="shared" si="568"/>
        <v>No</v>
      </c>
      <c r="AF1185" t="str">
        <f t="shared" si="569"/>
        <v>No</v>
      </c>
      <c r="AG1185" t="str">
        <f t="shared" si="570"/>
        <v>Yes</v>
      </c>
      <c r="AH1185" s="1" t="s">
        <v>348</v>
      </c>
      <c r="AI1185" t="s">
        <v>348</v>
      </c>
      <c r="AJ1185" t="str">
        <f t="shared" si="560"/>
        <v/>
      </c>
      <c r="AK1185" t="str">
        <f t="shared" si="573"/>
        <v/>
      </c>
      <c r="AL1185" t="str">
        <f t="shared" si="574"/>
        <v/>
      </c>
      <c r="AM1185" t="str">
        <f t="shared" si="563"/>
        <v/>
      </c>
      <c r="AN1185" t="str">
        <f t="shared" si="564"/>
        <v>Pharmaceutical</v>
      </c>
      <c r="AO1185" t="str">
        <f t="shared" si="565"/>
        <v/>
      </c>
      <c r="AP1185" t="str">
        <f t="shared" si="566"/>
        <v/>
      </c>
    </row>
    <row r="1186" spans="1:42" hidden="1" x14ac:dyDescent="0.35">
      <c r="A1186" s="1">
        <v>4087170</v>
      </c>
      <c r="B1186" s="1" t="s">
        <v>586</v>
      </c>
      <c r="C1186" s="1" t="s">
        <v>587</v>
      </c>
      <c r="D1186" s="1">
        <v>2017</v>
      </c>
      <c r="E1186" s="1" t="s">
        <v>618</v>
      </c>
      <c r="F1186" s="1">
        <v>61702</v>
      </c>
      <c r="G1186" s="1" t="s">
        <v>198</v>
      </c>
      <c r="H1186" s="1" t="s">
        <v>31</v>
      </c>
      <c r="I1186" s="1" t="s">
        <v>596</v>
      </c>
      <c r="J1186" s="1">
        <v>4433</v>
      </c>
      <c r="K1186" s="1" t="s">
        <v>614</v>
      </c>
      <c r="L1186" s="1" t="s">
        <v>554</v>
      </c>
      <c r="M1186" s="1"/>
      <c r="N1186" s="1" t="s">
        <v>606</v>
      </c>
      <c r="O1186" s="1" t="s">
        <v>348</v>
      </c>
      <c r="P1186" s="1" t="s">
        <v>722</v>
      </c>
      <c r="Q1186" s="3">
        <v>0</v>
      </c>
      <c r="R1186" s="1">
        <f t="shared" si="581"/>
        <v>0</v>
      </c>
      <c r="S1186" s="1">
        <v>0.16</v>
      </c>
      <c r="T1186" s="1" t="s">
        <v>7</v>
      </c>
      <c r="U1186" s="1">
        <f>R1186/1</f>
        <v>0</v>
      </c>
      <c r="V1186" s="1">
        <f>S1186</f>
        <v>0.16</v>
      </c>
      <c r="W1186" s="1" t="s">
        <v>177</v>
      </c>
      <c r="X1186" s="1" t="str">
        <f t="shared" si="585"/>
        <v>No</v>
      </c>
      <c r="AB1186" s="1" t="s">
        <v>371</v>
      </c>
      <c r="AC1186" t="str">
        <f t="shared" si="579"/>
        <v>No</v>
      </c>
      <c r="AD1186" t="str">
        <f t="shared" si="567"/>
        <v>No</v>
      </c>
      <c r="AE1186" t="str">
        <f t="shared" si="568"/>
        <v>Yes</v>
      </c>
      <c r="AF1186" t="str">
        <f t="shared" si="569"/>
        <v>No</v>
      </c>
      <c r="AG1186" t="str">
        <f t="shared" si="570"/>
        <v>No</v>
      </c>
      <c r="AH1186" s="1" t="s">
        <v>348</v>
      </c>
      <c r="AI1186" t="s">
        <v>348</v>
      </c>
      <c r="AJ1186" t="str">
        <f t="shared" si="560"/>
        <v/>
      </c>
      <c r="AK1186" t="str">
        <f t="shared" si="573"/>
        <v/>
      </c>
      <c r="AL1186" t="str">
        <f t="shared" si="574"/>
        <v>Consumer</v>
      </c>
      <c r="AM1186" t="str">
        <f t="shared" si="563"/>
        <v/>
      </c>
      <c r="AN1186" t="str">
        <f t="shared" si="564"/>
        <v/>
      </c>
      <c r="AO1186" t="str">
        <f t="shared" si="565"/>
        <v/>
      </c>
      <c r="AP1186" t="str">
        <f t="shared" si="566"/>
        <v/>
      </c>
    </row>
    <row r="1187" spans="1:42" hidden="1" x14ac:dyDescent="0.35">
      <c r="A1187" s="1">
        <v>4087170</v>
      </c>
      <c r="B1187" s="1" t="s">
        <v>586</v>
      </c>
      <c r="C1187" s="1" t="s">
        <v>588</v>
      </c>
      <c r="D1187" s="1">
        <v>2017</v>
      </c>
      <c r="E1187" s="1" t="s">
        <v>618</v>
      </c>
      <c r="F1187" s="1">
        <v>67436</v>
      </c>
      <c r="G1187" s="1" t="s">
        <v>234</v>
      </c>
      <c r="H1187" s="1" t="s">
        <v>72</v>
      </c>
      <c r="I1187" s="1" t="s">
        <v>597</v>
      </c>
      <c r="J1187" s="1">
        <v>2440</v>
      </c>
      <c r="K1187" s="1" t="s">
        <v>345</v>
      </c>
      <c r="L1187" s="1" t="s">
        <v>544</v>
      </c>
      <c r="M1187" s="1"/>
      <c r="N1187" s="1" t="s">
        <v>606</v>
      </c>
      <c r="O1187" s="1" t="str">
        <f t="shared" ref="O1187:O1218" si="586">IF(N1187="&lt;", "No", "Yes")</f>
        <v>No</v>
      </c>
      <c r="P1187" s="1" t="s">
        <v>722</v>
      </c>
      <c r="Q1187" s="1">
        <v>20</v>
      </c>
      <c r="R1187" s="1">
        <f t="shared" si="581"/>
        <v>0</v>
      </c>
      <c r="S1187" s="1">
        <v>20</v>
      </c>
      <c r="T1187" s="1" t="s">
        <v>30</v>
      </c>
      <c r="U1187" s="1">
        <f>R1187/1000</f>
        <v>0</v>
      </c>
      <c r="V1187" s="1">
        <f>S1187/1000</f>
        <v>0.02</v>
      </c>
      <c r="W1187" s="1" t="s">
        <v>231</v>
      </c>
      <c r="X1187" s="1" t="str">
        <f t="shared" si="585"/>
        <v>No</v>
      </c>
      <c r="AB1187" t="s">
        <v>413</v>
      </c>
      <c r="AC1187" s="1" t="s">
        <v>349</v>
      </c>
      <c r="AD1187" t="str">
        <f t="shared" si="567"/>
        <v>Yes</v>
      </c>
      <c r="AE1187" t="str">
        <f t="shared" si="568"/>
        <v>Yes</v>
      </c>
      <c r="AF1187" t="str">
        <f t="shared" si="569"/>
        <v>Yes</v>
      </c>
      <c r="AG1187" t="str">
        <f t="shared" si="570"/>
        <v>Yes</v>
      </c>
      <c r="AH1187" s="1" t="s">
        <v>348</v>
      </c>
      <c r="AI1187" t="s">
        <v>348</v>
      </c>
      <c r="AJ1187" t="str">
        <f t="shared" si="560"/>
        <v>Pesticide</v>
      </c>
      <c r="AK1187" t="str">
        <f t="shared" si="573"/>
        <v>PCP</v>
      </c>
      <c r="AL1187" t="str">
        <f t="shared" si="574"/>
        <v>Consumer</v>
      </c>
      <c r="AM1187" t="str">
        <f t="shared" si="563"/>
        <v>Industrial</v>
      </c>
      <c r="AN1187" t="str">
        <f t="shared" si="564"/>
        <v>Pharmaceutical</v>
      </c>
      <c r="AO1187" t="str">
        <f t="shared" si="565"/>
        <v/>
      </c>
      <c r="AP1187" t="str">
        <f t="shared" si="566"/>
        <v/>
      </c>
    </row>
    <row r="1188" spans="1:42" hidden="1" x14ac:dyDescent="0.35">
      <c r="A1188" s="1">
        <v>4087170</v>
      </c>
      <c r="B1188" s="1" t="s">
        <v>586</v>
      </c>
      <c r="C1188" s="1" t="s">
        <v>587</v>
      </c>
      <c r="D1188" s="1">
        <v>2017</v>
      </c>
      <c r="E1188" s="1" t="s">
        <v>618</v>
      </c>
      <c r="F1188" s="1">
        <v>67503</v>
      </c>
      <c r="G1188" s="1" t="s">
        <v>290</v>
      </c>
      <c r="H1188" s="1" t="s">
        <v>126</v>
      </c>
      <c r="I1188" s="1" t="s">
        <v>597</v>
      </c>
      <c r="J1188" s="1">
        <v>2440</v>
      </c>
      <c r="K1188" s="1" t="s">
        <v>345</v>
      </c>
      <c r="L1188" s="1" t="s">
        <v>345</v>
      </c>
      <c r="M1188" s="1"/>
      <c r="N1188" s="1" t="s">
        <v>606</v>
      </c>
      <c r="O1188" s="1" t="str">
        <f t="shared" si="586"/>
        <v>No</v>
      </c>
      <c r="P1188" s="1" t="s">
        <v>722</v>
      </c>
      <c r="Q1188" s="1">
        <v>65</v>
      </c>
      <c r="R1188" s="1">
        <f t="shared" si="581"/>
        <v>0</v>
      </c>
      <c r="S1188" s="1">
        <v>30</v>
      </c>
      <c r="T1188" s="1" t="s">
        <v>30</v>
      </c>
      <c r="U1188" s="1">
        <f>R1188/1000</f>
        <v>0</v>
      </c>
      <c r="V1188" s="1">
        <f>S1188/1000</f>
        <v>0.03</v>
      </c>
      <c r="W1188" s="1" t="s">
        <v>231</v>
      </c>
      <c r="X1188" s="1" t="str">
        <f t="shared" si="585"/>
        <v>No</v>
      </c>
      <c r="AB1188" s="1" t="s">
        <v>465</v>
      </c>
      <c r="AC1188" t="str">
        <f t="shared" ref="AC1188:AC1203" si="587">IF(ISNUMBER(SEARCH("Pesticide, active_ingredient", AB1188)), "Yes", "No")</f>
        <v>No</v>
      </c>
      <c r="AD1188" t="str">
        <f t="shared" si="567"/>
        <v>No</v>
      </c>
      <c r="AE1188" t="str">
        <f t="shared" si="568"/>
        <v>No</v>
      </c>
      <c r="AF1188" t="str">
        <f t="shared" si="569"/>
        <v>No</v>
      </c>
      <c r="AG1188" t="str">
        <f t="shared" si="570"/>
        <v>Yes</v>
      </c>
      <c r="AH1188" s="1" t="s">
        <v>348</v>
      </c>
      <c r="AI1188" t="s">
        <v>348</v>
      </c>
      <c r="AJ1188" t="str">
        <f t="shared" si="560"/>
        <v/>
      </c>
      <c r="AK1188" t="str">
        <f t="shared" si="573"/>
        <v/>
      </c>
      <c r="AL1188" t="str">
        <f t="shared" si="574"/>
        <v/>
      </c>
      <c r="AM1188" t="str">
        <f t="shared" si="563"/>
        <v/>
      </c>
      <c r="AN1188" t="str">
        <f t="shared" si="564"/>
        <v>Pharmaceutical</v>
      </c>
      <c r="AO1188" t="str">
        <f t="shared" si="565"/>
        <v/>
      </c>
      <c r="AP1188" t="str">
        <f t="shared" si="566"/>
        <v/>
      </c>
    </row>
    <row r="1189" spans="1:42" hidden="1" x14ac:dyDescent="0.35">
      <c r="A1189" s="1">
        <v>4087170</v>
      </c>
      <c r="B1189" s="1" t="s">
        <v>586</v>
      </c>
      <c r="C1189" s="1" t="s">
        <v>588</v>
      </c>
      <c r="D1189" s="1">
        <v>2017</v>
      </c>
      <c r="E1189" s="1" t="s">
        <v>618</v>
      </c>
      <c r="F1189" s="1">
        <v>62811</v>
      </c>
      <c r="G1189" s="1" t="s">
        <v>213</v>
      </c>
      <c r="H1189" s="1" t="s">
        <v>48</v>
      </c>
      <c r="I1189" s="1" t="s">
        <v>597</v>
      </c>
      <c r="J1189" s="1">
        <v>2440</v>
      </c>
      <c r="K1189" s="1" t="s">
        <v>614</v>
      </c>
      <c r="L1189" s="1" t="s">
        <v>548</v>
      </c>
      <c r="M1189" s="1"/>
      <c r="N1189" s="1" t="s">
        <v>606</v>
      </c>
      <c r="O1189" s="1" t="str">
        <f t="shared" si="586"/>
        <v>No</v>
      </c>
      <c r="P1189" s="1" t="s">
        <v>722</v>
      </c>
      <c r="Q1189" s="1">
        <v>0.4</v>
      </c>
      <c r="R1189" s="1">
        <f t="shared" si="581"/>
        <v>0</v>
      </c>
      <c r="S1189" s="1">
        <v>0.4</v>
      </c>
      <c r="T1189" s="1" t="s">
        <v>7</v>
      </c>
      <c r="U1189" s="1">
        <f>R1189/1</f>
        <v>0</v>
      </c>
      <c r="V1189" s="1">
        <f>S1189</f>
        <v>0.4</v>
      </c>
      <c r="W1189" s="1" t="s">
        <v>177</v>
      </c>
      <c r="X1189" s="1" t="str">
        <f t="shared" si="585"/>
        <v>No</v>
      </c>
      <c r="AB1189" t="s">
        <v>387</v>
      </c>
      <c r="AC1189" t="str">
        <f t="shared" si="587"/>
        <v>No</v>
      </c>
      <c r="AD1189" t="str">
        <f t="shared" si="567"/>
        <v>Yes</v>
      </c>
      <c r="AE1189" t="str">
        <f t="shared" si="568"/>
        <v>Yes</v>
      </c>
      <c r="AF1189" t="str">
        <f t="shared" si="569"/>
        <v>Yes</v>
      </c>
      <c r="AG1189" t="str">
        <f t="shared" si="570"/>
        <v>Yes</v>
      </c>
      <c r="AH1189" s="1" t="s">
        <v>348</v>
      </c>
      <c r="AI1189" t="s">
        <v>348</v>
      </c>
      <c r="AJ1189" t="str">
        <f t="shared" si="560"/>
        <v/>
      </c>
      <c r="AK1189" t="str">
        <f t="shared" si="573"/>
        <v>PCP</v>
      </c>
      <c r="AL1189" t="str">
        <f t="shared" si="574"/>
        <v>Consumer</v>
      </c>
      <c r="AM1189" t="str">
        <f t="shared" si="563"/>
        <v>Industrial</v>
      </c>
      <c r="AN1189" t="str">
        <f t="shared" si="564"/>
        <v>Pharmaceutical</v>
      </c>
      <c r="AO1189" t="str">
        <f t="shared" si="565"/>
        <v/>
      </c>
      <c r="AP1189" t="str">
        <f t="shared" si="566"/>
        <v/>
      </c>
    </row>
    <row r="1190" spans="1:42" hidden="1" x14ac:dyDescent="0.35">
      <c r="A1190" s="1">
        <v>4087170</v>
      </c>
      <c r="B1190" s="1" t="s">
        <v>586</v>
      </c>
      <c r="C1190" s="1" t="s">
        <v>587</v>
      </c>
      <c r="D1190" s="1">
        <v>2017</v>
      </c>
      <c r="E1190" s="1" t="s">
        <v>618</v>
      </c>
      <c r="F1190" s="1">
        <v>62823</v>
      </c>
      <c r="G1190" s="1" t="s">
        <v>602</v>
      </c>
      <c r="H1190" s="1" t="s">
        <v>57</v>
      </c>
      <c r="I1190" s="1" t="s">
        <v>596</v>
      </c>
      <c r="J1190" s="1">
        <v>4433</v>
      </c>
      <c r="K1190" s="1" t="s">
        <v>614</v>
      </c>
      <c r="L1190" s="1" t="s">
        <v>548</v>
      </c>
      <c r="M1190" s="1"/>
      <c r="N1190" s="1" t="s">
        <v>606</v>
      </c>
      <c r="O1190" s="1" t="str">
        <f t="shared" si="586"/>
        <v>No</v>
      </c>
      <c r="P1190" s="1" t="s">
        <v>722</v>
      </c>
      <c r="Q1190" s="1">
        <v>0.04</v>
      </c>
      <c r="R1190" s="1">
        <f t="shared" si="581"/>
        <v>0</v>
      </c>
      <c r="S1190" s="1">
        <v>0.04</v>
      </c>
      <c r="T1190" s="1" t="s">
        <v>7</v>
      </c>
      <c r="U1190" s="1">
        <f>R1190/1</f>
        <v>0</v>
      </c>
      <c r="V1190" s="1">
        <f>S1190</f>
        <v>0.04</v>
      </c>
      <c r="W1190" s="1" t="s">
        <v>177</v>
      </c>
      <c r="X1190" s="1" t="str">
        <f t="shared" si="585"/>
        <v>No</v>
      </c>
      <c r="AB1190" t="s">
        <v>396</v>
      </c>
      <c r="AC1190" t="str">
        <f t="shared" si="587"/>
        <v>No</v>
      </c>
      <c r="AD1190" t="str">
        <f t="shared" si="567"/>
        <v>Yes</v>
      </c>
      <c r="AE1190" t="str">
        <f t="shared" si="568"/>
        <v>Yes</v>
      </c>
      <c r="AF1190" t="str">
        <f t="shared" si="569"/>
        <v>Yes</v>
      </c>
      <c r="AG1190" t="str">
        <f t="shared" si="570"/>
        <v>Yes</v>
      </c>
      <c r="AH1190" s="1" t="s">
        <v>348</v>
      </c>
      <c r="AI1190" t="s">
        <v>348</v>
      </c>
      <c r="AJ1190" t="str">
        <f t="shared" si="560"/>
        <v/>
      </c>
      <c r="AK1190" t="str">
        <f t="shared" si="573"/>
        <v>PCP</v>
      </c>
      <c r="AL1190" t="str">
        <f t="shared" si="574"/>
        <v>Consumer</v>
      </c>
      <c r="AM1190" t="str">
        <f t="shared" si="563"/>
        <v>Industrial</v>
      </c>
      <c r="AN1190" t="str">
        <f t="shared" si="564"/>
        <v>Pharmaceutical</v>
      </c>
      <c r="AO1190" t="str">
        <f t="shared" si="565"/>
        <v/>
      </c>
      <c r="AP1190" t="str">
        <f t="shared" si="566"/>
        <v/>
      </c>
    </row>
    <row r="1191" spans="1:42" hidden="1" x14ac:dyDescent="0.35">
      <c r="A1191" s="1">
        <v>4087170</v>
      </c>
      <c r="B1191" s="1" t="s">
        <v>586</v>
      </c>
      <c r="C1191" s="1" t="s">
        <v>588</v>
      </c>
      <c r="D1191" s="1">
        <v>2017</v>
      </c>
      <c r="E1191" s="1" t="s">
        <v>618</v>
      </c>
      <c r="F1191" s="1">
        <v>62812</v>
      </c>
      <c r="G1191" s="1" t="s">
        <v>709</v>
      </c>
      <c r="H1191" s="1" t="s">
        <v>49</v>
      </c>
      <c r="I1191" s="1" t="s">
        <v>597</v>
      </c>
      <c r="J1191" s="1">
        <v>2440</v>
      </c>
      <c r="K1191" s="1" t="s">
        <v>614</v>
      </c>
      <c r="L1191" s="1" t="s">
        <v>554</v>
      </c>
      <c r="M1191" s="1"/>
      <c r="N1191" s="1" t="s">
        <v>606</v>
      </c>
      <c r="O1191" s="1" t="str">
        <f t="shared" si="586"/>
        <v>No</v>
      </c>
      <c r="P1191" s="1" t="s">
        <v>722</v>
      </c>
      <c r="Q1191" s="1">
        <v>0.04</v>
      </c>
      <c r="R1191" s="1">
        <f t="shared" si="581"/>
        <v>0</v>
      </c>
      <c r="S1191" s="1">
        <v>0.04</v>
      </c>
      <c r="T1191" s="1" t="s">
        <v>7</v>
      </c>
      <c r="U1191" s="1">
        <f>R1191/1</f>
        <v>0</v>
      </c>
      <c r="V1191" s="1">
        <f>S1191</f>
        <v>0.04</v>
      </c>
      <c r="W1191" s="1" t="s">
        <v>177</v>
      </c>
      <c r="X1191" s="1" t="str">
        <f t="shared" si="585"/>
        <v>No</v>
      </c>
      <c r="AB1191" s="1" t="s">
        <v>388</v>
      </c>
      <c r="AC1191" t="str">
        <f t="shared" si="587"/>
        <v>No</v>
      </c>
      <c r="AD1191" t="str">
        <f t="shared" si="567"/>
        <v>No</v>
      </c>
      <c r="AE1191" t="str">
        <f t="shared" si="568"/>
        <v>Yes</v>
      </c>
      <c r="AF1191" t="str">
        <f t="shared" si="569"/>
        <v>No</v>
      </c>
      <c r="AG1191" t="str">
        <f t="shared" si="570"/>
        <v>No</v>
      </c>
      <c r="AH1191" s="1" t="s">
        <v>348</v>
      </c>
      <c r="AI1191" t="s">
        <v>348</v>
      </c>
      <c r="AJ1191" t="str">
        <f t="shared" si="560"/>
        <v/>
      </c>
      <c r="AK1191" t="str">
        <f t="shared" si="573"/>
        <v/>
      </c>
      <c r="AL1191" t="str">
        <f t="shared" si="574"/>
        <v>Consumer</v>
      </c>
      <c r="AM1191" t="str">
        <f t="shared" si="563"/>
        <v/>
      </c>
      <c r="AN1191" t="str">
        <f t="shared" si="564"/>
        <v/>
      </c>
      <c r="AO1191" t="str">
        <f t="shared" si="565"/>
        <v/>
      </c>
      <c r="AP1191" t="str">
        <f t="shared" si="566"/>
        <v/>
      </c>
    </row>
    <row r="1192" spans="1:42" hidden="1" x14ac:dyDescent="0.35">
      <c r="A1192" s="1">
        <v>4087170</v>
      </c>
      <c r="B1192" s="1" t="s">
        <v>586</v>
      </c>
      <c r="C1192" s="1" t="s">
        <v>587</v>
      </c>
      <c r="D1192" s="1">
        <v>2017</v>
      </c>
      <c r="E1192" s="1" t="s">
        <v>618</v>
      </c>
      <c r="F1192" s="1">
        <v>62825</v>
      </c>
      <c r="G1192" s="1" t="s">
        <v>221</v>
      </c>
      <c r="H1192" s="1" t="s">
        <v>59</v>
      </c>
      <c r="I1192" s="1" t="s">
        <v>596</v>
      </c>
      <c r="J1192" s="1">
        <v>4433</v>
      </c>
      <c r="K1192" s="1" t="s">
        <v>614</v>
      </c>
      <c r="L1192" s="1" t="s">
        <v>555</v>
      </c>
      <c r="M1192" s="1"/>
      <c r="N1192" s="1" t="s">
        <v>606</v>
      </c>
      <c r="O1192" s="1" t="str">
        <f t="shared" si="586"/>
        <v>No</v>
      </c>
      <c r="P1192" s="1" t="s">
        <v>722</v>
      </c>
      <c r="Q1192" s="1">
        <v>0.09</v>
      </c>
      <c r="R1192" s="1">
        <f t="shared" si="581"/>
        <v>0</v>
      </c>
      <c r="S1192" s="1">
        <v>0.09</v>
      </c>
      <c r="T1192" s="1" t="s">
        <v>7</v>
      </c>
      <c r="U1192" s="1">
        <f>R1192/1</f>
        <v>0</v>
      </c>
      <c r="V1192" s="1">
        <f>S1192</f>
        <v>0.09</v>
      </c>
      <c r="W1192" s="1" t="s">
        <v>177</v>
      </c>
      <c r="X1192" s="1" t="str">
        <f t="shared" si="585"/>
        <v>No</v>
      </c>
      <c r="AB1192" t="s">
        <v>398</v>
      </c>
      <c r="AC1192" t="str">
        <f t="shared" si="587"/>
        <v>No</v>
      </c>
      <c r="AD1192" t="str">
        <f t="shared" si="567"/>
        <v>No</v>
      </c>
      <c r="AE1192" t="str">
        <f t="shared" si="568"/>
        <v>Yes</v>
      </c>
      <c r="AF1192" t="str">
        <f t="shared" si="569"/>
        <v>Yes</v>
      </c>
      <c r="AG1192" t="str">
        <f t="shared" si="570"/>
        <v>No</v>
      </c>
      <c r="AH1192" s="1" t="s">
        <v>348</v>
      </c>
      <c r="AI1192" t="s">
        <v>348</v>
      </c>
      <c r="AJ1192" t="str">
        <f t="shared" si="560"/>
        <v/>
      </c>
      <c r="AK1192" t="str">
        <f t="shared" si="573"/>
        <v/>
      </c>
      <c r="AL1192" t="str">
        <f t="shared" si="574"/>
        <v>Consumer</v>
      </c>
      <c r="AM1192" t="str">
        <f t="shared" si="563"/>
        <v>Industrial</v>
      </c>
      <c r="AN1192" t="str">
        <f t="shared" si="564"/>
        <v/>
      </c>
      <c r="AO1192" t="str">
        <f t="shared" si="565"/>
        <v/>
      </c>
      <c r="AP1192" t="str">
        <f t="shared" si="566"/>
        <v/>
      </c>
    </row>
    <row r="1193" spans="1:42" hidden="1" x14ac:dyDescent="0.35">
      <c r="A1193" s="1">
        <v>4087170</v>
      </c>
      <c r="B1193" s="1" t="s">
        <v>586</v>
      </c>
      <c r="C1193" s="1" t="s">
        <v>588</v>
      </c>
      <c r="D1193" s="1">
        <v>2017</v>
      </c>
      <c r="E1193" s="1" t="s">
        <v>618</v>
      </c>
      <c r="F1193" s="1">
        <v>67484</v>
      </c>
      <c r="G1193" s="1" t="s">
        <v>274</v>
      </c>
      <c r="H1193" s="1" t="s">
        <v>110</v>
      </c>
      <c r="I1193" s="1" t="s">
        <v>597</v>
      </c>
      <c r="J1193" s="1">
        <v>2440</v>
      </c>
      <c r="K1193" s="1" t="s">
        <v>345</v>
      </c>
      <c r="L1193" s="1" t="s">
        <v>345</v>
      </c>
      <c r="M1193" s="1"/>
      <c r="N1193" s="1" t="s">
        <v>606</v>
      </c>
      <c r="O1193" s="1" t="str">
        <f t="shared" si="586"/>
        <v>No</v>
      </c>
      <c r="P1193" s="1" t="s">
        <v>722</v>
      </c>
      <c r="Q1193" s="1">
        <v>22</v>
      </c>
      <c r="R1193" s="1">
        <f t="shared" si="581"/>
        <v>0</v>
      </c>
      <c r="S1193" s="1">
        <v>22</v>
      </c>
      <c r="T1193" s="1" t="s">
        <v>30</v>
      </c>
      <c r="U1193" s="1">
        <f t="shared" ref="U1193:V1199" si="588">R1193/1000</f>
        <v>0</v>
      </c>
      <c r="V1193" s="1">
        <f t="shared" si="588"/>
        <v>2.1999999999999999E-2</v>
      </c>
      <c r="W1193" s="1" t="s">
        <v>231</v>
      </c>
      <c r="X1193" s="1" t="str">
        <f t="shared" si="585"/>
        <v>No</v>
      </c>
      <c r="AB1193" t="s">
        <v>450</v>
      </c>
      <c r="AC1193" t="str">
        <f t="shared" si="587"/>
        <v>No</v>
      </c>
      <c r="AD1193" t="str">
        <f t="shared" si="567"/>
        <v>No</v>
      </c>
      <c r="AE1193" t="str">
        <f t="shared" si="568"/>
        <v>No</v>
      </c>
      <c r="AF1193" t="str">
        <f t="shared" si="569"/>
        <v>No</v>
      </c>
      <c r="AG1193" t="str">
        <f t="shared" si="570"/>
        <v>Yes</v>
      </c>
      <c r="AH1193" s="1" t="s">
        <v>348</v>
      </c>
      <c r="AI1193" t="s">
        <v>348</v>
      </c>
      <c r="AJ1193" t="str">
        <f t="shared" si="560"/>
        <v/>
      </c>
      <c r="AK1193" t="str">
        <f t="shared" si="573"/>
        <v/>
      </c>
      <c r="AL1193" t="str">
        <f t="shared" si="574"/>
        <v/>
      </c>
      <c r="AM1193" t="str">
        <f t="shared" si="563"/>
        <v/>
      </c>
      <c r="AN1193" t="str">
        <f t="shared" si="564"/>
        <v>Pharmaceutical</v>
      </c>
      <c r="AO1193" t="str">
        <f t="shared" si="565"/>
        <v/>
      </c>
      <c r="AP1193" t="str">
        <f t="shared" si="566"/>
        <v/>
      </c>
    </row>
    <row r="1194" spans="1:42" hidden="1" x14ac:dyDescent="0.35">
      <c r="A1194" s="1">
        <v>4087170</v>
      </c>
      <c r="B1194" s="1" t="s">
        <v>586</v>
      </c>
      <c r="C1194" s="1" t="s">
        <v>587</v>
      </c>
      <c r="D1194" s="1">
        <v>2017</v>
      </c>
      <c r="E1194" s="1" t="s">
        <v>618</v>
      </c>
      <c r="F1194" s="1">
        <v>67507</v>
      </c>
      <c r="G1194" s="1" t="s">
        <v>294</v>
      </c>
      <c r="H1194" s="1" t="s">
        <v>130</v>
      </c>
      <c r="I1194" s="1" t="s">
        <v>597</v>
      </c>
      <c r="J1194" s="1">
        <v>2440</v>
      </c>
      <c r="K1194" s="1" t="s">
        <v>345</v>
      </c>
      <c r="L1194" s="1" t="s">
        <v>345</v>
      </c>
      <c r="M1194" s="1"/>
      <c r="N1194" s="1" t="s">
        <v>606</v>
      </c>
      <c r="O1194" s="1" t="str">
        <f t="shared" si="586"/>
        <v>No</v>
      </c>
      <c r="P1194" s="1" t="s">
        <v>722</v>
      </c>
      <c r="Q1194" s="1">
        <v>163</v>
      </c>
      <c r="R1194" s="1">
        <f t="shared" si="581"/>
        <v>0</v>
      </c>
      <c r="S1194" s="1">
        <v>163</v>
      </c>
      <c r="T1194" s="1" t="s">
        <v>30</v>
      </c>
      <c r="U1194" s="1">
        <f t="shared" si="588"/>
        <v>0</v>
      </c>
      <c r="V1194" s="1">
        <f t="shared" si="588"/>
        <v>0.16300000000000001</v>
      </c>
      <c r="W1194" s="1" t="s">
        <v>231</v>
      </c>
      <c r="X1194" s="1" t="str">
        <f t="shared" si="585"/>
        <v>No</v>
      </c>
      <c r="AB1194" t="s">
        <v>469</v>
      </c>
      <c r="AC1194" t="str">
        <f t="shared" si="587"/>
        <v>No</v>
      </c>
      <c r="AD1194" t="str">
        <f t="shared" si="567"/>
        <v>No</v>
      </c>
      <c r="AE1194" t="str">
        <f t="shared" si="568"/>
        <v>No</v>
      </c>
      <c r="AF1194" t="str">
        <f t="shared" si="569"/>
        <v>No</v>
      </c>
      <c r="AG1194" t="str">
        <f t="shared" si="570"/>
        <v>Yes</v>
      </c>
      <c r="AH1194" s="1" t="s">
        <v>348</v>
      </c>
      <c r="AI1194" t="s">
        <v>348</v>
      </c>
      <c r="AJ1194" t="str">
        <f t="shared" si="560"/>
        <v/>
      </c>
      <c r="AK1194" t="str">
        <f t="shared" si="573"/>
        <v/>
      </c>
      <c r="AL1194" t="str">
        <f t="shared" si="574"/>
        <v/>
      </c>
      <c r="AM1194" t="str">
        <f t="shared" si="563"/>
        <v/>
      </c>
      <c r="AN1194" t="str">
        <f t="shared" si="564"/>
        <v>Pharmaceutical</v>
      </c>
      <c r="AO1194" t="str">
        <f t="shared" si="565"/>
        <v/>
      </c>
      <c r="AP1194" t="str">
        <f t="shared" si="566"/>
        <v/>
      </c>
    </row>
    <row r="1195" spans="1:42" hidden="1" x14ac:dyDescent="0.35">
      <c r="A1195" s="1">
        <v>4087170</v>
      </c>
      <c r="B1195" s="1" t="s">
        <v>586</v>
      </c>
      <c r="C1195" s="1" t="s">
        <v>588</v>
      </c>
      <c r="D1195" s="1">
        <v>2017</v>
      </c>
      <c r="E1195" s="1" t="s">
        <v>618</v>
      </c>
      <c r="F1195" s="1">
        <v>67437</v>
      </c>
      <c r="G1195" s="1" t="s">
        <v>235</v>
      </c>
      <c r="H1195" s="1" t="s">
        <v>73</v>
      </c>
      <c r="I1195" s="1" t="s">
        <v>597</v>
      </c>
      <c r="J1195" s="1">
        <v>2440</v>
      </c>
      <c r="K1195" s="1" t="s">
        <v>345</v>
      </c>
      <c r="L1195" s="1" t="s">
        <v>561</v>
      </c>
      <c r="M1195" s="1"/>
      <c r="N1195" s="1" t="s">
        <v>606</v>
      </c>
      <c r="O1195" s="1" t="str">
        <f t="shared" si="586"/>
        <v>No</v>
      </c>
      <c r="P1195" s="1" t="s">
        <v>722</v>
      </c>
      <c r="Q1195" s="1">
        <v>20</v>
      </c>
      <c r="R1195" s="1">
        <f t="shared" si="581"/>
        <v>0</v>
      </c>
      <c r="S1195" s="1">
        <v>6.7</v>
      </c>
      <c r="T1195" s="1" t="s">
        <v>30</v>
      </c>
      <c r="U1195" s="1">
        <f t="shared" si="588"/>
        <v>0</v>
      </c>
      <c r="V1195" s="1">
        <f t="shared" si="588"/>
        <v>6.7000000000000002E-3</v>
      </c>
      <c r="W1195" s="1" t="s">
        <v>231</v>
      </c>
      <c r="X1195" s="1" t="str">
        <f t="shared" si="585"/>
        <v>No</v>
      </c>
      <c r="AB1195" t="s">
        <v>414</v>
      </c>
      <c r="AC1195" t="str">
        <f t="shared" si="587"/>
        <v>No</v>
      </c>
      <c r="AD1195" t="str">
        <f t="shared" si="567"/>
        <v>No</v>
      </c>
      <c r="AE1195" t="str">
        <f t="shared" si="568"/>
        <v>No</v>
      </c>
      <c r="AF1195" t="str">
        <f t="shared" si="569"/>
        <v>Yes</v>
      </c>
      <c r="AG1195" t="str">
        <f t="shared" si="570"/>
        <v>Yes</v>
      </c>
      <c r="AH1195" s="1" t="s">
        <v>348</v>
      </c>
      <c r="AI1195" t="s">
        <v>348</v>
      </c>
      <c r="AJ1195" t="str">
        <f t="shared" si="560"/>
        <v/>
      </c>
      <c r="AK1195" t="str">
        <f t="shared" si="573"/>
        <v/>
      </c>
      <c r="AL1195" t="str">
        <f t="shared" si="574"/>
        <v/>
      </c>
      <c r="AM1195" t="str">
        <f t="shared" si="563"/>
        <v>Industrial</v>
      </c>
      <c r="AN1195" t="str">
        <f t="shared" si="564"/>
        <v>Pharmaceutical</v>
      </c>
      <c r="AO1195" t="str">
        <f t="shared" si="565"/>
        <v/>
      </c>
      <c r="AP1195" t="str">
        <f t="shared" si="566"/>
        <v/>
      </c>
    </row>
    <row r="1196" spans="1:42" hidden="1" x14ac:dyDescent="0.35">
      <c r="A1196" s="1">
        <v>4087170</v>
      </c>
      <c r="B1196" s="1" t="s">
        <v>586</v>
      </c>
      <c r="C1196" s="1" t="s">
        <v>587</v>
      </c>
      <c r="D1196" s="1">
        <v>2017</v>
      </c>
      <c r="E1196" s="1" t="s">
        <v>618</v>
      </c>
      <c r="F1196" s="1">
        <v>67506</v>
      </c>
      <c r="G1196" s="1" t="s">
        <v>293</v>
      </c>
      <c r="H1196" s="1" t="s">
        <v>129</v>
      </c>
      <c r="I1196" s="1" t="s">
        <v>597</v>
      </c>
      <c r="J1196" s="1">
        <v>2440</v>
      </c>
      <c r="K1196" s="1" t="s">
        <v>345</v>
      </c>
      <c r="L1196" s="1" t="s">
        <v>345</v>
      </c>
      <c r="M1196" s="1"/>
      <c r="N1196" s="1" t="s">
        <v>606</v>
      </c>
      <c r="O1196" s="1" t="str">
        <f t="shared" si="586"/>
        <v>No</v>
      </c>
      <c r="P1196" s="1" t="s">
        <v>722</v>
      </c>
      <c r="Q1196" s="1">
        <v>80</v>
      </c>
      <c r="R1196" s="1">
        <f t="shared" si="581"/>
        <v>0</v>
      </c>
      <c r="S1196" s="1">
        <v>40</v>
      </c>
      <c r="T1196" s="1" t="s">
        <v>30</v>
      </c>
      <c r="U1196" s="1">
        <f t="shared" si="588"/>
        <v>0</v>
      </c>
      <c r="V1196" s="1">
        <f t="shared" si="588"/>
        <v>0.04</v>
      </c>
      <c r="W1196" s="1" t="s">
        <v>231</v>
      </c>
      <c r="X1196" s="1" t="str">
        <f t="shared" si="585"/>
        <v>No</v>
      </c>
      <c r="AB1196" t="s">
        <v>468</v>
      </c>
      <c r="AC1196" t="str">
        <f t="shared" si="587"/>
        <v>No</v>
      </c>
      <c r="AD1196" t="str">
        <f t="shared" si="567"/>
        <v>No</v>
      </c>
      <c r="AE1196" t="str">
        <f t="shared" si="568"/>
        <v>No</v>
      </c>
      <c r="AF1196" t="str">
        <f t="shared" si="569"/>
        <v>No</v>
      </c>
      <c r="AG1196" t="str">
        <f t="shared" si="570"/>
        <v>Yes</v>
      </c>
      <c r="AH1196" s="1" t="s">
        <v>348</v>
      </c>
      <c r="AI1196" t="s">
        <v>348</v>
      </c>
      <c r="AJ1196" t="str">
        <f t="shared" si="560"/>
        <v/>
      </c>
      <c r="AK1196" t="str">
        <f t="shared" si="573"/>
        <v/>
      </c>
      <c r="AL1196" t="str">
        <f t="shared" si="574"/>
        <v/>
      </c>
      <c r="AM1196" t="str">
        <f t="shared" si="563"/>
        <v/>
      </c>
      <c r="AN1196" t="str">
        <f t="shared" si="564"/>
        <v>Pharmaceutical</v>
      </c>
      <c r="AO1196" t="str">
        <f t="shared" si="565"/>
        <v/>
      </c>
      <c r="AP1196" t="str">
        <f t="shared" si="566"/>
        <v/>
      </c>
    </row>
    <row r="1197" spans="1:42" hidden="1" x14ac:dyDescent="0.35">
      <c r="A1197" s="1">
        <v>4087170</v>
      </c>
      <c r="B1197" s="1" t="s">
        <v>586</v>
      </c>
      <c r="C1197" s="1" t="s">
        <v>588</v>
      </c>
      <c r="D1197" s="1">
        <v>2017</v>
      </c>
      <c r="E1197" s="1" t="s">
        <v>618</v>
      </c>
      <c r="F1197" s="1">
        <v>68250</v>
      </c>
      <c r="G1197" s="1" t="s">
        <v>337</v>
      </c>
      <c r="H1197" s="1" t="s">
        <v>168</v>
      </c>
      <c r="I1197" s="1" t="s">
        <v>597</v>
      </c>
      <c r="J1197" s="1">
        <v>2440</v>
      </c>
      <c r="K1197" s="1" t="s">
        <v>345</v>
      </c>
      <c r="L1197" s="1" t="s">
        <v>561</v>
      </c>
      <c r="M1197" s="1"/>
      <c r="N1197" s="1" t="s">
        <v>606</v>
      </c>
      <c r="O1197" s="1" t="str">
        <f t="shared" si="586"/>
        <v>No</v>
      </c>
      <c r="P1197" s="1" t="s">
        <v>722</v>
      </c>
      <c r="Q1197" s="1">
        <v>21</v>
      </c>
      <c r="R1197" s="1">
        <f t="shared" si="581"/>
        <v>0</v>
      </c>
      <c r="S1197" s="1">
        <v>21</v>
      </c>
      <c r="T1197" s="1" t="s">
        <v>30</v>
      </c>
      <c r="U1197" s="1">
        <f t="shared" si="588"/>
        <v>0</v>
      </c>
      <c r="V1197" s="1">
        <f t="shared" si="588"/>
        <v>2.1000000000000001E-2</v>
      </c>
      <c r="W1197" s="1" t="s">
        <v>318</v>
      </c>
      <c r="X1197" s="1" t="str">
        <f t="shared" si="585"/>
        <v>No</v>
      </c>
      <c r="AB1197" t="s">
        <v>504</v>
      </c>
      <c r="AC1197" t="str">
        <f t="shared" si="587"/>
        <v>No</v>
      </c>
      <c r="AD1197" t="str">
        <f t="shared" si="567"/>
        <v>No</v>
      </c>
      <c r="AE1197" t="str">
        <f t="shared" si="568"/>
        <v>No</v>
      </c>
      <c r="AF1197" t="str">
        <f t="shared" si="569"/>
        <v>Yes</v>
      </c>
      <c r="AG1197" t="str">
        <f t="shared" si="570"/>
        <v>Yes</v>
      </c>
      <c r="AH1197" s="1" t="s">
        <v>348</v>
      </c>
      <c r="AI1197" t="s">
        <v>348</v>
      </c>
      <c r="AJ1197" t="str">
        <f t="shared" si="560"/>
        <v/>
      </c>
      <c r="AK1197" t="str">
        <f t="shared" si="573"/>
        <v/>
      </c>
      <c r="AL1197" t="str">
        <f t="shared" si="574"/>
        <v/>
      </c>
      <c r="AM1197" t="str">
        <f t="shared" si="563"/>
        <v>Industrial</v>
      </c>
      <c r="AN1197" t="str">
        <f t="shared" si="564"/>
        <v>Pharmaceutical</v>
      </c>
      <c r="AO1197" t="str">
        <f t="shared" si="565"/>
        <v/>
      </c>
      <c r="AP1197" t="str">
        <f t="shared" si="566"/>
        <v/>
      </c>
    </row>
    <row r="1198" spans="1:42" hidden="1" x14ac:dyDescent="0.35">
      <c r="A1198" s="1">
        <v>4087170</v>
      </c>
      <c r="B1198" s="1" t="s">
        <v>586</v>
      </c>
      <c r="C1198" s="1" t="s">
        <v>587</v>
      </c>
      <c r="D1198" s="1">
        <v>2017</v>
      </c>
      <c r="E1198" s="1" t="s">
        <v>618</v>
      </c>
      <c r="F1198" s="1">
        <v>67468</v>
      </c>
      <c r="G1198" s="1" t="s">
        <v>261</v>
      </c>
      <c r="H1198" s="1" t="s">
        <v>98</v>
      </c>
      <c r="I1198" s="1" t="s">
        <v>597</v>
      </c>
      <c r="J1198" s="1">
        <v>2440</v>
      </c>
      <c r="K1198" s="1" t="s">
        <v>345</v>
      </c>
      <c r="L1198" s="1" t="s">
        <v>563</v>
      </c>
      <c r="M1198" s="1"/>
      <c r="N1198" s="1" t="s">
        <v>606</v>
      </c>
      <c r="O1198" s="1" t="str">
        <f t="shared" si="586"/>
        <v>No</v>
      </c>
      <c r="P1198" s="1" t="s">
        <v>722</v>
      </c>
      <c r="Q1198" s="1">
        <v>8.1999999999999993</v>
      </c>
      <c r="R1198" s="1">
        <f t="shared" si="581"/>
        <v>0</v>
      </c>
      <c r="S1198" s="1">
        <v>8.1999999999999993</v>
      </c>
      <c r="T1198" s="1" t="s">
        <v>30</v>
      </c>
      <c r="U1198" s="1">
        <f t="shared" si="588"/>
        <v>0</v>
      </c>
      <c r="V1198" s="1">
        <f t="shared" si="588"/>
        <v>8.199999999999999E-3</v>
      </c>
      <c r="W1198" s="1" t="s">
        <v>231</v>
      </c>
      <c r="X1198" s="1" t="str">
        <f t="shared" si="585"/>
        <v>No</v>
      </c>
      <c r="AB1198" t="s">
        <v>437</v>
      </c>
      <c r="AC1198" t="str">
        <f t="shared" si="587"/>
        <v>No</v>
      </c>
      <c r="AD1198" t="str">
        <f t="shared" si="567"/>
        <v>Yes</v>
      </c>
      <c r="AE1198" t="str">
        <f t="shared" si="568"/>
        <v>No</v>
      </c>
      <c r="AF1198" t="str">
        <f t="shared" si="569"/>
        <v>No</v>
      </c>
      <c r="AG1198" t="str">
        <f t="shared" si="570"/>
        <v>Yes</v>
      </c>
      <c r="AH1198" s="1" t="s">
        <v>348</v>
      </c>
      <c r="AI1198" t="s">
        <v>348</v>
      </c>
      <c r="AJ1198" t="str">
        <f t="shared" si="560"/>
        <v/>
      </c>
      <c r="AK1198" t="str">
        <f t="shared" si="573"/>
        <v>PCP</v>
      </c>
      <c r="AL1198" t="str">
        <f t="shared" si="574"/>
        <v/>
      </c>
      <c r="AM1198" t="str">
        <f t="shared" si="563"/>
        <v/>
      </c>
      <c r="AN1198" t="str">
        <f t="shared" si="564"/>
        <v>Pharmaceutical</v>
      </c>
      <c r="AO1198" t="str">
        <f t="shared" si="565"/>
        <v/>
      </c>
      <c r="AP1198" t="str">
        <f t="shared" si="566"/>
        <v/>
      </c>
    </row>
    <row r="1199" spans="1:42" hidden="1" x14ac:dyDescent="0.35">
      <c r="A1199" s="1">
        <v>4087170</v>
      </c>
      <c r="B1199" s="1" t="s">
        <v>586</v>
      </c>
      <c r="C1199" s="1" t="s">
        <v>588</v>
      </c>
      <c r="D1199" s="1">
        <v>2017</v>
      </c>
      <c r="E1199" s="1" t="s">
        <v>618</v>
      </c>
      <c r="F1199" s="1">
        <v>67522</v>
      </c>
      <c r="G1199" s="1" t="s">
        <v>306</v>
      </c>
      <c r="H1199" s="1" t="s">
        <v>140</v>
      </c>
      <c r="I1199" s="1" t="s">
        <v>597</v>
      </c>
      <c r="J1199" s="1">
        <v>2440</v>
      </c>
      <c r="K1199" s="1" t="s">
        <v>345</v>
      </c>
      <c r="L1199" s="1" t="s">
        <v>345</v>
      </c>
      <c r="M1199" s="1"/>
      <c r="N1199" s="1" t="s">
        <v>606</v>
      </c>
      <c r="O1199" s="1" t="str">
        <f t="shared" si="586"/>
        <v>No</v>
      </c>
      <c r="P1199" s="1" t="s">
        <v>722</v>
      </c>
      <c r="Q1199" s="1">
        <v>37</v>
      </c>
      <c r="R1199" s="1">
        <f t="shared" si="581"/>
        <v>0</v>
      </c>
      <c r="S1199" s="1">
        <v>37</v>
      </c>
      <c r="T1199" s="1" t="s">
        <v>30</v>
      </c>
      <c r="U1199" s="1">
        <f t="shared" si="588"/>
        <v>0</v>
      </c>
      <c r="V1199" s="1">
        <f t="shared" si="588"/>
        <v>3.6999999999999998E-2</v>
      </c>
      <c r="W1199" s="1" t="s">
        <v>231</v>
      </c>
      <c r="X1199" s="1" t="str">
        <f t="shared" si="585"/>
        <v>No</v>
      </c>
      <c r="AB1199" t="s">
        <v>481</v>
      </c>
      <c r="AC1199" t="str">
        <f t="shared" si="587"/>
        <v>No</v>
      </c>
      <c r="AD1199" t="str">
        <f t="shared" si="567"/>
        <v>No</v>
      </c>
      <c r="AE1199" t="str">
        <f t="shared" si="568"/>
        <v>No</v>
      </c>
      <c r="AF1199" t="str">
        <f t="shared" si="569"/>
        <v>No</v>
      </c>
      <c r="AG1199" t="str">
        <f t="shared" si="570"/>
        <v>Yes</v>
      </c>
      <c r="AH1199" s="1" t="s">
        <v>348</v>
      </c>
      <c r="AI1199" t="s">
        <v>348</v>
      </c>
      <c r="AJ1199" t="str">
        <f t="shared" si="560"/>
        <v/>
      </c>
      <c r="AK1199" t="str">
        <f t="shared" si="573"/>
        <v/>
      </c>
      <c r="AL1199" t="str">
        <f t="shared" si="574"/>
        <v/>
      </c>
      <c r="AM1199" t="str">
        <f t="shared" si="563"/>
        <v/>
      </c>
      <c r="AN1199" t="str">
        <f t="shared" si="564"/>
        <v>Pharmaceutical</v>
      </c>
      <c r="AO1199" t="str">
        <f t="shared" si="565"/>
        <v/>
      </c>
      <c r="AP1199" t="str">
        <f t="shared" si="566"/>
        <v/>
      </c>
    </row>
    <row r="1200" spans="1:42" hidden="1" x14ac:dyDescent="0.35">
      <c r="A1200" s="1">
        <v>4087170</v>
      </c>
      <c r="B1200" s="1" t="s">
        <v>586</v>
      </c>
      <c r="C1200" s="1" t="s">
        <v>587</v>
      </c>
      <c r="D1200" s="1">
        <v>2017</v>
      </c>
      <c r="E1200" s="1" t="s">
        <v>618</v>
      </c>
      <c r="F1200" s="1">
        <v>62832</v>
      </c>
      <c r="G1200" s="1" t="s">
        <v>226</v>
      </c>
      <c r="H1200" s="1" t="s">
        <v>65</v>
      </c>
      <c r="I1200" s="1" t="s">
        <v>596</v>
      </c>
      <c r="J1200" s="1">
        <v>4433</v>
      </c>
      <c r="K1200" s="1" t="s">
        <v>614</v>
      </c>
      <c r="L1200" s="1" t="s">
        <v>547</v>
      </c>
      <c r="M1200" s="1"/>
      <c r="N1200" s="1" t="s">
        <v>606</v>
      </c>
      <c r="O1200" s="1" t="str">
        <f t="shared" si="586"/>
        <v>No</v>
      </c>
      <c r="P1200" s="1" t="s">
        <v>722</v>
      </c>
      <c r="Q1200" s="1">
        <v>6.4000000000000001E-2</v>
      </c>
      <c r="R1200" s="1">
        <f t="shared" si="581"/>
        <v>0</v>
      </c>
      <c r="S1200" s="1">
        <v>6.4000000000000001E-2</v>
      </c>
      <c r="T1200" s="1" t="s">
        <v>7</v>
      </c>
      <c r="U1200" s="1">
        <f>R1200/1</f>
        <v>0</v>
      </c>
      <c r="V1200" s="1">
        <f>S1200</f>
        <v>6.4000000000000001E-2</v>
      </c>
      <c r="W1200" s="1" t="s">
        <v>177</v>
      </c>
      <c r="X1200" s="1" t="str">
        <f t="shared" si="585"/>
        <v>No</v>
      </c>
      <c r="AB1200" t="s">
        <v>406</v>
      </c>
      <c r="AC1200" t="str">
        <f t="shared" si="587"/>
        <v>No</v>
      </c>
      <c r="AD1200" t="str">
        <f t="shared" si="567"/>
        <v>Yes</v>
      </c>
      <c r="AE1200" t="str">
        <f t="shared" si="568"/>
        <v>Yes</v>
      </c>
      <c r="AF1200" t="str">
        <f t="shared" si="569"/>
        <v>Yes</v>
      </c>
      <c r="AG1200" t="str">
        <f t="shared" si="570"/>
        <v>No</v>
      </c>
      <c r="AH1200" s="1" t="s">
        <v>348</v>
      </c>
      <c r="AI1200" t="s">
        <v>348</v>
      </c>
      <c r="AJ1200" t="str">
        <f t="shared" si="560"/>
        <v/>
      </c>
      <c r="AK1200" t="str">
        <f t="shared" si="573"/>
        <v>PCP</v>
      </c>
      <c r="AL1200" t="str">
        <f t="shared" si="574"/>
        <v>Consumer</v>
      </c>
      <c r="AM1200" t="str">
        <f t="shared" si="563"/>
        <v>Industrial</v>
      </c>
      <c r="AN1200" t="str">
        <f t="shared" si="564"/>
        <v/>
      </c>
      <c r="AO1200" t="str">
        <f t="shared" si="565"/>
        <v/>
      </c>
      <c r="AP1200" t="str">
        <f t="shared" si="566"/>
        <v/>
      </c>
    </row>
    <row r="1201" spans="1:42" hidden="1" x14ac:dyDescent="0.35">
      <c r="A1201" s="1">
        <v>4087170</v>
      </c>
      <c r="B1201" s="1" t="s">
        <v>586</v>
      </c>
      <c r="C1201" s="1" t="s">
        <v>588</v>
      </c>
      <c r="D1201" s="1">
        <v>2017</v>
      </c>
      <c r="E1201" s="1" t="s">
        <v>618</v>
      </c>
      <c r="F1201" s="1">
        <v>67461</v>
      </c>
      <c r="G1201" s="1" t="s">
        <v>256</v>
      </c>
      <c r="H1201" s="1" t="s">
        <v>93</v>
      </c>
      <c r="I1201" s="1" t="s">
        <v>597</v>
      </c>
      <c r="J1201" s="1">
        <v>2440</v>
      </c>
      <c r="K1201" s="1" t="s">
        <v>345</v>
      </c>
      <c r="L1201" s="1" t="s">
        <v>563</v>
      </c>
      <c r="M1201" s="1"/>
      <c r="N1201" s="1" t="s">
        <v>606</v>
      </c>
      <c r="O1201" s="1" t="str">
        <f t="shared" si="586"/>
        <v>No</v>
      </c>
      <c r="P1201" s="1" t="s">
        <v>722</v>
      </c>
      <c r="Q1201" s="1">
        <v>8.1</v>
      </c>
      <c r="R1201" s="1">
        <f t="shared" si="581"/>
        <v>0</v>
      </c>
      <c r="S1201" s="1">
        <v>4.4000000000000004</v>
      </c>
      <c r="T1201" s="1" t="s">
        <v>30</v>
      </c>
      <c r="U1201" s="1">
        <f>R1201/1000</f>
        <v>0</v>
      </c>
      <c r="V1201" s="1">
        <f>S1201/1000</f>
        <v>4.4000000000000003E-3</v>
      </c>
      <c r="W1201" s="1" t="s">
        <v>231</v>
      </c>
      <c r="X1201" s="1" t="str">
        <f t="shared" si="585"/>
        <v>No</v>
      </c>
      <c r="AB1201" t="s">
        <v>432</v>
      </c>
      <c r="AC1201" t="str">
        <f t="shared" si="587"/>
        <v>No</v>
      </c>
      <c r="AD1201" t="str">
        <f t="shared" si="567"/>
        <v>Yes</v>
      </c>
      <c r="AE1201" t="str">
        <f t="shared" si="568"/>
        <v>No</v>
      </c>
      <c r="AF1201" t="str">
        <f t="shared" si="569"/>
        <v>No</v>
      </c>
      <c r="AG1201" t="str">
        <f t="shared" si="570"/>
        <v>Yes</v>
      </c>
      <c r="AH1201" s="1" t="s">
        <v>348</v>
      </c>
      <c r="AI1201" t="s">
        <v>348</v>
      </c>
      <c r="AJ1201" t="str">
        <f t="shared" si="560"/>
        <v/>
      </c>
      <c r="AK1201" t="str">
        <f t="shared" si="573"/>
        <v>PCP</v>
      </c>
      <c r="AL1201" t="str">
        <f t="shared" si="574"/>
        <v/>
      </c>
      <c r="AM1201" t="str">
        <f t="shared" si="563"/>
        <v/>
      </c>
      <c r="AN1201" t="str">
        <f t="shared" si="564"/>
        <v>Pharmaceutical</v>
      </c>
      <c r="AO1201" t="str">
        <f t="shared" si="565"/>
        <v/>
      </c>
      <c r="AP1201" t="str">
        <f t="shared" si="566"/>
        <v/>
      </c>
    </row>
    <row r="1202" spans="1:42" hidden="1" x14ac:dyDescent="0.35">
      <c r="A1202" s="1">
        <v>4087170</v>
      </c>
      <c r="B1202" s="1" t="s">
        <v>586</v>
      </c>
      <c r="C1202" s="1" t="s">
        <v>587</v>
      </c>
      <c r="D1202" s="1">
        <v>2017</v>
      </c>
      <c r="E1202" s="1" t="s">
        <v>618</v>
      </c>
      <c r="F1202" s="1">
        <v>34475</v>
      </c>
      <c r="G1202" s="1" t="s">
        <v>599</v>
      </c>
      <c r="H1202" s="1" t="s">
        <v>19</v>
      </c>
      <c r="I1202" s="1" t="s">
        <v>596</v>
      </c>
      <c r="J1202" s="1">
        <v>4433</v>
      </c>
      <c r="K1202" s="1" t="s">
        <v>614</v>
      </c>
      <c r="L1202" s="1" t="s">
        <v>548</v>
      </c>
      <c r="M1202" s="1"/>
      <c r="N1202" s="1" t="s">
        <v>606</v>
      </c>
      <c r="O1202" s="1" t="str">
        <f t="shared" si="586"/>
        <v>No</v>
      </c>
      <c r="P1202" s="1" t="s">
        <v>722</v>
      </c>
      <c r="Q1202" s="1">
        <v>0.16</v>
      </c>
      <c r="R1202" s="1">
        <f t="shared" si="581"/>
        <v>0</v>
      </c>
      <c r="S1202" s="1">
        <v>0.16</v>
      </c>
      <c r="T1202" s="1" t="s">
        <v>7</v>
      </c>
      <c r="U1202" s="1">
        <f>R1202/1</f>
        <v>0</v>
      </c>
      <c r="V1202" s="1">
        <f>S1202</f>
        <v>0.16</v>
      </c>
      <c r="W1202" s="1" t="s">
        <v>177</v>
      </c>
      <c r="X1202" s="1" t="str">
        <f t="shared" si="585"/>
        <v>No</v>
      </c>
      <c r="AB1202" t="s">
        <v>360</v>
      </c>
      <c r="AC1202" t="str">
        <f t="shared" si="587"/>
        <v>No</v>
      </c>
      <c r="AD1202" t="str">
        <f t="shared" si="567"/>
        <v>Yes</v>
      </c>
      <c r="AE1202" t="str">
        <f t="shared" si="568"/>
        <v>Yes</v>
      </c>
      <c r="AF1202" t="str">
        <f t="shared" si="569"/>
        <v>Yes</v>
      </c>
      <c r="AG1202" t="str">
        <f t="shared" si="570"/>
        <v>Yes</v>
      </c>
      <c r="AH1202" t="s">
        <v>348</v>
      </c>
      <c r="AI1202" t="s">
        <v>348</v>
      </c>
      <c r="AJ1202" t="str">
        <f t="shared" si="560"/>
        <v/>
      </c>
      <c r="AK1202" t="str">
        <f t="shared" si="573"/>
        <v>PCP</v>
      </c>
      <c r="AL1202" t="str">
        <f t="shared" si="574"/>
        <v>Consumer</v>
      </c>
      <c r="AM1202" t="str">
        <f t="shared" si="563"/>
        <v>Industrial</v>
      </c>
      <c r="AN1202" t="str">
        <f t="shared" si="564"/>
        <v>Pharmaceutical</v>
      </c>
      <c r="AO1202" t="str">
        <f t="shared" si="565"/>
        <v/>
      </c>
      <c r="AP1202" t="str">
        <f t="shared" si="566"/>
        <v/>
      </c>
    </row>
    <row r="1203" spans="1:42" hidden="1" x14ac:dyDescent="0.35">
      <c r="A1203" s="1">
        <v>4087170</v>
      </c>
      <c r="B1203" s="1" t="s">
        <v>586</v>
      </c>
      <c r="C1203" s="1" t="s">
        <v>588</v>
      </c>
      <c r="D1203" s="1">
        <v>2017</v>
      </c>
      <c r="E1203" s="1" t="s">
        <v>618</v>
      </c>
      <c r="F1203" s="1">
        <v>34220</v>
      </c>
      <c r="G1203" s="1" t="s">
        <v>182</v>
      </c>
      <c r="H1203" s="1" t="s">
        <v>12</v>
      </c>
      <c r="I1203" s="1" t="s">
        <v>597</v>
      </c>
      <c r="J1203" s="1">
        <v>2440</v>
      </c>
      <c r="K1203" s="1" t="s">
        <v>345</v>
      </c>
      <c r="L1203" s="1" t="s">
        <v>546</v>
      </c>
      <c r="M1203" s="1"/>
      <c r="N1203" s="1" t="s">
        <v>606</v>
      </c>
      <c r="O1203" s="1" t="str">
        <f t="shared" si="586"/>
        <v>No</v>
      </c>
      <c r="P1203" s="1" t="s">
        <v>722</v>
      </c>
      <c r="Q1203" s="1">
        <v>0.02</v>
      </c>
      <c r="R1203" s="1">
        <f t="shared" si="581"/>
        <v>0</v>
      </c>
      <c r="S1203" s="1">
        <v>0.02</v>
      </c>
      <c r="T1203" s="1" t="s">
        <v>7</v>
      </c>
      <c r="U1203" s="1">
        <f>R1203/1</f>
        <v>0</v>
      </c>
      <c r="V1203" s="1">
        <f>S1203</f>
        <v>0.02</v>
      </c>
      <c r="W1203" s="1" t="s">
        <v>177</v>
      </c>
      <c r="X1203" s="1" t="str">
        <f t="shared" si="585"/>
        <v>No</v>
      </c>
      <c r="AB1203" t="s">
        <v>354</v>
      </c>
      <c r="AC1203" t="str">
        <f t="shared" si="587"/>
        <v>No</v>
      </c>
      <c r="AD1203" t="str">
        <f t="shared" si="567"/>
        <v>Yes</v>
      </c>
      <c r="AE1203" t="str">
        <f t="shared" si="568"/>
        <v>Yes</v>
      </c>
      <c r="AF1203" t="str">
        <f t="shared" si="569"/>
        <v>Yes</v>
      </c>
      <c r="AG1203" t="str">
        <f t="shared" si="570"/>
        <v>No</v>
      </c>
      <c r="AH1203" t="s">
        <v>349</v>
      </c>
      <c r="AI1203" t="s">
        <v>348</v>
      </c>
      <c r="AJ1203" t="str">
        <f t="shared" si="560"/>
        <v/>
      </c>
      <c r="AK1203" t="str">
        <f t="shared" si="573"/>
        <v>PCP</v>
      </c>
      <c r="AL1203" t="str">
        <f t="shared" si="574"/>
        <v>Consumer</v>
      </c>
      <c r="AM1203" t="str">
        <f t="shared" si="563"/>
        <v>Industrial</v>
      </c>
      <c r="AN1203" t="str">
        <f t="shared" si="564"/>
        <v/>
      </c>
      <c r="AO1203" t="str">
        <f t="shared" si="565"/>
        <v>PAH</v>
      </c>
      <c r="AP1203" t="str">
        <f t="shared" si="566"/>
        <v/>
      </c>
    </row>
    <row r="1204" spans="1:42" hidden="1" x14ac:dyDescent="0.35">
      <c r="A1204" s="1">
        <v>4087170</v>
      </c>
      <c r="B1204" s="1" t="s">
        <v>586</v>
      </c>
      <c r="C1204" s="1" t="s">
        <v>587</v>
      </c>
      <c r="D1204" s="1">
        <v>2017</v>
      </c>
      <c r="E1204" s="1" t="s">
        <v>618</v>
      </c>
      <c r="F1204" s="1">
        <v>62813</v>
      </c>
      <c r="G1204" s="1" t="s">
        <v>601</v>
      </c>
      <c r="H1204" s="1" t="s">
        <v>50</v>
      </c>
      <c r="I1204" s="1" t="s">
        <v>596</v>
      </c>
      <c r="J1204" s="1">
        <v>4433</v>
      </c>
      <c r="K1204" s="1" t="s">
        <v>614</v>
      </c>
      <c r="L1204" s="1" t="s">
        <v>708</v>
      </c>
      <c r="M1204" s="1" t="s">
        <v>507</v>
      </c>
      <c r="N1204" s="1" t="s">
        <v>607</v>
      </c>
      <c r="O1204" s="1" t="str">
        <f t="shared" si="586"/>
        <v>Yes</v>
      </c>
      <c r="P1204" s="1" t="s">
        <v>349</v>
      </c>
      <c r="Q1204" s="1">
        <v>0.04</v>
      </c>
      <c r="R1204" s="1">
        <f t="shared" si="581"/>
        <v>0.04</v>
      </c>
      <c r="S1204" s="1">
        <v>0.04</v>
      </c>
      <c r="T1204" s="1" t="s">
        <v>7</v>
      </c>
      <c r="U1204" s="1">
        <f>R1204/1</f>
        <v>0.04</v>
      </c>
      <c r="V1204" s="1">
        <f>S1204</f>
        <v>0.04</v>
      </c>
      <c r="W1204" s="1" t="s">
        <v>177</v>
      </c>
      <c r="X1204" s="1" t="str">
        <f t="shared" si="585"/>
        <v>Yes</v>
      </c>
      <c r="AB1204" t="s">
        <v>389</v>
      </c>
      <c r="AC1204" s="1" t="s">
        <v>349</v>
      </c>
      <c r="AD1204" t="str">
        <f t="shared" si="567"/>
        <v>Yes</v>
      </c>
      <c r="AE1204" t="str">
        <f t="shared" si="568"/>
        <v>Yes</v>
      </c>
      <c r="AF1204" t="str">
        <f t="shared" si="569"/>
        <v>Yes</v>
      </c>
      <c r="AG1204" t="str">
        <f t="shared" si="570"/>
        <v>No</v>
      </c>
      <c r="AH1204" s="1" t="s">
        <v>348</v>
      </c>
      <c r="AI1204" t="s">
        <v>348</v>
      </c>
      <c r="AJ1204" t="str">
        <f t="shared" si="560"/>
        <v>Pesticide</v>
      </c>
      <c r="AK1204" t="str">
        <f t="shared" si="573"/>
        <v>PCP</v>
      </c>
      <c r="AL1204" t="str">
        <f t="shared" si="574"/>
        <v>Consumer</v>
      </c>
      <c r="AM1204" t="str">
        <f t="shared" si="563"/>
        <v>Industrial</v>
      </c>
      <c r="AN1204" t="str">
        <f t="shared" si="564"/>
        <v/>
      </c>
      <c r="AO1204" t="str">
        <f t="shared" si="565"/>
        <v/>
      </c>
      <c r="AP1204" t="str">
        <f t="shared" si="566"/>
        <v/>
      </c>
    </row>
    <row r="1205" spans="1:42" hidden="1" x14ac:dyDescent="0.35">
      <c r="A1205" s="1">
        <v>4087000</v>
      </c>
      <c r="B1205" s="1" t="s">
        <v>3</v>
      </c>
      <c r="C1205" s="1" t="s">
        <v>4</v>
      </c>
      <c r="D1205" s="1">
        <v>2017</v>
      </c>
      <c r="E1205" s="1" t="s">
        <v>618</v>
      </c>
      <c r="F1205" s="1">
        <v>67528</v>
      </c>
      <c r="G1205" s="1" t="s">
        <v>311</v>
      </c>
      <c r="H1205" s="1" t="s">
        <v>145</v>
      </c>
      <c r="I1205" s="1" t="s">
        <v>597</v>
      </c>
      <c r="J1205" s="1">
        <v>2440</v>
      </c>
      <c r="K1205" s="1" t="s">
        <v>345</v>
      </c>
      <c r="L1205" s="1" t="s">
        <v>345</v>
      </c>
      <c r="M1205" s="1"/>
      <c r="N1205" s="1" t="s">
        <v>606</v>
      </c>
      <c r="O1205" s="1" t="str">
        <f t="shared" si="586"/>
        <v>No</v>
      </c>
      <c r="P1205" s="1" t="s">
        <v>722</v>
      </c>
      <c r="Q1205" s="1">
        <v>20</v>
      </c>
      <c r="R1205" s="1">
        <f t="shared" si="581"/>
        <v>0</v>
      </c>
      <c r="S1205" s="1">
        <v>16</v>
      </c>
      <c r="T1205" s="1" t="s">
        <v>30</v>
      </c>
      <c r="U1205" s="1">
        <f>R1205/1000</f>
        <v>0</v>
      </c>
      <c r="V1205" s="1">
        <f>S1205/1000</f>
        <v>1.6E-2</v>
      </c>
      <c r="W1205" s="1" t="s">
        <v>231</v>
      </c>
      <c r="X1205" s="1" t="str">
        <f t="shared" si="585"/>
        <v>No</v>
      </c>
      <c r="AB1205" t="s">
        <v>485</v>
      </c>
      <c r="AC1205" t="str">
        <f t="shared" ref="AC1205:AC1212" si="589">IF(ISNUMBER(SEARCH("Pesticide, active_ingredient", AB1205)), "Yes", "No")</f>
        <v>No</v>
      </c>
      <c r="AD1205" t="str">
        <f t="shared" si="567"/>
        <v>No</v>
      </c>
      <c r="AE1205" t="str">
        <f t="shared" si="568"/>
        <v>No</v>
      </c>
      <c r="AF1205" t="str">
        <f t="shared" si="569"/>
        <v>No</v>
      </c>
      <c r="AG1205" t="str">
        <f t="shared" si="570"/>
        <v>Yes</v>
      </c>
      <c r="AH1205" s="1" t="s">
        <v>348</v>
      </c>
      <c r="AI1205" t="s">
        <v>348</v>
      </c>
      <c r="AJ1205" t="str">
        <f t="shared" ref="AJ1205:AJ1268" si="590">IF(AC1205="Yes", "Pesticide", "")</f>
        <v/>
      </c>
      <c r="AK1205" t="str">
        <f t="shared" si="573"/>
        <v/>
      </c>
      <c r="AL1205" t="str">
        <f t="shared" si="574"/>
        <v/>
      </c>
      <c r="AM1205" t="str">
        <f t="shared" si="563"/>
        <v/>
      </c>
      <c r="AN1205" t="str">
        <f t="shared" si="564"/>
        <v>Pharmaceutical</v>
      </c>
      <c r="AO1205" t="str">
        <f t="shared" si="565"/>
        <v/>
      </c>
      <c r="AP1205" t="str">
        <f t="shared" si="566"/>
        <v/>
      </c>
    </row>
    <row r="1206" spans="1:42" hidden="1" x14ac:dyDescent="0.35">
      <c r="A1206">
        <v>40870112</v>
      </c>
      <c r="B1206" t="s">
        <v>573</v>
      </c>
      <c r="C1206" t="s">
        <v>574</v>
      </c>
      <c r="D1206">
        <v>2017</v>
      </c>
      <c r="E1206" t="s">
        <v>620</v>
      </c>
      <c r="F1206" s="4">
        <v>63221</v>
      </c>
      <c r="G1206" t="s">
        <v>663</v>
      </c>
      <c r="H1206" t="s">
        <v>33</v>
      </c>
      <c r="I1206" t="s">
        <v>693</v>
      </c>
      <c r="N1206" t="s">
        <v>606</v>
      </c>
      <c r="O1206" s="1" t="str">
        <f t="shared" si="586"/>
        <v>No</v>
      </c>
      <c r="Q1206">
        <v>5000</v>
      </c>
      <c r="R1206">
        <f t="shared" si="581"/>
        <v>0</v>
      </c>
      <c r="S1206">
        <v>1000</v>
      </c>
      <c r="T1206" t="s">
        <v>622</v>
      </c>
      <c r="U1206">
        <f t="shared" ref="U1206:U1213" si="591">R1206/1</f>
        <v>0</v>
      </c>
      <c r="V1206">
        <f t="shared" ref="V1206:V1212" si="592">U1206</f>
        <v>0</v>
      </c>
      <c r="W1206" t="s">
        <v>648</v>
      </c>
      <c r="X1206" t="str">
        <f t="shared" ref="X1206:X1212" si="593">IF(S1206&lt;R1206, "Yes*", "No")</f>
        <v>No</v>
      </c>
      <c r="AB1206" t="s">
        <v>705</v>
      </c>
      <c r="AC1206" t="str">
        <f t="shared" si="589"/>
        <v>Yes</v>
      </c>
      <c r="AD1206" t="str">
        <f t="shared" si="567"/>
        <v>No</v>
      </c>
      <c r="AE1206" t="str">
        <f t="shared" si="568"/>
        <v>No</v>
      </c>
      <c r="AF1206" t="str">
        <f t="shared" si="569"/>
        <v>No</v>
      </c>
      <c r="AG1206" t="str">
        <f t="shared" si="570"/>
        <v>No</v>
      </c>
      <c r="AH1206" t="s">
        <v>349</v>
      </c>
      <c r="AI1206" t="s">
        <v>348</v>
      </c>
      <c r="AJ1206" t="str">
        <f t="shared" si="590"/>
        <v>Pesticide</v>
      </c>
      <c r="AK1206" t="str">
        <f t="shared" si="573"/>
        <v/>
      </c>
      <c r="AL1206" t="str">
        <f t="shared" si="574"/>
        <v/>
      </c>
      <c r="AM1206" t="str">
        <f t="shared" si="563"/>
        <v/>
      </c>
      <c r="AN1206" t="str">
        <f t="shared" si="564"/>
        <v/>
      </c>
      <c r="AO1206" t="str">
        <f t="shared" si="565"/>
        <v>PAH</v>
      </c>
      <c r="AP1206" t="str">
        <f t="shared" si="566"/>
        <v/>
      </c>
    </row>
    <row r="1207" spans="1:42" hidden="1" x14ac:dyDescent="0.35">
      <c r="A1207">
        <v>4087170</v>
      </c>
      <c r="B1207" t="s">
        <v>586</v>
      </c>
      <c r="C1207" t="s">
        <v>587</v>
      </c>
      <c r="D1207">
        <v>2017</v>
      </c>
      <c r="E1207" t="s">
        <v>620</v>
      </c>
      <c r="F1207" s="4">
        <v>63221</v>
      </c>
      <c r="G1207" t="s">
        <v>663</v>
      </c>
      <c r="H1207" t="s">
        <v>33</v>
      </c>
      <c r="I1207" t="s">
        <v>693</v>
      </c>
      <c r="N1207" t="s">
        <v>606</v>
      </c>
      <c r="O1207" s="1" t="str">
        <f t="shared" si="586"/>
        <v>No</v>
      </c>
      <c r="Q1207">
        <v>5000</v>
      </c>
      <c r="R1207">
        <f t="shared" si="581"/>
        <v>0</v>
      </c>
      <c r="S1207">
        <v>1000</v>
      </c>
      <c r="T1207" t="s">
        <v>622</v>
      </c>
      <c r="U1207">
        <f t="shared" si="591"/>
        <v>0</v>
      </c>
      <c r="V1207">
        <f t="shared" si="592"/>
        <v>0</v>
      </c>
      <c r="W1207" t="s">
        <v>648</v>
      </c>
      <c r="X1207" t="str">
        <f t="shared" si="593"/>
        <v>No</v>
      </c>
      <c r="AB1207" t="s">
        <v>705</v>
      </c>
      <c r="AC1207" t="str">
        <f t="shared" si="589"/>
        <v>Yes</v>
      </c>
      <c r="AD1207" t="str">
        <f t="shared" si="567"/>
        <v>No</v>
      </c>
      <c r="AE1207" t="str">
        <f t="shared" si="568"/>
        <v>No</v>
      </c>
      <c r="AF1207" t="str">
        <f t="shared" si="569"/>
        <v>No</v>
      </c>
      <c r="AG1207" t="str">
        <f t="shared" si="570"/>
        <v>No</v>
      </c>
      <c r="AH1207" t="s">
        <v>349</v>
      </c>
      <c r="AI1207" t="s">
        <v>348</v>
      </c>
      <c r="AJ1207" t="str">
        <f t="shared" si="590"/>
        <v>Pesticide</v>
      </c>
      <c r="AK1207" t="str">
        <f t="shared" si="573"/>
        <v/>
      </c>
      <c r="AL1207" t="str">
        <f t="shared" si="574"/>
        <v/>
      </c>
      <c r="AM1207" t="str">
        <f t="shared" si="563"/>
        <v/>
      </c>
      <c r="AN1207" t="str">
        <f t="shared" si="564"/>
        <v/>
      </c>
      <c r="AO1207" t="str">
        <f t="shared" si="565"/>
        <v>PAH</v>
      </c>
      <c r="AP1207" t="str">
        <f t="shared" si="566"/>
        <v/>
      </c>
    </row>
    <row r="1208" spans="1:42" hidden="1" x14ac:dyDescent="0.35">
      <c r="A1208">
        <v>40871607</v>
      </c>
      <c r="B1208" s="5" t="s">
        <v>584</v>
      </c>
      <c r="C1208" t="s">
        <v>585</v>
      </c>
      <c r="D1208">
        <v>2017</v>
      </c>
      <c r="E1208" t="s">
        <v>620</v>
      </c>
      <c r="F1208" s="4">
        <v>63221</v>
      </c>
      <c r="G1208" t="s">
        <v>663</v>
      </c>
      <c r="H1208" t="s">
        <v>33</v>
      </c>
      <c r="I1208" t="s">
        <v>693</v>
      </c>
      <c r="N1208" t="s">
        <v>606</v>
      </c>
      <c r="O1208" s="1" t="str">
        <f t="shared" si="586"/>
        <v>No</v>
      </c>
      <c r="Q1208">
        <v>1000</v>
      </c>
      <c r="R1208">
        <f t="shared" si="581"/>
        <v>0</v>
      </c>
      <c r="S1208">
        <v>1000</v>
      </c>
      <c r="T1208" t="s">
        <v>622</v>
      </c>
      <c r="U1208">
        <f t="shared" si="591"/>
        <v>0</v>
      </c>
      <c r="V1208">
        <f t="shared" si="592"/>
        <v>0</v>
      </c>
      <c r="W1208" t="s">
        <v>648</v>
      </c>
      <c r="X1208" t="str">
        <f t="shared" si="593"/>
        <v>No</v>
      </c>
      <c r="AB1208" t="s">
        <v>705</v>
      </c>
      <c r="AC1208" t="str">
        <f t="shared" si="589"/>
        <v>Yes</v>
      </c>
      <c r="AD1208" t="str">
        <f t="shared" si="567"/>
        <v>No</v>
      </c>
      <c r="AE1208" t="str">
        <f t="shared" si="568"/>
        <v>No</v>
      </c>
      <c r="AF1208" t="str">
        <f t="shared" si="569"/>
        <v>No</v>
      </c>
      <c r="AG1208" t="str">
        <f t="shared" si="570"/>
        <v>No</v>
      </c>
      <c r="AH1208" t="s">
        <v>349</v>
      </c>
      <c r="AI1208" t="s">
        <v>348</v>
      </c>
      <c r="AJ1208" t="str">
        <f t="shared" si="590"/>
        <v>Pesticide</v>
      </c>
      <c r="AK1208" t="str">
        <f t="shared" si="573"/>
        <v/>
      </c>
      <c r="AL1208" t="str">
        <f t="shared" si="574"/>
        <v/>
      </c>
      <c r="AM1208" t="str">
        <f t="shared" si="563"/>
        <v/>
      </c>
      <c r="AN1208" t="str">
        <f t="shared" si="564"/>
        <v/>
      </c>
      <c r="AO1208" t="str">
        <f t="shared" si="565"/>
        <v>PAH</v>
      </c>
      <c r="AP1208" t="str">
        <f t="shared" si="566"/>
        <v/>
      </c>
    </row>
    <row r="1209" spans="1:42" hidden="1" x14ac:dyDescent="0.35">
      <c r="A1209">
        <v>4087141</v>
      </c>
      <c r="B1209" t="s">
        <v>582</v>
      </c>
      <c r="C1209" t="s">
        <v>583</v>
      </c>
      <c r="D1209">
        <v>2017</v>
      </c>
      <c r="E1209" t="s">
        <v>620</v>
      </c>
      <c r="F1209" s="4">
        <v>63221</v>
      </c>
      <c r="G1209" t="s">
        <v>663</v>
      </c>
      <c r="H1209" t="s">
        <v>33</v>
      </c>
      <c r="I1209" t="s">
        <v>693</v>
      </c>
      <c r="N1209"/>
      <c r="O1209" s="1" t="str">
        <f t="shared" si="586"/>
        <v>Yes</v>
      </c>
      <c r="Q1209">
        <v>1000</v>
      </c>
      <c r="R1209">
        <f t="shared" si="581"/>
        <v>1000</v>
      </c>
      <c r="S1209">
        <v>1000</v>
      </c>
      <c r="T1209" t="s">
        <v>622</v>
      </c>
      <c r="U1209">
        <f t="shared" si="591"/>
        <v>1000</v>
      </c>
      <c r="V1209">
        <f t="shared" si="592"/>
        <v>1000</v>
      </c>
      <c r="W1209" t="s">
        <v>648</v>
      </c>
      <c r="X1209" t="str">
        <f t="shared" si="593"/>
        <v>No</v>
      </c>
      <c r="AB1209" t="s">
        <v>705</v>
      </c>
      <c r="AC1209" t="str">
        <f t="shared" si="589"/>
        <v>Yes</v>
      </c>
      <c r="AD1209" t="str">
        <f t="shared" si="567"/>
        <v>No</v>
      </c>
      <c r="AE1209" t="str">
        <f t="shared" si="568"/>
        <v>No</v>
      </c>
      <c r="AF1209" t="str">
        <f t="shared" si="569"/>
        <v>No</v>
      </c>
      <c r="AG1209" t="str">
        <f t="shared" si="570"/>
        <v>No</v>
      </c>
      <c r="AH1209" t="s">
        <v>349</v>
      </c>
      <c r="AI1209" t="s">
        <v>348</v>
      </c>
      <c r="AJ1209" t="str">
        <f t="shared" si="590"/>
        <v>Pesticide</v>
      </c>
      <c r="AK1209" t="str">
        <f t="shared" si="573"/>
        <v/>
      </c>
      <c r="AL1209" t="str">
        <f t="shared" si="574"/>
        <v/>
      </c>
      <c r="AM1209" t="str">
        <f t="shared" si="563"/>
        <v/>
      </c>
      <c r="AN1209" t="str">
        <f t="shared" si="564"/>
        <v/>
      </c>
      <c r="AO1209" t="str">
        <f t="shared" si="565"/>
        <v>PAH</v>
      </c>
      <c r="AP1209" t="str">
        <f t="shared" si="566"/>
        <v/>
      </c>
    </row>
    <row r="1210" spans="1:42" hidden="1" x14ac:dyDescent="0.35">
      <c r="A1210">
        <v>4087098</v>
      </c>
      <c r="B1210" t="s">
        <v>579</v>
      </c>
      <c r="C1210" t="s">
        <v>580</v>
      </c>
      <c r="D1210">
        <v>2017</v>
      </c>
      <c r="E1210" t="s">
        <v>620</v>
      </c>
      <c r="F1210" s="4">
        <v>63221</v>
      </c>
      <c r="G1210" t="s">
        <v>663</v>
      </c>
      <c r="H1210" t="s">
        <v>33</v>
      </c>
      <c r="I1210" t="s">
        <v>693</v>
      </c>
      <c r="N1210" t="s">
        <v>606</v>
      </c>
      <c r="O1210" s="1" t="str">
        <f t="shared" si="586"/>
        <v>No</v>
      </c>
      <c r="Q1210">
        <v>1000</v>
      </c>
      <c r="R1210">
        <f t="shared" si="581"/>
        <v>0</v>
      </c>
      <c r="S1210">
        <v>1000</v>
      </c>
      <c r="T1210" t="s">
        <v>622</v>
      </c>
      <c r="U1210">
        <f t="shared" si="591"/>
        <v>0</v>
      </c>
      <c r="V1210">
        <f t="shared" si="592"/>
        <v>0</v>
      </c>
      <c r="W1210" t="s">
        <v>648</v>
      </c>
      <c r="X1210" t="str">
        <f t="shared" si="593"/>
        <v>No</v>
      </c>
      <c r="AB1210" t="s">
        <v>705</v>
      </c>
      <c r="AC1210" t="str">
        <f t="shared" si="589"/>
        <v>Yes</v>
      </c>
      <c r="AD1210" t="str">
        <f t="shared" si="567"/>
        <v>No</v>
      </c>
      <c r="AE1210" t="str">
        <f t="shared" si="568"/>
        <v>No</v>
      </c>
      <c r="AF1210" t="str">
        <f t="shared" si="569"/>
        <v>No</v>
      </c>
      <c r="AG1210" t="str">
        <f t="shared" si="570"/>
        <v>No</v>
      </c>
      <c r="AH1210" t="s">
        <v>349</v>
      </c>
      <c r="AI1210" t="s">
        <v>348</v>
      </c>
      <c r="AJ1210" t="str">
        <f t="shared" si="590"/>
        <v>Pesticide</v>
      </c>
      <c r="AK1210" t="str">
        <f t="shared" si="573"/>
        <v/>
      </c>
      <c r="AL1210" t="str">
        <f t="shared" si="574"/>
        <v/>
      </c>
      <c r="AM1210" t="str">
        <f t="shared" si="563"/>
        <v/>
      </c>
      <c r="AN1210" t="str">
        <f t="shared" si="564"/>
        <v/>
      </c>
      <c r="AO1210" t="str">
        <f t="shared" si="565"/>
        <v>PAH</v>
      </c>
      <c r="AP1210" t="str">
        <f t="shared" si="566"/>
        <v/>
      </c>
    </row>
    <row r="1211" spans="1:42" hidden="1" x14ac:dyDescent="0.35">
      <c r="A1211">
        <v>40870855</v>
      </c>
      <c r="B1211" t="s">
        <v>577</v>
      </c>
      <c r="C1211" t="s">
        <v>578</v>
      </c>
      <c r="D1211">
        <v>2017</v>
      </c>
      <c r="E1211" t="s">
        <v>620</v>
      </c>
      <c r="F1211" s="4">
        <v>63221</v>
      </c>
      <c r="G1211" t="s">
        <v>663</v>
      </c>
      <c r="H1211" t="s">
        <v>33</v>
      </c>
      <c r="I1211" t="s">
        <v>693</v>
      </c>
      <c r="N1211" t="s">
        <v>607</v>
      </c>
      <c r="O1211" s="1" t="str">
        <f t="shared" si="586"/>
        <v>Yes</v>
      </c>
      <c r="Q1211">
        <v>890</v>
      </c>
      <c r="R1211">
        <f t="shared" si="581"/>
        <v>890</v>
      </c>
      <c r="S1211">
        <v>1000</v>
      </c>
      <c r="T1211" t="s">
        <v>622</v>
      </c>
      <c r="U1211">
        <f t="shared" si="591"/>
        <v>890</v>
      </c>
      <c r="V1211">
        <f t="shared" si="592"/>
        <v>890</v>
      </c>
      <c r="W1211" t="s">
        <v>648</v>
      </c>
      <c r="X1211" t="str">
        <f t="shared" si="593"/>
        <v>No</v>
      </c>
      <c r="AB1211" t="s">
        <v>705</v>
      </c>
      <c r="AC1211" t="str">
        <f t="shared" si="589"/>
        <v>Yes</v>
      </c>
      <c r="AD1211" t="str">
        <f t="shared" si="567"/>
        <v>No</v>
      </c>
      <c r="AE1211" t="str">
        <f t="shared" si="568"/>
        <v>No</v>
      </c>
      <c r="AF1211" t="str">
        <f t="shared" si="569"/>
        <v>No</v>
      </c>
      <c r="AG1211" t="str">
        <f t="shared" si="570"/>
        <v>No</v>
      </c>
      <c r="AH1211" t="s">
        <v>349</v>
      </c>
      <c r="AI1211" t="s">
        <v>348</v>
      </c>
      <c r="AJ1211" t="str">
        <f t="shared" si="590"/>
        <v>Pesticide</v>
      </c>
      <c r="AK1211" t="str">
        <f t="shared" si="573"/>
        <v/>
      </c>
      <c r="AL1211" t="str">
        <f t="shared" si="574"/>
        <v/>
      </c>
      <c r="AM1211" t="str">
        <f t="shared" ref="AM1211:AM1274" si="594">IF(AF1211="Yes", "Industrial", "")</f>
        <v/>
      </c>
      <c r="AN1211" t="str">
        <f t="shared" ref="AN1211:AN1274" si="595">IF(AG1211="Yes", "Pharmaceutical", "")</f>
        <v/>
      </c>
      <c r="AO1211" t="str">
        <f t="shared" ref="AO1211:AO1274" si="596">IF(AH1211="Yes", "PAH", "")</f>
        <v>PAH</v>
      </c>
      <c r="AP1211" t="str">
        <f t="shared" ref="AP1211:AP1274" si="597">IF(AI1211="Yes", "Other", "")</f>
        <v/>
      </c>
    </row>
    <row r="1212" spans="1:42" hidden="1" x14ac:dyDescent="0.35">
      <c r="A1212">
        <v>4087014</v>
      </c>
      <c r="B1212" t="s">
        <v>575</v>
      </c>
      <c r="C1212" t="s">
        <v>576</v>
      </c>
      <c r="D1212">
        <v>2017</v>
      </c>
      <c r="E1212" t="s">
        <v>620</v>
      </c>
      <c r="F1212" s="4">
        <v>63221</v>
      </c>
      <c r="G1212" t="s">
        <v>663</v>
      </c>
      <c r="H1212" t="s">
        <v>33</v>
      </c>
      <c r="I1212" t="s">
        <v>693</v>
      </c>
      <c r="N1212" t="s">
        <v>606</v>
      </c>
      <c r="O1212" s="1" t="str">
        <f t="shared" si="586"/>
        <v>No</v>
      </c>
      <c r="Q1212">
        <v>1000</v>
      </c>
      <c r="R1212">
        <f t="shared" si="581"/>
        <v>0</v>
      </c>
      <c r="S1212">
        <v>1000</v>
      </c>
      <c r="T1212" t="s">
        <v>622</v>
      </c>
      <c r="U1212">
        <f t="shared" si="591"/>
        <v>0</v>
      </c>
      <c r="V1212">
        <f t="shared" si="592"/>
        <v>0</v>
      </c>
      <c r="W1212" t="s">
        <v>648</v>
      </c>
      <c r="X1212" t="str">
        <f t="shared" si="593"/>
        <v>No</v>
      </c>
      <c r="AB1212" t="s">
        <v>705</v>
      </c>
      <c r="AC1212" t="str">
        <f t="shared" si="589"/>
        <v>Yes</v>
      </c>
      <c r="AD1212" t="str">
        <f t="shared" si="567"/>
        <v>No</v>
      </c>
      <c r="AE1212" t="str">
        <f t="shared" si="568"/>
        <v>No</v>
      </c>
      <c r="AF1212" t="str">
        <f t="shared" si="569"/>
        <v>No</v>
      </c>
      <c r="AG1212" t="str">
        <f t="shared" si="570"/>
        <v>No</v>
      </c>
      <c r="AH1212" t="s">
        <v>349</v>
      </c>
      <c r="AI1212" t="s">
        <v>348</v>
      </c>
      <c r="AJ1212" t="str">
        <f t="shared" si="590"/>
        <v>Pesticide</v>
      </c>
      <c r="AK1212" t="str">
        <f t="shared" si="573"/>
        <v/>
      </c>
      <c r="AL1212" t="str">
        <f t="shared" si="574"/>
        <v/>
      </c>
      <c r="AM1212" t="str">
        <f t="shared" si="594"/>
        <v/>
      </c>
      <c r="AN1212" t="str">
        <f t="shared" si="595"/>
        <v/>
      </c>
      <c r="AO1212" t="str">
        <f t="shared" si="596"/>
        <v>PAH</v>
      </c>
      <c r="AP1212" t="str">
        <f t="shared" si="597"/>
        <v/>
      </c>
    </row>
    <row r="1213" spans="1:42" hidden="1" x14ac:dyDescent="0.35">
      <c r="A1213" s="1">
        <v>4087170</v>
      </c>
      <c r="B1213" s="1" t="s">
        <v>586</v>
      </c>
      <c r="C1213" s="1" t="s">
        <v>588</v>
      </c>
      <c r="D1213" s="1">
        <v>2017</v>
      </c>
      <c r="E1213" s="1" t="s">
        <v>618</v>
      </c>
      <c r="F1213" s="1">
        <v>62813</v>
      </c>
      <c r="G1213" s="1" t="s">
        <v>601</v>
      </c>
      <c r="H1213" s="1" t="s">
        <v>50</v>
      </c>
      <c r="I1213" s="1" t="s">
        <v>596</v>
      </c>
      <c r="J1213" s="1">
        <v>4433</v>
      </c>
      <c r="K1213" s="1" t="s">
        <v>614</v>
      </c>
      <c r="L1213" s="1" t="s">
        <v>708</v>
      </c>
      <c r="M1213" s="1"/>
      <c r="N1213" s="1" t="s">
        <v>606</v>
      </c>
      <c r="O1213" s="1" t="str">
        <f t="shared" si="586"/>
        <v>No</v>
      </c>
      <c r="P1213" s="1" t="s">
        <v>722</v>
      </c>
      <c r="Q1213" s="1">
        <v>0.04</v>
      </c>
      <c r="R1213" s="1">
        <f t="shared" si="581"/>
        <v>0</v>
      </c>
      <c r="S1213" s="1">
        <v>0.04</v>
      </c>
      <c r="T1213" s="1" t="s">
        <v>7</v>
      </c>
      <c r="U1213" s="1">
        <f t="shared" si="591"/>
        <v>0</v>
      </c>
      <c r="V1213" s="1">
        <f>S1213</f>
        <v>0.04</v>
      </c>
      <c r="W1213" s="1" t="s">
        <v>177</v>
      </c>
      <c r="X1213" s="1" t="str">
        <f t="shared" ref="X1213:X1230" si="598">IF(N1213="E", "Yes", "No")</f>
        <v>No</v>
      </c>
      <c r="AB1213" t="s">
        <v>389</v>
      </c>
      <c r="AC1213" s="1" t="s">
        <v>349</v>
      </c>
      <c r="AD1213" t="str">
        <f t="shared" si="567"/>
        <v>Yes</v>
      </c>
      <c r="AE1213" t="str">
        <f t="shared" si="568"/>
        <v>Yes</v>
      </c>
      <c r="AF1213" t="str">
        <f t="shared" si="569"/>
        <v>Yes</v>
      </c>
      <c r="AG1213" t="str">
        <f t="shared" si="570"/>
        <v>No</v>
      </c>
      <c r="AH1213" s="1" t="s">
        <v>348</v>
      </c>
      <c r="AI1213" t="s">
        <v>348</v>
      </c>
      <c r="AJ1213" t="str">
        <f t="shared" si="590"/>
        <v>Pesticide</v>
      </c>
      <c r="AK1213" t="str">
        <f t="shared" si="573"/>
        <v>PCP</v>
      </c>
      <c r="AL1213" t="str">
        <f t="shared" si="574"/>
        <v>Consumer</v>
      </c>
      <c r="AM1213" t="str">
        <f t="shared" si="594"/>
        <v>Industrial</v>
      </c>
      <c r="AN1213" t="str">
        <f t="shared" si="595"/>
        <v/>
      </c>
      <c r="AO1213" t="str">
        <f t="shared" si="596"/>
        <v/>
      </c>
      <c r="AP1213" t="str">
        <f t="shared" si="597"/>
        <v/>
      </c>
    </row>
    <row r="1214" spans="1:42" hidden="1" x14ac:dyDescent="0.35">
      <c r="A1214" s="1">
        <v>4087170</v>
      </c>
      <c r="B1214" s="1" t="s">
        <v>586</v>
      </c>
      <c r="C1214" s="1" t="s">
        <v>587</v>
      </c>
      <c r="D1214" s="1">
        <v>2017</v>
      </c>
      <c r="E1214" s="1" t="s">
        <v>618</v>
      </c>
      <c r="F1214" s="1">
        <v>68017</v>
      </c>
      <c r="G1214" s="1" t="s">
        <v>333</v>
      </c>
      <c r="H1214" s="1" t="s">
        <v>164</v>
      </c>
      <c r="I1214" s="1" t="s">
        <v>597</v>
      </c>
      <c r="J1214" s="1">
        <v>2440</v>
      </c>
      <c r="K1214" s="1" t="s">
        <v>345</v>
      </c>
      <c r="L1214" s="1" t="s">
        <v>345</v>
      </c>
      <c r="M1214" s="1"/>
      <c r="N1214" s="1" t="s">
        <v>606</v>
      </c>
      <c r="O1214" s="1" t="str">
        <f t="shared" si="586"/>
        <v>No</v>
      </c>
      <c r="P1214" s="1" t="s">
        <v>722</v>
      </c>
      <c r="Q1214" s="1">
        <v>290</v>
      </c>
      <c r="R1214" s="1">
        <f t="shared" si="581"/>
        <v>0</v>
      </c>
      <c r="S1214" s="1">
        <v>46</v>
      </c>
      <c r="T1214" s="1" t="s">
        <v>30</v>
      </c>
      <c r="U1214" s="1">
        <f t="shared" ref="U1214:V1219" si="599">R1214/1000</f>
        <v>0</v>
      </c>
      <c r="V1214" s="1">
        <f t="shared" si="599"/>
        <v>4.5999999999999999E-2</v>
      </c>
      <c r="W1214" s="1" t="s">
        <v>318</v>
      </c>
      <c r="X1214" s="1" t="str">
        <f t="shared" si="598"/>
        <v>No</v>
      </c>
      <c r="AB1214" t="s">
        <v>502</v>
      </c>
      <c r="AC1214" t="str">
        <f>IF(ISNUMBER(SEARCH("Pesticide, active_ingredient", AB1214)), "Yes", "No")</f>
        <v>No</v>
      </c>
      <c r="AD1214" t="str">
        <f t="shared" si="567"/>
        <v>No</v>
      </c>
      <c r="AE1214" t="str">
        <f t="shared" si="568"/>
        <v>No</v>
      </c>
      <c r="AF1214" t="str">
        <f t="shared" si="569"/>
        <v>No</v>
      </c>
      <c r="AG1214" t="str">
        <f t="shared" si="570"/>
        <v>Yes</v>
      </c>
      <c r="AH1214" s="1" t="s">
        <v>348</v>
      </c>
      <c r="AI1214" t="s">
        <v>348</v>
      </c>
      <c r="AJ1214" t="str">
        <f t="shared" si="590"/>
        <v/>
      </c>
      <c r="AK1214" t="str">
        <f t="shared" si="573"/>
        <v/>
      </c>
      <c r="AL1214" t="str">
        <f t="shared" si="574"/>
        <v/>
      </c>
      <c r="AM1214" t="str">
        <f t="shared" si="594"/>
        <v/>
      </c>
      <c r="AN1214" t="str">
        <f t="shared" si="595"/>
        <v>Pharmaceutical</v>
      </c>
      <c r="AO1214" t="str">
        <f t="shared" si="596"/>
        <v/>
      </c>
      <c r="AP1214" t="str">
        <f t="shared" si="597"/>
        <v/>
      </c>
    </row>
    <row r="1215" spans="1:42" hidden="1" x14ac:dyDescent="0.35">
      <c r="A1215" s="1">
        <v>4087170</v>
      </c>
      <c r="B1215" s="1" t="s">
        <v>586</v>
      </c>
      <c r="C1215" s="1" t="s">
        <v>588</v>
      </c>
      <c r="D1215" s="1">
        <v>2017</v>
      </c>
      <c r="E1215" s="1" t="s">
        <v>618</v>
      </c>
      <c r="F1215" s="1">
        <v>67477</v>
      </c>
      <c r="G1215" s="1" t="s">
        <v>268</v>
      </c>
      <c r="H1215" s="1" t="s">
        <v>105</v>
      </c>
      <c r="I1215" s="1" t="s">
        <v>597</v>
      </c>
      <c r="J1215" s="1">
        <v>2440</v>
      </c>
      <c r="K1215" s="1" t="s">
        <v>345</v>
      </c>
      <c r="L1215" s="1" t="s">
        <v>561</v>
      </c>
      <c r="M1215" s="1"/>
      <c r="N1215" s="1" t="s">
        <v>606</v>
      </c>
      <c r="O1215" s="1" t="str">
        <f t="shared" si="586"/>
        <v>No</v>
      </c>
      <c r="P1215" s="1" t="s">
        <v>722</v>
      </c>
      <c r="Q1215" s="1">
        <v>116</v>
      </c>
      <c r="R1215" s="1">
        <f t="shared" si="581"/>
        <v>0</v>
      </c>
      <c r="S1215" s="1">
        <v>50</v>
      </c>
      <c r="T1215" s="1" t="s">
        <v>30</v>
      </c>
      <c r="U1215" s="1">
        <f t="shared" si="599"/>
        <v>0</v>
      </c>
      <c r="V1215" s="1">
        <f t="shared" si="599"/>
        <v>0.05</v>
      </c>
      <c r="W1215" s="1" t="s">
        <v>231</v>
      </c>
      <c r="X1215" s="1" t="str">
        <f t="shared" si="598"/>
        <v>No</v>
      </c>
      <c r="AB1215" t="s">
        <v>444</v>
      </c>
      <c r="AC1215" t="str">
        <f>IF(ISNUMBER(SEARCH("Pesticide, active_ingredient", AB1215)), "Yes", "No")</f>
        <v>No</v>
      </c>
      <c r="AD1215" t="str">
        <f t="shared" ref="AD1215:AD1278" si="600">IF(ISNUMBER(SEARCH("Personal_care", AB1215)), "Yes", "No")</f>
        <v>No</v>
      </c>
      <c r="AE1215" t="str">
        <f t="shared" ref="AE1215:AE1278" si="601">IF(ISNUMBER(SEARCH("Consumer_use", AB1215)), "Yes", "No")</f>
        <v>No</v>
      </c>
      <c r="AF1215" t="str">
        <f t="shared" ref="AF1215:AF1278" si="602">IF(ISNUMBER(SEARCH("Industrial_manufacturing", AB1215)), "Yes", "No")</f>
        <v>Yes</v>
      </c>
      <c r="AG1215" t="str">
        <f t="shared" ref="AG1215:AG1278" si="603">IF(ISNUMBER(SEARCH("Drug", AB1215)), "Yes", "No")</f>
        <v>Yes</v>
      </c>
      <c r="AH1215" s="1" t="s">
        <v>348</v>
      </c>
      <c r="AI1215" t="s">
        <v>348</v>
      </c>
      <c r="AJ1215" t="str">
        <f t="shared" si="590"/>
        <v/>
      </c>
      <c r="AK1215" t="str">
        <f t="shared" si="573"/>
        <v/>
      </c>
      <c r="AL1215" t="str">
        <f t="shared" si="574"/>
        <v/>
      </c>
      <c r="AM1215" t="str">
        <f t="shared" si="594"/>
        <v>Industrial</v>
      </c>
      <c r="AN1215" t="str">
        <f t="shared" si="595"/>
        <v>Pharmaceutical</v>
      </c>
      <c r="AO1215" t="str">
        <f t="shared" si="596"/>
        <v/>
      </c>
      <c r="AP1215" t="str">
        <f t="shared" si="597"/>
        <v/>
      </c>
    </row>
    <row r="1216" spans="1:42" hidden="1" x14ac:dyDescent="0.35">
      <c r="A1216" s="1">
        <v>4087170</v>
      </c>
      <c r="B1216" s="1" t="s">
        <v>586</v>
      </c>
      <c r="C1216" s="1" t="s">
        <v>587</v>
      </c>
      <c r="D1216" s="1">
        <v>2017</v>
      </c>
      <c r="E1216" s="1" t="s">
        <v>618</v>
      </c>
      <c r="F1216" s="1">
        <v>68011</v>
      </c>
      <c r="G1216" s="1" t="s">
        <v>329</v>
      </c>
      <c r="H1216" s="1" t="s">
        <v>160</v>
      </c>
      <c r="I1216" s="1" t="s">
        <v>597</v>
      </c>
      <c r="J1216" s="1">
        <v>2440</v>
      </c>
      <c r="K1216" s="1" t="s">
        <v>345</v>
      </c>
      <c r="L1216" s="1" t="s">
        <v>563</v>
      </c>
      <c r="M1216" s="1"/>
      <c r="N1216" s="1" t="s">
        <v>606</v>
      </c>
      <c r="O1216" s="1" t="str">
        <f t="shared" si="586"/>
        <v>No</v>
      </c>
      <c r="P1216" s="1" t="s">
        <v>722</v>
      </c>
      <c r="Q1216" s="1">
        <v>80</v>
      </c>
      <c r="R1216" s="1">
        <f t="shared" si="581"/>
        <v>0</v>
      </c>
      <c r="S1216" s="1">
        <v>80</v>
      </c>
      <c r="T1216" s="1" t="s">
        <v>30</v>
      </c>
      <c r="U1216" s="1">
        <f t="shared" si="599"/>
        <v>0</v>
      </c>
      <c r="V1216" s="1">
        <f t="shared" si="599"/>
        <v>0.08</v>
      </c>
      <c r="W1216" s="1" t="s">
        <v>318</v>
      </c>
      <c r="X1216" s="1" t="str">
        <f t="shared" si="598"/>
        <v>No</v>
      </c>
      <c r="AB1216" t="s">
        <v>499</v>
      </c>
      <c r="AC1216" t="str">
        <f>IF(ISNUMBER(SEARCH("Pesticide, active_ingredient", AB1216)), "Yes", "No")</f>
        <v>No</v>
      </c>
      <c r="AD1216" t="str">
        <f t="shared" si="600"/>
        <v>Yes</v>
      </c>
      <c r="AE1216" t="str">
        <f t="shared" si="601"/>
        <v>No</v>
      </c>
      <c r="AF1216" t="str">
        <f t="shared" si="602"/>
        <v>No</v>
      </c>
      <c r="AG1216" t="str">
        <f t="shared" si="603"/>
        <v>Yes</v>
      </c>
      <c r="AH1216" s="1" t="s">
        <v>348</v>
      </c>
      <c r="AI1216" t="s">
        <v>348</v>
      </c>
      <c r="AJ1216" t="str">
        <f t="shared" si="590"/>
        <v/>
      </c>
      <c r="AK1216" t="str">
        <f t="shared" si="573"/>
        <v>PCP</v>
      </c>
      <c r="AL1216" t="str">
        <f t="shared" si="574"/>
        <v/>
      </c>
      <c r="AM1216" t="str">
        <f t="shared" si="594"/>
        <v/>
      </c>
      <c r="AN1216" t="str">
        <f t="shared" si="595"/>
        <v>Pharmaceutical</v>
      </c>
      <c r="AO1216" t="str">
        <f t="shared" si="596"/>
        <v/>
      </c>
      <c r="AP1216" t="str">
        <f t="shared" si="597"/>
        <v/>
      </c>
    </row>
    <row r="1217" spans="1:54" hidden="1" x14ac:dyDescent="0.35">
      <c r="A1217" s="1">
        <v>4087170</v>
      </c>
      <c r="B1217" s="1" t="s">
        <v>586</v>
      </c>
      <c r="C1217" s="1" t="s">
        <v>588</v>
      </c>
      <c r="D1217" s="1">
        <v>2017</v>
      </c>
      <c r="E1217" s="1" t="s">
        <v>618</v>
      </c>
      <c r="F1217" s="1">
        <v>67502</v>
      </c>
      <c r="G1217" s="1" t="s">
        <v>289</v>
      </c>
      <c r="H1217" s="1" t="s">
        <v>125</v>
      </c>
      <c r="I1217" s="1" t="s">
        <v>597</v>
      </c>
      <c r="J1217" s="1">
        <v>2440</v>
      </c>
      <c r="K1217" s="1" t="s">
        <v>345</v>
      </c>
      <c r="L1217" s="1" t="s">
        <v>345</v>
      </c>
      <c r="M1217" s="1"/>
      <c r="N1217" s="1" t="s">
        <v>606</v>
      </c>
      <c r="O1217" s="1" t="str">
        <f t="shared" si="586"/>
        <v>No</v>
      </c>
      <c r="P1217" s="1" t="s">
        <v>722</v>
      </c>
      <c r="Q1217" s="1">
        <v>20</v>
      </c>
      <c r="R1217" s="1">
        <f t="shared" si="581"/>
        <v>0</v>
      </c>
      <c r="S1217" s="1">
        <v>13</v>
      </c>
      <c r="T1217" s="1" t="s">
        <v>30</v>
      </c>
      <c r="U1217" s="1">
        <f t="shared" si="599"/>
        <v>0</v>
      </c>
      <c r="V1217" s="1">
        <f t="shared" si="599"/>
        <v>1.2999999999999999E-2</v>
      </c>
      <c r="W1217" s="1" t="s">
        <v>231</v>
      </c>
      <c r="X1217" s="1" t="str">
        <f t="shared" si="598"/>
        <v>No</v>
      </c>
      <c r="AB1217" t="s">
        <v>464</v>
      </c>
      <c r="AC1217" t="str">
        <f>IF(ISNUMBER(SEARCH("Pesticide, active_ingredient", AB1217)), "Yes", "No")</f>
        <v>No</v>
      </c>
      <c r="AD1217" t="str">
        <f t="shared" si="600"/>
        <v>No</v>
      </c>
      <c r="AE1217" t="str">
        <f t="shared" si="601"/>
        <v>No</v>
      </c>
      <c r="AF1217" t="str">
        <f t="shared" si="602"/>
        <v>No</v>
      </c>
      <c r="AG1217" t="str">
        <f t="shared" si="603"/>
        <v>Yes</v>
      </c>
      <c r="AH1217" s="1" t="s">
        <v>348</v>
      </c>
      <c r="AI1217" t="s">
        <v>348</v>
      </c>
      <c r="AJ1217" t="str">
        <f t="shared" si="590"/>
        <v/>
      </c>
      <c r="AK1217" t="str">
        <f t="shared" si="573"/>
        <v/>
      </c>
      <c r="AL1217" t="str">
        <f t="shared" si="574"/>
        <v/>
      </c>
      <c r="AM1217" t="str">
        <f t="shared" si="594"/>
        <v/>
      </c>
      <c r="AN1217" t="str">
        <f t="shared" si="595"/>
        <v>Pharmaceutical</v>
      </c>
      <c r="AO1217" t="str">
        <f t="shared" si="596"/>
        <v/>
      </c>
      <c r="AP1217" t="str">
        <f t="shared" si="597"/>
        <v/>
      </c>
    </row>
    <row r="1218" spans="1:54" hidden="1" x14ac:dyDescent="0.35">
      <c r="A1218" s="1">
        <v>4087170</v>
      </c>
      <c r="B1218" s="1" t="s">
        <v>586</v>
      </c>
      <c r="C1218" s="1" t="s">
        <v>587</v>
      </c>
      <c r="D1218" s="1">
        <v>2017</v>
      </c>
      <c r="E1218" s="1" t="s">
        <v>618</v>
      </c>
      <c r="F1218" s="1">
        <v>67497</v>
      </c>
      <c r="G1218" s="1" t="s">
        <v>284</v>
      </c>
      <c r="H1218" s="1" t="s">
        <v>120</v>
      </c>
      <c r="I1218" s="1" t="s">
        <v>597</v>
      </c>
      <c r="J1218" s="1">
        <v>2440</v>
      </c>
      <c r="K1218" s="1" t="s">
        <v>345</v>
      </c>
      <c r="L1218" s="1" t="s">
        <v>345</v>
      </c>
      <c r="M1218" s="1"/>
      <c r="N1218" s="1" t="s">
        <v>606</v>
      </c>
      <c r="O1218" s="1" t="str">
        <f t="shared" si="586"/>
        <v>No</v>
      </c>
      <c r="P1218" s="1" t="s">
        <v>722</v>
      </c>
      <c r="Q1218" s="1">
        <v>54</v>
      </c>
      <c r="R1218" s="1">
        <f t="shared" si="581"/>
        <v>0</v>
      </c>
      <c r="S1218" s="1">
        <v>54</v>
      </c>
      <c r="T1218" s="1" t="s">
        <v>30</v>
      </c>
      <c r="U1218" s="1">
        <f t="shared" si="599"/>
        <v>0</v>
      </c>
      <c r="V1218" s="1">
        <f t="shared" si="599"/>
        <v>5.3999999999999999E-2</v>
      </c>
      <c r="W1218" s="1" t="s">
        <v>231</v>
      </c>
      <c r="X1218" s="1" t="str">
        <f t="shared" si="598"/>
        <v>No</v>
      </c>
      <c r="AB1218" t="s">
        <v>459</v>
      </c>
      <c r="AC1218" t="str">
        <f>IF(ISNUMBER(SEARCH("Pesticide, active_ingredient", AB1218)), "Yes", "No")</f>
        <v>No</v>
      </c>
      <c r="AD1218" t="str">
        <f t="shared" si="600"/>
        <v>No</v>
      </c>
      <c r="AE1218" t="str">
        <f t="shared" si="601"/>
        <v>No</v>
      </c>
      <c r="AF1218" t="str">
        <f t="shared" si="602"/>
        <v>No</v>
      </c>
      <c r="AG1218" t="str">
        <f t="shared" si="603"/>
        <v>Yes</v>
      </c>
      <c r="AH1218" s="1" t="s">
        <v>348</v>
      </c>
      <c r="AI1218" t="s">
        <v>348</v>
      </c>
      <c r="AJ1218" t="str">
        <f t="shared" si="590"/>
        <v/>
      </c>
      <c r="AK1218" t="str">
        <f t="shared" ref="AK1218:AK1281" si="604">IF(AD1218="Yes", "PCP", "")</f>
        <v/>
      </c>
      <c r="AL1218" t="str">
        <f t="shared" ref="AL1218:AL1281" si="605">IF(AE1218="Yes", "Consumer", "")</f>
        <v/>
      </c>
      <c r="AM1218" t="str">
        <f t="shared" si="594"/>
        <v/>
      </c>
      <c r="AN1218" t="str">
        <f t="shared" si="595"/>
        <v>Pharmaceutical</v>
      </c>
      <c r="AO1218" t="str">
        <f t="shared" si="596"/>
        <v/>
      </c>
      <c r="AP1218" t="str">
        <f t="shared" si="597"/>
        <v/>
      </c>
    </row>
    <row r="1219" spans="1:54" hidden="1" x14ac:dyDescent="0.35">
      <c r="A1219" s="1">
        <v>4087170</v>
      </c>
      <c r="B1219" s="1" t="s">
        <v>586</v>
      </c>
      <c r="C1219" s="1" t="s">
        <v>588</v>
      </c>
      <c r="D1219" s="1">
        <v>2017</v>
      </c>
      <c r="E1219" s="1" t="s">
        <v>618</v>
      </c>
      <c r="F1219" s="1">
        <v>65065</v>
      </c>
      <c r="G1219" s="2" t="s">
        <v>196</v>
      </c>
      <c r="H1219" s="1" t="s">
        <v>28</v>
      </c>
      <c r="I1219" s="1" t="s">
        <v>597</v>
      </c>
      <c r="J1219" s="1">
        <v>2440</v>
      </c>
      <c r="K1219" s="1" t="s">
        <v>345</v>
      </c>
      <c r="L1219" s="1" t="s">
        <v>553</v>
      </c>
      <c r="M1219" s="1"/>
      <c r="N1219" s="1" t="s">
        <v>606</v>
      </c>
      <c r="O1219" s="1" t="str">
        <f t="shared" ref="O1219:O1250" si="606">IF(N1219="&lt;", "No", "Yes")</f>
        <v>No</v>
      </c>
      <c r="P1219" s="1" t="s">
        <v>722</v>
      </c>
      <c r="Q1219" s="1">
        <v>20</v>
      </c>
      <c r="R1219" s="1">
        <f t="shared" si="581"/>
        <v>0</v>
      </c>
      <c r="S1219" s="1">
        <v>20</v>
      </c>
      <c r="T1219" s="1" t="s">
        <v>30</v>
      </c>
      <c r="U1219" s="1">
        <f t="shared" si="599"/>
        <v>0</v>
      </c>
      <c r="V1219" s="1">
        <f t="shared" si="599"/>
        <v>0.02</v>
      </c>
      <c r="W1219" s="1" t="s">
        <v>177</v>
      </c>
      <c r="X1219" s="1" t="str">
        <f t="shared" si="598"/>
        <v>No</v>
      </c>
      <c r="AB1219" t="s">
        <v>368</v>
      </c>
      <c r="AC1219" s="1" t="s">
        <v>349</v>
      </c>
      <c r="AD1219" t="str">
        <f t="shared" si="600"/>
        <v>Yes</v>
      </c>
      <c r="AE1219" t="str">
        <f t="shared" si="601"/>
        <v>Yes</v>
      </c>
      <c r="AF1219" t="str">
        <f t="shared" si="602"/>
        <v>No</v>
      </c>
      <c r="AG1219" t="str">
        <f t="shared" si="603"/>
        <v>No</v>
      </c>
      <c r="AH1219" s="1" t="s">
        <v>348</v>
      </c>
      <c r="AI1219" t="s">
        <v>348</v>
      </c>
      <c r="AJ1219" t="str">
        <f t="shared" si="590"/>
        <v>Pesticide</v>
      </c>
      <c r="AK1219" t="str">
        <f t="shared" si="604"/>
        <v>PCP</v>
      </c>
      <c r="AL1219" t="str">
        <f t="shared" si="605"/>
        <v>Consumer</v>
      </c>
      <c r="AM1219" t="str">
        <f t="shared" si="594"/>
        <v/>
      </c>
      <c r="AN1219" t="str">
        <f t="shared" si="595"/>
        <v/>
      </c>
      <c r="AO1219" t="str">
        <f t="shared" si="596"/>
        <v/>
      </c>
      <c r="AP1219" t="str">
        <f t="shared" si="597"/>
        <v/>
      </c>
    </row>
    <row r="1220" spans="1:54" hidden="1" x14ac:dyDescent="0.35">
      <c r="A1220" s="1">
        <v>4087170</v>
      </c>
      <c r="B1220" s="1" t="s">
        <v>586</v>
      </c>
      <c r="C1220" s="1" t="s">
        <v>588</v>
      </c>
      <c r="D1220" s="1">
        <v>2017</v>
      </c>
      <c r="E1220" s="1" t="s">
        <v>618</v>
      </c>
      <c r="F1220" s="1">
        <v>62814</v>
      </c>
      <c r="G1220" s="1" t="s">
        <v>214</v>
      </c>
      <c r="H1220" s="10" t="s">
        <v>51</v>
      </c>
      <c r="I1220" s="1" t="s">
        <v>596</v>
      </c>
      <c r="J1220" s="1">
        <v>4433</v>
      </c>
      <c r="K1220" s="1" t="s">
        <v>614</v>
      </c>
      <c r="L1220" s="1" t="s">
        <v>548</v>
      </c>
      <c r="M1220" s="1" t="s">
        <v>556</v>
      </c>
      <c r="N1220" s="1" t="s">
        <v>607</v>
      </c>
      <c r="O1220" s="1" t="str">
        <f t="shared" si="606"/>
        <v>Yes</v>
      </c>
      <c r="P1220" s="1" t="s">
        <v>349</v>
      </c>
      <c r="Q1220" s="1">
        <v>0.06</v>
      </c>
      <c r="R1220" s="1">
        <f t="shared" si="581"/>
        <v>0.06</v>
      </c>
      <c r="S1220" s="1">
        <v>0.08</v>
      </c>
      <c r="T1220" s="1" t="s">
        <v>7</v>
      </c>
      <c r="U1220" s="1">
        <f>R1220/1</f>
        <v>0.06</v>
      </c>
      <c r="V1220" s="1">
        <f>S1220</f>
        <v>0.08</v>
      </c>
      <c r="W1220" s="1" t="s">
        <v>177</v>
      </c>
      <c r="X1220" s="1" t="str">
        <f t="shared" si="598"/>
        <v>Yes</v>
      </c>
      <c r="Y1220" s="9"/>
      <c r="Z1220" s="9"/>
      <c r="AA1220" s="9"/>
      <c r="AB1220" s="9" t="s">
        <v>390</v>
      </c>
      <c r="AC1220" s="9" t="str">
        <f>IF(ISNUMBER(SEARCH("Pesticide, active_ingredient", AB1220)), "Yes", "No")</f>
        <v>No</v>
      </c>
      <c r="AD1220" s="9" t="str">
        <f t="shared" si="600"/>
        <v>Yes</v>
      </c>
      <c r="AE1220" s="9" t="str">
        <f t="shared" si="601"/>
        <v>Yes</v>
      </c>
      <c r="AF1220" s="9" t="str">
        <f t="shared" si="602"/>
        <v>Yes</v>
      </c>
      <c r="AG1220" s="9" t="str">
        <f t="shared" si="603"/>
        <v>Yes</v>
      </c>
      <c r="AH1220" s="9" t="s">
        <v>348</v>
      </c>
      <c r="AI1220" s="9" t="s">
        <v>348</v>
      </c>
      <c r="AJ1220" s="9" t="str">
        <f t="shared" si="590"/>
        <v/>
      </c>
      <c r="AK1220" s="9" t="str">
        <f t="shared" si="604"/>
        <v>PCP</v>
      </c>
      <c r="AL1220" s="9" t="str">
        <f t="shared" si="605"/>
        <v>Consumer</v>
      </c>
      <c r="AM1220" s="9" t="str">
        <f t="shared" si="594"/>
        <v>Industrial</v>
      </c>
      <c r="AN1220" s="9" t="str">
        <f t="shared" si="595"/>
        <v>Pharmaceutical</v>
      </c>
      <c r="AO1220" s="9" t="str">
        <f t="shared" si="596"/>
        <v/>
      </c>
      <c r="AP1220" s="9" t="str">
        <f t="shared" si="597"/>
        <v/>
      </c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</row>
    <row r="1221" spans="1:54" hidden="1" x14ac:dyDescent="0.35">
      <c r="A1221" s="1">
        <v>4087170</v>
      </c>
      <c r="B1221" s="1" t="s">
        <v>586</v>
      </c>
      <c r="C1221" s="1" t="s">
        <v>588</v>
      </c>
      <c r="D1221" s="1">
        <v>2017</v>
      </c>
      <c r="E1221" s="1" t="s">
        <v>618</v>
      </c>
      <c r="F1221" s="1">
        <v>34237</v>
      </c>
      <c r="G1221" s="1" t="s">
        <v>183</v>
      </c>
      <c r="H1221" s="1" t="s">
        <v>13</v>
      </c>
      <c r="I1221" s="1" t="s">
        <v>596</v>
      </c>
      <c r="J1221" s="1">
        <v>4433</v>
      </c>
      <c r="K1221" s="1" t="s">
        <v>614</v>
      </c>
      <c r="L1221" s="1" t="s">
        <v>545</v>
      </c>
      <c r="M1221" s="1"/>
      <c r="N1221" s="1" t="s">
        <v>606</v>
      </c>
      <c r="O1221" s="1" t="str">
        <f t="shared" si="606"/>
        <v>No</v>
      </c>
      <c r="P1221" s="1" t="s">
        <v>722</v>
      </c>
      <c r="Q1221" s="1">
        <v>0.02</v>
      </c>
      <c r="R1221" s="1">
        <f t="shared" si="581"/>
        <v>0</v>
      </c>
      <c r="S1221" s="1">
        <v>0.02</v>
      </c>
      <c r="T1221" s="1" t="s">
        <v>7</v>
      </c>
      <c r="U1221" s="1">
        <f>R1221/1</f>
        <v>0</v>
      </c>
      <c r="V1221" s="1">
        <f>S1221</f>
        <v>0.02</v>
      </c>
      <c r="W1221" s="1" t="s">
        <v>177</v>
      </c>
      <c r="X1221" s="1" t="str">
        <f t="shared" si="598"/>
        <v>No</v>
      </c>
      <c r="AB1221" t="s">
        <v>355</v>
      </c>
      <c r="AC1221" t="str">
        <f>IF(ISNUMBER(SEARCH("Pesticide, active_ingredient", AB1221)), "Yes", "No")</f>
        <v>No</v>
      </c>
      <c r="AD1221" t="str">
        <f t="shared" si="600"/>
        <v>Yes</v>
      </c>
      <c r="AE1221" t="str">
        <f t="shared" si="601"/>
        <v>Yes</v>
      </c>
      <c r="AF1221" t="str">
        <f t="shared" si="602"/>
        <v>Yes</v>
      </c>
      <c r="AG1221" t="str">
        <f t="shared" si="603"/>
        <v>Yes</v>
      </c>
      <c r="AH1221" t="s">
        <v>349</v>
      </c>
      <c r="AI1221" t="s">
        <v>348</v>
      </c>
      <c r="AJ1221" t="str">
        <f t="shared" si="590"/>
        <v/>
      </c>
      <c r="AK1221" t="str">
        <f t="shared" si="604"/>
        <v>PCP</v>
      </c>
      <c r="AL1221" t="str">
        <f t="shared" si="605"/>
        <v>Consumer</v>
      </c>
      <c r="AM1221" t="str">
        <f t="shared" si="594"/>
        <v>Industrial</v>
      </c>
      <c r="AN1221" t="str">
        <f t="shared" si="595"/>
        <v>Pharmaceutical</v>
      </c>
      <c r="AO1221" t="str">
        <f t="shared" si="596"/>
        <v>PAH</v>
      </c>
      <c r="AP1221" t="str">
        <f t="shared" si="597"/>
        <v/>
      </c>
    </row>
    <row r="1222" spans="1:54" hidden="1" x14ac:dyDescent="0.35">
      <c r="A1222" s="1">
        <v>4087170</v>
      </c>
      <c r="B1222" s="1" t="s">
        <v>586</v>
      </c>
      <c r="C1222" s="1" t="s">
        <v>587</v>
      </c>
      <c r="D1222" s="1">
        <v>2017</v>
      </c>
      <c r="E1222" s="1" t="s">
        <v>618</v>
      </c>
      <c r="F1222" s="1">
        <v>65065</v>
      </c>
      <c r="G1222" s="2" t="s">
        <v>196</v>
      </c>
      <c r="H1222" s="1" t="s">
        <v>28</v>
      </c>
      <c r="I1222" s="1" t="s">
        <v>597</v>
      </c>
      <c r="J1222" s="1">
        <v>2440</v>
      </c>
      <c r="K1222" s="1" t="s">
        <v>345</v>
      </c>
      <c r="L1222" s="1" t="s">
        <v>553</v>
      </c>
      <c r="M1222" s="1" t="s">
        <v>530</v>
      </c>
      <c r="N1222" s="1" t="s">
        <v>607</v>
      </c>
      <c r="O1222" s="1" t="str">
        <f t="shared" si="606"/>
        <v>Yes</v>
      </c>
      <c r="P1222" s="1" t="s">
        <v>349</v>
      </c>
      <c r="Q1222" s="1">
        <v>66.099999999999994</v>
      </c>
      <c r="R1222" s="1">
        <f t="shared" si="581"/>
        <v>66.099999999999994</v>
      </c>
      <c r="S1222" s="1">
        <v>20</v>
      </c>
      <c r="T1222" s="1" t="s">
        <v>30</v>
      </c>
      <c r="U1222" s="1">
        <f>R1222/1000</f>
        <v>6.6099999999999992E-2</v>
      </c>
      <c r="V1222" s="1">
        <f>S1222/1000</f>
        <v>0.02</v>
      </c>
      <c r="W1222" s="1" t="s">
        <v>177</v>
      </c>
      <c r="X1222" s="1" t="str">
        <f t="shared" si="598"/>
        <v>Yes</v>
      </c>
      <c r="AB1222" t="s">
        <v>368</v>
      </c>
      <c r="AC1222" s="1" t="s">
        <v>349</v>
      </c>
      <c r="AD1222" t="str">
        <f t="shared" si="600"/>
        <v>Yes</v>
      </c>
      <c r="AE1222" t="str">
        <f t="shared" si="601"/>
        <v>Yes</v>
      </c>
      <c r="AF1222" t="str">
        <f t="shared" si="602"/>
        <v>No</v>
      </c>
      <c r="AG1222" t="str">
        <f t="shared" si="603"/>
        <v>No</v>
      </c>
      <c r="AH1222" s="1" t="s">
        <v>348</v>
      </c>
      <c r="AI1222" t="s">
        <v>348</v>
      </c>
      <c r="AJ1222" t="str">
        <f t="shared" si="590"/>
        <v>Pesticide</v>
      </c>
      <c r="AK1222" t="str">
        <f t="shared" si="604"/>
        <v>PCP</v>
      </c>
      <c r="AL1222" t="str">
        <f t="shared" si="605"/>
        <v>Consumer</v>
      </c>
      <c r="AM1222" t="str">
        <f t="shared" si="594"/>
        <v/>
      </c>
      <c r="AN1222" t="str">
        <f t="shared" si="595"/>
        <v/>
      </c>
      <c r="AO1222" t="str">
        <f t="shared" si="596"/>
        <v/>
      </c>
      <c r="AP1222" t="str">
        <f t="shared" si="597"/>
        <v/>
      </c>
    </row>
    <row r="1223" spans="1:54" hidden="1" x14ac:dyDescent="0.35">
      <c r="A1223" s="1">
        <v>4087170</v>
      </c>
      <c r="B1223" s="1" t="s">
        <v>586</v>
      </c>
      <c r="C1223" s="1" t="s">
        <v>587</v>
      </c>
      <c r="D1223" s="1">
        <v>2017</v>
      </c>
      <c r="E1223" s="1" t="s">
        <v>618</v>
      </c>
      <c r="F1223" s="1">
        <v>68018</v>
      </c>
      <c r="G1223" s="1" t="s">
        <v>334</v>
      </c>
      <c r="H1223" s="1" t="s">
        <v>165</v>
      </c>
      <c r="I1223" s="1" t="s">
        <v>597</v>
      </c>
      <c r="J1223" s="1">
        <v>2440</v>
      </c>
      <c r="K1223" s="1" t="s">
        <v>345</v>
      </c>
      <c r="L1223" s="1" t="s">
        <v>345</v>
      </c>
      <c r="M1223" s="1"/>
      <c r="N1223" s="1" t="s">
        <v>606</v>
      </c>
      <c r="O1223" s="1" t="str">
        <f t="shared" si="606"/>
        <v>No</v>
      </c>
      <c r="P1223" s="1" t="s">
        <v>722</v>
      </c>
      <c r="Q1223" s="1">
        <v>20</v>
      </c>
      <c r="R1223" s="1">
        <f t="shared" si="581"/>
        <v>0</v>
      </c>
      <c r="S1223" s="1">
        <v>16</v>
      </c>
      <c r="T1223" s="1" t="s">
        <v>30</v>
      </c>
      <c r="U1223" s="1">
        <f>R1223/1000</f>
        <v>0</v>
      </c>
      <c r="V1223" s="1">
        <f>S1223/1000</f>
        <v>1.6E-2</v>
      </c>
      <c r="W1223" s="1" t="s">
        <v>318</v>
      </c>
      <c r="X1223" s="1" t="str">
        <f t="shared" si="598"/>
        <v>No</v>
      </c>
      <c r="AB1223" s="1" t="s">
        <v>445</v>
      </c>
      <c r="AC1223" t="str">
        <f t="shared" ref="AC1223:AC1237" si="607">IF(ISNUMBER(SEARCH("Pesticide, active_ingredient", AB1223)), "Yes", "No")</f>
        <v>No</v>
      </c>
      <c r="AD1223" t="str">
        <f t="shared" si="600"/>
        <v>No</v>
      </c>
      <c r="AE1223" t="str">
        <f t="shared" si="601"/>
        <v>No</v>
      </c>
      <c r="AF1223" t="str">
        <f t="shared" si="602"/>
        <v>No</v>
      </c>
      <c r="AG1223" t="str">
        <f t="shared" si="603"/>
        <v>Yes</v>
      </c>
      <c r="AH1223" s="1" t="s">
        <v>348</v>
      </c>
      <c r="AI1223" t="s">
        <v>348</v>
      </c>
      <c r="AJ1223" t="str">
        <f t="shared" si="590"/>
        <v/>
      </c>
      <c r="AK1223" t="str">
        <f t="shared" si="604"/>
        <v/>
      </c>
      <c r="AL1223" t="str">
        <f t="shared" si="605"/>
        <v/>
      </c>
      <c r="AM1223" t="str">
        <f t="shared" si="594"/>
        <v/>
      </c>
      <c r="AN1223" t="str">
        <f t="shared" si="595"/>
        <v>Pharmaceutical</v>
      </c>
      <c r="AO1223" t="str">
        <f t="shared" si="596"/>
        <v/>
      </c>
      <c r="AP1223" t="str">
        <f t="shared" si="597"/>
        <v/>
      </c>
    </row>
    <row r="1224" spans="1:54" hidden="1" x14ac:dyDescent="0.35">
      <c r="A1224" s="1">
        <v>4087170</v>
      </c>
      <c r="B1224" s="1" t="s">
        <v>586</v>
      </c>
      <c r="C1224" s="1" t="s">
        <v>588</v>
      </c>
      <c r="D1224" s="1">
        <v>2017</v>
      </c>
      <c r="E1224" s="1" t="s">
        <v>618</v>
      </c>
      <c r="F1224" s="1">
        <v>34336</v>
      </c>
      <c r="G1224" s="1" t="s">
        <v>184</v>
      </c>
      <c r="H1224" s="1" t="s">
        <v>14</v>
      </c>
      <c r="I1224" s="1" t="s">
        <v>596</v>
      </c>
      <c r="J1224" s="1">
        <v>4433</v>
      </c>
      <c r="K1224" s="1" t="s">
        <v>614</v>
      </c>
      <c r="L1224" s="1" t="s">
        <v>532</v>
      </c>
      <c r="M1224" s="1" t="s">
        <v>554</v>
      </c>
      <c r="O1224" s="1" t="str">
        <f t="shared" si="606"/>
        <v>Yes</v>
      </c>
      <c r="P1224" s="1" t="s">
        <v>722</v>
      </c>
      <c r="Q1224" s="1">
        <v>0.1</v>
      </c>
      <c r="R1224" s="1">
        <f t="shared" si="581"/>
        <v>0.1</v>
      </c>
      <c r="S1224" s="1">
        <v>0.4</v>
      </c>
      <c r="T1224" s="1" t="s">
        <v>7</v>
      </c>
      <c r="U1224" s="1">
        <f>R1224/1</f>
        <v>0.1</v>
      </c>
      <c r="V1224" s="1">
        <f>S1224</f>
        <v>0.4</v>
      </c>
      <c r="W1224" s="1" t="s">
        <v>569</v>
      </c>
      <c r="X1224" s="1" t="str">
        <f t="shared" si="598"/>
        <v>No</v>
      </c>
      <c r="AB1224" t="s">
        <v>527</v>
      </c>
      <c r="AC1224" t="str">
        <f t="shared" si="607"/>
        <v>No</v>
      </c>
      <c r="AD1224" t="str">
        <f t="shared" si="600"/>
        <v>No</v>
      </c>
      <c r="AE1224" t="str">
        <f t="shared" si="601"/>
        <v>No</v>
      </c>
      <c r="AF1224" t="str">
        <f t="shared" si="602"/>
        <v>No</v>
      </c>
      <c r="AG1224" t="str">
        <f t="shared" si="603"/>
        <v>No</v>
      </c>
      <c r="AH1224" t="s">
        <v>348</v>
      </c>
      <c r="AI1224" t="s">
        <v>349</v>
      </c>
      <c r="AJ1224" t="str">
        <f t="shared" si="590"/>
        <v/>
      </c>
      <c r="AK1224" t="str">
        <f t="shared" si="604"/>
        <v/>
      </c>
      <c r="AL1224" t="str">
        <f t="shared" si="605"/>
        <v/>
      </c>
      <c r="AM1224" t="str">
        <f t="shared" si="594"/>
        <v/>
      </c>
      <c r="AN1224" t="str">
        <f t="shared" si="595"/>
        <v/>
      </c>
      <c r="AO1224" t="str">
        <f t="shared" si="596"/>
        <v/>
      </c>
      <c r="AP1224" t="str">
        <f t="shared" si="597"/>
        <v>Other</v>
      </c>
    </row>
    <row r="1225" spans="1:54" hidden="1" x14ac:dyDescent="0.35">
      <c r="A1225" s="1">
        <v>4087170</v>
      </c>
      <c r="B1225" s="1" t="s">
        <v>586</v>
      </c>
      <c r="C1225" s="1" t="s">
        <v>587</v>
      </c>
      <c r="D1225" s="1">
        <v>2017</v>
      </c>
      <c r="E1225" s="1" t="s">
        <v>618</v>
      </c>
      <c r="F1225" s="1">
        <v>68022</v>
      </c>
      <c r="G1225" s="1" t="s">
        <v>336</v>
      </c>
      <c r="H1225" s="1" t="s">
        <v>167</v>
      </c>
      <c r="I1225" s="1" t="s">
        <v>597</v>
      </c>
      <c r="J1225" s="1">
        <v>2440</v>
      </c>
      <c r="K1225" s="1" t="s">
        <v>345</v>
      </c>
      <c r="L1225" s="1" t="s">
        <v>345</v>
      </c>
      <c r="M1225" s="1"/>
      <c r="N1225" s="1" t="s">
        <v>606</v>
      </c>
      <c r="O1225" s="1" t="str">
        <f t="shared" si="606"/>
        <v>No</v>
      </c>
      <c r="P1225" s="1" t="s">
        <v>722</v>
      </c>
      <c r="Q1225" s="1">
        <v>8.1999999999999993</v>
      </c>
      <c r="R1225" s="1">
        <f t="shared" si="581"/>
        <v>0</v>
      </c>
      <c r="S1225" s="1">
        <v>2</v>
      </c>
      <c r="T1225" s="1" t="s">
        <v>30</v>
      </c>
      <c r="U1225" s="1">
        <f>R1225/1000</f>
        <v>0</v>
      </c>
      <c r="V1225" s="1">
        <f>S1225/1000</f>
        <v>2E-3</v>
      </c>
      <c r="W1225" s="1" t="s">
        <v>318</v>
      </c>
      <c r="X1225" s="1" t="str">
        <f t="shared" si="598"/>
        <v>No</v>
      </c>
      <c r="AB1225" s="1" t="s">
        <v>445</v>
      </c>
      <c r="AC1225" t="str">
        <f t="shared" si="607"/>
        <v>No</v>
      </c>
      <c r="AD1225" t="str">
        <f t="shared" si="600"/>
        <v>No</v>
      </c>
      <c r="AE1225" t="str">
        <f t="shared" si="601"/>
        <v>No</v>
      </c>
      <c r="AF1225" t="str">
        <f t="shared" si="602"/>
        <v>No</v>
      </c>
      <c r="AG1225" t="str">
        <f t="shared" si="603"/>
        <v>Yes</v>
      </c>
      <c r="AH1225" s="1" t="s">
        <v>348</v>
      </c>
      <c r="AI1225" t="s">
        <v>348</v>
      </c>
      <c r="AJ1225" t="str">
        <f t="shared" si="590"/>
        <v/>
      </c>
      <c r="AK1225" t="str">
        <f t="shared" si="604"/>
        <v/>
      </c>
      <c r="AL1225" t="str">
        <f t="shared" si="605"/>
        <v/>
      </c>
      <c r="AM1225" t="str">
        <f t="shared" si="594"/>
        <v/>
      </c>
      <c r="AN1225" t="str">
        <f t="shared" si="595"/>
        <v>Pharmaceutical</v>
      </c>
      <c r="AO1225" t="str">
        <f t="shared" si="596"/>
        <v/>
      </c>
      <c r="AP1225" t="str">
        <f t="shared" si="597"/>
        <v/>
      </c>
    </row>
    <row r="1226" spans="1:54" hidden="1" x14ac:dyDescent="0.35">
      <c r="A1226" s="1">
        <v>4087170</v>
      </c>
      <c r="B1226" s="1" t="s">
        <v>586</v>
      </c>
      <c r="C1226" s="1" t="s">
        <v>588</v>
      </c>
      <c r="D1226" s="1">
        <v>2017</v>
      </c>
      <c r="E1226" s="1" t="s">
        <v>618</v>
      </c>
      <c r="F1226" s="1">
        <v>67997</v>
      </c>
      <c r="G1226" s="1" t="s">
        <v>319</v>
      </c>
      <c r="H1226" s="1" t="s">
        <v>151</v>
      </c>
      <c r="I1226" s="1" t="s">
        <v>597</v>
      </c>
      <c r="J1226" s="1">
        <v>2440</v>
      </c>
      <c r="K1226" s="1" t="s">
        <v>345</v>
      </c>
      <c r="L1226" s="1" t="s">
        <v>563</v>
      </c>
      <c r="M1226" s="1"/>
      <c r="N1226" s="1" t="s">
        <v>606</v>
      </c>
      <c r="O1226" s="1" t="str">
        <f t="shared" si="606"/>
        <v>No</v>
      </c>
      <c r="P1226" s="1" t="s">
        <v>722</v>
      </c>
      <c r="Q1226" s="1">
        <v>44</v>
      </c>
      <c r="R1226" s="1">
        <f t="shared" si="581"/>
        <v>0</v>
      </c>
      <c r="S1226" s="1">
        <v>44</v>
      </c>
      <c r="T1226" s="1" t="s">
        <v>30</v>
      </c>
      <c r="U1226" s="1">
        <f>R1226/1000</f>
        <v>0</v>
      </c>
      <c r="V1226" s="1">
        <f>S1226/1000</f>
        <v>4.3999999999999997E-2</v>
      </c>
      <c r="W1226" s="1" t="s">
        <v>318</v>
      </c>
      <c r="X1226" s="1" t="str">
        <f t="shared" si="598"/>
        <v>No</v>
      </c>
      <c r="AB1226" t="s">
        <v>490</v>
      </c>
      <c r="AC1226" t="str">
        <f t="shared" si="607"/>
        <v>No</v>
      </c>
      <c r="AD1226" t="str">
        <f t="shared" si="600"/>
        <v>Yes</v>
      </c>
      <c r="AE1226" t="str">
        <f t="shared" si="601"/>
        <v>No</v>
      </c>
      <c r="AF1226" t="str">
        <f t="shared" si="602"/>
        <v>No</v>
      </c>
      <c r="AG1226" t="str">
        <f t="shared" si="603"/>
        <v>Yes</v>
      </c>
      <c r="AH1226" s="1" t="s">
        <v>348</v>
      </c>
      <c r="AI1226" t="s">
        <v>348</v>
      </c>
      <c r="AJ1226" t="str">
        <f t="shared" si="590"/>
        <v/>
      </c>
      <c r="AK1226" t="str">
        <f t="shared" si="604"/>
        <v>PCP</v>
      </c>
      <c r="AL1226" t="str">
        <f t="shared" si="605"/>
        <v/>
      </c>
      <c r="AM1226" t="str">
        <f t="shared" si="594"/>
        <v/>
      </c>
      <c r="AN1226" t="str">
        <f t="shared" si="595"/>
        <v>Pharmaceutical</v>
      </c>
      <c r="AO1226" t="str">
        <f t="shared" si="596"/>
        <v/>
      </c>
      <c r="AP1226" t="str">
        <f t="shared" si="597"/>
        <v/>
      </c>
    </row>
    <row r="1227" spans="1:54" hidden="1" x14ac:dyDescent="0.35">
      <c r="A1227" s="1">
        <v>4087170</v>
      </c>
      <c r="B1227" s="1" t="s">
        <v>586</v>
      </c>
      <c r="C1227" s="1" t="s">
        <v>587</v>
      </c>
      <c r="D1227" s="1">
        <v>2017</v>
      </c>
      <c r="E1227" s="1" t="s">
        <v>618</v>
      </c>
      <c r="F1227" s="1">
        <v>61707</v>
      </c>
      <c r="G1227" s="1" t="s">
        <v>600</v>
      </c>
      <c r="H1227" s="1" t="s">
        <v>34</v>
      </c>
      <c r="I1227" s="1" t="s">
        <v>596</v>
      </c>
      <c r="J1227" s="1">
        <v>4433</v>
      </c>
      <c r="K1227" s="1" t="s">
        <v>614</v>
      </c>
      <c r="L1227" s="1" t="s">
        <v>555</v>
      </c>
      <c r="M1227" s="1"/>
      <c r="N1227" s="1" t="s">
        <v>606</v>
      </c>
      <c r="O1227" s="1" t="str">
        <f t="shared" si="606"/>
        <v>No</v>
      </c>
      <c r="P1227" s="1" t="s">
        <v>722</v>
      </c>
      <c r="Q1227" s="1">
        <v>0.32</v>
      </c>
      <c r="R1227" s="1">
        <f t="shared" si="581"/>
        <v>0</v>
      </c>
      <c r="S1227" s="1">
        <v>0.32</v>
      </c>
      <c r="T1227" s="1" t="s">
        <v>7</v>
      </c>
      <c r="U1227" s="1">
        <f>R1227/1</f>
        <v>0</v>
      </c>
      <c r="V1227" s="1">
        <f>S1227</f>
        <v>0.32</v>
      </c>
      <c r="W1227" s="1" t="s">
        <v>177</v>
      </c>
      <c r="X1227" s="1" t="str">
        <f t="shared" si="598"/>
        <v>No</v>
      </c>
      <c r="AB1227" s="1" t="s">
        <v>374</v>
      </c>
      <c r="AC1227" t="str">
        <f t="shared" si="607"/>
        <v>No</v>
      </c>
      <c r="AD1227" t="str">
        <f t="shared" si="600"/>
        <v>No</v>
      </c>
      <c r="AE1227" t="str">
        <f t="shared" si="601"/>
        <v>Yes</v>
      </c>
      <c r="AF1227" t="str">
        <f t="shared" si="602"/>
        <v>Yes</v>
      </c>
      <c r="AG1227" t="str">
        <f t="shared" si="603"/>
        <v>No</v>
      </c>
      <c r="AH1227" s="1" t="s">
        <v>348</v>
      </c>
      <c r="AI1227" t="s">
        <v>348</v>
      </c>
      <c r="AJ1227" t="str">
        <f t="shared" si="590"/>
        <v/>
      </c>
      <c r="AK1227" t="str">
        <f t="shared" si="604"/>
        <v/>
      </c>
      <c r="AL1227" t="str">
        <f t="shared" si="605"/>
        <v>Consumer</v>
      </c>
      <c r="AM1227" t="str">
        <f t="shared" si="594"/>
        <v>Industrial</v>
      </c>
      <c r="AN1227" t="str">
        <f t="shared" si="595"/>
        <v/>
      </c>
      <c r="AO1227" t="str">
        <f t="shared" si="596"/>
        <v/>
      </c>
      <c r="AP1227" t="str">
        <f t="shared" si="597"/>
        <v/>
      </c>
    </row>
    <row r="1228" spans="1:54" hidden="1" x14ac:dyDescent="0.35">
      <c r="A1228" s="1">
        <v>4087170</v>
      </c>
      <c r="B1228" s="1" t="s">
        <v>586</v>
      </c>
      <c r="C1228" s="1" t="s">
        <v>588</v>
      </c>
      <c r="D1228" s="1">
        <v>2017</v>
      </c>
      <c r="E1228" s="1" t="s">
        <v>618</v>
      </c>
      <c r="F1228" s="1">
        <v>67485</v>
      </c>
      <c r="G1228" s="1" t="s">
        <v>275</v>
      </c>
      <c r="H1228" s="1" t="s">
        <v>111</v>
      </c>
      <c r="I1228" s="1" t="s">
        <v>597</v>
      </c>
      <c r="J1228" s="1">
        <v>2440</v>
      </c>
      <c r="K1228" s="1" t="s">
        <v>345</v>
      </c>
      <c r="L1228" s="1" t="s">
        <v>532</v>
      </c>
      <c r="M1228" s="1"/>
      <c r="N1228" s="1" t="s">
        <v>606</v>
      </c>
      <c r="O1228" s="1" t="str">
        <f t="shared" si="606"/>
        <v>No</v>
      </c>
      <c r="P1228" s="1" t="s">
        <v>722</v>
      </c>
      <c r="Q1228" s="1">
        <v>140</v>
      </c>
      <c r="R1228" s="1">
        <f t="shared" si="581"/>
        <v>0</v>
      </c>
      <c r="S1228" s="1">
        <v>114</v>
      </c>
      <c r="T1228" s="1" t="s">
        <v>30</v>
      </c>
      <c r="U1228" s="1">
        <f>R1228/1000</f>
        <v>0</v>
      </c>
      <c r="V1228" s="1">
        <f>S1228/1000</f>
        <v>0.114</v>
      </c>
      <c r="W1228" s="1" t="s">
        <v>231</v>
      </c>
      <c r="X1228" s="1" t="str">
        <f t="shared" si="598"/>
        <v>No</v>
      </c>
      <c r="AB1228" s="1" t="s">
        <v>451</v>
      </c>
      <c r="AC1228" t="str">
        <f t="shared" si="607"/>
        <v>No</v>
      </c>
      <c r="AD1228" t="str">
        <f t="shared" si="600"/>
        <v>No</v>
      </c>
      <c r="AE1228" t="str">
        <f t="shared" si="601"/>
        <v>No</v>
      </c>
      <c r="AF1228" t="str">
        <f t="shared" si="602"/>
        <v>No</v>
      </c>
      <c r="AG1228" t="str">
        <f t="shared" si="603"/>
        <v>No</v>
      </c>
      <c r="AH1228" s="1" t="s">
        <v>348</v>
      </c>
      <c r="AI1228" t="s">
        <v>349</v>
      </c>
      <c r="AJ1228" t="str">
        <f t="shared" si="590"/>
        <v/>
      </c>
      <c r="AK1228" t="str">
        <f t="shared" si="604"/>
        <v/>
      </c>
      <c r="AL1228" t="str">
        <f t="shared" si="605"/>
        <v/>
      </c>
      <c r="AM1228" t="str">
        <f t="shared" si="594"/>
        <v/>
      </c>
      <c r="AN1228" t="str">
        <f t="shared" si="595"/>
        <v/>
      </c>
      <c r="AO1228" t="str">
        <f t="shared" si="596"/>
        <v/>
      </c>
      <c r="AP1228" t="str">
        <f t="shared" si="597"/>
        <v>Other</v>
      </c>
    </row>
    <row r="1229" spans="1:54" hidden="1" x14ac:dyDescent="0.35">
      <c r="A1229" s="1">
        <v>4087170</v>
      </c>
      <c r="B1229" s="1" t="s">
        <v>586</v>
      </c>
      <c r="C1229" s="1" t="s">
        <v>587</v>
      </c>
      <c r="D1229" s="1">
        <v>2017</v>
      </c>
      <c r="E1229" s="1" t="s">
        <v>618</v>
      </c>
      <c r="F1229" s="1">
        <v>61944</v>
      </c>
      <c r="G1229" s="1" t="s">
        <v>203</v>
      </c>
      <c r="H1229" s="1" t="s">
        <v>36</v>
      </c>
      <c r="I1229" s="1" t="s">
        <v>596</v>
      </c>
      <c r="J1229" s="1">
        <v>4433</v>
      </c>
      <c r="K1229" s="1" t="s">
        <v>614</v>
      </c>
      <c r="L1229" s="1" t="s">
        <v>556</v>
      </c>
      <c r="M1229" s="1"/>
      <c r="N1229" s="1" t="s">
        <v>606</v>
      </c>
      <c r="O1229" s="1" t="str">
        <f t="shared" si="606"/>
        <v>No</v>
      </c>
      <c r="P1229" s="1" t="s">
        <v>722</v>
      </c>
      <c r="Q1229" s="1">
        <v>0.32</v>
      </c>
      <c r="R1229" s="1">
        <f t="shared" si="581"/>
        <v>0</v>
      </c>
      <c r="S1229" s="1">
        <v>0.32</v>
      </c>
      <c r="T1229" s="1" t="s">
        <v>7</v>
      </c>
      <c r="U1229" s="1">
        <f t="shared" ref="U1229:U1235" si="608">R1229/1</f>
        <v>0</v>
      </c>
      <c r="V1229" s="1">
        <f t="shared" ref="V1229:V1235" si="609">S1229</f>
        <v>0.32</v>
      </c>
      <c r="W1229" s="1" t="s">
        <v>177</v>
      </c>
      <c r="X1229" s="1" t="str">
        <f t="shared" si="598"/>
        <v>No</v>
      </c>
      <c r="AB1229" s="1" t="s">
        <v>376</v>
      </c>
      <c r="AC1229" t="str">
        <f t="shared" si="607"/>
        <v>No</v>
      </c>
      <c r="AD1229" t="str">
        <f t="shared" si="600"/>
        <v>No</v>
      </c>
      <c r="AE1229" t="str">
        <f t="shared" si="601"/>
        <v>No</v>
      </c>
      <c r="AF1229" t="str">
        <f t="shared" si="602"/>
        <v>Yes</v>
      </c>
      <c r="AG1229" t="str">
        <f t="shared" si="603"/>
        <v>No</v>
      </c>
      <c r="AH1229" s="1" t="s">
        <v>348</v>
      </c>
      <c r="AI1229" t="s">
        <v>348</v>
      </c>
      <c r="AJ1229" t="str">
        <f t="shared" si="590"/>
        <v/>
      </c>
      <c r="AK1229" t="str">
        <f t="shared" si="604"/>
        <v/>
      </c>
      <c r="AL1229" t="str">
        <f t="shared" si="605"/>
        <v/>
      </c>
      <c r="AM1229" t="str">
        <f t="shared" si="594"/>
        <v>Industrial</v>
      </c>
      <c r="AN1229" t="str">
        <f t="shared" si="595"/>
        <v/>
      </c>
      <c r="AO1229" t="str">
        <f t="shared" si="596"/>
        <v/>
      </c>
      <c r="AP1229" t="str">
        <f t="shared" si="597"/>
        <v/>
      </c>
    </row>
    <row r="1230" spans="1:54" hidden="1" x14ac:dyDescent="0.35">
      <c r="A1230" s="1">
        <v>4087170</v>
      </c>
      <c r="B1230" s="1" t="s">
        <v>586</v>
      </c>
      <c r="C1230" s="1" t="s">
        <v>588</v>
      </c>
      <c r="D1230" s="1">
        <v>2017</v>
      </c>
      <c r="E1230" s="1" t="s">
        <v>618</v>
      </c>
      <c r="F1230" s="1">
        <v>62815</v>
      </c>
      <c r="G1230" s="1" t="s">
        <v>215</v>
      </c>
      <c r="H1230" s="1" t="s">
        <v>52</v>
      </c>
      <c r="I1230" s="1" t="s">
        <v>596</v>
      </c>
      <c r="J1230" s="1">
        <v>4433</v>
      </c>
      <c r="K1230" s="1" t="s">
        <v>614</v>
      </c>
      <c r="L1230" s="1" t="s">
        <v>558</v>
      </c>
      <c r="M1230" s="1"/>
      <c r="N1230" s="1" t="s">
        <v>606</v>
      </c>
      <c r="O1230" s="1" t="str">
        <f t="shared" si="606"/>
        <v>No</v>
      </c>
      <c r="P1230" s="1" t="s">
        <v>722</v>
      </c>
      <c r="Q1230" s="1">
        <v>4.8</v>
      </c>
      <c r="R1230" s="1">
        <f t="shared" si="581"/>
        <v>0</v>
      </c>
      <c r="S1230" s="1">
        <v>4.8</v>
      </c>
      <c r="T1230" s="1" t="s">
        <v>7</v>
      </c>
      <c r="U1230" s="1">
        <f t="shared" si="608"/>
        <v>0</v>
      </c>
      <c r="V1230" s="1">
        <f t="shared" si="609"/>
        <v>4.8</v>
      </c>
      <c r="W1230" s="1" t="s">
        <v>177</v>
      </c>
      <c r="X1230" s="1" t="str">
        <f t="shared" si="598"/>
        <v>No</v>
      </c>
      <c r="AB1230" t="s">
        <v>391</v>
      </c>
      <c r="AC1230" t="str">
        <f t="shared" si="607"/>
        <v>No</v>
      </c>
      <c r="AD1230" t="str">
        <f t="shared" si="600"/>
        <v>Yes</v>
      </c>
      <c r="AE1230" t="str">
        <f t="shared" si="601"/>
        <v>Yes</v>
      </c>
      <c r="AF1230" t="str">
        <f t="shared" si="602"/>
        <v>No</v>
      </c>
      <c r="AG1230" t="str">
        <f t="shared" si="603"/>
        <v>Yes</v>
      </c>
      <c r="AH1230" s="1" t="s">
        <v>348</v>
      </c>
      <c r="AI1230" t="s">
        <v>348</v>
      </c>
      <c r="AJ1230" t="str">
        <f t="shared" si="590"/>
        <v/>
      </c>
      <c r="AK1230" t="str">
        <f t="shared" si="604"/>
        <v>PCP</v>
      </c>
      <c r="AL1230" t="str">
        <f t="shared" si="605"/>
        <v>Consumer</v>
      </c>
      <c r="AM1230" t="str">
        <f t="shared" si="594"/>
        <v/>
      </c>
      <c r="AN1230" t="str">
        <f t="shared" si="595"/>
        <v>Pharmaceutical</v>
      </c>
      <c r="AO1230" t="str">
        <f t="shared" si="596"/>
        <v/>
      </c>
      <c r="AP1230" t="str">
        <f t="shared" si="597"/>
        <v/>
      </c>
    </row>
    <row r="1231" spans="1:54" hidden="1" x14ac:dyDescent="0.35">
      <c r="A1231" s="1">
        <v>4087170</v>
      </c>
      <c r="B1231" s="1" t="s">
        <v>586</v>
      </c>
      <c r="C1231" s="1" t="s">
        <v>587</v>
      </c>
      <c r="D1231" s="1">
        <v>2017</v>
      </c>
      <c r="E1231" s="1" t="s">
        <v>618</v>
      </c>
      <c r="F1231" s="1">
        <v>34247</v>
      </c>
      <c r="G1231" s="1" t="s">
        <v>183</v>
      </c>
      <c r="H1231" s="1" t="s">
        <v>13</v>
      </c>
      <c r="I1231" s="1" t="s">
        <v>596</v>
      </c>
      <c r="J1231" s="1">
        <v>4433</v>
      </c>
      <c r="K1231" s="1" t="s">
        <v>614</v>
      </c>
      <c r="L1231" s="1" t="s">
        <v>545</v>
      </c>
      <c r="M1231" s="1" t="s">
        <v>507</v>
      </c>
      <c r="O1231" s="1" t="str">
        <f t="shared" si="606"/>
        <v>Yes</v>
      </c>
      <c r="P1231" s="1" t="s">
        <v>349</v>
      </c>
      <c r="Q1231" s="1">
        <v>0.02</v>
      </c>
      <c r="R1231" s="1">
        <f t="shared" si="581"/>
        <v>0.02</v>
      </c>
      <c r="S1231" s="1">
        <v>0.02</v>
      </c>
      <c r="T1231" s="1" t="s">
        <v>7</v>
      </c>
      <c r="U1231" s="1">
        <f t="shared" si="608"/>
        <v>0.02</v>
      </c>
      <c r="V1231" s="1">
        <f t="shared" si="609"/>
        <v>0.02</v>
      </c>
      <c r="W1231" s="1" t="s">
        <v>177</v>
      </c>
      <c r="X1231" s="1" t="str">
        <f>IF(S1231&lt;R1231, "Yes*", "No")</f>
        <v>No</v>
      </c>
      <c r="AB1231" t="s">
        <v>355</v>
      </c>
      <c r="AC1231" t="str">
        <f t="shared" si="607"/>
        <v>No</v>
      </c>
      <c r="AD1231" t="str">
        <f t="shared" si="600"/>
        <v>Yes</v>
      </c>
      <c r="AE1231" t="str">
        <f t="shared" si="601"/>
        <v>Yes</v>
      </c>
      <c r="AF1231" t="str">
        <f t="shared" si="602"/>
        <v>Yes</v>
      </c>
      <c r="AG1231" t="str">
        <f t="shared" si="603"/>
        <v>Yes</v>
      </c>
      <c r="AH1231" t="s">
        <v>349</v>
      </c>
      <c r="AI1231" t="s">
        <v>348</v>
      </c>
      <c r="AJ1231" t="str">
        <f t="shared" si="590"/>
        <v/>
      </c>
      <c r="AK1231" t="str">
        <f t="shared" si="604"/>
        <v>PCP</v>
      </c>
      <c r="AL1231" t="str">
        <f t="shared" si="605"/>
        <v>Consumer</v>
      </c>
      <c r="AM1231" t="str">
        <f t="shared" si="594"/>
        <v>Industrial</v>
      </c>
      <c r="AN1231" t="str">
        <f t="shared" si="595"/>
        <v>Pharmaceutical</v>
      </c>
      <c r="AO1231" t="str">
        <f t="shared" si="596"/>
        <v>PAH</v>
      </c>
      <c r="AP1231" t="str">
        <f t="shared" si="597"/>
        <v/>
      </c>
    </row>
    <row r="1232" spans="1:54" hidden="1" x14ac:dyDescent="0.35">
      <c r="A1232" s="1">
        <v>4087170</v>
      </c>
      <c r="B1232" s="1" t="s">
        <v>586</v>
      </c>
      <c r="C1232" s="1" t="s">
        <v>588</v>
      </c>
      <c r="D1232" s="1">
        <v>2017</v>
      </c>
      <c r="E1232" s="1" t="s">
        <v>618</v>
      </c>
      <c r="F1232" s="1">
        <v>61948</v>
      </c>
      <c r="G1232" s="1" t="s">
        <v>205</v>
      </c>
      <c r="H1232" s="1" t="s">
        <v>39</v>
      </c>
      <c r="I1232" s="1" t="s">
        <v>596</v>
      </c>
      <c r="J1232" s="1">
        <v>4433</v>
      </c>
      <c r="K1232" s="1" t="s">
        <v>614</v>
      </c>
      <c r="L1232" s="1" t="s">
        <v>532</v>
      </c>
      <c r="M1232" s="1"/>
      <c r="N1232" s="1" t="s">
        <v>606</v>
      </c>
      <c r="O1232" s="1" t="str">
        <f t="shared" si="606"/>
        <v>No</v>
      </c>
      <c r="P1232" s="1" t="s">
        <v>722</v>
      </c>
      <c r="Q1232" s="1">
        <v>3.4</v>
      </c>
      <c r="R1232" s="1">
        <f t="shared" si="581"/>
        <v>0</v>
      </c>
      <c r="S1232" s="1">
        <v>3.4</v>
      </c>
      <c r="T1232" s="1" t="s">
        <v>7</v>
      </c>
      <c r="U1232" s="1">
        <f t="shared" si="608"/>
        <v>0</v>
      </c>
      <c r="V1232" s="1">
        <f t="shared" si="609"/>
        <v>3.4</v>
      </c>
      <c r="W1232" s="1" t="s">
        <v>177</v>
      </c>
      <c r="X1232" s="1" t="str">
        <f t="shared" ref="X1232:X1251" si="610">IF(N1232="E", "Yes", "No")</f>
        <v>No</v>
      </c>
      <c r="AB1232" s="1" t="s">
        <v>536</v>
      </c>
      <c r="AC1232" t="str">
        <f t="shared" si="607"/>
        <v>No</v>
      </c>
      <c r="AD1232" t="str">
        <f t="shared" si="600"/>
        <v>No</v>
      </c>
      <c r="AE1232" t="str">
        <f t="shared" si="601"/>
        <v>No</v>
      </c>
      <c r="AF1232" t="str">
        <f t="shared" si="602"/>
        <v>No</v>
      </c>
      <c r="AG1232" t="str">
        <f t="shared" si="603"/>
        <v>No</v>
      </c>
      <c r="AH1232" s="1" t="s">
        <v>348</v>
      </c>
      <c r="AI1232" t="s">
        <v>349</v>
      </c>
      <c r="AJ1232" t="str">
        <f t="shared" si="590"/>
        <v/>
      </c>
      <c r="AK1232" t="str">
        <f t="shared" si="604"/>
        <v/>
      </c>
      <c r="AL1232" t="str">
        <f t="shared" si="605"/>
        <v/>
      </c>
      <c r="AM1232" t="str">
        <f t="shared" si="594"/>
        <v/>
      </c>
      <c r="AN1232" t="str">
        <f t="shared" si="595"/>
        <v/>
      </c>
      <c r="AO1232" t="str">
        <f t="shared" si="596"/>
        <v/>
      </c>
      <c r="AP1232" t="str">
        <f t="shared" si="597"/>
        <v>Other</v>
      </c>
    </row>
    <row r="1233" spans="1:42" hidden="1" x14ac:dyDescent="0.35">
      <c r="A1233" s="1">
        <v>4087170</v>
      </c>
      <c r="B1233" s="1" t="s">
        <v>586</v>
      </c>
      <c r="C1233" s="1" t="s">
        <v>587</v>
      </c>
      <c r="D1233" s="1">
        <v>2017</v>
      </c>
      <c r="E1233" s="1" t="s">
        <v>618</v>
      </c>
      <c r="F1233" s="1">
        <v>62810</v>
      </c>
      <c r="G1233" s="1" t="s">
        <v>212</v>
      </c>
      <c r="H1233" s="1" t="s">
        <v>47</v>
      </c>
      <c r="I1233" s="1" t="s">
        <v>596</v>
      </c>
      <c r="J1233" s="1">
        <v>4433</v>
      </c>
      <c r="K1233" s="1" t="s">
        <v>614</v>
      </c>
      <c r="L1233" s="1" t="s">
        <v>555</v>
      </c>
      <c r="M1233" s="1"/>
      <c r="N1233" s="1" t="s">
        <v>606</v>
      </c>
      <c r="O1233" s="1" t="str">
        <f t="shared" si="606"/>
        <v>No</v>
      </c>
      <c r="P1233" s="1" t="s">
        <v>722</v>
      </c>
      <c r="Q1233" s="1">
        <v>0.4</v>
      </c>
      <c r="R1233" s="1">
        <f t="shared" si="581"/>
        <v>0</v>
      </c>
      <c r="S1233" s="1">
        <v>0.4</v>
      </c>
      <c r="T1233" s="1" t="s">
        <v>7</v>
      </c>
      <c r="U1233" s="1">
        <f t="shared" si="608"/>
        <v>0</v>
      </c>
      <c r="V1233" s="1">
        <f t="shared" si="609"/>
        <v>0.4</v>
      </c>
      <c r="W1233" s="1" t="s">
        <v>177</v>
      </c>
      <c r="X1233" s="1" t="str">
        <f t="shared" si="610"/>
        <v>No</v>
      </c>
      <c r="AB1233" t="s">
        <v>386</v>
      </c>
      <c r="AC1233" t="str">
        <f t="shared" si="607"/>
        <v>No</v>
      </c>
      <c r="AD1233" t="str">
        <f t="shared" si="600"/>
        <v>No</v>
      </c>
      <c r="AE1233" t="str">
        <f t="shared" si="601"/>
        <v>Yes</v>
      </c>
      <c r="AF1233" t="str">
        <f t="shared" si="602"/>
        <v>Yes</v>
      </c>
      <c r="AG1233" t="str">
        <f t="shared" si="603"/>
        <v>No</v>
      </c>
      <c r="AH1233" s="1" t="s">
        <v>348</v>
      </c>
      <c r="AI1233" t="s">
        <v>348</v>
      </c>
      <c r="AJ1233" t="str">
        <f t="shared" si="590"/>
        <v/>
      </c>
      <c r="AK1233" t="str">
        <f t="shared" si="604"/>
        <v/>
      </c>
      <c r="AL1233" t="str">
        <f t="shared" si="605"/>
        <v>Consumer</v>
      </c>
      <c r="AM1233" t="str">
        <f t="shared" si="594"/>
        <v>Industrial</v>
      </c>
      <c r="AN1233" t="str">
        <f t="shared" si="595"/>
        <v/>
      </c>
      <c r="AO1233" t="str">
        <f t="shared" si="596"/>
        <v/>
      </c>
      <c r="AP1233" t="str">
        <f t="shared" si="597"/>
        <v/>
      </c>
    </row>
    <row r="1234" spans="1:42" hidden="1" x14ac:dyDescent="0.35">
      <c r="A1234" s="1">
        <v>4087170</v>
      </c>
      <c r="B1234" s="1" t="s">
        <v>586</v>
      </c>
      <c r="C1234" s="1" t="s">
        <v>588</v>
      </c>
      <c r="D1234" s="1">
        <v>2017</v>
      </c>
      <c r="E1234" s="1" t="s">
        <v>618</v>
      </c>
      <c r="F1234" s="1">
        <v>39100</v>
      </c>
      <c r="G1234" t="s">
        <v>661</v>
      </c>
      <c r="H1234" s="1" t="s">
        <v>26</v>
      </c>
      <c r="I1234" s="1" t="s">
        <v>596</v>
      </c>
      <c r="J1234" s="1">
        <v>4433</v>
      </c>
      <c r="K1234" s="1" t="s">
        <v>614</v>
      </c>
      <c r="L1234" s="1" t="s">
        <v>548</v>
      </c>
      <c r="M1234" s="1"/>
      <c r="N1234" s="1" t="s">
        <v>606</v>
      </c>
      <c r="O1234" s="1" t="str">
        <f t="shared" si="606"/>
        <v>No</v>
      </c>
      <c r="P1234" s="1" t="s">
        <v>722</v>
      </c>
      <c r="Q1234" s="1">
        <v>2</v>
      </c>
      <c r="R1234" s="1">
        <f t="shared" si="581"/>
        <v>0</v>
      </c>
      <c r="S1234" s="1">
        <v>2</v>
      </c>
      <c r="T1234" s="1" t="s">
        <v>7</v>
      </c>
      <c r="U1234" s="1">
        <f t="shared" si="608"/>
        <v>0</v>
      </c>
      <c r="V1234" s="1">
        <f t="shared" si="609"/>
        <v>2</v>
      </c>
      <c r="W1234" s="1" t="s">
        <v>346</v>
      </c>
      <c r="X1234" s="1" t="str">
        <f t="shared" si="610"/>
        <v>No</v>
      </c>
      <c r="Y1234" s="1"/>
      <c r="Z1234" s="1"/>
      <c r="AA1234" s="1"/>
      <c r="AB1234" s="1" t="s">
        <v>366</v>
      </c>
      <c r="AC1234" t="str">
        <f t="shared" si="607"/>
        <v>No</v>
      </c>
      <c r="AD1234" t="str">
        <f t="shared" si="600"/>
        <v>Yes</v>
      </c>
      <c r="AE1234" t="str">
        <f t="shared" si="601"/>
        <v>Yes</v>
      </c>
      <c r="AF1234" t="str">
        <f t="shared" si="602"/>
        <v>Yes</v>
      </c>
      <c r="AG1234" t="str">
        <f t="shared" si="603"/>
        <v>Yes</v>
      </c>
      <c r="AH1234" s="1" t="s">
        <v>348</v>
      </c>
      <c r="AI1234" t="s">
        <v>348</v>
      </c>
      <c r="AJ1234" t="str">
        <f t="shared" si="590"/>
        <v/>
      </c>
      <c r="AK1234" t="str">
        <f t="shared" si="604"/>
        <v>PCP</v>
      </c>
      <c r="AL1234" t="str">
        <f t="shared" si="605"/>
        <v>Consumer</v>
      </c>
      <c r="AM1234" t="str">
        <f t="shared" si="594"/>
        <v>Industrial</v>
      </c>
      <c r="AN1234" t="str">
        <f t="shared" si="595"/>
        <v>Pharmaceutical</v>
      </c>
      <c r="AO1234" t="str">
        <f t="shared" si="596"/>
        <v/>
      </c>
      <c r="AP1234" t="str">
        <f t="shared" si="597"/>
        <v/>
      </c>
    </row>
    <row r="1235" spans="1:42" hidden="1" x14ac:dyDescent="0.35">
      <c r="A1235" s="1">
        <v>4087170</v>
      </c>
      <c r="B1235" s="1" t="s">
        <v>586</v>
      </c>
      <c r="C1235" s="1" t="s">
        <v>588</v>
      </c>
      <c r="D1235" s="1">
        <v>2017</v>
      </c>
      <c r="E1235" s="1" t="s">
        <v>618</v>
      </c>
      <c r="F1235" s="1">
        <v>62816</v>
      </c>
      <c r="G1235" s="1" t="s">
        <v>216</v>
      </c>
      <c r="H1235" s="1" t="s">
        <v>53</v>
      </c>
      <c r="I1235" s="1" t="s">
        <v>596</v>
      </c>
      <c r="J1235" s="1">
        <v>4433</v>
      </c>
      <c r="K1235" s="1" t="s">
        <v>614</v>
      </c>
      <c r="L1235" s="1" t="s">
        <v>548</v>
      </c>
      <c r="M1235" s="1"/>
      <c r="N1235" s="1" t="s">
        <v>606</v>
      </c>
      <c r="O1235" s="1" t="str">
        <f t="shared" si="606"/>
        <v>No</v>
      </c>
      <c r="P1235" s="1" t="s">
        <v>722</v>
      </c>
      <c r="Q1235" s="1">
        <v>0.04</v>
      </c>
      <c r="R1235" s="1">
        <f t="shared" ref="R1235:R1298" si="611">IF(O1235="No", 0, Q1235)</f>
        <v>0</v>
      </c>
      <c r="S1235" s="1">
        <v>0.04</v>
      </c>
      <c r="T1235" s="1" t="s">
        <v>7</v>
      </c>
      <c r="U1235" s="1">
        <f t="shared" si="608"/>
        <v>0</v>
      </c>
      <c r="V1235" s="1">
        <f t="shared" si="609"/>
        <v>0.04</v>
      </c>
      <c r="W1235" s="1" t="s">
        <v>177</v>
      </c>
      <c r="X1235" s="1" t="str">
        <f t="shared" si="610"/>
        <v>No</v>
      </c>
      <c r="AB1235" t="s">
        <v>392</v>
      </c>
      <c r="AC1235" t="str">
        <f t="shared" si="607"/>
        <v>No</v>
      </c>
      <c r="AD1235" t="str">
        <f t="shared" si="600"/>
        <v>Yes</v>
      </c>
      <c r="AE1235" t="str">
        <f t="shared" si="601"/>
        <v>Yes</v>
      </c>
      <c r="AF1235" t="str">
        <f t="shared" si="602"/>
        <v>Yes</v>
      </c>
      <c r="AG1235" t="str">
        <f t="shared" si="603"/>
        <v>Yes</v>
      </c>
      <c r="AH1235" s="1" t="s">
        <v>348</v>
      </c>
      <c r="AI1235" t="s">
        <v>348</v>
      </c>
      <c r="AJ1235" t="str">
        <f t="shared" si="590"/>
        <v/>
      </c>
      <c r="AK1235" t="str">
        <f t="shared" si="604"/>
        <v>PCP</v>
      </c>
      <c r="AL1235" t="str">
        <f t="shared" si="605"/>
        <v>Consumer</v>
      </c>
      <c r="AM1235" t="str">
        <f t="shared" si="594"/>
        <v>Industrial</v>
      </c>
      <c r="AN1235" t="str">
        <f t="shared" si="595"/>
        <v>Pharmaceutical</v>
      </c>
      <c r="AO1235" t="str">
        <f t="shared" si="596"/>
        <v/>
      </c>
      <c r="AP1235" t="str">
        <f t="shared" si="597"/>
        <v/>
      </c>
    </row>
    <row r="1236" spans="1:42" hidden="1" x14ac:dyDescent="0.35">
      <c r="A1236" s="1">
        <v>4087170</v>
      </c>
      <c r="B1236" s="1" t="s">
        <v>586</v>
      </c>
      <c r="C1236" s="1" t="s">
        <v>587</v>
      </c>
      <c r="D1236" s="1">
        <v>2017</v>
      </c>
      <c r="E1236" s="1" t="s">
        <v>618</v>
      </c>
      <c r="F1236" s="1">
        <v>67476</v>
      </c>
      <c r="G1236" s="1" t="s">
        <v>267</v>
      </c>
      <c r="H1236" s="1" t="s">
        <v>104</v>
      </c>
      <c r="I1236" s="1" t="s">
        <v>597</v>
      </c>
      <c r="J1236" s="1">
        <v>2440</v>
      </c>
      <c r="K1236" s="1" t="s">
        <v>345</v>
      </c>
      <c r="L1236" s="1" t="s">
        <v>345</v>
      </c>
      <c r="M1236" s="1"/>
      <c r="N1236" s="1" t="s">
        <v>606</v>
      </c>
      <c r="O1236" s="1" t="str">
        <f t="shared" si="606"/>
        <v>No</v>
      </c>
      <c r="P1236" s="1" t="s">
        <v>722</v>
      </c>
      <c r="Q1236" s="1">
        <v>104</v>
      </c>
      <c r="R1236" s="1">
        <f t="shared" si="611"/>
        <v>0</v>
      </c>
      <c r="S1236" s="1">
        <v>104</v>
      </c>
      <c r="T1236" s="1" t="s">
        <v>30</v>
      </c>
      <c r="U1236" s="1">
        <f>R1236/1000</f>
        <v>0</v>
      </c>
      <c r="V1236" s="1">
        <f>S1236/1000</f>
        <v>0.104</v>
      </c>
      <c r="W1236" s="1" t="s">
        <v>231</v>
      </c>
      <c r="X1236" s="1" t="str">
        <f t="shared" si="610"/>
        <v>No</v>
      </c>
      <c r="AB1236" s="1" t="s">
        <v>443</v>
      </c>
      <c r="AC1236" t="str">
        <f t="shared" si="607"/>
        <v>No</v>
      </c>
      <c r="AD1236" t="str">
        <f t="shared" si="600"/>
        <v>No</v>
      </c>
      <c r="AE1236" t="str">
        <f t="shared" si="601"/>
        <v>No</v>
      </c>
      <c r="AF1236" t="str">
        <f t="shared" si="602"/>
        <v>No</v>
      </c>
      <c r="AG1236" t="str">
        <f t="shared" si="603"/>
        <v>Yes</v>
      </c>
      <c r="AH1236" s="1" t="s">
        <v>348</v>
      </c>
      <c r="AI1236" t="s">
        <v>348</v>
      </c>
      <c r="AJ1236" t="str">
        <f t="shared" si="590"/>
        <v/>
      </c>
      <c r="AK1236" t="str">
        <f t="shared" si="604"/>
        <v/>
      </c>
      <c r="AL1236" t="str">
        <f t="shared" si="605"/>
        <v/>
      </c>
      <c r="AM1236" t="str">
        <f t="shared" si="594"/>
        <v/>
      </c>
      <c r="AN1236" t="str">
        <f t="shared" si="595"/>
        <v>Pharmaceutical</v>
      </c>
      <c r="AO1236" t="str">
        <f t="shared" si="596"/>
        <v/>
      </c>
      <c r="AP1236" t="str">
        <f t="shared" si="597"/>
        <v/>
      </c>
    </row>
    <row r="1237" spans="1:42" hidden="1" x14ac:dyDescent="0.35">
      <c r="A1237" s="1">
        <v>4087170</v>
      </c>
      <c r="B1237" s="1" t="s">
        <v>586</v>
      </c>
      <c r="C1237" s="1" t="s">
        <v>588</v>
      </c>
      <c r="D1237" s="1">
        <v>2017</v>
      </c>
      <c r="E1237" s="1" t="s">
        <v>618</v>
      </c>
      <c r="F1237" s="1">
        <v>30234</v>
      </c>
      <c r="G1237" s="1" t="s">
        <v>180</v>
      </c>
      <c r="H1237" s="1" t="s">
        <v>10</v>
      </c>
      <c r="I1237" s="1" t="s">
        <v>596</v>
      </c>
      <c r="J1237" s="1">
        <v>4433</v>
      </c>
      <c r="K1237" s="1" t="s">
        <v>614</v>
      </c>
      <c r="L1237" s="1" t="s">
        <v>530</v>
      </c>
      <c r="M1237" s="1"/>
      <c r="N1237" s="1" t="s">
        <v>606</v>
      </c>
      <c r="O1237" s="1" t="str">
        <f t="shared" si="606"/>
        <v>No</v>
      </c>
      <c r="P1237" s="1" t="s">
        <v>722</v>
      </c>
      <c r="Q1237" s="1">
        <v>0.16</v>
      </c>
      <c r="R1237" s="1">
        <f t="shared" si="611"/>
        <v>0</v>
      </c>
      <c r="S1237" s="1">
        <v>0.16</v>
      </c>
      <c r="T1237" s="1" t="s">
        <v>7</v>
      </c>
      <c r="U1237" s="1">
        <f>R1237/1</f>
        <v>0</v>
      </c>
      <c r="V1237" s="1">
        <f>S1237</f>
        <v>0.16</v>
      </c>
      <c r="W1237" s="1" t="s">
        <v>177</v>
      </c>
      <c r="X1237" s="1" t="str">
        <f t="shared" si="610"/>
        <v>No</v>
      </c>
      <c r="AB1237" t="s">
        <v>352</v>
      </c>
      <c r="AC1237" t="str">
        <f t="shared" si="607"/>
        <v>Yes</v>
      </c>
      <c r="AD1237" t="str">
        <f t="shared" si="600"/>
        <v>No</v>
      </c>
      <c r="AE1237" t="str">
        <f t="shared" si="601"/>
        <v>No</v>
      </c>
      <c r="AF1237" t="str">
        <f t="shared" si="602"/>
        <v>No</v>
      </c>
      <c r="AG1237" t="str">
        <f t="shared" si="603"/>
        <v>No</v>
      </c>
      <c r="AH1237" t="s">
        <v>348</v>
      </c>
      <c r="AI1237" t="s">
        <v>348</v>
      </c>
      <c r="AJ1237" t="str">
        <f t="shared" si="590"/>
        <v>Pesticide</v>
      </c>
      <c r="AK1237" t="str">
        <f t="shared" si="604"/>
        <v/>
      </c>
      <c r="AL1237" t="str">
        <f t="shared" si="605"/>
        <v/>
      </c>
      <c r="AM1237" t="str">
        <f t="shared" si="594"/>
        <v/>
      </c>
      <c r="AN1237" t="str">
        <f t="shared" si="595"/>
        <v/>
      </c>
      <c r="AO1237" t="str">
        <f t="shared" si="596"/>
        <v/>
      </c>
      <c r="AP1237" t="str">
        <f t="shared" si="597"/>
        <v/>
      </c>
    </row>
    <row r="1238" spans="1:42" hidden="1" x14ac:dyDescent="0.35">
      <c r="A1238" s="1">
        <v>4087170</v>
      </c>
      <c r="B1238" s="1" t="s">
        <v>586</v>
      </c>
      <c r="C1238" s="1" t="s">
        <v>587</v>
      </c>
      <c r="D1238" s="1">
        <v>2017</v>
      </c>
      <c r="E1238" s="1" t="s">
        <v>618</v>
      </c>
      <c r="F1238" s="1">
        <v>67455</v>
      </c>
      <c r="G1238" s="1" t="s">
        <v>250</v>
      </c>
      <c r="H1238" s="1" t="s">
        <v>88</v>
      </c>
      <c r="I1238" s="1" t="s">
        <v>597</v>
      </c>
      <c r="J1238" s="1">
        <v>2440</v>
      </c>
      <c r="K1238" s="1" t="s">
        <v>345</v>
      </c>
      <c r="L1238" s="1" t="s">
        <v>550</v>
      </c>
      <c r="M1238" s="1"/>
      <c r="N1238" s="1" t="s">
        <v>606</v>
      </c>
      <c r="O1238" s="1" t="str">
        <f t="shared" si="606"/>
        <v>No</v>
      </c>
      <c r="P1238" s="1" t="s">
        <v>722</v>
      </c>
      <c r="Q1238" s="1">
        <v>11</v>
      </c>
      <c r="R1238" s="1">
        <f t="shared" si="611"/>
        <v>0</v>
      </c>
      <c r="S1238" s="1">
        <v>11</v>
      </c>
      <c r="T1238" s="1" t="s">
        <v>30</v>
      </c>
      <c r="U1238" s="1">
        <f>R1238/1000</f>
        <v>0</v>
      </c>
      <c r="V1238" s="1">
        <f>S1238/1000</f>
        <v>1.0999999999999999E-2</v>
      </c>
      <c r="W1238" s="1" t="s">
        <v>231</v>
      </c>
      <c r="X1238" s="1" t="str">
        <f t="shared" si="610"/>
        <v>No</v>
      </c>
      <c r="AB1238" t="s">
        <v>426</v>
      </c>
      <c r="AC1238" s="1" t="s">
        <v>349</v>
      </c>
      <c r="AD1238" t="str">
        <f t="shared" si="600"/>
        <v>Yes</v>
      </c>
      <c r="AE1238" t="str">
        <f t="shared" si="601"/>
        <v>Yes</v>
      </c>
      <c r="AF1238" t="str">
        <f t="shared" si="602"/>
        <v>No</v>
      </c>
      <c r="AG1238" t="str">
        <f t="shared" si="603"/>
        <v>Yes</v>
      </c>
      <c r="AH1238" s="1" t="s">
        <v>348</v>
      </c>
      <c r="AI1238" t="s">
        <v>348</v>
      </c>
      <c r="AJ1238" t="str">
        <f t="shared" si="590"/>
        <v>Pesticide</v>
      </c>
      <c r="AK1238" t="str">
        <f t="shared" si="604"/>
        <v>PCP</v>
      </c>
      <c r="AL1238" t="str">
        <f t="shared" si="605"/>
        <v>Consumer</v>
      </c>
      <c r="AM1238" t="str">
        <f t="shared" si="594"/>
        <v/>
      </c>
      <c r="AN1238" t="str">
        <f t="shared" si="595"/>
        <v>Pharmaceutical</v>
      </c>
      <c r="AO1238" t="str">
        <f t="shared" si="596"/>
        <v/>
      </c>
      <c r="AP1238" t="str">
        <f t="shared" si="597"/>
        <v/>
      </c>
    </row>
    <row r="1239" spans="1:42" hidden="1" x14ac:dyDescent="0.35">
      <c r="A1239" s="1">
        <v>4087170</v>
      </c>
      <c r="B1239" s="1" t="s">
        <v>586</v>
      </c>
      <c r="C1239" s="1" t="s">
        <v>588</v>
      </c>
      <c r="D1239" s="1">
        <v>2017</v>
      </c>
      <c r="E1239" s="1" t="s">
        <v>618</v>
      </c>
      <c r="F1239" s="1">
        <v>67439</v>
      </c>
      <c r="G1239" s="1" t="s">
        <v>236</v>
      </c>
      <c r="H1239" s="1" t="s">
        <v>74</v>
      </c>
      <c r="I1239" s="1" t="s">
        <v>597</v>
      </c>
      <c r="J1239" s="1">
        <v>2440</v>
      </c>
      <c r="K1239" s="1" t="s">
        <v>345</v>
      </c>
      <c r="L1239" s="1" t="s">
        <v>345</v>
      </c>
      <c r="M1239" s="1"/>
      <c r="N1239" s="1" t="s">
        <v>606</v>
      </c>
      <c r="O1239" s="1" t="str">
        <f t="shared" si="606"/>
        <v>No</v>
      </c>
      <c r="P1239" s="1" t="s">
        <v>722</v>
      </c>
      <c r="Q1239" s="1">
        <v>18</v>
      </c>
      <c r="R1239" s="1">
        <f t="shared" si="611"/>
        <v>0</v>
      </c>
      <c r="S1239" s="1">
        <v>18</v>
      </c>
      <c r="T1239" s="1" t="s">
        <v>30</v>
      </c>
      <c r="U1239" s="1">
        <f>R1239/1000</f>
        <v>0</v>
      </c>
      <c r="V1239" s="1">
        <f>S1239/1000</f>
        <v>1.7999999999999999E-2</v>
      </c>
      <c r="W1239" s="1" t="s">
        <v>231</v>
      </c>
      <c r="X1239" s="1" t="str">
        <f t="shared" si="610"/>
        <v>No</v>
      </c>
      <c r="AB1239" t="s">
        <v>415</v>
      </c>
      <c r="AC1239" t="str">
        <f>IF(ISNUMBER(SEARCH("Pesticide, active_ingredient", AB1239)), "Yes", "No")</f>
        <v>No</v>
      </c>
      <c r="AD1239" t="str">
        <f t="shared" si="600"/>
        <v>No</v>
      </c>
      <c r="AE1239" t="str">
        <f t="shared" si="601"/>
        <v>No</v>
      </c>
      <c r="AF1239" t="str">
        <f t="shared" si="602"/>
        <v>No</v>
      </c>
      <c r="AG1239" t="str">
        <f t="shared" si="603"/>
        <v>Yes</v>
      </c>
      <c r="AH1239" s="1" t="s">
        <v>348</v>
      </c>
      <c r="AI1239" t="s">
        <v>348</v>
      </c>
      <c r="AJ1239" t="str">
        <f t="shared" si="590"/>
        <v/>
      </c>
      <c r="AK1239" t="str">
        <f t="shared" si="604"/>
        <v/>
      </c>
      <c r="AL1239" t="str">
        <f t="shared" si="605"/>
        <v/>
      </c>
      <c r="AM1239" t="str">
        <f t="shared" si="594"/>
        <v/>
      </c>
      <c r="AN1239" t="str">
        <f t="shared" si="595"/>
        <v>Pharmaceutical</v>
      </c>
      <c r="AO1239" t="str">
        <f t="shared" si="596"/>
        <v/>
      </c>
      <c r="AP1239" t="str">
        <f t="shared" si="597"/>
        <v/>
      </c>
    </row>
    <row r="1240" spans="1:42" hidden="1" x14ac:dyDescent="0.35">
      <c r="A1240" s="1">
        <v>4087170</v>
      </c>
      <c r="B1240" s="1" t="s">
        <v>586</v>
      </c>
      <c r="C1240" s="1" t="s">
        <v>587</v>
      </c>
      <c r="D1240" s="1">
        <v>2017</v>
      </c>
      <c r="E1240" s="1" t="s">
        <v>618</v>
      </c>
      <c r="F1240" s="1">
        <v>39056</v>
      </c>
      <c r="G1240" s="1" t="s">
        <v>194</v>
      </c>
      <c r="H1240" s="1" t="s">
        <v>25</v>
      </c>
      <c r="I1240" s="1" t="s">
        <v>596</v>
      </c>
      <c r="J1240" s="1">
        <v>4433</v>
      </c>
      <c r="K1240" s="1" t="s">
        <v>614</v>
      </c>
      <c r="L1240" s="1" t="s">
        <v>530</v>
      </c>
      <c r="M1240" s="1"/>
      <c r="N1240" s="1" t="s">
        <v>606</v>
      </c>
      <c r="O1240" s="1" t="str">
        <f t="shared" si="606"/>
        <v>No</v>
      </c>
      <c r="P1240" s="1" t="s">
        <v>722</v>
      </c>
      <c r="Q1240" s="1">
        <v>0.16</v>
      </c>
      <c r="R1240" s="1">
        <f t="shared" si="611"/>
        <v>0</v>
      </c>
      <c r="S1240" s="1">
        <v>0.16</v>
      </c>
      <c r="T1240" s="1" t="s">
        <v>7</v>
      </c>
      <c r="U1240" s="1">
        <f>R1240/1</f>
        <v>0</v>
      </c>
      <c r="V1240" s="1">
        <f>S1240</f>
        <v>0.16</v>
      </c>
      <c r="W1240" s="1" t="s">
        <v>177</v>
      </c>
      <c r="X1240" s="1" t="str">
        <f t="shared" si="610"/>
        <v>No</v>
      </c>
      <c r="AB1240" t="s">
        <v>365</v>
      </c>
      <c r="AC1240" t="str">
        <f>IF(ISNUMBER(SEARCH("Pesticide, active_ingredient", AB1240)), "Yes", "No")</f>
        <v>Yes</v>
      </c>
      <c r="AD1240" t="str">
        <f t="shared" si="600"/>
        <v>No</v>
      </c>
      <c r="AE1240" t="str">
        <f t="shared" si="601"/>
        <v>No</v>
      </c>
      <c r="AF1240" t="str">
        <f t="shared" si="602"/>
        <v>No</v>
      </c>
      <c r="AG1240" t="str">
        <f t="shared" si="603"/>
        <v>No</v>
      </c>
      <c r="AH1240" t="s">
        <v>348</v>
      </c>
      <c r="AI1240" t="s">
        <v>348</v>
      </c>
      <c r="AJ1240" t="str">
        <f t="shared" si="590"/>
        <v>Pesticide</v>
      </c>
      <c r="AK1240" t="str">
        <f t="shared" si="604"/>
        <v/>
      </c>
      <c r="AL1240" t="str">
        <f t="shared" si="605"/>
        <v/>
      </c>
      <c r="AM1240" t="str">
        <f t="shared" si="594"/>
        <v/>
      </c>
      <c r="AN1240" t="str">
        <f t="shared" si="595"/>
        <v/>
      </c>
      <c r="AO1240" t="str">
        <f t="shared" si="596"/>
        <v/>
      </c>
      <c r="AP1240" t="str">
        <f t="shared" si="597"/>
        <v/>
      </c>
    </row>
    <row r="1241" spans="1:42" hidden="1" x14ac:dyDescent="0.35">
      <c r="A1241" s="1">
        <v>4087170</v>
      </c>
      <c r="B1241" s="1" t="s">
        <v>586</v>
      </c>
      <c r="C1241" s="1" t="s">
        <v>588</v>
      </c>
      <c r="D1241" s="1">
        <v>2017</v>
      </c>
      <c r="E1241" s="1" t="s">
        <v>618</v>
      </c>
      <c r="F1241" s="1">
        <v>67440</v>
      </c>
      <c r="G1241" s="1" t="s">
        <v>237</v>
      </c>
      <c r="H1241" s="1" t="s">
        <v>75</v>
      </c>
      <c r="I1241" s="1" t="s">
        <v>597</v>
      </c>
      <c r="J1241" s="1">
        <v>2440</v>
      </c>
      <c r="K1241" s="1" t="s">
        <v>345</v>
      </c>
      <c r="L1241" s="1" t="s">
        <v>544</v>
      </c>
      <c r="M1241" s="1"/>
      <c r="N1241" s="1" t="s">
        <v>606</v>
      </c>
      <c r="O1241" s="1" t="str">
        <f t="shared" si="606"/>
        <v>No</v>
      </c>
      <c r="P1241" s="1" t="s">
        <v>722</v>
      </c>
      <c r="Q1241" s="1">
        <v>91</v>
      </c>
      <c r="R1241" s="1">
        <f t="shared" si="611"/>
        <v>0</v>
      </c>
      <c r="S1241" s="1">
        <v>91</v>
      </c>
      <c r="T1241" s="1" t="s">
        <v>30</v>
      </c>
      <c r="U1241" s="1">
        <f>R1241/1000</f>
        <v>0</v>
      </c>
      <c r="V1241" s="1">
        <f>S1241/1000</f>
        <v>9.0999999999999998E-2</v>
      </c>
      <c r="W1241" s="1" t="s">
        <v>231</v>
      </c>
      <c r="X1241" s="1" t="str">
        <f t="shared" si="610"/>
        <v>No</v>
      </c>
      <c r="AB1241" t="s">
        <v>416</v>
      </c>
      <c r="AC1241" s="1" t="s">
        <v>349</v>
      </c>
      <c r="AD1241" t="str">
        <f t="shared" si="600"/>
        <v>Yes</v>
      </c>
      <c r="AE1241" t="str">
        <f t="shared" si="601"/>
        <v>Yes</v>
      </c>
      <c r="AF1241" t="str">
        <f t="shared" si="602"/>
        <v>Yes</v>
      </c>
      <c r="AG1241" t="str">
        <f t="shared" si="603"/>
        <v>Yes</v>
      </c>
      <c r="AH1241" s="1" t="s">
        <v>348</v>
      </c>
      <c r="AI1241" t="s">
        <v>348</v>
      </c>
      <c r="AJ1241" t="str">
        <f t="shared" si="590"/>
        <v>Pesticide</v>
      </c>
      <c r="AK1241" t="str">
        <f t="shared" si="604"/>
        <v>PCP</v>
      </c>
      <c r="AL1241" t="str">
        <f t="shared" si="605"/>
        <v>Consumer</v>
      </c>
      <c r="AM1241" t="str">
        <f t="shared" si="594"/>
        <v>Industrial</v>
      </c>
      <c r="AN1241" t="str">
        <f t="shared" si="595"/>
        <v>Pharmaceutical</v>
      </c>
      <c r="AO1241" t="str">
        <f t="shared" si="596"/>
        <v/>
      </c>
      <c r="AP1241" t="str">
        <f t="shared" si="597"/>
        <v/>
      </c>
    </row>
    <row r="1242" spans="1:42" hidden="1" x14ac:dyDescent="0.35">
      <c r="A1242" s="1">
        <v>4087170</v>
      </c>
      <c r="B1242" s="1" t="s">
        <v>586</v>
      </c>
      <c r="C1242" s="1" t="s">
        <v>587</v>
      </c>
      <c r="D1242" s="1">
        <v>2017</v>
      </c>
      <c r="E1242" s="1" t="s">
        <v>618</v>
      </c>
      <c r="F1242" s="1">
        <v>67487</v>
      </c>
      <c r="G1242" s="1" t="s">
        <v>276</v>
      </c>
      <c r="H1242" s="1" t="s">
        <v>112</v>
      </c>
      <c r="I1242" s="1" t="s">
        <v>597</v>
      </c>
      <c r="J1242" s="1">
        <v>2440</v>
      </c>
      <c r="K1242" s="1" t="s">
        <v>345</v>
      </c>
      <c r="L1242" s="1" t="s">
        <v>345</v>
      </c>
      <c r="M1242" s="1"/>
      <c r="N1242" s="1" t="s">
        <v>606</v>
      </c>
      <c r="O1242" s="1" t="str">
        <f t="shared" si="606"/>
        <v>No</v>
      </c>
      <c r="P1242" s="1" t="s">
        <v>722</v>
      </c>
      <c r="Q1242" s="1">
        <v>205</v>
      </c>
      <c r="R1242" s="1">
        <f t="shared" si="611"/>
        <v>0</v>
      </c>
      <c r="S1242" s="1">
        <v>205</v>
      </c>
      <c r="T1242" s="1" t="s">
        <v>30</v>
      </c>
      <c r="U1242" s="1">
        <f>R1242/1000</f>
        <v>0</v>
      </c>
      <c r="V1242" s="1">
        <f>S1242/1000</f>
        <v>0.20499999999999999</v>
      </c>
      <c r="W1242" s="1" t="s">
        <v>231</v>
      </c>
      <c r="X1242" s="1" t="str">
        <f t="shared" si="610"/>
        <v>No</v>
      </c>
      <c r="AB1242" s="1" t="s">
        <v>452</v>
      </c>
      <c r="AC1242" t="str">
        <f>IF(ISNUMBER(SEARCH("Pesticide, active_ingredient", AB1242)), "Yes", "No")</f>
        <v>No</v>
      </c>
      <c r="AD1242" t="str">
        <f t="shared" si="600"/>
        <v>No</v>
      </c>
      <c r="AE1242" t="str">
        <f t="shared" si="601"/>
        <v>No</v>
      </c>
      <c r="AF1242" t="str">
        <f t="shared" si="602"/>
        <v>No</v>
      </c>
      <c r="AG1242" t="str">
        <f t="shared" si="603"/>
        <v>Yes</v>
      </c>
      <c r="AH1242" s="1" t="s">
        <v>348</v>
      </c>
      <c r="AI1242" t="s">
        <v>348</v>
      </c>
      <c r="AJ1242" t="str">
        <f t="shared" si="590"/>
        <v/>
      </c>
      <c r="AK1242" t="str">
        <f t="shared" si="604"/>
        <v/>
      </c>
      <c r="AL1242" t="str">
        <f t="shared" si="605"/>
        <v/>
      </c>
      <c r="AM1242" t="str">
        <f t="shared" si="594"/>
        <v/>
      </c>
      <c r="AN1242" t="str">
        <f t="shared" si="595"/>
        <v>Pharmaceutical</v>
      </c>
      <c r="AO1242" t="str">
        <f t="shared" si="596"/>
        <v/>
      </c>
      <c r="AP1242" t="str">
        <f t="shared" si="597"/>
        <v/>
      </c>
    </row>
    <row r="1243" spans="1:42" hidden="1" x14ac:dyDescent="0.35">
      <c r="A1243" s="1">
        <v>4087170</v>
      </c>
      <c r="B1243" s="1" t="s">
        <v>586</v>
      </c>
      <c r="C1243" s="1" t="s">
        <v>588</v>
      </c>
      <c r="D1243" s="1">
        <v>2017</v>
      </c>
      <c r="E1243" s="1" t="s">
        <v>618</v>
      </c>
      <c r="F1243" s="1">
        <v>62817</v>
      </c>
      <c r="G1243" s="1" t="s">
        <v>217</v>
      </c>
      <c r="H1243" s="1" t="s">
        <v>54</v>
      </c>
      <c r="I1243" s="1" t="s">
        <v>596</v>
      </c>
      <c r="J1243" s="1">
        <v>4433</v>
      </c>
      <c r="K1243" s="1" t="s">
        <v>614</v>
      </c>
      <c r="L1243" s="1" t="s">
        <v>548</v>
      </c>
      <c r="M1243" s="1"/>
      <c r="N1243" s="1" t="s">
        <v>606</v>
      </c>
      <c r="O1243" s="1" t="str">
        <f t="shared" si="606"/>
        <v>No</v>
      </c>
      <c r="P1243" s="1" t="s">
        <v>722</v>
      </c>
      <c r="Q1243" s="1">
        <v>0.08</v>
      </c>
      <c r="R1243" s="1">
        <f t="shared" si="611"/>
        <v>0</v>
      </c>
      <c r="S1243" s="1">
        <v>0.08</v>
      </c>
      <c r="T1243" s="1" t="s">
        <v>7</v>
      </c>
      <c r="U1243" s="1">
        <f>R1243/1</f>
        <v>0</v>
      </c>
      <c r="V1243" s="1">
        <f>S1243</f>
        <v>0.08</v>
      </c>
      <c r="W1243" s="1" t="s">
        <v>177</v>
      </c>
      <c r="X1243" s="1" t="str">
        <f t="shared" si="610"/>
        <v>No</v>
      </c>
      <c r="AB1243" t="s">
        <v>393</v>
      </c>
      <c r="AC1243" t="str">
        <f>IF(ISNUMBER(SEARCH("Pesticide, active_ingredient", AB1243)), "Yes", "No")</f>
        <v>No</v>
      </c>
      <c r="AD1243" t="str">
        <f t="shared" si="600"/>
        <v>Yes</v>
      </c>
      <c r="AE1243" t="str">
        <f t="shared" si="601"/>
        <v>Yes</v>
      </c>
      <c r="AF1243" t="str">
        <f t="shared" si="602"/>
        <v>Yes</v>
      </c>
      <c r="AG1243" t="str">
        <f t="shared" si="603"/>
        <v>Yes</v>
      </c>
      <c r="AH1243" s="1" t="s">
        <v>348</v>
      </c>
      <c r="AI1243" t="s">
        <v>348</v>
      </c>
      <c r="AJ1243" t="str">
        <f t="shared" si="590"/>
        <v/>
      </c>
      <c r="AK1243" t="str">
        <f t="shared" si="604"/>
        <v>PCP</v>
      </c>
      <c r="AL1243" t="str">
        <f t="shared" si="605"/>
        <v>Consumer</v>
      </c>
      <c r="AM1243" t="str">
        <f t="shared" si="594"/>
        <v>Industrial</v>
      </c>
      <c r="AN1243" t="str">
        <f t="shared" si="595"/>
        <v>Pharmaceutical</v>
      </c>
      <c r="AO1243" t="str">
        <f t="shared" si="596"/>
        <v/>
      </c>
      <c r="AP1243" t="str">
        <f t="shared" si="597"/>
        <v/>
      </c>
    </row>
    <row r="1244" spans="1:42" hidden="1" x14ac:dyDescent="0.35">
      <c r="A1244" s="1">
        <v>4087170</v>
      </c>
      <c r="B1244" s="1" t="s">
        <v>586</v>
      </c>
      <c r="C1244" s="1" t="s">
        <v>587</v>
      </c>
      <c r="D1244" s="1">
        <v>2017</v>
      </c>
      <c r="E1244" s="1" t="s">
        <v>618</v>
      </c>
      <c r="F1244" s="1">
        <v>67504</v>
      </c>
      <c r="G1244" s="1" t="s">
        <v>291</v>
      </c>
      <c r="H1244" s="1" t="s">
        <v>127</v>
      </c>
      <c r="I1244" s="1" t="s">
        <v>597</v>
      </c>
      <c r="J1244" s="1">
        <v>2440</v>
      </c>
      <c r="K1244" s="1" t="s">
        <v>345</v>
      </c>
      <c r="L1244" s="1" t="s">
        <v>345</v>
      </c>
      <c r="M1244" s="1"/>
      <c r="N1244" s="1" t="s">
        <v>606</v>
      </c>
      <c r="O1244" s="1" t="str">
        <f t="shared" si="606"/>
        <v>No</v>
      </c>
      <c r="P1244" s="1" t="s">
        <v>722</v>
      </c>
      <c r="Q1244" s="1">
        <v>20</v>
      </c>
      <c r="R1244" s="1">
        <f t="shared" si="611"/>
        <v>0</v>
      </c>
      <c r="S1244" s="1">
        <v>16</v>
      </c>
      <c r="T1244" s="1" t="s">
        <v>30</v>
      </c>
      <c r="U1244" s="1">
        <f>R1244/1000</f>
        <v>0</v>
      </c>
      <c r="V1244" s="1">
        <f>S1244/1000</f>
        <v>1.6E-2</v>
      </c>
      <c r="W1244" s="1" t="s">
        <v>231</v>
      </c>
      <c r="X1244" s="1" t="str">
        <f t="shared" si="610"/>
        <v>No</v>
      </c>
      <c r="AB1244" s="1" t="s">
        <v>466</v>
      </c>
      <c r="AC1244" t="str">
        <f>IF(ISNUMBER(SEARCH("Pesticide, active_ingredient", AB1244)), "Yes", "No")</f>
        <v>No</v>
      </c>
      <c r="AD1244" t="str">
        <f t="shared" si="600"/>
        <v>No</v>
      </c>
      <c r="AE1244" t="str">
        <f t="shared" si="601"/>
        <v>No</v>
      </c>
      <c r="AF1244" t="str">
        <f t="shared" si="602"/>
        <v>No</v>
      </c>
      <c r="AG1244" t="str">
        <f t="shared" si="603"/>
        <v>Yes</v>
      </c>
      <c r="AH1244" s="1" t="s">
        <v>348</v>
      </c>
      <c r="AI1244" t="s">
        <v>348</v>
      </c>
      <c r="AJ1244" t="str">
        <f t="shared" si="590"/>
        <v/>
      </c>
      <c r="AK1244" t="str">
        <f t="shared" si="604"/>
        <v/>
      </c>
      <c r="AL1244" t="str">
        <f t="shared" si="605"/>
        <v/>
      </c>
      <c r="AM1244" t="str">
        <f t="shared" si="594"/>
        <v/>
      </c>
      <c r="AN1244" t="str">
        <f t="shared" si="595"/>
        <v>Pharmaceutical</v>
      </c>
      <c r="AO1244" t="str">
        <f t="shared" si="596"/>
        <v/>
      </c>
      <c r="AP1244" t="str">
        <f t="shared" si="597"/>
        <v/>
      </c>
    </row>
    <row r="1245" spans="1:42" hidden="1" x14ac:dyDescent="0.35">
      <c r="A1245" s="1">
        <v>4087170</v>
      </c>
      <c r="B1245" s="1" t="s">
        <v>586</v>
      </c>
      <c r="C1245" s="1" t="s">
        <v>588</v>
      </c>
      <c r="D1245" s="1">
        <v>2017</v>
      </c>
      <c r="E1245" s="1" t="s">
        <v>618</v>
      </c>
      <c r="F1245" s="1">
        <v>67441</v>
      </c>
      <c r="G1245" s="1" t="s">
        <v>238</v>
      </c>
      <c r="H1245" s="1" t="s">
        <v>76</v>
      </c>
      <c r="I1245" s="1" t="s">
        <v>597</v>
      </c>
      <c r="J1245" s="1">
        <v>2440</v>
      </c>
      <c r="K1245" s="1" t="s">
        <v>345</v>
      </c>
      <c r="L1245" s="1" t="s">
        <v>562</v>
      </c>
      <c r="M1245" s="1"/>
      <c r="N1245" s="1" t="s">
        <v>606</v>
      </c>
      <c r="O1245" s="1" t="str">
        <f t="shared" si="606"/>
        <v>No</v>
      </c>
      <c r="P1245" s="1" t="s">
        <v>722</v>
      </c>
      <c r="Q1245" s="1">
        <v>11</v>
      </c>
      <c r="R1245" s="1">
        <f t="shared" si="611"/>
        <v>0</v>
      </c>
      <c r="S1245" s="1">
        <v>11</v>
      </c>
      <c r="T1245" s="1" t="s">
        <v>30</v>
      </c>
      <c r="U1245" s="1">
        <f>R1245/1000</f>
        <v>0</v>
      </c>
      <c r="V1245" s="1">
        <f>S1245/1000</f>
        <v>1.0999999999999999E-2</v>
      </c>
      <c r="W1245" s="1" t="s">
        <v>231</v>
      </c>
      <c r="X1245" s="1" t="str">
        <f t="shared" si="610"/>
        <v>No</v>
      </c>
      <c r="AB1245" t="s">
        <v>417</v>
      </c>
      <c r="AC1245" t="str">
        <f>IF(ISNUMBER(SEARCH("Pesticide, active_ingredient", AB1245)), "Yes", "No")</f>
        <v>No</v>
      </c>
      <c r="AD1245" t="str">
        <f t="shared" si="600"/>
        <v>No</v>
      </c>
      <c r="AE1245" t="str">
        <f t="shared" si="601"/>
        <v>Yes</v>
      </c>
      <c r="AF1245" t="str">
        <f t="shared" si="602"/>
        <v>Yes</v>
      </c>
      <c r="AG1245" t="str">
        <f t="shared" si="603"/>
        <v>Yes</v>
      </c>
      <c r="AH1245" s="1" t="s">
        <v>348</v>
      </c>
      <c r="AI1245" t="s">
        <v>348</v>
      </c>
      <c r="AJ1245" t="str">
        <f t="shared" si="590"/>
        <v/>
      </c>
      <c r="AK1245" t="str">
        <f t="shared" si="604"/>
        <v/>
      </c>
      <c r="AL1245" t="str">
        <f t="shared" si="605"/>
        <v>Consumer</v>
      </c>
      <c r="AM1245" t="str">
        <f t="shared" si="594"/>
        <v>Industrial</v>
      </c>
      <c r="AN1245" t="str">
        <f t="shared" si="595"/>
        <v>Pharmaceutical</v>
      </c>
      <c r="AO1245" t="str">
        <f t="shared" si="596"/>
        <v/>
      </c>
      <c r="AP1245" t="str">
        <f t="shared" si="597"/>
        <v/>
      </c>
    </row>
    <row r="1246" spans="1:42" hidden="1" x14ac:dyDescent="0.35">
      <c r="A1246" s="1">
        <v>4087170</v>
      </c>
      <c r="B1246" s="1" t="s">
        <v>586</v>
      </c>
      <c r="C1246" s="1" t="s">
        <v>587</v>
      </c>
      <c r="D1246" s="1">
        <v>2017</v>
      </c>
      <c r="E1246" s="1" t="s">
        <v>618</v>
      </c>
      <c r="F1246" s="1">
        <v>62809</v>
      </c>
      <c r="G1246" s="1" t="s">
        <v>211</v>
      </c>
      <c r="H1246" s="1" t="s">
        <v>46</v>
      </c>
      <c r="I1246" s="1" t="s">
        <v>596</v>
      </c>
      <c r="J1246" s="1">
        <v>4433</v>
      </c>
      <c r="K1246" s="1" t="s">
        <v>614</v>
      </c>
      <c r="L1246" s="1" t="s">
        <v>554</v>
      </c>
      <c r="M1246" s="1"/>
      <c r="N1246" s="1" t="s">
        <v>606</v>
      </c>
      <c r="O1246" s="1" t="str">
        <f t="shared" si="606"/>
        <v>No</v>
      </c>
      <c r="P1246" s="1" t="s">
        <v>722</v>
      </c>
      <c r="Q1246" s="1">
        <v>0.02</v>
      </c>
      <c r="R1246" s="1">
        <f t="shared" si="611"/>
        <v>0</v>
      </c>
      <c r="S1246" s="1">
        <v>0.02</v>
      </c>
      <c r="T1246" s="1" t="s">
        <v>7</v>
      </c>
      <c r="U1246" s="1">
        <f>R1246/1</f>
        <v>0</v>
      </c>
      <c r="V1246" s="1">
        <f>S1246</f>
        <v>0.02</v>
      </c>
      <c r="W1246" s="1" t="s">
        <v>177</v>
      </c>
      <c r="X1246" s="1" t="str">
        <f t="shared" si="610"/>
        <v>No</v>
      </c>
      <c r="AB1246" t="s">
        <v>385</v>
      </c>
      <c r="AC1246" t="str">
        <f>IF(ISNUMBER(SEARCH("Pesticide, active_ingredient", AB1246)), "Yes", "No")</f>
        <v>No</v>
      </c>
      <c r="AD1246" t="str">
        <f t="shared" si="600"/>
        <v>No</v>
      </c>
      <c r="AE1246" t="str">
        <f t="shared" si="601"/>
        <v>Yes</v>
      </c>
      <c r="AF1246" t="str">
        <f t="shared" si="602"/>
        <v>No</v>
      </c>
      <c r="AG1246" t="str">
        <f t="shared" si="603"/>
        <v>No</v>
      </c>
      <c r="AH1246" s="1" t="s">
        <v>348</v>
      </c>
      <c r="AI1246" t="s">
        <v>348</v>
      </c>
      <c r="AJ1246" t="str">
        <f t="shared" si="590"/>
        <v/>
      </c>
      <c r="AK1246" t="str">
        <f t="shared" si="604"/>
        <v/>
      </c>
      <c r="AL1246" t="str">
        <f t="shared" si="605"/>
        <v>Consumer</v>
      </c>
      <c r="AM1246" t="str">
        <f t="shared" si="594"/>
        <v/>
      </c>
      <c r="AN1246" t="str">
        <f t="shared" si="595"/>
        <v/>
      </c>
      <c r="AO1246" t="str">
        <f t="shared" si="596"/>
        <v/>
      </c>
      <c r="AP1246" t="str">
        <f t="shared" si="597"/>
        <v/>
      </c>
    </row>
    <row r="1247" spans="1:42" hidden="1" x14ac:dyDescent="0.35">
      <c r="A1247" s="1">
        <v>4087170</v>
      </c>
      <c r="B1247" s="1" t="s">
        <v>586</v>
      </c>
      <c r="C1247" s="1" t="s">
        <v>588</v>
      </c>
      <c r="D1247" s="1">
        <v>2017</v>
      </c>
      <c r="E1247" s="1" t="s">
        <v>618</v>
      </c>
      <c r="F1247" s="1">
        <v>39750</v>
      </c>
      <c r="G1247" s="1" t="s">
        <v>197</v>
      </c>
      <c r="H1247" s="1" t="s">
        <v>29</v>
      </c>
      <c r="I1247" s="1" t="s">
        <v>596</v>
      </c>
      <c r="J1247" s="1">
        <v>4433</v>
      </c>
      <c r="K1247" s="1" t="s">
        <v>614</v>
      </c>
      <c r="L1247" s="1" t="s">
        <v>550</v>
      </c>
      <c r="M1247" s="1"/>
      <c r="N1247" s="1" t="s">
        <v>606</v>
      </c>
      <c r="O1247" s="1" t="str">
        <f t="shared" si="606"/>
        <v>No</v>
      </c>
      <c r="P1247" s="1" t="s">
        <v>722</v>
      </c>
      <c r="Q1247" s="1">
        <v>0.06</v>
      </c>
      <c r="R1247" s="1">
        <f t="shared" si="611"/>
        <v>0</v>
      </c>
      <c r="S1247" s="1">
        <v>0.06</v>
      </c>
      <c r="T1247" s="1" t="s">
        <v>7</v>
      </c>
      <c r="U1247" s="1">
        <f>R1247/1</f>
        <v>0</v>
      </c>
      <c r="V1247" s="1">
        <f>S1247</f>
        <v>0.06</v>
      </c>
      <c r="W1247" s="1" t="s">
        <v>177</v>
      </c>
      <c r="X1247" s="1" t="str">
        <f t="shared" si="610"/>
        <v>No</v>
      </c>
      <c r="AB1247" s="1" t="s">
        <v>369</v>
      </c>
      <c r="AC1247" s="1" t="s">
        <v>349</v>
      </c>
      <c r="AD1247" t="str">
        <f t="shared" si="600"/>
        <v>Yes</v>
      </c>
      <c r="AE1247" t="str">
        <f t="shared" si="601"/>
        <v>Yes</v>
      </c>
      <c r="AF1247" t="str">
        <f t="shared" si="602"/>
        <v>No</v>
      </c>
      <c r="AG1247" t="str">
        <f t="shared" si="603"/>
        <v>Yes</v>
      </c>
      <c r="AH1247" s="1" t="s">
        <v>348</v>
      </c>
      <c r="AI1247" t="s">
        <v>348</v>
      </c>
      <c r="AJ1247" t="str">
        <f t="shared" si="590"/>
        <v>Pesticide</v>
      </c>
      <c r="AK1247" t="str">
        <f t="shared" si="604"/>
        <v>PCP</v>
      </c>
      <c r="AL1247" t="str">
        <f t="shared" si="605"/>
        <v>Consumer</v>
      </c>
      <c r="AM1247" t="str">
        <f t="shared" si="594"/>
        <v/>
      </c>
      <c r="AN1247" t="str">
        <f t="shared" si="595"/>
        <v>Pharmaceutical</v>
      </c>
      <c r="AO1247" t="str">
        <f t="shared" si="596"/>
        <v/>
      </c>
      <c r="AP1247" t="str">
        <f t="shared" si="597"/>
        <v/>
      </c>
    </row>
    <row r="1248" spans="1:42" hidden="1" x14ac:dyDescent="0.35">
      <c r="A1248" s="1">
        <v>4087170</v>
      </c>
      <c r="B1248" s="1" t="s">
        <v>586</v>
      </c>
      <c r="C1248" s="1" t="s">
        <v>587</v>
      </c>
      <c r="D1248" s="1">
        <v>2017</v>
      </c>
      <c r="E1248" s="1" t="s">
        <v>618</v>
      </c>
      <c r="F1248" s="1">
        <v>67437</v>
      </c>
      <c r="G1248" s="1" t="s">
        <v>235</v>
      </c>
      <c r="H1248" s="1" t="s">
        <v>73</v>
      </c>
      <c r="I1248" s="1" t="s">
        <v>597</v>
      </c>
      <c r="J1248" s="1">
        <v>2440</v>
      </c>
      <c r="K1248" s="1" t="s">
        <v>345</v>
      </c>
      <c r="L1248" s="1" t="s">
        <v>561</v>
      </c>
      <c r="M1248" s="1"/>
      <c r="N1248" s="1" t="s">
        <v>606</v>
      </c>
      <c r="O1248" s="1" t="str">
        <f t="shared" si="606"/>
        <v>No</v>
      </c>
      <c r="P1248" s="1" t="s">
        <v>722</v>
      </c>
      <c r="Q1248" s="1">
        <v>20</v>
      </c>
      <c r="R1248" s="1">
        <f t="shared" si="611"/>
        <v>0</v>
      </c>
      <c r="S1248" s="1">
        <v>6.7</v>
      </c>
      <c r="T1248" s="1" t="s">
        <v>30</v>
      </c>
      <c r="U1248" s="1">
        <f>R1248/1000</f>
        <v>0</v>
      </c>
      <c r="V1248" s="1">
        <f>S1248/1000</f>
        <v>6.7000000000000002E-3</v>
      </c>
      <c r="W1248" s="1" t="s">
        <v>231</v>
      </c>
      <c r="X1248" s="1" t="str">
        <f t="shared" si="610"/>
        <v>No</v>
      </c>
      <c r="AB1248" t="s">
        <v>414</v>
      </c>
      <c r="AC1248" t="str">
        <f t="shared" ref="AC1248:AC1254" si="612">IF(ISNUMBER(SEARCH("Pesticide, active_ingredient", AB1248)), "Yes", "No")</f>
        <v>No</v>
      </c>
      <c r="AD1248" t="str">
        <f t="shared" si="600"/>
        <v>No</v>
      </c>
      <c r="AE1248" t="str">
        <f t="shared" si="601"/>
        <v>No</v>
      </c>
      <c r="AF1248" t="str">
        <f t="shared" si="602"/>
        <v>Yes</v>
      </c>
      <c r="AG1248" t="str">
        <f t="shared" si="603"/>
        <v>Yes</v>
      </c>
      <c r="AH1248" s="1" t="s">
        <v>348</v>
      </c>
      <c r="AI1248" t="s">
        <v>348</v>
      </c>
      <c r="AJ1248" t="str">
        <f t="shared" si="590"/>
        <v/>
      </c>
      <c r="AK1248" t="str">
        <f t="shared" si="604"/>
        <v/>
      </c>
      <c r="AL1248" t="str">
        <f t="shared" si="605"/>
        <v/>
      </c>
      <c r="AM1248" t="str">
        <f t="shared" si="594"/>
        <v>Industrial</v>
      </c>
      <c r="AN1248" t="str">
        <f t="shared" si="595"/>
        <v>Pharmaceutical</v>
      </c>
      <c r="AO1248" t="str">
        <f t="shared" si="596"/>
        <v/>
      </c>
      <c r="AP1248" t="str">
        <f t="shared" si="597"/>
        <v/>
      </c>
    </row>
    <row r="1249" spans="1:42" hidden="1" x14ac:dyDescent="0.35">
      <c r="A1249" s="1">
        <v>4087170</v>
      </c>
      <c r="B1249" s="1" t="s">
        <v>586</v>
      </c>
      <c r="C1249" s="1" t="s">
        <v>588</v>
      </c>
      <c r="D1249" s="1">
        <v>2017</v>
      </c>
      <c r="E1249" s="1" t="s">
        <v>618</v>
      </c>
      <c r="F1249" s="1">
        <v>77571</v>
      </c>
      <c r="G1249" s="1" t="s">
        <v>341</v>
      </c>
      <c r="H1249" s="1" t="s">
        <v>173</v>
      </c>
      <c r="I1249" s="1" t="s">
        <v>596</v>
      </c>
      <c r="J1249" s="1">
        <v>4433</v>
      </c>
      <c r="K1249" s="1" t="s">
        <v>614</v>
      </c>
      <c r="L1249" s="1" t="s">
        <v>532</v>
      </c>
      <c r="M1249" s="1"/>
      <c r="N1249" s="1" t="s">
        <v>606</v>
      </c>
      <c r="O1249" s="1" t="str">
        <f t="shared" si="606"/>
        <v>No</v>
      </c>
      <c r="P1249" s="1" t="s">
        <v>722</v>
      </c>
      <c r="Q1249" s="1">
        <v>0.02</v>
      </c>
      <c r="R1249" s="1">
        <f t="shared" si="611"/>
        <v>0</v>
      </c>
      <c r="S1249" s="1">
        <v>0.02</v>
      </c>
      <c r="T1249" s="1" t="s">
        <v>7</v>
      </c>
      <c r="U1249" s="1">
        <f>R1249/1</f>
        <v>0</v>
      </c>
      <c r="V1249" s="1">
        <f>S1249</f>
        <v>0.02</v>
      </c>
      <c r="W1249" s="1" t="s">
        <v>318</v>
      </c>
      <c r="X1249" s="1" t="str">
        <f t="shared" si="610"/>
        <v>No</v>
      </c>
      <c r="AB1249" s="1" t="s">
        <v>513</v>
      </c>
      <c r="AC1249" t="str">
        <f t="shared" si="612"/>
        <v>No</v>
      </c>
      <c r="AD1249" t="str">
        <f t="shared" si="600"/>
        <v>No</v>
      </c>
      <c r="AE1249" t="str">
        <f t="shared" si="601"/>
        <v>No</v>
      </c>
      <c r="AF1249" t="str">
        <f t="shared" si="602"/>
        <v>No</v>
      </c>
      <c r="AG1249" t="str">
        <f t="shared" si="603"/>
        <v>No</v>
      </c>
      <c r="AH1249" s="1" t="s">
        <v>348</v>
      </c>
      <c r="AI1249" t="s">
        <v>349</v>
      </c>
      <c r="AJ1249" t="str">
        <f t="shared" si="590"/>
        <v/>
      </c>
      <c r="AK1249" t="str">
        <f t="shared" si="604"/>
        <v/>
      </c>
      <c r="AL1249" t="str">
        <f t="shared" si="605"/>
        <v/>
      </c>
      <c r="AM1249" t="str">
        <f t="shared" si="594"/>
        <v/>
      </c>
      <c r="AN1249" t="str">
        <f t="shared" si="595"/>
        <v/>
      </c>
      <c r="AO1249" t="str">
        <f t="shared" si="596"/>
        <v/>
      </c>
      <c r="AP1249" t="str">
        <f t="shared" si="597"/>
        <v>Other</v>
      </c>
    </row>
    <row r="1250" spans="1:42" hidden="1" x14ac:dyDescent="0.35">
      <c r="A1250" s="1">
        <v>4087170</v>
      </c>
      <c r="B1250" s="1" t="s">
        <v>586</v>
      </c>
      <c r="C1250" s="1" t="s">
        <v>587</v>
      </c>
      <c r="D1250" s="1">
        <v>2017</v>
      </c>
      <c r="E1250" s="1" t="s">
        <v>618</v>
      </c>
      <c r="F1250" s="1">
        <v>67508</v>
      </c>
      <c r="G1250" s="1" t="s">
        <v>295</v>
      </c>
      <c r="H1250" s="1" t="s">
        <v>131</v>
      </c>
      <c r="I1250" s="1" t="s">
        <v>597</v>
      </c>
      <c r="J1250" s="1">
        <v>2440</v>
      </c>
      <c r="K1250" s="1" t="s">
        <v>345</v>
      </c>
      <c r="L1250" s="1" t="s">
        <v>345</v>
      </c>
      <c r="M1250" s="1"/>
      <c r="N1250" s="1" t="s">
        <v>606</v>
      </c>
      <c r="O1250" s="1" t="str">
        <f t="shared" si="606"/>
        <v>No</v>
      </c>
      <c r="P1250" s="1" t="s">
        <v>722</v>
      </c>
      <c r="Q1250" s="1">
        <v>200</v>
      </c>
      <c r="R1250" s="1">
        <f t="shared" si="611"/>
        <v>0</v>
      </c>
      <c r="S1250" s="1">
        <v>50</v>
      </c>
      <c r="T1250" s="1" t="s">
        <v>30</v>
      </c>
      <c r="U1250" s="1">
        <f t="shared" ref="U1250:V1253" si="613">R1250/1000</f>
        <v>0</v>
      </c>
      <c r="V1250" s="1">
        <f t="shared" si="613"/>
        <v>0.05</v>
      </c>
      <c r="W1250" s="1" t="s">
        <v>231</v>
      </c>
      <c r="X1250" s="1" t="str">
        <f t="shared" si="610"/>
        <v>No</v>
      </c>
      <c r="AB1250" t="s">
        <v>470</v>
      </c>
      <c r="AC1250" t="str">
        <f t="shared" si="612"/>
        <v>No</v>
      </c>
      <c r="AD1250" t="str">
        <f t="shared" si="600"/>
        <v>No</v>
      </c>
      <c r="AE1250" t="str">
        <f t="shared" si="601"/>
        <v>No</v>
      </c>
      <c r="AF1250" t="str">
        <f t="shared" si="602"/>
        <v>No</v>
      </c>
      <c r="AG1250" t="str">
        <f t="shared" si="603"/>
        <v>Yes</v>
      </c>
      <c r="AH1250" s="1" t="s">
        <v>348</v>
      </c>
      <c r="AI1250" t="s">
        <v>348</v>
      </c>
      <c r="AJ1250" t="str">
        <f t="shared" si="590"/>
        <v/>
      </c>
      <c r="AK1250" t="str">
        <f t="shared" si="604"/>
        <v/>
      </c>
      <c r="AL1250" t="str">
        <f t="shared" si="605"/>
        <v/>
      </c>
      <c r="AM1250" t="str">
        <f t="shared" si="594"/>
        <v/>
      </c>
      <c r="AN1250" t="str">
        <f t="shared" si="595"/>
        <v>Pharmaceutical</v>
      </c>
      <c r="AO1250" t="str">
        <f t="shared" si="596"/>
        <v/>
      </c>
      <c r="AP1250" t="str">
        <f t="shared" si="597"/>
        <v/>
      </c>
    </row>
    <row r="1251" spans="1:42" hidden="1" x14ac:dyDescent="0.35">
      <c r="A1251" s="1">
        <v>4087170</v>
      </c>
      <c r="B1251" s="1" t="s">
        <v>586</v>
      </c>
      <c r="C1251" s="1" t="s">
        <v>588</v>
      </c>
      <c r="D1251" s="1">
        <v>2017</v>
      </c>
      <c r="E1251" s="1" t="s">
        <v>618</v>
      </c>
      <c r="F1251" s="1">
        <v>67498</v>
      </c>
      <c r="G1251" s="1" t="s">
        <v>285</v>
      </c>
      <c r="H1251" s="1" t="s">
        <v>121</v>
      </c>
      <c r="I1251" s="1" t="s">
        <v>597</v>
      </c>
      <c r="J1251" s="1">
        <v>2440</v>
      </c>
      <c r="K1251" s="1" t="s">
        <v>345</v>
      </c>
      <c r="L1251" s="1" t="s">
        <v>563</v>
      </c>
      <c r="M1251" s="1"/>
      <c r="N1251" s="1" t="s">
        <v>606</v>
      </c>
      <c r="O1251" s="1" t="str">
        <f t="shared" ref="O1251:O1282" si="614">IF(N1251="&lt;", "No", "Yes")</f>
        <v>No</v>
      </c>
      <c r="P1251" s="1" t="s">
        <v>722</v>
      </c>
      <c r="Q1251" s="1">
        <v>50</v>
      </c>
      <c r="R1251" s="1">
        <f t="shared" si="611"/>
        <v>0</v>
      </c>
      <c r="S1251" s="1">
        <v>20</v>
      </c>
      <c r="T1251" s="1" t="s">
        <v>30</v>
      </c>
      <c r="U1251" s="1">
        <f t="shared" si="613"/>
        <v>0</v>
      </c>
      <c r="V1251" s="1">
        <f t="shared" si="613"/>
        <v>0.02</v>
      </c>
      <c r="W1251" s="1" t="s">
        <v>231</v>
      </c>
      <c r="X1251" s="1" t="str">
        <f t="shared" si="610"/>
        <v>No</v>
      </c>
      <c r="AB1251" t="s">
        <v>460</v>
      </c>
      <c r="AC1251" t="str">
        <f t="shared" si="612"/>
        <v>No</v>
      </c>
      <c r="AD1251" t="str">
        <f t="shared" si="600"/>
        <v>Yes</v>
      </c>
      <c r="AE1251" t="str">
        <f t="shared" si="601"/>
        <v>No</v>
      </c>
      <c r="AF1251" t="str">
        <f t="shared" si="602"/>
        <v>No</v>
      </c>
      <c r="AG1251" t="str">
        <f t="shared" si="603"/>
        <v>Yes</v>
      </c>
      <c r="AH1251" s="1" t="s">
        <v>348</v>
      </c>
      <c r="AI1251" t="s">
        <v>348</v>
      </c>
      <c r="AJ1251" t="str">
        <f t="shared" si="590"/>
        <v/>
      </c>
      <c r="AK1251" t="str">
        <f t="shared" si="604"/>
        <v>PCP</v>
      </c>
      <c r="AL1251" t="str">
        <f t="shared" si="605"/>
        <v/>
      </c>
      <c r="AM1251" t="str">
        <f t="shared" si="594"/>
        <v/>
      </c>
      <c r="AN1251" t="str">
        <f t="shared" si="595"/>
        <v>Pharmaceutical</v>
      </c>
      <c r="AO1251" t="str">
        <f t="shared" si="596"/>
        <v/>
      </c>
      <c r="AP1251" t="str">
        <f t="shared" si="597"/>
        <v/>
      </c>
    </row>
    <row r="1252" spans="1:42" hidden="1" x14ac:dyDescent="0.35">
      <c r="A1252" s="1">
        <v>4087170</v>
      </c>
      <c r="B1252" s="1" t="s">
        <v>586</v>
      </c>
      <c r="C1252" s="1" t="s">
        <v>587</v>
      </c>
      <c r="D1252" s="1">
        <v>2017</v>
      </c>
      <c r="E1252" s="1" t="s">
        <v>618</v>
      </c>
      <c r="F1252" s="1">
        <v>67441</v>
      </c>
      <c r="G1252" s="1" t="s">
        <v>238</v>
      </c>
      <c r="H1252" s="1" t="s">
        <v>76</v>
      </c>
      <c r="I1252" s="1" t="s">
        <v>597</v>
      </c>
      <c r="J1252" s="1">
        <v>2440</v>
      </c>
      <c r="K1252" s="1" t="s">
        <v>345</v>
      </c>
      <c r="L1252" s="1" t="s">
        <v>562</v>
      </c>
      <c r="M1252" s="1" t="s">
        <v>345</v>
      </c>
      <c r="O1252" s="1" t="str">
        <f t="shared" si="614"/>
        <v>Yes</v>
      </c>
      <c r="P1252" s="1" t="s">
        <v>349</v>
      </c>
      <c r="Q1252" s="1">
        <v>5.05</v>
      </c>
      <c r="R1252" s="1">
        <f t="shared" si="611"/>
        <v>5.05</v>
      </c>
      <c r="S1252" s="1">
        <v>11</v>
      </c>
      <c r="T1252" s="1" t="s">
        <v>30</v>
      </c>
      <c r="U1252" s="1">
        <f t="shared" si="613"/>
        <v>5.0499999999999998E-3</v>
      </c>
      <c r="V1252" s="1">
        <f t="shared" si="613"/>
        <v>1.0999999999999999E-2</v>
      </c>
      <c r="W1252" s="1" t="s">
        <v>231</v>
      </c>
      <c r="X1252" s="1" t="str">
        <f>IF(S1252&lt;R1252, "Yes*", "No")</f>
        <v>No</v>
      </c>
      <c r="AB1252" t="s">
        <v>417</v>
      </c>
      <c r="AC1252" t="str">
        <f t="shared" si="612"/>
        <v>No</v>
      </c>
      <c r="AD1252" t="str">
        <f t="shared" si="600"/>
        <v>No</v>
      </c>
      <c r="AE1252" t="str">
        <f t="shared" si="601"/>
        <v>Yes</v>
      </c>
      <c r="AF1252" t="str">
        <f t="shared" si="602"/>
        <v>Yes</v>
      </c>
      <c r="AG1252" t="str">
        <f t="shared" si="603"/>
        <v>Yes</v>
      </c>
      <c r="AH1252" s="1" t="s">
        <v>348</v>
      </c>
      <c r="AI1252" t="s">
        <v>348</v>
      </c>
      <c r="AJ1252" t="str">
        <f t="shared" si="590"/>
        <v/>
      </c>
      <c r="AK1252" t="str">
        <f t="shared" si="604"/>
        <v/>
      </c>
      <c r="AL1252" t="str">
        <f t="shared" si="605"/>
        <v>Consumer</v>
      </c>
      <c r="AM1252" t="str">
        <f t="shared" si="594"/>
        <v>Industrial</v>
      </c>
      <c r="AN1252" t="str">
        <f t="shared" si="595"/>
        <v>Pharmaceutical</v>
      </c>
      <c r="AO1252" t="str">
        <f t="shared" si="596"/>
        <v/>
      </c>
      <c r="AP1252" t="str">
        <f t="shared" si="597"/>
        <v/>
      </c>
    </row>
    <row r="1253" spans="1:42" hidden="1" x14ac:dyDescent="0.35">
      <c r="A1253" s="1">
        <v>4087170</v>
      </c>
      <c r="B1253" s="1" t="s">
        <v>586</v>
      </c>
      <c r="C1253" s="1" t="s">
        <v>588</v>
      </c>
      <c r="D1253" s="1">
        <v>2017</v>
      </c>
      <c r="E1253" s="1" t="s">
        <v>618</v>
      </c>
      <c r="F1253" s="1">
        <v>67497</v>
      </c>
      <c r="G1253" s="1" t="s">
        <v>284</v>
      </c>
      <c r="H1253" s="1" t="s">
        <v>120</v>
      </c>
      <c r="I1253" s="1" t="s">
        <v>597</v>
      </c>
      <c r="J1253" s="1">
        <v>2440</v>
      </c>
      <c r="K1253" s="1" t="s">
        <v>345</v>
      </c>
      <c r="L1253" s="1" t="s">
        <v>345</v>
      </c>
      <c r="M1253" s="1"/>
      <c r="N1253" s="1" t="s">
        <v>606</v>
      </c>
      <c r="O1253" s="1" t="str">
        <f t="shared" si="614"/>
        <v>No</v>
      </c>
      <c r="P1253" s="1" t="s">
        <v>722</v>
      </c>
      <c r="Q1253" s="1">
        <v>54</v>
      </c>
      <c r="R1253" s="1">
        <f t="shared" si="611"/>
        <v>0</v>
      </c>
      <c r="S1253" s="1">
        <v>54</v>
      </c>
      <c r="T1253" s="1" t="s">
        <v>30</v>
      </c>
      <c r="U1253" s="1">
        <f t="shared" si="613"/>
        <v>0</v>
      </c>
      <c r="V1253" s="1">
        <f t="shared" si="613"/>
        <v>5.3999999999999999E-2</v>
      </c>
      <c r="W1253" s="1" t="s">
        <v>231</v>
      </c>
      <c r="X1253" s="1" t="str">
        <f t="shared" ref="X1253:X1259" si="615">IF(N1253="E", "Yes", "No")</f>
        <v>No</v>
      </c>
      <c r="AB1253" t="s">
        <v>459</v>
      </c>
      <c r="AC1253" t="str">
        <f t="shared" si="612"/>
        <v>No</v>
      </c>
      <c r="AD1253" t="str">
        <f t="shared" si="600"/>
        <v>No</v>
      </c>
      <c r="AE1253" t="str">
        <f t="shared" si="601"/>
        <v>No</v>
      </c>
      <c r="AF1253" t="str">
        <f t="shared" si="602"/>
        <v>No</v>
      </c>
      <c r="AG1253" t="str">
        <f t="shared" si="603"/>
        <v>Yes</v>
      </c>
      <c r="AH1253" s="1" t="s">
        <v>348</v>
      </c>
      <c r="AI1253" t="s">
        <v>348</v>
      </c>
      <c r="AJ1253" t="str">
        <f t="shared" si="590"/>
        <v/>
      </c>
      <c r="AK1253" t="str">
        <f t="shared" si="604"/>
        <v/>
      </c>
      <c r="AL1253" t="str">
        <f t="shared" si="605"/>
        <v/>
      </c>
      <c r="AM1253" t="str">
        <f t="shared" si="594"/>
        <v/>
      </c>
      <c r="AN1253" t="str">
        <f t="shared" si="595"/>
        <v>Pharmaceutical</v>
      </c>
      <c r="AO1253" t="str">
        <f t="shared" si="596"/>
        <v/>
      </c>
      <c r="AP1253" t="str">
        <f t="shared" si="597"/>
        <v/>
      </c>
    </row>
    <row r="1254" spans="1:42" hidden="1" x14ac:dyDescent="0.35">
      <c r="A1254" s="1">
        <v>4087170</v>
      </c>
      <c r="B1254" s="1" t="s">
        <v>586</v>
      </c>
      <c r="C1254" s="1" t="s">
        <v>587</v>
      </c>
      <c r="D1254" s="1">
        <v>2017</v>
      </c>
      <c r="E1254" s="1" t="s">
        <v>618</v>
      </c>
      <c r="F1254" s="1">
        <v>61948</v>
      </c>
      <c r="G1254" s="1" t="s">
        <v>205</v>
      </c>
      <c r="H1254" s="1" t="s">
        <v>39</v>
      </c>
      <c r="I1254" s="1" t="s">
        <v>596</v>
      </c>
      <c r="J1254" s="1">
        <v>4433</v>
      </c>
      <c r="K1254" s="1" t="s">
        <v>614</v>
      </c>
      <c r="L1254" s="1" t="s">
        <v>532</v>
      </c>
      <c r="M1254" s="1"/>
      <c r="N1254" s="1" t="s">
        <v>606</v>
      </c>
      <c r="O1254" s="1" t="str">
        <f t="shared" si="614"/>
        <v>No</v>
      </c>
      <c r="P1254" s="1" t="s">
        <v>722</v>
      </c>
      <c r="Q1254" s="1">
        <v>3.4</v>
      </c>
      <c r="R1254" s="1">
        <f t="shared" si="611"/>
        <v>0</v>
      </c>
      <c r="S1254" s="1">
        <v>3.4</v>
      </c>
      <c r="T1254" s="1" t="s">
        <v>7</v>
      </c>
      <c r="U1254" s="1">
        <f>R1254/1</f>
        <v>0</v>
      </c>
      <c r="V1254" s="1">
        <f>S1254</f>
        <v>3.4</v>
      </c>
      <c r="W1254" s="1" t="s">
        <v>177</v>
      </c>
      <c r="X1254" s="1" t="str">
        <f t="shared" si="615"/>
        <v>No</v>
      </c>
      <c r="AB1254" s="1" t="s">
        <v>536</v>
      </c>
      <c r="AC1254" t="str">
        <f t="shared" si="612"/>
        <v>No</v>
      </c>
      <c r="AD1254" t="str">
        <f t="shared" si="600"/>
        <v>No</v>
      </c>
      <c r="AE1254" t="str">
        <f t="shared" si="601"/>
        <v>No</v>
      </c>
      <c r="AF1254" t="str">
        <f t="shared" si="602"/>
        <v>No</v>
      </c>
      <c r="AG1254" t="str">
        <f t="shared" si="603"/>
        <v>No</v>
      </c>
      <c r="AH1254" s="1" t="s">
        <v>348</v>
      </c>
      <c r="AI1254" t="s">
        <v>349</v>
      </c>
      <c r="AJ1254" t="str">
        <f t="shared" si="590"/>
        <v/>
      </c>
      <c r="AK1254" t="str">
        <f t="shared" si="604"/>
        <v/>
      </c>
      <c r="AL1254" t="str">
        <f t="shared" si="605"/>
        <v/>
      </c>
      <c r="AM1254" t="str">
        <f t="shared" si="594"/>
        <v/>
      </c>
      <c r="AN1254" t="str">
        <f t="shared" si="595"/>
        <v/>
      </c>
      <c r="AO1254" t="str">
        <f t="shared" si="596"/>
        <v/>
      </c>
      <c r="AP1254" t="str">
        <f t="shared" si="597"/>
        <v>Other</v>
      </c>
    </row>
    <row r="1255" spans="1:42" hidden="1" x14ac:dyDescent="0.35">
      <c r="A1255" s="1">
        <v>4087170</v>
      </c>
      <c r="B1255" s="1" t="s">
        <v>586</v>
      </c>
      <c r="C1255" s="1" t="s">
        <v>588</v>
      </c>
      <c r="D1255" s="1">
        <v>2017</v>
      </c>
      <c r="E1255" s="1" t="s">
        <v>618</v>
      </c>
      <c r="F1255" s="1">
        <v>38932</v>
      </c>
      <c r="G1255" s="1" t="s">
        <v>192</v>
      </c>
      <c r="H1255" s="1" t="s">
        <v>23</v>
      </c>
      <c r="I1255" s="1" t="s">
        <v>596</v>
      </c>
      <c r="J1255" s="1">
        <v>4433</v>
      </c>
      <c r="K1255" s="1" t="s">
        <v>614</v>
      </c>
      <c r="L1255" s="1" t="s">
        <v>552</v>
      </c>
      <c r="M1255" s="1"/>
      <c r="N1255" s="1" t="s">
        <v>606</v>
      </c>
      <c r="O1255" s="1" t="str">
        <f t="shared" si="614"/>
        <v>No</v>
      </c>
      <c r="P1255" s="1" t="s">
        <v>722</v>
      </c>
      <c r="Q1255" s="1">
        <v>0.12</v>
      </c>
      <c r="R1255" s="1">
        <f t="shared" si="611"/>
        <v>0</v>
      </c>
      <c r="S1255" s="1">
        <v>0.12</v>
      </c>
      <c r="T1255" s="1" t="s">
        <v>7</v>
      </c>
      <c r="U1255" s="1">
        <f>R1255/1</f>
        <v>0</v>
      </c>
      <c r="V1255" s="1">
        <f>S1255</f>
        <v>0.12</v>
      </c>
      <c r="W1255" s="1" t="s">
        <v>177</v>
      </c>
      <c r="X1255" s="1" t="str">
        <f t="shared" si="615"/>
        <v>No</v>
      </c>
      <c r="AB1255" t="s">
        <v>363</v>
      </c>
      <c r="AC1255" t="s">
        <v>349</v>
      </c>
      <c r="AD1255" t="str">
        <f t="shared" si="600"/>
        <v>No</v>
      </c>
      <c r="AE1255" t="str">
        <f t="shared" si="601"/>
        <v>Yes</v>
      </c>
      <c r="AF1255" t="str">
        <f t="shared" si="602"/>
        <v>Yes</v>
      </c>
      <c r="AG1255" t="str">
        <f t="shared" si="603"/>
        <v>Yes</v>
      </c>
      <c r="AH1255" t="s">
        <v>348</v>
      </c>
      <c r="AI1255" t="s">
        <v>348</v>
      </c>
      <c r="AJ1255" t="str">
        <f t="shared" si="590"/>
        <v>Pesticide</v>
      </c>
      <c r="AK1255" t="str">
        <f t="shared" si="604"/>
        <v/>
      </c>
      <c r="AL1255" t="str">
        <f t="shared" si="605"/>
        <v>Consumer</v>
      </c>
      <c r="AM1255" t="str">
        <f t="shared" si="594"/>
        <v>Industrial</v>
      </c>
      <c r="AN1255" t="str">
        <f t="shared" si="595"/>
        <v>Pharmaceutical</v>
      </c>
      <c r="AO1255" t="str">
        <f t="shared" si="596"/>
        <v/>
      </c>
      <c r="AP1255" t="str">
        <f t="shared" si="597"/>
        <v/>
      </c>
    </row>
    <row r="1256" spans="1:42" hidden="1" x14ac:dyDescent="0.35">
      <c r="A1256" s="1">
        <v>4087170</v>
      </c>
      <c r="B1256" s="1" t="s">
        <v>586</v>
      </c>
      <c r="C1256" s="1" t="s">
        <v>587</v>
      </c>
      <c r="D1256" s="1">
        <v>2017</v>
      </c>
      <c r="E1256" s="1" t="s">
        <v>618</v>
      </c>
      <c r="F1256" s="1">
        <v>67511</v>
      </c>
      <c r="G1256" s="1" t="s">
        <v>297</v>
      </c>
      <c r="H1256" s="1" t="s">
        <v>133</v>
      </c>
      <c r="I1256" s="1" t="s">
        <v>597</v>
      </c>
      <c r="J1256" s="1">
        <v>2440</v>
      </c>
      <c r="K1256" s="1" t="s">
        <v>345</v>
      </c>
      <c r="L1256" s="1" t="s">
        <v>561</v>
      </c>
      <c r="M1256" s="1"/>
      <c r="N1256" s="1" t="s">
        <v>606</v>
      </c>
      <c r="O1256" s="1" t="str">
        <f t="shared" si="614"/>
        <v>No</v>
      </c>
      <c r="P1256" s="1" t="s">
        <v>722</v>
      </c>
      <c r="Q1256" s="1">
        <v>20</v>
      </c>
      <c r="R1256" s="1">
        <f t="shared" si="611"/>
        <v>0</v>
      </c>
      <c r="S1256" s="1">
        <v>15</v>
      </c>
      <c r="T1256" s="1" t="s">
        <v>30</v>
      </c>
      <c r="U1256" s="1">
        <f>R1256/1000</f>
        <v>0</v>
      </c>
      <c r="V1256" s="1">
        <f>S1256/1000</f>
        <v>1.4999999999999999E-2</v>
      </c>
      <c r="W1256" s="1" t="s">
        <v>231</v>
      </c>
      <c r="X1256" s="1" t="str">
        <f t="shared" si="615"/>
        <v>No</v>
      </c>
      <c r="AB1256" t="s">
        <v>472</v>
      </c>
      <c r="AC1256" t="str">
        <f t="shared" ref="AC1256:AC1276" si="616">IF(ISNUMBER(SEARCH("Pesticide, active_ingredient", AB1256)), "Yes", "No")</f>
        <v>No</v>
      </c>
      <c r="AD1256" t="str">
        <f t="shared" si="600"/>
        <v>No</v>
      </c>
      <c r="AE1256" t="str">
        <f t="shared" si="601"/>
        <v>No</v>
      </c>
      <c r="AF1256" t="str">
        <f t="shared" si="602"/>
        <v>Yes</v>
      </c>
      <c r="AG1256" t="str">
        <f t="shared" si="603"/>
        <v>Yes</v>
      </c>
      <c r="AH1256" t="s">
        <v>348</v>
      </c>
      <c r="AI1256" t="s">
        <v>348</v>
      </c>
      <c r="AJ1256" t="str">
        <f t="shared" si="590"/>
        <v/>
      </c>
      <c r="AK1256" t="str">
        <f t="shared" si="604"/>
        <v/>
      </c>
      <c r="AL1256" t="str">
        <f t="shared" si="605"/>
        <v/>
      </c>
      <c r="AM1256" t="str">
        <f t="shared" si="594"/>
        <v>Industrial</v>
      </c>
      <c r="AN1256" t="str">
        <f t="shared" si="595"/>
        <v>Pharmaceutical</v>
      </c>
      <c r="AO1256" t="str">
        <f t="shared" si="596"/>
        <v/>
      </c>
      <c r="AP1256" t="str">
        <f t="shared" si="597"/>
        <v/>
      </c>
    </row>
    <row r="1257" spans="1:42" hidden="1" x14ac:dyDescent="0.35">
      <c r="A1257" s="1">
        <v>4087170</v>
      </c>
      <c r="B1257" s="1" t="s">
        <v>586</v>
      </c>
      <c r="C1257" s="1" t="s">
        <v>588</v>
      </c>
      <c r="D1257" s="1">
        <v>2017</v>
      </c>
      <c r="E1257" s="1" t="s">
        <v>618</v>
      </c>
      <c r="F1257" s="1">
        <v>62818</v>
      </c>
      <c r="G1257" s="1" t="s">
        <v>218</v>
      </c>
      <c r="H1257" s="1" t="s">
        <v>55</v>
      </c>
      <c r="I1257" s="1" t="s">
        <v>596</v>
      </c>
      <c r="J1257" s="1">
        <v>4433</v>
      </c>
      <c r="K1257" s="1" t="s">
        <v>614</v>
      </c>
      <c r="L1257" s="1" t="s">
        <v>558</v>
      </c>
      <c r="M1257" s="1"/>
      <c r="N1257" s="1" t="s">
        <v>606</v>
      </c>
      <c r="O1257" s="1" t="str">
        <f t="shared" si="614"/>
        <v>No</v>
      </c>
      <c r="P1257" s="1" t="s">
        <v>722</v>
      </c>
      <c r="Q1257" s="1">
        <v>1.6</v>
      </c>
      <c r="R1257" s="1">
        <f t="shared" si="611"/>
        <v>0</v>
      </c>
      <c r="S1257" s="1">
        <v>1.6</v>
      </c>
      <c r="T1257" s="1" t="s">
        <v>7</v>
      </c>
      <c r="U1257" s="1">
        <f>R1257/1</f>
        <v>0</v>
      </c>
      <c r="V1257" s="1">
        <f>S1257</f>
        <v>1.6</v>
      </c>
      <c r="W1257" s="1" t="s">
        <v>177</v>
      </c>
      <c r="X1257" s="1" t="str">
        <f t="shared" si="615"/>
        <v>No</v>
      </c>
      <c r="AB1257" t="s">
        <v>394</v>
      </c>
      <c r="AC1257" t="str">
        <f t="shared" si="616"/>
        <v>No</v>
      </c>
      <c r="AD1257" t="str">
        <f t="shared" si="600"/>
        <v>Yes</v>
      </c>
      <c r="AE1257" t="str">
        <f t="shared" si="601"/>
        <v>Yes</v>
      </c>
      <c r="AF1257" t="str">
        <f t="shared" si="602"/>
        <v>No</v>
      </c>
      <c r="AG1257" t="str">
        <f t="shared" si="603"/>
        <v>Yes</v>
      </c>
      <c r="AH1257" s="1" t="s">
        <v>348</v>
      </c>
      <c r="AI1257" t="s">
        <v>348</v>
      </c>
      <c r="AJ1257" t="str">
        <f t="shared" si="590"/>
        <v/>
      </c>
      <c r="AK1257" t="str">
        <f t="shared" si="604"/>
        <v>PCP</v>
      </c>
      <c r="AL1257" t="str">
        <f t="shared" si="605"/>
        <v>Consumer</v>
      </c>
      <c r="AM1257" t="str">
        <f t="shared" si="594"/>
        <v/>
      </c>
      <c r="AN1257" t="str">
        <f t="shared" si="595"/>
        <v>Pharmaceutical</v>
      </c>
      <c r="AO1257" t="str">
        <f t="shared" si="596"/>
        <v/>
      </c>
      <c r="AP1257" t="str">
        <f t="shared" si="597"/>
        <v/>
      </c>
    </row>
    <row r="1258" spans="1:42" hidden="1" x14ac:dyDescent="0.35">
      <c r="A1258" s="1">
        <v>4087170</v>
      </c>
      <c r="B1258" s="1" t="s">
        <v>586</v>
      </c>
      <c r="C1258" s="1" t="s">
        <v>587</v>
      </c>
      <c r="D1258" s="1">
        <v>2017</v>
      </c>
      <c r="E1258" s="1" t="s">
        <v>618</v>
      </c>
      <c r="F1258" s="1">
        <v>61703</v>
      </c>
      <c r="G1258" s="1" t="s">
        <v>200</v>
      </c>
      <c r="H1258" s="1" t="s">
        <v>32</v>
      </c>
      <c r="I1258" s="1" t="s">
        <v>596</v>
      </c>
      <c r="J1258" s="1">
        <v>4433</v>
      </c>
      <c r="K1258" s="1" t="s">
        <v>614</v>
      </c>
      <c r="L1258" s="1" t="s">
        <v>554</v>
      </c>
      <c r="M1258" s="1"/>
      <c r="N1258" s="1" t="s">
        <v>606</v>
      </c>
      <c r="O1258" s="1" t="str">
        <f t="shared" si="614"/>
        <v>No</v>
      </c>
      <c r="P1258" s="1" t="s">
        <v>722</v>
      </c>
      <c r="Q1258" s="1">
        <v>1.6</v>
      </c>
      <c r="R1258" s="1">
        <f t="shared" si="611"/>
        <v>0</v>
      </c>
      <c r="S1258" s="1">
        <v>1.6</v>
      </c>
      <c r="T1258" s="1" t="s">
        <v>7</v>
      </c>
      <c r="U1258" s="1">
        <f>R1258/1</f>
        <v>0</v>
      </c>
      <c r="V1258" s="1">
        <f>S1258</f>
        <v>1.6</v>
      </c>
      <c r="W1258" s="1" t="s">
        <v>199</v>
      </c>
      <c r="X1258" s="1" t="str">
        <f t="shared" si="615"/>
        <v>No</v>
      </c>
      <c r="AB1258" s="1" t="s">
        <v>372</v>
      </c>
      <c r="AC1258" t="str">
        <f t="shared" si="616"/>
        <v>No</v>
      </c>
      <c r="AD1258" t="str">
        <f t="shared" si="600"/>
        <v>No</v>
      </c>
      <c r="AE1258" t="str">
        <f t="shared" si="601"/>
        <v>Yes</v>
      </c>
      <c r="AF1258" t="str">
        <f t="shared" si="602"/>
        <v>No</v>
      </c>
      <c r="AG1258" t="str">
        <f t="shared" si="603"/>
        <v>No</v>
      </c>
      <c r="AH1258" s="1" t="s">
        <v>348</v>
      </c>
      <c r="AI1258" t="s">
        <v>348</v>
      </c>
      <c r="AJ1258" t="str">
        <f t="shared" si="590"/>
        <v/>
      </c>
      <c r="AK1258" t="str">
        <f t="shared" si="604"/>
        <v/>
      </c>
      <c r="AL1258" t="str">
        <f t="shared" si="605"/>
        <v>Consumer</v>
      </c>
      <c r="AM1258" t="str">
        <f t="shared" si="594"/>
        <v/>
      </c>
      <c r="AN1258" t="str">
        <f t="shared" si="595"/>
        <v/>
      </c>
      <c r="AO1258" t="str">
        <f t="shared" si="596"/>
        <v/>
      </c>
      <c r="AP1258" t="str">
        <f t="shared" si="597"/>
        <v/>
      </c>
    </row>
    <row r="1259" spans="1:42" hidden="1" x14ac:dyDescent="0.35">
      <c r="A1259" s="1">
        <v>4087170</v>
      </c>
      <c r="B1259" s="1" t="s">
        <v>586</v>
      </c>
      <c r="C1259" s="1" t="s">
        <v>588</v>
      </c>
      <c r="D1259" s="1">
        <v>2017</v>
      </c>
      <c r="E1259" s="1" t="s">
        <v>618</v>
      </c>
      <c r="F1259" s="1">
        <v>67442</v>
      </c>
      <c r="G1259" s="1" t="s">
        <v>239</v>
      </c>
      <c r="H1259" s="1" t="s">
        <v>77</v>
      </c>
      <c r="I1259" s="1" t="s">
        <v>597</v>
      </c>
      <c r="J1259" s="1">
        <v>2440</v>
      </c>
      <c r="K1259" s="1" t="s">
        <v>345</v>
      </c>
      <c r="L1259" s="1" t="s">
        <v>561</v>
      </c>
      <c r="M1259" s="1"/>
      <c r="N1259" s="1" t="s">
        <v>606</v>
      </c>
      <c r="O1259" s="1" t="str">
        <f t="shared" si="614"/>
        <v>No</v>
      </c>
      <c r="P1259" s="1" t="s">
        <v>722</v>
      </c>
      <c r="Q1259" s="1">
        <v>200</v>
      </c>
      <c r="R1259" s="1">
        <f t="shared" si="611"/>
        <v>0</v>
      </c>
      <c r="S1259" s="1">
        <v>140</v>
      </c>
      <c r="T1259" s="1" t="s">
        <v>30</v>
      </c>
      <c r="U1259" s="1">
        <f t="shared" ref="U1259:V1261" si="617">R1259/1000</f>
        <v>0</v>
      </c>
      <c r="V1259" s="1">
        <f t="shared" si="617"/>
        <v>0.14000000000000001</v>
      </c>
      <c r="W1259" s="1" t="s">
        <v>231</v>
      </c>
      <c r="X1259" s="1" t="str">
        <f t="shared" si="615"/>
        <v>No</v>
      </c>
      <c r="AB1259" t="s">
        <v>418</v>
      </c>
      <c r="AC1259" t="str">
        <f t="shared" si="616"/>
        <v>No</v>
      </c>
      <c r="AD1259" t="str">
        <f t="shared" si="600"/>
        <v>No</v>
      </c>
      <c r="AE1259" t="str">
        <f t="shared" si="601"/>
        <v>No</v>
      </c>
      <c r="AF1259" t="str">
        <f t="shared" si="602"/>
        <v>Yes</v>
      </c>
      <c r="AG1259" t="str">
        <f t="shared" si="603"/>
        <v>Yes</v>
      </c>
      <c r="AH1259" s="1" t="s">
        <v>348</v>
      </c>
      <c r="AI1259" t="s">
        <v>348</v>
      </c>
      <c r="AJ1259" t="str">
        <f t="shared" si="590"/>
        <v/>
      </c>
      <c r="AK1259" t="str">
        <f t="shared" si="604"/>
        <v/>
      </c>
      <c r="AL1259" t="str">
        <f t="shared" si="605"/>
        <v/>
      </c>
      <c r="AM1259" t="str">
        <f t="shared" si="594"/>
        <v>Industrial</v>
      </c>
      <c r="AN1259" t="str">
        <f t="shared" si="595"/>
        <v>Pharmaceutical</v>
      </c>
      <c r="AO1259" t="str">
        <f t="shared" si="596"/>
        <v/>
      </c>
      <c r="AP1259" t="str">
        <f t="shared" si="597"/>
        <v/>
      </c>
    </row>
    <row r="1260" spans="1:42" hidden="1" x14ac:dyDescent="0.35">
      <c r="A1260" s="1">
        <v>4087170</v>
      </c>
      <c r="B1260" s="1" t="s">
        <v>586</v>
      </c>
      <c r="C1260" s="1" t="s">
        <v>587</v>
      </c>
      <c r="D1260" s="1">
        <v>2017</v>
      </c>
      <c r="E1260" s="1" t="s">
        <v>618</v>
      </c>
      <c r="F1260" s="1">
        <v>68251</v>
      </c>
      <c r="G1260" s="1" t="s">
        <v>338</v>
      </c>
      <c r="H1260" s="1" t="s">
        <v>169</v>
      </c>
      <c r="I1260" s="1" t="s">
        <v>597</v>
      </c>
      <c r="J1260" s="1">
        <v>2440</v>
      </c>
      <c r="K1260" s="1" t="s">
        <v>345</v>
      </c>
      <c r="L1260" s="1" t="s">
        <v>345</v>
      </c>
      <c r="M1260" s="1" t="s">
        <v>345</v>
      </c>
      <c r="O1260" s="1" t="str">
        <f t="shared" si="614"/>
        <v>Yes</v>
      </c>
      <c r="P1260" s="1" t="s">
        <v>349</v>
      </c>
      <c r="Q1260" s="1">
        <v>6.7</v>
      </c>
      <c r="R1260" s="1">
        <f t="shared" si="611"/>
        <v>6.7</v>
      </c>
      <c r="S1260" s="1">
        <v>84</v>
      </c>
      <c r="T1260" s="1" t="s">
        <v>30</v>
      </c>
      <c r="U1260" s="1">
        <f t="shared" si="617"/>
        <v>6.7000000000000002E-3</v>
      </c>
      <c r="V1260" s="1">
        <f t="shared" si="617"/>
        <v>8.4000000000000005E-2</v>
      </c>
      <c r="W1260" s="1" t="s">
        <v>318</v>
      </c>
      <c r="X1260" s="1" t="str">
        <f>IF(S1260&lt;R1260, "Yes*", "No")</f>
        <v>No</v>
      </c>
      <c r="AB1260" s="1" t="s">
        <v>505</v>
      </c>
      <c r="AC1260" t="str">
        <f t="shared" si="616"/>
        <v>No</v>
      </c>
      <c r="AD1260" t="str">
        <f t="shared" si="600"/>
        <v>No</v>
      </c>
      <c r="AE1260" t="str">
        <f t="shared" si="601"/>
        <v>No</v>
      </c>
      <c r="AF1260" t="str">
        <f t="shared" si="602"/>
        <v>No</v>
      </c>
      <c r="AG1260" t="str">
        <f t="shared" si="603"/>
        <v>Yes</v>
      </c>
      <c r="AH1260" s="1" t="s">
        <v>348</v>
      </c>
      <c r="AI1260" t="s">
        <v>348</v>
      </c>
      <c r="AJ1260" t="str">
        <f t="shared" si="590"/>
        <v/>
      </c>
      <c r="AK1260" t="str">
        <f t="shared" si="604"/>
        <v/>
      </c>
      <c r="AL1260" t="str">
        <f t="shared" si="605"/>
        <v/>
      </c>
      <c r="AM1260" t="str">
        <f t="shared" si="594"/>
        <v/>
      </c>
      <c r="AN1260" t="str">
        <f t="shared" si="595"/>
        <v>Pharmaceutical</v>
      </c>
      <c r="AO1260" t="str">
        <f t="shared" si="596"/>
        <v/>
      </c>
      <c r="AP1260" t="str">
        <f t="shared" si="597"/>
        <v/>
      </c>
    </row>
    <row r="1261" spans="1:42" hidden="1" x14ac:dyDescent="0.35">
      <c r="A1261" s="1">
        <v>4087170</v>
      </c>
      <c r="B1261" s="1" t="s">
        <v>586</v>
      </c>
      <c r="C1261" s="1" t="s">
        <v>588</v>
      </c>
      <c r="D1261" s="1">
        <v>2017</v>
      </c>
      <c r="E1261" s="1" t="s">
        <v>618</v>
      </c>
      <c r="F1261" s="1">
        <v>67505</v>
      </c>
      <c r="G1261" s="1" t="s">
        <v>292</v>
      </c>
      <c r="H1261" s="1" t="s">
        <v>128</v>
      </c>
      <c r="I1261" s="1" t="s">
        <v>597</v>
      </c>
      <c r="J1261" s="1">
        <v>2440</v>
      </c>
      <c r="K1261" s="1" t="s">
        <v>345</v>
      </c>
      <c r="L1261" s="1" t="s">
        <v>345</v>
      </c>
      <c r="M1261" s="1"/>
      <c r="N1261" s="1" t="s">
        <v>606</v>
      </c>
      <c r="O1261" s="1" t="str">
        <f t="shared" si="614"/>
        <v>No</v>
      </c>
      <c r="P1261" s="1" t="s">
        <v>722</v>
      </c>
      <c r="Q1261" s="1">
        <v>6.6</v>
      </c>
      <c r="R1261" s="1">
        <f t="shared" si="611"/>
        <v>0</v>
      </c>
      <c r="S1261" s="1">
        <v>6.6</v>
      </c>
      <c r="T1261" s="1" t="s">
        <v>30</v>
      </c>
      <c r="U1261" s="1">
        <f t="shared" si="617"/>
        <v>0</v>
      </c>
      <c r="V1261" s="1">
        <f t="shared" si="617"/>
        <v>6.6E-3</v>
      </c>
      <c r="W1261" s="1" t="s">
        <v>231</v>
      </c>
      <c r="X1261" s="1" t="str">
        <f t="shared" ref="X1261:X1281" si="618">IF(N1261="E", "Yes", "No")</f>
        <v>No</v>
      </c>
      <c r="AB1261" t="s">
        <v>467</v>
      </c>
      <c r="AC1261" t="str">
        <f t="shared" si="616"/>
        <v>No</v>
      </c>
      <c r="AD1261" t="str">
        <f t="shared" si="600"/>
        <v>No</v>
      </c>
      <c r="AE1261" t="str">
        <f t="shared" si="601"/>
        <v>No</v>
      </c>
      <c r="AF1261" t="str">
        <f t="shared" si="602"/>
        <v>No</v>
      </c>
      <c r="AG1261" t="str">
        <f t="shared" si="603"/>
        <v>Yes</v>
      </c>
      <c r="AH1261" s="1" t="s">
        <v>348</v>
      </c>
      <c r="AI1261" t="s">
        <v>348</v>
      </c>
      <c r="AJ1261" t="str">
        <f t="shared" si="590"/>
        <v/>
      </c>
      <c r="AK1261" t="str">
        <f t="shared" si="604"/>
        <v/>
      </c>
      <c r="AL1261" t="str">
        <f t="shared" si="605"/>
        <v/>
      </c>
      <c r="AM1261" t="str">
        <f t="shared" si="594"/>
        <v/>
      </c>
      <c r="AN1261" t="str">
        <f t="shared" si="595"/>
        <v>Pharmaceutical</v>
      </c>
      <c r="AO1261" t="str">
        <f t="shared" si="596"/>
        <v/>
      </c>
      <c r="AP1261" t="str">
        <f t="shared" si="597"/>
        <v/>
      </c>
    </row>
    <row r="1262" spans="1:42" hidden="1" x14ac:dyDescent="0.35">
      <c r="A1262" s="1">
        <v>4087170</v>
      </c>
      <c r="B1262" s="1" t="s">
        <v>586</v>
      </c>
      <c r="C1262" s="1" t="s">
        <v>587</v>
      </c>
      <c r="D1262" s="1">
        <v>2017</v>
      </c>
      <c r="E1262" s="1" t="s">
        <v>618</v>
      </c>
      <c r="F1262" s="1">
        <v>62812</v>
      </c>
      <c r="G1262" s="1" t="s">
        <v>709</v>
      </c>
      <c r="H1262" s="1" t="s">
        <v>49</v>
      </c>
      <c r="I1262" s="1" t="s">
        <v>596</v>
      </c>
      <c r="J1262" s="1">
        <v>4433</v>
      </c>
      <c r="K1262" s="1" t="s">
        <v>614</v>
      </c>
      <c r="L1262" s="1" t="s">
        <v>554</v>
      </c>
      <c r="M1262" s="1"/>
      <c r="N1262" s="1" t="s">
        <v>606</v>
      </c>
      <c r="O1262" s="1" t="str">
        <f t="shared" si="614"/>
        <v>No</v>
      </c>
      <c r="P1262" s="1" t="s">
        <v>722</v>
      </c>
      <c r="Q1262" s="1">
        <v>0.04</v>
      </c>
      <c r="R1262" s="1">
        <f t="shared" si="611"/>
        <v>0</v>
      </c>
      <c r="S1262" s="1">
        <v>0.04</v>
      </c>
      <c r="T1262" s="1" t="s">
        <v>7</v>
      </c>
      <c r="U1262" s="1">
        <f>R1262/1</f>
        <v>0</v>
      </c>
      <c r="V1262" s="1">
        <f>S1262</f>
        <v>0.04</v>
      </c>
      <c r="W1262" s="1" t="s">
        <v>177</v>
      </c>
      <c r="X1262" s="1" t="str">
        <f t="shared" si="618"/>
        <v>No</v>
      </c>
      <c r="AB1262" s="1" t="s">
        <v>388</v>
      </c>
      <c r="AC1262" t="str">
        <f t="shared" si="616"/>
        <v>No</v>
      </c>
      <c r="AD1262" t="str">
        <f t="shared" si="600"/>
        <v>No</v>
      </c>
      <c r="AE1262" t="str">
        <f t="shared" si="601"/>
        <v>Yes</v>
      </c>
      <c r="AF1262" t="str">
        <f t="shared" si="602"/>
        <v>No</v>
      </c>
      <c r="AG1262" t="str">
        <f t="shared" si="603"/>
        <v>No</v>
      </c>
      <c r="AH1262" s="1" t="s">
        <v>348</v>
      </c>
      <c r="AI1262" t="s">
        <v>348</v>
      </c>
      <c r="AJ1262" t="str">
        <f t="shared" si="590"/>
        <v/>
      </c>
      <c r="AK1262" t="str">
        <f t="shared" si="604"/>
        <v/>
      </c>
      <c r="AL1262" t="str">
        <f t="shared" si="605"/>
        <v>Consumer</v>
      </c>
      <c r="AM1262" t="str">
        <f t="shared" si="594"/>
        <v/>
      </c>
      <c r="AN1262" t="str">
        <f t="shared" si="595"/>
        <v/>
      </c>
      <c r="AO1262" t="str">
        <f t="shared" si="596"/>
        <v/>
      </c>
      <c r="AP1262" t="str">
        <f t="shared" si="597"/>
        <v/>
      </c>
    </row>
    <row r="1263" spans="1:42" hidden="1" x14ac:dyDescent="0.35">
      <c r="A1263" s="1">
        <v>4087170</v>
      </c>
      <c r="B1263" s="1" t="s">
        <v>586</v>
      </c>
      <c r="C1263" s="1" t="s">
        <v>588</v>
      </c>
      <c r="D1263" s="1">
        <v>2017</v>
      </c>
      <c r="E1263" s="1" t="s">
        <v>618</v>
      </c>
      <c r="F1263" s="1">
        <v>67518</v>
      </c>
      <c r="G1263" s="1" t="s">
        <v>303</v>
      </c>
      <c r="H1263" s="1" t="s">
        <v>137</v>
      </c>
      <c r="I1263" s="1" t="s">
        <v>597</v>
      </c>
      <c r="J1263" s="1">
        <v>2440</v>
      </c>
      <c r="K1263" s="1" t="s">
        <v>345</v>
      </c>
      <c r="L1263" s="1" t="s">
        <v>561</v>
      </c>
      <c r="M1263" s="1"/>
      <c r="N1263" s="1" t="s">
        <v>606</v>
      </c>
      <c r="O1263" s="1" t="str">
        <f t="shared" si="614"/>
        <v>No</v>
      </c>
      <c r="P1263" s="1" t="s">
        <v>722</v>
      </c>
      <c r="Q1263" s="1">
        <v>61</v>
      </c>
      <c r="R1263" s="1">
        <f t="shared" si="611"/>
        <v>0</v>
      </c>
      <c r="S1263" s="1">
        <v>61</v>
      </c>
      <c r="T1263" s="1" t="s">
        <v>30</v>
      </c>
      <c r="U1263" s="1">
        <f>R1263/1000</f>
        <v>0</v>
      </c>
      <c r="V1263" s="1">
        <f>S1263/1000</f>
        <v>6.0999999999999999E-2</v>
      </c>
      <c r="W1263" s="1" t="s">
        <v>231</v>
      </c>
      <c r="X1263" s="1" t="str">
        <f t="shared" si="618"/>
        <v>No</v>
      </c>
      <c r="AB1263" t="s">
        <v>479</v>
      </c>
      <c r="AC1263" t="str">
        <f t="shared" si="616"/>
        <v>No</v>
      </c>
      <c r="AD1263" t="str">
        <f t="shared" si="600"/>
        <v>No</v>
      </c>
      <c r="AE1263" t="str">
        <f t="shared" si="601"/>
        <v>No</v>
      </c>
      <c r="AF1263" t="str">
        <f t="shared" si="602"/>
        <v>Yes</v>
      </c>
      <c r="AG1263" t="str">
        <f t="shared" si="603"/>
        <v>Yes</v>
      </c>
      <c r="AH1263" s="1" t="s">
        <v>348</v>
      </c>
      <c r="AI1263" t="s">
        <v>348</v>
      </c>
      <c r="AJ1263" t="str">
        <f t="shared" si="590"/>
        <v/>
      </c>
      <c r="AK1263" t="str">
        <f t="shared" si="604"/>
        <v/>
      </c>
      <c r="AL1263" t="str">
        <f t="shared" si="605"/>
        <v/>
      </c>
      <c r="AM1263" t="str">
        <f t="shared" si="594"/>
        <v>Industrial</v>
      </c>
      <c r="AN1263" t="str">
        <f t="shared" si="595"/>
        <v>Pharmaceutical</v>
      </c>
      <c r="AO1263" t="str">
        <f t="shared" si="596"/>
        <v/>
      </c>
      <c r="AP1263" t="str">
        <f t="shared" si="597"/>
        <v/>
      </c>
    </row>
    <row r="1264" spans="1:42" hidden="1" x14ac:dyDescent="0.35">
      <c r="A1264" s="1">
        <v>4087170</v>
      </c>
      <c r="B1264" s="1" t="s">
        <v>586</v>
      </c>
      <c r="C1264" s="1" t="s">
        <v>587</v>
      </c>
      <c r="D1264" s="1">
        <v>2017</v>
      </c>
      <c r="E1264" s="1" t="s">
        <v>618</v>
      </c>
      <c r="F1264" s="1">
        <v>62486</v>
      </c>
      <c r="G1264" s="1" t="s">
        <v>207</v>
      </c>
      <c r="H1264" s="1" t="s">
        <v>41</v>
      </c>
      <c r="I1264" s="1" t="s">
        <v>596</v>
      </c>
      <c r="J1264" s="1">
        <v>4433</v>
      </c>
      <c r="K1264" s="1" t="s">
        <v>614</v>
      </c>
      <c r="L1264" s="1" t="s">
        <v>554</v>
      </c>
      <c r="M1264" s="1"/>
      <c r="N1264" s="1" t="s">
        <v>606</v>
      </c>
      <c r="O1264" s="1" t="str">
        <f t="shared" si="614"/>
        <v>No</v>
      </c>
      <c r="P1264" s="1" t="s">
        <v>722</v>
      </c>
      <c r="Q1264" s="1">
        <v>0.2</v>
      </c>
      <c r="R1264" s="1">
        <f t="shared" si="611"/>
        <v>0</v>
      </c>
      <c r="S1264" s="1">
        <v>0.2</v>
      </c>
      <c r="T1264" s="1" t="s">
        <v>7</v>
      </c>
      <c r="U1264" s="1">
        <f>R1264/1</f>
        <v>0</v>
      </c>
      <c r="V1264" s="1">
        <f>S1264</f>
        <v>0.2</v>
      </c>
      <c r="W1264" s="1" t="s">
        <v>177</v>
      </c>
      <c r="X1264" s="1" t="str">
        <f t="shared" si="618"/>
        <v>No</v>
      </c>
      <c r="AB1264" s="1" t="s">
        <v>380</v>
      </c>
      <c r="AC1264" t="str">
        <f t="shared" si="616"/>
        <v>No</v>
      </c>
      <c r="AD1264" t="str">
        <f t="shared" si="600"/>
        <v>No</v>
      </c>
      <c r="AE1264" t="str">
        <f t="shared" si="601"/>
        <v>Yes</v>
      </c>
      <c r="AF1264" t="str">
        <f t="shared" si="602"/>
        <v>No</v>
      </c>
      <c r="AG1264" t="str">
        <f t="shared" si="603"/>
        <v>No</v>
      </c>
      <c r="AH1264" s="1" t="s">
        <v>348</v>
      </c>
      <c r="AI1264" t="s">
        <v>348</v>
      </c>
      <c r="AJ1264" t="str">
        <f t="shared" si="590"/>
        <v/>
      </c>
      <c r="AK1264" t="str">
        <f t="shared" si="604"/>
        <v/>
      </c>
      <c r="AL1264" t="str">
        <f t="shared" si="605"/>
        <v>Consumer</v>
      </c>
      <c r="AM1264" t="str">
        <f t="shared" si="594"/>
        <v/>
      </c>
      <c r="AN1264" t="str">
        <f t="shared" si="595"/>
        <v/>
      </c>
      <c r="AO1264" t="str">
        <f t="shared" si="596"/>
        <v/>
      </c>
      <c r="AP1264" t="str">
        <f t="shared" si="597"/>
        <v/>
      </c>
    </row>
    <row r="1265" spans="1:54" hidden="1" x14ac:dyDescent="0.35">
      <c r="A1265" s="1">
        <v>4087170</v>
      </c>
      <c r="B1265" s="1" t="s">
        <v>586</v>
      </c>
      <c r="C1265" s="1" t="s">
        <v>588</v>
      </c>
      <c r="D1265" s="1">
        <v>2017</v>
      </c>
      <c r="E1265" s="1" t="s">
        <v>618</v>
      </c>
      <c r="F1265" s="1">
        <v>67443</v>
      </c>
      <c r="G1265" s="1" t="s">
        <v>240</v>
      </c>
      <c r="H1265" s="1" t="s">
        <v>78</v>
      </c>
      <c r="I1265" s="1" t="s">
        <v>597</v>
      </c>
      <c r="J1265" s="1">
        <v>2440</v>
      </c>
      <c r="K1265" s="1" t="s">
        <v>345</v>
      </c>
      <c r="L1265" s="1" t="s">
        <v>345</v>
      </c>
      <c r="M1265" s="1" t="s">
        <v>345</v>
      </c>
      <c r="N1265" s="1" t="s">
        <v>606</v>
      </c>
      <c r="O1265" s="1" t="str">
        <f t="shared" si="614"/>
        <v>No</v>
      </c>
      <c r="P1265" s="1" t="s">
        <v>349</v>
      </c>
      <c r="Q1265" s="1">
        <v>15.6</v>
      </c>
      <c r="R1265" s="1">
        <f t="shared" si="611"/>
        <v>0</v>
      </c>
      <c r="S1265" s="1">
        <v>88</v>
      </c>
      <c r="T1265" s="1" t="s">
        <v>30</v>
      </c>
      <c r="U1265" s="1">
        <f>R1265/1000</f>
        <v>0</v>
      </c>
      <c r="V1265" s="1">
        <f>S1265/1000</f>
        <v>8.7999999999999995E-2</v>
      </c>
      <c r="W1265" s="1" t="s">
        <v>231</v>
      </c>
      <c r="X1265" s="1" t="str">
        <f t="shared" si="618"/>
        <v>No</v>
      </c>
      <c r="Y1265" s="9"/>
      <c r="Z1265" s="9"/>
      <c r="AA1265" s="9"/>
      <c r="AB1265" s="9" t="s">
        <v>419</v>
      </c>
      <c r="AC1265" s="9" t="str">
        <f t="shared" si="616"/>
        <v>No</v>
      </c>
      <c r="AD1265" s="9" t="str">
        <f t="shared" si="600"/>
        <v>No</v>
      </c>
      <c r="AE1265" s="9" t="str">
        <f t="shared" si="601"/>
        <v>No</v>
      </c>
      <c r="AF1265" s="9" t="str">
        <f t="shared" si="602"/>
        <v>No</v>
      </c>
      <c r="AG1265" s="9" t="str">
        <f t="shared" si="603"/>
        <v>Yes</v>
      </c>
      <c r="AH1265" s="9" t="s">
        <v>348</v>
      </c>
      <c r="AI1265" s="9" t="s">
        <v>348</v>
      </c>
      <c r="AJ1265" s="9" t="str">
        <f t="shared" si="590"/>
        <v/>
      </c>
      <c r="AK1265" s="9" t="str">
        <f t="shared" si="604"/>
        <v/>
      </c>
      <c r="AL1265" s="9" t="str">
        <f t="shared" si="605"/>
        <v/>
      </c>
      <c r="AM1265" s="9" t="str">
        <f t="shared" si="594"/>
        <v/>
      </c>
      <c r="AN1265" s="9" t="str">
        <f t="shared" si="595"/>
        <v>Pharmaceutical</v>
      </c>
      <c r="AO1265" s="9" t="str">
        <f t="shared" si="596"/>
        <v/>
      </c>
      <c r="AP1265" s="9" t="str">
        <f t="shared" si="597"/>
        <v/>
      </c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</row>
    <row r="1266" spans="1:54" hidden="1" x14ac:dyDescent="0.35">
      <c r="A1266" s="1">
        <v>4087170</v>
      </c>
      <c r="B1266" s="1" t="s">
        <v>586</v>
      </c>
      <c r="C1266" s="1" t="s">
        <v>587</v>
      </c>
      <c r="D1266" s="1">
        <v>2017</v>
      </c>
      <c r="E1266" s="1" t="s">
        <v>618</v>
      </c>
      <c r="F1266" s="1">
        <v>62485</v>
      </c>
      <c r="G1266" s="1" t="s">
        <v>206</v>
      </c>
      <c r="H1266" s="1" t="s">
        <v>40</v>
      </c>
      <c r="I1266" s="1" t="s">
        <v>596</v>
      </c>
      <c r="J1266" s="1">
        <v>4433</v>
      </c>
      <c r="K1266" s="1" t="s">
        <v>614</v>
      </c>
      <c r="L1266" s="1" t="s">
        <v>548</v>
      </c>
      <c r="M1266" s="1"/>
      <c r="N1266" s="1" t="s">
        <v>606</v>
      </c>
      <c r="O1266" s="1" t="str">
        <f t="shared" si="614"/>
        <v>No</v>
      </c>
      <c r="P1266" s="1" t="s">
        <v>722</v>
      </c>
      <c r="Q1266" s="1">
        <v>0.6</v>
      </c>
      <c r="R1266" s="1">
        <f t="shared" si="611"/>
        <v>0</v>
      </c>
      <c r="S1266" s="1">
        <v>0.6</v>
      </c>
      <c r="T1266" s="1" t="s">
        <v>7</v>
      </c>
      <c r="U1266" s="1">
        <f>R1266/1</f>
        <v>0</v>
      </c>
      <c r="V1266" s="1">
        <f>S1266</f>
        <v>0.6</v>
      </c>
      <c r="W1266" s="1" t="s">
        <v>177</v>
      </c>
      <c r="X1266" s="1" t="str">
        <f t="shared" si="618"/>
        <v>No</v>
      </c>
      <c r="AB1266" s="1" t="s">
        <v>379</v>
      </c>
      <c r="AC1266" t="str">
        <f t="shared" si="616"/>
        <v>No</v>
      </c>
      <c r="AD1266" t="str">
        <f t="shared" si="600"/>
        <v>Yes</v>
      </c>
      <c r="AE1266" t="str">
        <f t="shared" si="601"/>
        <v>Yes</v>
      </c>
      <c r="AF1266" t="str">
        <f t="shared" si="602"/>
        <v>Yes</v>
      </c>
      <c r="AG1266" t="str">
        <f t="shared" si="603"/>
        <v>Yes</v>
      </c>
      <c r="AH1266" s="1" t="s">
        <v>348</v>
      </c>
      <c r="AI1266" t="s">
        <v>348</v>
      </c>
      <c r="AJ1266" t="str">
        <f t="shared" si="590"/>
        <v/>
      </c>
      <c r="AK1266" t="str">
        <f t="shared" si="604"/>
        <v>PCP</v>
      </c>
      <c r="AL1266" t="str">
        <f t="shared" si="605"/>
        <v>Consumer</v>
      </c>
      <c r="AM1266" t="str">
        <f t="shared" si="594"/>
        <v>Industrial</v>
      </c>
      <c r="AN1266" t="str">
        <f t="shared" si="595"/>
        <v>Pharmaceutical</v>
      </c>
      <c r="AO1266" t="str">
        <f t="shared" si="596"/>
        <v/>
      </c>
      <c r="AP1266" t="str">
        <f t="shared" si="597"/>
        <v/>
      </c>
    </row>
    <row r="1267" spans="1:54" hidden="1" x14ac:dyDescent="0.35">
      <c r="A1267" s="1">
        <v>4087170</v>
      </c>
      <c r="B1267" s="1" t="s">
        <v>586</v>
      </c>
      <c r="C1267" s="1" t="s">
        <v>588</v>
      </c>
      <c r="D1267" s="1">
        <v>2017</v>
      </c>
      <c r="E1267" s="1" t="s">
        <v>618</v>
      </c>
      <c r="F1267" s="1">
        <v>67444</v>
      </c>
      <c r="G1267" s="1" t="s">
        <v>204</v>
      </c>
      <c r="H1267" s="1" t="s">
        <v>37</v>
      </c>
      <c r="I1267" s="1" t="s">
        <v>597</v>
      </c>
      <c r="J1267" s="1">
        <v>2440</v>
      </c>
      <c r="K1267" s="1" t="s">
        <v>345</v>
      </c>
      <c r="L1267" s="1" t="s">
        <v>714</v>
      </c>
      <c r="M1267" s="1"/>
      <c r="N1267" s="1" t="s">
        <v>606</v>
      </c>
      <c r="O1267" s="1" t="str">
        <f t="shared" si="614"/>
        <v>No</v>
      </c>
      <c r="P1267" s="1" t="s">
        <v>722</v>
      </c>
      <c r="Q1267" s="1">
        <v>6.4</v>
      </c>
      <c r="R1267" s="1">
        <f t="shared" si="611"/>
        <v>0</v>
      </c>
      <c r="S1267" s="1">
        <v>6.4</v>
      </c>
      <c r="T1267" s="1" t="s">
        <v>30</v>
      </c>
      <c r="U1267" s="1">
        <f t="shared" ref="U1267:U1277" si="619">R1267/1000</f>
        <v>0</v>
      </c>
      <c r="V1267" s="1">
        <f t="shared" ref="V1267:V1277" si="620">S1267/1000</f>
        <v>6.4000000000000003E-3</v>
      </c>
      <c r="W1267" s="1" t="s">
        <v>231</v>
      </c>
      <c r="X1267" s="1" t="str">
        <f t="shared" si="618"/>
        <v>No</v>
      </c>
      <c r="AB1267" s="1" t="s">
        <v>377</v>
      </c>
      <c r="AC1267" t="str">
        <f t="shared" si="616"/>
        <v>No</v>
      </c>
      <c r="AD1267" t="str">
        <f t="shared" si="600"/>
        <v>No</v>
      </c>
      <c r="AE1267" t="str">
        <f t="shared" si="601"/>
        <v>No</v>
      </c>
      <c r="AF1267" t="str">
        <f t="shared" si="602"/>
        <v>No</v>
      </c>
      <c r="AG1267" t="str">
        <f t="shared" si="603"/>
        <v>Yes</v>
      </c>
      <c r="AH1267" s="1" t="s">
        <v>348</v>
      </c>
      <c r="AI1267" t="s">
        <v>348</v>
      </c>
      <c r="AJ1267" t="str">
        <f t="shared" si="590"/>
        <v/>
      </c>
      <c r="AK1267" t="str">
        <f t="shared" si="604"/>
        <v/>
      </c>
      <c r="AL1267" t="str">
        <f t="shared" si="605"/>
        <v/>
      </c>
      <c r="AM1267" t="str">
        <f t="shared" si="594"/>
        <v/>
      </c>
      <c r="AN1267" t="str">
        <f t="shared" si="595"/>
        <v>Pharmaceutical</v>
      </c>
      <c r="AO1267" t="str">
        <f t="shared" si="596"/>
        <v/>
      </c>
      <c r="AP1267" t="str">
        <f t="shared" si="597"/>
        <v/>
      </c>
    </row>
    <row r="1268" spans="1:54" hidden="1" x14ac:dyDescent="0.35">
      <c r="A1268" s="1">
        <v>4087170</v>
      </c>
      <c r="B1268" s="1" t="s">
        <v>586</v>
      </c>
      <c r="C1268" s="1" t="s">
        <v>587</v>
      </c>
      <c r="D1268" s="1">
        <v>2017</v>
      </c>
      <c r="E1268" s="1" t="s">
        <v>618</v>
      </c>
      <c r="F1268" s="1">
        <v>67481</v>
      </c>
      <c r="G1268" s="1" t="s">
        <v>272</v>
      </c>
      <c r="H1268" s="1" t="s">
        <v>108</v>
      </c>
      <c r="I1268" s="1" t="s">
        <v>597</v>
      </c>
      <c r="J1268" s="1">
        <v>2440</v>
      </c>
      <c r="K1268" s="1" t="s">
        <v>345</v>
      </c>
      <c r="L1268" s="1" t="s">
        <v>345</v>
      </c>
      <c r="M1268" s="1"/>
      <c r="N1268" s="1" t="s">
        <v>606</v>
      </c>
      <c r="O1268" s="1" t="str">
        <f t="shared" si="614"/>
        <v>No</v>
      </c>
      <c r="P1268" s="1" t="s">
        <v>722</v>
      </c>
      <c r="Q1268" s="1">
        <v>145</v>
      </c>
      <c r="R1268" s="1">
        <f t="shared" si="611"/>
        <v>0</v>
      </c>
      <c r="S1268" s="1">
        <v>145</v>
      </c>
      <c r="T1268" s="1" t="s">
        <v>30</v>
      </c>
      <c r="U1268" s="1">
        <f t="shared" si="619"/>
        <v>0</v>
      </c>
      <c r="V1268" s="1">
        <f t="shared" si="620"/>
        <v>0.14499999999999999</v>
      </c>
      <c r="W1268" s="1" t="s">
        <v>231</v>
      </c>
      <c r="X1268" s="1" t="str">
        <f t="shared" si="618"/>
        <v>No</v>
      </c>
      <c r="AB1268" s="1" t="s">
        <v>448</v>
      </c>
      <c r="AC1268" t="str">
        <f t="shared" si="616"/>
        <v>No</v>
      </c>
      <c r="AD1268" t="str">
        <f t="shared" si="600"/>
        <v>No</v>
      </c>
      <c r="AE1268" t="str">
        <f t="shared" si="601"/>
        <v>No</v>
      </c>
      <c r="AF1268" t="str">
        <f t="shared" si="602"/>
        <v>No</v>
      </c>
      <c r="AG1268" t="str">
        <f t="shared" si="603"/>
        <v>Yes</v>
      </c>
      <c r="AH1268" s="1" t="s">
        <v>348</v>
      </c>
      <c r="AI1268" t="s">
        <v>348</v>
      </c>
      <c r="AJ1268" t="str">
        <f t="shared" si="590"/>
        <v/>
      </c>
      <c r="AK1268" t="str">
        <f t="shared" si="604"/>
        <v/>
      </c>
      <c r="AL1268" t="str">
        <f t="shared" si="605"/>
        <v/>
      </c>
      <c r="AM1268" t="str">
        <f t="shared" si="594"/>
        <v/>
      </c>
      <c r="AN1268" t="str">
        <f t="shared" si="595"/>
        <v>Pharmaceutical</v>
      </c>
      <c r="AO1268" t="str">
        <f t="shared" si="596"/>
        <v/>
      </c>
      <c r="AP1268" t="str">
        <f t="shared" si="597"/>
        <v/>
      </c>
    </row>
    <row r="1269" spans="1:54" hidden="1" x14ac:dyDescent="0.35">
      <c r="A1269" s="1">
        <v>4087170</v>
      </c>
      <c r="B1269" s="1" t="s">
        <v>586</v>
      </c>
      <c r="C1269" s="1" t="s">
        <v>588</v>
      </c>
      <c r="D1269" s="1">
        <v>2017</v>
      </c>
      <c r="E1269" s="1" t="s">
        <v>618</v>
      </c>
      <c r="F1269" s="1">
        <v>67445</v>
      </c>
      <c r="G1269" s="1" t="s">
        <v>241</v>
      </c>
      <c r="H1269" s="1" t="s">
        <v>79</v>
      </c>
      <c r="I1269" s="1" t="s">
        <v>597</v>
      </c>
      <c r="J1269" s="1">
        <v>2440</v>
      </c>
      <c r="K1269" s="1" t="s">
        <v>345</v>
      </c>
      <c r="L1269" s="1" t="s">
        <v>345</v>
      </c>
      <c r="M1269" s="1"/>
      <c r="N1269" s="1" t="s">
        <v>606</v>
      </c>
      <c r="O1269" s="1" t="str">
        <f t="shared" si="614"/>
        <v>No</v>
      </c>
      <c r="P1269" s="1" t="s">
        <v>722</v>
      </c>
      <c r="Q1269" s="1">
        <v>30</v>
      </c>
      <c r="R1269" s="1">
        <f t="shared" si="611"/>
        <v>0</v>
      </c>
      <c r="S1269" s="1">
        <v>20</v>
      </c>
      <c r="T1269" s="1" t="s">
        <v>30</v>
      </c>
      <c r="U1269" s="1">
        <f t="shared" si="619"/>
        <v>0</v>
      </c>
      <c r="V1269" s="1">
        <f t="shared" si="620"/>
        <v>0.02</v>
      </c>
      <c r="W1269" s="1" t="s">
        <v>231</v>
      </c>
      <c r="X1269" s="1" t="str">
        <f t="shared" si="618"/>
        <v>No</v>
      </c>
      <c r="AB1269" s="1" t="s">
        <v>420</v>
      </c>
      <c r="AC1269" t="str">
        <f t="shared" si="616"/>
        <v>No</v>
      </c>
      <c r="AD1269" t="str">
        <f t="shared" si="600"/>
        <v>No</v>
      </c>
      <c r="AE1269" t="str">
        <f t="shared" si="601"/>
        <v>No</v>
      </c>
      <c r="AF1269" t="str">
        <f t="shared" si="602"/>
        <v>No</v>
      </c>
      <c r="AG1269" t="str">
        <f t="shared" si="603"/>
        <v>Yes</v>
      </c>
      <c r="AH1269" s="1" t="s">
        <v>348</v>
      </c>
      <c r="AI1269" t="s">
        <v>348</v>
      </c>
      <c r="AJ1269" t="str">
        <f t="shared" ref="AJ1269:AJ1332" si="621">IF(AC1269="Yes", "Pesticide", "")</f>
        <v/>
      </c>
      <c r="AK1269" t="str">
        <f t="shared" si="604"/>
        <v/>
      </c>
      <c r="AL1269" t="str">
        <f t="shared" si="605"/>
        <v/>
      </c>
      <c r="AM1269" t="str">
        <f t="shared" si="594"/>
        <v/>
      </c>
      <c r="AN1269" t="str">
        <f t="shared" si="595"/>
        <v>Pharmaceutical</v>
      </c>
      <c r="AO1269" t="str">
        <f t="shared" si="596"/>
        <v/>
      </c>
      <c r="AP1269" t="str">
        <f t="shared" si="597"/>
        <v/>
      </c>
    </row>
    <row r="1270" spans="1:54" hidden="1" x14ac:dyDescent="0.35">
      <c r="A1270" s="1">
        <v>4087170</v>
      </c>
      <c r="B1270" s="1" t="s">
        <v>586</v>
      </c>
      <c r="C1270" s="1" t="s">
        <v>587</v>
      </c>
      <c r="D1270" s="1">
        <v>2017</v>
      </c>
      <c r="E1270" s="1" t="s">
        <v>618</v>
      </c>
      <c r="F1270" s="1">
        <v>67517</v>
      </c>
      <c r="G1270" s="1" t="s">
        <v>302</v>
      </c>
      <c r="H1270" s="1" t="s">
        <v>136</v>
      </c>
      <c r="I1270" s="1" t="s">
        <v>597</v>
      </c>
      <c r="J1270" s="1">
        <v>2440</v>
      </c>
      <c r="K1270" s="1" t="s">
        <v>345</v>
      </c>
      <c r="L1270" s="1" t="s">
        <v>345</v>
      </c>
      <c r="M1270" s="1"/>
      <c r="N1270" s="1" t="s">
        <v>606</v>
      </c>
      <c r="O1270" s="1" t="str">
        <f t="shared" si="614"/>
        <v>No</v>
      </c>
      <c r="P1270" s="1" t="s">
        <v>722</v>
      </c>
      <c r="Q1270" s="1">
        <v>15</v>
      </c>
      <c r="R1270" s="1">
        <f t="shared" si="611"/>
        <v>0</v>
      </c>
      <c r="S1270" s="1">
        <v>7.4</v>
      </c>
      <c r="T1270" s="1" t="s">
        <v>30</v>
      </c>
      <c r="U1270" s="1">
        <f t="shared" si="619"/>
        <v>0</v>
      </c>
      <c r="V1270" s="1">
        <f t="shared" si="620"/>
        <v>7.4000000000000003E-3</v>
      </c>
      <c r="W1270" s="1" t="s">
        <v>231</v>
      </c>
      <c r="X1270" s="1" t="str">
        <f t="shared" si="618"/>
        <v>No</v>
      </c>
      <c r="AB1270" s="1" t="s">
        <v>478</v>
      </c>
      <c r="AC1270" t="str">
        <f t="shared" si="616"/>
        <v>No</v>
      </c>
      <c r="AD1270" t="str">
        <f t="shared" si="600"/>
        <v>No</v>
      </c>
      <c r="AE1270" t="str">
        <f t="shared" si="601"/>
        <v>No</v>
      </c>
      <c r="AF1270" t="str">
        <f t="shared" si="602"/>
        <v>No</v>
      </c>
      <c r="AG1270" t="str">
        <f t="shared" si="603"/>
        <v>Yes</v>
      </c>
      <c r="AH1270" s="1" t="s">
        <v>348</v>
      </c>
      <c r="AI1270" t="s">
        <v>348</v>
      </c>
      <c r="AJ1270" t="str">
        <f t="shared" si="621"/>
        <v/>
      </c>
      <c r="AK1270" t="str">
        <f t="shared" si="604"/>
        <v/>
      </c>
      <c r="AL1270" t="str">
        <f t="shared" si="605"/>
        <v/>
      </c>
      <c r="AM1270" t="str">
        <f t="shared" si="594"/>
        <v/>
      </c>
      <c r="AN1270" t="str">
        <f t="shared" si="595"/>
        <v>Pharmaceutical</v>
      </c>
      <c r="AO1270" t="str">
        <f t="shared" si="596"/>
        <v/>
      </c>
      <c r="AP1270" t="str">
        <f t="shared" si="597"/>
        <v/>
      </c>
    </row>
    <row r="1271" spans="1:54" hidden="1" x14ac:dyDescent="0.35">
      <c r="A1271" s="1">
        <v>4087170</v>
      </c>
      <c r="B1271" s="1" t="s">
        <v>586</v>
      </c>
      <c r="C1271" s="1" t="s">
        <v>588</v>
      </c>
      <c r="D1271" s="1">
        <v>2017</v>
      </c>
      <c r="E1271" s="1" t="s">
        <v>618</v>
      </c>
      <c r="F1271" s="1">
        <v>67999</v>
      </c>
      <c r="G1271" s="1" t="s">
        <v>320</v>
      </c>
      <c r="H1271" s="1" t="s">
        <v>492</v>
      </c>
      <c r="I1271" s="1" t="s">
        <v>597</v>
      </c>
      <c r="J1271" s="1">
        <v>2440</v>
      </c>
      <c r="K1271" s="1" t="s">
        <v>345</v>
      </c>
      <c r="L1271" s="1" t="s">
        <v>532</v>
      </c>
      <c r="M1271" s="1"/>
      <c r="N1271" s="1" t="s">
        <v>606</v>
      </c>
      <c r="O1271" s="1" t="str">
        <f t="shared" si="614"/>
        <v>No</v>
      </c>
      <c r="P1271" s="1" t="s">
        <v>722</v>
      </c>
      <c r="Q1271" s="1">
        <v>70</v>
      </c>
      <c r="R1271" s="1">
        <f t="shared" si="611"/>
        <v>0</v>
      </c>
      <c r="S1271" s="1">
        <v>70</v>
      </c>
      <c r="T1271" s="1" t="s">
        <v>30</v>
      </c>
      <c r="U1271" s="1">
        <f t="shared" si="619"/>
        <v>0</v>
      </c>
      <c r="V1271" s="1">
        <f t="shared" si="620"/>
        <v>7.0000000000000007E-2</v>
      </c>
      <c r="W1271" s="1" t="s">
        <v>318</v>
      </c>
      <c r="X1271" s="1" t="str">
        <f t="shared" si="618"/>
        <v>No</v>
      </c>
      <c r="AB1271" s="1" t="s">
        <v>491</v>
      </c>
      <c r="AC1271" t="str">
        <f t="shared" si="616"/>
        <v>No</v>
      </c>
      <c r="AD1271" t="str">
        <f t="shared" si="600"/>
        <v>No</v>
      </c>
      <c r="AE1271" t="str">
        <f t="shared" si="601"/>
        <v>No</v>
      </c>
      <c r="AF1271" t="str">
        <f t="shared" si="602"/>
        <v>No</v>
      </c>
      <c r="AG1271" t="str">
        <f t="shared" si="603"/>
        <v>No</v>
      </c>
      <c r="AH1271" s="1" t="s">
        <v>348</v>
      </c>
      <c r="AI1271" t="s">
        <v>349</v>
      </c>
      <c r="AJ1271" t="str">
        <f t="shared" si="621"/>
        <v/>
      </c>
      <c r="AK1271" t="str">
        <f t="shared" si="604"/>
        <v/>
      </c>
      <c r="AL1271" t="str">
        <f t="shared" si="605"/>
        <v/>
      </c>
      <c r="AM1271" t="str">
        <f t="shared" si="594"/>
        <v/>
      </c>
      <c r="AN1271" t="str">
        <f t="shared" si="595"/>
        <v/>
      </c>
      <c r="AO1271" t="str">
        <f t="shared" si="596"/>
        <v/>
      </c>
      <c r="AP1271" t="str">
        <f t="shared" si="597"/>
        <v>Other</v>
      </c>
    </row>
    <row r="1272" spans="1:54" hidden="1" x14ac:dyDescent="0.35">
      <c r="A1272" s="1">
        <v>4087170</v>
      </c>
      <c r="B1272" s="1" t="s">
        <v>586</v>
      </c>
      <c r="C1272" s="1" t="s">
        <v>587</v>
      </c>
      <c r="D1272" s="1">
        <v>2017</v>
      </c>
      <c r="E1272" s="1" t="s">
        <v>618</v>
      </c>
      <c r="F1272" s="1">
        <v>68250</v>
      </c>
      <c r="G1272" s="1" t="s">
        <v>337</v>
      </c>
      <c r="H1272" s="1" t="s">
        <v>168</v>
      </c>
      <c r="I1272" s="1" t="s">
        <v>597</v>
      </c>
      <c r="J1272" s="1">
        <v>2440</v>
      </c>
      <c r="K1272" s="1" t="s">
        <v>345</v>
      </c>
      <c r="L1272" s="1" t="s">
        <v>561</v>
      </c>
      <c r="M1272" s="1"/>
      <c r="N1272" s="1" t="s">
        <v>606</v>
      </c>
      <c r="O1272" s="1" t="str">
        <f t="shared" si="614"/>
        <v>No</v>
      </c>
      <c r="P1272" s="1" t="s">
        <v>722</v>
      </c>
      <c r="Q1272" s="1">
        <v>21</v>
      </c>
      <c r="R1272" s="1">
        <f t="shared" si="611"/>
        <v>0</v>
      </c>
      <c r="S1272" s="1">
        <v>21</v>
      </c>
      <c r="T1272" s="1" t="s">
        <v>30</v>
      </c>
      <c r="U1272" s="1">
        <f t="shared" si="619"/>
        <v>0</v>
      </c>
      <c r="V1272" s="1">
        <f t="shared" si="620"/>
        <v>2.1000000000000001E-2</v>
      </c>
      <c r="W1272" s="1" t="s">
        <v>318</v>
      </c>
      <c r="X1272" s="1" t="str">
        <f t="shared" si="618"/>
        <v>No</v>
      </c>
      <c r="AB1272" t="s">
        <v>504</v>
      </c>
      <c r="AC1272" t="str">
        <f t="shared" si="616"/>
        <v>No</v>
      </c>
      <c r="AD1272" t="str">
        <f t="shared" si="600"/>
        <v>No</v>
      </c>
      <c r="AE1272" t="str">
        <f t="shared" si="601"/>
        <v>No</v>
      </c>
      <c r="AF1272" t="str">
        <f t="shared" si="602"/>
        <v>Yes</v>
      </c>
      <c r="AG1272" t="str">
        <f t="shared" si="603"/>
        <v>Yes</v>
      </c>
      <c r="AH1272" s="1" t="s">
        <v>348</v>
      </c>
      <c r="AI1272" t="s">
        <v>348</v>
      </c>
      <c r="AJ1272" t="str">
        <f t="shared" si="621"/>
        <v/>
      </c>
      <c r="AK1272" t="str">
        <f t="shared" si="604"/>
        <v/>
      </c>
      <c r="AL1272" t="str">
        <f t="shared" si="605"/>
        <v/>
      </c>
      <c r="AM1272" t="str">
        <f t="shared" si="594"/>
        <v>Industrial</v>
      </c>
      <c r="AN1272" t="str">
        <f t="shared" si="595"/>
        <v>Pharmaceutical</v>
      </c>
      <c r="AO1272" t="str">
        <f t="shared" si="596"/>
        <v/>
      </c>
      <c r="AP1272" t="str">
        <f t="shared" si="597"/>
        <v/>
      </c>
    </row>
    <row r="1273" spans="1:54" hidden="1" x14ac:dyDescent="0.35">
      <c r="A1273" s="1">
        <v>4087170</v>
      </c>
      <c r="B1273" s="1" t="s">
        <v>586</v>
      </c>
      <c r="C1273" s="1" t="s">
        <v>588</v>
      </c>
      <c r="D1273" s="1">
        <v>2017</v>
      </c>
      <c r="E1273" s="1" t="s">
        <v>618</v>
      </c>
      <c r="F1273" s="1">
        <v>68251</v>
      </c>
      <c r="G1273" s="1" t="s">
        <v>338</v>
      </c>
      <c r="H1273" s="1" t="s">
        <v>169</v>
      </c>
      <c r="I1273" s="1" t="s">
        <v>597</v>
      </c>
      <c r="J1273" s="1">
        <v>2440</v>
      </c>
      <c r="K1273" s="1" t="s">
        <v>345</v>
      </c>
      <c r="L1273" s="1" t="s">
        <v>345</v>
      </c>
      <c r="M1273" s="1"/>
      <c r="N1273" s="1" t="s">
        <v>606</v>
      </c>
      <c r="O1273" s="1" t="str">
        <f t="shared" si="614"/>
        <v>No</v>
      </c>
      <c r="P1273" s="1" t="s">
        <v>722</v>
      </c>
      <c r="Q1273" s="1">
        <v>84</v>
      </c>
      <c r="R1273" s="1">
        <f t="shared" si="611"/>
        <v>0</v>
      </c>
      <c r="S1273" s="1">
        <v>84</v>
      </c>
      <c r="T1273" s="1" t="s">
        <v>30</v>
      </c>
      <c r="U1273" s="1">
        <f t="shared" si="619"/>
        <v>0</v>
      </c>
      <c r="V1273" s="1">
        <f t="shared" si="620"/>
        <v>8.4000000000000005E-2</v>
      </c>
      <c r="W1273" s="1" t="s">
        <v>318</v>
      </c>
      <c r="X1273" s="1" t="str">
        <f t="shared" si="618"/>
        <v>No</v>
      </c>
      <c r="AB1273" s="1" t="s">
        <v>505</v>
      </c>
      <c r="AC1273" t="str">
        <f t="shared" si="616"/>
        <v>No</v>
      </c>
      <c r="AD1273" t="str">
        <f t="shared" si="600"/>
        <v>No</v>
      </c>
      <c r="AE1273" t="str">
        <f t="shared" si="601"/>
        <v>No</v>
      </c>
      <c r="AF1273" t="str">
        <f t="shared" si="602"/>
        <v>No</v>
      </c>
      <c r="AG1273" t="str">
        <f t="shared" si="603"/>
        <v>Yes</v>
      </c>
      <c r="AH1273" s="1" t="s">
        <v>348</v>
      </c>
      <c r="AI1273" t="s">
        <v>348</v>
      </c>
      <c r="AJ1273" t="str">
        <f t="shared" si="621"/>
        <v/>
      </c>
      <c r="AK1273" t="str">
        <f t="shared" si="604"/>
        <v/>
      </c>
      <c r="AL1273" t="str">
        <f t="shared" si="605"/>
        <v/>
      </c>
      <c r="AM1273" t="str">
        <f t="shared" si="594"/>
        <v/>
      </c>
      <c r="AN1273" t="str">
        <f t="shared" si="595"/>
        <v>Pharmaceutical</v>
      </c>
      <c r="AO1273" t="str">
        <f t="shared" si="596"/>
        <v/>
      </c>
      <c r="AP1273" t="str">
        <f t="shared" si="597"/>
        <v/>
      </c>
    </row>
    <row r="1274" spans="1:54" hidden="1" x14ac:dyDescent="0.35">
      <c r="A1274" s="1">
        <v>4087170</v>
      </c>
      <c r="B1274" s="1" t="s">
        <v>586</v>
      </c>
      <c r="C1274" s="1" t="s">
        <v>587</v>
      </c>
      <c r="D1274" s="1">
        <v>2017</v>
      </c>
      <c r="E1274" s="1" t="s">
        <v>618</v>
      </c>
      <c r="F1274" s="1">
        <v>68001</v>
      </c>
      <c r="G1274" s="1" t="s">
        <v>322</v>
      </c>
      <c r="H1274" s="1" t="s">
        <v>153</v>
      </c>
      <c r="I1274" s="1" t="s">
        <v>597</v>
      </c>
      <c r="J1274" s="1">
        <v>2440</v>
      </c>
      <c r="K1274" s="1" t="s">
        <v>345</v>
      </c>
      <c r="L1274" s="1" t="s">
        <v>561</v>
      </c>
      <c r="M1274" s="1"/>
      <c r="N1274" s="1" t="s">
        <v>606</v>
      </c>
      <c r="O1274" s="1" t="str">
        <f t="shared" si="614"/>
        <v>No</v>
      </c>
      <c r="P1274" s="1" t="s">
        <v>722</v>
      </c>
      <c r="Q1274" s="1">
        <v>80</v>
      </c>
      <c r="R1274" s="1">
        <f t="shared" si="611"/>
        <v>0</v>
      </c>
      <c r="S1274" s="1">
        <v>80</v>
      </c>
      <c r="T1274" s="1" t="s">
        <v>30</v>
      </c>
      <c r="U1274" s="1">
        <f t="shared" si="619"/>
        <v>0</v>
      </c>
      <c r="V1274" s="1">
        <f t="shared" si="620"/>
        <v>0.08</v>
      </c>
      <c r="W1274" s="1" t="s">
        <v>318</v>
      </c>
      <c r="X1274" s="1" t="str">
        <f t="shared" si="618"/>
        <v>No</v>
      </c>
      <c r="AB1274" t="s">
        <v>493</v>
      </c>
      <c r="AC1274" t="str">
        <f t="shared" si="616"/>
        <v>No</v>
      </c>
      <c r="AD1274" t="str">
        <f t="shared" si="600"/>
        <v>No</v>
      </c>
      <c r="AE1274" t="str">
        <f t="shared" si="601"/>
        <v>No</v>
      </c>
      <c r="AF1274" t="str">
        <f t="shared" si="602"/>
        <v>Yes</v>
      </c>
      <c r="AG1274" t="str">
        <f t="shared" si="603"/>
        <v>Yes</v>
      </c>
      <c r="AH1274" s="1" t="s">
        <v>348</v>
      </c>
      <c r="AI1274" t="s">
        <v>348</v>
      </c>
      <c r="AJ1274" t="str">
        <f t="shared" si="621"/>
        <v/>
      </c>
      <c r="AK1274" t="str">
        <f t="shared" si="604"/>
        <v/>
      </c>
      <c r="AL1274" t="str">
        <f t="shared" si="605"/>
        <v/>
      </c>
      <c r="AM1274" t="str">
        <f t="shared" si="594"/>
        <v>Industrial</v>
      </c>
      <c r="AN1274" t="str">
        <f t="shared" si="595"/>
        <v>Pharmaceutical</v>
      </c>
      <c r="AO1274" t="str">
        <f t="shared" si="596"/>
        <v/>
      </c>
      <c r="AP1274" t="str">
        <f t="shared" si="597"/>
        <v/>
      </c>
    </row>
    <row r="1275" spans="1:54" hidden="1" x14ac:dyDescent="0.35">
      <c r="A1275" s="1">
        <v>4087170</v>
      </c>
      <c r="B1275" s="1" t="s">
        <v>586</v>
      </c>
      <c r="C1275" s="1" t="s">
        <v>588</v>
      </c>
      <c r="D1275" s="1">
        <v>2017</v>
      </c>
      <c r="E1275" s="1" t="s">
        <v>618</v>
      </c>
      <c r="F1275" s="1">
        <v>67468</v>
      </c>
      <c r="G1275" s="1" t="s">
        <v>261</v>
      </c>
      <c r="H1275" s="1" t="s">
        <v>98</v>
      </c>
      <c r="I1275" s="1" t="s">
        <v>597</v>
      </c>
      <c r="J1275" s="1">
        <v>2440</v>
      </c>
      <c r="K1275" s="1" t="s">
        <v>345</v>
      </c>
      <c r="L1275" s="1" t="s">
        <v>563</v>
      </c>
      <c r="M1275" s="1"/>
      <c r="N1275" s="1" t="s">
        <v>606</v>
      </c>
      <c r="O1275" s="1" t="str">
        <f t="shared" si="614"/>
        <v>No</v>
      </c>
      <c r="P1275" s="1" t="s">
        <v>722</v>
      </c>
      <c r="Q1275" s="1">
        <v>8.1999999999999993</v>
      </c>
      <c r="R1275" s="1">
        <f t="shared" si="611"/>
        <v>0</v>
      </c>
      <c r="S1275" s="1">
        <v>8.1999999999999993</v>
      </c>
      <c r="T1275" s="1" t="s">
        <v>30</v>
      </c>
      <c r="U1275" s="1">
        <f t="shared" si="619"/>
        <v>0</v>
      </c>
      <c r="V1275" s="1">
        <f t="shared" si="620"/>
        <v>8.199999999999999E-3</v>
      </c>
      <c r="W1275" s="1" t="s">
        <v>231</v>
      </c>
      <c r="X1275" s="1" t="str">
        <f t="shared" si="618"/>
        <v>No</v>
      </c>
      <c r="AB1275" t="s">
        <v>437</v>
      </c>
      <c r="AC1275" t="str">
        <f t="shared" si="616"/>
        <v>No</v>
      </c>
      <c r="AD1275" t="str">
        <f t="shared" si="600"/>
        <v>Yes</v>
      </c>
      <c r="AE1275" t="str">
        <f t="shared" si="601"/>
        <v>No</v>
      </c>
      <c r="AF1275" t="str">
        <f t="shared" si="602"/>
        <v>No</v>
      </c>
      <c r="AG1275" t="str">
        <f t="shared" si="603"/>
        <v>Yes</v>
      </c>
      <c r="AH1275" s="1" t="s">
        <v>348</v>
      </c>
      <c r="AI1275" t="s">
        <v>348</v>
      </c>
      <c r="AJ1275" t="str">
        <f t="shared" si="621"/>
        <v/>
      </c>
      <c r="AK1275" t="str">
        <f t="shared" si="604"/>
        <v>PCP</v>
      </c>
      <c r="AL1275" t="str">
        <f t="shared" si="605"/>
        <v/>
      </c>
      <c r="AM1275" t="str">
        <f t="shared" ref="AM1275:AM1338" si="622">IF(AF1275="Yes", "Industrial", "")</f>
        <v/>
      </c>
      <c r="AN1275" t="str">
        <f t="shared" ref="AN1275:AN1338" si="623">IF(AG1275="Yes", "Pharmaceutical", "")</f>
        <v>Pharmaceutical</v>
      </c>
      <c r="AO1275" t="str">
        <f t="shared" ref="AO1275:AO1338" si="624">IF(AH1275="Yes", "PAH", "")</f>
        <v/>
      </c>
      <c r="AP1275" t="str">
        <f t="shared" ref="AP1275:AP1338" si="625">IF(AI1275="Yes", "Other", "")</f>
        <v/>
      </c>
    </row>
    <row r="1276" spans="1:54" hidden="1" x14ac:dyDescent="0.35">
      <c r="A1276" s="1">
        <v>4087170</v>
      </c>
      <c r="B1276" s="1" t="s">
        <v>586</v>
      </c>
      <c r="C1276" s="1" t="s">
        <v>587</v>
      </c>
      <c r="D1276" s="1">
        <v>2017</v>
      </c>
      <c r="E1276" s="1" t="s">
        <v>618</v>
      </c>
      <c r="F1276" s="1">
        <v>67502</v>
      </c>
      <c r="G1276" s="1" t="s">
        <v>289</v>
      </c>
      <c r="H1276" s="1" t="s">
        <v>125</v>
      </c>
      <c r="I1276" s="1" t="s">
        <v>597</v>
      </c>
      <c r="J1276" s="1">
        <v>2440</v>
      </c>
      <c r="K1276" s="1" t="s">
        <v>345</v>
      </c>
      <c r="L1276" s="1" t="s">
        <v>345</v>
      </c>
      <c r="M1276" s="1"/>
      <c r="N1276" s="1" t="s">
        <v>606</v>
      </c>
      <c r="O1276" s="1" t="str">
        <f t="shared" si="614"/>
        <v>No</v>
      </c>
      <c r="P1276" s="1" t="s">
        <v>722</v>
      </c>
      <c r="Q1276" s="1">
        <v>20</v>
      </c>
      <c r="R1276" s="1">
        <f t="shared" si="611"/>
        <v>0</v>
      </c>
      <c r="S1276" s="1">
        <v>13</v>
      </c>
      <c r="T1276" s="1" t="s">
        <v>30</v>
      </c>
      <c r="U1276" s="1">
        <f t="shared" si="619"/>
        <v>0</v>
      </c>
      <c r="V1276" s="1">
        <f t="shared" si="620"/>
        <v>1.2999999999999999E-2</v>
      </c>
      <c r="W1276" s="1" t="s">
        <v>231</v>
      </c>
      <c r="X1276" s="1" t="str">
        <f t="shared" si="618"/>
        <v>No</v>
      </c>
      <c r="AB1276" t="s">
        <v>464</v>
      </c>
      <c r="AC1276" t="str">
        <f t="shared" si="616"/>
        <v>No</v>
      </c>
      <c r="AD1276" t="str">
        <f t="shared" si="600"/>
        <v>No</v>
      </c>
      <c r="AE1276" t="str">
        <f t="shared" si="601"/>
        <v>No</v>
      </c>
      <c r="AF1276" t="str">
        <f t="shared" si="602"/>
        <v>No</v>
      </c>
      <c r="AG1276" t="str">
        <f t="shared" si="603"/>
        <v>Yes</v>
      </c>
      <c r="AH1276" s="1" t="s">
        <v>348</v>
      </c>
      <c r="AI1276" t="s">
        <v>348</v>
      </c>
      <c r="AJ1276" t="str">
        <f t="shared" si="621"/>
        <v/>
      </c>
      <c r="AK1276" t="str">
        <f t="shared" si="604"/>
        <v/>
      </c>
      <c r="AL1276" t="str">
        <f t="shared" si="605"/>
        <v/>
      </c>
      <c r="AM1276" t="str">
        <f t="shared" si="622"/>
        <v/>
      </c>
      <c r="AN1276" t="str">
        <f t="shared" si="623"/>
        <v>Pharmaceutical</v>
      </c>
      <c r="AO1276" t="str">
        <f t="shared" si="624"/>
        <v/>
      </c>
      <c r="AP1276" t="str">
        <f t="shared" si="625"/>
        <v/>
      </c>
    </row>
    <row r="1277" spans="1:54" hidden="1" x14ac:dyDescent="0.35">
      <c r="A1277" s="1">
        <v>4087170</v>
      </c>
      <c r="B1277" s="1" t="s">
        <v>586</v>
      </c>
      <c r="C1277" s="1" t="s">
        <v>588</v>
      </c>
      <c r="D1277" s="1">
        <v>2017</v>
      </c>
      <c r="E1277" s="1" t="s">
        <v>618</v>
      </c>
      <c r="F1277" s="1">
        <v>67499</v>
      </c>
      <c r="G1277" s="1" t="s">
        <v>286</v>
      </c>
      <c r="H1277" s="1" t="s">
        <v>122</v>
      </c>
      <c r="I1277" s="1" t="s">
        <v>597</v>
      </c>
      <c r="J1277" s="1">
        <v>2440</v>
      </c>
      <c r="K1277" s="1" t="s">
        <v>345</v>
      </c>
      <c r="L1277" s="1" t="s">
        <v>567</v>
      </c>
      <c r="M1277" s="1"/>
      <c r="N1277" s="1" t="s">
        <v>606</v>
      </c>
      <c r="O1277" s="1" t="str">
        <f t="shared" si="614"/>
        <v>No</v>
      </c>
      <c r="P1277" s="1" t="s">
        <v>722</v>
      </c>
      <c r="Q1277" s="1">
        <v>4</v>
      </c>
      <c r="R1277" s="1">
        <f t="shared" si="611"/>
        <v>0</v>
      </c>
      <c r="S1277" s="1">
        <v>4</v>
      </c>
      <c r="T1277" s="1" t="s">
        <v>30</v>
      </c>
      <c r="U1277" s="1">
        <f t="shared" si="619"/>
        <v>0</v>
      </c>
      <c r="V1277" s="1">
        <f t="shared" si="620"/>
        <v>4.0000000000000001E-3</v>
      </c>
      <c r="W1277" s="1" t="s">
        <v>231</v>
      </c>
      <c r="X1277" s="1" t="str">
        <f t="shared" si="618"/>
        <v>No</v>
      </c>
      <c r="AB1277" t="s">
        <v>461</v>
      </c>
      <c r="AC1277" s="1" t="s">
        <v>349</v>
      </c>
      <c r="AD1277" t="str">
        <f t="shared" si="600"/>
        <v>No</v>
      </c>
      <c r="AE1277" t="str">
        <f t="shared" si="601"/>
        <v>No</v>
      </c>
      <c r="AF1277" t="str">
        <f t="shared" si="602"/>
        <v>Yes</v>
      </c>
      <c r="AG1277" t="str">
        <f t="shared" si="603"/>
        <v>Yes</v>
      </c>
      <c r="AH1277" s="1" t="s">
        <v>348</v>
      </c>
      <c r="AI1277" t="s">
        <v>348</v>
      </c>
      <c r="AJ1277" t="str">
        <f t="shared" si="621"/>
        <v>Pesticide</v>
      </c>
      <c r="AK1277" t="str">
        <f t="shared" si="604"/>
        <v/>
      </c>
      <c r="AL1277" t="str">
        <f t="shared" si="605"/>
        <v/>
      </c>
      <c r="AM1277" t="str">
        <f t="shared" si="622"/>
        <v>Industrial</v>
      </c>
      <c r="AN1277" t="str">
        <f t="shared" si="623"/>
        <v>Pharmaceutical</v>
      </c>
      <c r="AO1277" t="str">
        <f t="shared" si="624"/>
        <v/>
      </c>
      <c r="AP1277" t="str">
        <f t="shared" si="625"/>
        <v/>
      </c>
    </row>
    <row r="1278" spans="1:54" hidden="1" x14ac:dyDescent="0.35">
      <c r="A1278" s="1">
        <v>4087170</v>
      </c>
      <c r="B1278" s="1" t="s">
        <v>586</v>
      </c>
      <c r="C1278" s="1" t="s">
        <v>587</v>
      </c>
      <c r="D1278" s="1">
        <v>2017</v>
      </c>
      <c r="E1278" s="1" t="s">
        <v>618</v>
      </c>
      <c r="F1278" s="1">
        <v>38932</v>
      </c>
      <c r="G1278" s="1" t="s">
        <v>192</v>
      </c>
      <c r="H1278" s="1" t="s">
        <v>23</v>
      </c>
      <c r="I1278" s="1" t="s">
        <v>596</v>
      </c>
      <c r="J1278" s="1">
        <v>4433</v>
      </c>
      <c r="K1278" s="1" t="s">
        <v>614</v>
      </c>
      <c r="L1278" s="1" t="s">
        <v>552</v>
      </c>
      <c r="M1278" s="1"/>
      <c r="N1278" s="1" t="s">
        <v>606</v>
      </c>
      <c r="O1278" s="1" t="str">
        <f t="shared" si="614"/>
        <v>No</v>
      </c>
      <c r="P1278" s="1" t="s">
        <v>722</v>
      </c>
      <c r="Q1278" s="1">
        <v>0.12</v>
      </c>
      <c r="R1278" s="1">
        <f t="shared" si="611"/>
        <v>0</v>
      </c>
      <c r="S1278" s="1">
        <v>0.12</v>
      </c>
      <c r="T1278" s="1" t="s">
        <v>7</v>
      </c>
      <c r="U1278" s="1">
        <f>R1278/1</f>
        <v>0</v>
      </c>
      <c r="V1278" s="1">
        <f>S1278</f>
        <v>0.12</v>
      </c>
      <c r="W1278" s="1" t="s">
        <v>177</v>
      </c>
      <c r="X1278" s="1" t="str">
        <f t="shared" si="618"/>
        <v>No</v>
      </c>
      <c r="AB1278" t="s">
        <v>363</v>
      </c>
      <c r="AC1278" t="s">
        <v>349</v>
      </c>
      <c r="AD1278" t="str">
        <f t="shared" si="600"/>
        <v>No</v>
      </c>
      <c r="AE1278" t="str">
        <f t="shared" si="601"/>
        <v>Yes</v>
      </c>
      <c r="AF1278" t="str">
        <f t="shared" si="602"/>
        <v>Yes</v>
      </c>
      <c r="AG1278" t="str">
        <f t="shared" si="603"/>
        <v>Yes</v>
      </c>
      <c r="AH1278" t="s">
        <v>348</v>
      </c>
      <c r="AI1278" t="s">
        <v>348</v>
      </c>
      <c r="AJ1278" t="str">
        <f t="shared" si="621"/>
        <v>Pesticide</v>
      </c>
      <c r="AK1278" t="str">
        <f t="shared" si="604"/>
        <v/>
      </c>
      <c r="AL1278" t="str">
        <f t="shared" si="605"/>
        <v>Consumer</v>
      </c>
      <c r="AM1278" t="str">
        <f t="shared" si="622"/>
        <v>Industrial</v>
      </c>
      <c r="AN1278" t="str">
        <f t="shared" si="623"/>
        <v>Pharmaceutical</v>
      </c>
      <c r="AO1278" t="str">
        <f t="shared" si="624"/>
        <v/>
      </c>
      <c r="AP1278" t="str">
        <f t="shared" si="625"/>
        <v/>
      </c>
    </row>
    <row r="1279" spans="1:54" s="9" customFormat="1" hidden="1" x14ac:dyDescent="0.35">
      <c r="A1279" s="1">
        <v>4087170</v>
      </c>
      <c r="B1279" s="1" t="s">
        <v>586</v>
      </c>
      <c r="C1279" s="1" t="s">
        <v>588</v>
      </c>
      <c r="D1279" s="1">
        <v>2017</v>
      </c>
      <c r="E1279" s="1" t="s">
        <v>618</v>
      </c>
      <c r="F1279" s="1">
        <v>39570</v>
      </c>
      <c r="G1279" s="1" t="s">
        <v>195</v>
      </c>
      <c r="H1279" s="1" t="s">
        <v>27</v>
      </c>
      <c r="I1279" s="1" t="s">
        <v>596</v>
      </c>
      <c r="J1279" s="1">
        <v>4433</v>
      </c>
      <c r="K1279" s="1" t="s">
        <v>614</v>
      </c>
      <c r="L1279" s="1" t="s">
        <v>550</v>
      </c>
      <c r="M1279" s="1"/>
      <c r="N1279" s="1" t="s">
        <v>606</v>
      </c>
      <c r="O1279" s="1" t="str">
        <f t="shared" si="614"/>
        <v>No</v>
      </c>
      <c r="P1279" s="1" t="s">
        <v>722</v>
      </c>
      <c r="Q1279" s="1">
        <v>0.32</v>
      </c>
      <c r="R1279" s="1">
        <f t="shared" si="611"/>
        <v>0</v>
      </c>
      <c r="S1279" s="1">
        <v>0.32</v>
      </c>
      <c r="T1279" s="1" t="s">
        <v>7</v>
      </c>
      <c r="U1279" s="1">
        <f>R1279/1</f>
        <v>0</v>
      </c>
      <c r="V1279" s="1">
        <f>S1279</f>
        <v>0.32</v>
      </c>
      <c r="W1279" s="1" t="s">
        <v>177</v>
      </c>
      <c r="X1279" s="1" t="str">
        <f t="shared" si="618"/>
        <v>No</v>
      </c>
      <c r="Y1279"/>
      <c r="Z1279"/>
      <c r="AA1279"/>
      <c r="AB1279" s="1" t="s">
        <v>367</v>
      </c>
      <c r="AC1279" s="1" t="s">
        <v>349</v>
      </c>
      <c r="AD1279" t="str">
        <f t="shared" ref="AD1279:AD1342" si="626">IF(ISNUMBER(SEARCH("Personal_care", AB1279)), "Yes", "No")</f>
        <v>Yes</v>
      </c>
      <c r="AE1279" t="str">
        <f t="shared" ref="AE1279:AE1342" si="627">IF(ISNUMBER(SEARCH("Consumer_use", AB1279)), "Yes", "No")</f>
        <v>Yes</v>
      </c>
      <c r="AF1279" t="str">
        <f t="shared" ref="AF1279:AF1342" si="628">IF(ISNUMBER(SEARCH("Industrial_manufacturing", AB1279)), "Yes", "No")</f>
        <v>No</v>
      </c>
      <c r="AG1279" t="str">
        <f t="shared" ref="AG1279:AG1342" si="629">IF(ISNUMBER(SEARCH("Drug", AB1279)), "Yes", "No")</f>
        <v>Yes</v>
      </c>
      <c r="AH1279" s="1" t="s">
        <v>348</v>
      </c>
      <c r="AI1279" t="s">
        <v>348</v>
      </c>
      <c r="AJ1279" t="str">
        <f t="shared" si="621"/>
        <v>Pesticide</v>
      </c>
      <c r="AK1279" t="str">
        <f t="shared" si="604"/>
        <v>PCP</v>
      </c>
      <c r="AL1279" t="str">
        <f t="shared" si="605"/>
        <v>Consumer</v>
      </c>
      <c r="AM1279" t="str">
        <f t="shared" si="622"/>
        <v/>
      </c>
      <c r="AN1279" t="str">
        <f t="shared" si="623"/>
        <v>Pharmaceutical</v>
      </c>
      <c r="AO1279" t="str">
        <f t="shared" si="624"/>
        <v/>
      </c>
      <c r="AP1279" t="str">
        <f t="shared" si="625"/>
        <v/>
      </c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 spans="1:54" hidden="1" x14ac:dyDescent="0.35">
      <c r="A1280" s="1">
        <v>4087170</v>
      </c>
      <c r="B1280" s="1" t="s">
        <v>586</v>
      </c>
      <c r="C1280" s="1" t="s">
        <v>587</v>
      </c>
      <c r="D1280" s="1">
        <v>2017</v>
      </c>
      <c r="E1280" s="1" t="s">
        <v>618</v>
      </c>
      <c r="F1280" s="1">
        <v>67510</v>
      </c>
      <c r="G1280" s="1" t="s">
        <v>296</v>
      </c>
      <c r="H1280" s="1" t="s">
        <v>132</v>
      </c>
      <c r="I1280" s="1" t="s">
        <v>597</v>
      </c>
      <c r="J1280" s="1">
        <v>2440</v>
      </c>
      <c r="K1280" s="1" t="s">
        <v>345</v>
      </c>
      <c r="L1280" s="1" t="s">
        <v>345</v>
      </c>
      <c r="M1280" s="1" t="s">
        <v>345</v>
      </c>
      <c r="N1280" s="1" t="s">
        <v>607</v>
      </c>
      <c r="O1280" s="1" t="str">
        <f t="shared" si="614"/>
        <v>Yes</v>
      </c>
      <c r="P1280" s="1" t="s">
        <v>349</v>
      </c>
      <c r="Q1280" s="1">
        <v>20.5</v>
      </c>
      <c r="R1280" s="1">
        <f t="shared" si="611"/>
        <v>20.5</v>
      </c>
      <c r="S1280" s="1">
        <v>44</v>
      </c>
      <c r="T1280" s="1" t="s">
        <v>30</v>
      </c>
      <c r="U1280" s="1">
        <f>R1280/1000</f>
        <v>2.0500000000000001E-2</v>
      </c>
      <c r="V1280" s="1">
        <f>S1280/1000</f>
        <v>4.3999999999999997E-2</v>
      </c>
      <c r="W1280" s="1" t="s">
        <v>231</v>
      </c>
      <c r="X1280" s="1" t="str">
        <f t="shared" si="618"/>
        <v>Yes</v>
      </c>
      <c r="AB1280" t="s">
        <v>471</v>
      </c>
      <c r="AC1280" t="str">
        <f t="shared" ref="AC1280:AC1297" si="630">IF(ISNUMBER(SEARCH("Pesticide, active_ingredient", AB1280)), "Yes", "No")</f>
        <v>No</v>
      </c>
      <c r="AD1280" t="str">
        <f t="shared" si="626"/>
        <v>No</v>
      </c>
      <c r="AE1280" t="str">
        <f t="shared" si="627"/>
        <v>No</v>
      </c>
      <c r="AF1280" t="str">
        <f t="shared" si="628"/>
        <v>No</v>
      </c>
      <c r="AG1280" t="str">
        <f t="shared" si="629"/>
        <v>Yes</v>
      </c>
      <c r="AH1280" s="1" t="s">
        <v>348</v>
      </c>
      <c r="AI1280" t="s">
        <v>348</v>
      </c>
      <c r="AJ1280" t="str">
        <f t="shared" si="621"/>
        <v/>
      </c>
      <c r="AK1280" t="str">
        <f t="shared" si="604"/>
        <v/>
      </c>
      <c r="AL1280" t="str">
        <f t="shared" si="605"/>
        <v/>
      </c>
      <c r="AM1280" t="str">
        <f t="shared" si="622"/>
        <v/>
      </c>
      <c r="AN1280" t="str">
        <f t="shared" si="623"/>
        <v>Pharmaceutical</v>
      </c>
      <c r="AO1280" t="str">
        <f t="shared" si="624"/>
        <v/>
      </c>
      <c r="AP1280" t="str">
        <f t="shared" si="625"/>
        <v/>
      </c>
    </row>
    <row r="1281" spans="1:42" hidden="1" x14ac:dyDescent="0.35">
      <c r="A1281" s="1">
        <v>4087170</v>
      </c>
      <c r="B1281" s="1" t="s">
        <v>586</v>
      </c>
      <c r="C1281" s="1" t="s">
        <v>588</v>
      </c>
      <c r="D1281" s="1">
        <v>2017</v>
      </c>
      <c r="E1281" s="1" t="s">
        <v>618</v>
      </c>
      <c r="F1281" s="1">
        <v>30218</v>
      </c>
      <c r="G1281" s="1" t="s">
        <v>179</v>
      </c>
      <c r="H1281" s="1" t="s">
        <v>9</v>
      </c>
      <c r="I1281" s="1" t="s">
        <v>596</v>
      </c>
      <c r="J1281" s="1">
        <v>4433</v>
      </c>
      <c r="K1281" s="1" t="s">
        <v>614</v>
      </c>
      <c r="L1281" s="1" t="s">
        <v>544</v>
      </c>
      <c r="M1281" s="1"/>
      <c r="N1281" s="1" t="s">
        <v>606</v>
      </c>
      <c r="O1281" s="1" t="str">
        <f t="shared" si="614"/>
        <v>No</v>
      </c>
      <c r="P1281" s="1" t="s">
        <v>722</v>
      </c>
      <c r="Q1281" s="1">
        <v>0.08</v>
      </c>
      <c r="R1281" s="1">
        <f t="shared" si="611"/>
        <v>0</v>
      </c>
      <c r="S1281" s="1">
        <v>0.08</v>
      </c>
      <c r="T1281" s="1" t="s">
        <v>7</v>
      </c>
      <c r="U1281" s="1">
        <f>R1281/1</f>
        <v>0</v>
      </c>
      <c r="V1281" s="1">
        <f>S1281</f>
        <v>0.08</v>
      </c>
      <c r="W1281" s="1" t="s">
        <v>177</v>
      </c>
      <c r="X1281" s="1" t="str">
        <f t="shared" si="618"/>
        <v>No</v>
      </c>
      <c r="AB1281" t="s">
        <v>351</v>
      </c>
      <c r="AC1281" t="str">
        <f t="shared" si="630"/>
        <v>Yes</v>
      </c>
      <c r="AD1281" t="str">
        <f t="shared" si="626"/>
        <v>Yes</v>
      </c>
      <c r="AE1281" t="str">
        <f t="shared" si="627"/>
        <v>Yes</v>
      </c>
      <c r="AF1281" t="str">
        <f t="shared" si="628"/>
        <v>Yes</v>
      </c>
      <c r="AG1281" t="str">
        <f t="shared" si="629"/>
        <v>Yes</v>
      </c>
      <c r="AH1281" t="s">
        <v>348</v>
      </c>
      <c r="AI1281" t="s">
        <v>348</v>
      </c>
      <c r="AJ1281" t="str">
        <f t="shared" si="621"/>
        <v>Pesticide</v>
      </c>
      <c r="AK1281" t="str">
        <f t="shared" si="604"/>
        <v>PCP</v>
      </c>
      <c r="AL1281" t="str">
        <f t="shared" si="605"/>
        <v>Consumer</v>
      </c>
      <c r="AM1281" t="str">
        <f t="shared" si="622"/>
        <v>Industrial</v>
      </c>
      <c r="AN1281" t="str">
        <f t="shared" si="623"/>
        <v>Pharmaceutical</v>
      </c>
      <c r="AO1281" t="str">
        <f t="shared" si="624"/>
        <v/>
      </c>
      <c r="AP1281" t="str">
        <f t="shared" si="625"/>
        <v/>
      </c>
    </row>
    <row r="1282" spans="1:42" hidden="1" x14ac:dyDescent="0.35">
      <c r="A1282" s="1">
        <v>4087170</v>
      </c>
      <c r="B1282" s="1" t="s">
        <v>586</v>
      </c>
      <c r="C1282" s="1" t="s">
        <v>587</v>
      </c>
      <c r="D1282" s="1">
        <v>2017</v>
      </c>
      <c r="E1282" s="1" t="s">
        <v>618</v>
      </c>
      <c r="F1282" s="1">
        <v>34376</v>
      </c>
      <c r="G1282" s="1" t="s">
        <v>185</v>
      </c>
      <c r="H1282" s="1" t="s">
        <v>15</v>
      </c>
      <c r="I1282" s="1" t="s">
        <v>596</v>
      </c>
      <c r="J1282" s="1">
        <v>4433</v>
      </c>
      <c r="K1282" s="1" t="s">
        <v>614</v>
      </c>
      <c r="L1282" s="1" t="s">
        <v>543</v>
      </c>
      <c r="M1282" s="1" t="s">
        <v>507</v>
      </c>
      <c r="O1282" s="1" t="str">
        <f t="shared" si="614"/>
        <v>Yes</v>
      </c>
      <c r="P1282" s="1" t="s">
        <v>349</v>
      </c>
      <c r="Q1282" s="1">
        <v>0.05</v>
      </c>
      <c r="R1282" s="1">
        <f t="shared" si="611"/>
        <v>0.05</v>
      </c>
      <c r="S1282" s="1">
        <v>0.02</v>
      </c>
      <c r="T1282" s="1" t="s">
        <v>7</v>
      </c>
      <c r="U1282" s="1">
        <f>R1282/1</f>
        <v>0.05</v>
      </c>
      <c r="V1282" s="1">
        <f>S1282</f>
        <v>0.02</v>
      </c>
      <c r="W1282" s="1" t="s">
        <v>177</v>
      </c>
      <c r="X1282" s="1" t="str">
        <f>IF(S1282&lt;R1282, "Yes*", "No")</f>
        <v>Yes*</v>
      </c>
      <c r="AB1282" t="s">
        <v>356</v>
      </c>
      <c r="AC1282" t="str">
        <f t="shared" si="630"/>
        <v>No</v>
      </c>
      <c r="AD1282" t="str">
        <f t="shared" si="626"/>
        <v>No</v>
      </c>
      <c r="AE1282" t="str">
        <f t="shared" si="627"/>
        <v>Yes</v>
      </c>
      <c r="AF1282" t="str">
        <f t="shared" si="628"/>
        <v>Yes</v>
      </c>
      <c r="AG1282" t="str">
        <f t="shared" si="629"/>
        <v>No</v>
      </c>
      <c r="AH1282" t="s">
        <v>349</v>
      </c>
      <c r="AI1282" t="s">
        <v>348</v>
      </c>
      <c r="AJ1282" t="str">
        <f t="shared" si="621"/>
        <v/>
      </c>
      <c r="AK1282" t="str">
        <f t="shared" ref="AK1282:AK1345" si="631">IF(AD1282="Yes", "PCP", "")</f>
        <v/>
      </c>
      <c r="AL1282" t="str">
        <f t="shared" ref="AL1282:AL1345" si="632">IF(AE1282="Yes", "Consumer", "")</f>
        <v>Consumer</v>
      </c>
      <c r="AM1282" t="str">
        <f t="shared" si="622"/>
        <v>Industrial</v>
      </c>
      <c r="AN1282" t="str">
        <f t="shared" si="623"/>
        <v/>
      </c>
      <c r="AO1282" t="str">
        <f t="shared" si="624"/>
        <v>PAH</v>
      </c>
      <c r="AP1282" t="str">
        <f t="shared" si="625"/>
        <v/>
      </c>
    </row>
    <row r="1283" spans="1:42" hidden="1" x14ac:dyDescent="0.35">
      <c r="A1283" s="1">
        <v>4087141</v>
      </c>
      <c r="B1283" s="1" t="s">
        <v>582</v>
      </c>
      <c r="C1283" s="1" t="s">
        <v>583</v>
      </c>
      <c r="D1283" s="1">
        <v>2017</v>
      </c>
      <c r="E1283" s="1" t="s">
        <v>618</v>
      </c>
      <c r="F1283" s="1">
        <v>34336</v>
      </c>
      <c r="G1283" s="1" t="s">
        <v>184</v>
      </c>
      <c r="H1283" s="1" t="s">
        <v>14</v>
      </c>
      <c r="I1283" s="1" t="s">
        <v>596</v>
      </c>
      <c r="J1283" s="1">
        <v>4433</v>
      </c>
      <c r="K1283" s="1" t="s">
        <v>614</v>
      </c>
      <c r="L1283" s="1" t="s">
        <v>532</v>
      </c>
      <c r="M1283" s="1" t="s">
        <v>554</v>
      </c>
      <c r="N1283" s="1" t="s">
        <v>606</v>
      </c>
      <c r="O1283" s="1" t="s">
        <v>348</v>
      </c>
      <c r="P1283" s="1" t="s">
        <v>722</v>
      </c>
      <c r="Q1283" s="1">
        <f>0.1 - 0.1</f>
        <v>0</v>
      </c>
      <c r="R1283" s="1">
        <f t="shared" si="611"/>
        <v>0</v>
      </c>
      <c r="S1283" s="1">
        <v>0.4</v>
      </c>
      <c r="T1283" s="1" t="s">
        <v>7</v>
      </c>
      <c r="U1283" s="1">
        <f>R1283/1</f>
        <v>0</v>
      </c>
      <c r="V1283" s="1">
        <f>S1283</f>
        <v>0.4</v>
      </c>
      <c r="W1283" s="1" t="s">
        <v>569</v>
      </c>
      <c r="X1283" s="1" t="str">
        <f t="shared" ref="X1283:X1289" si="633">IF(N1283="E", "Yes", "No")</f>
        <v>No</v>
      </c>
      <c r="AB1283" t="s">
        <v>527</v>
      </c>
      <c r="AC1283" t="str">
        <f t="shared" si="630"/>
        <v>No</v>
      </c>
      <c r="AD1283" t="str">
        <f t="shared" si="626"/>
        <v>No</v>
      </c>
      <c r="AE1283" t="str">
        <f t="shared" si="627"/>
        <v>No</v>
      </c>
      <c r="AF1283" t="str">
        <f t="shared" si="628"/>
        <v>No</v>
      </c>
      <c r="AG1283" t="str">
        <f t="shared" si="629"/>
        <v>No</v>
      </c>
      <c r="AH1283" t="s">
        <v>348</v>
      </c>
      <c r="AI1283" t="s">
        <v>349</v>
      </c>
      <c r="AJ1283" t="str">
        <f t="shared" si="621"/>
        <v/>
      </c>
      <c r="AK1283" t="str">
        <f t="shared" si="631"/>
        <v/>
      </c>
      <c r="AL1283" t="str">
        <f t="shared" si="632"/>
        <v/>
      </c>
      <c r="AM1283" t="str">
        <f t="shared" si="622"/>
        <v/>
      </c>
      <c r="AN1283" t="str">
        <f t="shared" si="623"/>
        <v/>
      </c>
      <c r="AO1283" t="str">
        <f t="shared" si="624"/>
        <v/>
      </c>
      <c r="AP1283" t="str">
        <f t="shared" si="625"/>
        <v>Other</v>
      </c>
    </row>
    <row r="1284" spans="1:42" hidden="1" x14ac:dyDescent="0.35">
      <c r="A1284" s="1">
        <v>4087170</v>
      </c>
      <c r="B1284" s="1" t="s">
        <v>586</v>
      </c>
      <c r="C1284" s="1" t="s">
        <v>587</v>
      </c>
      <c r="D1284" s="1">
        <v>2017</v>
      </c>
      <c r="E1284" s="1" t="s">
        <v>618</v>
      </c>
      <c r="F1284" s="1">
        <v>67460</v>
      </c>
      <c r="G1284" s="1" t="s">
        <v>255</v>
      </c>
      <c r="H1284" s="1" t="s">
        <v>718</v>
      </c>
      <c r="I1284" s="1" t="s">
        <v>597</v>
      </c>
      <c r="J1284" s="1">
        <v>2440</v>
      </c>
      <c r="K1284" s="1" t="s">
        <v>345</v>
      </c>
      <c r="L1284" s="1" t="s">
        <v>563</v>
      </c>
      <c r="M1284" s="1"/>
      <c r="N1284" s="1" t="s">
        <v>606</v>
      </c>
      <c r="O1284" s="1" t="str">
        <f t="shared" ref="O1284:O1315" si="634">IF(N1284="&lt;", "No", "Yes")</f>
        <v>No</v>
      </c>
      <c r="P1284" s="1" t="s">
        <v>722</v>
      </c>
      <c r="Q1284" s="1">
        <v>11</v>
      </c>
      <c r="R1284" s="1">
        <f t="shared" si="611"/>
        <v>0</v>
      </c>
      <c r="S1284" s="1">
        <v>6</v>
      </c>
      <c r="T1284" s="1" t="s">
        <v>30</v>
      </c>
      <c r="U1284" s="1">
        <f t="shared" ref="U1284:V1287" si="635">R1284/1000</f>
        <v>0</v>
      </c>
      <c r="V1284" s="1">
        <f t="shared" si="635"/>
        <v>6.0000000000000001E-3</v>
      </c>
      <c r="W1284" s="1" t="s">
        <v>231</v>
      </c>
      <c r="X1284" s="1" t="str">
        <f t="shared" si="633"/>
        <v>No</v>
      </c>
      <c r="AB1284" t="s">
        <v>431</v>
      </c>
      <c r="AC1284" t="str">
        <f t="shared" si="630"/>
        <v>No</v>
      </c>
      <c r="AD1284" t="str">
        <f t="shared" si="626"/>
        <v>Yes</v>
      </c>
      <c r="AE1284" t="str">
        <f t="shared" si="627"/>
        <v>No</v>
      </c>
      <c r="AF1284" t="str">
        <f t="shared" si="628"/>
        <v>No</v>
      </c>
      <c r="AG1284" t="str">
        <f t="shared" si="629"/>
        <v>Yes</v>
      </c>
      <c r="AH1284" s="1" t="s">
        <v>348</v>
      </c>
      <c r="AI1284" t="s">
        <v>348</v>
      </c>
      <c r="AJ1284" t="str">
        <f t="shared" si="621"/>
        <v/>
      </c>
      <c r="AK1284" t="str">
        <f t="shared" si="631"/>
        <v>PCP</v>
      </c>
      <c r="AL1284" t="str">
        <f t="shared" si="632"/>
        <v/>
      </c>
      <c r="AM1284" t="str">
        <f t="shared" si="622"/>
        <v/>
      </c>
      <c r="AN1284" t="str">
        <f t="shared" si="623"/>
        <v>Pharmaceutical</v>
      </c>
      <c r="AO1284" t="str">
        <f t="shared" si="624"/>
        <v/>
      </c>
      <c r="AP1284" t="str">
        <f t="shared" si="625"/>
        <v/>
      </c>
    </row>
    <row r="1285" spans="1:42" hidden="1" x14ac:dyDescent="0.35">
      <c r="A1285" s="1">
        <v>4087170</v>
      </c>
      <c r="B1285" s="1" t="s">
        <v>586</v>
      </c>
      <c r="C1285" s="1" t="s">
        <v>588</v>
      </c>
      <c r="D1285" s="1">
        <v>2017</v>
      </c>
      <c r="E1285" s="1" t="s">
        <v>618</v>
      </c>
      <c r="F1285" s="1">
        <v>67519</v>
      </c>
      <c r="G1285" s="1" t="s">
        <v>304</v>
      </c>
      <c r="H1285" s="1" t="s">
        <v>138</v>
      </c>
      <c r="I1285" s="1" t="s">
        <v>597</v>
      </c>
      <c r="J1285" s="1">
        <v>2440</v>
      </c>
      <c r="K1285" s="1" t="s">
        <v>345</v>
      </c>
      <c r="L1285" s="1" t="s">
        <v>345</v>
      </c>
      <c r="M1285" s="1"/>
      <c r="N1285" s="1" t="s">
        <v>606</v>
      </c>
      <c r="O1285" s="1" t="str">
        <f t="shared" si="634"/>
        <v>No</v>
      </c>
      <c r="P1285" s="1" t="s">
        <v>722</v>
      </c>
      <c r="Q1285" s="1">
        <v>200</v>
      </c>
      <c r="R1285" s="1">
        <f t="shared" si="611"/>
        <v>0</v>
      </c>
      <c r="S1285" s="1">
        <v>200</v>
      </c>
      <c r="T1285" s="1" t="s">
        <v>30</v>
      </c>
      <c r="U1285" s="1">
        <f t="shared" si="635"/>
        <v>0</v>
      </c>
      <c r="V1285" s="1">
        <f t="shared" si="635"/>
        <v>0.2</v>
      </c>
      <c r="W1285" s="1" t="s">
        <v>231</v>
      </c>
      <c r="X1285" s="1" t="str">
        <f t="shared" si="633"/>
        <v>No</v>
      </c>
      <c r="AB1285" t="s">
        <v>480</v>
      </c>
      <c r="AC1285" t="str">
        <f t="shared" si="630"/>
        <v>No</v>
      </c>
      <c r="AD1285" t="str">
        <f t="shared" si="626"/>
        <v>No</v>
      </c>
      <c r="AE1285" t="str">
        <f t="shared" si="627"/>
        <v>No</v>
      </c>
      <c r="AF1285" t="str">
        <f t="shared" si="628"/>
        <v>No</v>
      </c>
      <c r="AG1285" t="str">
        <f t="shared" si="629"/>
        <v>Yes</v>
      </c>
      <c r="AH1285" s="1" t="s">
        <v>348</v>
      </c>
      <c r="AI1285" t="s">
        <v>348</v>
      </c>
      <c r="AJ1285" t="str">
        <f t="shared" si="621"/>
        <v/>
      </c>
      <c r="AK1285" t="str">
        <f t="shared" si="631"/>
        <v/>
      </c>
      <c r="AL1285" t="str">
        <f t="shared" si="632"/>
        <v/>
      </c>
      <c r="AM1285" t="str">
        <f t="shared" si="622"/>
        <v/>
      </c>
      <c r="AN1285" t="str">
        <f t="shared" si="623"/>
        <v>Pharmaceutical</v>
      </c>
      <c r="AO1285" t="str">
        <f t="shared" si="624"/>
        <v/>
      </c>
      <c r="AP1285" t="str">
        <f t="shared" si="625"/>
        <v/>
      </c>
    </row>
    <row r="1286" spans="1:42" hidden="1" x14ac:dyDescent="0.35">
      <c r="A1286" s="1">
        <v>4087170</v>
      </c>
      <c r="B1286" s="1" t="s">
        <v>586</v>
      </c>
      <c r="C1286" s="1" t="s">
        <v>587</v>
      </c>
      <c r="D1286" s="1">
        <v>2017</v>
      </c>
      <c r="E1286" s="1" t="s">
        <v>618</v>
      </c>
      <c r="F1286" s="1">
        <v>67461</v>
      </c>
      <c r="G1286" s="1" t="s">
        <v>256</v>
      </c>
      <c r="H1286" s="1" t="s">
        <v>93</v>
      </c>
      <c r="I1286" s="1" t="s">
        <v>597</v>
      </c>
      <c r="J1286" s="1">
        <v>2440</v>
      </c>
      <c r="K1286" s="1" t="s">
        <v>345</v>
      </c>
      <c r="L1286" s="1" t="s">
        <v>563</v>
      </c>
      <c r="M1286" s="1"/>
      <c r="N1286" s="1" t="s">
        <v>606</v>
      </c>
      <c r="O1286" s="1" t="str">
        <f t="shared" si="634"/>
        <v>No</v>
      </c>
      <c r="P1286" s="1" t="s">
        <v>722</v>
      </c>
      <c r="Q1286" s="1">
        <v>8.1</v>
      </c>
      <c r="R1286" s="1">
        <f t="shared" si="611"/>
        <v>0</v>
      </c>
      <c r="S1286" s="1">
        <v>4.4000000000000004</v>
      </c>
      <c r="T1286" s="1" t="s">
        <v>30</v>
      </c>
      <c r="U1286" s="1">
        <f t="shared" si="635"/>
        <v>0</v>
      </c>
      <c r="V1286" s="1">
        <f t="shared" si="635"/>
        <v>4.4000000000000003E-3</v>
      </c>
      <c r="W1286" s="1" t="s">
        <v>231</v>
      </c>
      <c r="X1286" s="1" t="str">
        <f t="shared" si="633"/>
        <v>No</v>
      </c>
      <c r="AB1286" t="s">
        <v>432</v>
      </c>
      <c r="AC1286" t="str">
        <f t="shared" si="630"/>
        <v>No</v>
      </c>
      <c r="AD1286" t="str">
        <f t="shared" si="626"/>
        <v>Yes</v>
      </c>
      <c r="AE1286" t="str">
        <f t="shared" si="627"/>
        <v>No</v>
      </c>
      <c r="AF1286" t="str">
        <f t="shared" si="628"/>
        <v>No</v>
      </c>
      <c r="AG1286" t="str">
        <f t="shared" si="629"/>
        <v>Yes</v>
      </c>
      <c r="AH1286" s="1" t="s">
        <v>348</v>
      </c>
      <c r="AI1286" t="s">
        <v>348</v>
      </c>
      <c r="AJ1286" t="str">
        <f t="shared" si="621"/>
        <v/>
      </c>
      <c r="AK1286" t="str">
        <f t="shared" si="631"/>
        <v>PCP</v>
      </c>
      <c r="AL1286" t="str">
        <f t="shared" si="632"/>
        <v/>
      </c>
      <c r="AM1286" t="str">
        <f t="shared" si="622"/>
        <v/>
      </c>
      <c r="AN1286" t="str">
        <f t="shared" si="623"/>
        <v>Pharmaceutical</v>
      </c>
      <c r="AO1286" t="str">
        <f t="shared" si="624"/>
        <v/>
      </c>
      <c r="AP1286" t="str">
        <f t="shared" si="625"/>
        <v/>
      </c>
    </row>
    <row r="1287" spans="1:42" hidden="1" x14ac:dyDescent="0.35">
      <c r="A1287" s="1">
        <v>4087170</v>
      </c>
      <c r="B1287" s="1" t="s">
        <v>586</v>
      </c>
      <c r="C1287" s="1" t="s">
        <v>588</v>
      </c>
      <c r="D1287" s="1">
        <v>2017</v>
      </c>
      <c r="E1287" s="1" t="s">
        <v>618</v>
      </c>
      <c r="F1287" s="1">
        <v>67447</v>
      </c>
      <c r="G1287" s="1" t="s">
        <v>243</v>
      </c>
      <c r="H1287" s="1" t="s">
        <v>81</v>
      </c>
      <c r="I1287" s="1" t="s">
        <v>597</v>
      </c>
      <c r="J1287" s="1">
        <v>2440</v>
      </c>
      <c r="K1287" s="1" t="s">
        <v>345</v>
      </c>
      <c r="L1287" s="1" t="s">
        <v>563</v>
      </c>
      <c r="M1287" s="1"/>
      <c r="N1287" s="1" t="s">
        <v>606</v>
      </c>
      <c r="O1287" s="1" t="str">
        <f t="shared" si="634"/>
        <v>No</v>
      </c>
      <c r="P1287" s="1" t="s">
        <v>722</v>
      </c>
      <c r="Q1287" s="1">
        <v>19</v>
      </c>
      <c r="R1287" s="1">
        <f t="shared" si="611"/>
        <v>0</v>
      </c>
      <c r="S1287" s="1">
        <v>48</v>
      </c>
      <c r="T1287" s="1" t="s">
        <v>30</v>
      </c>
      <c r="U1287" s="1">
        <f t="shared" si="635"/>
        <v>0</v>
      </c>
      <c r="V1287" s="1">
        <f t="shared" si="635"/>
        <v>4.8000000000000001E-2</v>
      </c>
      <c r="W1287" s="1" t="s">
        <v>231</v>
      </c>
      <c r="X1287" s="1" t="str">
        <f t="shared" si="633"/>
        <v>No</v>
      </c>
      <c r="AB1287" t="s">
        <v>421</v>
      </c>
      <c r="AC1287" t="str">
        <f t="shared" si="630"/>
        <v>No</v>
      </c>
      <c r="AD1287" t="str">
        <f t="shared" si="626"/>
        <v>Yes</v>
      </c>
      <c r="AE1287" t="str">
        <f t="shared" si="627"/>
        <v>No</v>
      </c>
      <c r="AF1287" t="str">
        <f t="shared" si="628"/>
        <v>No</v>
      </c>
      <c r="AG1287" t="str">
        <f t="shared" si="629"/>
        <v>Yes</v>
      </c>
      <c r="AH1287" s="1" t="s">
        <v>348</v>
      </c>
      <c r="AI1287" t="s">
        <v>348</v>
      </c>
      <c r="AJ1287" t="str">
        <f t="shared" si="621"/>
        <v/>
      </c>
      <c r="AK1287" t="str">
        <f t="shared" si="631"/>
        <v>PCP</v>
      </c>
      <c r="AL1287" t="str">
        <f t="shared" si="632"/>
        <v/>
      </c>
      <c r="AM1287" t="str">
        <f t="shared" si="622"/>
        <v/>
      </c>
      <c r="AN1287" t="str">
        <f t="shared" si="623"/>
        <v>Pharmaceutical</v>
      </c>
      <c r="AO1287" t="str">
        <f t="shared" si="624"/>
        <v/>
      </c>
      <c r="AP1287" t="str">
        <f t="shared" si="625"/>
        <v/>
      </c>
    </row>
    <row r="1288" spans="1:42" hidden="1" x14ac:dyDescent="0.35">
      <c r="A1288" s="1">
        <v>4087170</v>
      </c>
      <c r="B1288" s="1" t="s">
        <v>586</v>
      </c>
      <c r="C1288" s="1" t="s">
        <v>587</v>
      </c>
      <c r="D1288" s="1">
        <v>2017</v>
      </c>
      <c r="E1288" s="1" t="s">
        <v>618</v>
      </c>
      <c r="F1288" s="1">
        <v>30234</v>
      </c>
      <c r="G1288" s="1" t="s">
        <v>180</v>
      </c>
      <c r="H1288" s="1" t="s">
        <v>10</v>
      </c>
      <c r="I1288" s="1" t="s">
        <v>596</v>
      </c>
      <c r="J1288" s="1">
        <v>4433</v>
      </c>
      <c r="K1288" s="1" t="s">
        <v>614</v>
      </c>
      <c r="L1288" s="1" t="s">
        <v>530</v>
      </c>
      <c r="M1288" s="1"/>
      <c r="N1288" s="1" t="s">
        <v>606</v>
      </c>
      <c r="O1288" s="1" t="str">
        <f t="shared" si="634"/>
        <v>No</v>
      </c>
      <c r="P1288" s="1" t="s">
        <v>722</v>
      </c>
      <c r="Q1288" s="1">
        <v>0.16</v>
      </c>
      <c r="R1288" s="1">
        <f t="shared" si="611"/>
        <v>0</v>
      </c>
      <c r="S1288" s="1">
        <v>0.16</v>
      </c>
      <c r="T1288" s="1" t="s">
        <v>7</v>
      </c>
      <c r="U1288" s="1">
        <f>R1288/1</f>
        <v>0</v>
      </c>
      <c r="V1288" s="1">
        <f>S1288</f>
        <v>0.16</v>
      </c>
      <c r="W1288" s="1" t="s">
        <v>177</v>
      </c>
      <c r="X1288" s="1" t="str">
        <f t="shared" si="633"/>
        <v>No</v>
      </c>
      <c r="AB1288" t="s">
        <v>352</v>
      </c>
      <c r="AC1288" t="str">
        <f t="shared" si="630"/>
        <v>Yes</v>
      </c>
      <c r="AD1288" t="str">
        <f t="shared" si="626"/>
        <v>No</v>
      </c>
      <c r="AE1288" t="str">
        <f t="shared" si="627"/>
        <v>No</v>
      </c>
      <c r="AF1288" t="str">
        <f t="shared" si="628"/>
        <v>No</v>
      </c>
      <c r="AG1288" t="str">
        <f t="shared" si="629"/>
        <v>No</v>
      </c>
      <c r="AH1288" t="s">
        <v>348</v>
      </c>
      <c r="AI1288" t="s">
        <v>348</v>
      </c>
      <c r="AJ1288" t="str">
        <f t="shared" si="621"/>
        <v>Pesticide</v>
      </c>
      <c r="AK1288" t="str">
        <f t="shared" si="631"/>
        <v/>
      </c>
      <c r="AL1288" t="str">
        <f t="shared" si="632"/>
        <v/>
      </c>
      <c r="AM1288" t="str">
        <f t="shared" si="622"/>
        <v/>
      </c>
      <c r="AN1288" t="str">
        <f t="shared" si="623"/>
        <v/>
      </c>
      <c r="AO1288" t="str">
        <f t="shared" si="624"/>
        <v/>
      </c>
      <c r="AP1288" t="str">
        <f t="shared" si="625"/>
        <v/>
      </c>
    </row>
    <row r="1289" spans="1:42" hidden="1" x14ac:dyDescent="0.35">
      <c r="A1289" s="1">
        <v>4087000</v>
      </c>
      <c r="B1289" s="1" t="s">
        <v>3</v>
      </c>
      <c r="C1289" s="1" t="s">
        <v>4</v>
      </c>
      <c r="D1289" s="1">
        <v>2017</v>
      </c>
      <c r="E1289" s="1" t="s">
        <v>618</v>
      </c>
      <c r="F1289" s="1">
        <v>67531</v>
      </c>
      <c r="G1289" s="1" t="s">
        <v>314</v>
      </c>
      <c r="H1289" s="1" t="s">
        <v>148</v>
      </c>
      <c r="I1289" s="1" t="s">
        <v>597</v>
      </c>
      <c r="J1289" s="1">
        <v>2440</v>
      </c>
      <c r="K1289" s="1" t="s">
        <v>345</v>
      </c>
      <c r="L1289" s="1" t="s">
        <v>345</v>
      </c>
      <c r="M1289" s="1"/>
      <c r="N1289" s="1" t="s">
        <v>606</v>
      </c>
      <c r="O1289" s="1" t="str">
        <f t="shared" si="634"/>
        <v>No</v>
      </c>
      <c r="P1289" s="1" t="s">
        <v>722</v>
      </c>
      <c r="Q1289" s="1">
        <v>140</v>
      </c>
      <c r="R1289" s="1">
        <f t="shared" si="611"/>
        <v>0</v>
      </c>
      <c r="S1289" s="1">
        <v>97</v>
      </c>
      <c r="T1289" s="1" t="s">
        <v>30</v>
      </c>
      <c r="U1289" s="1">
        <f>R1289/1000</f>
        <v>0</v>
      </c>
      <c r="V1289" s="1">
        <f>S1289/1000</f>
        <v>9.7000000000000003E-2</v>
      </c>
      <c r="W1289" s="1" t="s">
        <v>231</v>
      </c>
      <c r="X1289" s="1" t="str">
        <f t="shared" si="633"/>
        <v>No</v>
      </c>
      <c r="AB1289" s="1" t="s">
        <v>488</v>
      </c>
      <c r="AC1289" t="str">
        <f t="shared" si="630"/>
        <v>No</v>
      </c>
      <c r="AD1289" t="str">
        <f t="shared" si="626"/>
        <v>No</v>
      </c>
      <c r="AE1289" t="str">
        <f t="shared" si="627"/>
        <v>No</v>
      </c>
      <c r="AF1289" t="str">
        <f t="shared" si="628"/>
        <v>No</v>
      </c>
      <c r="AG1289" t="str">
        <f t="shared" si="629"/>
        <v>Yes</v>
      </c>
      <c r="AH1289" s="1" t="s">
        <v>348</v>
      </c>
      <c r="AI1289" t="s">
        <v>348</v>
      </c>
      <c r="AJ1289" t="str">
        <f t="shared" si="621"/>
        <v/>
      </c>
      <c r="AK1289" t="str">
        <f t="shared" si="631"/>
        <v/>
      </c>
      <c r="AL1289" t="str">
        <f t="shared" si="632"/>
        <v/>
      </c>
      <c r="AM1289" t="str">
        <f t="shared" si="622"/>
        <v/>
      </c>
      <c r="AN1289" t="str">
        <f t="shared" si="623"/>
        <v>Pharmaceutical</v>
      </c>
      <c r="AO1289" t="str">
        <f t="shared" si="624"/>
        <v/>
      </c>
      <c r="AP1289" t="str">
        <f t="shared" si="625"/>
        <v/>
      </c>
    </row>
    <row r="1290" spans="1:42" hidden="1" x14ac:dyDescent="0.35">
      <c r="A1290">
        <v>40870112</v>
      </c>
      <c r="B1290" t="s">
        <v>573</v>
      </c>
      <c r="C1290" t="s">
        <v>574</v>
      </c>
      <c r="D1290">
        <v>2017</v>
      </c>
      <c r="E1290" t="s">
        <v>620</v>
      </c>
      <c r="F1290" s="4">
        <v>62561</v>
      </c>
      <c r="G1290" t="s">
        <v>185</v>
      </c>
      <c r="H1290" t="s">
        <v>15</v>
      </c>
      <c r="I1290" t="s">
        <v>621</v>
      </c>
      <c r="K1290" t="s">
        <v>530</v>
      </c>
      <c r="L1290" t="s">
        <v>543</v>
      </c>
      <c r="O1290" s="1" t="str">
        <f t="shared" si="634"/>
        <v>Yes</v>
      </c>
      <c r="Q1290" s="1">
        <v>1250</v>
      </c>
      <c r="R1290">
        <f t="shared" si="611"/>
        <v>1250</v>
      </c>
      <c r="S1290">
        <v>4.62</v>
      </c>
      <c r="T1290" t="s">
        <v>622</v>
      </c>
      <c r="U1290">
        <f t="shared" ref="U1290:U1306" si="636">R1290/1</f>
        <v>1250</v>
      </c>
      <c r="V1290">
        <f t="shared" ref="V1290:V1296" si="637">S1290</f>
        <v>4.62</v>
      </c>
      <c r="W1290" t="s">
        <v>648</v>
      </c>
      <c r="X1290" t="str">
        <f t="shared" ref="X1290:X1304" si="638">IF(S1290&lt;R1290, "Yes*", "No")</f>
        <v>Yes*</v>
      </c>
      <c r="AB1290" t="s">
        <v>689</v>
      </c>
      <c r="AC1290" t="str">
        <f t="shared" si="630"/>
        <v>No</v>
      </c>
      <c r="AD1290" t="str">
        <f t="shared" si="626"/>
        <v>No</v>
      </c>
      <c r="AE1290" t="str">
        <f t="shared" si="627"/>
        <v>Yes</v>
      </c>
      <c r="AF1290" t="str">
        <f t="shared" si="628"/>
        <v>Yes</v>
      </c>
      <c r="AG1290" t="str">
        <f t="shared" si="629"/>
        <v>No</v>
      </c>
      <c r="AH1290" t="s">
        <v>349</v>
      </c>
      <c r="AI1290" t="s">
        <v>348</v>
      </c>
      <c r="AJ1290" t="str">
        <f t="shared" si="621"/>
        <v/>
      </c>
      <c r="AK1290" t="str">
        <f t="shared" si="631"/>
        <v/>
      </c>
      <c r="AL1290" t="str">
        <f t="shared" si="632"/>
        <v>Consumer</v>
      </c>
      <c r="AM1290" t="str">
        <f t="shared" si="622"/>
        <v>Industrial</v>
      </c>
      <c r="AN1290" t="str">
        <f t="shared" si="623"/>
        <v/>
      </c>
      <c r="AO1290" t="str">
        <f t="shared" si="624"/>
        <v>PAH</v>
      </c>
      <c r="AP1290" t="str">
        <f t="shared" si="625"/>
        <v/>
      </c>
    </row>
    <row r="1291" spans="1:42" hidden="1" x14ac:dyDescent="0.35">
      <c r="A1291">
        <v>4087170</v>
      </c>
      <c r="B1291" t="s">
        <v>586</v>
      </c>
      <c r="C1291" t="s">
        <v>587</v>
      </c>
      <c r="D1291">
        <v>2017</v>
      </c>
      <c r="E1291" t="s">
        <v>620</v>
      </c>
      <c r="F1291" s="4">
        <v>62561</v>
      </c>
      <c r="G1291" t="s">
        <v>185</v>
      </c>
      <c r="H1291" t="s">
        <v>15</v>
      </c>
      <c r="I1291" t="s">
        <v>621</v>
      </c>
      <c r="K1291" t="s">
        <v>530</v>
      </c>
      <c r="L1291" t="s">
        <v>543</v>
      </c>
      <c r="N1291"/>
      <c r="O1291" s="1" t="str">
        <f t="shared" si="634"/>
        <v>Yes</v>
      </c>
      <c r="Q1291" s="1">
        <v>4750</v>
      </c>
      <c r="R1291">
        <f t="shared" si="611"/>
        <v>4750</v>
      </c>
      <c r="S1291">
        <v>4.62</v>
      </c>
      <c r="T1291" t="s">
        <v>622</v>
      </c>
      <c r="U1291">
        <f t="shared" si="636"/>
        <v>4750</v>
      </c>
      <c r="V1291">
        <f t="shared" si="637"/>
        <v>4.62</v>
      </c>
      <c r="W1291" t="s">
        <v>648</v>
      </c>
      <c r="X1291" t="str">
        <f t="shared" si="638"/>
        <v>Yes*</v>
      </c>
      <c r="AB1291" t="s">
        <v>689</v>
      </c>
      <c r="AC1291" t="str">
        <f t="shared" si="630"/>
        <v>No</v>
      </c>
      <c r="AD1291" t="str">
        <f t="shared" si="626"/>
        <v>No</v>
      </c>
      <c r="AE1291" t="str">
        <f t="shared" si="627"/>
        <v>Yes</v>
      </c>
      <c r="AF1291" t="str">
        <f t="shared" si="628"/>
        <v>Yes</v>
      </c>
      <c r="AG1291" t="str">
        <f t="shared" si="629"/>
        <v>No</v>
      </c>
      <c r="AH1291" t="s">
        <v>349</v>
      </c>
      <c r="AI1291" t="s">
        <v>348</v>
      </c>
      <c r="AJ1291" t="str">
        <f t="shared" si="621"/>
        <v/>
      </c>
      <c r="AK1291" t="str">
        <f t="shared" si="631"/>
        <v/>
      </c>
      <c r="AL1291" t="str">
        <f t="shared" si="632"/>
        <v>Consumer</v>
      </c>
      <c r="AM1291" t="str">
        <f t="shared" si="622"/>
        <v>Industrial</v>
      </c>
      <c r="AN1291" t="str">
        <f t="shared" si="623"/>
        <v/>
      </c>
      <c r="AO1291" t="str">
        <f t="shared" si="624"/>
        <v>PAH</v>
      </c>
      <c r="AP1291" t="str">
        <f t="shared" si="625"/>
        <v/>
      </c>
    </row>
    <row r="1292" spans="1:42" hidden="1" x14ac:dyDescent="0.35">
      <c r="A1292">
        <v>40871607</v>
      </c>
      <c r="B1292" s="5" t="s">
        <v>584</v>
      </c>
      <c r="C1292" t="s">
        <v>585</v>
      </c>
      <c r="D1292">
        <v>2017</v>
      </c>
      <c r="E1292" t="s">
        <v>620</v>
      </c>
      <c r="F1292" s="4">
        <v>62561</v>
      </c>
      <c r="G1292" t="s">
        <v>185</v>
      </c>
      <c r="H1292" t="s">
        <v>15</v>
      </c>
      <c r="I1292" t="s">
        <v>621</v>
      </c>
      <c r="K1292" t="s">
        <v>530</v>
      </c>
      <c r="L1292" t="s">
        <v>543</v>
      </c>
      <c r="N1292"/>
      <c r="O1292" s="1" t="str">
        <f t="shared" si="634"/>
        <v>Yes</v>
      </c>
      <c r="Q1292">
        <v>11400</v>
      </c>
      <c r="R1292">
        <f t="shared" si="611"/>
        <v>11400</v>
      </c>
      <c r="S1292">
        <v>4.62</v>
      </c>
      <c r="T1292" t="s">
        <v>622</v>
      </c>
      <c r="U1292">
        <f t="shared" si="636"/>
        <v>11400</v>
      </c>
      <c r="V1292">
        <f t="shared" si="637"/>
        <v>4.62</v>
      </c>
      <c r="W1292" t="s">
        <v>648</v>
      </c>
      <c r="X1292" t="str">
        <f t="shared" si="638"/>
        <v>Yes*</v>
      </c>
      <c r="AB1292" t="s">
        <v>689</v>
      </c>
      <c r="AC1292" t="str">
        <f t="shared" si="630"/>
        <v>No</v>
      </c>
      <c r="AD1292" t="str">
        <f t="shared" si="626"/>
        <v>No</v>
      </c>
      <c r="AE1292" t="str">
        <f t="shared" si="627"/>
        <v>Yes</v>
      </c>
      <c r="AF1292" t="str">
        <f t="shared" si="628"/>
        <v>Yes</v>
      </c>
      <c r="AG1292" t="str">
        <f t="shared" si="629"/>
        <v>No</v>
      </c>
      <c r="AH1292" t="s">
        <v>349</v>
      </c>
      <c r="AI1292" t="s">
        <v>348</v>
      </c>
      <c r="AJ1292" t="str">
        <f t="shared" si="621"/>
        <v/>
      </c>
      <c r="AK1292" t="str">
        <f t="shared" si="631"/>
        <v/>
      </c>
      <c r="AL1292" t="str">
        <f t="shared" si="632"/>
        <v>Consumer</v>
      </c>
      <c r="AM1292" t="str">
        <f t="shared" si="622"/>
        <v>Industrial</v>
      </c>
      <c r="AN1292" t="str">
        <f t="shared" si="623"/>
        <v/>
      </c>
      <c r="AO1292" t="str">
        <f t="shared" si="624"/>
        <v>PAH</v>
      </c>
      <c r="AP1292" t="str">
        <f t="shared" si="625"/>
        <v/>
      </c>
    </row>
    <row r="1293" spans="1:42" hidden="1" x14ac:dyDescent="0.35">
      <c r="A1293">
        <v>4087141</v>
      </c>
      <c r="B1293" t="s">
        <v>582</v>
      </c>
      <c r="C1293" t="s">
        <v>583</v>
      </c>
      <c r="D1293">
        <v>2017</v>
      </c>
      <c r="E1293" t="s">
        <v>620</v>
      </c>
      <c r="F1293" s="4">
        <v>62561</v>
      </c>
      <c r="G1293" t="s">
        <v>185</v>
      </c>
      <c r="H1293" t="s">
        <v>15</v>
      </c>
      <c r="I1293" t="s">
        <v>621</v>
      </c>
      <c r="K1293" t="s">
        <v>530</v>
      </c>
      <c r="L1293" t="s">
        <v>543</v>
      </c>
      <c r="N1293"/>
      <c r="O1293" s="1" t="str">
        <f t="shared" si="634"/>
        <v>Yes</v>
      </c>
      <c r="Q1293">
        <v>3340</v>
      </c>
      <c r="R1293">
        <f t="shared" si="611"/>
        <v>3340</v>
      </c>
      <c r="S1293">
        <v>4.62</v>
      </c>
      <c r="T1293" t="s">
        <v>622</v>
      </c>
      <c r="U1293">
        <f t="shared" si="636"/>
        <v>3340</v>
      </c>
      <c r="V1293">
        <f t="shared" si="637"/>
        <v>4.62</v>
      </c>
      <c r="W1293" t="s">
        <v>648</v>
      </c>
      <c r="X1293" t="str">
        <f t="shared" si="638"/>
        <v>Yes*</v>
      </c>
      <c r="AB1293" t="s">
        <v>689</v>
      </c>
      <c r="AC1293" t="str">
        <f t="shared" si="630"/>
        <v>No</v>
      </c>
      <c r="AD1293" t="str">
        <f t="shared" si="626"/>
        <v>No</v>
      </c>
      <c r="AE1293" t="str">
        <f t="shared" si="627"/>
        <v>Yes</v>
      </c>
      <c r="AF1293" t="str">
        <f t="shared" si="628"/>
        <v>Yes</v>
      </c>
      <c r="AG1293" t="str">
        <f t="shared" si="629"/>
        <v>No</v>
      </c>
      <c r="AH1293" t="s">
        <v>349</v>
      </c>
      <c r="AI1293" t="s">
        <v>348</v>
      </c>
      <c r="AJ1293" t="str">
        <f t="shared" si="621"/>
        <v/>
      </c>
      <c r="AK1293" t="str">
        <f t="shared" si="631"/>
        <v/>
      </c>
      <c r="AL1293" t="str">
        <f t="shared" si="632"/>
        <v>Consumer</v>
      </c>
      <c r="AM1293" t="str">
        <f t="shared" si="622"/>
        <v>Industrial</v>
      </c>
      <c r="AN1293" t="str">
        <f t="shared" si="623"/>
        <v/>
      </c>
      <c r="AO1293" t="str">
        <f t="shared" si="624"/>
        <v>PAH</v>
      </c>
      <c r="AP1293" t="str">
        <f t="shared" si="625"/>
        <v/>
      </c>
    </row>
    <row r="1294" spans="1:42" hidden="1" x14ac:dyDescent="0.35">
      <c r="A1294">
        <v>4087098</v>
      </c>
      <c r="B1294" t="s">
        <v>579</v>
      </c>
      <c r="C1294" t="s">
        <v>580</v>
      </c>
      <c r="D1294">
        <v>2017</v>
      </c>
      <c r="E1294" t="s">
        <v>620</v>
      </c>
      <c r="F1294" s="4">
        <v>62561</v>
      </c>
      <c r="G1294" t="s">
        <v>185</v>
      </c>
      <c r="H1294" t="s">
        <v>15</v>
      </c>
      <c r="I1294" t="s">
        <v>621</v>
      </c>
      <c r="K1294" t="s">
        <v>530</v>
      </c>
      <c r="L1294" t="s">
        <v>543</v>
      </c>
      <c r="N1294"/>
      <c r="O1294" s="1" t="str">
        <f t="shared" si="634"/>
        <v>Yes</v>
      </c>
      <c r="Q1294">
        <v>6470</v>
      </c>
      <c r="R1294">
        <f t="shared" si="611"/>
        <v>6470</v>
      </c>
      <c r="S1294">
        <v>4.62</v>
      </c>
      <c r="T1294" t="s">
        <v>622</v>
      </c>
      <c r="U1294">
        <f t="shared" si="636"/>
        <v>6470</v>
      </c>
      <c r="V1294">
        <f t="shared" si="637"/>
        <v>4.62</v>
      </c>
      <c r="W1294" t="s">
        <v>648</v>
      </c>
      <c r="X1294" t="str">
        <f t="shared" si="638"/>
        <v>Yes*</v>
      </c>
      <c r="AB1294" t="s">
        <v>689</v>
      </c>
      <c r="AC1294" t="str">
        <f t="shared" si="630"/>
        <v>No</v>
      </c>
      <c r="AD1294" t="str">
        <f t="shared" si="626"/>
        <v>No</v>
      </c>
      <c r="AE1294" t="str">
        <f t="shared" si="627"/>
        <v>Yes</v>
      </c>
      <c r="AF1294" t="str">
        <f t="shared" si="628"/>
        <v>Yes</v>
      </c>
      <c r="AG1294" t="str">
        <f t="shared" si="629"/>
        <v>No</v>
      </c>
      <c r="AH1294" t="s">
        <v>349</v>
      </c>
      <c r="AI1294" t="s">
        <v>348</v>
      </c>
      <c r="AJ1294" t="str">
        <f t="shared" si="621"/>
        <v/>
      </c>
      <c r="AK1294" t="str">
        <f t="shared" si="631"/>
        <v/>
      </c>
      <c r="AL1294" t="str">
        <f t="shared" si="632"/>
        <v>Consumer</v>
      </c>
      <c r="AM1294" t="str">
        <f t="shared" si="622"/>
        <v>Industrial</v>
      </c>
      <c r="AN1294" t="str">
        <f t="shared" si="623"/>
        <v/>
      </c>
      <c r="AO1294" t="str">
        <f t="shared" si="624"/>
        <v>PAH</v>
      </c>
      <c r="AP1294" t="str">
        <f t="shared" si="625"/>
        <v/>
      </c>
    </row>
    <row r="1295" spans="1:42" hidden="1" x14ac:dyDescent="0.35">
      <c r="A1295">
        <v>40870855</v>
      </c>
      <c r="B1295" t="s">
        <v>577</v>
      </c>
      <c r="C1295" t="s">
        <v>578</v>
      </c>
      <c r="D1295">
        <v>2017</v>
      </c>
      <c r="E1295" t="s">
        <v>620</v>
      </c>
      <c r="F1295" s="4">
        <v>62561</v>
      </c>
      <c r="G1295" t="s">
        <v>185</v>
      </c>
      <c r="H1295" t="s">
        <v>15</v>
      </c>
      <c r="I1295" t="s">
        <v>621</v>
      </c>
      <c r="K1295" t="s">
        <v>530</v>
      </c>
      <c r="L1295" t="s">
        <v>543</v>
      </c>
      <c r="N1295"/>
      <c r="O1295" s="1" t="str">
        <f t="shared" si="634"/>
        <v>Yes</v>
      </c>
      <c r="Q1295">
        <v>10100</v>
      </c>
      <c r="R1295">
        <f t="shared" si="611"/>
        <v>10100</v>
      </c>
      <c r="S1295">
        <v>4.62</v>
      </c>
      <c r="T1295" t="s">
        <v>622</v>
      </c>
      <c r="U1295">
        <f t="shared" si="636"/>
        <v>10100</v>
      </c>
      <c r="V1295">
        <f t="shared" si="637"/>
        <v>4.62</v>
      </c>
      <c r="W1295" t="s">
        <v>648</v>
      </c>
      <c r="X1295" t="str">
        <f t="shared" si="638"/>
        <v>Yes*</v>
      </c>
      <c r="AB1295" t="s">
        <v>689</v>
      </c>
      <c r="AC1295" t="str">
        <f t="shared" si="630"/>
        <v>No</v>
      </c>
      <c r="AD1295" t="str">
        <f t="shared" si="626"/>
        <v>No</v>
      </c>
      <c r="AE1295" t="str">
        <f t="shared" si="627"/>
        <v>Yes</v>
      </c>
      <c r="AF1295" t="str">
        <f t="shared" si="628"/>
        <v>Yes</v>
      </c>
      <c r="AG1295" t="str">
        <f t="shared" si="629"/>
        <v>No</v>
      </c>
      <c r="AH1295" t="s">
        <v>349</v>
      </c>
      <c r="AI1295" t="s">
        <v>348</v>
      </c>
      <c r="AJ1295" t="str">
        <f t="shared" si="621"/>
        <v/>
      </c>
      <c r="AK1295" t="str">
        <f t="shared" si="631"/>
        <v/>
      </c>
      <c r="AL1295" t="str">
        <f t="shared" si="632"/>
        <v>Consumer</v>
      </c>
      <c r="AM1295" t="str">
        <f t="shared" si="622"/>
        <v>Industrial</v>
      </c>
      <c r="AN1295" t="str">
        <f t="shared" si="623"/>
        <v/>
      </c>
      <c r="AO1295" t="str">
        <f t="shared" si="624"/>
        <v>PAH</v>
      </c>
      <c r="AP1295" t="str">
        <f t="shared" si="625"/>
        <v/>
      </c>
    </row>
    <row r="1296" spans="1:42" hidden="1" x14ac:dyDescent="0.35">
      <c r="A1296">
        <v>4087014</v>
      </c>
      <c r="B1296" t="s">
        <v>575</v>
      </c>
      <c r="C1296" t="s">
        <v>576</v>
      </c>
      <c r="D1296">
        <v>2017</v>
      </c>
      <c r="E1296" t="s">
        <v>620</v>
      </c>
      <c r="F1296" s="4">
        <v>62561</v>
      </c>
      <c r="G1296" t="s">
        <v>185</v>
      </c>
      <c r="H1296" t="s">
        <v>15</v>
      </c>
      <c r="I1296" t="s">
        <v>621</v>
      </c>
      <c r="K1296" t="s">
        <v>530</v>
      </c>
      <c r="L1296" t="s">
        <v>543</v>
      </c>
      <c r="N1296"/>
      <c r="O1296" s="1" t="str">
        <f t="shared" si="634"/>
        <v>Yes</v>
      </c>
      <c r="Q1296">
        <v>55.4</v>
      </c>
      <c r="R1296">
        <f t="shared" si="611"/>
        <v>55.4</v>
      </c>
      <c r="S1296">
        <v>4.62</v>
      </c>
      <c r="T1296" t="s">
        <v>622</v>
      </c>
      <c r="U1296">
        <f t="shared" si="636"/>
        <v>55.4</v>
      </c>
      <c r="V1296">
        <f t="shared" si="637"/>
        <v>4.62</v>
      </c>
      <c r="W1296" t="s">
        <v>648</v>
      </c>
      <c r="X1296" t="str">
        <f t="shared" si="638"/>
        <v>Yes*</v>
      </c>
      <c r="AB1296" t="s">
        <v>689</v>
      </c>
      <c r="AC1296" t="str">
        <f t="shared" si="630"/>
        <v>No</v>
      </c>
      <c r="AD1296" t="str">
        <f t="shared" si="626"/>
        <v>No</v>
      </c>
      <c r="AE1296" t="str">
        <f t="shared" si="627"/>
        <v>Yes</v>
      </c>
      <c r="AF1296" t="str">
        <f t="shared" si="628"/>
        <v>Yes</v>
      </c>
      <c r="AG1296" t="str">
        <f t="shared" si="629"/>
        <v>No</v>
      </c>
      <c r="AH1296" t="s">
        <v>349</v>
      </c>
      <c r="AI1296" t="s">
        <v>348</v>
      </c>
      <c r="AJ1296" t="str">
        <f t="shared" si="621"/>
        <v/>
      </c>
      <c r="AK1296" t="str">
        <f t="shared" si="631"/>
        <v/>
      </c>
      <c r="AL1296" t="str">
        <f t="shared" si="632"/>
        <v>Consumer</v>
      </c>
      <c r="AM1296" t="str">
        <f t="shared" si="622"/>
        <v>Industrial</v>
      </c>
      <c r="AN1296" t="str">
        <f t="shared" si="623"/>
        <v/>
      </c>
      <c r="AO1296" t="str">
        <f t="shared" si="624"/>
        <v>PAH</v>
      </c>
      <c r="AP1296" t="str">
        <f t="shared" si="625"/>
        <v/>
      </c>
    </row>
    <row r="1297" spans="1:54" hidden="1" x14ac:dyDescent="0.35">
      <c r="A1297">
        <v>4087000</v>
      </c>
      <c r="B1297" t="s">
        <v>3</v>
      </c>
      <c r="C1297" t="s">
        <v>4</v>
      </c>
      <c r="D1297">
        <v>2017</v>
      </c>
      <c r="E1297" t="s">
        <v>620</v>
      </c>
      <c r="F1297" s="4">
        <v>63186</v>
      </c>
      <c r="G1297" s="1" t="s">
        <v>205</v>
      </c>
      <c r="H1297" t="s">
        <v>39</v>
      </c>
      <c r="I1297" t="s">
        <v>693</v>
      </c>
      <c r="N1297" t="s">
        <v>607</v>
      </c>
      <c r="O1297" s="1" t="str">
        <f t="shared" si="634"/>
        <v>Yes</v>
      </c>
      <c r="Q1297" s="1">
        <v>1810</v>
      </c>
      <c r="R1297">
        <f t="shared" si="611"/>
        <v>1810</v>
      </c>
      <c r="S1297">
        <v>1000</v>
      </c>
      <c r="T1297" t="s">
        <v>622</v>
      </c>
      <c r="U1297">
        <f t="shared" si="636"/>
        <v>1810</v>
      </c>
      <c r="V1297">
        <f t="shared" ref="V1297:V1304" si="639">U1297</f>
        <v>1810</v>
      </c>
      <c r="W1297" t="s">
        <v>648</v>
      </c>
      <c r="X1297" t="str">
        <f t="shared" si="638"/>
        <v>Yes*</v>
      </c>
      <c r="AB1297" t="s">
        <v>345</v>
      </c>
      <c r="AC1297" t="str">
        <f t="shared" si="630"/>
        <v>No</v>
      </c>
      <c r="AD1297" t="str">
        <f t="shared" si="626"/>
        <v>No</v>
      </c>
      <c r="AE1297" t="str">
        <f t="shared" si="627"/>
        <v>No</v>
      </c>
      <c r="AF1297" t="str">
        <f t="shared" si="628"/>
        <v>No</v>
      </c>
      <c r="AG1297" t="str">
        <f t="shared" si="629"/>
        <v>No</v>
      </c>
      <c r="AH1297" t="s">
        <v>349</v>
      </c>
      <c r="AI1297" t="s">
        <v>348</v>
      </c>
      <c r="AJ1297" t="str">
        <f t="shared" si="621"/>
        <v/>
      </c>
      <c r="AK1297" t="str">
        <f t="shared" si="631"/>
        <v/>
      </c>
      <c r="AL1297" t="str">
        <f t="shared" si="632"/>
        <v/>
      </c>
      <c r="AM1297" t="str">
        <f t="shared" si="622"/>
        <v/>
      </c>
      <c r="AN1297" t="str">
        <f t="shared" si="623"/>
        <v/>
      </c>
      <c r="AO1297" t="str">
        <f t="shared" si="624"/>
        <v>PAH</v>
      </c>
      <c r="AP1297" t="str">
        <f t="shared" si="625"/>
        <v/>
      </c>
    </row>
    <row r="1298" spans="1:54" hidden="1" x14ac:dyDescent="0.35">
      <c r="A1298">
        <v>40870112</v>
      </c>
      <c r="B1298" t="s">
        <v>573</v>
      </c>
      <c r="C1298" t="s">
        <v>574</v>
      </c>
      <c r="D1298">
        <v>2017</v>
      </c>
      <c r="E1298" t="s">
        <v>620</v>
      </c>
      <c r="F1298" s="4">
        <v>62548</v>
      </c>
      <c r="G1298" t="s">
        <v>623</v>
      </c>
      <c r="H1298" t="s">
        <v>628</v>
      </c>
      <c r="I1298" t="s">
        <v>621</v>
      </c>
      <c r="K1298" t="s">
        <v>530</v>
      </c>
      <c r="L1298" t="s">
        <v>675</v>
      </c>
      <c r="O1298" s="1" t="str">
        <f t="shared" si="634"/>
        <v>Yes</v>
      </c>
      <c r="Q1298" s="1">
        <v>37</v>
      </c>
      <c r="R1298">
        <f t="shared" si="611"/>
        <v>37</v>
      </c>
      <c r="S1298">
        <v>0.22</v>
      </c>
      <c r="T1298" t="s">
        <v>622</v>
      </c>
      <c r="U1298">
        <f t="shared" si="636"/>
        <v>37</v>
      </c>
      <c r="V1298">
        <f t="shared" si="639"/>
        <v>37</v>
      </c>
      <c r="W1298" t="s">
        <v>648</v>
      </c>
      <c r="X1298" t="str">
        <f t="shared" si="638"/>
        <v>Yes*</v>
      </c>
      <c r="AB1298" t="s">
        <v>676</v>
      </c>
      <c r="AC1298" t="s">
        <v>349</v>
      </c>
      <c r="AD1298" t="str">
        <f t="shared" si="626"/>
        <v>No</v>
      </c>
      <c r="AE1298" t="str">
        <f t="shared" si="627"/>
        <v>No</v>
      </c>
      <c r="AF1298" t="str">
        <f t="shared" si="628"/>
        <v>No</v>
      </c>
      <c r="AG1298" t="str">
        <f t="shared" si="629"/>
        <v>No</v>
      </c>
      <c r="AH1298" t="s">
        <v>349</v>
      </c>
      <c r="AI1298" t="s">
        <v>348</v>
      </c>
      <c r="AJ1298" t="str">
        <f t="shared" si="621"/>
        <v>Pesticide</v>
      </c>
      <c r="AK1298" t="str">
        <f t="shared" si="631"/>
        <v/>
      </c>
      <c r="AL1298" t="str">
        <f t="shared" si="632"/>
        <v/>
      </c>
      <c r="AM1298" t="str">
        <f t="shared" si="622"/>
        <v/>
      </c>
      <c r="AN1298" t="str">
        <f t="shared" si="623"/>
        <v/>
      </c>
      <c r="AO1298" t="str">
        <f t="shared" si="624"/>
        <v>PAH</v>
      </c>
      <c r="AP1298" t="str">
        <f t="shared" si="625"/>
        <v/>
      </c>
    </row>
    <row r="1299" spans="1:54" hidden="1" x14ac:dyDescent="0.35">
      <c r="A1299">
        <v>4087170</v>
      </c>
      <c r="B1299" t="s">
        <v>586</v>
      </c>
      <c r="C1299" t="s">
        <v>587</v>
      </c>
      <c r="D1299">
        <v>2017</v>
      </c>
      <c r="E1299" t="s">
        <v>620</v>
      </c>
      <c r="F1299" s="4">
        <v>62548</v>
      </c>
      <c r="G1299" t="s">
        <v>623</v>
      </c>
      <c r="H1299" t="s">
        <v>628</v>
      </c>
      <c r="I1299" t="s">
        <v>621</v>
      </c>
      <c r="K1299" t="s">
        <v>530</v>
      </c>
      <c r="L1299" t="s">
        <v>675</v>
      </c>
      <c r="N1299"/>
      <c r="O1299" s="1" t="str">
        <f t="shared" si="634"/>
        <v>Yes</v>
      </c>
      <c r="Q1299" s="1">
        <v>186</v>
      </c>
      <c r="R1299">
        <f t="shared" ref="R1299:R1362" si="640">IF(O1299="No", 0, Q1299)</f>
        <v>186</v>
      </c>
      <c r="S1299">
        <v>0.22</v>
      </c>
      <c r="T1299" t="s">
        <v>622</v>
      </c>
      <c r="U1299">
        <f t="shared" si="636"/>
        <v>186</v>
      </c>
      <c r="V1299">
        <f t="shared" si="639"/>
        <v>186</v>
      </c>
      <c r="W1299" t="s">
        <v>648</v>
      </c>
      <c r="X1299" t="str">
        <f t="shared" si="638"/>
        <v>Yes*</v>
      </c>
      <c r="AB1299" t="s">
        <v>676</v>
      </c>
      <c r="AC1299" t="s">
        <v>349</v>
      </c>
      <c r="AD1299" t="str">
        <f t="shared" si="626"/>
        <v>No</v>
      </c>
      <c r="AE1299" t="str">
        <f t="shared" si="627"/>
        <v>No</v>
      </c>
      <c r="AF1299" t="str">
        <f t="shared" si="628"/>
        <v>No</v>
      </c>
      <c r="AG1299" t="str">
        <f t="shared" si="629"/>
        <v>No</v>
      </c>
      <c r="AH1299" t="s">
        <v>349</v>
      </c>
      <c r="AI1299" t="s">
        <v>348</v>
      </c>
      <c r="AJ1299" t="str">
        <f t="shared" si="621"/>
        <v>Pesticide</v>
      </c>
      <c r="AK1299" t="str">
        <f t="shared" si="631"/>
        <v/>
      </c>
      <c r="AL1299" t="str">
        <f t="shared" si="632"/>
        <v/>
      </c>
      <c r="AM1299" t="str">
        <f t="shared" si="622"/>
        <v/>
      </c>
      <c r="AN1299" t="str">
        <f t="shared" si="623"/>
        <v/>
      </c>
      <c r="AO1299" t="str">
        <f t="shared" si="624"/>
        <v>PAH</v>
      </c>
      <c r="AP1299" t="str">
        <f t="shared" si="625"/>
        <v/>
      </c>
    </row>
    <row r="1300" spans="1:54" s="9" customFormat="1" hidden="1" x14ac:dyDescent="0.35">
      <c r="A1300">
        <v>40871607</v>
      </c>
      <c r="B1300" s="5" t="s">
        <v>584</v>
      </c>
      <c r="C1300" t="s">
        <v>585</v>
      </c>
      <c r="D1300">
        <v>2017</v>
      </c>
      <c r="E1300" t="s">
        <v>620</v>
      </c>
      <c r="F1300" s="4">
        <v>62548</v>
      </c>
      <c r="G1300" t="s">
        <v>623</v>
      </c>
      <c r="H1300" t="s">
        <v>628</v>
      </c>
      <c r="I1300" t="s">
        <v>621</v>
      </c>
      <c r="J1300"/>
      <c r="K1300" t="s">
        <v>530</v>
      </c>
      <c r="L1300" t="s">
        <v>675</v>
      </c>
      <c r="M1300"/>
      <c r="N1300"/>
      <c r="O1300" s="1" t="str">
        <f t="shared" si="634"/>
        <v>Yes</v>
      </c>
      <c r="P1300" s="1"/>
      <c r="Q1300">
        <v>538</v>
      </c>
      <c r="R1300">
        <f t="shared" si="640"/>
        <v>538</v>
      </c>
      <c r="S1300">
        <v>0.22</v>
      </c>
      <c r="T1300" t="s">
        <v>622</v>
      </c>
      <c r="U1300">
        <f t="shared" si="636"/>
        <v>538</v>
      </c>
      <c r="V1300">
        <f t="shared" si="639"/>
        <v>538</v>
      </c>
      <c r="W1300" t="s">
        <v>648</v>
      </c>
      <c r="X1300" t="str">
        <f t="shared" si="638"/>
        <v>Yes*</v>
      </c>
      <c r="Y1300"/>
      <c r="Z1300"/>
      <c r="AA1300"/>
      <c r="AB1300" t="s">
        <v>676</v>
      </c>
      <c r="AC1300" t="s">
        <v>349</v>
      </c>
      <c r="AD1300" t="str">
        <f t="shared" si="626"/>
        <v>No</v>
      </c>
      <c r="AE1300" t="str">
        <f t="shared" si="627"/>
        <v>No</v>
      </c>
      <c r="AF1300" t="str">
        <f t="shared" si="628"/>
        <v>No</v>
      </c>
      <c r="AG1300" t="str">
        <f t="shared" si="629"/>
        <v>No</v>
      </c>
      <c r="AH1300" t="s">
        <v>349</v>
      </c>
      <c r="AI1300" t="s">
        <v>348</v>
      </c>
      <c r="AJ1300" t="str">
        <f t="shared" si="621"/>
        <v>Pesticide</v>
      </c>
      <c r="AK1300" t="str">
        <f t="shared" si="631"/>
        <v/>
      </c>
      <c r="AL1300" t="str">
        <f t="shared" si="632"/>
        <v/>
      </c>
      <c r="AM1300" t="str">
        <f t="shared" si="622"/>
        <v/>
      </c>
      <c r="AN1300" t="str">
        <f t="shared" si="623"/>
        <v/>
      </c>
      <c r="AO1300" t="str">
        <f t="shared" si="624"/>
        <v>PAH</v>
      </c>
      <c r="AP1300" t="str">
        <f t="shared" si="625"/>
        <v/>
      </c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 spans="1:54" hidden="1" x14ac:dyDescent="0.35">
      <c r="A1301">
        <v>4087141</v>
      </c>
      <c r="B1301" t="s">
        <v>582</v>
      </c>
      <c r="C1301" t="s">
        <v>583</v>
      </c>
      <c r="D1301">
        <v>2017</v>
      </c>
      <c r="E1301" t="s">
        <v>620</v>
      </c>
      <c r="F1301" s="4">
        <v>62548</v>
      </c>
      <c r="G1301" t="s">
        <v>623</v>
      </c>
      <c r="H1301" t="s">
        <v>628</v>
      </c>
      <c r="I1301" t="s">
        <v>621</v>
      </c>
      <c r="K1301" t="s">
        <v>530</v>
      </c>
      <c r="L1301" t="s">
        <v>675</v>
      </c>
      <c r="N1301"/>
      <c r="O1301" s="1" t="str">
        <f t="shared" si="634"/>
        <v>Yes</v>
      </c>
      <c r="Q1301">
        <v>106</v>
      </c>
      <c r="R1301">
        <f t="shared" si="640"/>
        <v>106</v>
      </c>
      <c r="S1301">
        <v>0.22</v>
      </c>
      <c r="T1301" t="s">
        <v>622</v>
      </c>
      <c r="U1301">
        <f t="shared" si="636"/>
        <v>106</v>
      </c>
      <c r="V1301">
        <f t="shared" si="639"/>
        <v>106</v>
      </c>
      <c r="W1301" t="s">
        <v>648</v>
      </c>
      <c r="X1301" t="str">
        <f t="shared" si="638"/>
        <v>Yes*</v>
      </c>
      <c r="AB1301" t="s">
        <v>676</v>
      </c>
      <c r="AC1301" t="s">
        <v>349</v>
      </c>
      <c r="AD1301" t="str">
        <f t="shared" si="626"/>
        <v>No</v>
      </c>
      <c r="AE1301" t="str">
        <f t="shared" si="627"/>
        <v>No</v>
      </c>
      <c r="AF1301" t="str">
        <f t="shared" si="628"/>
        <v>No</v>
      </c>
      <c r="AG1301" t="str">
        <f t="shared" si="629"/>
        <v>No</v>
      </c>
      <c r="AH1301" t="s">
        <v>349</v>
      </c>
      <c r="AI1301" t="s">
        <v>348</v>
      </c>
      <c r="AJ1301" t="str">
        <f t="shared" si="621"/>
        <v>Pesticide</v>
      </c>
      <c r="AK1301" t="str">
        <f t="shared" si="631"/>
        <v/>
      </c>
      <c r="AL1301" t="str">
        <f t="shared" si="632"/>
        <v/>
      </c>
      <c r="AM1301" t="str">
        <f t="shared" si="622"/>
        <v/>
      </c>
      <c r="AN1301" t="str">
        <f t="shared" si="623"/>
        <v/>
      </c>
      <c r="AO1301" t="str">
        <f t="shared" si="624"/>
        <v>PAH</v>
      </c>
      <c r="AP1301" t="str">
        <f t="shared" si="625"/>
        <v/>
      </c>
    </row>
    <row r="1302" spans="1:54" hidden="1" x14ac:dyDescent="0.35">
      <c r="A1302">
        <v>4087098</v>
      </c>
      <c r="B1302" t="s">
        <v>579</v>
      </c>
      <c r="C1302" t="s">
        <v>580</v>
      </c>
      <c r="D1302">
        <v>2017</v>
      </c>
      <c r="E1302" t="s">
        <v>620</v>
      </c>
      <c r="F1302" s="4">
        <v>62548</v>
      </c>
      <c r="G1302" t="s">
        <v>623</v>
      </c>
      <c r="H1302" t="s">
        <v>628</v>
      </c>
      <c r="I1302" t="s">
        <v>621</v>
      </c>
      <c r="K1302" t="s">
        <v>530</v>
      </c>
      <c r="L1302" t="s">
        <v>675</v>
      </c>
      <c r="N1302"/>
      <c r="O1302" s="1" t="str">
        <f t="shared" si="634"/>
        <v>Yes</v>
      </c>
      <c r="Q1302">
        <v>203</v>
      </c>
      <c r="R1302">
        <f t="shared" si="640"/>
        <v>203</v>
      </c>
      <c r="S1302">
        <v>0.22</v>
      </c>
      <c r="T1302" t="s">
        <v>622</v>
      </c>
      <c r="U1302">
        <f t="shared" si="636"/>
        <v>203</v>
      </c>
      <c r="V1302">
        <f t="shared" si="639"/>
        <v>203</v>
      </c>
      <c r="W1302" t="s">
        <v>648</v>
      </c>
      <c r="X1302" t="str">
        <f t="shared" si="638"/>
        <v>Yes*</v>
      </c>
      <c r="AB1302" t="s">
        <v>676</v>
      </c>
      <c r="AC1302" t="s">
        <v>349</v>
      </c>
      <c r="AD1302" t="str">
        <f t="shared" si="626"/>
        <v>No</v>
      </c>
      <c r="AE1302" t="str">
        <f t="shared" si="627"/>
        <v>No</v>
      </c>
      <c r="AF1302" t="str">
        <f t="shared" si="628"/>
        <v>No</v>
      </c>
      <c r="AG1302" t="str">
        <f t="shared" si="629"/>
        <v>No</v>
      </c>
      <c r="AH1302" t="s">
        <v>349</v>
      </c>
      <c r="AI1302" t="s">
        <v>348</v>
      </c>
      <c r="AJ1302" t="str">
        <f t="shared" si="621"/>
        <v>Pesticide</v>
      </c>
      <c r="AK1302" t="str">
        <f t="shared" si="631"/>
        <v/>
      </c>
      <c r="AL1302" t="str">
        <f t="shared" si="632"/>
        <v/>
      </c>
      <c r="AM1302" t="str">
        <f t="shared" si="622"/>
        <v/>
      </c>
      <c r="AN1302" t="str">
        <f t="shared" si="623"/>
        <v/>
      </c>
      <c r="AO1302" t="str">
        <f t="shared" si="624"/>
        <v>PAH</v>
      </c>
      <c r="AP1302" t="str">
        <f t="shared" si="625"/>
        <v/>
      </c>
    </row>
    <row r="1303" spans="1:54" hidden="1" x14ac:dyDescent="0.35">
      <c r="A1303">
        <v>40870855</v>
      </c>
      <c r="B1303" t="s">
        <v>577</v>
      </c>
      <c r="C1303" t="s">
        <v>578</v>
      </c>
      <c r="D1303">
        <v>2017</v>
      </c>
      <c r="E1303" t="s">
        <v>620</v>
      </c>
      <c r="F1303" s="4">
        <v>62548</v>
      </c>
      <c r="G1303" t="s">
        <v>623</v>
      </c>
      <c r="H1303" t="s">
        <v>628</v>
      </c>
      <c r="I1303" t="s">
        <v>621</v>
      </c>
      <c r="K1303" t="s">
        <v>530</v>
      </c>
      <c r="L1303" t="s">
        <v>675</v>
      </c>
      <c r="N1303"/>
      <c r="O1303" s="1" t="str">
        <f t="shared" si="634"/>
        <v>Yes</v>
      </c>
      <c r="Q1303">
        <v>363</v>
      </c>
      <c r="R1303">
        <f t="shared" si="640"/>
        <v>363</v>
      </c>
      <c r="S1303">
        <v>0.22</v>
      </c>
      <c r="T1303" t="s">
        <v>622</v>
      </c>
      <c r="U1303">
        <f t="shared" si="636"/>
        <v>363</v>
      </c>
      <c r="V1303">
        <f t="shared" si="639"/>
        <v>363</v>
      </c>
      <c r="W1303" t="s">
        <v>648</v>
      </c>
      <c r="X1303" t="str">
        <f t="shared" si="638"/>
        <v>Yes*</v>
      </c>
      <c r="AB1303" t="s">
        <v>676</v>
      </c>
      <c r="AC1303" t="s">
        <v>349</v>
      </c>
      <c r="AD1303" t="str">
        <f t="shared" si="626"/>
        <v>No</v>
      </c>
      <c r="AE1303" t="str">
        <f t="shared" si="627"/>
        <v>No</v>
      </c>
      <c r="AF1303" t="str">
        <f t="shared" si="628"/>
        <v>No</v>
      </c>
      <c r="AG1303" t="str">
        <f t="shared" si="629"/>
        <v>No</v>
      </c>
      <c r="AH1303" t="s">
        <v>349</v>
      </c>
      <c r="AI1303" t="s">
        <v>348</v>
      </c>
      <c r="AJ1303" t="str">
        <f t="shared" si="621"/>
        <v>Pesticide</v>
      </c>
      <c r="AK1303" t="str">
        <f t="shared" si="631"/>
        <v/>
      </c>
      <c r="AL1303" t="str">
        <f t="shared" si="632"/>
        <v/>
      </c>
      <c r="AM1303" t="str">
        <f t="shared" si="622"/>
        <v/>
      </c>
      <c r="AN1303" t="str">
        <f t="shared" si="623"/>
        <v/>
      </c>
      <c r="AO1303" t="str">
        <f t="shared" si="624"/>
        <v>PAH</v>
      </c>
      <c r="AP1303" t="str">
        <f t="shared" si="625"/>
        <v/>
      </c>
    </row>
    <row r="1304" spans="1:54" hidden="1" x14ac:dyDescent="0.35">
      <c r="A1304">
        <v>4087014</v>
      </c>
      <c r="B1304" t="s">
        <v>575</v>
      </c>
      <c r="C1304" t="s">
        <v>576</v>
      </c>
      <c r="D1304">
        <v>2017</v>
      </c>
      <c r="E1304" t="s">
        <v>620</v>
      </c>
      <c r="F1304" s="4">
        <v>62548</v>
      </c>
      <c r="G1304" t="s">
        <v>623</v>
      </c>
      <c r="H1304" t="s">
        <v>628</v>
      </c>
      <c r="I1304" t="s">
        <v>621</v>
      </c>
      <c r="K1304" t="s">
        <v>530</v>
      </c>
      <c r="L1304" t="s">
        <v>675</v>
      </c>
      <c r="N1304"/>
      <c r="O1304" s="1" t="str">
        <f t="shared" si="634"/>
        <v>Yes</v>
      </c>
      <c r="Q1304">
        <v>3.53</v>
      </c>
      <c r="R1304">
        <f t="shared" si="640"/>
        <v>3.53</v>
      </c>
      <c r="S1304">
        <v>0.22</v>
      </c>
      <c r="T1304" t="s">
        <v>622</v>
      </c>
      <c r="U1304">
        <f t="shared" si="636"/>
        <v>3.53</v>
      </c>
      <c r="V1304">
        <f t="shared" si="639"/>
        <v>3.53</v>
      </c>
      <c r="W1304" t="s">
        <v>648</v>
      </c>
      <c r="X1304" t="str">
        <f t="shared" si="638"/>
        <v>Yes*</v>
      </c>
      <c r="AB1304" t="s">
        <v>676</v>
      </c>
      <c r="AC1304" t="s">
        <v>349</v>
      </c>
      <c r="AD1304" t="str">
        <f t="shared" si="626"/>
        <v>No</v>
      </c>
      <c r="AE1304" t="str">
        <f t="shared" si="627"/>
        <v>No</v>
      </c>
      <c r="AF1304" t="str">
        <f t="shared" si="628"/>
        <v>No</v>
      </c>
      <c r="AG1304" t="str">
        <f t="shared" si="629"/>
        <v>No</v>
      </c>
      <c r="AH1304" t="s">
        <v>349</v>
      </c>
      <c r="AI1304" t="s">
        <v>348</v>
      </c>
      <c r="AJ1304" t="str">
        <f t="shared" si="621"/>
        <v>Pesticide</v>
      </c>
      <c r="AK1304" t="str">
        <f t="shared" si="631"/>
        <v/>
      </c>
      <c r="AL1304" t="str">
        <f t="shared" si="632"/>
        <v/>
      </c>
      <c r="AM1304" t="str">
        <f t="shared" si="622"/>
        <v/>
      </c>
      <c r="AN1304" t="str">
        <f t="shared" si="623"/>
        <v/>
      </c>
      <c r="AO1304" t="str">
        <f t="shared" si="624"/>
        <v>PAH</v>
      </c>
      <c r="AP1304" t="str">
        <f t="shared" si="625"/>
        <v/>
      </c>
    </row>
    <row r="1305" spans="1:54" hidden="1" x14ac:dyDescent="0.35">
      <c r="A1305" s="1">
        <v>4087170</v>
      </c>
      <c r="B1305" s="1" t="s">
        <v>586</v>
      </c>
      <c r="C1305" s="1" t="s">
        <v>588</v>
      </c>
      <c r="D1305" s="1">
        <v>2017</v>
      </c>
      <c r="E1305" s="1" t="s">
        <v>618</v>
      </c>
      <c r="F1305" s="1">
        <v>62819</v>
      </c>
      <c r="G1305" s="1" t="s">
        <v>219</v>
      </c>
      <c r="H1305" s="1" t="s">
        <v>56</v>
      </c>
      <c r="I1305" s="1" t="s">
        <v>596</v>
      </c>
      <c r="J1305" s="1">
        <v>4433</v>
      </c>
      <c r="K1305" s="1" t="s">
        <v>614</v>
      </c>
      <c r="L1305" s="1" t="s">
        <v>559</v>
      </c>
      <c r="M1305" s="1"/>
      <c r="N1305" s="1" t="s">
        <v>606</v>
      </c>
      <c r="O1305" s="1" t="str">
        <f t="shared" si="634"/>
        <v>No</v>
      </c>
      <c r="P1305" s="1" t="s">
        <v>722</v>
      </c>
      <c r="Q1305" s="1">
        <v>0.16</v>
      </c>
      <c r="R1305" s="1">
        <f t="shared" si="640"/>
        <v>0</v>
      </c>
      <c r="S1305" s="1">
        <v>0.16</v>
      </c>
      <c r="T1305" s="1" t="s">
        <v>7</v>
      </c>
      <c r="U1305" s="1">
        <f t="shared" si="636"/>
        <v>0</v>
      </c>
      <c r="V1305" s="1">
        <f>S1305</f>
        <v>0.16</v>
      </c>
      <c r="W1305" s="1" t="s">
        <v>177</v>
      </c>
      <c r="X1305" s="1" t="str">
        <f t="shared" ref="X1305:X1338" si="641">IF(N1305="E", "Yes", "No")</f>
        <v>No</v>
      </c>
      <c r="AB1305" t="s">
        <v>395</v>
      </c>
      <c r="AC1305" t="str">
        <f>IF(ISNUMBER(SEARCH("Pesticide, active_ingredient", AB1305)), "Yes", "No")</f>
        <v>No</v>
      </c>
      <c r="AD1305" t="str">
        <f t="shared" si="626"/>
        <v>Yes</v>
      </c>
      <c r="AE1305" t="str">
        <f t="shared" si="627"/>
        <v>Yes</v>
      </c>
      <c r="AF1305" t="str">
        <f t="shared" si="628"/>
        <v>Yes</v>
      </c>
      <c r="AG1305" t="str">
        <f t="shared" si="629"/>
        <v>Yes</v>
      </c>
      <c r="AH1305" s="1" t="s">
        <v>348</v>
      </c>
      <c r="AI1305" t="s">
        <v>348</v>
      </c>
      <c r="AJ1305" t="str">
        <f t="shared" si="621"/>
        <v/>
      </c>
      <c r="AK1305" t="str">
        <f t="shared" si="631"/>
        <v>PCP</v>
      </c>
      <c r="AL1305" t="str">
        <f t="shared" si="632"/>
        <v>Consumer</v>
      </c>
      <c r="AM1305" t="str">
        <f t="shared" si="622"/>
        <v>Industrial</v>
      </c>
      <c r="AN1305" t="str">
        <f t="shared" si="623"/>
        <v>Pharmaceutical</v>
      </c>
      <c r="AO1305" t="str">
        <f t="shared" si="624"/>
        <v/>
      </c>
      <c r="AP1305" t="str">
        <f t="shared" si="625"/>
        <v/>
      </c>
    </row>
    <row r="1306" spans="1:54" hidden="1" x14ac:dyDescent="0.35">
      <c r="A1306" s="1">
        <v>4087170</v>
      </c>
      <c r="B1306" s="1" t="s">
        <v>586</v>
      </c>
      <c r="C1306" s="1" t="s">
        <v>587</v>
      </c>
      <c r="D1306" s="1">
        <v>2017</v>
      </c>
      <c r="E1306" s="1" t="s">
        <v>618</v>
      </c>
      <c r="F1306" s="1">
        <v>39570</v>
      </c>
      <c r="G1306" s="1" t="s">
        <v>195</v>
      </c>
      <c r="H1306" s="1" t="s">
        <v>27</v>
      </c>
      <c r="I1306" s="1" t="s">
        <v>596</v>
      </c>
      <c r="J1306" s="1">
        <v>4433</v>
      </c>
      <c r="K1306" s="1" t="s">
        <v>614</v>
      </c>
      <c r="L1306" s="1" t="s">
        <v>550</v>
      </c>
      <c r="M1306" s="1"/>
      <c r="N1306" s="1" t="s">
        <v>606</v>
      </c>
      <c r="O1306" s="1" t="str">
        <f t="shared" si="634"/>
        <v>No</v>
      </c>
      <c r="P1306" s="1" t="s">
        <v>722</v>
      </c>
      <c r="Q1306" s="1">
        <v>0.32</v>
      </c>
      <c r="R1306" s="1">
        <f t="shared" si="640"/>
        <v>0</v>
      </c>
      <c r="S1306" s="1">
        <v>0.32</v>
      </c>
      <c r="T1306" s="1" t="s">
        <v>7</v>
      </c>
      <c r="U1306" s="1">
        <f t="shared" si="636"/>
        <v>0</v>
      </c>
      <c r="V1306" s="1">
        <f>S1306</f>
        <v>0.32</v>
      </c>
      <c r="W1306" s="1" t="s">
        <v>177</v>
      </c>
      <c r="X1306" s="1" t="str">
        <f t="shared" si="641"/>
        <v>No</v>
      </c>
      <c r="AB1306" s="1" t="s">
        <v>367</v>
      </c>
      <c r="AC1306" s="1" t="s">
        <v>349</v>
      </c>
      <c r="AD1306" t="str">
        <f t="shared" si="626"/>
        <v>Yes</v>
      </c>
      <c r="AE1306" t="str">
        <f t="shared" si="627"/>
        <v>Yes</v>
      </c>
      <c r="AF1306" t="str">
        <f t="shared" si="628"/>
        <v>No</v>
      </c>
      <c r="AG1306" t="str">
        <f t="shared" si="629"/>
        <v>Yes</v>
      </c>
      <c r="AH1306" s="1" t="s">
        <v>348</v>
      </c>
      <c r="AI1306" t="s">
        <v>348</v>
      </c>
      <c r="AJ1306" t="str">
        <f t="shared" si="621"/>
        <v>Pesticide</v>
      </c>
      <c r="AK1306" t="str">
        <f t="shared" si="631"/>
        <v>PCP</v>
      </c>
      <c r="AL1306" t="str">
        <f t="shared" si="632"/>
        <v>Consumer</v>
      </c>
      <c r="AM1306" t="str">
        <f t="shared" si="622"/>
        <v/>
      </c>
      <c r="AN1306" t="str">
        <f t="shared" si="623"/>
        <v>Pharmaceutical</v>
      </c>
      <c r="AO1306" t="str">
        <f t="shared" si="624"/>
        <v/>
      </c>
      <c r="AP1306" t="str">
        <f t="shared" si="625"/>
        <v/>
      </c>
    </row>
    <row r="1307" spans="1:54" hidden="1" x14ac:dyDescent="0.35">
      <c r="A1307" s="1">
        <v>4087170</v>
      </c>
      <c r="B1307" s="1" t="s">
        <v>586</v>
      </c>
      <c r="C1307" s="1" t="s">
        <v>588</v>
      </c>
      <c r="D1307" s="1">
        <v>2017</v>
      </c>
      <c r="E1307" s="1" t="s">
        <v>618</v>
      </c>
      <c r="F1307" s="1">
        <v>67448</v>
      </c>
      <c r="G1307" s="1" t="s">
        <v>244</v>
      </c>
      <c r="H1307" s="1" t="s">
        <v>82</v>
      </c>
      <c r="I1307" s="1" t="s">
        <v>597</v>
      </c>
      <c r="J1307" s="1">
        <v>2440</v>
      </c>
      <c r="K1307" s="1" t="s">
        <v>345</v>
      </c>
      <c r="L1307" s="1" t="s">
        <v>345</v>
      </c>
      <c r="M1307" s="1"/>
      <c r="N1307" s="1" t="s">
        <v>606</v>
      </c>
      <c r="O1307" s="1" t="str">
        <f t="shared" si="634"/>
        <v>No</v>
      </c>
      <c r="P1307" s="1" t="s">
        <v>722</v>
      </c>
      <c r="Q1307" s="1">
        <v>37</v>
      </c>
      <c r="R1307" s="1">
        <f t="shared" si="640"/>
        <v>0</v>
      </c>
      <c r="S1307" s="1">
        <v>37</v>
      </c>
      <c r="T1307" s="1" t="s">
        <v>30</v>
      </c>
      <c r="U1307" s="1">
        <f>R1307/1000</f>
        <v>0</v>
      </c>
      <c r="V1307" s="1">
        <f>S1307/1000</f>
        <v>3.6999999999999998E-2</v>
      </c>
      <c r="W1307" s="1" t="s">
        <v>231</v>
      </c>
      <c r="X1307" s="1" t="str">
        <f t="shared" si="641"/>
        <v>No</v>
      </c>
      <c r="AB1307" t="s">
        <v>422</v>
      </c>
      <c r="AC1307" t="str">
        <f>IF(ISNUMBER(SEARCH("Pesticide, active_ingredient", AB1307)), "Yes", "No")</f>
        <v>No</v>
      </c>
      <c r="AD1307" t="str">
        <f t="shared" si="626"/>
        <v>No</v>
      </c>
      <c r="AE1307" t="str">
        <f t="shared" si="627"/>
        <v>No</v>
      </c>
      <c r="AF1307" t="str">
        <f t="shared" si="628"/>
        <v>No</v>
      </c>
      <c r="AG1307" t="str">
        <f t="shared" si="629"/>
        <v>Yes</v>
      </c>
      <c r="AH1307" s="1" t="s">
        <v>348</v>
      </c>
      <c r="AI1307" t="s">
        <v>348</v>
      </c>
      <c r="AJ1307" t="str">
        <f t="shared" si="621"/>
        <v/>
      </c>
      <c r="AK1307" t="str">
        <f t="shared" si="631"/>
        <v/>
      </c>
      <c r="AL1307" t="str">
        <f t="shared" si="632"/>
        <v/>
      </c>
      <c r="AM1307" t="str">
        <f t="shared" si="622"/>
        <v/>
      </c>
      <c r="AN1307" t="str">
        <f t="shared" si="623"/>
        <v>Pharmaceutical</v>
      </c>
      <c r="AO1307" t="str">
        <f t="shared" si="624"/>
        <v/>
      </c>
      <c r="AP1307" t="str">
        <f t="shared" si="625"/>
        <v/>
      </c>
    </row>
    <row r="1308" spans="1:54" hidden="1" x14ac:dyDescent="0.35">
      <c r="A1308" s="1">
        <v>4087170</v>
      </c>
      <c r="B1308" s="1" t="s">
        <v>586</v>
      </c>
      <c r="C1308" s="1" t="s">
        <v>587</v>
      </c>
      <c r="D1308" s="1">
        <v>2017</v>
      </c>
      <c r="E1308" s="1" t="s">
        <v>618</v>
      </c>
      <c r="F1308" s="1">
        <v>61708</v>
      </c>
      <c r="G1308" s="1" t="s">
        <v>202</v>
      </c>
      <c r="H1308" s="1" t="s">
        <v>35</v>
      </c>
      <c r="I1308" s="1" t="s">
        <v>596</v>
      </c>
      <c r="J1308" s="1">
        <v>4433</v>
      </c>
      <c r="K1308" s="1" t="s">
        <v>614</v>
      </c>
      <c r="L1308" s="1" t="s">
        <v>544</v>
      </c>
      <c r="M1308" s="1"/>
      <c r="N1308" s="1" t="s">
        <v>606</v>
      </c>
      <c r="O1308" s="1" t="str">
        <f t="shared" si="634"/>
        <v>No</v>
      </c>
      <c r="P1308" s="1" t="s">
        <v>722</v>
      </c>
      <c r="Q1308" s="1">
        <v>0.32</v>
      </c>
      <c r="R1308" s="1">
        <f t="shared" si="640"/>
        <v>0</v>
      </c>
      <c r="S1308" s="1">
        <v>0.32</v>
      </c>
      <c r="T1308" s="1" t="s">
        <v>7</v>
      </c>
      <c r="U1308" s="1">
        <f>R1308/1</f>
        <v>0</v>
      </c>
      <c r="V1308" s="1">
        <f>S1308</f>
        <v>0.32</v>
      </c>
      <c r="W1308" s="1" t="s">
        <v>177</v>
      </c>
      <c r="X1308" s="1" t="str">
        <f t="shared" si="641"/>
        <v>No</v>
      </c>
      <c r="AB1308" s="1" t="s">
        <v>375</v>
      </c>
      <c r="AC1308" s="1" t="s">
        <v>349</v>
      </c>
      <c r="AD1308" t="str">
        <f t="shared" si="626"/>
        <v>Yes</v>
      </c>
      <c r="AE1308" t="str">
        <f t="shared" si="627"/>
        <v>Yes</v>
      </c>
      <c r="AF1308" t="str">
        <f t="shared" si="628"/>
        <v>Yes</v>
      </c>
      <c r="AG1308" t="str">
        <f t="shared" si="629"/>
        <v>Yes</v>
      </c>
      <c r="AH1308" s="1" t="s">
        <v>348</v>
      </c>
      <c r="AI1308" t="s">
        <v>348</v>
      </c>
      <c r="AJ1308" t="str">
        <f t="shared" si="621"/>
        <v>Pesticide</v>
      </c>
      <c r="AK1308" t="str">
        <f t="shared" si="631"/>
        <v>PCP</v>
      </c>
      <c r="AL1308" t="str">
        <f t="shared" si="632"/>
        <v>Consumer</v>
      </c>
      <c r="AM1308" t="str">
        <f t="shared" si="622"/>
        <v>Industrial</v>
      </c>
      <c r="AN1308" t="str">
        <f t="shared" si="623"/>
        <v>Pharmaceutical</v>
      </c>
      <c r="AO1308" t="str">
        <f t="shared" si="624"/>
        <v/>
      </c>
      <c r="AP1308" t="str">
        <f t="shared" si="625"/>
        <v/>
      </c>
    </row>
    <row r="1309" spans="1:54" hidden="1" x14ac:dyDescent="0.35">
      <c r="A1309" s="1">
        <v>4087170</v>
      </c>
      <c r="B1309" s="1" t="s">
        <v>586</v>
      </c>
      <c r="C1309" s="1" t="s">
        <v>588</v>
      </c>
      <c r="D1309" s="1">
        <v>2017</v>
      </c>
      <c r="E1309" s="1" t="s">
        <v>618</v>
      </c>
      <c r="F1309" s="1">
        <v>67449</v>
      </c>
      <c r="G1309" s="1" t="s">
        <v>245</v>
      </c>
      <c r="H1309" s="1" t="s">
        <v>83</v>
      </c>
      <c r="I1309" s="1" t="s">
        <v>597</v>
      </c>
      <c r="J1309" s="1">
        <v>2440</v>
      </c>
      <c r="K1309" s="1" t="s">
        <v>345</v>
      </c>
      <c r="L1309" s="1" t="s">
        <v>564</v>
      </c>
      <c r="M1309" s="1"/>
      <c r="N1309" s="1" t="s">
        <v>606</v>
      </c>
      <c r="O1309" s="1" t="str">
        <f t="shared" si="634"/>
        <v>No</v>
      </c>
      <c r="P1309" s="1" t="s">
        <v>722</v>
      </c>
      <c r="Q1309" s="1">
        <v>80</v>
      </c>
      <c r="R1309" s="1">
        <f t="shared" si="640"/>
        <v>0</v>
      </c>
      <c r="S1309" s="1">
        <v>80</v>
      </c>
      <c r="T1309" s="1" t="s">
        <v>30</v>
      </c>
      <c r="U1309" s="1">
        <f t="shared" ref="U1309:V1311" si="642">R1309/1000</f>
        <v>0</v>
      </c>
      <c r="V1309" s="1">
        <f t="shared" si="642"/>
        <v>0.08</v>
      </c>
      <c r="W1309" s="1" t="s">
        <v>231</v>
      </c>
      <c r="X1309" s="1" t="str">
        <f t="shared" si="641"/>
        <v>No</v>
      </c>
      <c r="AB1309" t="s">
        <v>423</v>
      </c>
      <c r="AC1309" s="1" t="s">
        <v>349</v>
      </c>
      <c r="AD1309" t="str">
        <f t="shared" si="626"/>
        <v>No</v>
      </c>
      <c r="AE1309" t="str">
        <f t="shared" si="627"/>
        <v>No</v>
      </c>
      <c r="AF1309" t="str">
        <f t="shared" si="628"/>
        <v>No</v>
      </c>
      <c r="AG1309" t="str">
        <f t="shared" si="629"/>
        <v>Yes</v>
      </c>
      <c r="AH1309" s="1" t="s">
        <v>348</v>
      </c>
      <c r="AI1309" t="s">
        <v>348</v>
      </c>
      <c r="AJ1309" t="str">
        <f t="shared" si="621"/>
        <v>Pesticide</v>
      </c>
      <c r="AK1309" t="str">
        <f t="shared" si="631"/>
        <v/>
      </c>
      <c r="AL1309" t="str">
        <f t="shared" si="632"/>
        <v/>
      </c>
      <c r="AM1309" t="str">
        <f t="shared" si="622"/>
        <v/>
      </c>
      <c r="AN1309" t="str">
        <f t="shared" si="623"/>
        <v>Pharmaceutical</v>
      </c>
      <c r="AO1309" t="str">
        <f t="shared" si="624"/>
        <v/>
      </c>
      <c r="AP1309" t="str">
        <f t="shared" si="625"/>
        <v/>
      </c>
    </row>
    <row r="1310" spans="1:54" hidden="1" x14ac:dyDescent="0.35">
      <c r="A1310" s="1">
        <v>4087170</v>
      </c>
      <c r="B1310" s="1" t="s">
        <v>586</v>
      </c>
      <c r="C1310" s="1" t="s">
        <v>587</v>
      </c>
      <c r="D1310" s="1">
        <v>2017</v>
      </c>
      <c r="E1310" s="1" t="s">
        <v>618</v>
      </c>
      <c r="F1310" s="1">
        <v>67439</v>
      </c>
      <c r="G1310" s="1" t="s">
        <v>236</v>
      </c>
      <c r="H1310" s="1" t="s">
        <v>74</v>
      </c>
      <c r="I1310" s="1" t="s">
        <v>597</v>
      </c>
      <c r="J1310" s="1">
        <v>2440</v>
      </c>
      <c r="K1310" s="1" t="s">
        <v>345</v>
      </c>
      <c r="L1310" s="1" t="s">
        <v>345</v>
      </c>
      <c r="M1310" s="1"/>
      <c r="N1310" s="1" t="s">
        <v>606</v>
      </c>
      <c r="O1310" s="1" t="str">
        <f t="shared" si="634"/>
        <v>No</v>
      </c>
      <c r="P1310" s="1" t="s">
        <v>722</v>
      </c>
      <c r="Q1310" s="1">
        <v>18</v>
      </c>
      <c r="R1310" s="1">
        <f t="shared" si="640"/>
        <v>0</v>
      </c>
      <c r="S1310" s="1">
        <v>18</v>
      </c>
      <c r="T1310" s="1" t="s">
        <v>30</v>
      </c>
      <c r="U1310" s="1">
        <f t="shared" si="642"/>
        <v>0</v>
      </c>
      <c r="V1310" s="1">
        <f t="shared" si="642"/>
        <v>1.7999999999999999E-2</v>
      </c>
      <c r="W1310" s="1" t="s">
        <v>231</v>
      </c>
      <c r="X1310" s="1" t="str">
        <f t="shared" si="641"/>
        <v>No</v>
      </c>
      <c r="AB1310" t="s">
        <v>415</v>
      </c>
      <c r="AC1310" t="str">
        <f t="shared" ref="AC1310:AC1327" si="643">IF(ISNUMBER(SEARCH("Pesticide, active_ingredient", AB1310)), "Yes", "No")</f>
        <v>No</v>
      </c>
      <c r="AD1310" t="str">
        <f t="shared" si="626"/>
        <v>No</v>
      </c>
      <c r="AE1310" t="str">
        <f t="shared" si="627"/>
        <v>No</v>
      </c>
      <c r="AF1310" t="str">
        <f t="shared" si="628"/>
        <v>No</v>
      </c>
      <c r="AG1310" t="str">
        <f t="shared" si="629"/>
        <v>Yes</v>
      </c>
      <c r="AH1310" s="1" t="s">
        <v>348</v>
      </c>
      <c r="AI1310" t="s">
        <v>348</v>
      </c>
      <c r="AJ1310" t="str">
        <f t="shared" si="621"/>
        <v/>
      </c>
      <c r="AK1310" t="str">
        <f t="shared" si="631"/>
        <v/>
      </c>
      <c r="AL1310" t="str">
        <f t="shared" si="632"/>
        <v/>
      </c>
      <c r="AM1310" t="str">
        <f t="shared" si="622"/>
        <v/>
      </c>
      <c r="AN1310" t="str">
        <f t="shared" si="623"/>
        <v>Pharmaceutical</v>
      </c>
      <c r="AO1310" t="str">
        <f t="shared" si="624"/>
        <v/>
      </c>
      <c r="AP1310" t="str">
        <f t="shared" si="625"/>
        <v/>
      </c>
    </row>
    <row r="1311" spans="1:54" hidden="1" x14ac:dyDescent="0.35">
      <c r="A1311" s="1">
        <v>4087170</v>
      </c>
      <c r="B1311" s="1" t="s">
        <v>586</v>
      </c>
      <c r="C1311" s="1" t="s">
        <v>588</v>
      </c>
      <c r="D1311" s="1">
        <v>2017</v>
      </c>
      <c r="E1311" s="1" t="s">
        <v>618</v>
      </c>
      <c r="F1311" s="1">
        <v>67487</v>
      </c>
      <c r="G1311" s="1" t="s">
        <v>276</v>
      </c>
      <c r="H1311" s="1" t="s">
        <v>112</v>
      </c>
      <c r="I1311" s="1" t="s">
        <v>597</v>
      </c>
      <c r="J1311" s="1">
        <v>2440</v>
      </c>
      <c r="K1311" s="1" t="s">
        <v>345</v>
      </c>
      <c r="L1311" s="1" t="s">
        <v>345</v>
      </c>
      <c r="M1311" s="1"/>
      <c r="N1311" s="1" t="s">
        <v>606</v>
      </c>
      <c r="O1311" s="1" t="str">
        <f t="shared" si="634"/>
        <v>No</v>
      </c>
      <c r="P1311" s="1" t="s">
        <v>722</v>
      </c>
      <c r="Q1311" s="1">
        <v>205</v>
      </c>
      <c r="R1311" s="1">
        <f t="shared" si="640"/>
        <v>0</v>
      </c>
      <c r="S1311" s="1">
        <v>205</v>
      </c>
      <c r="T1311" s="1" t="s">
        <v>30</v>
      </c>
      <c r="U1311" s="1">
        <f t="shared" si="642"/>
        <v>0</v>
      </c>
      <c r="V1311" s="1">
        <f t="shared" si="642"/>
        <v>0.20499999999999999</v>
      </c>
      <c r="W1311" s="1" t="s">
        <v>231</v>
      </c>
      <c r="X1311" s="1" t="str">
        <f t="shared" si="641"/>
        <v>No</v>
      </c>
      <c r="AB1311" s="1" t="s">
        <v>452</v>
      </c>
      <c r="AC1311" t="str">
        <f t="shared" si="643"/>
        <v>No</v>
      </c>
      <c r="AD1311" t="str">
        <f t="shared" si="626"/>
        <v>No</v>
      </c>
      <c r="AE1311" t="str">
        <f t="shared" si="627"/>
        <v>No</v>
      </c>
      <c r="AF1311" t="str">
        <f t="shared" si="628"/>
        <v>No</v>
      </c>
      <c r="AG1311" t="str">
        <f t="shared" si="629"/>
        <v>Yes</v>
      </c>
      <c r="AH1311" s="1" t="s">
        <v>348</v>
      </c>
      <c r="AI1311" t="s">
        <v>348</v>
      </c>
      <c r="AJ1311" t="str">
        <f t="shared" si="621"/>
        <v/>
      </c>
      <c r="AK1311" t="str">
        <f t="shared" si="631"/>
        <v/>
      </c>
      <c r="AL1311" t="str">
        <f t="shared" si="632"/>
        <v/>
      </c>
      <c r="AM1311" t="str">
        <f t="shared" si="622"/>
        <v/>
      </c>
      <c r="AN1311" t="str">
        <f t="shared" si="623"/>
        <v>Pharmaceutical</v>
      </c>
      <c r="AO1311" t="str">
        <f t="shared" si="624"/>
        <v/>
      </c>
      <c r="AP1311" t="str">
        <f t="shared" si="625"/>
        <v/>
      </c>
    </row>
    <row r="1312" spans="1:54" hidden="1" x14ac:dyDescent="0.35">
      <c r="A1312" s="1">
        <v>4087170</v>
      </c>
      <c r="B1312" s="1" t="s">
        <v>586</v>
      </c>
      <c r="C1312" s="1" t="s">
        <v>587</v>
      </c>
      <c r="D1312" s="1">
        <v>2017</v>
      </c>
      <c r="E1312" s="1" t="s">
        <v>618</v>
      </c>
      <c r="F1312" s="1">
        <v>62806</v>
      </c>
      <c r="G1312" s="1" t="s">
        <v>209</v>
      </c>
      <c r="H1312" s="1" t="s">
        <v>43</v>
      </c>
      <c r="I1312" s="1" t="s">
        <v>596</v>
      </c>
      <c r="J1312" s="1">
        <v>4433</v>
      </c>
      <c r="K1312" s="1" t="s">
        <v>614</v>
      </c>
      <c r="L1312" s="1" t="s">
        <v>557</v>
      </c>
      <c r="M1312" s="1"/>
      <c r="N1312" s="1" t="s">
        <v>606</v>
      </c>
      <c r="O1312" s="1" t="str">
        <f t="shared" si="634"/>
        <v>No</v>
      </c>
      <c r="P1312" s="1" t="s">
        <v>722</v>
      </c>
      <c r="Q1312" s="1">
        <v>1.6</v>
      </c>
      <c r="R1312" s="1">
        <f t="shared" si="640"/>
        <v>0</v>
      </c>
      <c r="S1312" s="1">
        <v>1.6</v>
      </c>
      <c r="T1312" s="1" t="s">
        <v>7</v>
      </c>
      <c r="U1312" s="1">
        <f>R1312/1</f>
        <v>0</v>
      </c>
      <c r="V1312" s="1">
        <f>S1312</f>
        <v>1.6</v>
      </c>
      <c r="W1312" s="1" t="s">
        <v>177</v>
      </c>
      <c r="X1312" s="1" t="str">
        <f t="shared" si="641"/>
        <v>No</v>
      </c>
      <c r="AB1312" s="1" t="s">
        <v>382</v>
      </c>
      <c r="AC1312" t="str">
        <f t="shared" si="643"/>
        <v>No</v>
      </c>
      <c r="AD1312" t="str">
        <f t="shared" si="626"/>
        <v>No</v>
      </c>
      <c r="AE1312" t="str">
        <f t="shared" si="627"/>
        <v>Yes</v>
      </c>
      <c r="AF1312" t="str">
        <f t="shared" si="628"/>
        <v>No</v>
      </c>
      <c r="AG1312" t="str">
        <f t="shared" si="629"/>
        <v>Yes</v>
      </c>
      <c r="AH1312" s="1" t="s">
        <v>348</v>
      </c>
      <c r="AI1312" t="s">
        <v>348</v>
      </c>
      <c r="AJ1312" t="str">
        <f t="shared" si="621"/>
        <v/>
      </c>
      <c r="AK1312" t="str">
        <f t="shared" si="631"/>
        <v/>
      </c>
      <c r="AL1312" t="str">
        <f t="shared" si="632"/>
        <v>Consumer</v>
      </c>
      <c r="AM1312" t="str">
        <f t="shared" si="622"/>
        <v/>
      </c>
      <c r="AN1312" t="str">
        <f t="shared" si="623"/>
        <v>Pharmaceutical</v>
      </c>
      <c r="AO1312" t="str">
        <f t="shared" si="624"/>
        <v/>
      </c>
      <c r="AP1312" t="str">
        <f t="shared" si="625"/>
        <v/>
      </c>
    </row>
    <row r="1313" spans="1:42" hidden="1" x14ac:dyDescent="0.35">
      <c r="A1313" s="1">
        <v>4087170</v>
      </c>
      <c r="B1313" s="1" t="s">
        <v>586</v>
      </c>
      <c r="C1313" s="1" t="s">
        <v>588</v>
      </c>
      <c r="D1313" s="1">
        <v>2017</v>
      </c>
      <c r="E1313" s="1" t="s">
        <v>618</v>
      </c>
      <c r="F1313" s="1">
        <v>68012</v>
      </c>
      <c r="G1313" s="1" t="s">
        <v>330</v>
      </c>
      <c r="H1313" s="1" t="s">
        <v>161</v>
      </c>
      <c r="I1313" s="1" t="s">
        <v>597</v>
      </c>
      <c r="J1313" s="1">
        <v>2440</v>
      </c>
      <c r="K1313" s="1" t="s">
        <v>345</v>
      </c>
      <c r="L1313" s="1" t="s">
        <v>345</v>
      </c>
      <c r="M1313" s="1"/>
      <c r="N1313" s="1" t="s">
        <v>606</v>
      </c>
      <c r="O1313" s="1" t="str">
        <f t="shared" si="634"/>
        <v>No</v>
      </c>
      <c r="P1313" s="1" t="s">
        <v>722</v>
      </c>
      <c r="Q1313" s="1">
        <v>20</v>
      </c>
      <c r="R1313" s="1">
        <f t="shared" si="640"/>
        <v>0</v>
      </c>
      <c r="S1313" s="1">
        <v>13</v>
      </c>
      <c r="T1313" s="1" t="s">
        <v>30</v>
      </c>
      <c r="U1313" s="1">
        <f t="shared" ref="U1313:U1322" si="644">R1313/1000</f>
        <v>0</v>
      </c>
      <c r="V1313" s="1">
        <f t="shared" ref="V1313:V1322" si="645">S1313/1000</f>
        <v>1.2999999999999999E-2</v>
      </c>
      <c r="W1313" s="1" t="s">
        <v>318</v>
      </c>
      <c r="X1313" s="1" t="str">
        <f t="shared" si="641"/>
        <v>No</v>
      </c>
      <c r="AB1313" s="1" t="s">
        <v>370</v>
      </c>
      <c r="AC1313" t="str">
        <f t="shared" si="643"/>
        <v>No</v>
      </c>
      <c r="AD1313" t="str">
        <f t="shared" si="626"/>
        <v>No</v>
      </c>
      <c r="AE1313" t="str">
        <f t="shared" si="627"/>
        <v>No</v>
      </c>
      <c r="AF1313" t="str">
        <f t="shared" si="628"/>
        <v>No</v>
      </c>
      <c r="AG1313" t="str">
        <f t="shared" si="629"/>
        <v>Yes</v>
      </c>
      <c r="AH1313" s="1" t="s">
        <v>348</v>
      </c>
      <c r="AI1313" t="s">
        <v>348</v>
      </c>
      <c r="AJ1313" t="str">
        <f t="shared" si="621"/>
        <v/>
      </c>
      <c r="AK1313" t="str">
        <f t="shared" si="631"/>
        <v/>
      </c>
      <c r="AL1313" t="str">
        <f t="shared" si="632"/>
        <v/>
      </c>
      <c r="AM1313" t="str">
        <f t="shared" si="622"/>
        <v/>
      </c>
      <c r="AN1313" t="str">
        <f t="shared" si="623"/>
        <v>Pharmaceutical</v>
      </c>
      <c r="AO1313" t="str">
        <f t="shared" si="624"/>
        <v/>
      </c>
      <c r="AP1313" t="str">
        <f t="shared" si="625"/>
        <v/>
      </c>
    </row>
    <row r="1314" spans="1:42" hidden="1" x14ac:dyDescent="0.35">
      <c r="A1314" s="1">
        <v>4087170</v>
      </c>
      <c r="B1314" s="1" t="s">
        <v>586</v>
      </c>
      <c r="C1314" s="1" t="s">
        <v>587</v>
      </c>
      <c r="D1314" s="1">
        <v>2017</v>
      </c>
      <c r="E1314" s="1" t="s">
        <v>618</v>
      </c>
      <c r="F1314" s="1">
        <v>67485</v>
      </c>
      <c r="G1314" s="1" t="s">
        <v>275</v>
      </c>
      <c r="H1314" s="1" t="s">
        <v>111</v>
      </c>
      <c r="I1314" s="1" t="s">
        <v>597</v>
      </c>
      <c r="J1314" s="1">
        <v>2440</v>
      </c>
      <c r="K1314" s="1" t="s">
        <v>345</v>
      </c>
      <c r="L1314" s="1" t="s">
        <v>532</v>
      </c>
      <c r="M1314" s="1"/>
      <c r="N1314" s="1" t="s">
        <v>606</v>
      </c>
      <c r="O1314" s="1" t="str">
        <f t="shared" si="634"/>
        <v>No</v>
      </c>
      <c r="P1314" s="1" t="s">
        <v>722</v>
      </c>
      <c r="Q1314" s="1">
        <v>140</v>
      </c>
      <c r="R1314" s="1">
        <f t="shared" si="640"/>
        <v>0</v>
      </c>
      <c r="S1314" s="1">
        <v>114</v>
      </c>
      <c r="T1314" s="1" t="s">
        <v>30</v>
      </c>
      <c r="U1314" s="1">
        <f t="shared" si="644"/>
        <v>0</v>
      </c>
      <c r="V1314" s="1">
        <f t="shared" si="645"/>
        <v>0.114</v>
      </c>
      <c r="W1314" s="1" t="s">
        <v>231</v>
      </c>
      <c r="X1314" s="1" t="str">
        <f t="shared" si="641"/>
        <v>No</v>
      </c>
      <c r="AB1314" s="1" t="s">
        <v>451</v>
      </c>
      <c r="AC1314" t="str">
        <f t="shared" si="643"/>
        <v>No</v>
      </c>
      <c r="AD1314" t="str">
        <f t="shared" si="626"/>
        <v>No</v>
      </c>
      <c r="AE1314" t="str">
        <f t="shared" si="627"/>
        <v>No</v>
      </c>
      <c r="AF1314" t="str">
        <f t="shared" si="628"/>
        <v>No</v>
      </c>
      <c r="AG1314" t="str">
        <f t="shared" si="629"/>
        <v>No</v>
      </c>
      <c r="AH1314" s="1" t="s">
        <v>348</v>
      </c>
      <c r="AI1314" t="s">
        <v>349</v>
      </c>
      <c r="AJ1314" t="str">
        <f t="shared" si="621"/>
        <v/>
      </c>
      <c r="AK1314" t="str">
        <f t="shared" si="631"/>
        <v/>
      </c>
      <c r="AL1314" t="str">
        <f t="shared" si="632"/>
        <v/>
      </c>
      <c r="AM1314" t="str">
        <f t="shared" si="622"/>
        <v/>
      </c>
      <c r="AN1314" t="str">
        <f t="shared" si="623"/>
        <v/>
      </c>
      <c r="AO1314" t="str">
        <f t="shared" si="624"/>
        <v/>
      </c>
      <c r="AP1314" t="str">
        <f t="shared" si="625"/>
        <v>Other</v>
      </c>
    </row>
    <row r="1315" spans="1:42" hidden="1" x14ac:dyDescent="0.35">
      <c r="A1315" s="1">
        <v>4087170</v>
      </c>
      <c r="B1315" s="1" t="s">
        <v>586</v>
      </c>
      <c r="C1315" s="1" t="s">
        <v>588</v>
      </c>
      <c r="D1315" s="1">
        <v>2017</v>
      </c>
      <c r="E1315" s="1" t="s">
        <v>618</v>
      </c>
      <c r="F1315" s="1">
        <v>68000</v>
      </c>
      <c r="G1315" s="1" t="s">
        <v>321</v>
      </c>
      <c r="H1315" s="1" t="s">
        <v>152</v>
      </c>
      <c r="I1315" s="1" t="s">
        <v>597</v>
      </c>
      <c r="J1315" s="1">
        <v>2440</v>
      </c>
      <c r="K1315" s="1" t="s">
        <v>345</v>
      </c>
      <c r="L1315" s="1" t="s">
        <v>345</v>
      </c>
      <c r="M1315" s="1"/>
      <c r="N1315" s="1" t="s">
        <v>606</v>
      </c>
      <c r="O1315" s="1" t="str">
        <f t="shared" si="634"/>
        <v>No</v>
      </c>
      <c r="P1315" s="1" t="s">
        <v>722</v>
      </c>
      <c r="Q1315" s="1">
        <v>40</v>
      </c>
      <c r="R1315" s="1">
        <f t="shared" si="640"/>
        <v>0</v>
      </c>
      <c r="S1315" s="1">
        <v>34</v>
      </c>
      <c r="T1315" s="1" t="s">
        <v>30</v>
      </c>
      <c r="U1315" s="1">
        <f t="shared" si="644"/>
        <v>0</v>
      </c>
      <c r="V1315" s="1">
        <f t="shared" si="645"/>
        <v>3.4000000000000002E-2</v>
      </c>
      <c r="W1315" s="1" t="s">
        <v>318</v>
      </c>
      <c r="X1315" s="1" t="str">
        <f t="shared" si="641"/>
        <v>No</v>
      </c>
      <c r="AB1315" s="1" t="s">
        <v>445</v>
      </c>
      <c r="AC1315" t="str">
        <f t="shared" si="643"/>
        <v>No</v>
      </c>
      <c r="AD1315" t="str">
        <f t="shared" si="626"/>
        <v>No</v>
      </c>
      <c r="AE1315" t="str">
        <f t="shared" si="627"/>
        <v>No</v>
      </c>
      <c r="AF1315" t="str">
        <f t="shared" si="628"/>
        <v>No</v>
      </c>
      <c r="AG1315" t="str">
        <f t="shared" si="629"/>
        <v>Yes</v>
      </c>
      <c r="AH1315" s="1" t="s">
        <v>348</v>
      </c>
      <c r="AI1315" t="s">
        <v>348</v>
      </c>
      <c r="AJ1315" t="str">
        <f t="shared" si="621"/>
        <v/>
      </c>
      <c r="AK1315" t="str">
        <f t="shared" si="631"/>
        <v/>
      </c>
      <c r="AL1315" t="str">
        <f t="shared" si="632"/>
        <v/>
      </c>
      <c r="AM1315" t="str">
        <f t="shared" si="622"/>
        <v/>
      </c>
      <c r="AN1315" t="str">
        <f t="shared" si="623"/>
        <v>Pharmaceutical</v>
      </c>
      <c r="AO1315" t="str">
        <f t="shared" si="624"/>
        <v/>
      </c>
      <c r="AP1315" t="str">
        <f t="shared" si="625"/>
        <v/>
      </c>
    </row>
    <row r="1316" spans="1:42" hidden="1" x14ac:dyDescent="0.35">
      <c r="A1316" s="1">
        <v>4087170</v>
      </c>
      <c r="B1316" s="1" t="s">
        <v>586</v>
      </c>
      <c r="C1316" s="1" t="s">
        <v>587</v>
      </c>
      <c r="D1316" s="1">
        <v>2017</v>
      </c>
      <c r="E1316" s="1" t="s">
        <v>618</v>
      </c>
      <c r="F1316" s="1">
        <v>67475</v>
      </c>
      <c r="G1316" s="1" t="s">
        <v>266</v>
      </c>
      <c r="H1316" s="1" t="s">
        <v>103</v>
      </c>
      <c r="I1316" s="1" t="s">
        <v>597</v>
      </c>
      <c r="J1316" s="1">
        <v>2440</v>
      </c>
      <c r="K1316" s="1" t="s">
        <v>345</v>
      </c>
      <c r="L1316" s="1" t="s">
        <v>566</v>
      </c>
      <c r="M1316" s="1"/>
      <c r="N1316" s="1" t="s">
        <v>606</v>
      </c>
      <c r="O1316" s="1" t="str">
        <f t="shared" ref="O1316:O1347" si="646">IF(N1316="&lt;", "No", "Yes")</f>
        <v>No</v>
      </c>
      <c r="P1316" s="1" t="s">
        <v>722</v>
      </c>
      <c r="Q1316" s="1">
        <v>5.2</v>
      </c>
      <c r="R1316" s="1">
        <f t="shared" si="640"/>
        <v>0</v>
      </c>
      <c r="S1316" s="1">
        <v>5.2</v>
      </c>
      <c r="T1316" s="1" t="s">
        <v>30</v>
      </c>
      <c r="U1316" s="1">
        <f t="shared" si="644"/>
        <v>0</v>
      </c>
      <c r="V1316" s="1">
        <f t="shared" si="645"/>
        <v>5.1999999999999998E-3</v>
      </c>
      <c r="W1316" s="1" t="s">
        <v>231</v>
      </c>
      <c r="X1316" s="1" t="str">
        <f t="shared" si="641"/>
        <v>No</v>
      </c>
      <c r="AB1316" t="s">
        <v>442</v>
      </c>
      <c r="AC1316" t="str">
        <f t="shared" si="643"/>
        <v>No</v>
      </c>
      <c r="AD1316" t="str">
        <f t="shared" si="626"/>
        <v>Yes</v>
      </c>
      <c r="AE1316" t="str">
        <f t="shared" si="627"/>
        <v>No</v>
      </c>
      <c r="AF1316" t="str">
        <f t="shared" si="628"/>
        <v>Yes</v>
      </c>
      <c r="AG1316" t="str">
        <f t="shared" si="629"/>
        <v>Yes</v>
      </c>
      <c r="AH1316" s="1" t="s">
        <v>348</v>
      </c>
      <c r="AI1316" t="s">
        <v>348</v>
      </c>
      <c r="AJ1316" t="str">
        <f t="shared" si="621"/>
        <v/>
      </c>
      <c r="AK1316" t="str">
        <f t="shared" si="631"/>
        <v>PCP</v>
      </c>
      <c r="AL1316" t="str">
        <f t="shared" si="632"/>
        <v/>
      </c>
      <c r="AM1316" t="str">
        <f t="shared" si="622"/>
        <v>Industrial</v>
      </c>
      <c r="AN1316" t="str">
        <f t="shared" si="623"/>
        <v>Pharmaceutical</v>
      </c>
      <c r="AO1316" t="str">
        <f t="shared" si="624"/>
        <v/>
      </c>
      <c r="AP1316" t="str">
        <f t="shared" si="625"/>
        <v/>
      </c>
    </row>
    <row r="1317" spans="1:42" hidden="1" x14ac:dyDescent="0.35">
      <c r="A1317" s="1">
        <v>4087170</v>
      </c>
      <c r="B1317" s="1" t="s">
        <v>586</v>
      </c>
      <c r="C1317" s="1" t="s">
        <v>588</v>
      </c>
      <c r="D1317" s="1">
        <v>2017</v>
      </c>
      <c r="E1317" s="1" t="s">
        <v>618</v>
      </c>
      <c r="F1317" s="1">
        <v>67489</v>
      </c>
      <c r="G1317" s="1" t="s">
        <v>278</v>
      </c>
      <c r="H1317" s="1" t="s">
        <v>114</v>
      </c>
      <c r="I1317" s="1" t="s">
        <v>597</v>
      </c>
      <c r="J1317" s="1">
        <v>2440</v>
      </c>
      <c r="K1317" s="1" t="s">
        <v>345</v>
      </c>
      <c r="L1317" s="1" t="s">
        <v>345</v>
      </c>
      <c r="M1317" s="1"/>
      <c r="N1317" s="1" t="s">
        <v>606</v>
      </c>
      <c r="O1317" s="1" t="str">
        <f t="shared" si="646"/>
        <v>No</v>
      </c>
      <c r="P1317" s="1" t="s">
        <v>722</v>
      </c>
      <c r="Q1317" s="1">
        <v>20</v>
      </c>
      <c r="R1317" s="1">
        <f t="shared" si="640"/>
        <v>0</v>
      </c>
      <c r="S1317" s="1">
        <v>6.4</v>
      </c>
      <c r="T1317" s="1" t="s">
        <v>30</v>
      </c>
      <c r="U1317" s="1">
        <f t="shared" si="644"/>
        <v>0</v>
      </c>
      <c r="V1317" s="1">
        <f t="shared" si="645"/>
        <v>6.4000000000000003E-3</v>
      </c>
      <c r="W1317" s="1" t="s">
        <v>231</v>
      </c>
      <c r="X1317" s="1" t="str">
        <f t="shared" si="641"/>
        <v>No</v>
      </c>
      <c r="AB1317" t="s">
        <v>454</v>
      </c>
      <c r="AC1317" t="str">
        <f t="shared" si="643"/>
        <v>No</v>
      </c>
      <c r="AD1317" t="str">
        <f t="shared" si="626"/>
        <v>No</v>
      </c>
      <c r="AE1317" t="str">
        <f t="shared" si="627"/>
        <v>No</v>
      </c>
      <c r="AF1317" t="str">
        <f t="shared" si="628"/>
        <v>No</v>
      </c>
      <c r="AG1317" t="str">
        <f t="shared" si="629"/>
        <v>Yes</v>
      </c>
      <c r="AH1317" s="1" t="s">
        <v>348</v>
      </c>
      <c r="AI1317" t="s">
        <v>348</v>
      </c>
      <c r="AJ1317" t="str">
        <f t="shared" si="621"/>
        <v/>
      </c>
      <c r="AK1317" t="str">
        <f t="shared" si="631"/>
        <v/>
      </c>
      <c r="AL1317" t="str">
        <f t="shared" si="632"/>
        <v/>
      </c>
      <c r="AM1317" t="str">
        <f t="shared" si="622"/>
        <v/>
      </c>
      <c r="AN1317" t="str">
        <f t="shared" si="623"/>
        <v>Pharmaceutical</v>
      </c>
      <c r="AO1317" t="str">
        <f t="shared" si="624"/>
        <v/>
      </c>
      <c r="AP1317" t="str">
        <f t="shared" si="625"/>
        <v/>
      </c>
    </row>
    <row r="1318" spans="1:42" hidden="1" x14ac:dyDescent="0.35">
      <c r="A1318" s="1">
        <v>4087170</v>
      </c>
      <c r="B1318" s="1" t="s">
        <v>586</v>
      </c>
      <c r="C1318" s="1" t="s">
        <v>587</v>
      </c>
      <c r="D1318" s="1">
        <v>2017</v>
      </c>
      <c r="E1318" s="1" t="s">
        <v>618</v>
      </c>
      <c r="F1318" s="1">
        <v>68021</v>
      </c>
      <c r="G1318" s="1" t="s">
        <v>335</v>
      </c>
      <c r="H1318" s="1" t="s">
        <v>166</v>
      </c>
      <c r="I1318" s="1" t="s">
        <v>597</v>
      </c>
      <c r="J1318" s="1">
        <v>2440</v>
      </c>
      <c r="K1318" s="1" t="s">
        <v>345</v>
      </c>
      <c r="L1318" s="1" t="s">
        <v>345</v>
      </c>
      <c r="M1318" s="1"/>
      <c r="N1318" s="1" t="s">
        <v>606</v>
      </c>
      <c r="O1318" s="1" t="str">
        <f t="shared" si="646"/>
        <v>No</v>
      </c>
      <c r="P1318" s="1" t="s">
        <v>722</v>
      </c>
      <c r="Q1318" s="1">
        <v>80</v>
      </c>
      <c r="R1318" s="1">
        <f t="shared" si="640"/>
        <v>0</v>
      </c>
      <c r="S1318" s="1">
        <v>80</v>
      </c>
      <c r="T1318" s="1" t="s">
        <v>30</v>
      </c>
      <c r="U1318" s="1">
        <f t="shared" si="644"/>
        <v>0</v>
      </c>
      <c r="V1318" s="1">
        <f t="shared" si="645"/>
        <v>0.08</v>
      </c>
      <c r="W1318" s="1" t="s">
        <v>318</v>
      </c>
      <c r="X1318" s="1" t="str">
        <f t="shared" si="641"/>
        <v>No</v>
      </c>
      <c r="AB1318" s="1" t="s">
        <v>503</v>
      </c>
      <c r="AC1318" t="str">
        <f t="shared" si="643"/>
        <v>No</v>
      </c>
      <c r="AD1318" t="str">
        <f t="shared" si="626"/>
        <v>No</v>
      </c>
      <c r="AE1318" t="str">
        <f t="shared" si="627"/>
        <v>No</v>
      </c>
      <c r="AF1318" t="str">
        <f t="shared" si="628"/>
        <v>No</v>
      </c>
      <c r="AG1318" t="str">
        <f t="shared" si="629"/>
        <v>Yes</v>
      </c>
      <c r="AH1318" s="1" t="s">
        <v>348</v>
      </c>
      <c r="AI1318" t="s">
        <v>348</v>
      </c>
      <c r="AJ1318" t="str">
        <f t="shared" si="621"/>
        <v/>
      </c>
      <c r="AK1318" t="str">
        <f t="shared" si="631"/>
        <v/>
      </c>
      <c r="AL1318" t="str">
        <f t="shared" si="632"/>
        <v/>
      </c>
      <c r="AM1318" t="str">
        <f t="shared" si="622"/>
        <v/>
      </c>
      <c r="AN1318" t="str">
        <f t="shared" si="623"/>
        <v>Pharmaceutical</v>
      </c>
      <c r="AO1318" t="str">
        <f t="shared" si="624"/>
        <v/>
      </c>
      <c r="AP1318" t="str">
        <f t="shared" si="625"/>
        <v/>
      </c>
    </row>
    <row r="1319" spans="1:42" hidden="1" x14ac:dyDescent="0.35">
      <c r="A1319" s="1">
        <v>4087170</v>
      </c>
      <c r="B1319" s="1" t="s">
        <v>586</v>
      </c>
      <c r="C1319" s="1" t="s">
        <v>588</v>
      </c>
      <c r="D1319" s="1">
        <v>2017</v>
      </c>
      <c r="E1319" s="1" t="s">
        <v>618</v>
      </c>
      <c r="F1319" s="1">
        <v>67510</v>
      </c>
      <c r="G1319" s="1" t="s">
        <v>296</v>
      </c>
      <c r="H1319" s="1" t="s">
        <v>132</v>
      </c>
      <c r="I1319" s="1" t="s">
        <v>597</v>
      </c>
      <c r="J1319" s="1">
        <v>2440</v>
      </c>
      <c r="K1319" s="1" t="s">
        <v>345</v>
      </c>
      <c r="L1319" s="1" t="s">
        <v>345</v>
      </c>
      <c r="M1319" s="1"/>
      <c r="N1319" s="1" t="s">
        <v>606</v>
      </c>
      <c r="O1319" s="1" t="str">
        <f t="shared" si="646"/>
        <v>No</v>
      </c>
      <c r="P1319" s="1" t="s">
        <v>722</v>
      </c>
      <c r="Q1319" s="1">
        <v>96</v>
      </c>
      <c r="R1319" s="1">
        <f t="shared" si="640"/>
        <v>0</v>
      </c>
      <c r="S1319" s="1">
        <v>44</v>
      </c>
      <c r="T1319" s="1" t="s">
        <v>30</v>
      </c>
      <c r="U1319" s="1">
        <f t="shared" si="644"/>
        <v>0</v>
      </c>
      <c r="V1319" s="1">
        <f t="shared" si="645"/>
        <v>4.3999999999999997E-2</v>
      </c>
      <c r="W1319" s="1" t="s">
        <v>231</v>
      </c>
      <c r="X1319" s="1" t="str">
        <f t="shared" si="641"/>
        <v>No</v>
      </c>
      <c r="AB1319" t="s">
        <v>471</v>
      </c>
      <c r="AC1319" t="str">
        <f t="shared" si="643"/>
        <v>No</v>
      </c>
      <c r="AD1319" t="str">
        <f t="shared" si="626"/>
        <v>No</v>
      </c>
      <c r="AE1319" t="str">
        <f t="shared" si="627"/>
        <v>No</v>
      </c>
      <c r="AF1319" t="str">
        <f t="shared" si="628"/>
        <v>No</v>
      </c>
      <c r="AG1319" t="str">
        <f t="shared" si="629"/>
        <v>Yes</v>
      </c>
      <c r="AH1319" s="1" t="s">
        <v>348</v>
      </c>
      <c r="AI1319" t="s">
        <v>348</v>
      </c>
      <c r="AJ1319" t="str">
        <f t="shared" si="621"/>
        <v/>
      </c>
      <c r="AK1319" t="str">
        <f t="shared" si="631"/>
        <v/>
      </c>
      <c r="AL1319" t="str">
        <f t="shared" si="632"/>
        <v/>
      </c>
      <c r="AM1319" t="str">
        <f t="shared" si="622"/>
        <v/>
      </c>
      <c r="AN1319" t="str">
        <f t="shared" si="623"/>
        <v>Pharmaceutical</v>
      </c>
      <c r="AO1319" t="str">
        <f t="shared" si="624"/>
        <v/>
      </c>
      <c r="AP1319" t="str">
        <f t="shared" si="625"/>
        <v/>
      </c>
    </row>
    <row r="1320" spans="1:42" hidden="1" x14ac:dyDescent="0.35">
      <c r="A1320" s="1">
        <v>4087170</v>
      </c>
      <c r="B1320" s="1" t="s">
        <v>586</v>
      </c>
      <c r="C1320" s="1" t="s">
        <v>587</v>
      </c>
      <c r="D1320" s="1">
        <v>2017</v>
      </c>
      <c r="E1320" s="1" t="s">
        <v>618</v>
      </c>
      <c r="F1320" s="1">
        <v>67518</v>
      </c>
      <c r="G1320" s="1" t="s">
        <v>303</v>
      </c>
      <c r="H1320" s="1" t="s">
        <v>137</v>
      </c>
      <c r="I1320" s="1" t="s">
        <v>597</v>
      </c>
      <c r="J1320" s="1">
        <v>2440</v>
      </c>
      <c r="K1320" s="1" t="s">
        <v>345</v>
      </c>
      <c r="L1320" s="1" t="s">
        <v>561</v>
      </c>
      <c r="M1320" s="1"/>
      <c r="N1320" s="1" t="s">
        <v>606</v>
      </c>
      <c r="O1320" s="1" t="str">
        <f t="shared" si="646"/>
        <v>No</v>
      </c>
      <c r="P1320" s="1" t="s">
        <v>722</v>
      </c>
      <c r="Q1320" s="1">
        <v>61</v>
      </c>
      <c r="R1320" s="1">
        <f t="shared" si="640"/>
        <v>0</v>
      </c>
      <c r="S1320" s="1">
        <v>61</v>
      </c>
      <c r="T1320" s="1" t="s">
        <v>30</v>
      </c>
      <c r="U1320" s="1">
        <f t="shared" si="644"/>
        <v>0</v>
      </c>
      <c r="V1320" s="1">
        <f t="shared" si="645"/>
        <v>6.0999999999999999E-2</v>
      </c>
      <c r="W1320" s="1" t="s">
        <v>231</v>
      </c>
      <c r="X1320" s="1" t="str">
        <f t="shared" si="641"/>
        <v>No</v>
      </c>
      <c r="AB1320" t="s">
        <v>479</v>
      </c>
      <c r="AC1320" t="str">
        <f t="shared" si="643"/>
        <v>No</v>
      </c>
      <c r="AD1320" t="str">
        <f t="shared" si="626"/>
        <v>No</v>
      </c>
      <c r="AE1320" t="str">
        <f t="shared" si="627"/>
        <v>No</v>
      </c>
      <c r="AF1320" t="str">
        <f t="shared" si="628"/>
        <v>Yes</v>
      </c>
      <c r="AG1320" t="str">
        <f t="shared" si="629"/>
        <v>Yes</v>
      </c>
      <c r="AH1320" s="1" t="s">
        <v>348</v>
      </c>
      <c r="AI1320" t="s">
        <v>348</v>
      </c>
      <c r="AJ1320" t="str">
        <f t="shared" si="621"/>
        <v/>
      </c>
      <c r="AK1320" t="str">
        <f t="shared" si="631"/>
        <v/>
      </c>
      <c r="AL1320" t="str">
        <f t="shared" si="632"/>
        <v/>
      </c>
      <c r="AM1320" t="str">
        <f t="shared" si="622"/>
        <v>Industrial</v>
      </c>
      <c r="AN1320" t="str">
        <f t="shared" si="623"/>
        <v>Pharmaceutical</v>
      </c>
      <c r="AO1320" t="str">
        <f t="shared" si="624"/>
        <v/>
      </c>
      <c r="AP1320" t="str">
        <f t="shared" si="625"/>
        <v/>
      </c>
    </row>
    <row r="1321" spans="1:42" hidden="1" x14ac:dyDescent="0.35">
      <c r="A1321" s="1">
        <v>4087170</v>
      </c>
      <c r="B1321" s="1" t="s">
        <v>586</v>
      </c>
      <c r="C1321" s="1" t="s">
        <v>588</v>
      </c>
      <c r="D1321" s="1">
        <v>2017</v>
      </c>
      <c r="E1321" s="1" t="s">
        <v>618</v>
      </c>
      <c r="F1321" s="1">
        <v>67478</v>
      </c>
      <c r="G1321" s="1" t="s">
        <v>269</v>
      </c>
      <c r="H1321" s="1" t="s">
        <v>106</v>
      </c>
      <c r="I1321" s="1" t="s">
        <v>597</v>
      </c>
      <c r="J1321" s="1">
        <v>2440</v>
      </c>
      <c r="K1321" s="1" t="s">
        <v>345</v>
      </c>
      <c r="L1321" s="1" t="s">
        <v>345</v>
      </c>
      <c r="M1321" s="1"/>
      <c r="N1321" s="1" t="s">
        <v>606</v>
      </c>
      <c r="O1321" s="1" t="str">
        <f t="shared" si="646"/>
        <v>No</v>
      </c>
      <c r="P1321" s="1" t="s">
        <v>722</v>
      </c>
      <c r="Q1321" s="1">
        <v>80</v>
      </c>
      <c r="R1321" s="1">
        <f t="shared" si="640"/>
        <v>0</v>
      </c>
      <c r="S1321" s="1">
        <v>30</v>
      </c>
      <c r="T1321" s="1" t="s">
        <v>30</v>
      </c>
      <c r="U1321" s="1">
        <f t="shared" si="644"/>
        <v>0</v>
      </c>
      <c r="V1321" s="1">
        <f t="shared" si="645"/>
        <v>0.03</v>
      </c>
      <c r="W1321" s="1" t="s">
        <v>231</v>
      </c>
      <c r="X1321" s="1" t="str">
        <f t="shared" si="641"/>
        <v>No</v>
      </c>
      <c r="AB1321" t="s">
        <v>446</v>
      </c>
      <c r="AC1321" t="str">
        <f t="shared" si="643"/>
        <v>No</v>
      </c>
      <c r="AD1321" t="str">
        <f t="shared" si="626"/>
        <v>No</v>
      </c>
      <c r="AE1321" t="str">
        <f t="shared" si="627"/>
        <v>No</v>
      </c>
      <c r="AF1321" t="str">
        <f t="shared" si="628"/>
        <v>No</v>
      </c>
      <c r="AG1321" t="str">
        <f t="shared" si="629"/>
        <v>Yes</v>
      </c>
      <c r="AH1321" s="1" t="s">
        <v>348</v>
      </c>
      <c r="AI1321" t="s">
        <v>348</v>
      </c>
      <c r="AJ1321" t="str">
        <f t="shared" si="621"/>
        <v/>
      </c>
      <c r="AK1321" t="str">
        <f t="shared" si="631"/>
        <v/>
      </c>
      <c r="AL1321" t="str">
        <f t="shared" si="632"/>
        <v/>
      </c>
      <c r="AM1321" t="str">
        <f t="shared" si="622"/>
        <v/>
      </c>
      <c r="AN1321" t="str">
        <f t="shared" si="623"/>
        <v>Pharmaceutical</v>
      </c>
      <c r="AO1321" t="str">
        <f t="shared" si="624"/>
        <v/>
      </c>
      <c r="AP1321" t="str">
        <f t="shared" si="625"/>
        <v/>
      </c>
    </row>
    <row r="1322" spans="1:42" hidden="1" x14ac:dyDescent="0.35">
      <c r="A1322" s="1">
        <v>4087170</v>
      </c>
      <c r="B1322" s="1" t="s">
        <v>586</v>
      </c>
      <c r="C1322" s="1" t="s">
        <v>587</v>
      </c>
      <c r="D1322" s="1">
        <v>2017</v>
      </c>
      <c r="E1322" s="1" t="s">
        <v>618</v>
      </c>
      <c r="F1322" s="1">
        <v>68006</v>
      </c>
      <c r="G1322" s="1" t="s">
        <v>325</v>
      </c>
      <c r="H1322" s="1" t="s">
        <v>156</v>
      </c>
      <c r="I1322" s="1" t="s">
        <v>597</v>
      </c>
      <c r="J1322" s="1">
        <v>2440</v>
      </c>
      <c r="K1322" s="1" t="s">
        <v>345</v>
      </c>
      <c r="L1322" s="1" t="s">
        <v>345</v>
      </c>
      <c r="M1322" s="1"/>
      <c r="N1322" s="1" t="s">
        <v>606</v>
      </c>
      <c r="O1322" s="1" t="str">
        <f t="shared" si="646"/>
        <v>No</v>
      </c>
      <c r="P1322" s="1" t="s">
        <v>722</v>
      </c>
      <c r="Q1322" s="1">
        <v>20</v>
      </c>
      <c r="R1322" s="1">
        <f t="shared" si="640"/>
        <v>0</v>
      </c>
      <c r="S1322" s="1">
        <v>20</v>
      </c>
      <c r="T1322" s="1" t="s">
        <v>30</v>
      </c>
      <c r="U1322" s="1">
        <f t="shared" si="644"/>
        <v>0</v>
      </c>
      <c r="V1322" s="1">
        <f t="shared" si="645"/>
        <v>0.02</v>
      </c>
      <c r="W1322" s="1" t="s">
        <v>318</v>
      </c>
      <c r="X1322" s="1" t="str">
        <f t="shared" si="641"/>
        <v>No</v>
      </c>
      <c r="AB1322" t="s">
        <v>496</v>
      </c>
      <c r="AC1322" t="str">
        <f t="shared" si="643"/>
        <v>No</v>
      </c>
      <c r="AD1322" t="str">
        <f t="shared" si="626"/>
        <v>No</v>
      </c>
      <c r="AE1322" t="str">
        <f t="shared" si="627"/>
        <v>No</v>
      </c>
      <c r="AF1322" t="str">
        <f t="shared" si="628"/>
        <v>No</v>
      </c>
      <c r="AG1322" t="str">
        <f t="shared" si="629"/>
        <v>Yes</v>
      </c>
      <c r="AH1322" s="1" t="s">
        <v>348</v>
      </c>
      <c r="AI1322" t="s">
        <v>348</v>
      </c>
      <c r="AJ1322" t="str">
        <f t="shared" si="621"/>
        <v/>
      </c>
      <c r="AK1322" t="str">
        <f t="shared" si="631"/>
        <v/>
      </c>
      <c r="AL1322" t="str">
        <f t="shared" si="632"/>
        <v/>
      </c>
      <c r="AM1322" t="str">
        <f t="shared" si="622"/>
        <v/>
      </c>
      <c r="AN1322" t="str">
        <f t="shared" si="623"/>
        <v>Pharmaceutical</v>
      </c>
      <c r="AO1322" t="str">
        <f t="shared" si="624"/>
        <v/>
      </c>
      <c r="AP1322" t="str">
        <f t="shared" si="625"/>
        <v/>
      </c>
    </row>
    <row r="1323" spans="1:42" hidden="1" x14ac:dyDescent="0.35">
      <c r="A1323" s="1">
        <v>4087170</v>
      </c>
      <c r="B1323" s="1" t="s">
        <v>586</v>
      </c>
      <c r="C1323" s="1" t="s">
        <v>588</v>
      </c>
      <c r="D1323" s="1">
        <v>2017</v>
      </c>
      <c r="E1323" s="1" t="s">
        <v>618</v>
      </c>
      <c r="F1323" s="1">
        <v>34376</v>
      </c>
      <c r="G1323" s="1" t="s">
        <v>185</v>
      </c>
      <c r="H1323" s="1" t="s">
        <v>15</v>
      </c>
      <c r="I1323" s="1" t="s">
        <v>596</v>
      </c>
      <c r="J1323" s="1">
        <v>4433</v>
      </c>
      <c r="K1323" s="1" t="s">
        <v>614</v>
      </c>
      <c r="L1323" s="1" t="s">
        <v>543</v>
      </c>
      <c r="M1323" s="1"/>
      <c r="N1323" s="1" t="s">
        <v>606</v>
      </c>
      <c r="O1323" s="1" t="str">
        <f t="shared" si="646"/>
        <v>No</v>
      </c>
      <c r="P1323" s="1" t="s">
        <v>722</v>
      </c>
      <c r="Q1323" s="1">
        <v>0.02</v>
      </c>
      <c r="R1323" s="1">
        <f t="shared" si="640"/>
        <v>0</v>
      </c>
      <c r="S1323" s="1">
        <v>0.02</v>
      </c>
      <c r="T1323" s="1" t="s">
        <v>7</v>
      </c>
      <c r="U1323" s="1">
        <f>R1323/1</f>
        <v>0</v>
      </c>
      <c r="V1323" s="1">
        <f>S1323</f>
        <v>0.02</v>
      </c>
      <c r="W1323" s="1" t="s">
        <v>177</v>
      </c>
      <c r="X1323" s="1" t="str">
        <f t="shared" si="641"/>
        <v>No</v>
      </c>
      <c r="AB1323" t="s">
        <v>356</v>
      </c>
      <c r="AC1323" t="str">
        <f t="shared" si="643"/>
        <v>No</v>
      </c>
      <c r="AD1323" t="str">
        <f t="shared" si="626"/>
        <v>No</v>
      </c>
      <c r="AE1323" t="str">
        <f t="shared" si="627"/>
        <v>Yes</v>
      </c>
      <c r="AF1323" t="str">
        <f t="shared" si="628"/>
        <v>Yes</v>
      </c>
      <c r="AG1323" t="str">
        <f t="shared" si="629"/>
        <v>No</v>
      </c>
      <c r="AH1323" t="s">
        <v>349</v>
      </c>
      <c r="AI1323" t="s">
        <v>348</v>
      </c>
      <c r="AJ1323" t="str">
        <f t="shared" si="621"/>
        <v/>
      </c>
      <c r="AK1323" t="str">
        <f t="shared" si="631"/>
        <v/>
      </c>
      <c r="AL1323" t="str">
        <f t="shared" si="632"/>
        <v>Consumer</v>
      </c>
      <c r="AM1323" t="str">
        <f t="shared" si="622"/>
        <v>Industrial</v>
      </c>
      <c r="AN1323" t="str">
        <f t="shared" si="623"/>
        <v/>
      </c>
      <c r="AO1323" t="str">
        <f t="shared" si="624"/>
        <v>PAH</v>
      </c>
      <c r="AP1323" t="str">
        <f t="shared" si="625"/>
        <v/>
      </c>
    </row>
    <row r="1324" spans="1:42" hidden="1" x14ac:dyDescent="0.35">
      <c r="A1324" s="1">
        <v>4087170</v>
      </c>
      <c r="B1324" s="1" t="s">
        <v>586</v>
      </c>
      <c r="C1324" s="1" t="s">
        <v>587</v>
      </c>
      <c r="D1324" s="1">
        <v>2017</v>
      </c>
      <c r="E1324" s="1" t="s">
        <v>618</v>
      </c>
      <c r="F1324" s="1">
        <v>67999</v>
      </c>
      <c r="G1324" s="1" t="s">
        <v>320</v>
      </c>
      <c r="H1324" s="1" t="s">
        <v>492</v>
      </c>
      <c r="I1324" s="1" t="s">
        <v>597</v>
      </c>
      <c r="J1324" s="1">
        <v>2440</v>
      </c>
      <c r="K1324" s="1" t="s">
        <v>345</v>
      </c>
      <c r="L1324" s="1" t="s">
        <v>532</v>
      </c>
      <c r="M1324" s="1"/>
      <c r="N1324" s="1" t="s">
        <v>606</v>
      </c>
      <c r="O1324" s="1" t="str">
        <f t="shared" si="646"/>
        <v>No</v>
      </c>
      <c r="P1324" s="1" t="s">
        <v>722</v>
      </c>
      <c r="Q1324" s="1">
        <v>70</v>
      </c>
      <c r="R1324" s="1">
        <f t="shared" si="640"/>
        <v>0</v>
      </c>
      <c r="S1324" s="1">
        <v>70</v>
      </c>
      <c r="T1324" s="1" t="s">
        <v>30</v>
      </c>
      <c r="U1324" s="1">
        <f t="shared" ref="U1324:U1336" si="647">R1324/1000</f>
        <v>0</v>
      </c>
      <c r="V1324" s="1">
        <f t="shared" ref="V1324:V1336" si="648">S1324/1000</f>
        <v>7.0000000000000007E-2</v>
      </c>
      <c r="W1324" s="1" t="s">
        <v>318</v>
      </c>
      <c r="X1324" s="1" t="str">
        <f t="shared" si="641"/>
        <v>No</v>
      </c>
      <c r="AB1324" s="1" t="s">
        <v>491</v>
      </c>
      <c r="AC1324" t="str">
        <f t="shared" si="643"/>
        <v>No</v>
      </c>
      <c r="AD1324" t="str">
        <f t="shared" si="626"/>
        <v>No</v>
      </c>
      <c r="AE1324" t="str">
        <f t="shared" si="627"/>
        <v>No</v>
      </c>
      <c r="AF1324" t="str">
        <f t="shared" si="628"/>
        <v>No</v>
      </c>
      <c r="AG1324" t="str">
        <f t="shared" si="629"/>
        <v>No</v>
      </c>
      <c r="AH1324" s="1" t="s">
        <v>348</v>
      </c>
      <c r="AI1324" t="s">
        <v>349</v>
      </c>
      <c r="AJ1324" t="str">
        <f t="shared" si="621"/>
        <v/>
      </c>
      <c r="AK1324" t="str">
        <f t="shared" si="631"/>
        <v/>
      </c>
      <c r="AL1324" t="str">
        <f t="shared" si="632"/>
        <v/>
      </c>
      <c r="AM1324" t="str">
        <f t="shared" si="622"/>
        <v/>
      </c>
      <c r="AN1324" t="str">
        <f t="shared" si="623"/>
        <v/>
      </c>
      <c r="AO1324" t="str">
        <f t="shared" si="624"/>
        <v/>
      </c>
      <c r="AP1324" t="str">
        <f t="shared" si="625"/>
        <v>Other</v>
      </c>
    </row>
    <row r="1325" spans="1:42" hidden="1" x14ac:dyDescent="0.35">
      <c r="A1325" s="1">
        <v>4087170</v>
      </c>
      <c r="B1325" s="1" t="s">
        <v>586</v>
      </c>
      <c r="C1325" s="1" t="s">
        <v>588</v>
      </c>
      <c r="D1325" s="1">
        <v>2017</v>
      </c>
      <c r="E1325" s="1" t="s">
        <v>618</v>
      </c>
      <c r="F1325" s="1">
        <v>67450</v>
      </c>
      <c r="G1325" s="1" t="s">
        <v>246</v>
      </c>
      <c r="H1325" s="1" t="s">
        <v>84</v>
      </c>
      <c r="I1325" s="1" t="s">
        <v>597</v>
      </c>
      <c r="J1325" s="1">
        <v>2440</v>
      </c>
      <c r="K1325" s="1" t="s">
        <v>345</v>
      </c>
      <c r="L1325" s="1" t="s">
        <v>561</v>
      </c>
      <c r="M1325" s="1"/>
      <c r="N1325" s="1" t="s">
        <v>606</v>
      </c>
      <c r="O1325" s="1" t="str">
        <f t="shared" si="646"/>
        <v>No</v>
      </c>
      <c r="P1325" s="1" t="s">
        <v>722</v>
      </c>
      <c r="Q1325" s="1">
        <v>27</v>
      </c>
      <c r="R1325" s="1">
        <f t="shared" si="640"/>
        <v>0</v>
      </c>
      <c r="S1325" s="1">
        <v>26</v>
      </c>
      <c r="T1325" s="1" t="s">
        <v>30</v>
      </c>
      <c r="U1325" s="1">
        <f t="shared" si="647"/>
        <v>0</v>
      </c>
      <c r="V1325" s="1">
        <f t="shared" si="648"/>
        <v>2.5999999999999999E-2</v>
      </c>
      <c r="W1325" s="1" t="s">
        <v>231</v>
      </c>
      <c r="X1325" s="1" t="str">
        <f t="shared" si="641"/>
        <v>No</v>
      </c>
      <c r="AB1325" t="s">
        <v>424</v>
      </c>
      <c r="AC1325" t="str">
        <f t="shared" si="643"/>
        <v>No</v>
      </c>
      <c r="AD1325" t="str">
        <f t="shared" si="626"/>
        <v>No</v>
      </c>
      <c r="AE1325" t="str">
        <f t="shared" si="627"/>
        <v>No</v>
      </c>
      <c r="AF1325" t="str">
        <f t="shared" si="628"/>
        <v>Yes</v>
      </c>
      <c r="AG1325" t="str">
        <f t="shared" si="629"/>
        <v>Yes</v>
      </c>
      <c r="AH1325" s="1" t="s">
        <v>348</v>
      </c>
      <c r="AI1325" t="s">
        <v>348</v>
      </c>
      <c r="AJ1325" t="str">
        <f t="shared" si="621"/>
        <v/>
      </c>
      <c r="AK1325" t="str">
        <f t="shared" si="631"/>
        <v/>
      </c>
      <c r="AL1325" t="str">
        <f t="shared" si="632"/>
        <v/>
      </c>
      <c r="AM1325" t="str">
        <f t="shared" si="622"/>
        <v>Industrial</v>
      </c>
      <c r="AN1325" t="str">
        <f t="shared" si="623"/>
        <v>Pharmaceutical</v>
      </c>
      <c r="AO1325" t="str">
        <f t="shared" si="624"/>
        <v/>
      </c>
      <c r="AP1325" t="str">
        <f t="shared" si="625"/>
        <v/>
      </c>
    </row>
    <row r="1326" spans="1:42" hidden="1" x14ac:dyDescent="0.35">
      <c r="A1326" s="1">
        <v>4087170</v>
      </c>
      <c r="B1326" s="1" t="s">
        <v>586</v>
      </c>
      <c r="C1326" s="1" t="s">
        <v>587</v>
      </c>
      <c r="D1326" s="1">
        <v>2017</v>
      </c>
      <c r="E1326" s="1" t="s">
        <v>618</v>
      </c>
      <c r="F1326" s="1">
        <v>67519</v>
      </c>
      <c r="G1326" s="1" t="s">
        <v>304</v>
      </c>
      <c r="H1326" s="1" t="s">
        <v>138</v>
      </c>
      <c r="I1326" s="1" t="s">
        <v>597</v>
      </c>
      <c r="J1326" s="1">
        <v>2440</v>
      </c>
      <c r="K1326" s="1" t="s">
        <v>345</v>
      </c>
      <c r="L1326" s="1" t="s">
        <v>345</v>
      </c>
      <c r="M1326" s="1" t="s">
        <v>345</v>
      </c>
      <c r="N1326" s="1" t="s">
        <v>606</v>
      </c>
      <c r="O1326" s="1" t="str">
        <f t="shared" si="646"/>
        <v>No</v>
      </c>
      <c r="P1326" s="1" t="s">
        <v>349</v>
      </c>
      <c r="Q1326" s="1">
        <v>32.1</v>
      </c>
      <c r="R1326" s="1">
        <f t="shared" si="640"/>
        <v>0</v>
      </c>
      <c r="S1326" s="1">
        <v>200</v>
      </c>
      <c r="T1326" s="1" t="s">
        <v>30</v>
      </c>
      <c r="U1326" s="1">
        <f t="shared" si="647"/>
        <v>0</v>
      </c>
      <c r="V1326" s="1">
        <f t="shared" si="648"/>
        <v>0.2</v>
      </c>
      <c r="W1326" s="1" t="s">
        <v>231</v>
      </c>
      <c r="X1326" s="1" t="str">
        <f t="shared" si="641"/>
        <v>No</v>
      </c>
      <c r="AB1326" t="s">
        <v>480</v>
      </c>
      <c r="AC1326" t="str">
        <f t="shared" si="643"/>
        <v>No</v>
      </c>
      <c r="AD1326" t="str">
        <f t="shared" si="626"/>
        <v>No</v>
      </c>
      <c r="AE1326" t="str">
        <f t="shared" si="627"/>
        <v>No</v>
      </c>
      <c r="AF1326" t="str">
        <f t="shared" si="628"/>
        <v>No</v>
      </c>
      <c r="AG1326" t="str">
        <f t="shared" si="629"/>
        <v>Yes</v>
      </c>
      <c r="AH1326" s="1" t="s">
        <v>348</v>
      </c>
      <c r="AI1326" t="s">
        <v>348</v>
      </c>
      <c r="AJ1326" t="str">
        <f t="shared" si="621"/>
        <v/>
      </c>
      <c r="AK1326" t="str">
        <f t="shared" si="631"/>
        <v/>
      </c>
      <c r="AL1326" t="str">
        <f t="shared" si="632"/>
        <v/>
      </c>
      <c r="AM1326" t="str">
        <f t="shared" si="622"/>
        <v/>
      </c>
      <c r="AN1326" t="str">
        <f t="shared" si="623"/>
        <v>Pharmaceutical</v>
      </c>
      <c r="AO1326" t="str">
        <f t="shared" si="624"/>
        <v/>
      </c>
      <c r="AP1326" t="str">
        <f t="shared" si="625"/>
        <v/>
      </c>
    </row>
    <row r="1327" spans="1:42" hidden="1" x14ac:dyDescent="0.35">
      <c r="A1327" s="1">
        <v>4087170</v>
      </c>
      <c r="B1327" s="1" t="s">
        <v>586</v>
      </c>
      <c r="C1327" s="1" t="s">
        <v>588</v>
      </c>
      <c r="D1327" s="1">
        <v>2017</v>
      </c>
      <c r="E1327" s="1" t="s">
        <v>618</v>
      </c>
      <c r="F1327" s="1">
        <v>67529</v>
      </c>
      <c r="G1327" s="1" t="s">
        <v>312</v>
      </c>
      <c r="H1327" s="1" t="s">
        <v>146</v>
      </c>
      <c r="I1327" s="1" t="s">
        <v>597</v>
      </c>
      <c r="J1327" s="1">
        <v>2440</v>
      </c>
      <c r="K1327" s="1" t="s">
        <v>345</v>
      </c>
      <c r="L1327" s="1" t="s">
        <v>345</v>
      </c>
      <c r="M1327" s="1"/>
      <c r="N1327" s="1" t="s">
        <v>606</v>
      </c>
      <c r="O1327" s="1" t="str">
        <f t="shared" si="646"/>
        <v>No</v>
      </c>
      <c r="P1327" s="1" t="s">
        <v>722</v>
      </c>
      <c r="Q1327" s="1">
        <v>20</v>
      </c>
      <c r="R1327" s="1">
        <f t="shared" si="640"/>
        <v>0</v>
      </c>
      <c r="S1327" s="1">
        <v>30</v>
      </c>
      <c r="T1327" s="1" t="s">
        <v>30</v>
      </c>
      <c r="U1327" s="1">
        <f t="shared" si="647"/>
        <v>0</v>
      </c>
      <c r="V1327" s="1">
        <f t="shared" si="648"/>
        <v>0.03</v>
      </c>
      <c r="W1327" s="1" t="s">
        <v>231</v>
      </c>
      <c r="X1327" s="1" t="str">
        <f t="shared" si="641"/>
        <v>No</v>
      </c>
      <c r="AB1327" s="1" t="s">
        <v>448</v>
      </c>
      <c r="AC1327" t="str">
        <f t="shared" si="643"/>
        <v>No</v>
      </c>
      <c r="AD1327" t="str">
        <f t="shared" si="626"/>
        <v>No</v>
      </c>
      <c r="AE1327" t="str">
        <f t="shared" si="627"/>
        <v>No</v>
      </c>
      <c r="AF1327" t="str">
        <f t="shared" si="628"/>
        <v>No</v>
      </c>
      <c r="AG1327" t="str">
        <f t="shared" si="629"/>
        <v>Yes</v>
      </c>
      <c r="AH1327" s="1" t="s">
        <v>348</v>
      </c>
      <c r="AI1327" t="s">
        <v>348</v>
      </c>
      <c r="AJ1327" t="str">
        <f t="shared" si="621"/>
        <v/>
      </c>
      <c r="AK1327" t="str">
        <f t="shared" si="631"/>
        <v/>
      </c>
      <c r="AL1327" t="str">
        <f t="shared" si="632"/>
        <v/>
      </c>
      <c r="AM1327" t="str">
        <f t="shared" si="622"/>
        <v/>
      </c>
      <c r="AN1327" t="str">
        <f t="shared" si="623"/>
        <v>Pharmaceutical</v>
      </c>
      <c r="AO1327" t="str">
        <f t="shared" si="624"/>
        <v/>
      </c>
      <c r="AP1327" t="str">
        <f t="shared" si="625"/>
        <v/>
      </c>
    </row>
    <row r="1328" spans="1:42" hidden="1" x14ac:dyDescent="0.35">
      <c r="A1328" s="1">
        <v>4087170</v>
      </c>
      <c r="B1328" s="1" t="s">
        <v>586</v>
      </c>
      <c r="C1328" s="1" t="s">
        <v>587</v>
      </c>
      <c r="D1328" s="1">
        <v>2017</v>
      </c>
      <c r="E1328" s="1" t="s">
        <v>618</v>
      </c>
      <c r="F1328" s="1">
        <v>67499</v>
      </c>
      <c r="G1328" s="1" t="s">
        <v>286</v>
      </c>
      <c r="H1328" s="1" t="s">
        <v>122</v>
      </c>
      <c r="I1328" s="1" t="s">
        <v>597</v>
      </c>
      <c r="J1328" s="1">
        <v>2440</v>
      </c>
      <c r="K1328" s="1" t="s">
        <v>345</v>
      </c>
      <c r="L1328" s="1" t="s">
        <v>567</v>
      </c>
      <c r="M1328" s="1"/>
      <c r="N1328" s="1" t="s">
        <v>606</v>
      </c>
      <c r="O1328" s="1" t="str">
        <f t="shared" si="646"/>
        <v>No</v>
      </c>
      <c r="P1328" s="1" t="s">
        <v>722</v>
      </c>
      <c r="Q1328" s="1">
        <v>4</v>
      </c>
      <c r="R1328" s="1">
        <f t="shared" si="640"/>
        <v>0</v>
      </c>
      <c r="S1328" s="1">
        <v>4</v>
      </c>
      <c r="T1328" s="1" t="s">
        <v>30</v>
      </c>
      <c r="U1328" s="1">
        <f t="shared" si="647"/>
        <v>0</v>
      </c>
      <c r="V1328" s="1">
        <f t="shared" si="648"/>
        <v>4.0000000000000001E-3</v>
      </c>
      <c r="W1328" s="1" t="s">
        <v>231</v>
      </c>
      <c r="X1328" s="1" t="str">
        <f t="shared" si="641"/>
        <v>No</v>
      </c>
      <c r="AB1328" t="s">
        <v>461</v>
      </c>
      <c r="AC1328" s="1" t="s">
        <v>349</v>
      </c>
      <c r="AD1328" t="str">
        <f t="shared" si="626"/>
        <v>No</v>
      </c>
      <c r="AE1328" t="str">
        <f t="shared" si="627"/>
        <v>No</v>
      </c>
      <c r="AF1328" t="str">
        <f t="shared" si="628"/>
        <v>Yes</v>
      </c>
      <c r="AG1328" t="str">
        <f t="shared" si="629"/>
        <v>Yes</v>
      </c>
      <c r="AH1328" s="1" t="s">
        <v>348</v>
      </c>
      <c r="AI1328" t="s">
        <v>348</v>
      </c>
      <c r="AJ1328" t="str">
        <f t="shared" si="621"/>
        <v>Pesticide</v>
      </c>
      <c r="AK1328" t="str">
        <f t="shared" si="631"/>
        <v/>
      </c>
      <c r="AL1328" t="str">
        <f t="shared" si="632"/>
        <v/>
      </c>
      <c r="AM1328" t="str">
        <f t="shared" si="622"/>
        <v>Industrial</v>
      </c>
      <c r="AN1328" t="str">
        <f t="shared" si="623"/>
        <v>Pharmaceutical</v>
      </c>
      <c r="AO1328" t="str">
        <f t="shared" si="624"/>
        <v/>
      </c>
      <c r="AP1328" t="str">
        <f t="shared" si="625"/>
        <v/>
      </c>
    </row>
    <row r="1329" spans="1:42" hidden="1" x14ac:dyDescent="0.35">
      <c r="A1329" s="1">
        <v>4087170</v>
      </c>
      <c r="B1329" s="1" t="s">
        <v>586</v>
      </c>
      <c r="C1329" s="1" t="s">
        <v>588</v>
      </c>
      <c r="D1329" s="1">
        <v>2017</v>
      </c>
      <c r="E1329" s="1" t="s">
        <v>618</v>
      </c>
      <c r="F1329" s="1">
        <v>67521</v>
      </c>
      <c r="G1329" s="1" t="s">
        <v>305</v>
      </c>
      <c r="H1329" s="1" t="s">
        <v>139</v>
      </c>
      <c r="I1329" s="1" t="s">
        <v>597</v>
      </c>
      <c r="J1329" s="1">
        <v>2440</v>
      </c>
      <c r="K1329" s="1" t="s">
        <v>345</v>
      </c>
      <c r="L1329" s="1" t="s">
        <v>345</v>
      </c>
      <c r="M1329" s="1"/>
      <c r="N1329" s="1" t="s">
        <v>606</v>
      </c>
      <c r="O1329" s="1" t="str">
        <f t="shared" si="646"/>
        <v>No</v>
      </c>
      <c r="P1329" s="1" t="s">
        <v>722</v>
      </c>
      <c r="Q1329" s="1">
        <v>80</v>
      </c>
      <c r="R1329" s="1">
        <f t="shared" si="640"/>
        <v>0</v>
      </c>
      <c r="S1329" s="1">
        <v>80</v>
      </c>
      <c r="T1329" s="1" t="s">
        <v>30</v>
      </c>
      <c r="U1329" s="1">
        <f t="shared" si="647"/>
        <v>0</v>
      </c>
      <c r="V1329" s="1">
        <f t="shared" si="648"/>
        <v>0.08</v>
      </c>
      <c r="W1329" s="1" t="s">
        <v>231</v>
      </c>
      <c r="X1329" s="1" t="str">
        <f t="shared" si="641"/>
        <v>No</v>
      </c>
      <c r="AB1329" t="s">
        <v>481</v>
      </c>
      <c r="AC1329" t="str">
        <f t="shared" ref="AC1329:AC1335" si="649">IF(ISNUMBER(SEARCH("Pesticide, active_ingredient", AB1329)), "Yes", "No")</f>
        <v>No</v>
      </c>
      <c r="AD1329" t="str">
        <f t="shared" si="626"/>
        <v>No</v>
      </c>
      <c r="AE1329" t="str">
        <f t="shared" si="627"/>
        <v>No</v>
      </c>
      <c r="AF1329" t="str">
        <f t="shared" si="628"/>
        <v>No</v>
      </c>
      <c r="AG1329" t="str">
        <f t="shared" si="629"/>
        <v>Yes</v>
      </c>
      <c r="AH1329" s="1" t="s">
        <v>348</v>
      </c>
      <c r="AI1329" t="s">
        <v>348</v>
      </c>
      <c r="AJ1329" t="str">
        <f t="shared" si="621"/>
        <v/>
      </c>
      <c r="AK1329" t="str">
        <f t="shared" si="631"/>
        <v/>
      </c>
      <c r="AL1329" t="str">
        <f t="shared" si="632"/>
        <v/>
      </c>
      <c r="AM1329" t="str">
        <f t="shared" si="622"/>
        <v/>
      </c>
      <c r="AN1329" t="str">
        <f t="shared" si="623"/>
        <v>Pharmaceutical</v>
      </c>
      <c r="AO1329" t="str">
        <f t="shared" si="624"/>
        <v/>
      </c>
      <c r="AP1329" t="str">
        <f t="shared" si="625"/>
        <v/>
      </c>
    </row>
    <row r="1330" spans="1:42" hidden="1" x14ac:dyDescent="0.35">
      <c r="A1330" s="1">
        <v>4087170</v>
      </c>
      <c r="B1330" s="1" t="s">
        <v>586</v>
      </c>
      <c r="C1330" s="1" t="s">
        <v>587</v>
      </c>
      <c r="D1330" s="1">
        <v>2017</v>
      </c>
      <c r="E1330" s="1" t="s">
        <v>618</v>
      </c>
      <c r="F1330" s="1">
        <v>68009</v>
      </c>
      <c r="G1330" s="1" t="s">
        <v>328</v>
      </c>
      <c r="H1330" s="1" t="s">
        <v>159</v>
      </c>
      <c r="I1330" s="1" t="s">
        <v>597</v>
      </c>
      <c r="J1330" s="1">
        <v>2440</v>
      </c>
      <c r="K1330" s="1" t="s">
        <v>345</v>
      </c>
      <c r="L1330" s="1" t="s">
        <v>563</v>
      </c>
      <c r="M1330" s="1"/>
      <c r="N1330" s="1" t="s">
        <v>606</v>
      </c>
      <c r="O1330" s="1" t="str">
        <f t="shared" si="646"/>
        <v>No</v>
      </c>
      <c r="P1330" s="1" t="s">
        <v>722</v>
      </c>
      <c r="Q1330" s="1">
        <v>17</v>
      </c>
      <c r="R1330" s="1">
        <f t="shared" si="640"/>
        <v>0</v>
      </c>
      <c r="S1330" s="1">
        <v>28</v>
      </c>
      <c r="T1330" s="1" t="s">
        <v>30</v>
      </c>
      <c r="U1330" s="1">
        <f t="shared" si="647"/>
        <v>0</v>
      </c>
      <c r="V1330" s="1">
        <f t="shared" si="648"/>
        <v>2.8000000000000001E-2</v>
      </c>
      <c r="W1330" s="1" t="s">
        <v>318</v>
      </c>
      <c r="X1330" s="1" t="str">
        <f t="shared" si="641"/>
        <v>No</v>
      </c>
      <c r="AB1330" t="s">
        <v>498</v>
      </c>
      <c r="AC1330" t="str">
        <f t="shared" si="649"/>
        <v>No</v>
      </c>
      <c r="AD1330" t="str">
        <f t="shared" si="626"/>
        <v>Yes</v>
      </c>
      <c r="AE1330" t="str">
        <f t="shared" si="627"/>
        <v>No</v>
      </c>
      <c r="AF1330" t="str">
        <f t="shared" si="628"/>
        <v>No</v>
      </c>
      <c r="AG1330" t="str">
        <f t="shared" si="629"/>
        <v>Yes</v>
      </c>
      <c r="AH1330" s="1" t="s">
        <v>348</v>
      </c>
      <c r="AI1330" t="s">
        <v>348</v>
      </c>
      <c r="AJ1330" t="str">
        <f t="shared" si="621"/>
        <v/>
      </c>
      <c r="AK1330" t="str">
        <f t="shared" si="631"/>
        <v>PCP</v>
      </c>
      <c r="AL1330" t="str">
        <f t="shared" si="632"/>
        <v/>
      </c>
      <c r="AM1330" t="str">
        <f t="shared" si="622"/>
        <v/>
      </c>
      <c r="AN1330" t="str">
        <f t="shared" si="623"/>
        <v>Pharmaceutical</v>
      </c>
      <c r="AO1330" t="str">
        <f t="shared" si="624"/>
        <v/>
      </c>
      <c r="AP1330" t="str">
        <f t="shared" si="625"/>
        <v/>
      </c>
    </row>
    <row r="1331" spans="1:42" hidden="1" x14ac:dyDescent="0.35">
      <c r="A1331" s="1">
        <v>4087170</v>
      </c>
      <c r="B1331" s="1" t="s">
        <v>586</v>
      </c>
      <c r="C1331" s="1" t="s">
        <v>587</v>
      </c>
      <c r="D1331" s="1">
        <v>2017</v>
      </c>
      <c r="E1331" s="1" t="s">
        <v>618</v>
      </c>
      <c r="F1331" s="1">
        <v>67531</v>
      </c>
      <c r="G1331" s="1" t="s">
        <v>314</v>
      </c>
      <c r="H1331" s="1" t="s">
        <v>148</v>
      </c>
      <c r="I1331" s="1" t="s">
        <v>597</v>
      </c>
      <c r="J1331" s="1">
        <v>2440</v>
      </c>
      <c r="K1331" s="1" t="s">
        <v>345</v>
      </c>
      <c r="L1331" s="1" t="s">
        <v>345</v>
      </c>
      <c r="M1331" s="1"/>
      <c r="N1331" s="1" t="s">
        <v>606</v>
      </c>
      <c r="O1331" s="1" t="str">
        <f t="shared" si="646"/>
        <v>No</v>
      </c>
      <c r="P1331" s="1" t="s">
        <v>722</v>
      </c>
      <c r="Q1331" s="1">
        <v>140</v>
      </c>
      <c r="R1331" s="1">
        <f t="shared" si="640"/>
        <v>0</v>
      </c>
      <c r="S1331" s="1">
        <v>97</v>
      </c>
      <c r="T1331" s="1" t="s">
        <v>30</v>
      </c>
      <c r="U1331" s="1">
        <f t="shared" si="647"/>
        <v>0</v>
      </c>
      <c r="V1331" s="1">
        <f t="shared" si="648"/>
        <v>9.7000000000000003E-2</v>
      </c>
      <c r="W1331" s="1" t="s">
        <v>231</v>
      </c>
      <c r="X1331" s="1" t="str">
        <f t="shared" si="641"/>
        <v>No</v>
      </c>
      <c r="AB1331" s="1" t="s">
        <v>488</v>
      </c>
      <c r="AC1331" t="str">
        <f t="shared" si="649"/>
        <v>No</v>
      </c>
      <c r="AD1331" t="str">
        <f t="shared" si="626"/>
        <v>No</v>
      </c>
      <c r="AE1331" t="str">
        <f t="shared" si="627"/>
        <v>No</v>
      </c>
      <c r="AF1331" t="str">
        <f t="shared" si="628"/>
        <v>No</v>
      </c>
      <c r="AG1331" t="str">
        <f t="shared" si="629"/>
        <v>Yes</v>
      </c>
      <c r="AH1331" s="1" t="s">
        <v>348</v>
      </c>
      <c r="AI1331" t="s">
        <v>348</v>
      </c>
      <c r="AJ1331" t="str">
        <f t="shared" si="621"/>
        <v/>
      </c>
      <c r="AK1331" t="str">
        <f t="shared" si="631"/>
        <v/>
      </c>
      <c r="AL1331" t="str">
        <f t="shared" si="632"/>
        <v/>
      </c>
      <c r="AM1331" t="str">
        <f t="shared" si="622"/>
        <v/>
      </c>
      <c r="AN1331" t="str">
        <f t="shared" si="623"/>
        <v>Pharmaceutical</v>
      </c>
      <c r="AO1331" t="str">
        <f t="shared" si="624"/>
        <v/>
      </c>
      <c r="AP1331" t="str">
        <f t="shared" si="625"/>
        <v/>
      </c>
    </row>
    <row r="1332" spans="1:42" hidden="1" x14ac:dyDescent="0.35">
      <c r="A1332" s="1">
        <v>4087170</v>
      </c>
      <c r="B1332" s="1" t="s">
        <v>586</v>
      </c>
      <c r="C1332" s="1" t="s">
        <v>588</v>
      </c>
      <c r="D1332" s="1">
        <v>2017</v>
      </c>
      <c r="E1332" s="1" t="s">
        <v>618</v>
      </c>
      <c r="F1332" s="1">
        <v>68001</v>
      </c>
      <c r="G1332" s="1" t="s">
        <v>322</v>
      </c>
      <c r="H1332" s="1" t="s">
        <v>153</v>
      </c>
      <c r="I1332" s="1" t="s">
        <v>597</v>
      </c>
      <c r="J1332" s="1">
        <v>2440</v>
      </c>
      <c r="K1332" s="1" t="s">
        <v>345</v>
      </c>
      <c r="L1332" s="1" t="s">
        <v>561</v>
      </c>
      <c r="M1332" s="1"/>
      <c r="N1332" s="1" t="s">
        <v>606</v>
      </c>
      <c r="O1332" s="1" t="str">
        <f t="shared" si="646"/>
        <v>No</v>
      </c>
      <c r="P1332" s="1" t="s">
        <v>722</v>
      </c>
      <c r="Q1332" s="1">
        <v>80</v>
      </c>
      <c r="R1332" s="1">
        <f t="shared" si="640"/>
        <v>0</v>
      </c>
      <c r="S1332" s="1">
        <v>80</v>
      </c>
      <c r="T1332" s="1" t="s">
        <v>30</v>
      </c>
      <c r="U1332" s="1">
        <f t="shared" si="647"/>
        <v>0</v>
      </c>
      <c r="V1332" s="1">
        <f t="shared" si="648"/>
        <v>0.08</v>
      </c>
      <c r="W1332" s="1" t="s">
        <v>318</v>
      </c>
      <c r="X1332" s="1" t="str">
        <f t="shared" si="641"/>
        <v>No</v>
      </c>
      <c r="AB1332" t="s">
        <v>493</v>
      </c>
      <c r="AC1332" t="str">
        <f t="shared" si="649"/>
        <v>No</v>
      </c>
      <c r="AD1332" t="str">
        <f t="shared" si="626"/>
        <v>No</v>
      </c>
      <c r="AE1332" t="str">
        <f t="shared" si="627"/>
        <v>No</v>
      </c>
      <c r="AF1332" t="str">
        <f t="shared" si="628"/>
        <v>Yes</v>
      </c>
      <c r="AG1332" t="str">
        <f t="shared" si="629"/>
        <v>Yes</v>
      </c>
      <c r="AH1332" s="1" t="s">
        <v>348</v>
      </c>
      <c r="AI1332" t="s">
        <v>348</v>
      </c>
      <c r="AJ1332" t="str">
        <f t="shared" si="621"/>
        <v/>
      </c>
      <c r="AK1332" t="str">
        <f t="shared" si="631"/>
        <v/>
      </c>
      <c r="AL1332" t="str">
        <f t="shared" si="632"/>
        <v/>
      </c>
      <c r="AM1332" t="str">
        <f t="shared" si="622"/>
        <v>Industrial</v>
      </c>
      <c r="AN1332" t="str">
        <f t="shared" si="623"/>
        <v>Pharmaceutical</v>
      </c>
      <c r="AO1332" t="str">
        <f t="shared" si="624"/>
        <v/>
      </c>
      <c r="AP1332" t="str">
        <f t="shared" si="625"/>
        <v/>
      </c>
    </row>
    <row r="1333" spans="1:42" hidden="1" x14ac:dyDescent="0.35">
      <c r="A1333" s="1">
        <v>4087170</v>
      </c>
      <c r="B1333" s="1" t="s">
        <v>586</v>
      </c>
      <c r="C1333" s="1" t="s">
        <v>587</v>
      </c>
      <c r="D1333" s="1">
        <v>2017</v>
      </c>
      <c r="E1333" s="1" t="s">
        <v>618</v>
      </c>
      <c r="F1333" s="1">
        <v>67444</v>
      </c>
      <c r="G1333" s="1" t="s">
        <v>204</v>
      </c>
      <c r="H1333" s="1" t="s">
        <v>37</v>
      </c>
      <c r="I1333" s="1" t="s">
        <v>597</v>
      </c>
      <c r="J1333" s="1">
        <v>2440</v>
      </c>
      <c r="K1333" s="1" t="s">
        <v>345</v>
      </c>
      <c r="L1333" s="1" t="s">
        <v>714</v>
      </c>
      <c r="M1333" s="1"/>
      <c r="N1333" s="1" t="s">
        <v>606</v>
      </c>
      <c r="O1333" s="1" t="str">
        <f t="shared" si="646"/>
        <v>No</v>
      </c>
      <c r="P1333" s="1" t="s">
        <v>722</v>
      </c>
      <c r="Q1333" s="1">
        <v>6.4</v>
      </c>
      <c r="R1333" s="1">
        <f t="shared" si="640"/>
        <v>0</v>
      </c>
      <c r="S1333" s="1">
        <v>6.4</v>
      </c>
      <c r="T1333" s="1" t="s">
        <v>30</v>
      </c>
      <c r="U1333" s="1">
        <f t="shared" si="647"/>
        <v>0</v>
      </c>
      <c r="V1333" s="1">
        <f t="shared" si="648"/>
        <v>6.4000000000000003E-3</v>
      </c>
      <c r="W1333" s="1" t="s">
        <v>231</v>
      </c>
      <c r="X1333" s="1" t="str">
        <f t="shared" si="641"/>
        <v>No</v>
      </c>
      <c r="AB1333" s="1" t="s">
        <v>377</v>
      </c>
      <c r="AC1333" t="str">
        <f t="shared" si="649"/>
        <v>No</v>
      </c>
      <c r="AD1333" t="str">
        <f t="shared" si="626"/>
        <v>No</v>
      </c>
      <c r="AE1333" t="str">
        <f t="shared" si="627"/>
        <v>No</v>
      </c>
      <c r="AF1333" t="str">
        <f t="shared" si="628"/>
        <v>No</v>
      </c>
      <c r="AG1333" t="str">
        <f t="shared" si="629"/>
        <v>Yes</v>
      </c>
      <c r="AH1333" s="1" t="s">
        <v>348</v>
      </c>
      <c r="AI1333" t="s">
        <v>348</v>
      </c>
      <c r="AJ1333" t="str">
        <f t="shared" ref="AJ1333:AJ1396" si="650">IF(AC1333="Yes", "Pesticide", "")</f>
        <v/>
      </c>
      <c r="AK1333" t="str">
        <f t="shared" si="631"/>
        <v/>
      </c>
      <c r="AL1333" t="str">
        <f t="shared" si="632"/>
        <v/>
      </c>
      <c r="AM1333" t="str">
        <f t="shared" si="622"/>
        <v/>
      </c>
      <c r="AN1333" t="str">
        <f t="shared" si="623"/>
        <v>Pharmaceutical</v>
      </c>
      <c r="AO1333" t="str">
        <f t="shared" si="624"/>
        <v/>
      </c>
      <c r="AP1333" t="str">
        <f t="shared" si="625"/>
        <v/>
      </c>
    </row>
    <row r="1334" spans="1:42" hidden="1" x14ac:dyDescent="0.35">
      <c r="A1334" s="1">
        <v>4087170</v>
      </c>
      <c r="B1334" s="1" t="s">
        <v>586</v>
      </c>
      <c r="C1334" s="1" t="s">
        <v>588</v>
      </c>
      <c r="D1334" s="1">
        <v>2017</v>
      </c>
      <c r="E1334" s="1" t="s">
        <v>618</v>
      </c>
      <c r="F1334" s="1">
        <v>68002</v>
      </c>
      <c r="G1334" s="1" t="s">
        <v>323</v>
      </c>
      <c r="H1334" s="1" t="s">
        <v>154</v>
      </c>
      <c r="I1334" s="1" t="s">
        <v>597</v>
      </c>
      <c r="J1334" s="1">
        <v>2440</v>
      </c>
      <c r="K1334" s="1" t="s">
        <v>345</v>
      </c>
      <c r="L1334" s="1" t="s">
        <v>345</v>
      </c>
      <c r="M1334" s="1"/>
      <c r="N1334" s="1" t="s">
        <v>606</v>
      </c>
      <c r="O1334" s="1" t="str">
        <f t="shared" si="646"/>
        <v>No</v>
      </c>
      <c r="P1334" s="1" t="s">
        <v>722</v>
      </c>
      <c r="Q1334" s="1">
        <v>58</v>
      </c>
      <c r="R1334" s="1">
        <f t="shared" si="640"/>
        <v>0</v>
      </c>
      <c r="S1334" s="1">
        <v>58</v>
      </c>
      <c r="T1334" s="1" t="s">
        <v>30</v>
      </c>
      <c r="U1334" s="1">
        <f t="shared" si="647"/>
        <v>0</v>
      </c>
      <c r="V1334" s="1">
        <f t="shared" si="648"/>
        <v>5.8000000000000003E-2</v>
      </c>
      <c r="W1334" s="1" t="s">
        <v>318</v>
      </c>
      <c r="X1334" s="1" t="str">
        <f t="shared" si="641"/>
        <v>No</v>
      </c>
      <c r="AB1334" t="s">
        <v>494</v>
      </c>
      <c r="AC1334" t="str">
        <f t="shared" si="649"/>
        <v>No</v>
      </c>
      <c r="AD1334" t="str">
        <f t="shared" si="626"/>
        <v>No</v>
      </c>
      <c r="AE1334" t="str">
        <f t="shared" si="627"/>
        <v>No</v>
      </c>
      <c r="AF1334" t="str">
        <f t="shared" si="628"/>
        <v>No</v>
      </c>
      <c r="AG1334" t="str">
        <f t="shared" si="629"/>
        <v>Yes</v>
      </c>
      <c r="AH1334" s="1" t="s">
        <v>348</v>
      </c>
      <c r="AI1334" t="s">
        <v>348</v>
      </c>
      <c r="AJ1334" t="str">
        <f t="shared" si="650"/>
        <v/>
      </c>
      <c r="AK1334" t="str">
        <f t="shared" si="631"/>
        <v/>
      </c>
      <c r="AL1334" t="str">
        <f t="shared" si="632"/>
        <v/>
      </c>
      <c r="AM1334" t="str">
        <f t="shared" si="622"/>
        <v/>
      </c>
      <c r="AN1334" t="str">
        <f t="shared" si="623"/>
        <v>Pharmaceutical</v>
      </c>
      <c r="AO1334" t="str">
        <f t="shared" si="624"/>
        <v/>
      </c>
      <c r="AP1334" t="str">
        <f t="shared" si="625"/>
        <v/>
      </c>
    </row>
    <row r="1335" spans="1:42" hidden="1" x14ac:dyDescent="0.35">
      <c r="A1335" s="1">
        <v>4087170</v>
      </c>
      <c r="B1335" s="1" t="s">
        <v>586</v>
      </c>
      <c r="C1335" s="1" t="s">
        <v>587</v>
      </c>
      <c r="D1335" s="1">
        <v>2017</v>
      </c>
      <c r="E1335" s="1" t="s">
        <v>618</v>
      </c>
      <c r="F1335" s="1">
        <v>67489</v>
      </c>
      <c r="G1335" s="1" t="s">
        <v>278</v>
      </c>
      <c r="H1335" s="1" t="s">
        <v>114</v>
      </c>
      <c r="I1335" s="1" t="s">
        <v>597</v>
      </c>
      <c r="J1335" s="1">
        <v>2440</v>
      </c>
      <c r="K1335" s="1" t="s">
        <v>345</v>
      </c>
      <c r="L1335" s="1" t="s">
        <v>345</v>
      </c>
      <c r="M1335" s="1"/>
      <c r="N1335" s="1" t="s">
        <v>606</v>
      </c>
      <c r="O1335" s="1" t="str">
        <f t="shared" si="646"/>
        <v>No</v>
      </c>
      <c r="P1335" s="1" t="s">
        <v>722</v>
      </c>
      <c r="Q1335" s="1">
        <v>20</v>
      </c>
      <c r="R1335" s="1">
        <f t="shared" si="640"/>
        <v>0</v>
      </c>
      <c r="S1335" s="1">
        <v>6.4</v>
      </c>
      <c r="T1335" s="1" t="s">
        <v>30</v>
      </c>
      <c r="U1335" s="1">
        <f t="shared" si="647"/>
        <v>0</v>
      </c>
      <c r="V1335" s="1">
        <f t="shared" si="648"/>
        <v>6.4000000000000003E-3</v>
      </c>
      <c r="W1335" s="1" t="s">
        <v>231</v>
      </c>
      <c r="X1335" s="1" t="str">
        <f t="shared" si="641"/>
        <v>No</v>
      </c>
      <c r="AB1335" t="s">
        <v>454</v>
      </c>
      <c r="AC1335" t="str">
        <f t="shared" si="649"/>
        <v>No</v>
      </c>
      <c r="AD1335" t="str">
        <f t="shared" si="626"/>
        <v>No</v>
      </c>
      <c r="AE1335" t="str">
        <f t="shared" si="627"/>
        <v>No</v>
      </c>
      <c r="AF1335" t="str">
        <f t="shared" si="628"/>
        <v>No</v>
      </c>
      <c r="AG1335" t="str">
        <f t="shared" si="629"/>
        <v>Yes</v>
      </c>
      <c r="AH1335" s="1" t="s">
        <v>348</v>
      </c>
      <c r="AI1335" t="s">
        <v>348</v>
      </c>
      <c r="AJ1335" t="str">
        <f t="shared" si="650"/>
        <v/>
      </c>
      <c r="AK1335" t="str">
        <f t="shared" si="631"/>
        <v/>
      </c>
      <c r="AL1335" t="str">
        <f t="shared" si="632"/>
        <v/>
      </c>
      <c r="AM1335" t="str">
        <f t="shared" si="622"/>
        <v/>
      </c>
      <c r="AN1335" t="str">
        <f t="shared" si="623"/>
        <v>Pharmaceutical</v>
      </c>
      <c r="AO1335" t="str">
        <f t="shared" si="624"/>
        <v/>
      </c>
      <c r="AP1335" t="str">
        <f t="shared" si="625"/>
        <v/>
      </c>
    </row>
    <row r="1336" spans="1:42" hidden="1" x14ac:dyDescent="0.35">
      <c r="A1336" s="1">
        <v>4087170</v>
      </c>
      <c r="B1336" s="1" t="s">
        <v>586</v>
      </c>
      <c r="C1336" s="1" t="s">
        <v>587</v>
      </c>
      <c r="D1336" s="1">
        <v>2017</v>
      </c>
      <c r="E1336" s="1" t="s">
        <v>618</v>
      </c>
      <c r="F1336" s="1">
        <v>67459</v>
      </c>
      <c r="G1336" s="1" t="s">
        <v>254</v>
      </c>
      <c r="H1336" s="1" t="s">
        <v>92</v>
      </c>
      <c r="I1336" s="1" t="s">
        <v>597</v>
      </c>
      <c r="J1336" s="1">
        <v>2440</v>
      </c>
      <c r="K1336" s="1" t="s">
        <v>345</v>
      </c>
      <c r="L1336" s="1" t="s">
        <v>565</v>
      </c>
      <c r="M1336" s="1"/>
      <c r="N1336" s="1" t="s">
        <v>606</v>
      </c>
      <c r="O1336" s="1" t="str">
        <f t="shared" si="646"/>
        <v>No</v>
      </c>
      <c r="P1336" s="1" t="s">
        <v>722</v>
      </c>
      <c r="Q1336" s="1">
        <v>200</v>
      </c>
      <c r="R1336" s="1">
        <f t="shared" si="640"/>
        <v>0</v>
      </c>
      <c r="S1336" s="1">
        <v>147</v>
      </c>
      <c r="T1336" s="1" t="s">
        <v>30</v>
      </c>
      <c r="U1336" s="1">
        <f t="shared" si="647"/>
        <v>0</v>
      </c>
      <c r="V1336" s="1">
        <f t="shared" si="648"/>
        <v>0.14699999999999999</v>
      </c>
      <c r="W1336" s="1" t="s">
        <v>231</v>
      </c>
      <c r="X1336" s="1" t="str">
        <f t="shared" si="641"/>
        <v>No</v>
      </c>
      <c r="AB1336" t="s">
        <v>430</v>
      </c>
      <c r="AC1336" s="1" t="s">
        <v>349</v>
      </c>
      <c r="AD1336" t="str">
        <f t="shared" si="626"/>
        <v>Yes</v>
      </c>
      <c r="AE1336" t="str">
        <f t="shared" si="627"/>
        <v>No</v>
      </c>
      <c r="AF1336" t="str">
        <f t="shared" si="628"/>
        <v>Yes</v>
      </c>
      <c r="AG1336" t="str">
        <f t="shared" si="629"/>
        <v>Yes</v>
      </c>
      <c r="AH1336" s="1" t="s">
        <v>348</v>
      </c>
      <c r="AI1336" t="s">
        <v>348</v>
      </c>
      <c r="AJ1336" t="str">
        <f t="shared" si="650"/>
        <v>Pesticide</v>
      </c>
      <c r="AK1336" t="str">
        <f t="shared" si="631"/>
        <v>PCP</v>
      </c>
      <c r="AL1336" t="str">
        <f t="shared" si="632"/>
        <v/>
      </c>
      <c r="AM1336" t="str">
        <f t="shared" si="622"/>
        <v>Industrial</v>
      </c>
      <c r="AN1336" t="str">
        <f t="shared" si="623"/>
        <v>Pharmaceutical</v>
      </c>
      <c r="AO1336" t="str">
        <f t="shared" si="624"/>
        <v/>
      </c>
      <c r="AP1336" t="str">
        <f t="shared" si="625"/>
        <v/>
      </c>
    </row>
    <row r="1337" spans="1:42" hidden="1" x14ac:dyDescent="0.35">
      <c r="A1337" s="1">
        <v>4087170</v>
      </c>
      <c r="B1337" s="1" t="s">
        <v>586</v>
      </c>
      <c r="C1337" s="1" t="s">
        <v>588</v>
      </c>
      <c r="D1337" s="1">
        <v>2017</v>
      </c>
      <c r="E1337" s="1" t="s">
        <v>618</v>
      </c>
      <c r="F1337" s="1">
        <v>62823</v>
      </c>
      <c r="G1337" s="1" t="s">
        <v>602</v>
      </c>
      <c r="H1337" s="1" t="s">
        <v>57</v>
      </c>
      <c r="I1337" s="1" t="s">
        <v>596</v>
      </c>
      <c r="J1337" s="1">
        <v>4433</v>
      </c>
      <c r="K1337" s="1" t="s">
        <v>614</v>
      </c>
      <c r="L1337" s="1" t="s">
        <v>548</v>
      </c>
      <c r="M1337" s="1"/>
      <c r="N1337" s="1" t="s">
        <v>606</v>
      </c>
      <c r="O1337" s="1" t="str">
        <f t="shared" si="646"/>
        <v>No</v>
      </c>
      <c r="P1337" s="1" t="s">
        <v>722</v>
      </c>
      <c r="Q1337" s="1">
        <v>0.04</v>
      </c>
      <c r="R1337" s="1">
        <f t="shared" si="640"/>
        <v>0</v>
      </c>
      <c r="S1337" s="1">
        <v>0.04</v>
      </c>
      <c r="T1337" s="1" t="s">
        <v>7</v>
      </c>
      <c r="U1337" s="1">
        <f>R1337/1</f>
        <v>0</v>
      </c>
      <c r="V1337" s="1">
        <f>S1337</f>
        <v>0.04</v>
      </c>
      <c r="W1337" s="1" t="s">
        <v>177</v>
      </c>
      <c r="X1337" s="1" t="str">
        <f t="shared" si="641"/>
        <v>No</v>
      </c>
      <c r="AB1337" t="s">
        <v>396</v>
      </c>
      <c r="AC1337" t="str">
        <f>IF(ISNUMBER(SEARCH("Pesticide, active_ingredient", AB1337)), "Yes", "No")</f>
        <v>No</v>
      </c>
      <c r="AD1337" t="str">
        <f t="shared" si="626"/>
        <v>Yes</v>
      </c>
      <c r="AE1337" t="str">
        <f t="shared" si="627"/>
        <v>Yes</v>
      </c>
      <c r="AF1337" t="str">
        <f t="shared" si="628"/>
        <v>Yes</v>
      </c>
      <c r="AG1337" t="str">
        <f t="shared" si="629"/>
        <v>Yes</v>
      </c>
      <c r="AH1337" s="1" t="s">
        <v>348</v>
      </c>
      <c r="AI1337" t="s">
        <v>348</v>
      </c>
      <c r="AJ1337" t="str">
        <f t="shared" si="650"/>
        <v/>
      </c>
      <c r="AK1337" t="str">
        <f t="shared" si="631"/>
        <v>PCP</v>
      </c>
      <c r="AL1337" t="str">
        <f t="shared" si="632"/>
        <v>Consumer</v>
      </c>
      <c r="AM1337" t="str">
        <f t="shared" si="622"/>
        <v>Industrial</v>
      </c>
      <c r="AN1337" t="str">
        <f t="shared" si="623"/>
        <v>Pharmaceutical</v>
      </c>
      <c r="AO1337" t="str">
        <f t="shared" si="624"/>
        <v/>
      </c>
      <c r="AP1337" t="str">
        <f t="shared" si="625"/>
        <v/>
      </c>
    </row>
    <row r="1338" spans="1:42" hidden="1" x14ac:dyDescent="0.35">
      <c r="A1338" s="1">
        <v>4087170</v>
      </c>
      <c r="B1338" s="1" t="s">
        <v>586</v>
      </c>
      <c r="C1338" s="1" t="s">
        <v>587</v>
      </c>
      <c r="D1338" s="1">
        <v>2017</v>
      </c>
      <c r="E1338" s="1" t="s">
        <v>618</v>
      </c>
      <c r="F1338" s="1">
        <v>67483</v>
      </c>
      <c r="G1338" s="1" t="s">
        <v>273</v>
      </c>
      <c r="H1338" s="1" t="s">
        <v>109</v>
      </c>
      <c r="I1338" s="1" t="s">
        <v>597</v>
      </c>
      <c r="J1338" s="1">
        <v>2440</v>
      </c>
      <c r="K1338" s="1" t="s">
        <v>345</v>
      </c>
      <c r="L1338" s="1" t="s">
        <v>561</v>
      </c>
      <c r="M1338" s="1"/>
      <c r="N1338" s="1" t="s">
        <v>606</v>
      </c>
      <c r="O1338" s="1" t="str">
        <f t="shared" si="646"/>
        <v>No</v>
      </c>
      <c r="P1338" s="1" t="s">
        <v>722</v>
      </c>
      <c r="Q1338" s="1">
        <v>150</v>
      </c>
      <c r="R1338" s="1">
        <f t="shared" si="640"/>
        <v>0</v>
      </c>
      <c r="S1338" s="1">
        <v>150</v>
      </c>
      <c r="T1338" s="1" t="s">
        <v>30</v>
      </c>
      <c r="U1338" s="1">
        <f t="shared" ref="U1338:U1346" si="651">R1338/1000</f>
        <v>0</v>
      </c>
      <c r="V1338" s="1">
        <f t="shared" ref="V1338:V1346" si="652">S1338/1000</f>
        <v>0.15</v>
      </c>
      <c r="W1338" s="1" t="s">
        <v>231</v>
      </c>
      <c r="X1338" s="1" t="str">
        <f t="shared" si="641"/>
        <v>No</v>
      </c>
      <c r="AB1338" t="s">
        <v>449</v>
      </c>
      <c r="AC1338" t="str">
        <f>IF(ISNUMBER(SEARCH("Pesticide, active_ingredient", AB1338)), "Yes", "No")</f>
        <v>No</v>
      </c>
      <c r="AD1338" t="str">
        <f t="shared" si="626"/>
        <v>No</v>
      </c>
      <c r="AE1338" t="str">
        <f t="shared" si="627"/>
        <v>No</v>
      </c>
      <c r="AF1338" t="str">
        <f t="shared" si="628"/>
        <v>Yes</v>
      </c>
      <c r="AG1338" t="str">
        <f t="shared" si="629"/>
        <v>Yes</v>
      </c>
      <c r="AH1338" s="1" t="s">
        <v>348</v>
      </c>
      <c r="AI1338" t="s">
        <v>348</v>
      </c>
      <c r="AJ1338" t="str">
        <f t="shared" si="650"/>
        <v/>
      </c>
      <c r="AK1338" t="str">
        <f t="shared" si="631"/>
        <v/>
      </c>
      <c r="AL1338" t="str">
        <f t="shared" si="632"/>
        <v/>
      </c>
      <c r="AM1338" t="str">
        <f t="shared" si="622"/>
        <v>Industrial</v>
      </c>
      <c r="AN1338" t="str">
        <f t="shared" si="623"/>
        <v>Pharmaceutical</v>
      </c>
      <c r="AO1338" t="str">
        <f t="shared" si="624"/>
        <v/>
      </c>
      <c r="AP1338" t="str">
        <f t="shared" si="625"/>
        <v/>
      </c>
    </row>
    <row r="1339" spans="1:42" hidden="1" x14ac:dyDescent="0.35">
      <c r="A1339" s="1">
        <v>4087170</v>
      </c>
      <c r="B1339" s="1" t="s">
        <v>586</v>
      </c>
      <c r="C1339" s="1" t="s">
        <v>587</v>
      </c>
      <c r="D1339" s="1">
        <v>2017</v>
      </c>
      <c r="E1339" s="1" t="s">
        <v>618</v>
      </c>
      <c r="F1339" s="1">
        <v>67462</v>
      </c>
      <c r="G1339" s="1" t="s">
        <v>257</v>
      </c>
      <c r="H1339" s="1" t="s">
        <v>94</v>
      </c>
      <c r="I1339" s="1" t="s">
        <v>597</v>
      </c>
      <c r="J1339" s="1">
        <v>2440</v>
      </c>
      <c r="K1339" s="1" t="s">
        <v>345</v>
      </c>
      <c r="L1339" s="1" t="s">
        <v>565</v>
      </c>
      <c r="M1339" s="1" t="s">
        <v>345</v>
      </c>
      <c r="O1339" s="1" t="str">
        <f t="shared" si="646"/>
        <v>Yes</v>
      </c>
      <c r="P1339" s="1" t="s">
        <v>349</v>
      </c>
      <c r="Q1339" s="1">
        <v>10.6</v>
      </c>
      <c r="R1339" s="1">
        <f t="shared" si="640"/>
        <v>10.6</v>
      </c>
      <c r="S1339" s="1">
        <v>8</v>
      </c>
      <c r="T1339" s="1" t="s">
        <v>30</v>
      </c>
      <c r="U1339" s="1">
        <f t="shared" si="651"/>
        <v>1.06E-2</v>
      </c>
      <c r="V1339" s="1">
        <f t="shared" si="652"/>
        <v>8.0000000000000002E-3</v>
      </c>
      <c r="W1339" s="1" t="s">
        <v>231</v>
      </c>
      <c r="X1339" s="1" t="str">
        <f>IF(S1339&lt;R1339, "Yes*", "No")</f>
        <v>Yes*</v>
      </c>
      <c r="AB1339" t="s">
        <v>433</v>
      </c>
      <c r="AC1339" s="1" t="s">
        <v>349</v>
      </c>
      <c r="AD1339" t="str">
        <f t="shared" si="626"/>
        <v>Yes</v>
      </c>
      <c r="AE1339" t="str">
        <f t="shared" si="627"/>
        <v>No</v>
      </c>
      <c r="AF1339" t="str">
        <f t="shared" si="628"/>
        <v>Yes</v>
      </c>
      <c r="AG1339" t="str">
        <f t="shared" si="629"/>
        <v>Yes</v>
      </c>
      <c r="AH1339" s="1" t="s">
        <v>348</v>
      </c>
      <c r="AI1339" t="s">
        <v>348</v>
      </c>
      <c r="AJ1339" t="str">
        <f t="shared" si="650"/>
        <v>Pesticide</v>
      </c>
      <c r="AK1339" t="str">
        <f t="shared" si="631"/>
        <v>PCP</v>
      </c>
      <c r="AL1339" t="str">
        <f t="shared" si="632"/>
        <v/>
      </c>
      <c r="AM1339" t="str">
        <f t="shared" ref="AM1339:AM1402" si="653">IF(AF1339="Yes", "Industrial", "")</f>
        <v>Industrial</v>
      </c>
      <c r="AN1339" t="str">
        <f t="shared" ref="AN1339:AN1402" si="654">IF(AG1339="Yes", "Pharmaceutical", "")</f>
        <v>Pharmaceutical</v>
      </c>
      <c r="AO1339" t="str">
        <f t="shared" ref="AO1339:AO1402" si="655">IF(AH1339="Yes", "PAH", "")</f>
        <v/>
      </c>
      <c r="AP1339" t="str">
        <f t="shared" ref="AP1339:AP1402" si="656">IF(AI1339="Yes", "Other", "")</f>
        <v/>
      </c>
    </row>
    <row r="1340" spans="1:42" hidden="1" x14ac:dyDescent="0.35">
      <c r="A1340" s="1">
        <v>4087170</v>
      </c>
      <c r="B1340" s="1" t="s">
        <v>586</v>
      </c>
      <c r="C1340" s="1" t="s">
        <v>588</v>
      </c>
      <c r="D1340" s="1">
        <v>2017</v>
      </c>
      <c r="E1340" s="1" t="s">
        <v>618</v>
      </c>
      <c r="F1340" s="1">
        <v>67506</v>
      </c>
      <c r="G1340" s="1" t="s">
        <v>293</v>
      </c>
      <c r="H1340" s="1" t="s">
        <v>129</v>
      </c>
      <c r="I1340" s="1" t="s">
        <v>597</v>
      </c>
      <c r="J1340" s="1">
        <v>2440</v>
      </c>
      <c r="K1340" s="1" t="s">
        <v>345</v>
      </c>
      <c r="L1340" s="1" t="s">
        <v>345</v>
      </c>
      <c r="M1340" s="1"/>
      <c r="N1340" s="1" t="s">
        <v>606</v>
      </c>
      <c r="O1340" s="1" t="str">
        <f t="shared" si="646"/>
        <v>No</v>
      </c>
      <c r="P1340" s="1" t="s">
        <v>722</v>
      </c>
      <c r="Q1340" s="1">
        <v>80</v>
      </c>
      <c r="R1340" s="1">
        <f t="shared" si="640"/>
        <v>0</v>
      </c>
      <c r="S1340" s="1">
        <v>40</v>
      </c>
      <c r="T1340" s="1" t="s">
        <v>30</v>
      </c>
      <c r="U1340" s="1">
        <f t="shared" si="651"/>
        <v>0</v>
      </c>
      <c r="V1340" s="1">
        <f t="shared" si="652"/>
        <v>0.04</v>
      </c>
      <c r="W1340" s="1" t="s">
        <v>231</v>
      </c>
      <c r="X1340" s="1" t="str">
        <f>IF(N1340="E", "Yes", "No")</f>
        <v>No</v>
      </c>
      <c r="AB1340" t="s">
        <v>468</v>
      </c>
      <c r="AC1340" t="str">
        <f>IF(ISNUMBER(SEARCH("Pesticide, active_ingredient", AB1340)), "Yes", "No")</f>
        <v>No</v>
      </c>
      <c r="AD1340" t="str">
        <f t="shared" si="626"/>
        <v>No</v>
      </c>
      <c r="AE1340" t="str">
        <f t="shared" si="627"/>
        <v>No</v>
      </c>
      <c r="AF1340" t="str">
        <f t="shared" si="628"/>
        <v>No</v>
      </c>
      <c r="AG1340" t="str">
        <f t="shared" si="629"/>
        <v>Yes</v>
      </c>
      <c r="AH1340" s="1" t="s">
        <v>348</v>
      </c>
      <c r="AI1340" t="s">
        <v>348</v>
      </c>
      <c r="AJ1340" t="str">
        <f t="shared" si="650"/>
        <v/>
      </c>
      <c r="AK1340" t="str">
        <f t="shared" si="631"/>
        <v/>
      </c>
      <c r="AL1340" t="str">
        <f t="shared" si="632"/>
        <v/>
      </c>
      <c r="AM1340" t="str">
        <f t="shared" si="653"/>
        <v/>
      </c>
      <c r="AN1340" t="str">
        <f t="shared" si="654"/>
        <v>Pharmaceutical</v>
      </c>
      <c r="AO1340" t="str">
        <f t="shared" si="655"/>
        <v/>
      </c>
      <c r="AP1340" t="str">
        <f t="shared" si="656"/>
        <v/>
      </c>
    </row>
    <row r="1341" spans="1:42" hidden="1" x14ac:dyDescent="0.35">
      <c r="A1341" s="1">
        <v>4087170</v>
      </c>
      <c r="B1341" s="1" t="s">
        <v>586</v>
      </c>
      <c r="C1341" s="1" t="s">
        <v>587</v>
      </c>
      <c r="D1341" s="1">
        <v>2017</v>
      </c>
      <c r="E1341" s="1" t="s">
        <v>618</v>
      </c>
      <c r="F1341" s="1">
        <v>67522</v>
      </c>
      <c r="G1341" s="1" t="s">
        <v>306</v>
      </c>
      <c r="H1341" s="1" t="s">
        <v>140</v>
      </c>
      <c r="I1341" s="1" t="s">
        <v>597</v>
      </c>
      <c r="J1341" s="1">
        <v>2440</v>
      </c>
      <c r="K1341" s="1" t="s">
        <v>345</v>
      </c>
      <c r="L1341" s="1" t="s">
        <v>345</v>
      </c>
      <c r="M1341" s="1"/>
      <c r="N1341" s="1" t="s">
        <v>606</v>
      </c>
      <c r="O1341" s="1" t="str">
        <f t="shared" si="646"/>
        <v>No</v>
      </c>
      <c r="P1341" s="1" t="s">
        <v>722</v>
      </c>
      <c r="Q1341" s="1">
        <v>37</v>
      </c>
      <c r="R1341" s="1">
        <f t="shared" si="640"/>
        <v>0</v>
      </c>
      <c r="S1341" s="1">
        <v>37</v>
      </c>
      <c r="T1341" s="1" t="s">
        <v>30</v>
      </c>
      <c r="U1341" s="1">
        <f t="shared" si="651"/>
        <v>0</v>
      </c>
      <c r="V1341" s="1">
        <f t="shared" si="652"/>
        <v>3.6999999999999998E-2</v>
      </c>
      <c r="W1341" s="1" t="s">
        <v>231</v>
      </c>
      <c r="X1341" s="1" t="str">
        <f>IF(N1341="E", "Yes", "No")</f>
        <v>No</v>
      </c>
      <c r="AB1341" t="s">
        <v>481</v>
      </c>
      <c r="AC1341" t="str">
        <f>IF(ISNUMBER(SEARCH("Pesticide, active_ingredient", AB1341)), "Yes", "No")</f>
        <v>No</v>
      </c>
      <c r="AD1341" t="str">
        <f t="shared" si="626"/>
        <v>No</v>
      </c>
      <c r="AE1341" t="str">
        <f t="shared" si="627"/>
        <v>No</v>
      </c>
      <c r="AF1341" t="str">
        <f t="shared" si="628"/>
        <v>No</v>
      </c>
      <c r="AG1341" t="str">
        <f t="shared" si="629"/>
        <v>Yes</v>
      </c>
      <c r="AH1341" s="1" t="s">
        <v>348</v>
      </c>
      <c r="AI1341" t="s">
        <v>348</v>
      </c>
      <c r="AJ1341" t="str">
        <f t="shared" si="650"/>
        <v/>
      </c>
      <c r="AK1341" t="str">
        <f t="shared" si="631"/>
        <v/>
      </c>
      <c r="AL1341" t="str">
        <f t="shared" si="632"/>
        <v/>
      </c>
      <c r="AM1341" t="str">
        <f t="shared" si="653"/>
        <v/>
      </c>
      <c r="AN1341" t="str">
        <f t="shared" si="654"/>
        <v>Pharmaceutical</v>
      </c>
      <c r="AO1341" t="str">
        <f t="shared" si="655"/>
        <v/>
      </c>
      <c r="AP1341" t="str">
        <f t="shared" si="656"/>
        <v/>
      </c>
    </row>
    <row r="1342" spans="1:42" hidden="1" x14ac:dyDescent="0.35">
      <c r="A1342" s="1">
        <v>4087170</v>
      </c>
      <c r="B1342" s="1" t="s">
        <v>586</v>
      </c>
      <c r="C1342" s="1" t="s">
        <v>588</v>
      </c>
      <c r="D1342" s="1">
        <v>2017</v>
      </c>
      <c r="E1342" s="1" t="s">
        <v>618</v>
      </c>
      <c r="F1342" s="1">
        <v>67459</v>
      </c>
      <c r="G1342" s="1" t="s">
        <v>254</v>
      </c>
      <c r="H1342" s="1" t="s">
        <v>92</v>
      </c>
      <c r="I1342" s="1" t="s">
        <v>597</v>
      </c>
      <c r="J1342" s="1">
        <v>2440</v>
      </c>
      <c r="K1342" s="1" t="s">
        <v>345</v>
      </c>
      <c r="L1342" s="1" t="s">
        <v>565</v>
      </c>
      <c r="M1342" s="1"/>
      <c r="N1342" s="1" t="s">
        <v>606</v>
      </c>
      <c r="O1342" s="1" t="str">
        <f t="shared" si="646"/>
        <v>No</v>
      </c>
      <c r="P1342" s="1" t="s">
        <v>722</v>
      </c>
      <c r="Q1342" s="1">
        <v>200</v>
      </c>
      <c r="R1342" s="1">
        <f t="shared" si="640"/>
        <v>0</v>
      </c>
      <c r="S1342" s="1">
        <v>147</v>
      </c>
      <c r="T1342" s="1" t="s">
        <v>30</v>
      </c>
      <c r="U1342" s="1">
        <f t="shared" si="651"/>
        <v>0</v>
      </c>
      <c r="V1342" s="1">
        <f t="shared" si="652"/>
        <v>0.14699999999999999</v>
      </c>
      <c r="W1342" s="1" t="s">
        <v>231</v>
      </c>
      <c r="X1342" s="1" t="str">
        <f>IF(N1342="E", "Yes", "No")</f>
        <v>No</v>
      </c>
      <c r="AB1342" t="s">
        <v>430</v>
      </c>
      <c r="AC1342" s="1" t="s">
        <v>349</v>
      </c>
      <c r="AD1342" t="str">
        <f t="shared" si="626"/>
        <v>Yes</v>
      </c>
      <c r="AE1342" t="str">
        <f t="shared" si="627"/>
        <v>No</v>
      </c>
      <c r="AF1342" t="str">
        <f t="shared" si="628"/>
        <v>Yes</v>
      </c>
      <c r="AG1342" t="str">
        <f t="shared" si="629"/>
        <v>Yes</v>
      </c>
      <c r="AH1342" s="1" t="s">
        <v>348</v>
      </c>
      <c r="AI1342" t="s">
        <v>348</v>
      </c>
      <c r="AJ1342" t="str">
        <f t="shared" si="650"/>
        <v>Pesticide</v>
      </c>
      <c r="AK1342" t="str">
        <f t="shared" si="631"/>
        <v>PCP</v>
      </c>
      <c r="AL1342" t="str">
        <f t="shared" si="632"/>
        <v/>
      </c>
      <c r="AM1342" t="str">
        <f t="shared" si="653"/>
        <v>Industrial</v>
      </c>
      <c r="AN1342" t="str">
        <f t="shared" si="654"/>
        <v>Pharmaceutical</v>
      </c>
      <c r="AO1342" t="str">
        <f t="shared" si="655"/>
        <v/>
      </c>
      <c r="AP1342" t="str">
        <f t="shared" si="656"/>
        <v/>
      </c>
    </row>
    <row r="1343" spans="1:42" hidden="1" x14ac:dyDescent="0.35">
      <c r="A1343" s="1">
        <v>4087170</v>
      </c>
      <c r="B1343" s="1" t="s">
        <v>586</v>
      </c>
      <c r="C1343" s="1" t="s">
        <v>587</v>
      </c>
      <c r="D1343" s="1">
        <v>2017</v>
      </c>
      <c r="E1343" s="1" t="s">
        <v>618</v>
      </c>
      <c r="F1343" s="1">
        <v>67435</v>
      </c>
      <c r="G1343" s="1" t="s">
        <v>233</v>
      </c>
      <c r="H1343" s="1" t="s">
        <v>71</v>
      </c>
      <c r="I1343" s="1" t="s">
        <v>597</v>
      </c>
      <c r="J1343" s="1">
        <v>2440</v>
      </c>
      <c r="K1343" s="1" t="s">
        <v>345</v>
      </c>
      <c r="L1343" s="1" t="s">
        <v>544</v>
      </c>
      <c r="M1343" s="1"/>
      <c r="N1343" s="1" t="s">
        <v>606</v>
      </c>
      <c r="O1343" s="1" t="str">
        <f t="shared" si="646"/>
        <v>No</v>
      </c>
      <c r="P1343" s="1" t="s">
        <v>722</v>
      </c>
      <c r="Q1343" s="1">
        <v>20</v>
      </c>
      <c r="R1343" s="1">
        <f t="shared" si="640"/>
        <v>0</v>
      </c>
      <c r="S1343" s="1">
        <v>60</v>
      </c>
      <c r="T1343" s="1" t="s">
        <v>30</v>
      </c>
      <c r="U1343" s="1">
        <f t="shared" si="651"/>
        <v>0</v>
      </c>
      <c r="V1343" s="1">
        <f t="shared" si="652"/>
        <v>0.06</v>
      </c>
      <c r="W1343" s="1" t="s">
        <v>230</v>
      </c>
      <c r="X1343" s="1" t="str">
        <f>IF(N1343="E", "Yes", "No")</f>
        <v>No</v>
      </c>
      <c r="AB1343" t="s">
        <v>412</v>
      </c>
      <c r="AC1343" s="1" t="s">
        <v>349</v>
      </c>
      <c r="AD1343" t="str">
        <f t="shared" ref="AD1343:AD1406" si="657">IF(ISNUMBER(SEARCH("Personal_care", AB1343)), "Yes", "No")</f>
        <v>Yes</v>
      </c>
      <c r="AE1343" t="str">
        <f t="shared" ref="AE1343:AE1406" si="658">IF(ISNUMBER(SEARCH("Consumer_use", AB1343)), "Yes", "No")</f>
        <v>Yes</v>
      </c>
      <c r="AF1343" t="str">
        <f t="shared" ref="AF1343:AF1406" si="659">IF(ISNUMBER(SEARCH("Industrial_manufacturing", AB1343)), "Yes", "No")</f>
        <v>Yes</v>
      </c>
      <c r="AG1343" t="str">
        <f t="shared" ref="AG1343:AG1406" si="660">IF(ISNUMBER(SEARCH("Drug", AB1343)), "Yes", "No")</f>
        <v>Yes</v>
      </c>
      <c r="AH1343" s="1" t="s">
        <v>348</v>
      </c>
      <c r="AI1343" t="s">
        <v>348</v>
      </c>
      <c r="AJ1343" t="str">
        <f t="shared" si="650"/>
        <v>Pesticide</v>
      </c>
      <c r="AK1343" t="str">
        <f t="shared" si="631"/>
        <v>PCP</v>
      </c>
      <c r="AL1343" t="str">
        <f t="shared" si="632"/>
        <v>Consumer</v>
      </c>
      <c r="AM1343" t="str">
        <f t="shared" si="653"/>
        <v>Industrial</v>
      </c>
      <c r="AN1343" t="str">
        <f t="shared" si="654"/>
        <v>Pharmaceutical</v>
      </c>
      <c r="AO1343" t="str">
        <f t="shared" si="655"/>
        <v/>
      </c>
      <c r="AP1343" t="str">
        <f t="shared" si="656"/>
        <v/>
      </c>
    </row>
    <row r="1344" spans="1:42" hidden="1" x14ac:dyDescent="0.35">
      <c r="A1344" s="1">
        <v>4087170</v>
      </c>
      <c r="B1344" s="1" t="s">
        <v>586</v>
      </c>
      <c r="C1344" s="1" t="s">
        <v>588</v>
      </c>
      <c r="D1344" s="1">
        <v>2017</v>
      </c>
      <c r="E1344" s="1" t="s">
        <v>618</v>
      </c>
      <c r="F1344" s="1">
        <v>68005</v>
      </c>
      <c r="G1344" s="1" t="s">
        <v>324</v>
      </c>
      <c r="H1344" s="1" t="s">
        <v>155</v>
      </c>
      <c r="I1344" s="1" t="s">
        <v>597</v>
      </c>
      <c r="J1344" s="1">
        <v>2440</v>
      </c>
      <c r="K1344" s="1" t="s">
        <v>345</v>
      </c>
      <c r="L1344" s="1" t="s">
        <v>563</v>
      </c>
      <c r="M1344" s="1"/>
      <c r="N1344" s="1" t="s">
        <v>606</v>
      </c>
      <c r="O1344" s="1" t="str">
        <f t="shared" si="646"/>
        <v>No</v>
      </c>
      <c r="P1344" s="1" t="s">
        <v>722</v>
      </c>
      <c r="Q1344" s="1">
        <v>7.4</v>
      </c>
      <c r="R1344" s="1">
        <f t="shared" si="640"/>
        <v>0</v>
      </c>
      <c r="S1344" s="1">
        <v>7.4</v>
      </c>
      <c r="T1344" s="1" t="s">
        <v>30</v>
      </c>
      <c r="U1344" s="1">
        <f t="shared" si="651"/>
        <v>0</v>
      </c>
      <c r="V1344" s="1">
        <f t="shared" si="652"/>
        <v>7.4000000000000003E-3</v>
      </c>
      <c r="W1344" s="1" t="s">
        <v>318</v>
      </c>
      <c r="X1344" s="1" t="str">
        <f>IF(N1344="E", "Yes", "No")</f>
        <v>No</v>
      </c>
      <c r="AB1344" t="s">
        <v>495</v>
      </c>
      <c r="AC1344" t="str">
        <f t="shared" ref="AC1344:AC1366" si="661">IF(ISNUMBER(SEARCH("Pesticide, active_ingredient", AB1344)), "Yes", "No")</f>
        <v>No</v>
      </c>
      <c r="AD1344" t="str">
        <f t="shared" si="657"/>
        <v>Yes</v>
      </c>
      <c r="AE1344" t="str">
        <f t="shared" si="658"/>
        <v>No</v>
      </c>
      <c r="AF1344" t="str">
        <f t="shared" si="659"/>
        <v>No</v>
      </c>
      <c r="AG1344" t="str">
        <f t="shared" si="660"/>
        <v>Yes</v>
      </c>
      <c r="AH1344" s="1" t="s">
        <v>348</v>
      </c>
      <c r="AI1344" t="s">
        <v>348</v>
      </c>
      <c r="AJ1344" t="str">
        <f t="shared" si="650"/>
        <v/>
      </c>
      <c r="AK1344" t="str">
        <f t="shared" si="631"/>
        <v>PCP</v>
      </c>
      <c r="AL1344" t="str">
        <f t="shared" si="632"/>
        <v/>
      </c>
      <c r="AM1344" t="str">
        <f t="shared" si="653"/>
        <v/>
      </c>
      <c r="AN1344" t="str">
        <f t="shared" si="654"/>
        <v>Pharmaceutical</v>
      </c>
      <c r="AO1344" t="str">
        <f t="shared" si="655"/>
        <v/>
      </c>
      <c r="AP1344" t="str">
        <f t="shared" si="656"/>
        <v/>
      </c>
    </row>
    <row r="1345" spans="1:54" hidden="1" x14ac:dyDescent="0.35">
      <c r="A1345" s="1">
        <v>4087170</v>
      </c>
      <c r="B1345" s="1" t="s">
        <v>586</v>
      </c>
      <c r="C1345" s="1" t="s">
        <v>587</v>
      </c>
      <c r="D1345" s="1">
        <v>2017</v>
      </c>
      <c r="E1345" s="1" t="s">
        <v>618</v>
      </c>
      <c r="F1345" s="1">
        <v>67492</v>
      </c>
      <c r="G1345" s="1" t="s">
        <v>279</v>
      </c>
      <c r="H1345" s="1" t="s">
        <v>115</v>
      </c>
      <c r="I1345" s="1" t="s">
        <v>597</v>
      </c>
      <c r="J1345" s="1">
        <v>2440</v>
      </c>
      <c r="K1345" s="1" t="s">
        <v>345</v>
      </c>
      <c r="L1345" s="1" t="s">
        <v>566</v>
      </c>
      <c r="M1345" s="1" t="s">
        <v>345</v>
      </c>
      <c r="O1345" s="1" t="str">
        <f t="shared" si="646"/>
        <v>Yes</v>
      </c>
      <c r="P1345" s="1" t="s">
        <v>349</v>
      </c>
      <c r="Q1345" s="1">
        <v>91.4</v>
      </c>
      <c r="R1345" s="1">
        <f t="shared" si="640"/>
        <v>91.4</v>
      </c>
      <c r="S1345" s="1">
        <v>13</v>
      </c>
      <c r="T1345" s="1" t="s">
        <v>30</v>
      </c>
      <c r="U1345" s="1">
        <f t="shared" si="651"/>
        <v>9.1400000000000009E-2</v>
      </c>
      <c r="V1345" s="1">
        <f t="shared" si="652"/>
        <v>1.2999999999999999E-2</v>
      </c>
      <c r="W1345" s="1" t="s">
        <v>231</v>
      </c>
      <c r="X1345" s="1" t="str">
        <f>IF(S1345&lt;R1345, "Yes*", "No")</f>
        <v>Yes*</v>
      </c>
      <c r="AB1345" t="s">
        <v>455</v>
      </c>
      <c r="AC1345" t="str">
        <f t="shared" si="661"/>
        <v>No</v>
      </c>
      <c r="AD1345" t="str">
        <f t="shared" si="657"/>
        <v>Yes</v>
      </c>
      <c r="AE1345" t="str">
        <f t="shared" si="658"/>
        <v>No</v>
      </c>
      <c r="AF1345" t="str">
        <f t="shared" si="659"/>
        <v>Yes</v>
      </c>
      <c r="AG1345" t="str">
        <f t="shared" si="660"/>
        <v>Yes</v>
      </c>
      <c r="AH1345" s="1" t="s">
        <v>348</v>
      </c>
      <c r="AI1345" t="s">
        <v>348</v>
      </c>
      <c r="AJ1345" t="str">
        <f t="shared" si="650"/>
        <v/>
      </c>
      <c r="AK1345" t="str">
        <f t="shared" si="631"/>
        <v>PCP</v>
      </c>
      <c r="AL1345" t="str">
        <f t="shared" si="632"/>
        <v/>
      </c>
      <c r="AM1345" t="str">
        <f t="shared" si="653"/>
        <v>Industrial</v>
      </c>
      <c r="AN1345" t="str">
        <f t="shared" si="654"/>
        <v>Pharmaceutical</v>
      </c>
      <c r="AO1345" t="str">
        <f t="shared" si="655"/>
        <v/>
      </c>
      <c r="AP1345" t="str">
        <f t="shared" si="656"/>
        <v/>
      </c>
    </row>
    <row r="1346" spans="1:54" hidden="1" x14ac:dyDescent="0.35">
      <c r="A1346" s="1">
        <v>4087000</v>
      </c>
      <c r="B1346" s="1" t="s">
        <v>3</v>
      </c>
      <c r="C1346" s="1" t="s">
        <v>4</v>
      </c>
      <c r="D1346" s="1">
        <v>2017</v>
      </c>
      <c r="E1346" s="1" t="s">
        <v>618</v>
      </c>
      <c r="F1346" s="1">
        <v>67503</v>
      </c>
      <c r="G1346" s="1" t="s">
        <v>290</v>
      </c>
      <c r="H1346" s="1" t="s">
        <v>126</v>
      </c>
      <c r="I1346" s="1" t="s">
        <v>597</v>
      </c>
      <c r="J1346" s="1">
        <v>2440</v>
      </c>
      <c r="K1346" s="1" t="s">
        <v>345</v>
      </c>
      <c r="L1346" s="1" t="s">
        <v>345</v>
      </c>
      <c r="M1346" s="1"/>
      <c r="N1346" s="1" t="s">
        <v>606</v>
      </c>
      <c r="O1346" s="1" t="str">
        <f t="shared" si="646"/>
        <v>No</v>
      </c>
      <c r="P1346" s="1" t="s">
        <v>722</v>
      </c>
      <c r="Q1346" s="1">
        <v>65</v>
      </c>
      <c r="R1346" s="1">
        <f t="shared" si="640"/>
        <v>0</v>
      </c>
      <c r="S1346" s="1">
        <v>30</v>
      </c>
      <c r="T1346" s="1" t="s">
        <v>30</v>
      </c>
      <c r="U1346" s="1">
        <f t="shared" si="651"/>
        <v>0</v>
      </c>
      <c r="V1346" s="1">
        <f t="shared" si="652"/>
        <v>0.03</v>
      </c>
      <c r="W1346" s="1" t="s">
        <v>231</v>
      </c>
      <c r="X1346" s="1" t="str">
        <f>IF(N1346="E", "Yes", "No")</f>
        <v>No</v>
      </c>
      <c r="AB1346" s="1" t="s">
        <v>465</v>
      </c>
      <c r="AC1346" t="str">
        <f t="shared" si="661"/>
        <v>No</v>
      </c>
      <c r="AD1346" t="str">
        <f t="shared" si="657"/>
        <v>No</v>
      </c>
      <c r="AE1346" t="str">
        <f t="shared" si="658"/>
        <v>No</v>
      </c>
      <c r="AF1346" t="str">
        <f t="shared" si="659"/>
        <v>No</v>
      </c>
      <c r="AG1346" t="str">
        <f t="shared" si="660"/>
        <v>Yes</v>
      </c>
      <c r="AH1346" s="1" t="s">
        <v>348</v>
      </c>
      <c r="AI1346" t="s">
        <v>348</v>
      </c>
      <c r="AJ1346" t="str">
        <f t="shared" si="650"/>
        <v/>
      </c>
      <c r="AK1346" t="str">
        <f t="shared" ref="AK1346:AK1409" si="662">IF(AD1346="Yes", "PCP", "")</f>
        <v/>
      </c>
      <c r="AL1346" t="str">
        <f t="shared" ref="AL1346:AL1409" si="663">IF(AE1346="Yes", "Consumer", "")</f>
        <v/>
      </c>
      <c r="AM1346" t="str">
        <f t="shared" si="653"/>
        <v/>
      </c>
      <c r="AN1346" t="str">
        <f t="shared" si="654"/>
        <v>Pharmaceutical</v>
      </c>
      <c r="AO1346" t="str">
        <f t="shared" si="655"/>
        <v/>
      </c>
      <c r="AP1346" t="str">
        <f t="shared" si="656"/>
        <v/>
      </c>
    </row>
    <row r="1347" spans="1:54" hidden="1" x14ac:dyDescent="0.35">
      <c r="A1347">
        <v>40870112</v>
      </c>
      <c r="B1347" t="s">
        <v>573</v>
      </c>
      <c r="C1347" t="s">
        <v>574</v>
      </c>
      <c r="D1347">
        <v>2017</v>
      </c>
      <c r="E1347" t="s">
        <v>620</v>
      </c>
      <c r="F1347" s="4">
        <v>63209</v>
      </c>
      <c r="G1347" s="1" t="s">
        <v>602</v>
      </c>
      <c r="H1347" t="s">
        <v>57</v>
      </c>
      <c r="I1347" t="s">
        <v>693</v>
      </c>
      <c r="N1347" t="s">
        <v>606</v>
      </c>
      <c r="O1347" s="1" t="str">
        <f t="shared" si="646"/>
        <v>No</v>
      </c>
      <c r="Q1347">
        <v>500</v>
      </c>
      <c r="R1347">
        <f t="shared" si="640"/>
        <v>0</v>
      </c>
      <c r="S1347">
        <v>100</v>
      </c>
      <c r="T1347" t="s">
        <v>622</v>
      </c>
      <c r="U1347">
        <f t="shared" ref="U1347:U1353" si="664">R1347/1</f>
        <v>0</v>
      </c>
      <c r="V1347">
        <f t="shared" ref="V1347:V1353" si="665">U1347</f>
        <v>0</v>
      </c>
      <c r="W1347" t="s">
        <v>648</v>
      </c>
      <c r="X1347" t="str">
        <f t="shared" ref="X1347:X1353" si="666">IF(S1347&lt;R1347, "Yes*", "No")</f>
        <v>No</v>
      </c>
      <c r="AB1347" t="s">
        <v>396</v>
      </c>
      <c r="AC1347" t="str">
        <f t="shared" si="661"/>
        <v>No</v>
      </c>
      <c r="AD1347" t="str">
        <f t="shared" si="657"/>
        <v>Yes</v>
      </c>
      <c r="AE1347" t="str">
        <f t="shared" si="658"/>
        <v>Yes</v>
      </c>
      <c r="AF1347" t="str">
        <f t="shared" si="659"/>
        <v>Yes</v>
      </c>
      <c r="AG1347" t="str">
        <f t="shared" si="660"/>
        <v>Yes</v>
      </c>
      <c r="AH1347" t="s">
        <v>349</v>
      </c>
      <c r="AI1347" t="s">
        <v>348</v>
      </c>
      <c r="AJ1347" t="str">
        <f t="shared" si="650"/>
        <v/>
      </c>
      <c r="AK1347" t="str">
        <f t="shared" si="662"/>
        <v>PCP</v>
      </c>
      <c r="AL1347" t="str">
        <f t="shared" si="663"/>
        <v>Consumer</v>
      </c>
      <c r="AM1347" t="str">
        <f t="shared" si="653"/>
        <v>Industrial</v>
      </c>
      <c r="AN1347" t="str">
        <f t="shared" si="654"/>
        <v>Pharmaceutical</v>
      </c>
      <c r="AO1347" t="str">
        <f t="shared" si="655"/>
        <v>PAH</v>
      </c>
      <c r="AP1347" t="str">
        <f t="shared" si="656"/>
        <v/>
      </c>
    </row>
    <row r="1348" spans="1:54" hidden="1" x14ac:dyDescent="0.35">
      <c r="A1348">
        <v>4087170</v>
      </c>
      <c r="B1348" t="s">
        <v>586</v>
      </c>
      <c r="C1348" t="s">
        <v>587</v>
      </c>
      <c r="D1348">
        <v>2017</v>
      </c>
      <c r="E1348" t="s">
        <v>620</v>
      </c>
      <c r="F1348" s="4">
        <v>63209</v>
      </c>
      <c r="G1348" s="1" t="s">
        <v>602</v>
      </c>
      <c r="H1348" t="s">
        <v>57</v>
      </c>
      <c r="I1348" t="s">
        <v>693</v>
      </c>
      <c r="N1348" t="s">
        <v>607</v>
      </c>
      <c r="O1348" s="1" t="str">
        <f t="shared" ref="O1348:O1379" si="667">IF(N1348="&lt;", "No", "Yes")</f>
        <v>Yes</v>
      </c>
      <c r="Q1348">
        <v>54</v>
      </c>
      <c r="R1348">
        <f t="shared" si="640"/>
        <v>54</v>
      </c>
      <c r="S1348">
        <v>100</v>
      </c>
      <c r="T1348" t="s">
        <v>622</v>
      </c>
      <c r="U1348">
        <f t="shared" si="664"/>
        <v>54</v>
      </c>
      <c r="V1348">
        <f t="shared" si="665"/>
        <v>54</v>
      </c>
      <c r="W1348" t="s">
        <v>648</v>
      </c>
      <c r="X1348" t="str">
        <f t="shared" si="666"/>
        <v>No</v>
      </c>
      <c r="AB1348" t="s">
        <v>396</v>
      </c>
      <c r="AC1348" t="str">
        <f t="shared" si="661"/>
        <v>No</v>
      </c>
      <c r="AD1348" t="str">
        <f t="shared" si="657"/>
        <v>Yes</v>
      </c>
      <c r="AE1348" t="str">
        <f t="shared" si="658"/>
        <v>Yes</v>
      </c>
      <c r="AF1348" t="str">
        <f t="shared" si="659"/>
        <v>Yes</v>
      </c>
      <c r="AG1348" t="str">
        <f t="shared" si="660"/>
        <v>Yes</v>
      </c>
      <c r="AH1348" t="s">
        <v>349</v>
      </c>
      <c r="AI1348" t="s">
        <v>348</v>
      </c>
      <c r="AJ1348" t="str">
        <f t="shared" si="650"/>
        <v/>
      </c>
      <c r="AK1348" t="str">
        <f t="shared" si="662"/>
        <v>PCP</v>
      </c>
      <c r="AL1348" t="str">
        <f t="shared" si="663"/>
        <v>Consumer</v>
      </c>
      <c r="AM1348" t="str">
        <f t="shared" si="653"/>
        <v>Industrial</v>
      </c>
      <c r="AN1348" t="str">
        <f t="shared" si="654"/>
        <v>Pharmaceutical</v>
      </c>
      <c r="AO1348" t="str">
        <f t="shared" si="655"/>
        <v>PAH</v>
      </c>
      <c r="AP1348" t="str">
        <f t="shared" si="656"/>
        <v/>
      </c>
    </row>
    <row r="1349" spans="1:54" hidden="1" x14ac:dyDescent="0.35">
      <c r="A1349">
        <v>40871607</v>
      </c>
      <c r="B1349" s="5" t="s">
        <v>584</v>
      </c>
      <c r="C1349" t="s">
        <v>585</v>
      </c>
      <c r="D1349">
        <v>2017</v>
      </c>
      <c r="E1349" t="s">
        <v>620</v>
      </c>
      <c r="F1349" s="4">
        <v>63209</v>
      </c>
      <c r="G1349" s="1" t="s">
        <v>602</v>
      </c>
      <c r="H1349" t="s">
        <v>57</v>
      </c>
      <c r="I1349" t="s">
        <v>693</v>
      </c>
      <c r="N1349" t="s">
        <v>606</v>
      </c>
      <c r="O1349" s="1" t="str">
        <f t="shared" si="667"/>
        <v>No</v>
      </c>
      <c r="Q1349">
        <v>100</v>
      </c>
      <c r="R1349">
        <f t="shared" si="640"/>
        <v>0</v>
      </c>
      <c r="S1349">
        <v>100</v>
      </c>
      <c r="T1349" t="s">
        <v>622</v>
      </c>
      <c r="U1349">
        <f t="shared" si="664"/>
        <v>0</v>
      </c>
      <c r="V1349">
        <f t="shared" si="665"/>
        <v>0</v>
      </c>
      <c r="W1349" t="s">
        <v>648</v>
      </c>
      <c r="X1349" t="str">
        <f t="shared" si="666"/>
        <v>No</v>
      </c>
      <c r="AB1349" t="s">
        <v>396</v>
      </c>
      <c r="AC1349" t="str">
        <f t="shared" si="661"/>
        <v>No</v>
      </c>
      <c r="AD1349" t="str">
        <f t="shared" si="657"/>
        <v>Yes</v>
      </c>
      <c r="AE1349" t="str">
        <f t="shared" si="658"/>
        <v>Yes</v>
      </c>
      <c r="AF1349" t="str">
        <f t="shared" si="659"/>
        <v>Yes</v>
      </c>
      <c r="AG1349" t="str">
        <f t="shared" si="660"/>
        <v>Yes</v>
      </c>
      <c r="AH1349" t="s">
        <v>349</v>
      </c>
      <c r="AI1349" t="s">
        <v>348</v>
      </c>
      <c r="AJ1349" t="str">
        <f t="shared" si="650"/>
        <v/>
      </c>
      <c r="AK1349" t="str">
        <f t="shared" si="662"/>
        <v>PCP</v>
      </c>
      <c r="AL1349" t="str">
        <f t="shared" si="663"/>
        <v>Consumer</v>
      </c>
      <c r="AM1349" t="str">
        <f t="shared" si="653"/>
        <v>Industrial</v>
      </c>
      <c r="AN1349" t="str">
        <f t="shared" si="654"/>
        <v>Pharmaceutical</v>
      </c>
      <c r="AO1349" t="str">
        <f t="shared" si="655"/>
        <v>PAH</v>
      </c>
      <c r="AP1349" t="str">
        <f t="shared" si="656"/>
        <v/>
      </c>
    </row>
    <row r="1350" spans="1:54" hidden="1" x14ac:dyDescent="0.35">
      <c r="A1350">
        <v>4087141</v>
      </c>
      <c r="B1350" t="s">
        <v>582</v>
      </c>
      <c r="C1350" t="s">
        <v>583</v>
      </c>
      <c r="D1350">
        <v>2017</v>
      </c>
      <c r="E1350" t="s">
        <v>620</v>
      </c>
      <c r="F1350" s="4">
        <v>63209</v>
      </c>
      <c r="G1350" s="1" t="s">
        <v>602</v>
      </c>
      <c r="H1350" t="s">
        <v>57</v>
      </c>
      <c r="I1350" t="s">
        <v>693</v>
      </c>
      <c r="N1350" t="s">
        <v>607</v>
      </c>
      <c r="O1350" s="1" t="str">
        <f t="shared" si="667"/>
        <v>Yes</v>
      </c>
      <c r="Q1350">
        <v>100</v>
      </c>
      <c r="R1350">
        <f t="shared" si="640"/>
        <v>100</v>
      </c>
      <c r="S1350">
        <v>100</v>
      </c>
      <c r="T1350" t="s">
        <v>622</v>
      </c>
      <c r="U1350">
        <f t="shared" si="664"/>
        <v>100</v>
      </c>
      <c r="V1350">
        <f t="shared" si="665"/>
        <v>100</v>
      </c>
      <c r="W1350" t="s">
        <v>648</v>
      </c>
      <c r="X1350" t="str">
        <f t="shared" si="666"/>
        <v>No</v>
      </c>
      <c r="AB1350" t="s">
        <v>396</v>
      </c>
      <c r="AC1350" t="str">
        <f t="shared" si="661"/>
        <v>No</v>
      </c>
      <c r="AD1350" t="str">
        <f t="shared" si="657"/>
        <v>Yes</v>
      </c>
      <c r="AE1350" t="str">
        <f t="shared" si="658"/>
        <v>Yes</v>
      </c>
      <c r="AF1350" t="str">
        <f t="shared" si="659"/>
        <v>Yes</v>
      </c>
      <c r="AG1350" t="str">
        <f t="shared" si="660"/>
        <v>Yes</v>
      </c>
      <c r="AH1350" t="s">
        <v>349</v>
      </c>
      <c r="AI1350" t="s">
        <v>348</v>
      </c>
      <c r="AJ1350" t="str">
        <f t="shared" si="650"/>
        <v/>
      </c>
      <c r="AK1350" t="str">
        <f t="shared" si="662"/>
        <v>PCP</v>
      </c>
      <c r="AL1350" t="str">
        <f t="shared" si="663"/>
        <v>Consumer</v>
      </c>
      <c r="AM1350" t="str">
        <f t="shared" si="653"/>
        <v>Industrial</v>
      </c>
      <c r="AN1350" t="str">
        <f t="shared" si="654"/>
        <v>Pharmaceutical</v>
      </c>
      <c r="AO1350" t="str">
        <f t="shared" si="655"/>
        <v>PAH</v>
      </c>
      <c r="AP1350" t="str">
        <f t="shared" si="656"/>
        <v/>
      </c>
    </row>
    <row r="1351" spans="1:54" hidden="1" x14ac:dyDescent="0.35">
      <c r="A1351">
        <v>4087098</v>
      </c>
      <c r="B1351" t="s">
        <v>579</v>
      </c>
      <c r="C1351" t="s">
        <v>580</v>
      </c>
      <c r="D1351">
        <v>2017</v>
      </c>
      <c r="E1351" t="s">
        <v>620</v>
      </c>
      <c r="F1351" s="4">
        <v>63209</v>
      </c>
      <c r="G1351" s="1" t="s">
        <v>602</v>
      </c>
      <c r="H1351" t="s">
        <v>57</v>
      </c>
      <c r="I1351" t="s">
        <v>693</v>
      </c>
      <c r="N1351" t="s">
        <v>606</v>
      </c>
      <c r="O1351" s="1" t="str">
        <f t="shared" si="667"/>
        <v>No</v>
      </c>
      <c r="Q1351">
        <v>100</v>
      </c>
      <c r="R1351">
        <f t="shared" si="640"/>
        <v>0</v>
      </c>
      <c r="S1351">
        <v>100</v>
      </c>
      <c r="T1351" t="s">
        <v>622</v>
      </c>
      <c r="U1351">
        <f t="shared" si="664"/>
        <v>0</v>
      </c>
      <c r="V1351">
        <f t="shared" si="665"/>
        <v>0</v>
      </c>
      <c r="W1351" t="s">
        <v>648</v>
      </c>
      <c r="X1351" t="str">
        <f t="shared" si="666"/>
        <v>No</v>
      </c>
      <c r="AB1351" t="s">
        <v>396</v>
      </c>
      <c r="AC1351" t="str">
        <f t="shared" si="661"/>
        <v>No</v>
      </c>
      <c r="AD1351" t="str">
        <f t="shared" si="657"/>
        <v>Yes</v>
      </c>
      <c r="AE1351" t="str">
        <f t="shared" si="658"/>
        <v>Yes</v>
      </c>
      <c r="AF1351" t="str">
        <f t="shared" si="659"/>
        <v>Yes</v>
      </c>
      <c r="AG1351" t="str">
        <f t="shared" si="660"/>
        <v>Yes</v>
      </c>
      <c r="AH1351" t="s">
        <v>349</v>
      </c>
      <c r="AI1351" t="s">
        <v>348</v>
      </c>
      <c r="AJ1351" t="str">
        <f t="shared" si="650"/>
        <v/>
      </c>
      <c r="AK1351" t="str">
        <f t="shared" si="662"/>
        <v>PCP</v>
      </c>
      <c r="AL1351" t="str">
        <f t="shared" si="663"/>
        <v>Consumer</v>
      </c>
      <c r="AM1351" t="str">
        <f t="shared" si="653"/>
        <v>Industrial</v>
      </c>
      <c r="AN1351" t="str">
        <f t="shared" si="654"/>
        <v>Pharmaceutical</v>
      </c>
      <c r="AO1351" t="str">
        <f t="shared" si="655"/>
        <v>PAH</v>
      </c>
      <c r="AP1351" t="str">
        <f t="shared" si="656"/>
        <v/>
      </c>
    </row>
    <row r="1352" spans="1:54" hidden="1" x14ac:dyDescent="0.35">
      <c r="A1352">
        <v>40870855</v>
      </c>
      <c r="B1352" t="s">
        <v>577</v>
      </c>
      <c r="C1352" t="s">
        <v>578</v>
      </c>
      <c r="D1352">
        <v>2017</v>
      </c>
      <c r="E1352" t="s">
        <v>620</v>
      </c>
      <c r="F1352" s="4">
        <v>63209</v>
      </c>
      <c r="G1352" s="1" t="s">
        <v>602</v>
      </c>
      <c r="H1352" t="s">
        <v>57</v>
      </c>
      <c r="I1352" t="s">
        <v>693</v>
      </c>
      <c r="N1352" t="s">
        <v>606</v>
      </c>
      <c r="O1352" s="1" t="str">
        <f t="shared" si="667"/>
        <v>No</v>
      </c>
      <c r="Q1352">
        <v>100</v>
      </c>
      <c r="R1352">
        <f t="shared" si="640"/>
        <v>0</v>
      </c>
      <c r="S1352">
        <v>100</v>
      </c>
      <c r="T1352" t="s">
        <v>622</v>
      </c>
      <c r="U1352">
        <f t="shared" si="664"/>
        <v>0</v>
      </c>
      <c r="V1352">
        <f t="shared" si="665"/>
        <v>0</v>
      </c>
      <c r="W1352" t="s">
        <v>648</v>
      </c>
      <c r="X1352" t="str">
        <f t="shared" si="666"/>
        <v>No</v>
      </c>
      <c r="AB1352" t="s">
        <v>396</v>
      </c>
      <c r="AC1352" t="str">
        <f t="shared" si="661"/>
        <v>No</v>
      </c>
      <c r="AD1352" t="str">
        <f t="shared" si="657"/>
        <v>Yes</v>
      </c>
      <c r="AE1352" t="str">
        <f t="shared" si="658"/>
        <v>Yes</v>
      </c>
      <c r="AF1352" t="str">
        <f t="shared" si="659"/>
        <v>Yes</v>
      </c>
      <c r="AG1352" t="str">
        <f t="shared" si="660"/>
        <v>Yes</v>
      </c>
      <c r="AH1352" t="s">
        <v>349</v>
      </c>
      <c r="AI1352" t="s">
        <v>348</v>
      </c>
      <c r="AJ1352" t="str">
        <f t="shared" si="650"/>
        <v/>
      </c>
      <c r="AK1352" t="str">
        <f t="shared" si="662"/>
        <v>PCP</v>
      </c>
      <c r="AL1352" t="str">
        <f t="shared" si="663"/>
        <v>Consumer</v>
      </c>
      <c r="AM1352" t="str">
        <f t="shared" si="653"/>
        <v>Industrial</v>
      </c>
      <c r="AN1352" t="str">
        <f t="shared" si="654"/>
        <v>Pharmaceutical</v>
      </c>
      <c r="AO1352" t="str">
        <f t="shared" si="655"/>
        <v>PAH</v>
      </c>
      <c r="AP1352" t="str">
        <f t="shared" si="656"/>
        <v/>
      </c>
    </row>
    <row r="1353" spans="1:54" hidden="1" x14ac:dyDescent="0.35">
      <c r="A1353">
        <v>4087014</v>
      </c>
      <c r="B1353" t="s">
        <v>575</v>
      </c>
      <c r="C1353" t="s">
        <v>576</v>
      </c>
      <c r="D1353">
        <v>2017</v>
      </c>
      <c r="E1353" t="s">
        <v>620</v>
      </c>
      <c r="F1353" s="4">
        <v>63209</v>
      </c>
      <c r="G1353" s="1" t="s">
        <v>602</v>
      </c>
      <c r="H1353" t="s">
        <v>57</v>
      </c>
      <c r="I1353" t="s">
        <v>693</v>
      </c>
      <c r="N1353" t="s">
        <v>606</v>
      </c>
      <c r="O1353" s="1" t="str">
        <f t="shared" si="667"/>
        <v>No</v>
      </c>
      <c r="Q1353">
        <v>100</v>
      </c>
      <c r="R1353">
        <f t="shared" si="640"/>
        <v>0</v>
      </c>
      <c r="S1353">
        <v>100</v>
      </c>
      <c r="T1353" t="s">
        <v>622</v>
      </c>
      <c r="U1353">
        <f t="shared" si="664"/>
        <v>0</v>
      </c>
      <c r="V1353">
        <f t="shared" si="665"/>
        <v>0</v>
      </c>
      <c r="W1353" t="s">
        <v>648</v>
      </c>
      <c r="X1353" t="str">
        <f t="shared" si="666"/>
        <v>No</v>
      </c>
      <c r="AB1353" t="s">
        <v>396</v>
      </c>
      <c r="AC1353" t="str">
        <f t="shared" si="661"/>
        <v>No</v>
      </c>
      <c r="AD1353" t="str">
        <f t="shared" si="657"/>
        <v>Yes</v>
      </c>
      <c r="AE1353" t="str">
        <f t="shared" si="658"/>
        <v>Yes</v>
      </c>
      <c r="AF1353" t="str">
        <f t="shared" si="659"/>
        <v>Yes</v>
      </c>
      <c r="AG1353" t="str">
        <f t="shared" si="660"/>
        <v>Yes</v>
      </c>
      <c r="AH1353" t="s">
        <v>349</v>
      </c>
      <c r="AI1353" t="s">
        <v>348</v>
      </c>
      <c r="AJ1353" t="str">
        <f t="shared" si="650"/>
        <v/>
      </c>
      <c r="AK1353" t="str">
        <f t="shared" si="662"/>
        <v>PCP</v>
      </c>
      <c r="AL1353" t="str">
        <f t="shared" si="663"/>
        <v>Consumer</v>
      </c>
      <c r="AM1353" t="str">
        <f t="shared" si="653"/>
        <v>Industrial</v>
      </c>
      <c r="AN1353" t="str">
        <f t="shared" si="654"/>
        <v>Pharmaceutical</v>
      </c>
      <c r="AO1353" t="str">
        <f t="shared" si="655"/>
        <v>PAH</v>
      </c>
      <c r="AP1353" t="str">
        <f t="shared" si="656"/>
        <v/>
      </c>
    </row>
    <row r="1354" spans="1:54" hidden="1" x14ac:dyDescent="0.35">
      <c r="A1354" s="1">
        <v>4087170</v>
      </c>
      <c r="B1354" s="1" t="s">
        <v>586</v>
      </c>
      <c r="C1354" s="1" t="s">
        <v>588</v>
      </c>
      <c r="D1354" s="1">
        <v>2017</v>
      </c>
      <c r="E1354" s="1" t="s">
        <v>618</v>
      </c>
      <c r="F1354" s="1">
        <v>67481</v>
      </c>
      <c r="G1354" s="1" t="s">
        <v>272</v>
      </c>
      <c r="H1354" s="1" t="s">
        <v>108</v>
      </c>
      <c r="I1354" s="1" t="s">
        <v>597</v>
      </c>
      <c r="J1354" s="1">
        <v>2440</v>
      </c>
      <c r="K1354" s="1" t="s">
        <v>345</v>
      </c>
      <c r="L1354" s="1" t="s">
        <v>345</v>
      </c>
      <c r="M1354" s="1"/>
      <c r="N1354" s="1" t="s">
        <v>606</v>
      </c>
      <c r="O1354" s="1" t="str">
        <f t="shared" si="667"/>
        <v>No</v>
      </c>
      <c r="P1354" s="1" t="s">
        <v>722</v>
      </c>
      <c r="Q1354" s="1">
        <v>145</v>
      </c>
      <c r="R1354" s="1">
        <f t="shared" si="640"/>
        <v>0</v>
      </c>
      <c r="S1354" s="1">
        <v>145</v>
      </c>
      <c r="T1354" s="1" t="s">
        <v>30</v>
      </c>
      <c r="U1354" s="1">
        <f>R1354/1000</f>
        <v>0</v>
      </c>
      <c r="V1354" s="1">
        <f>S1354/1000</f>
        <v>0.14499999999999999</v>
      </c>
      <c r="W1354" s="1" t="s">
        <v>231</v>
      </c>
      <c r="X1354" s="1" t="str">
        <f t="shared" ref="X1354:X1385" si="668">IF(N1354="E", "Yes", "No")</f>
        <v>No</v>
      </c>
      <c r="AB1354" s="1" t="s">
        <v>448</v>
      </c>
      <c r="AC1354" t="str">
        <f t="shared" si="661"/>
        <v>No</v>
      </c>
      <c r="AD1354" t="str">
        <f t="shared" si="657"/>
        <v>No</v>
      </c>
      <c r="AE1354" t="str">
        <f t="shared" si="658"/>
        <v>No</v>
      </c>
      <c r="AF1354" t="str">
        <f t="shared" si="659"/>
        <v>No</v>
      </c>
      <c r="AG1354" t="str">
        <f t="shared" si="660"/>
        <v>Yes</v>
      </c>
      <c r="AH1354" s="1" t="s">
        <v>348</v>
      </c>
      <c r="AI1354" t="s">
        <v>348</v>
      </c>
      <c r="AJ1354" t="str">
        <f t="shared" si="650"/>
        <v/>
      </c>
      <c r="AK1354" t="str">
        <f t="shared" si="662"/>
        <v/>
      </c>
      <c r="AL1354" t="str">
        <f t="shared" si="663"/>
        <v/>
      </c>
      <c r="AM1354" t="str">
        <f t="shared" si="653"/>
        <v/>
      </c>
      <c r="AN1354" t="str">
        <f t="shared" si="654"/>
        <v>Pharmaceutical</v>
      </c>
      <c r="AO1354" t="str">
        <f t="shared" si="655"/>
        <v/>
      </c>
      <c r="AP1354" t="str">
        <f t="shared" si="656"/>
        <v/>
      </c>
    </row>
    <row r="1355" spans="1:54" hidden="1" x14ac:dyDescent="0.35">
      <c r="A1355" s="1">
        <v>4087170</v>
      </c>
      <c r="B1355" s="1" t="s">
        <v>586</v>
      </c>
      <c r="C1355" s="1" t="s">
        <v>587</v>
      </c>
      <c r="D1355" s="1">
        <v>2017</v>
      </c>
      <c r="E1355" s="1" t="s">
        <v>618</v>
      </c>
      <c r="F1355" s="1">
        <v>67523</v>
      </c>
      <c r="G1355" s="1" t="s">
        <v>307</v>
      </c>
      <c r="H1355" s="1" t="s">
        <v>141</v>
      </c>
      <c r="I1355" s="1" t="s">
        <v>597</v>
      </c>
      <c r="J1355" s="1">
        <v>2440</v>
      </c>
      <c r="K1355" s="1" t="s">
        <v>345</v>
      </c>
      <c r="L1355" s="1" t="s">
        <v>561</v>
      </c>
      <c r="M1355" s="1"/>
      <c r="N1355" s="1" t="s">
        <v>606</v>
      </c>
      <c r="O1355" s="1" t="str">
        <f t="shared" si="667"/>
        <v>No</v>
      </c>
      <c r="P1355" s="1" t="s">
        <v>722</v>
      </c>
      <c r="Q1355" s="1">
        <v>27</v>
      </c>
      <c r="R1355" s="1">
        <f t="shared" si="640"/>
        <v>0</v>
      </c>
      <c r="S1355" s="1">
        <v>10</v>
      </c>
      <c r="T1355" s="1" t="s">
        <v>30</v>
      </c>
      <c r="U1355" s="1">
        <f>R1355/1000</f>
        <v>0</v>
      </c>
      <c r="V1355" s="1">
        <f>S1355/1000</f>
        <v>0.01</v>
      </c>
      <c r="W1355" s="1" t="s">
        <v>231</v>
      </c>
      <c r="X1355" s="1" t="str">
        <f t="shared" si="668"/>
        <v>No</v>
      </c>
      <c r="AB1355" t="s">
        <v>482</v>
      </c>
      <c r="AC1355" t="str">
        <f t="shared" si="661"/>
        <v>No</v>
      </c>
      <c r="AD1355" t="str">
        <f t="shared" si="657"/>
        <v>No</v>
      </c>
      <c r="AE1355" t="str">
        <f t="shared" si="658"/>
        <v>No</v>
      </c>
      <c r="AF1355" t="str">
        <f t="shared" si="659"/>
        <v>Yes</v>
      </c>
      <c r="AG1355" t="str">
        <f t="shared" si="660"/>
        <v>Yes</v>
      </c>
      <c r="AH1355" s="1" t="s">
        <v>348</v>
      </c>
      <c r="AI1355" t="s">
        <v>348</v>
      </c>
      <c r="AJ1355" t="str">
        <f t="shared" si="650"/>
        <v/>
      </c>
      <c r="AK1355" t="str">
        <f t="shared" si="662"/>
        <v/>
      </c>
      <c r="AL1355" t="str">
        <f t="shared" si="663"/>
        <v/>
      </c>
      <c r="AM1355" t="str">
        <f t="shared" si="653"/>
        <v>Industrial</v>
      </c>
      <c r="AN1355" t="str">
        <f t="shared" si="654"/>
        <v>Pharmaceutical</v>
      </c>
      <c r="AO1355" t="str">
        <f t="shared" si="655"/>
        <v/>
      </c>
      <c r="AP1355" t="str">
        <f t="shared" si="656"/>
        <v/>
      </c>
    </row>
    <row r="1356" spans="1:54" s="1" customFormat="1" hidden="1" x14ac:dyDescent="0.35">
      <c r="A1356" s="1">
        <v>4087170</v>
      </c>
      <c r="B1356" s="1" t="s">
        <v>586</v>
      </c>
      <c r="C1356" s="1" t="s">
        <v>588</v>
      </c>
      <c r="D1356" s="1">
        <v>2017</v>
      </c>
      <c r="E1356" s="1" t="s">
        <v>618</v>
      </c>
      <c r="F1356" s="1">
        <v>62824</v>
      </c>
      <c r="G1356" s="1" t="s">
        <v>220</v>
      </c>
      <c r="H1356" s="1" t="s">
        <v>58</v>
      </c>
      <c r="I1356" s="1" t="s">
        <v>596</v>
      </c>
      <c r="J1356" s="1">
        <v>4433</v>
      </c>
      <c r="K1356" s="1" t="s">
        <v>614</v>
      </c>
      <c r="L1356" s="1" t="s">
        <v>548</v>
      </c>
      <c r="N1356" s="1" t="s">
        <v>606</v>
      </c>
      <c r="O1356" s="1" t="str">
        <f t="shared" si="667"/>
        <v>No</v>
      </c>
      <c r="P1356" s="1" t="s">
        <v>722</v>
      </c>
      <c r="Q1356" s="1">
        <v>0.04</v>
      </c>
      <c r="R1356" s="1">
        <f t="shared" si="640"/>
        <v>0</v>
      </c>
      <c r="S1356" s="1">
        <v>0.04</v>
      </c>
      <c r="T1356" s="1" t="s">
        <v>7</v>
      </c>
      <c r="U1356" s="1">
        <f>R1356/1</f>
        <v>0</v>
      </c>
      <c r="V1356" s="1">
        <f>S1356</f>
        <v>0.04</v>
      </c>
      <c r="W1356" s="1" t="s">
        <v>177</v>
      </c>
      <c r="X1356" s="1" t="str">
        <f t="shared" si="668"/>
        <v>No</v>
      </c>
      <c r="Y1356"/>
      <c r="Z1356"/>
      <c r="AA1356"/>
      <c r="AB1356" t="s">
        <v>397</v>
      </c>
      <c r="AC1356" t="str">
        <f t="shared" si="661"/>
        <v>No</v>
      </c>
      <c r="AD1356" t="str">
        <f t="shared" si="657"/>
        <v>Yes</v>
      </c>
      <c r="AE1356" t="str">
        <f t="shared" si="658"/>
        <v>Yes</v>
      </c>
      <c r="AF1356" t="str">
        <f t="shared" si="659"/>
        <v>Yes</v>
      </c>
      <c r="AG1356" t="str">
        <f t="shared" si="660"/>
        <v>Yes</v>
      </c>
      <c r="AH1356" s="1" t="s">
        <v>348</v>
      </c>
      <c r="AI1356" t="s">
        <v>348</v>
      </c>
      <c r="AJ1356" t="str">
        <f t="shared" si="650"/>
        <v/>
      </c>
      <c r="AK1356" t="str">
        <f t="shared" si="662"/>
        <v>PCP</v>
      </c>
      <c r="AL1356" t="str">
        <f t="shared" si="663"/>
        <v>Consumer</v>
      </c>
      <c r="AM1356" t="str">
        <f t="shared" si="653"/>
        <v>Industrial</v>
      </c>
      <c r="AN1356" t="str">
        <f t="shared" si="654"/>
        <v>Pharmaceutical</v>
      </c>
      <c r="AO1356" t="str">
        <f t="shared" si="655"/>
        <v/>
      </c>
      <c r="AP1356" t="str">
        <f t="shared" si="656"/>
        <v/>
      </c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 spans="1:54" hidden="1" x14ac:dyDescent="0.35">
      <c r="A1357" s="1">
        <v>4087170</v>
      </c>
      <c r="B1357" s="1" t="s">
        <v>586</v>
      </c>
      <c r="C1357" s="1" t="s">
        <v>587</v>
      </c>
      <c r="D1357" s="1">
        <v>2017</v>
      </c>
      <c r="E1357" s="1" t="s">
        <v>618</v>
      </c>
      <c r="F1357" s="1">
        <v>67442</v>
      </c>
      <c r="G1357" s="1" t="s">
        <v>239</v>
      </c>
      <c r="H1357" s="1" t="s">
        <v>77</v>
      </c>
      <c r="I1357" s="1" t="s">
        <v>597</v>
      </c>
      <c r="J1357" s="1">
        <v>2440</v>
      </c>
      <c r="K1357" s="1" t="s">
        <v>345</v>
      </c>
      <c r="L1357" s="1" t="s">
        <v>561</v>
      </c>
      <c r="M1357" s="1"/>
      <c r="N1357" s="1" t="s">
        <v>606</v>
      </c>
      <c r="O1357" s="1" t="str">
        <f t="shared" si="667"/>
        <v>No</v>
      </c>
      <c r="P1357" s="1" t="s">
        <v>722</v>
      </c>
      <c r="Q1357" s="1">
        <v>200</v>
      </c>
      <c r="R1357" s="1">
        <f t="shared" si="640"/>
        <v>0</v>
      </c>
      <c r="S1357" s="1">
        <v>140</v>
      </c>
      <c r="T1357" s="1" t="s">
        <v>30</v>
      </c>
      <c r="U1357" s="1">
        <f>R1357/1000</f>
        <v>0</v>
      </c>
      <c r="V1357" s="1">
        <f>S1357/1000</f>
        <v>0.14000000000000001</v>
      </c>
      <c r="W1357" s="1" t="s">
        <v>231</v>
      </c>
      <c r="X1357" s="1" t="str">
        <f t="shared" si="668"/>
        <v>No</v>
      </c>
      <c r="AB1357" t="s">
        <v>418</v>
      </c>
      <c r="AC1357" t="str">
        <f t="shared" si="661"/>
        <v>No</v>
      </c>
      <c r="AD1357" t="str">
        <f t="shared" si="657"/>
        <v>No</v>
      </c>
      <c r="AE1357" t="str">
        <f t="shared" si="658"/>
        <v>No</v>
      </c>
      <c r="AF1357" t="str">
        <f t="shared" si="659"/>
        <v>Yes</v>
      </c>
      <c r="AG1357" t="str">
        <f t="shared" si="660"/>
        <v>Yes</v>
      </c>
      <c r="AH1357" s="1" t="s">
        <v>348</v>
      </c>
      <c r="AI1357" t="s">
        <v>348</v>
      </c>
      <c r="AJ1357" t="str">
        <f t="shared" si="650"/>
        <v/>
      </c>
      <c r="AK1357" t="str">
        <f t="shared" si="662"/>
        <v/>
      </c>
      <c r="AL1357" t="str">
        <f t="shared" si="663"/>
        <v/>
      </c>
      <c r="AM1357" t="str">
        <f t="shared" si="653"/>
        <v>Industrial</v>
      </c>
      <c r="AN1357" t="str">
        <f t="shared" si="654"/>
        <v>Pharmaceutical</v>
      </c>
      <c r="AO1357" t="str">
        <f t="shared" si="655"/>
        <v/>
      </c>
      <c r="AP1357" t="str">
        <f t="shared" si="656"/>
        <v/>
      </c>
    </row>
    <row r="1358" spans="1:54" hidden="1" x14ac:dyDescent="0.35">
      <c r="A1358" s="1">
        <v>4087170</v>
      </c>
      <c r="B1358" s="1" t="s">
        <v>586</v>
      </c>
      <c r="C1358" s="1" t="s">
        <v>588</v>
      </c>
      <c r="D1358" s="1">
        <v>2017</v>
      </c>
      <c r="E1358" s="1" t="s">
        <v>618</v>
      </c>
      <c r="F1358" s="1">
        <v>62825</v>
      </c>
      <c r="G1358" s="1" t="s">
        <v>221</v>
      </c>
      <c r="H1358" s="1" t="s">
        <v>59</v>
      </c>
      <c r="I1358" s="1" t="s">
        <v>596</v>
      </c>
      <c r="J1358" s="1">
        <v>4433</v>
      </c>
      <c r="K1358" s="1" t="s">
        <v>614</v>
      </c>
      <c r="L1358" s="1" t="s">
        <v>555</v>
      </c>
      <c r="M1358" s="1"/>
      <c r="N1358" s="1" t="s">
        <v>606</v>
      </c>
      <c r="O1358" s="1" t="str">
        <f t="shared" si="667"/>
        <v>No</v>
      </c>
      <c r="P1358" s="1" t="s">
        <v>722</v>
      </c>
      <c r="Q1358" s="1">
        <v>0.09</v>
      </c>
      <c r="R1358" s="1">
        <f t="shared" si="640"/>
        <v>0</v>
      </c>
      <c r="S1358" s="1">
        <v>0.09</v>
      </c>
      <c r="T1358" s="1" t="s">
        <v>7</v>
      </c>
      <c r="U1358" s="1">
        <f>R1358/1</f>
        <v>0</v>
      </c>
      <c r="V1358" s="1">
        <f>S1358</f>
        <v>0.09</v>
      </c>
      <c r="W1358" s="1" t="s">
        <v>177</v>
      </c>
      <c r="X1358" s="1" t="str">
        <f t="shared" si="668"/>
        <v>No</v>
      </c>
      <c r="AB1358" t="s">
        <v>398</v>
      </c>
      <c r="AC1358" t="str">
        <f t="shared" si="661"/>
        <v>No</v>
      </c>
      <c r="AD1358" t="str">
        <f t="shared" si="657"/>
        <v>No</v>
      </c>
      <c r="AE1358" t="str">
        <f t="shared" si="658"/>
        <v>Yes</v>
      </c>
      <c r="AF1358" t="str">
        <f t="shared" si="659"/>
        <v>Yes</v>
      </c>
      <c r="AG1358" t="str">
        <f t="shared" si="660"/>
        <v>No</v>
      </c>
      <c r="AH1358" s="1" t="s">
        <v>348</v>
      </c>
      <c r="AI1358" t="s">
        <v>348</v>
      </c>
      <c r="AJ1358" t="str">
        <f t="shared" si="650"/>
        <v/>
      </c>
      <c r="AK1358" t="str">
        <f t="shared" si="662"/>
        <v/>
      </c>
      <c r="AL1358" t="str">
        <f t="shared" si="663"/>
        <v>Consumer</v>
      </c>
      <c r="AM1358" t="str">
        <f t="shared" si="653"/>
        <v>Industrial</v>
      </c>
      <c r="AN1358" t="str">
        <f t="shared" si="654"/>
        <v/>
      </c>
      <c r="AO1358" t="str">
        <f t="shared" si="655"/>
        <v/>
      </c>
      <c r="AP1358" t="str">
        <f t="shared" si="656"/>
        <v/>
      </c>
    </row>
    <row r="1359" spans="1:54" hidden="1" x14ac:dyDescent="0.35">
      <c r="A1359" s="1">
        <v>4087170</v>
      </c>
      <c r="B1359" s="1" t="s">
        <v>586</v>
      </c>
      <c r="C1359" s="1" t="s">
        <v>587</v>
      </c>
      <c r="D1359" s="1">
        <v>2017</v>
      </c>
      <c r="E1359" s="1" t="s">
        <v>618</v>
      </c>
      <c r="F1359" s="1">
        <v>67472</v>
      </c>
      <c r="G1359" s="1" t="s">
        <v>265</v>
      </c>
      <c r="H1359" s="1" t="s">
        <v>102</v>
      </c>
      <c r="I1359" s="1" t="s">
        <v>597</v>
      </c>
      <c r="J1359" s="1">
        <v>2440</v>
      </c>
      <c r="K1359" s="1" t="s">
        <v>345</v>
      </c>
      <c r="L1359" s="1" t="s">
        <v>345</v>
      </c>
      <c r="M1359" s="1"/>
      <c r="N1359" s="1" t="s">
        <v>606</v>
      </c>
      <c r="O1359" s="1" t="str">
        <f t="shared" si="667"/>
        <v>No</v>
      </c>
      <c r="P1359" s="1" t="s">
        <v>722</v>
      </c>
      <c r="Q1359" s="1">
        <v>140</v>
      </c>
      <c r="R1359" s="1">
        <f t="shared" si="640"/>
        <v>0</v>
      </c>
      <c r="S1359" s="1">
        <v>140</v>
      </c>
      <c r="T1359" s="1" t="s">
        <v>30</v>
      </c>
      <c r="U1359" s="1">
        <f>R1359/1000</f>
        <v>0</v>
      </c>
      <c r="V1359" s="1">
        <f>S1359/1000</f>
        <v>0.14000000000000001</v>
      </c>
      <c r="W1359" s="1" t="s">
        <v>231</v>
      </c>
      <c r="X1359" s="1" t="str">
        <f t="shared" si="668"/>
        <v>No</v>
      </c>
      <c r="AB1359" s="1" t="s">
        <v>441</v>
      </c>
      <c r="AC1359" t="str">
        <f t="shared" si="661"/>
        <v>No</v>
      </c>
      <c r="AD1359" t="str">
        <f t="shared" si="657"/>
        <v>No</v>
      </c>
      <c r="AE1359" t="str">
        <f t="shared" si="658"/>
        <v>No</v>
      </c>
      <c r="AF1359" t="str">
        <f t="shared" si="659"/>
        <v>No</v>
      </c>
      <c r="AG1359" t="str">
        <f t="shared" si="660"/>
        <v>Yes</v>
      </c>
      <c r="AH1359" s="1" t="s">
        <v>348</v>
      </c>
      <c r="AI1359" t="s">
        <v>348</v>
      </c>
      <c r="AJ1359" t="str">
        <f t="shared" si="650"/>
        <v/>
      </c>
      <c r="AK1359" t="str">
        <f t="shared" si="662"/>
        <v/>
      </c>
      <c r="AL1359" t="str">
        <f t="shared" si="663"/>
        <v/>
      </c>
      <c r="AM1359" t="str">
        <f t="shared" si="653"/>
        <v/>
      </c>
      <c r="AN1359" t="str">
        <f t="shared" si="654"/>
        <v>Pharmaceutical</v>
      </c>
      <c r="AO1359" t="str">
        <f t="shared" si="655"/>
        <v/>
      </c>
      <c r="AP1359" t="str">
        <f t="shared" si="656"/>
        <v/>
      </c>
    </row>
    <row r="1360" spans="1:54" hidden="1" x14ac:dyDescent="0.35">
      <c r="A1360" s="1">
        <v>4087170</v>
      </c>
      <c r="B1360" s="1" t="s">
        <v>586</v>
      </c>
      <c r="C1360" s="1" t="s">
        <v>588</v>
      </c>
      <c r="D1360" s="1">
        <v>2017</v>
      </c>
      <c r="E1360" s="1" t="s">
        <v>618</v>
      </c>
      <c r="F1360" s="1">
        <v>34408</v>
      </c>
      <c r="G1360" s="1" t="s">
        <v>186</v>
      </c>
      <c r="H1360" s="1" t="s">
        <v>16</v>
      </c>
      <c r="I1360" s="1" t="s">
        <v>596</v>
      </c>
      <c r="J1360" s="1">
        <v>4433</v>
      </c>
      <c r="K1360" s="1" t="s">
        <v>614</v>
      </c>
      <c r="L1360" s="1" t="s">
        <v>547</v>
      </c>
      <c r="M1360" s="1"/>
      <c r="N1360" s="1" t="s">
        <v>606</v>
      </c>
      <c r="O1360" s="1" t="str">
        <f t="shared" si="667"/>
        <v>No</v>
      </c>
      <c r="P1360" s="1" t="s">
        <v>722</v>
      </c>
      <c r="Q1360" s="1">
        <v>0.05</v>
      </c>
      <c r="R1360" s="1">
        <f t="shared" si="640"/>
        <v>0</v>
      </c>
      <c r="S1360" s="1">
        <v>0.05</v>
      </c>
      <c r="T1360" s="1" t="s">
        <v>7</v>
      </c>
      <c r="U1360" s="1">
        <f>R1360/1</f>
        <v>0</v>
      </c>
      <c r="V1360" s="1">
        <f>S1360</f>
        <v>0.05</v>
      </c>
      <c r="W1360" s="1" t="s">
        <v>177</v>
      </c>
      <c r="X1360" s="1" t="str">
        <f t="shared" si="668"/>
        <v>No</v>
      </c>
      <c r="AB1360" t="s">
        <v>357</v>
      </c>
      <c r="AC1360" t="str">
        <f t="shared" si="661"/>
        <v>No</v>
      </c>
      <c r="AD1360" t="str">
        <f t="shared" si="657"/>
        <v>Yes</v>
      </c>
      <c r="AE1360" t="str">
        <f t="shared" si="658"/>
        <v>Yes</v>
      </c>
      <c r="AF1360" t="str">
        <f t="shared" si="659"/>
        <v>Yes</v>
      </c>
      <c r="AG1360" t="str">
        <f t="shared" si="660"/>
        <v>No</v>
      </c>
      <c r="AH1360" t="s">
        <v>348</v>
      </c>
      <c r="AI1360" t="s">
        <v>348</v>
      </c>
      <c r="AJ1360" t="str">
        <f t="shared" si="650"/>
        <v/>
      </c>
      <c r="AK1360" t="str">
        <f t="shared" si="662"/>
        <v>PCP</v>
      </c>
      <c r="AL1360" t="str">
        <f t="shared" si="663"/>
        <v>Consumer</v>
      </c>
      <c r="AM1360" t="str">
        <f t="shared" si="653"/>
        <v>Industrial</v>
      </c>
      <c r="AN1360" t="str">
        <f t="shared" si="654"/>
        <v/>
      </c>
      <c r="AO1360" t="str">
        <f t="shared" si="655"/>
        <v/>
      </c>
      <c r="AP1360" t="str">
        <f t="shared" si="656"/>
        <v/>
      </c>
    </row>
    <row r="1361" spans="1:42" hidden="1" x14ac:dyDescent="0.35">
      <c r="A1361" s="1">
        <v>4087170</v>
      </c>
      <c r="B1361" s="1" t="s">
        <v>586</v>
      </c>
      <c r="C1361" s="1" t="s">
        <v>587</v>
      </c>
      <c r="D1361" s="1">
        <v>2017</v>
      </c>
      <c r="E1361" s="1" t="s">
        <v>618</v>
      </c>
      <c r="F1361" s="1">
        <v>67516</v>
      </c>
      <c r="G1361" s="1" t="s">
        <v>301</v>
      </c>
      <c r="H1361" s="1" t="s">
        <v>135</v>
      </c>
      <c r="I1361" s="1" t="s">
        <v>597</v>
      </c>
      <c r="J1361" s="1">
        <v>2440</v>
      </c>
      <c r="K1361" s="1" t="s">
        <v>345</v>
      </c>
      <c r="L1361" s="1" t="s">
        <v>345</v>
      </c>
      <c r="M1361" s="1"/>
      <c r="N1361" s="1" t="s">
        <v>606</v>
      </c>
      <c r="O1361" s="1" t="str">
        <f t="shared" si="667"/>
        <v>No</v>
      </c>
      <c r="P1361" s="1" t="s">
        <v>722</v>
      </c>
      <c r="Q1361" s="1">
        <v>26</v>
      </c>
      <c r="R1361" s="1">
        <f t="shared" si="640"/>
        <v>0</v>
      </c>
      <c r="S1361" s="1">
        <v>26</v>
      </c>
      <c r="T1361" s="1" t="s">
        <v>30</v>
      </c>
      <c r="U1361" s="1">
        <f>R1361/1000</f>
        <v>0</v>
      </c>
      <c r="V1361" s="1">
        <f>S1361/1000</f>
        <v>2.5999999999999999E-2</v>
      </c>
      <c r="W1361" s="1" t="s">
        <v>231</v>
      </c>
      <c r="X1361" s="1" t="str">
        <f t="shared" si="668"/>
        <v>No</v>
      </c>
      <c r="AB1361" t="s">
        <v>477</v>
      </c>
      <c r="AC1361" t="str">
        <f t="shared" si="661"/>
        <v>No</v>
      </c>
      <c r="AD1361" t="str">
        <f t="shared" si="657"/>
        <v>No</v>
      </c>
      <c r="AE1361" t="str">
        <f t="shared" si="658"/>
        <v>No</v>
      </c>
      <c r="AF1361" t="str">
        <f t="shared" si="659"/>
        <v>No</v>
      </c>
      <c r="AG1361" t="str">
        <f t="shared" si="660"/>
        <v>Yes</v>
      </c>
      <c r="AH1361" s="1" t="s">
        <v>348</v>
      </c>
      <c r="AI1361" t="s">
        <v>348</v>
      </c>
      <c r="AJ1361" t="str">
        <f t="shared" si="650"/>
        <v/>
      </c>
      <c r="AK1361" t="str">
        <f t="shared" si="662"/>
        <v/>
      </c>
      <c r="AL1361" t="str">
        <f t="shared" si="663"/>
        <v/>
      </c>
      <c r="AM1361" t="str">
        <f t="shared" si="653"/>
        <v/>
      </c>
      <c r="AN1361" t="str">
        <f t="shared" si="654"/>
        <v>Pharmaceutical</v>
      </c>
      <c r="AO1361" t="str">
        <f t="shared" si="655"/>
        <v/>
      </c>
      <c r="AP1361" t="str">
        <f t="shared" si="656"/>
        <v/>
      </c>
    </row>
    <row r="1362" spans="1:42" hidden="1" x14ac:dyDescent="0.35">
      <c r="A1362" s="1">
        <v>4087170</v>
      </c>
      <c r="B1362" s="1" t="s">
        <v>586</v>
      </c>
      <c r="C1362" s="1" t="s">
        <v>588</v>
      </c>
      <c r="D1362" s="1">
        <v>2017</v>
      </c>
      <c r="E1362" s="1" t="s">
        <v>618</v>
      </c>
      <c r="F1362" s="1">
        <v>77223</v>
      </c>
      <c r="G1362" t="s">
        <v>662</v>
      </c>
      <c r="H1362" s="1" t="s">
        <v>172</v>
      </c>
      <c r="I1362" s="1" t="s">
        <v>596</v>
      </c>
      <c r="J1362" s="1">
        <v>4433</v>
      </c>
      <c r="K1362" s="1" t="s">
        <v>614</v>
      </c>
      <c r="L1362" s="1" t="s">
        <v>548</v>
      </c>
      <c r="M1362" s="1"/>
      <c r="N1362" s="1" t="s">
        <v>606</v>
      </c>
      <c r="O1362" s="1" t="str">
        <f t="shared" si="667"/>
        <v>No</v>
      </c>
      <c r="P1362" s="1" t="s">
        <v>722</v>
      </c>
      <c r="Q1362" s="1">
        <v>0.04</v>
      </c>
      <c r="R1362" s="1">
        <f t="shared" si="640"/>
        <v>0</v>
      </c>
      <c r="S1362" s="1">
        <v>0.04</v>
      </c>
      <c r="T1362" s="1" t="s">
        <v>7</v>
      </c>
      <c r="U1362" s="1">
        <f>R1362/1</f>
        <v>0</v>
      </c>
      <c r="V1362" s="1">
        <f>S1362</f>
        <v>0.04</v>
      </c>
      <c r="W1362" s="1" t="s">
        <v>318</v>
      </c>
      <c r="X1362" s="1" t="str">
        <f t="shared" si="668"/>
        <v>No</v>
      </c>
      <c r="AB1362" t="s">
        <v>512</v>
      </c>
      <c r="AC1362" t="str">
        <f t="shared" si="661"/>
        <v>No</v>
      </c>
      <c r="AD1362" t="str">
        <f t="shared" si="657"/>
        <v>Yes</v>
      </c>
      <c r="AE1362" t="str">
        <f t="shared" si="658"/>
        <v>Yes</v>
      </c>
      <c r="AF1362" t="str">
        <f t="shared" si="659"/>
        <v>Yes</v>
      </c>
      <c r="AG1362" t="str">
        <f t="shared" si="660"/>
        <v>Yes</v>
      </c>
      <c r="AH1362" s="1" t="s">
        <v>348</v>
      </c>
      <c r="AI1362" t="s">
        <v>348</v>
      </c>
      <c r="AJ1362" t="str">
        <f t="shared" si="650"/>
        <v/>
      </c>
      <c r="AK1362" t="str">
        <f t="shared" si="662"/>
        <v>PCP</v>
      </c>
      <c r="AL1362" t="str">
        <f t="shared" si="663"/>
        <v>Consumer</v>
      </c>
      <c r="AM1362" t="str">
        <f t="shared" si="653"/>
        <v>Industrial</v>
      </c>
      <c r="AN1362" t="str">
        <f t="shared" si="654"/>
        <v>Pharmaceutical</v>
      </c>
      <c r="AO1362" t="str">
        <f t="shared" si="655"/>
        <v/>
      </c>
      <c r="AP1362" t="str">
        <f t="shared" si="656"/>
        <v/>
      </c>
    </row>
    <row r="1363" spans="1:42" hidden="1" x14ac:dyDescent="0.35">
      <c r="A1363" s="1">
        <v>4087170</v>
      </c>
      <c r="B1363" s="1" t="s">
        <v>586</v>
      </c>
      <c r="C1363" s="1" t="s">
        <v>587</v>
      </c>
      <c r="D1363" s="1">
        <v>2017</v>
      </c>
      <c r="E1363" s="1" t="s">
        <v>618</v>
      </c>
      <c r="F1363" s="1">
        <v>67467</v>
      </c>
      <c r="G1363" s="1" t="s">
        <v>260</v>
      </c>
      <c r="H1363" s="1" t="s">
        <v>97</v>
      </c>
      <c r="I1363" s="1" t="s">
        <v>597</v>
      </c>
      <c r="J1363" s="1">
        <v>2440</v>
      </c>
      <c r="K1363" s="1" t="s">
        <v>345</v>
      </c>
      <c r="L1363" s="1" t="s">
        <v>561</v>
      </c>
      <c r="M1363" s="1"/>
      <c r="N1363" s="1" t="s">
        <v>606</v>
      </c>
      <c r="O1363" s="1" t="str">
        <f t="shared" si="667"/>
        <v>No</v>
      </c>
      <c r="P1363" s="1" t="s">
        <v>722</v>
      </c>
      <c r="Q1363" s="1">
        <v>200</v>
      </c>
      <c r="R1363" s="1">
        <f t="shared" ref="R1363:R1426" si="669">IF(O1363="No", 0, Q1363)</f>
        <v>0</v>
      </c>
      <c r="S1363" s="1">
        <v>105</v>
      </c>
      <c r="T1363" s="1" t="s">
        <v>30</v>
      </c>
      <c r="U1363" s="1">
        <f>R1363/1000</f>
        <v>0</v>
      </c>
      <c r="V1363" s="1">
        <f>S1363/1000</f>
        <v>0.105</v>
      </c>
      <c r="W1363" s="1" t="s">
        <v>231</v>
      </c>
      <c r="X1363" s="1" t="str">
        <f t="shared" si="668"/>
        <v>No</v>
      </c>
      <c r="AB1363" t="s">
        <v>436</v>
      </c>
      <c r="AC1363" t="str">
        <f t="shared" si="661"/>
        <v>No</v>
      </c>
      <c r="AD1363" t="str">
        <f t="shared" si="657"/>
        <v>No</v>
      </c>
      <c r="AE1363" t="str">
        <f t="shared" si="658"/>
        <v>No</v>
      </c>
      <c r="AF1363" t="str">
        <f t="shared" si="659"/>
        <v>Yes</v>
      </c>
      <c r="AG1363" t="str">
        <f t="shared" si="660"/>
        <v>Yes</v>
      </c>
      <c r="AH1363" s="1" t="s">
        <v>348</v>
      </c>
      <c r="AI1363" t="s">
        <v>348</v>
      </c>
      <c r="AJ1363" t="str">
        <f t="shared" si="650"/>
        <v/>
      </c>
      <c r="AK1363" t="str">
        <f t="shared" si="662"/>
        <v/>
      </c>
      <c r="AL1363" t="str">
        <f t="shared" si="663"/>
        <v/>
      </c>
      <c r="AM1363" t="str">
        <f t="shared" si="653"/>
        <v>Industrial</v>
      </c>
      <c r="AN1363" t="str">
        <f t="shared" si="654"/>
        <v>Pharmaceutical</v>
      </c>
      <c r="AO1363" t="str">
        <f t="shared" si="655"/>
        <v/>
      </c>
      <c r="AP1363" t="str">
        <f t="shared" si="656"/>
        <v/>
      </c>
    </row>
    <row r="1364" spans="1:42" hidden="1" x14ac:dyDescent="0.35">
      <c r="A1364" s="1">
        <v>4087170</v>
      </c>
      <c r="B1364" s="1" t="s">
        <v>586</v>
      </c>
      <c r="C1364" s="1" t="s">
        <v>588</v>
      </c>
      <c r="D1364" s="1">
        <v>2017</v>
      </c>
      <c r="E1364" s="1" t="s">
        <v>618</v>
      </c>
      <c r="F1364" s="1">
        <v>62826</v>
      </c>
      <c r="G1364" s="1" t="s">
        <v>222</v>
      </c>
      <c r="H1364" s="1" t="s">
        <v>60</v>
      </c>
      <c r="I1364" s="1" t="s">
        <v>596</v>
      </c>
      <c r="J1364" s="1">
        <v>4433</v>
      </c>
      <c r="K1364" s="1" t="s">
        <v>614</v>
      </c>
      <c r="L1364" s="1" t="s">
        <v>557</v>
      </c>
      <c r="M1364" s="1"/>
      <c r="N1364" s="1" t="s">
        <v>606</v>
      </c>
      <c r="O1364" s="1" t="str">
        <f t="shared" si="667"/>
        <v>No</v>
      </c>
      <c r="P1364" s="1" t="s">
        <v>722</v>
      </c>
      <c r="Q1364" s="1">
        <v>0.8</v>
      </c>
      <c r="R1364" s="1">
        <f t="shared" si="669"/>
        <v>0</v>
      </c>
      <c r="S1364" s="1">
        <v>0.8</v>
      </c>
      <c r="T1364" s="1" t="s">
        <v>7</v>
      </c>
      <c r="U1364" s="1">
        <f>R1364/1</f>
        <v>0</v>
      </c>
      <c r="V1364" s="1">
        <f>S1364</f>
        <v>0.8</v>
      </c>
      <c r="W1364" s="1" t="s">
        <v>177</v>
      </c>
      <c r="X1364" s="1" t="str">
        <f t="shared" si="668"/>
        <v>No</v>
      </c>
      <c r="AB1364" t="s">
        <v>399</v>
      </c>
      <c r="AC1364" t="str">
        <f t="shared" si="661"/>
        <v>No</v>
      </c>
      <c r="AD1364" t="str">
        <f t="shared" si="657"/>
        <v>No</v>
      </c>
      <c r="AE1364" t="str">
        <f t="shared" si="658"/>
        <v>Yes</v>
      </c>
      <c r="AF1364" t="str">
        <f t="shared" si="659"/>
        <v>No</v>
      </c>
      <c r="AG1364" t="str">
        <f t="shared" si="660"/>
        <v>Yes</v>
      </c>
      <c r="AH1364" s="1" t="s">
        <v>348</v>
      </c>
      <c r="AI1364" t="s">
        <v>348</v>
      </c>
      <c r="AJ1364" t="str">
        <f t="shared" si="650"/>
        <v/>
      </c>
      <c r="AK1364" t="str">
        <f t="shared" si="662"/>
        <v/>
      </c>
      <c r="AL1364" t="str">
        <f t="shared" si="663"/>
        <v>Consumer</v>
      </c>
      <c r="AM1364" t="str">
        <f t="shared" si="653"/>
        <v/>
      </c>
      <c r="AN1364" t="str">
        <f t="shared" si="654"/>
        <v>Pharmaceutical</v>
      </c>
      <c r="AO1364" t="str">
        <f t="shared" si="655"/>
        <v/>
      </c>
      <c r="AP1364" t="str">
        <f t="shared" si="656"/>
        <v/>
      </c>
    </row>
    <row r="1365" spans="1:42" hidden="1" x14ac:dyDescent="0.35">
      <c r="A1365" s="1">
        <v>4087170</v>
      </c>
      <c r="B1365" s="1" t="s">
        <v>586</v>
      </c>
      <c r="C1365" s="1" t="s">
        <v>587</v>
      </c>
      <c r="D1365" s="1">
        <v>2017</v>
      </c>
      <c r="E1365" s="1" t="s">
        <v>618</v>
      </c>
      <c r="F1365" s="1">
        <v>67515</v>
      </c>
      <c r="G1365" s="1" t="s">
        <v>300</v>
      </c>
      <c r="H1365" s="11" t="s">
        <v>517</v>
      </c>
      <c r="I1365" s="1" t="s">
        <v>597</v>
      </c>
      <c r="J1365" s="1">
        <v>2440</v>
      </c>
      <c r="K1365" s="1" t="s">
        <v>345</v>
      </c>
      <c r="L1365" s="1" t="s">
        <v>345</v>
      </c>
      <c r="M1365" s="1"/>
      <c r="N1365" s="1" t="s">
        <v>606</v>
      </c>
      <c r="O1365" s="1" t="str">
        <f t="shared" si="667"/>
        <v>No</v>
      </c>
      <c r="P1365" s="1" t="s">
        <v>722</v>
      </c>
      <c r="Q1365" s="1">
        <v>80</v>
      </c>
      <c r="R1365" s="1">
        <f t="shared" si="669"/>
        <v>0</v>
      </c>
      <c r="S1365" s="1">
        <v>80</v>
      </c>
      <c r="T1365" s="1" t="s">
        <v>30</v>
      </c>
      <c r="U1365" s="1">
        <f t="shared" ref="U1365:V1370" si="670">R1365/1000</f>
        <v>0</v>
      </c>
      <c r="V1365" s="1">
        <f t="shared" si="670"/>
        <v>0.08</v>
      </c>
      <c r="W1365" s="1" t="s">
        <v>231</v>
      </c>
      <c r="X1365" s="1" t="str">
        <f t="shared" si="668"/>
        <v>No</v>
      </c>
      <c r="AB1365" s="1" t="s">
        <v>476</v>
      </c>
      <c r="AC1365" t="str">
        <f t="shared" si="661"/>
        <v>No</v>
      </c>
      <c r="AD1365" t="str">
        <f t="shared" si="657"/>
        <v>No</v>
      </c>
      <c r="AE1365" t="str">
        <f t="shared" si="658"/>
        <v>No</v>
      </c>
      <c r="AF1365" t="str">
        <f t="shared" si="659"/>
        <v>No</v>
      </c>
      <c r="AG1365" t="str">
        <f t="shared" si="660"/>
        <v>Yes</v>
      </c>
      <c r="AH1365" s="1" t="s">
        <v>348</v>
      </c>
      <c r="AI1365" t="s">
        <v>348</v>
      </c>
      <c r="AJ1365" t="str">
        <f t="shared" si="650"/>
        <v/>
      </c>
      <c r="AK1365" t="str">
        <f t="shared" si="662"/>
        <v/>
      </c>
      <c r="AL1365" t="str">
        <f t="shared" si="663"/>
        <v/>
      </c>
      <c r="AM1365" t="str">
        <f t="shared" si="653"/>
        <v/>
      </c>
      <c r="AN1365" t="str">
        <f t="shared" si="654"/>
        <v>Pharmaceutical</v>
      </c>
      <c r="AO1365" t="str">
        <f t="shared" si="655"/>
        <v/>
      </c>
      <c r="AP1365" t="str">
        <f t="shared" si="656"/>
        <v/>
      </c>
    </row>
    <row r="1366" spans="1:42" hidden="1" x14ac:dyDescent="0.35">
      <c r="A1366" s="1">
        <v>4087170</v>
      </c>
      <c r="B1366" s="1" t="s">
        <v>586</v>
      </c>
      <c r="C1366" s="1" t="s">
        <v>588</v>
      </c>
      <c r="D1366" s="1">
        <v>2017</v>
      </c>
      <c r="E1366" s="1" t="s">
        <v>618</v>
      </c>
      <c r="F1366" s="1">
        <v>68014</v>
      </c>
      <c r="G1366" s="1" t="s">
        <v>331</v>
      </c>
      <c r="H1366" s="1" t="s">
        <v>162</v>
      </c>
      <c r="I1366" s="1" t="s">
        <v>597</v>
      </c>
      <c r="J1366" s="1">
        <v>2440</v>
      </c>
      <c r="K1366" s="1" t="s">
        <v>345</v>
      </c>
      <c r="L1366" s="1" t="s">
        <v>566</v>
      </c>
      <c r="M1366" s="1"/>
      <c r="N1366" s="1" t="s">
        <v>606</v>
      </c>
      <c r="O1366" s="1" t="str">
        <f t="shared" si="667"/>
        <v>No</v>
      </c>
      <c r="P1366" s="1" t="s">
        <v>722</v>
      </c>
      <c r="Q1366" s="1">
        <v>113</v>
      </c>
      <c r="R1366" s="1">
        <f t="shared" si="669"/>
        <v>0</v>
      </c>
      <c r="S1366" s="1">
        <v>113</v>
      </c>
      <c r="T1366" s="1" t="s">
        <v>30</v>
      </c>
      <c r="U1366" s="1">
        <f t="shared" si="670"/>
        <v>0</v>
      </c>
      <c r="V1366" s="1">
        <f t="shared" si="670"/>
        <v>0.113</v>
      </c>
      <c r="W1366" s="1" t="s">
        <v>318</v>
      </c>
      <c r="X1366" s="1" t="str">
        <f t="shared" si="668"/>
        <v>No</v>
      </c>
      <c r="AB1366" t="s">
        <v>500</v>
      </c>
      <c r="AC1366" t="str">
        <f t="shared" si="661"/>
        <v>No</v>
      </c>
      <c r="AD1366" t="str">
        <f t="shared" si="657"/>
        <v>Yes</v>
      </c>
      <c r="AE1366" t="str">
        <f t="shared" si="658"/>
        <v>No</v>
      </c>
      <c r="AF1366" t="str">
        <f t="shared" si="659"/>
        <v>Yes</v>
      </c>
      <c r="AG1366" t="str">
        <f t="shared" si="660"/>
        <v>Yes</v>
      </c>
      <c r="AH1366" s="1" t="s">
        <v>348</v>
      </c>
      <c r="AI1366" t="s">
        <v>348</v>
      </c>
      <c r="AJ1366" t="str">
        <f t="shared" si="650"/>
        <v/>
      </c>
      <c r="AK1366" t="str">
        <f t="shared" si="662"/>
        <v>PCP</v>
      </c>
      <c r="AL1366" t="str">
        <f t="shared" si="663"/>
        <v/>
      </c>
      <c r="AM1366" t="str">
        <f t="shared" si="653"/>
        <v>Industrial</v>
      </c>
      <c r="AN1366" t="str">
        <f t="shared" si="654"/>
        <v>Pharmaceutical</v>
      </c>
      <c r="AO1366" t="str">
        <f t="shared" si="655"/>
        <v/>
      </c>
      <c r="AP1366" t="str">
        <f t="shared" si="656"/>
        <v/>
      </c>
    </row>
    <row r="1367" spans="1:42" hidden="1" x14ac:dyDescent="0.35">
      <c r="A1367" s="1">
        <v>4087170</v>
      </c>
      <c r="B1367" s="1" t="s">
        <v>586</v>
      </c>
      <c r="C1367" s="1" t="s">
        <v>587</v>
      </c>
      <c r="D1367" s="1">
        <v>2017</v>
      </c>
      <c r="E1367" s="1" t="s">
        <v>618</v>
      </c>
      <c r="F1367" s="1">
        <v>67501</v>
      </c>
      <c r="G1367" s="1" t="s">
        <v>288</v>
      </c>
      <c r="H1367" s="1" t="s">
        <v>124</v>
      </c>
      <c r="I1367" s="1" t="s">
        <v>597</v>
      </c>
      <c r="J1367" s="1">
        <v>2440</v>
      </c>
      <c r="K1367" s="1" t="s">
        <v>345</v>
      </c>
      <c r="L1367" s="1" t="s">
        <v>568</v>
      </c>
      <c r="M1367" s="1"/>
      <c r="N1367" s="1" t="s">
        <v>606</v>
      </c>
      <c r="O1367" s="1" t="str">
        <f t="shared" si="667"/>
        <v>No</v>
      </c>
      <c r="P1367" s="1" t="s">
        <v>722</v>
      </c>
      <c r="Q1367" s="1">
        <v>20</v>
      </c>
      <c r="R1367" s="1">
        <f t="shared" si="669"/>
        <v>0</v>
      </c>
      <c r="S1367" s="1">
        <v>11</v>
      </c>
      <c r="T1367" s="1" t="s">
        <v>30</v>
      </c>
      <c r="U1367" s="1">
        <f t="shared" si="670"/>
        <v>0</v>
      </c>
      <c r="V1367" s="1">
        <f t="shared" si="670"/>
        <v>1.0999999999999999E-2</v>
      </c>
      <c r="W1367" s="1" t="s">
        <v>231</v>
      </c>
      <c r="X1367" s="1" t="str">
        <f t="shared" si="668"/>
        <v>No</v>
      </c>
      <c r="AB1367" t="s">
        <v>463</v>
      </c>
      <c r="AC1367" s="1" t="s">
        <v>349</v>
      </c>
      <c r="AD1367" t="str">
        <f t="shared" si="657"/>
        <v>Yes</v>
      </c>
      <c r="AE1367" t="str">
        <f t="shared" si="658"/>
        <v>No</v>
      </c>
      <c r="AF1367" t="str">
        <f t="shared" si="659"/>
        <v>No</v>
      </c>
      <c r="AG1367" t="str">
        <f t="shared" si="660"/>
        <v>Yes</v>
      </c>
      <c r="AH1367" s="1" t="s">
        <v>348</v>
      </c>
      <c r="AI1367" t="s">
        <v>348</v>
      </c>
      <c r="AJ1367" t="str">
        <f t="shared" si="650"/>
        <v>Pesticide</v>
      </c>
      <c r="AK1367" t="str">
        <f t="shared" si="662"/>
        <v>PCP</v>
      </c>
      <c r="AL1367" t="str">
        <f t="shared" si="663"/>
        <v/>
      </c>
      <c r="AM1367" t="str">
        <f t="shared" si="653"/>
        <v/>
      </c>
      <c r="AN1367" t="str">
        <f t="shared" si="654"/>
        <v>Pharmaceutical</v>
      </c>
      <c r="AO1367" t="str">
        <f t="shared" si="655"/>
        <v/>
      </c>
      <c r="AP1367" t="str">
        <f t="shared" si="656"/>
        <v/>
      </c>
    </row>
    <row r="1368" spans="1:42" hidden="1" x14ac:dyDescent="0.35">
      <c r="A1368" s="1">
        <v>4087170</v>
      </c>
      <c r="B1368" s="1" t="s">
        <v>586</v>
      </c>
      <c r="C1368" s="1" t="s">
        <v>588</v>
      </c>
      <c r="D1368" s="1">
        <v>2017</v>
      </c>
      <c r="E1368" s="1" t="s">
        <v>618</v>
      </c>
      <c r="F1368" s="1">
        <v>68018</v>
      </c>
      <c r="G1368" s="1" t="s">
        <v>334</v>
      </c>
      <c r="H1368" s="1" t="s">
        <v>165</v>
      </c>
      <c r="I1368" s="1" t="s">
        <v>597</v>
      </c>
      <c r="J1368" s="1">
        <v>2440</v>
      </c>
      <c r="K1368" s="1" t="s">
        <v>345</v>
      </c>
      <c r="L1368" s="1" t="s">
        <v>345</v>
      </c>
      <c r="M1368" s="1"/>
      <c r="N1368" s="1" t="s">
        <v>606</v>
      </c>
      <c r="O1368" s="1" t="str">
        <f t="shared" si="667"/>
        <v>No</v>
      </c>
      <c r="P1368" s="1" t="s">
        <v>722</v>
      </c>
      <c r="Q1368" s="1">
        <v>20</v>
      </c>
      <c r="R1368" s="1">
        <f t="shared" si="669"/>
        <v>0</v>
      </c>
      <c r="S1368" s="1">
        <v>16</v>
      </c>
      <c r="T1368" s="1" t="s">
        <v>30</v>
      </c>
      <c r="U1368" s="1">
        <f t="shared" si="670"/>
        <v>0</v>
      </c>
      <c r="V1368" s="1">
        <f t="shared" si="670"/>
        <v>1.6E-2</v>
      </c>
      <c r="W1368" s="1" t="s">
        <v>318</v>
      </c>
      <c r="X1368" s="1" t="str">
        <f t="shared" si="668"/>
        <v>No</v>
      </c>
      <c r="AB1368" s="1" t="s">
        <v>445</v>
      </c>
      <c r="AC1368" t="str">
        <f>IF(ISNUMBER(SEARCH("Pesticide, active_ingredient", AB1368)), "Yes", "No")</f>
        <v>No</v>
      </c>
      <c r="AD1368" t="str">
        <f t="shared" si="657"/>
        <v>No</v>
      </c>
      <c r="AE1368" t="str">
        <f t="shared" si="658"/>
        <v>No</v>
      </c>
      <c r="AF1368" t="str">
        <f t="shared" si="659"/>
        <v>No</v>
      </c>
      <c r="AG1368" t="str">
        <f t="shared" si="660"/>
        <v>Yes</v>
      </c>
      <c r="AH1368" s="1" t="s">
        <v>348</v>
      </c>
      <c r="AI1368" t="s">
        <v>348</v>
      </c>
      <c r="AJ1368" t="str">
        <f t="shared" si="650"/>
        <v/>
      </c>
      <c r="AK1368" t="str">
        <f t="shared" si="662"/>
        <v/>
      </c>
      <c r="AL1368" t="str">
        <f t="shared" si="663"/>
        <v/>
      </c>
      <c r="AM1368" t="str">
        <f t="shared" si="653"/>
        <v/>
      </c>
      <c r="AN1368" t="str">
        <f t="shared" si="654"/>
        <v>Pharmaceutical</v>
      </c>
      <c r="AO1368" t="str">
        <f t="shared" si="655"/>
        <v/>
      </c>
      <c r="AP1368" t="str">
        <f t="shared" si="656"/>
        <v/>
      </c>
    </row>
    <row r="1369" spans="1:42" hidden="1" x14ac:dyDescent="0.35">
      <c r="A1369" s="1">
        <v>4087170</v>
      </c>
      <c r="B1369" s="1" t="s">
        <v>586</v>
      </c>
      <c r="C1369" s="1" t="s">
        <v>587</v>
      </c>
      <c r="D1369" s="1">
        <v>2017</v>
      </c>
      <c r="E1369" s="1" t="s">
        <v>618</v>
      </c>
      <c r="F1369" s="1">
        <v>67493</v>
      </c>
      <c r="G1369" s="1" t="s">
        <v>280</v>
      </c>
      <c r="H1369" s="1" t="s">
        <v>116</v>
      </c>
      <c r="I1369" s="1" t="s">
        <v>597</v>
      </c>
      <c r="J1369" s="1">
        <v>2440</v>
      </c>
      <c r="K1369" s="1" t="s">
        <v>345</v>
      </c>
      <c r="L1369" s="1" t="s">
        <v>544</v>
      </c>
      <c r="M1369" s="1"/>
      <c r="N1369" s="1" t="s">
        <v>606</v>
      </c>
      <c r="O1369" s="1" t="str">
        <f t="shared" si="667"/>
        <v>No</v>
      </c>
      <c r="P1369" s="1" t="s">
        <v>722</v>
      </c>
      <c r="Q1369" s="1">
        <v>80</v>
      </c>
      <c r="R1369" s="1">
        <f t="shared" si="669"/>
        <v>0</v>
      </c>
      <c r="S1369" s="1">
        <v>58</v>
      </c>
      <c r="T1369" s="1" t="s">
        <v>30</v>
      </c>
      <c r="U1369" s="1">
        <f t="shared" si="670"/>
        <v>0</v>
      </c>
      <c r="V1369" s="1">
        <f t="shared" si="670"/>
        <v>5.8000000000000003E-2</v>
      </c>
      <c r="W1369" s="1" t="s">
        <v>231</v>
      </c>
      <c r="X1369" s="1" t="str">
        <f t="shared" si="668"/>
        <v>No</v>
      </c>
      <c r="AB1369" t="s">
        <v>456</v>
      </c>
      <c r="AC1369" s="1" t="s">
        <v>349</v>
      </c>
      <c r="AD1369" t="str">
        <f t="shared" si="657"/>
        <v>Yes</v>
      </c>
      <c r="AE1369" t="str">
        <f t="shared" si="658"/>
        <v>Yes</v>
      </c>
      <c r="AF1369" t="str">
        <f t="shared" si="659"/>
        <v>Yes</v>
      </c>
      <c r="AG1369" t="str">
        <f t="shared" si="660"/>
        <v>Yes</v>
      </c>
      <c r="AH1369" s="1" t="s">
        <v>348</v>
      </c>
      <c r="AI1369" t="s">
        <v>348</v>
      </c>
      <c r="AJ1369" t="str">
        <f t="shared" si="650"/>
        <v>Pesticide</v>
      </c>
      <c r="AK1369" t="str">
        <f t="shared" si="662"/>
        <v>PCP</v>
      </c>
      <c r="AL1369" t="str">
        <f t="shared" si="663"/>
        <v>Consumer</v>
      </c>
      <c r="AM1369" t="str">
        <f t="shared" si="653"/>
        <v>Industrial</v>
      </c>
      <c r="AN1369" t="str">
        <f t="shared" si="654"/>
        <v>Pharmaceutical</v>
      </c>
      <c r="AO1369" t="str">
        <f t="shared" si="655"/>
        <v/>
      </c>
      <c r="AP1369" t="str">
        <f t="shared" si="656"/>
        <v/>
      </c>
    </row>
    <row r="1370" spans="1:42" hidden="1" x14ac:dyDescent="0.35">
      <c r="A1370" s="1">
        <v>4087170</v>
      </c>
      <c r="B1370" s="1" t="s">
        <v>586</v>
      </c>
      <c r="C1370" s="1" t="s">
        <v>588</v>
      </c>
      <c r="D1370" s="1">
        <v>2017</v>
      </c>
      <c r="E1370" s="1" t="s">
        <v>618</v>
      </c>
      <c r="F1370" s="1">
        <v>67462</v>
      </c>
      <c r="G1370" s="1" t="s">
        <v>257</v>
      </c>
      <c r="H1370" s="1" t="s">
        <v>94</v>
      </c>
      <c r="I1370" s="1" t="s">
        <v>597</v>
      </c>
      <c r="J1370" s="1">
        <v>2440</v>
      </c>
      <c r="K1370" s="1" t="s">
        <v>345</v>
      </c>
      <c r="L1370" s="1" t="s">
        <v>565</v>
      </c>
      <c r="M1370" s="1"/>
      <c r="N1370" s="1" t="s">
        <v>606</v>
      </c>
      <c r="O1370" s="1" t="str">
        <f t="shared" si="667"/>
        <v>No</v>
      </c>
      <c r="P1370" s="1" t="s">
        <v>722</v>
      </c>
      <c r="Q1370" s="1">
        <v>38</v>
      </c>
      <c r="R1370" s="1">
        <f t="shared" si="669"/>
        <v>0</v>
      </c>
      <c r="S1370" s="1">
        <v>8</v>
      </c>
      <c r="T1370" s="1" t="s">
        <v>30</v>
      </c>
      <c r="U1370" s="1">
        <f t="shared" si="670"/>
        <v>0</v>
      </c>
      <c r="V1370" s="1">
        <f t="shared" si="670"/>
        <v>8.0000000000000002E-3</v>
      </c>
      <c r="W1370" s="1" t="s">
        <v>231</v>
      </c>
      <c r="X1370" s="1" t="str">
        <f t="shared" si="668"/>
        <v>No</v>
      </c>
      <c r="AB1370" t="s">
        <v>433</v>
      </c>
      <c r="AC1370" s="1" t="s">
        <v>349</v>
      </c>
      <c r="AD1370" t="str">
        <f t="shared" si="657"/>
        <v>Yes</v>
      </c>
      <c r="AE1370" t="str">
        <f t="shared" si="658"/>
        <v>No</v>
      </c>
      <c r="AF1370" t="str">
        <f t="shared" si="659"/>
        <v>Yes</v>
      </c>
      <c r="AG1370" t="str">
        <f t="shared" si="660"/>
        <v>Yes</v>
      </c>
      <c r="AH1370" s="1" t="s">
        <v>348</v>
      </c>
      <c r="AI1370" t="s">
        <v>348</v>
      </c>
      <c r="AJ1370" t="str">
        <f t="shared" si="650"/>
        <v>Pesticide</v>
      </c>
      <c r="AK1370" t="str">
        <f t="shared" si="662"/>
        <v>PCP</v>
      </c>
      <c r="AL1370" t="str">
        <f t="shared" si="663"/>
        <v/>
      </c>
      <c r="AM1370" t="str">
        <f t="shared" si="653"/>
        <v>Industrial</v>
      </c>
      <c r="AN1370" t="str">
        <f t="shared" si="654"/>
        <v>Pharmaceutical</v>
      </c>
      <c r="AO1370" t="str">
        <f t="shared" si="655"/>
        <v/>
      </c>
      <c r="AP1370" t="str">
        <f t="shared" si="656"/>
        <v/>
      </c>
    </row>
    <row r="1371" spans="1:42" hidden="1" x14ac:dyDescent="0.35">
      <c r="A1371" s="1">
        <v>4087170</v>
      </c>
      <c r="B1371" s="1" t="s">
        <v>586</v>
      </c>
      <c r="C1371" s="1" t="s">
        <v>587</v>
      </c>
      <c r="D1371" s="1">
        <v>2017</v>
      </c>
      <c r="E1371" s="1" t="s">
        <v>618</v>
      </c>
      <c r="F1371" s="1">
        <v>63147</v>
      </c>
      <c r="G1371" s="1" t="s">
        <v>605</v>
      </c>
      <c r="H1371" s="1" t="s">
        <v>69</v>
      </c>
      <c r="I1371" s="1" t="s">
        <v>596</v>
      </c>
      <c r="J1371" s="1">
        <v>4433</v>
      </c>
      <c r="K1371" s="1" t="s">
        <v>614</v>
      </c>
      <c r="L1371" s="1" t="s">
        <v>554</v>
      </c>
      <c r="M1371" s="1"/>
      <c r="N1371" s="1" t="s">
        <v>606</v>
      </c>
      <c r="O1371" s="1" t="str">
        <f t="shared" si="667"/>
        <v>No</v>
      </c>
      <c r="P1371" s="1" t="s">
        <v>722</v>
      </c>
      <c r="Q1371" s="1">
        <v>0.04</v>
      </c>
      <c r="R1371" s="1">
        <f t="shared" si="669"/>
        <v>0</v>
      </c>
      <c r="S1371" s="1">
        <f>IF(O1371="No", Q1371, " ")</f>
        <v>0.04</v>
      </c>
      <c r="T1371" s="1" t="s">
        <v>7</v>
      </c>
      <c r="U1371" s="1">
        <f>R1371/1</f>
        <v>0</v>
      </c>
      <c r="V1371" s="1">
        <f>S1371</f>
        <v>0.04</v>
      </c>
      <c r="W1371" s="1" t="s">
        <v>177</v>
      </c>
      <c r="X1371" s="1" t="str">
        <f t="shared" si="668"/>
        <v>No</v>
      </c>
      <c r="AB1371" s="1" t="s">
        <v>410</v>
      </c>
      <c r="AC1371" t="str">
        <f t="shared" ref="AC1371:AC1378" si="671">IF(ISNUMBER(SEARCH("Pesticide, active_ingredient", AB1371)), "Yes", "No")</f>
        <v>No</v>
      </c>
      <c r="AD1371" t="str">
        <f t="shared" si="657"/>
        <v>No</v>
      </c>
      <c r="AE1371" t="str">
        <f t="shared" si="658"/>
        <v>Yes</v>
      </c>
      <c r="AF1371" t="str">
        <f t="shared" si="659"/>
        <v>No</v>
      </c>
      <c r="AG1371" t="str">
        <f t="shared" si="660"/>
        <v>No</v>
      </c>
      <c r="AH1371" s="1" t="s">
        <v>348</v>
      </c>
      <c r="AI1371" t="s">
        <v>348</v>
      </c>
      <c r="AJ1371" t="str">
        <f t="shared" si="650"/>
        <v/>
      </c>
      <c r="AK1371" t="str">
        <f t="shared" si="662"/>
        <v/>
      </c>
      <c r="AL1371" t="str">
        <f t="shared" si="663"/>
        <v>Consumer</v>
      </c>
      <c r="AM1371" t="str">
        <f t="shared" si="653"/>
        <v/>
      </c>
      <c r="AN1371" t="str">
        <f t="shared" si="654"/>
        <v/>
      </c>
      <c r="AO1371" t="str">
        <f t="shared" si="655"/>
        <v/>
      </c>
      <c r="AP1371" t="str">
        <f t="shared" si="656"/>
        <v/>
      </c>
    </row>
    <row r="1372" spans="1:42" hidden="1" x14ac:dyDescent="0.35">
      <c r="A1372" s="1">
        <v>4087170</v>
      </c>
      <c r="B1372" s="1" t="s">
        <v>586</v>
      </c>
      <c r="C1372" s="1" t="s">
        <v>588</v>
      </c>
      <c r="D1372" s="1">
        <v>2017</v>
      </c>
      <c r="E1372" s="1" t="s">
        <v>618</v>
      </c>
      <c r="F1372" s="1">
        <v>67515</v>
      </c>
      <c r="G1372" s="1" t="s">
        <v>300</v>
      </c>
      <c r="H1372" s="11" t="s">
        <v>517</v>
      </c>
      <c r="I1372" s="1" t="s">
        <v>597</v>
      </c>
      <c r="J1372" s="1">
        <v>2440</v>
      </c>
      <c r="K1372" s="1" t="s">
        <v>345</v>
      </c>
      <c r="L1372" s="1" t="s">
        <v>345</v>
      </c>
      <c r="M1372" s="1"/>
      <c r="N1372" s="1" t="s">
        <v>606</v>
      </c>
      <c r="O1372" s="1" t="str">
        <f t="shared" si="667"/>
        <v>No</v>
      </c>
      <c r="P1372" s="1" t="s">
        <v>722</v>
      </c>
      <c r="Q1372" s="1">
        <v>80</v>
      </c>
      <c r="R1372" s="1">
        <f t="shared" si="669"/>
        <v>0</v>
      </c>
      <c r="S1372" s="1">
        <v>80</v>
      </c>
      <c r="T1372" s="1" t="s">
        <v>30</v>
      </c>
      <c r="U1372" s="1">
        <f t="shared" ref="U1372:V1377" si="672">R1372/1000</f>
        <v>0</v>
      </c>
      <c r="V1372" s="1">
        <f t="shared" si="672"/>
        <v>0.08</v>
      </c>
      <c r="W1372" s="1" t="s">
        <v>231</v>
      </c>
      <c r="X1372" s="1" t="str">
        <f t="shared" si="668"/>
        <v>No</v>
      </c>
      <c r="AB1372" s="1" t="s">
        <v>476</v>
      </c>
      <c r="AC1372" t="str">
        <f t="shared" si="671"/>
        <v>No</v>
      </c>
      <c r="AD1372" t="str">
        <f t="shared" si="657"/>
        <v>No</v>
      </c>
      <c r="AE1372" t="str">
        <f t="shared" si="658"/>
        <v>No</v>
      </c>
      <c r="AF1372" t="str">
        <f t="shared" si="659"/>
        <v>No</v>
      </c>
      <c r="AG1372" t="str">
        <f t="shared" si="660"/>
        <v>Yes</v>
      </c>
      <c r="AH1372" s="1" t="s">
        <v>348</v>
      </c>
      <c r="AI1372" t="s">
        <v>348</v>
      </c>
      <c r="AJ1372" t="str">
        <f t="shared" si="650"/>
        <v/>
      </c>
      <c r="AK1372" t="str">
        <f t="shared" si="662"/>
        <v/>
      </c>
      <c r="AL1372" t="str">
        <f t="shared" si="663"/>
        <v/>
      </c>
      <c r="AM1372" t="str">
        <f t="shared" si="653"/>
        <v/>
      </c>
      <c r="AN1372" t="str">
        <f t="shared" si="654"/>
        <v>Pharmaceutical</v>
      </c>
      <c r="AO1372" t="str">
        <f t="shared" si="655"/>
        <v/>
      </c>
      <c r="AP1372" t="str">
        <f t="shared" si="656"/>
        <v/>
      </c>
    </row>
    <row r="1373" spans="1:42" hidden="1" x14ac:dyDescent="0.35">
      <c r="A1373" s="1">
        <v>4087170</v>
      </c>
      <c r="B1373" s="1" t="s">
        <v>586</v>
      </c>
      <c r="C1373" s="1" t="s">
        <v>587</v>
      </c>
      <c r="D1373" s="1">
        <v>2017</v>
      </c>
      <c r="E1373" s="1" t="s">
        <v>618</v>
      </c>
      <c r="F1373" s="1">
        <v>67521</v>
      </c>
      <c r="G1373" s="1" t="s">
        <v>305</v>
      </c>
      <c r="H1373" s="1" t="s">
        <v>139</v>
      </c>
      <c r="I1373" s="1" t="s">
        <v>597</v>
      </c>
      <c r="J1373" s="1">
        <v>2440</v>
      </c>
      <c r="K1373" s="1" t="s">
        <v>345</v>
      </c>
      <c r="L1373" s="1" t="s">
        <v>345</v>
      </c>
      <c r="M1373" s="1"/>
      <c r="N1373" s="1" t="s">
        <v>606</v>
      </c>
      <c r="O1373" s="1" t="str">
        <f t="shared" si="667"/>
        <v>No</v>
      </c>
      <c r="P1373" s="1" t="s">
        <v>722</v>
      </c>
      <c r="Q1373" s="1">
        <v>80</v>
      </c>
      <c r="R1373" s="1">
        <f t="shared" si="669"/>
        <v>0</v>
      </c>
      <c r="S1373" s="1">
        <v>80</v>
      </c>
      <c r="T1373" s="1" t="s">
        <v>30</v>
      </c>
      <c r="U1373" s="1">
        <f t="shared" si="672"/>
        <v>0</v>
      </c>
      <c r="V1373" s="1">
        <f t="shared" si="672"/>
        <v>0.08</v>
      </c>
      <c r="W1373" s="1" t="s">
        <v>231</v>
      </c>
      <c r="X1373" s="1" t="str">
        <f t="shared" si="668"/>
        <v>No</v>
      </c>
      <c r="AB1373" t="s">
        <v>481</v>
      </c>
      <c r="AC1373" t="str">
        <f t="shared" si="671"/>
        <v>No</v>
      </c>
      <c r="AD1373" t="str">
        <f t="shared" si="657"/>
        <v>No</v>
      </c>
      <c r="AE1373" t="str">
        <f t="shared" si="658"/>
        <v>No</v>
      </c>
      <c r="AF1373" t="str">
        <f t="shared" si="659"/>
        <v>No</v>
      </c>
      <c r="AG1373" t="str">
        <f t="shared" si="660"/>
        <v>Yes</v>
      </c>
      <c r="AH1373" s="1" t="s">
        <v>348</v>
      </c>
      <c r="AI1373" t="s">
        <v>348</v>
      </c>
      <c r="AJ1373" t="str">
        <f t="shared" si="650"/>
        <v/>
      </c>
      <c r="AK1373" t="str">
        <f t="shared" si="662"/>
        <v/>
      </c>
      <c r="AL1373" t="str">
        <f t="shared" si="663"/>
        <v/>
      </c>
      <c r="AM1373" t="str">
        <f t="shared" si="653"/>
        <v/>
      </c>
      <c r="AN1373" t="str">
        <f t="shared" si="654"/>
        <v>Pharmaceutical</v>
      </c>
      <c r="AO1373" t="str">
        <f t="shared" si="655"/>
        <v/>
      </c>
      <c r="AP1373" t="str">
        <f t="shared" si="656"/>
        <v/>
      </c>
    </row>
    <row r="1374" spans="1:42" hidden="1" x14ac:dyDescent="0.35">
      <c r="A1374" s="1">
        <v>4087170</v>
      </c>
      <c r="B1374" s="1" t="s">
        <v>586</v>
      </c>
      <c r="C1374" s="1" t="s">
        <v>588</v>
      </c>
      <c r="D1374" s="1">
        <v>2017</v>
      </c>
      <c r="E1374" s="1" t="s">
        <v>618</v>
      </c>
      <c r="F1374" s="1">
        <v>67488</v>
      </c>
      <c r="G1374" s="1" t="s">
        <v>277</v>
      </c>
      <c r="H1374" s="1" t="s">
        <v>113</v>
      </c>
      <c r="I1374" s="1" t="s">
        <v>597</v>
      </c>
      <c r="J1374" s="1">
        <v>2440</v>
      </c>
      <c r="K1374" s="1" t="s">
        <v>345</v>
      </c>
      <c r="L1374" s="1" t="s">
        <v>345</v>
      </c>
      <c r="M1374" s="1"/>
      <c r="N1374" s="1" t="s">
        <v>606</v>
      </c>
      <c r="O1374" s="1" t="str">
        <f t="shared" si="667"/>
        <v>No</v>
      </c>
      <c r="P1374" s="1" t="s">
        <v>722</v>
      </c>
      <c r="Q1374" s="1">
        <v>7</v>
      </c>
      <c r="R1374" s="1">
        <f t="shared" si="669"/>
        <v>0</v>
      </c>
      <c r="S1374" s="1">
        <v>7</v>
      </c>
      <c r="T1374" s="1" t="s">
        <v>30</v>
      </c>
      <c r="U1374" s="1">
        <f t="shared" si="672"/>
        <v>0</v>
      </c>
      <c r="V1374" s="1">
        <f t="shared" si="672"/>
        <v>7.0000000000000001E-3</v>
      </c>
      <c r="W1374" s="1" t="s">
        <v>231</v>
      </c>
      <c r="X1374" s="1" t="str">
        <f t="shared" si="668"/>
        <v>No</v>
      </c>
      <c r="AB1374" t="s">
        <v>453</v>
      </c>
      <c r="AC1374" t="str">
        <f t="shared" si="671"/>
        <v>No</v>
      </c>
      <c r="AD1374" t="str">
        <f t="shared" si="657"/>
        <v>No</v>
      </c>
      <c r="AE1374" t="str">
        <f t="shared" si="658"/>
        <v>No</v>
      </c>
      <c r="AF1374" t="str">
        <f t="shared" si="659"/>
        <v>No</v>
      </c>
      <c r="AG1374" t="str">
        <f t="shared" si="660"/>
        <v>Yes</v>
      </c>
      <c r="AH1374" s="1" t="s">
        <v>348</v>
      </c>
      <c r="AI1374" t="s">
        <v>348</v>
      </c>
      <c r="AJ1374" t="str">
        <f t="shared" si="650"/>
        <v/>
      </c>
      <c r="AK1374" t="str">
        <f t="shared" si="662"/>
        <v/>
      </c>
      <c r="AL1374" t="str">
        <f t="shared" si="663"/>
        <v/>
      </c>
      <c r="AM1374" t="str">
        <f t="shared" si="653"/>
        <v/>
      </c>
      <c r="AN1374" t="str">
        <f t="shared" si="654"/>
        <v>Pharmaceutical</v>
      </c>
      <c r="AO1374" t="str">
        <f t="shared" si="655"/>
        <v/>
      </c>
      <c r="AP1374" t="str">
        <f t="shared" si="656"/>
        <v/>
      </c>
    </row>
    <row r="1375" spans="1:42" hidden="1" x14ac:dyDescent="0.35">
      <c r="A1375" s="1">
        <v>4087170</v>
      </c>
      <c r="B1375" s="1" t="s">
        <v>586</v>
      </c>
      <c r="C1375" s="1" t="s">
        <v>587</v>
      </c>
      <c r="D1375" s="1">
        <v>2017</v>
      </c>
      <c r="E1375" s="1" t="s">
        <v>618</v>
      </c>
      <c r="F1375" s="1">
        <v>67450</v>
      </c>
      <c r="G1375" s="1" t="s">
        <v>246</v>
      </c>
      <c r="H1375" s="1" t="s">
        <v>84</v>
      </c>
      <c r="I1375" s="1" t="s">
        <v>597</v>
      </c>
      <c r="J1375" s="1">
        <v>2440</v>
      </c>
      <c r="K1375" s="1" t="s">
        <v>345</v>
      </c>
      <c r="L1375" s="1" t="s">
        <v>561</v>
      </c>
      <c r="M1375" s="1"/>
      <c r="N1375" s="1" t="s">
        <v>606</v>
      </c>
      <c r="O1375" s="1" t="str">
        <f t="shared" si="667"/>
        <v>No</v>
      </c>
      <c r="P1375" s="1" t="s">
        <v>722</v>
      </c>
      <c r="Q1375" s="1">
        <v>27</v>
      </c>
      <c r="R1375" s="1">
        <f t="shared" si="669"/>
        <v>0</v>
      </c>
      <c r="S1375" s="1">
        <v>26</v>
      </c>
      <c r="T1375" s="1" t="s">
        <v>30</v>
      </c>
      <c r="U1375" s="1">
        <f t="shared" si="672"/>
        <v>0</v>
      </c>
      <c r="V1375" s="1">
        <f t="shared" si="672"/>
        <v>2.5999999999999999E-2</v>
      </c>
      <c r="W1375" s="1" t="s">
        <v>231</v>
      </c>
      <c r="X1375" s="1" t="str">
        <f t="shared" si="668"/>
        <v>No</v>
      </c>
      <c r="AB1375" t="s">
        <v>424</v>
      </c>
      <c r="AC1375" t="str">
        <f t="shared" si="671"/>
        <v>No</v>
      </c>
      <c r="AD1375" t="str">
        <f t="shared" si="657"/>
        <v>No</v>
      </c>
      <c r="AE1375" t="str">
        <f t="shared" si="658"/>
        <v>No</v>
      </c>
      <c r="AF1375" t="str">
        <f t="shared" si="659"/>
        <v>Yes</v>
      </c>
      <c r="AG1375" t="str">
        <f t="shared" si="660"/>
        <v>Yes</v>
      </c>
      <c r="AH1375" s="1" t="s">
        <v>348</v>
      </c>
      <c r="AI1375" t="s">
        <v>348</v>
      </c>
      <c r="AJ1375" t="str">
        <f t="shared" si="650"/>
        <v/>
      </c>
      <c r="AK1375" t="str">
        <f t="shared" si="662"/>
        <v/>
      </c>
      <c r="AL1375" t="str">
        <f t="shared" si="663"/>
        <v/>
      </c>
      <c r="AM1375" t="str">
        <f t="shared" si="653"/>
        <v>Industrial</v>
      </c>
      <c r="AN1375" t="str">
        <f t="shared" si="654"/>
        <v>Pharmaceutical</v>
      </c>
      <c r="AO1375" t="str">
        <f t="shared" si="655"/>
        <v/>
      </c>
      <c r="AP1375" t="str">
        <f t="shared" si="656"/>
        <v/>
      </c>
    </row>
    <row r="1376" spans="1:42" hidden="1" x14ac:dyDescent="0.35">
      <c r="A1376" s="1">
        <v>4087170</v>
      </c>
      <c r="B1376" s="1" t="s">
        <v>586</v>
      </c>
      <c r="C1376" s="1" t="s">
        <v>588</v>
      </c>
      <c r="D1376" s="1">
        <v>2017</v>
      </c>
      <c r="E1376" s="1" t="s">
        <v>618</v>
      </c>
      <c r="F1376" s="1">
        <v>67470</v>
      </c>
      <c r="G1376" s="1" t="s">
        <v>263</v>
      </c>
      <c r="H1376" s="1" t="s">
        <v>100</v>
      </c>
      <c r="I1376" s="1" t="s">
        <v>597</v>
      </c>
      <c r="J1376" s="1">
        <v>2440</v>
      </c>
      <c r="K1376" s="1" t="s">
        <v>345</v>
      </c>
      <c r="L1376" s="1" t="s">
        <v>345</v>
      </c>
      <c r="M1376" s="1"/>
      <c r="N1376" s="1" t="s">
        <v>606</v>
      </c>
      <c r="O1376" s="1" t="str">
        <f t="shared" si="667"/>
        <v>No</v>
      </c>
      <c r="P1376" s="1" t="s">
        <v>722</v>
      </c>
      <c r="Q1376" s="1">
        <v>202</v>
      </c>
      <c r="R1376" s="1">
        <f t="shared" si="669"/>
        <v>0</v>
      </c>
      <c r="S1376" s="1">
        <v>202</v>
      </c>
      <c r="T1376" s="1" t="s">
        <v>30</v>
      </c>
      <c r="U1376" s="1">
        <f t="shared" si="672"/>
        <v>0</v>
      </c>
      <c r="V1376" s="1">
        <f t="shared" si="672"/>
        <v>0.20200000000000001</v>
      </c>
      <c r="W1376" s="1" t="s">
        <v>231</v>
      </c>
      <c r="X1376" s="1" t="str">
        <f t="shared" si="668"/>
        <v>No</v>
      </c>
      <c r="AB1376" t="s">
        <v>439</v>
      </c>
      <c r="AC1376" t="str">
        <f t="shared" si="671"/>
        <v>No</v>
      </c>
      <c r="AD1376" t="str">
        <f t="shared" si="657"/>
        <v>No</v>
      </c>
      <c r="AE1376" t="str">
        <f t="shared" si="658"/>
        <v>No</v>
      </c>
      <c r="AF1376" t="str">
        <f t="shared" si="659"/>
        <v>No</v>
      </c>
      <c r="AG1376" t="str">
        <f t="shared" si="660"/>
        <v>Yes</v>
      </c>
      <c r="AH1376" s="1" t="s">
        <v>348</v>
      </c>
      <c r="AI1376" t="s">
        <v>348</v>
      </c>
      <c r="AJ1376" t="str">
        <f t="shared" si="650"/>
        <v/>
      </c>
      <c r="AK1376" t="str">
        <f t="shared" si="662"/>
        <v/>
      </c>
      <c r="AL1376" t="str">
        <f t="shared" si="663"/>
        <v/>
      </c>
      <c r="AM1376" t="str">
        <f t="shared" si="653"/>
        <v/>
      </c>
      <c r="AN1376" t="str">
        <f t="shared" si="654"/>
        <v>Pharmaceutical</v>
      </c>
      <c r="AO1376" t="str">
        <f t="shared" si="655"/>
        <v/>
      </c>
      <c r="AP1376" t="str">
        <f t="shared" si="656"/>
        <v/>
      </c>
    </row>
    <row r="1377" spans="1:42" hidden="1" x14ac:dyDescent="0.35">
      <c r="A1377" s="1">
        <v>4087170</v>
      </c>
      <c r="B1377" s="1" t="s">
        <v>586</v>
      </c>
      <c r="C1377" s="1" t="s">
        <v>587</v>
      </c>
      <c r="D1377" s="1">
        <v>2017</v>
      </c>
      <c r="E1377" s="1" t="s">
        <v>618</v>
      </c>
      <c r="F1377" s="1">
        <v>67458</v>
      </c>
      <c r="G1377" s="1" t="s">
        <v>253</v>
      </c>
      <c r="H1377" s="1" t="s">
        <v>91</v>
      </c>
      <c r="I1377" s="1" t="s">
        <v>597</v>
      </c>
      <c r="J1377" s="1">
        <v>2440</v>
      </c>
      <c r="K1377" s="1" t="s">
        <v>345</v>
      </c>
      <c r="L1377" s="1" t="s">
        <v>561</v>
      </c>
      <c r="M1377" s="1"/>
      <c r="N1377" s="1" t="s">
        <v>606</v>
      </c>
      <c r="O1377" s="1" t="str">
        <f t="shared" si="667"/>
        <v>No</v>
      </c>
      <c r="P1377" s="1" t="s">
        <v>722</v>
      </c>
      <c r="Q1377" s="1">
        <v>80</v>
      </c>
      <c r="R1377" s="1">
        <f t="shared" si="669"/>
        <v>0</v>
      </c>
      <c r="S1377" s="1">
        <v>80</v>
      </c>
      <c r="T1377" s="1" t="s">
        <v>30</v>
      </c>
      <c r="U1377" s="1">
        <f t="shared" si="672"/>
        <v>0</v>
      </c>
      <c r="V1377" s="1">
        <f t="shared" si="672"/>
        <v>0.08</v>
      </c>
      <c r="W1377" s="1" t="s">
        <v>231</v>
      </c>
      <c r="X1377" s="1" t="str">
        <f t="shared" si="668"/>
        <v>No</v>
      </c>
      <c r="AB1377" t="s">
        <v>429</v>
      </c>
      <c r="AC1377" t="str">
        <f t="shared" si="671"/>
        <v>No</v>
      </c>
      <c r="AD1377" t="str">
        <f t="shared" si="657"/>
        <v>No</v>
      </c>
      <c r="AE1377" t="str">
        <f t="shared" si="658"/>
        <v>No</v>
      </c>
      <c r="AF1377" t="str">
        <f t="shared" si="659"/>
        <v>Yes</v>
      </c>
      <c r="AG1377" t="str">
        <f t="shared" si="660"/>
        <v>Yes</v>
      </c>
      <c r="AH1377" s="1" t="s">
        <v>348</v>
      </c>
      <c r="AI1377" t="s">
        <v>348</v>
      </c>
      <c r="AJ1377" t="str">
        <f t="shared" si="650"/>
        <v/>
      </c>
      <c r="AK1377" t="str">
        <f t="shared" si="662"/>
        <v/>
      </c>
      <c r="AL1377" t="str">
        <f t="shared" si="663"/>
        <v/>
      </c>
      <c r="AM1377" t="str">
        <f t="shared" si="653"/>
        <v>Industrial</v>
      </c>
      <c r="AN1377" t="str">
        <f t="shared" si="654"/>
        <v>Pharmaceutical</v>
      </c>
      <c r="AO1377" t="str">
        <f t="shared" si="655"/>
        <v/>
      </c>
      <c r="AP1377" t="str">
        <f t="shared" si="656"/>
        <v/>
      </c>
    </row>
    <row r="1378" spans="1:42" hidden="1" x14ac:dyDescent="0.35">
      <c r="A1378" s="1">
        <v>4087170</v>
      </c>
      <c r="B1378" s="1" t="s">
        <v>586</v>
      </c>
      <c r="C1378" s="1" t="s">
        <v>588</v>
      </c>
      <c r="D1378" s="1">
        <v>2017</v>
      </c>
      <c r="E1378" s="1" t="s">
        <v>618</v>
      </c>
      <c r="F1378" s="1">
        <v>62827</v>
      </c>
      <c r="G1378" s="1" t="s">
        <v>223</v>
      </c>
      <c r="H1378" s="1" t="s">
        <v>61</v>
      </c>
      <c r="I1378" s="1" t="s">
        <v>596</v>
      </c>
      <c r="J1378" s="1">
        <v>4433</v>
      </c>
      <c r="K1378" s="1" t="s">
        <v>614</v>
      </c>
      <c r="L1378" s="1" t="s">
        <v>557</v>
      </c>
      <c r="M1378" s="1"/>
      <c r="N1378" s="1" t="s">
        <v>606</v>
      </c>
      <c r="O1378" s="1" t="str">
        <f t="shared" si="667"/>
        <v>No</v>
      </c>
      <c r="P1378" s="1" t="s">
        <v>722</v>
      </c>
      <c r="Q1378" s="1">
        <v>0.32</v>
      </c>
      <c r="R1378" s="1">
        <f t="shared" si="669"/>
        <v>0</v>
      </c>
      <c r="S1378" s="1">
        <v>0.32</v>
      </c>
      <c r="T1378" s="1" t="s">
        <v>7</v>
      </c>
      <c r="U1378" s="1">
        <f>R1378/1</f>
        <v>0</v>
      </c>
      <c r="V1378" s="1">
        <f>S1378</f>
        <v>0.32</v>
      </c>
      <c r="W1378" s="1" t="s">
        <v>177</v>
      </c>
      <c r="X1378" s="1" t="str">
        <f t="shared" si="668"/>
        <v>No</v>
      </c>
      <c r="AB1378" s="1" t="s">
        <v>400</v>
      </c>
      <c r="AC1378" t="str">
        <f t="shared" si="671"/>
        <v>No</v>
      </c>
      <c r="AD1378" t="str">
        <f t="shared" si="657"/>
        <v>No</v>
      </c>
      <c r="AE1378" t="str">
        <f t="shared" si="658"/>
        <v>Yes</v>
      </c>
      <c r="AF1378" t="str">
        <f t="shared" si="659"/>
        <v>No</v>
      </c>
      <c r="AG1378" t="str">
        <f t="shared" si="660"/>
        <v>Yes</v>
      </c>
      <c r="AH1378" s="1" t="s">
        <v>348</v>
      </c>
      <c r="AI1378" t="s">
        <v>348</v>
      </c>
      <c r="AJ1378" t="str">
        <f t="shared" si="650"/>
        <v/>
      </c>
      <c r="AK1378" t="str">
        <f t="shared" si="662"/>
        <v/>
      </c>
      <c r="AL1378" t="str">
        <f t="shared" si="663"/>
        <v>Consumer</v>
      </c>
      <c r="AM1378" t="str">
        <f t="shared" si="653"/>
        <v/>
      </c>
      <c r="AN1378" t="str">
        <f t="shared" si="654"/>
        <v>Pharmaceutical</v>
      </c>
      <c r="AO1378" t="str">
        <f t="shared" si="655"/>
        <v/>
      </c>
      <c r="AP1378" t="str">
        <f t="shared" si="656"/>
        <v/>
      </c>
    </row>
    <row r="1379" spans="1:42" hidden="1" x14ac:dyDescent="0.35">
      <c r="A1379" s="1">
        <v>4087170</v>
      </c>
      <c r="B1379" s="1" t="s">
        <v>586</v>
      </c>
      <c r="C1379" s="1" t="s">
        <v>587</v>
      </c>
      <c r="D1379" s="1">
        <v>2017</v>
      </c>
      <c r="E1379" s="1" t="s">
        <v>618</v>
      </c>
      <c r="F1379" s="1">
        <v>67466</v>
      </c>
      <c r="G1379" s="1" t="s">
        <v>259</v>
      </c>
      <c r="H1379" s="1" t="s">
        <v>96</v>
      </c>
      <c r="I1379" s="1" t="s">
        <v>597</v>
      </c>
      <c r="J1379" s="1">
        <v>2440</v>
      </c>
      <c r="K1379" s="1" t="s">
        <v>345</v>
      </c>
      <c r="L1379" s="1" t="s">
        <v>567</v>
      </c>
      <c r="M1379" s="1"/>
      <c r="N1379" s="1" t="s">
        <v>606</v>
      </c>
      <c r="O1379" s="1" t="str">
        <f t="shared" si="667"/>
        <v>No</v>
      </c>
      <c r="P1379" s="1" t="s">
        <v>722</v>
      </c>
      <c r="Q1379" s="1">
        <v>188</v>
      </c>
      <c r="R1379" s="1">
        <f t="shared" si="669"/>
        <v>0</v>
      </c>
      <c r="S1379" s="1">
        <v>188</v>
      </c>
      <c r="T1379" s="1" t="s">
        <v>30</v>
      </c>
      <c r="U1379" s="1">
        <f t="shared" ref="U1379:V1381" si="673">R1379/1000</f>
        <v>0</v>
      </c>
      <c r="V1379" s="1">
        <f t="shared" si="673"/>
        <v>0.188</v>
      </c>
      <c r="W1379" s="1" t="s">
        <v>231</v>
      </c>
      <c r="X1379" s="1" t="str">
        <f t="shared" si="668"/>
        <v>No</v>
      </c>
      <c r="AB1379" t="s">
        <v>435</v>
      </c>
      <c r="AC1379" s="1" t="s">
        <v>349</v>
      </c>
      <c r="AD1379" t="str">
        <f t="shared" si="657"/>
        <v>No</v>
      </c>
      <c r="AE1379" t="str">
        <f t="shared" si="658"/>
        <v>No</v>
      </c>
      <c r="AF1379" t="str">
        <f t="shared" si="659"/>
        <v>Yes</v>
      </c>
      <c r="AG1379" t="str">
        <f t="shared" si="660"/>
        <v>Yes</v>
      </c>
      <c r="AH1379" s="1" t="s">
        <v>348</v>
      </c>
      <c r="AI1379" t="s">
        <v>348</v>
      </c>
      <c r="AJ1379" t="str">
        <f t="shared" si="650"/>
        <v>Pesticide</v>
      </c>
      <c r="AK1379" t="str">
        <f t="shared" si="662"/>
        <v/>
      </c>
      <c r="AL1379" t="str">
        <f t="shared" si="663"/>
        <v/>
      </c>
      <c r="AM1379" t="str">
        <f t="shared" si="653"/>
        <v>Industrial</v>
      </c>
      <c r="AN1379" t="str">
        <f t="shared" si="654"/>
        <v>Pharmaceutical</v>
      </c>
      <c r="AO1379" t="str">
        <f t="shared" si="655"/>
        <v/>
      </c>
      <c r="AP1379" t="str">
        <f t="shared" si="656"/>
        <v/>
      </c>
    </row>
    <row r="1380" spans="1:42" hidden="1" x14ac:dyDescent="0.35">
      <c r="A1380" s="1">
        <v>4087170</v>
      </c>
      <c r="B1380" s="1" t="s">
        <v>586</v>
      </c>
      <c r="C1380" s="1" t="s">
        <v>588</v>
      </c>
      <c r="D1380" s="1">
        <v>2017</v>
      </c>
      <c r="E1380" s="1" t="s">
        <v>618</v>
      </c>
      <c r="F1380" s="1">
        <v>67464</v>
      </c>
      <c r="G1380" s="1" t="s">
        <v>258</v>
      </c>
      <c r="H1380" s="1" t="s">
        <v>95</v>
      </c>
      <c r="I1380" s="1" t="s">
        <v>597</v>
      </c>
      <c r="J1380" s="1">
        <v>2440</v>
      </c>
      <c r="K1380" s="1" t="s">
        <v>345</v>
      </c>
      <c r="L1380" s="1" t="s">
        <v>566</v>
      </c>
      <c r="M1380" s="1"/>
      <c r="N1380" s="1" t="s">
        <v>606</v>
      </c>
      <c r="O1380" s="1" t="str">
        <f t="shared" ref="O1380:O1411" si="674">IF(N1380="&lt;", "No", "Yes")</f>
        <v>No</v>
      </c>
      <c r="P1380" s="1" t="s">
        <v>722</v>
      </c>
      <c r="Q1380" s="1">
        <v>86</v>
      </c>
      <c r="R1380" s="1">
        <f t="shared" si="669"/>
        <v>0</v>
      </c>
      <c r="S1380" s="1">
        <v>12</v>
      </c>
      <c r="T1380" s="1" t="s">
        <v>30</v>
      </c>
      <c r="U1380" s="1">
        <f t="shared" si="673"/>
        <v>0</v>
      </c>
      <c r="V1380" s="1">
        <f t="shared" si="673"/>
        <v>1.2E-2</v>
      </c>
      <c r="W1380" s="1" t="s">
        <v>231</v>
      </c>
      <c r="X1380" s="1" t="str">
        <f t="shared" si="668"/>
        <v>No</v>
      </c>
      <c r="AB1380" t="s">
        <v>434</v>
      </c>
      <c r="AC1380" t="str">
        <f t="shared" ref="AC1380:AC1386" si="675">IF(ISNUMBER(SEARCH("Pesticide, active_ingredient", AB1380)), "Yes", "No")</f>
        <v>No</v>
      </c>
      <c r="AD1380" t="str">
        <f t="shared" si="657"/>
        <v>Yes</v>
      </c>
      <c r="AE1380" t="str">
        <f t="shared" si="658"/>
        <v>No</v>
      </c>
      <c r="AF1380" t="str">
        <f t="shared" si="659"/>
        <v>Yes</v>
      </c>
      <c r="AG1380" t="str">
        <f t="shared" si="660"/>
        <v>Yes</v>
      </c>
      <c r="AH1380" s="1" t="s">
        <v>348</v>
      </c>
      <c r="AI1380" t="s">
        <v>348</v>
      </c>
      <c r="AJ1380" t="str">
        <f t="shared" si="650"/>
        <v/>
      </c>
      <c r="AK1380" t="str">
        <f t="shared" si="662"/>
        <v>PCP</v>
      </c>
      <c r="AL1380" t="str">
        <f t="shared" si="663"/>
        <v/>
      </c>
      <c r="AM1380" t="str">
        <f t="shared" si="653"/>
        <v>Industrial</v>
      </c>
      <c r="AN1380" t="str">
        <f t="shared" si="654"/>
        <v>Pharmaceutical</v>
      </c>
      <c r="AO1380" t="str">
        <f t="shared" si="655"/>
        <v/>
      </c>
      <c r="AP1380" t="str">
        <f t="shared" si="656"/>
        <v/>
      </c>
    </row>
    <row r="1381" spans="1:42" hidden="1" x14ac:dyDescent="0.35">
      <c r="A1381" s="1">
        <v>4087170</v>
      </c>
      <c r="B1381" s="1" t="s">
        <v>586</v>
      </c>
      <c r="C1381" s="1" t="s">
        <v>587</v>
      </c>
      <c r="D1381" s="1">
        <v>2017</v>
      </c>
      <c r="E1381" s="1" t="s">
        <v>618</v>
      </c>
      <c r="F1381" s="1">
        <v>67464</v>
      </c>
      <c r="G1381" s="1" t="s">
        <v>258</v>
      </c>
      <c r="H1381" s="1" t="s">
        <v>95</v>
      </c>
      <c r="I1381" s="1" t="s">
        <v>597</v>
      </c>
      <c r="J1381" s="1">
        <v>2440</v>
      </c>
      <c r="K1381" s="1" t="s">
        <v>345</v>
      </c>
      <c r="L1381" s="1" t="s">
        <v>566</v>
      </c>
      <c r="M1381" s="1"/>
      <c r="N1381" s="1" t="s">
        <v>606</v>
      </c>
      <c r="O1381" s="1" t="str">
        <f t="shared" si="674"/>
        <v>No</v>
      </c>
      <c r="P1381" s="1" t="s">
        <v>722</v>
      </c>
      <c r="Q1381" s="1">
        <v>86</v>
      </c>
      <c r="R1381" s="1">
        <f t="shared" si="669"/>
        <v>0</v>
      </c>
      <c r="S1381" s="1">
        <v>12</v>
      </c>
      <c r="T1381" s="1" t="s">
        <v>30</v>
      </c>
      <c r="U1381" s="1">
        <f t="shared" si="673"/>
        <v>0</v>
      </c>
      <c r="V1381" s="1">
        <f t="shared" si="673"/>
        <v>1.2E-2</v>
      </c>
      <c r="W1381" s="1" t="s">
        <v>231</v>
      </c>
      <c r="X1381" s="1" t="str">
        <f t="shared" si="668"/>
        <v>No</v>
      </c>
      <c r="AB1381" t="s">
        <v>434</v>
      </c>
      <c r="AC1381" t="str">
        <f t="shared" si="675"/>
        <v>No</v>
      </c>
      <c r="AD1381" t="str">
        <f t="shared" si="657"/>
        <v>Yes</v>
      </c>
      <c r="AE1381" t="str">
        <f t="shared" si="658"/>
        <v>No</v>
      </c>
      <c r="AF1381" t="str">
        <f t="shared" si="659"/>
        <v>Yes</v>
      </c>
      <c r="AG1381" t="str">
        <f t="shared" si="660"/>
        <v>Yes</v>
      </c>
      <c r="AH1381" s="1" t="s">
        <v>348</v>
      </c>
      <c r="AI1381" t="s">
        <v>348</v>
      </c>
      <c r="AJ1381" t="str">
        <f t="shared" si="650"/>
        <v/>
      </c>
      <c r="AK1381" t="str">
        <f t="shared" si="662"/>
        <v>PCP</v>
      </c>
      <c r="AL1381" t="str">
        <f t="shared" si="663"/>
        <v/>
      </c>
      <c r="AM1381" t="str">
        <f t="shared" si="653"/>
        <v>Industrial</v>
      </c>
      <c r="AN1381" t="str">
        <f t="shared" si="654"/>
        <v>Pharmaceutical</v>
      </c>
      <c r="AO1381" t="str">
        <f t="shared" si="655"/>
        <v/>
      </c>
      <c r="AP1381" t="str">
        <f t="shared" si="656"/>
        <v/>
      </c>
    </row>
    <row r="1382" spans="1:42" hidden="1" x14ac:dyDescent="0.35">
      <c r="A1382" s="1">
        <v>4087170</v>
      </c>
      <c r="B1382" s="1" t="s">
        <v>586</v>
      </c>
      <c r="C1382" s="1" t="s">
        <v>588</v>
      </c>
      <c r="D1382" s="1">
        <v>2017</v>
      </c>
      <c r="E1382" s="1" t="s">
        <v>618</v>
      </c>
      <c r="F1382" s="1">
        <v>4254</v>
      </c>
      <c r="G1382" s="1" t="s">
        <v>176</v>
      </c>
      <c r="H1382" s="1" t="s">
        <v>6</v>
      </c>
      <c r="I1382" s="1" t="s">
        <v>596</v>
      </c>
      <c r="J1382" s="1">
        <v>4433</v>
      </c>
      <c r="K1382" s="1" t="s">
        <v>614</v>
      </c>
      <c r="L1382" s="1" t="s">
        <v>530</v>
      </c>
      <c r="M1382" s="1"/>
      <c r="N1382" s="1" t="s">
        <v>606</v>
      </c>
      <c r="O1382" s="1" t="str">
        <f t="shared" si="674"/>
        <v>No</v>
      </c>
      <c r="P1382" s="1" t="s">
        <v>722</v>
      </c>
      <c r="Q1382" s="1">
        <v>0.16</v>
      </c>
      <c r="R1382" s="1">
        <f t="shared" si="669"/>
        <v>0</v>
      </c>
      <c r="S1382" s="1">
        <v>0.16</v>
      </c>
      <c r="T1382" s="1" t="s">
        <v>7</v>
      </c>
      <c r="U1382" s="1">
        <f>R1382/1</f>
        <v>0</v>
      </c>
      <c r="V1382" s="1">
        <f>S1382</f>
        <v>0.16</v>
      </c>
      <c r="W1382" s="1" t="s">
        <v>177</v>
      </c>
      <c r="X1382" s="1" t="str">
        <f t="shared" si="668"/>
        <v>No</v>
      </c>
      <c r="AB1382" t="s">
        <v>347</v>
      </c>
      <c r="AC1382" t="str">
        <f t="shared" si="675"/>
        <v>Yes</v>
      </c>
      <c r="AD1382" t="str">
        <f t="shared" si="657"/>
        <v>No</v>
      </c>
      <c r="AE1382" t="str">
        <f t="shared" si="658"/>
        <v>No</v>
      </c>
      <c r="AF1382" t="str">
        <f t="shared" si="659"/>
        <v>No</v>
      </c>
      <c r="AG1382" t="str">
        <f t="shared" si="660"/>
        <v>No</v>
      </c>
      <c r="AH1382" t="s">
        <v>348</v>
      </c>
      <c r="AI1382" t="s">
        <v>348</v>
      </c>
      <c r="AJ1382" t="str">
        <f t="shared" si="650"/>
        <v>Pesticide</v>
      </c>
      <c r="AK1382" t="str">
        <f t="shared" si="662"/>
        <v/>
      </c>
      <c r="AL1382" t="str">
        <f t="shared" si="663"/>
        <v/>
      </c>
      <c r="AM1382" t="str">
        <f t="shared" si="653"/>
        <v/>
      </c>
      <c r="AN1382" t="str">
        <f t="shared" si="654"/>
        <v/>
      </c>
      <c r="AO1382" t="str">
        <f t="shared" si="655"/>
        <v/>
      </c>
      <c r="AP1382" t="str">
        <f t="shared" si="656"/>
        <v/>
      </c>
    </row>
    <row r="1383" spans="1:42" hidden="1" x14ac:dyDescent="0.35">
      <c r="A1383" s="1">
        <v>4087170</v>
      </c>
      <c r="B1383" s="1" t="s">
        <v>586</v>
      </c>
      <c r="C1383" s="1" t="s">
        <v>587</v>
      </c>
      <c r="D1383" s="1">
        <v>2017</v>
      </c>
      <c r="E1383" s="1" t="s">
        <v>618</v>
      </c>
      <c r="F1383" s="1">
        <v>4254</v>
      </c>
      <c r="G1383" s="1" t="s">
        <v>176</v>
      </c>
      <c r="H1383" s="1" t="s">
        <v>6</v>
      </c>
      <c r="I1383" s="1" t="s">
        <v>596</v>
      </c>
      <c r="J1383" s="1">
        <v>4433</v>
      </c>
      <c r="K1383" s="1" t="s">
        <v>614</v>
      </c>
      <c r="L1383" s="1" t="s">
        <v>530</v>
      </c>
      <c r="M1383" s="1"/>
      <c r="N1383" s="1" t="s">
        <v>606</v>
      </c>
      <c r="O1383" s="1" t="str">
        <f t="shared" si="674"/>
        <v>No</v>
      </c>
      <c r="P1383" s="1" t="s">
        <v>722</v>
      </c>
      <c r="Q1383" s="1">
        <v>0.16</v>
      </c>
      <c r="R1383" s="1">
        <f t="shared" si="669"/>
        <v>0</v>
      </c>
      <c r="S1383" s="1">
        <v>0.16</v>
      </c>
      <c r="T1383" s="1" t="s">
        <v>7</v>
      </c>
      <c r="U1383" s="1">
        <f>R1383/1</f>
        <v>0</v>
      </c>
      <c r="V1383" s="1">
        <f>S1383</f>
        <v>0.16</v>
      </c>
      <c r="W1383" s="1" t="s">
        <v>177</v>
      </c>
      <c r="X1383" s="1" t="str">
        <f t="shared" si="668"/>
        <v>No</v>
      </c>
      <c r="AB1383" t="s">
        <v>347</v>
      </c>
      <c r="AC1383" t="str">
        <f t="shared" si="675"/>
        <v>Yes</v>
      </c>
      <c r="AD1383" t="str">
        <f t="shared" si="657"/>
        <v>No</v>
      </c>
      <c r="AE1383" t="str">
        <f t="shared" si="658"/>
        <v>No</v>
      </c>
      <c r="AF1383" t="str">
        <f t="shared" si="659"/>
        <v>No</v>
      </c>
      <c r="AG1383" t="str">
        <f t="shared" si="660"/>
        <v>No</v>
      </c>
      <c r="AH1383" t="s">
        <v>348</v>
      </c>
      <c r="AI1383" t="s">
        <v>348</v>
      </c>
      <c r="AJ1383" t="str">
        <f t="shared" si="650"/>
        <v>Pesticide</v>
      </c>
      <c r="AK1383" t="str">
        <f t="shared" si="662"/>
        <v/>
      </c>
      <c r="AL1383" t="str">
        <f t="shared" si="663"/>
        <v/>
      </c>
      <c r="AM1383" t="str">
        <f t="shared" si="653"/>
        <v/>
      </c>
      <c r="AN1383" t="str">
        <f t="shared" si="654"/>
        <v/>
      </c>
      <c r="AO1383" t="str">
        <f t="shared" si="655"/>
        <v/>
      </c>
      <c r="AP1383" t="str">
        <f t="shared" si="656"/>
        <v/>
      </c>
    </row>
    <row r="1384" spans="1:42" hidden="1" x14ac:dyDescent="0.35">
      <c r="A1384" s="1">
        <v>4087170</v>
      </c>
      <c r="B1384" s="1" t="s">
        <v>586</v>
      </c>
      <c r="C1384" s="1" t="s">
        <v>588</v>
      </c>
      <c r="D1384" s="1">
        <v>2017</v>
      </c>
      <c r="E1384" s="1" t="s">
        <v>618</v>
      </c>
      <c r="F1384" s="1">
        <v>67504</v>
      </c>
      <c r="G1384" s="1" t="s">
        <v>291</v>
      </c>
      <c r="H1384" s="1" t="s">
        <v>127</v>
      </c>
      <c r="I1384" s="1" t="s">
        <v>597</v>
      </c>
      <c r="J1384" s="1">
        <v>2440</v>
      </c>
      <c r="K1384" s="1" t="s">
        <v>345</v>
      </c>
      <c r="L1384" s="1" t="s">
        <v>345</v>
      </c>
      <c r="M1384" s="1"/>
      <c r="N1384" s="1" t="s">
        <v>606</v>
      </c>
      <c r="O1384" s="1" t="str">
        <f t="shared" si="674"/>
        <v>No</v>
      </c>
      <c r="P1384" s="1" t="s">
        <v>722</v>
      </c>
      <c r="Q1384" s="1">
        <v>20</v>
      </c>
      <c r="R1384" s="1">
        <f t="shared" si="669"/>
        <v>0</v>
      </c>
      <c r="S1384" s="1">
        <v>16</v>
      </c>
      <c r="T1384" s="1" t="s">
        <v>30</v>
      </c>
      <c r="U1384" s="1">
        <f>R1384/1000</f>
        <v>0</v>
      </c>
      <c r="V1384" s="1">
        <f>S1384/1000</f>
        <v>1.6E-2</v>
      </c>
      <c r="W1384" s="1" t="s">
        <v>231</v>
      </c>
      <c r="X1384" s="1" t="str">
        <f t="shared" si="668"/>
        <v>No</v>
      </c>
      <c r="AB1384" s="1" t="s">
        <v>466</v>
      </c>
      <c r="AC1384" t="str">
        <f t="shared" si="675"/>
        <v>No</v>
      </c>
      <c r="AD1384" t="str">
        <f t="shared" si="657"/>
        <v>No</v>
      </c>
      <c r="AE1384" t="str">
        <f t="shared" si="658"/>
        <v>No</v>
      </c>
      <c r="AF1384" t="str">
        <f t="shared" si="659"/>
        <v>No</v>
      </c>
      <c r="AG1384" t="str">
        <f t="shared" si="660"/>
        <v>Yes</v>
      </c>
      <c r="AH1384" s="1" t="s">
        <v>348</v>
      </c>
      <c r="AI1384" t="s">
        <v>348</v>
      </c>
      <c r="AJ1384" t="str">
        <f t="shared" si="650"/>
        <v/>
      </c>
      <c r="AK1384" t="str">
        <f t="shared" si="662"/>
        <v/>
      </c>
      <c r="AL1384" t="str">
        <f t="shared" si="663"/>
        <v/>
      </c>
      <c r="AM1384" t="str">
        <f t="shared" si="653"/>
        <v/>
      </c>
      <c r="AN1384" t="str">
        <f t="shared" si="654"/>
        <v>Pharmaceutical</v>
      </c>
      <c r="AO1384" t="str">
        <f t="shared" si="655"/>
        <v/>
      </c>
      <c r="AP1384" t="str">
        <f t="shared" si="656"/>
        <v/>
      </c>
    </row>
    <row r="1385" spans="1:42" hidden="1" x14ac:dyDescent="0.35">
      <c r="A1385" s="1">
        <v>4087170</v>
      </c>
      <c r="B1385" s="1" t="s">
        <v>586</v>
      </c>
      <c r="C1385" s="1" t="s">
        <v>587</v>
      </c>
      <c r="D1385" s="1">
        <v>2017</v>
      </c>
      <c r="E1385" s="1" t="s">
        <v>618</v>
      </c>
      <c r="F1385" s="1">
        <v>62818</v>
      </c>
      <c r="G1385" s="1" t="s">
        <v>218</v>
      </c>
      <c r="H1385" s="1" t="s">
        <v>55</v>
      </c>
      <c r="I1385" s="1" t="s">
        <v>596</v>
      </c>
      <c r="J1385" s="1">
        <v>4433</v>
      </c>
      <c r="K1385" s="1" t="s">
        <v>614</v>
      </c>
      <c r="L1385" s="1" t="s">
        <v>558</v>
      </c>
      <c r="M1385" s="1"/>
      <c r="N1385" s="1" t="s">
        <v>606</v>
      </c>
      <c r="O1385" s="1" t="str">
        <f t="shared" si="674"/>
        <v>No</v>
      </c>
      <c r="P1385" s="1" t="s">
        <v>722</v>
      </c>
      <c r="Q1385" s="1">
        <v>1.6</v>
      </c>
      <c r="R1385" s="1">
        <f t="shared" si="669"/>
        <v>0</v>
      </c>
      <c r="S1385" s="1">
        <v>1.6</v>
      </c>
      <c r="T1385" s="1" t="s">
        <v>7</v>
      </c>
      <c r="U1385" s="1">
        <f>R1385/1</f>
        <v>0</v>
      </c>
      <c r="V1385" s="1">
        <f>S1385</f>
        <v>1.6</v>
      </c>
      <c r="W1385" s="1" t="s">
        <v>177</v>
      </c>
      <c r="X1385" s="1" t="str">
        <f t="shared" si="668"/>
        <v>No</v>
      </c>
      <c r="AB1385" t="s">
        <v>394</v>
      </c>
      <c r="AC1385" t="str">
        <f t="shared" si="675"/>
        <v>No</v>
      </c>
      <c r="AD1385" t="str">
        <f t="shared" si="657"/>
        <v>Yes</v>
      </c>
      <c r="AE1385" t="str">
        <f t="shared" si="658"/>
        <v>Yes</v>
      </c>
      <c r="AF1385" t="str">
        <f t="shared" si="659"/>
        <v>No</v>
      </c>
      <c r="AG1385" t="str">
        <f t="shared" si="660"/>
        <v>Yes</v>
      </c>
      <c r="AH1385" s="1" t="s">
        <v>348</v>
      </c>
      <c r="AI1385" t="s">
        <v>348</v>
      </c>
      <c r="AJ1385" t="str">
        <f t="shared" si="650"/>
        <v/>
      </c>
      <c r="AK1385" t="str">
        <f t="shared" si="662"/>
        <v>PCP</v>
      </c>
      <c r="AL1385" t="str">
        <f t="shared" si="663"/>
        <v>Consumer</v>
      </c>
      <c r="AM1385" t="str">
        <f t="shared" si="653"/>
        <v/>
      </c>
      <c r="AN1385" t="str">
        <f t="shared" si="654"/>
        <v>Pharmaceutical</v>
      </c>
      <c r="AO1385" t="str">
        <f t="shared" si="655"/>
        <v/>
      </c>
      <c r="AP1385" t="str">
        <f t="shared" si="656"/>
        <v/>
      </c>
    </row>
    <row r="1386" spans="1:42" hidden="1" x14ac:dyDescent="0.35">
      <c r="A1386" s="1">
        <v>4087170</v>
      </c>
      <c r="B1386" s="1" t="s">
        <v>586</v>
      </c>
      <c r="C1386" s="1" t="s">
        <v>588</v>
      </c>
      <c r="D1386" s="1">
        <v>2017</v>
      </c>
      <c r="E1386" s="1" t="s">
        <v>618</v>
      </c>
      <c r="F1386" s="1">
        <v>67492</v>
      </c>
      <c r="G1386" s="1" t="s">
        <v>279</v>
      </c>
      <c r="H1386" s="1" t="s">
        <v>115</v>
      </c>
      <c r="I1386" s="1" t="s">
        <v>597</v>
      </c>
      <c r="J1386" s="1">
        <v>2440</v>
      </c>
      <c r="K1386" s="1" t="s">
        <v>345</v>
      </c>
      <c r="L1386" s="1" t="s">
        <v>566</v>
      </c>
      <c r="M1386" s="1"/>
      <c r="N1386" s="1" t="s">
        <v>606</v>
      </c>
      <c r="O1386" s="1" t="str">
        <f t="shared" si="674"/>
        <v>No</v>
      </c>
      <c r="P1386" s="1" t="s">
        <v>722</v>
      </c>
      <c r="Q1386" s="1">
        <v>13</v>
      </c>
      <c r="R1386" s="1">
        <f t="shared" si="669"/>
        <v>0</v>
      </c>
      <c r="S1386" s="1">
        <v>13</v>
      </c>
      <c r="T1386" s="1" t="s">
        <v>30</v>
      </c>
      <c r="U1386" s="1">
        <f t="shared" ref="U1386:V1388" si="676">R1386/1000</f>
        <v>0</v>
      </c>
      <c r="V1386" s="1">
        <f t="shared" si="676"/>
        <v>1.2999999999999999E-2</v>
      </c>
      <c r="W1386" s="1" t="s">
        <v>231</v>
      </c>
      <c r="X1386" s="1" t="str">
        <f t="shared" ref="X1386:X1417" si="677">IF(N1386="E", "Yes", "No")</f>
        <v>No</v>
      </c>
      <c r="AB1386" t="s">
        <v>455</v>
      </c>
      <c r="AC1386" t="str">
        <f t="shared" si="675"/>
        <v>No</v>
      </c>
      <c r="AD1386" t="str">
        <f t="shared" si="657"/>
        <v>Yes</v>
      </c>
      <c r="AE1386" t="str">
        <f t="shared" si="658"/>
        <v>No</v>
      </c>
      <c r="AF1386" t="str">
        <f t="shared" si="659"/>
        <v>Yes</v>
      </c>
      <c r="AG1386" t="str">
        <f t="shared" si="660"/>
        <v>Yes</v>
      </c>
      <c r="AH1386" s="1" t="s">
        <v>348</v>
      </c>
      <c r="AI1386" t="s">
        <v>348</v>
      </c>
      <c r="AJ1386" t="str">
        <f t="shared" si="650"/>
        <v/>
      </c>
      <c r="AK1386" t="str">
        <f t="shared" si="662"/>
        <v>PCP</v>
      </c>
      <c r="AL1386" t="str">
        <f t="shared" si="663"/>
        <v/>
      </c>
      <c r="AM1386" t="str">
        <f t="shared" si="653"/>
        <v>Industrial</v>
      </c>
      <c r="AN1386" t="str">
        <f t="shared" si="654"/>
        <v>Pharmaceutical</v>
      </c>
      <c r="AO1386" t="str">
        <f t="shared" si="655"/>
        <v/>
      </c>
      <c r="AP1386" t="str">
        <f t="shared" si="656"/>
        <v/>
      </c>
    </row>
    <row r="1387" spans="1:42" hidden="1" x14ac:dyDescent="0.35">
      <c r="A1387" s="1">
        <v>4087170</v>
      </c>
      <c r="B1387" s="1" t="s">
        <v>586</v>
      </c>
      <c r="C1387" s="1" t="s">
        <v>587</v>
      </c>
      <c r="D1387" s="1">
        <v>2017</v>
      </c>
      <c r="E1387" s="1" t="s">
        <v>618</v>
      </c>
      <c r="F1387" s="1">
        <v>67440</v>
      </c>
      <c r="G1387" s="1" t="s">
        <v>237</v>
      </c>
      <c r="H1387" s="1" t="s">
        <v>75</v>
      </c>
      <c r="I1387" s="1" t="s">
        <v>597</v>
      </c>
      <c r="J1387" s="1">
        <v>2440</v>
      </c>
      <c r="K1387" s="1" t="s">
        <v>345</v>
      </c>
      <c r="L1387" s="1" t="s">
        <v>544</v>
      </c>
      <c r="M1387" s="1"/>
      <c r="N1387" s="1" t="s">
        <v>606</v>
      </c>
      <c r="O1387" s="1" t="str">
        <f t="shared" si="674"/>
        <v>No</v>
      </c>
      <c r="P1387" s="1" t="s">
        <v>722</v>
      </c>
      <c r="Q1387" s="1">
        <v>91</v>
      </c>
      <c r="R1387" s="1">
        <f t="shared" si="669"/>
        <v>0</v>
      </c>
      <c r="S1387" s="1">
        <v>91</v>
      </c>
      <c r="T1387" s="1" t="s">
        <v>30</v>
      </c>
      <c r="U1387" s="1">
        <f t="shared" si="676"/>
        <v>0</v>
      </c>
      <c r="V1387" s="1">
        <f t="shared" si="676"/>
        <v>9.0999999999999998E-2</v>
      </c>
      <c r="W1387" s="1" t="s">
        <v>231</v>
      </c>
      <c r="X1387" s="1" t="str">
        <f t="shared" si="677"/>
        <v>No</v>
      </c>
      <c r="AB1387" t="s">
        <v>416</v>
      </c>
      <c r="AC1387" s="1" t="s">
        <v>349</v>
      </c>
      <c r="AD1387" t="str">
        <f t="shared" si="657"/>
        <v>Yes</v>
      </c>
      <c r="AE1387" t="str">
        <f t="shared" si="658"/>
        <v>Yes</v>
      </c>
      <c r="AF1387" t="str">
        <f t="shared" si="659"/>
        <v>Yes</v>
      </c>
      <c r="AG1387" t="str">
        <f t="shared" si="660"/>
        <v>Yes</v>
      </c>
      <c r="AH1387" s="1" t="s">
        <v>348</v>
      </c>
      <c r="AI1387" t="s">
        <v>348</v>
      </c>
      <c r="AJ1387" t="str">
        <f t="shared" si="650"/>
        <v>Pesticide</v>
      </c>
      <c r="AK1387" t="str">
        <f t="shared" si="662"/>
        <v>PCP</v>
      </c>
      <c r="AL1387" t="str">
        <f t="shared" si="663"/>
        <v>Consumer</v>
      </c>
      <c r="AM1387" t="str">
        <f t="shared" si="653"/>
        <v>Industrial</v>
      </c>
      <c r="AN1387" t="str">
        <f t="shared" si="654"/>
        <v>Pharmaceutical</v>
      </c>
      <c r="AO1387" t="str">
        <f t="shared" si="655"/>
        <v/>
      </c>
      <c r="AP1387" t="str">
        <f t="shared" si="656"/>
        <v/>
      </c>
    </row>
    <row r="1388" spans="1:42" hidden="1" x14ac:dyDescent="0.35">
      <c r="A1388" s="1">
        <v>4087170</v>
      </c>
      <c r="B1388" s="1" t="s">
        <v>586</v>
      </c>
      <c r="C1388" s="1" t="s">
        <v>588</v>
      </c>
      <c r="D1388" s="1">
        <v>2017</v>
      </c>
      <c r="E1388" s="1" t="s">
        <v>618</v>
      </c>
      <c r="F1388" s="1">
        <v>67500</v>
      </c>
      <c r="G1388" s="1" t="s">
        <v>287</v>
      </c>
      <c r="H1388" s="1" t="s">
        <v>123</v>
      </c>
      <c r="I1388" s="1" t="s">
        <v>597</v>
      </c>
      <c r="J1388" s="1">
        <v>2440</v>
      </c>
      <c r="K1388" s="1" t="s">
        <v>345</v>
      </c>
      <c r="L1388" s="1" t="s">
        <v>345</v>
      </c>
      <c r="M1388" s="1"/>
      <c r="N1388" s="1" t="s">
        <v>606</v>
      </c>
      <c r="O1388" s="1" t="str">
        <f t="shared" si="674"/>
        <v>No</v>
      </c>
      <c r="P1388" s="1" t="s">
        <v>722</v>
      </c>
      <c r="Q1388" s="1">
        <v>20</v>
      </c>
      <c r="R1388" s="1">
        <f t="shared" si="669"/>
        <v>0</v>
      </c>
      <c r="S1388" s="1">
        <v>7.6</v>
      </c>
      <c r="T1388" s="1" t="s">
        <v>30</v>
      </c>
      <c r="U1388" s="1">
        <f t="shared" si="676"/>
        <v>0</v>
      </c>
      <c r="V1388" s="1">
        <f t="shared" si="676"/>
        <v>7.6E-3</v>
      </c>
      <c r="W1388" s="1" t="s">
        <v>231</v>
      </c>
      <c r="X1388" s="1" t="str">
        <f t="shared" si="677"/>
        <v>No</v>
      </c>
      <c r="AB1388" t="s">
        <v>462</v>
      </c>
      <c r="AC1388" t="str">
        <f>IF(ISNUMBER(SEARCH("Pesticide, active_ingredient", AB1388)), "Yes", "No")</f>
        <v>No</v>
      </c>
      <c r="AD1388" t="str">
        <f t="shared" si="657"/>
        <v>No</v>
      </c>
      <c r="AE1388" t="str">
        <f t="shared" si="658"/>
        <v>No</v>
      </c>
      <c r="AF1388" t="str">
        <f t="shared" si="659"/>
        <v>No</v>
      </c>
      <c r="AG1388" t="str">
        <f t="shared" si="660"/>
        <v>Yes</v>
      </c>
      <c r="AH1388" s="1" t="s">
        <v>348</v>
      </c>
      <c r="AI1388" t="s">
        <v>348</v>
      </c>
      <c r="AJ1388" t="str">
        <f t="shared" si="650"/>
        <v/>
      </c>
      <c r="AK1388" t="str">
        <f t="shared" si="662"/>
        <v/>
      </c>
      <c r="AL1388" t="str">
        <f t="shared" si="663"/>
        <v/>
      </c>
      <c r="AM1388" t="str">
        <f t="shared" si="653"/>
        <v/>
      </c>
      <c r="AN1388" t="str">
        <f t="shared" si="654"/>
        <v>Pharmaceutical</v>
      </c>
      <c r="AO1388" t="str">
        <f t="shared" si="655"/>
        <v/>
      </c>
      <c r="AP1388" t="str">
        <f t="shared" si="656"/>
        <v/>
      </c>
    </row>
    <row r="1389" spans="1:42" hidden="1" x14ac:dyDescent="0.35">
      <c r="A1389" s="1">
        <v>4087170</v>
      </c>
      <c r="B1389" s="1" t="s">
        <v>586</v>
      </c>
      <c r="C1389" s="1" t="s">
        <v>587</v>
      </c>
      <c r="D1389" s="1">
        <v>2017</v>
      </c>
      <c r="E1389" s="1" t="s">
        <v>618</v>
      </c>
      <c r="F1389" s="1">
        <v>62805</v>
      </c>
      <c r="G1389" s="1" t="s">
        <v>208</v>
      </c>
      <c r="H1389" s="1" t="s">
        <v>42</v>
      </c>
      <c r="I1389" s="1" t="s">
        <v>596</v>
      </c>
      <c r="J1389" s="1">
        <v>4433</v>
      </c>
      <c r="K1389" s="1" t="s">
        <v>614</v>
      </c>
      <c r="L1389" s="1" t="s">
        <v>507</v>
      </c>
      <c r="M1389" s="1"/>
      <c r="N1389" s="1" t="s">
        <v>606</v>
      </c>
      <c r="O1389" s="1" t="str">
        <f t="shared" si="674"/>
        <v>No</v>
      </c>
      <c r="P1389" s="1" t="s">
        <v>722</v>
      </c>
      <c r="Q1389" s="1">
        <v>0.04</v>
      </c>
      <c r="R1389" s="1">
        <f t="shared" si="669"/>
        <v>0</v>
      </c>
      <c r="S1389" s="1">
        <v>0.04</v>
      </c>
      <c r="T1389" s="1" t="s">
        <v>7</v>
      </c>
      <c r="U1389" s="1">
        <f>R1389/1</f>
        <v>0</v>
      </c>
      <c r="V1389" s="1">
        <f>S1389</f>
        <v>0.04</v>
      </c>
      <c r="W1389" s="1" t="s">
        <v>177</v>
      </c>
      <c r="X1389" s="1" t="str">
        <f t="shared" si="677"/>
        <v>No</v>
      </c>
      <c r="AB1389" s="1" t="s">
        <v>381</v>
      </c>
      <c r="AC1389" t="str">
        <f>IF(ISNUMBER(SEARCH("Pesticide, active_ingredient", AB1389)), "Yes", "No")</f>
        <v>No</v>
      </c>
      <c r="AD1389" t="str">
        <f t="shared" si="657"/>
        <v>No</v>
      </c>
      <c r="AE1389" t="str">
        <f t="shared" si="658"/>
        <v>No</v>
      </c>
      <c r="AF1389" t="str">
        <f t="shared" si="659"/>
        <v>No</v>
      </c>
      <c r="AG1389" t="str">
        <f t="shared" si="660"/>
        <v>No</v>
      </c>
      <c r="AH1389" s="1" t="s">
        <v>349</v>
      </c>
      <c r="AI1389" t="s">
        <v>348</v>
      </c>
      <c r="AJ1389" t="str">
        <f t="shared" si="650"/>
        <v/>
      </c>
      <c r="AK1389" t="str">
        <f t="shared" si="662"/>
        <v/>
      </c>
      <c r="AL1389" t="str">
        <f t="shared" si="663"/>
        <v/>
      </c>
      <c r="AM1389" t="str">
        <f t="shared" si="653"/>
        <v/>
      </c>
      <c r="AN1389" t="str">
        <f t="shared" si="654"/>
        <v/>
      </c>
      <c r="AO1389" t="str">
        <f t="shared" si="655"/>
        <v>PAH</v>
      </c>
      <c r="AP1389" t="str">
        <f t="shared" si="656"/>
        <v/>
      </c>
    </row>
    <row r="1390" spans="1:42" hidden="1" x14ac:dyDescent="0.35">
      <c r="A1390" s="1">
        <v>4087170</v>
      </c>
      <c r="B1390" s="1" t="s">
        <v>586</v>
      </c>
      <c r="C1390" s="1" t="s">
        <v>588</v>
      </c>
      <c r="D1390" s="1">
        <v>2017</v>
      </c>
      <c r="E1390" s="1" t="s">
        <v>618</v>
      </c>
      <c r="F1390" s="1">
        <v>67501</v>
      </c>
      <c r="G1390" s="1" t="s">
        <v>288</v>
      </c>
      <c r="H1390" s="1" t="s">
        <v>124</v>
      </c>
      <c r="I1390" s="1" t="s">
        <v>597</v>
      </c>
      <c r="J1390" s="1">
        <v>2440</v>
      </c>
      <c r="K1390" s="1" t="s">
        <v>345</v>
      </c>
      <c r="L1390" s="1" t="s">
        <v>568</v>
      </c>
      <c r="M1390" s="1"/>
      <c r="N1390" s="1" t="s">
        <v>606</v>
      </c>
      <c r="O1390" s="1" t="str">
        <f t="shared" si="674"/>
        <v>No</v>
      </c>
      <c r="P1390" s="1" t="s">
        <v>722</v>
      </c>
      <c r="Q1390" s="1">
        <v>20</v>
      </c>
      <c r="R1390" s="1">
        <f t="shared" si="669"/>
        <v>0</v>
      </c>
      <c r="S1390" s="1">
        <v>11</v>
      </c>
      <c r="T1390" s="1" t="s">
        <v>30</v>
      </c>
      <c r="U1390" s="1">
        <f t="shared" ref="U1390:V1393" si="678">R1390/1000</f>
        <v>0</v>
      </c>
      <c r="V1390" s="1">
        <f t="shared" si="678"/>
        <v>1.0999999999999999E-2</v>
      </c>
      <c r="W1390" s="1" t="s">
        <v>231</v>
      </c>
      <c r="X1390" s="1" t="str">
        <f t="shared" si="677"/>
        <v>No</v>
      </c>
      <c r="AB1390" t="s">
        <v>463</v>
      </c>
      <c r="AC1390" s="1" t="s">
        <v>349</v>
      </c>
      <c r="AD1390" t="str">
        <f t="shared" si="657"/>
        <v>Yes</v>
      </c>
      <c r="AE1390" t="str">
        <f t="shared" si="658"/>
        <v>No</v>
      </c>
      <c r="AF1390" t="str">
        <f t="shared" si="659"/>
        <v>No</v>
      </c>
      <c r="AG1390" t="str">
        <f t="shared" si="660"/>
        <v>Yes</v>
      </c>
      <c r="AH1390" s="1" t="s">
        <v>348</v>
      </c>
      <c r="AI1390" t="s">
        <v>348</v>
      </c>
      <c r="AJ1390" t="str">
        <f t="shared" si="650"/>
        <v>Pesticide</v>
      </c>
      <c r="AK1390" t="str">
        <f t="shared" si="662"/>
        <v>PCP</v>
      </c>
      <c r="AL1390" t="str">
        <f t="shared" si="663"/>
        <v/>
      </c>
      <c r="AM1390" t="str">
        <f t="shared" si="653"/>
        <v/>
      </c>
      <c r="AN1390" t="str">
        <f t="shared" si="654"/>
        <v>Pharmaceutical</v>
      </c>
      <c r="AO1390" t="str">
        <f t="shared" si="655"/>
        <v/>
      </c>
      <c r="AP1390" t="str">
        <f t="shared" si="656"/>
        <v/>
      </c>
    </row>
    <row r="1391" spans="1:42" hidden="1" x14ac:dyDescent="0.35">
      <c r="A1391" s="1">
        <v>4087170</v>
      </c>
      <c r="B1391" s="1" t="s">
        <v>586</v>
      </c>
      <c r="C1391" s="1" t="s">
        <v>587</v>
      </c>
      <c r="D1391" s="1">
        <v>2017</v>
      </c>
      <c r="E1391" s="1" t="s">
        <v>618</v>
      </c>
      <c r="F1391" s="1">
        <v>67494</v>
      </c>
      <c r="G1391" s="1" t="s">
        <v>281</v>
      </c>
      <c r="H1391" s="1" t="s">
        <v>117</v>
      </c>
      <c r="I1391" s="1" t="s">
        <v>597</v>
      </c>
      <c r="J1391" s="1">
        <v>2440</v>
      </c>
      <c r="K1391" s="1" t="s">
        <v>345</v>
      </c>
      <c r="L1391" s="1" t="s">
        <v>566</v>
      </c>
      <c r="M1391" s="1"/>
      <c r="N1391" s="1" t="s">
        <v>606</v>
      </c>
      <c r="O1391" s="1" t="str">
        <f t="shared" si="674"/>
        <v>No</v>
      </c>
      <c r="P1391" s="1" t="s">
        <v>722</v>
      </c>
      <c r="Q1391" s="1">
        <v>140</v>
      </c>
      <c r="R1391" s="1">
        <f t="shared" si="669"/>
        <v>0</v>
      </c>
      <c r="S1391" s="1">
        <v>80</v>
      </c>
      <c r="T1391" s="1" t="s">
        <v>30</v>
      </c>
      <c r="U1391" s="1">
        <f t="shared" si="678"/>
        <v>0</v>
      </c>
      <c r="V1391" s="1">
        <f t="shared" si="678"/>
        <v>0.08</v>
      </c>
      <c r="W1391" s="1" t="s">
        <v>231</v>
      </c>
      <c r="X1391" s="1" t="str">
        <f t="shared" si="677"/>
        <v>No</v>
      </c>
      <c r="AB1391" t="s">
        <v>457</v>
      </c>
      <c r="AC1391" t="str">
        <f>IF(ISNUMBER(SEARCH("Pesticide, active_ingredient", AB1391)), "Yes", "No")</f>
        <v>No</v>
      </c>
      <c r="AD1391" t="str">
        <f t="shared" si="657"/>
        <v>Yes</v>
      </c>
      <c r="AE1391" t="str">
        <f t="shared" si="658"/>
        <v>No</v>
      </c>
      <c r="AF1391" t="str">
        <f t="shared" si="659"/>
        <v>Yes</v>
      </c>
      <c r="AG1391" t="str">
        <f t="shared" si="660"/>
        <v>Yes</v>
      </c>
      <c r="AH1391" s="1" t="s">
        <v>348</v>
      </c>
      <c r="AI1391" t="s">
        <v>348</v>
      </c>
      <c r="AJ1391" t="str">
        <f t="shared" si="650"/>
        <v/>
      </c>
      <c r="AK1391" t="str">
        <f t="shared" si="662"/>
        <v>PCP</v>
      </c>
      <c r="AL1391" t="str">
        <f t="shared" si="663"/>
        <v/>
      </c>
      <c r="AM1391" t="str">
        <f t="shared" si="653"/>
        <v>Industrial</v>
      </c>
      <c r="AN1391" t="str">
        <f t="shared" si="654"/>
        <v>Pharmaceutical</v>
      </c>
      <c r="AO1391" t="str">
        <f t="shared" si="655"/>
        <v/>
      </c>
      <c r="AP1391" t="str">
        <f t="shared" si="656"/>
        <v/>
      </c>
    </row>
    <row r="1392" spans="1:42" hidden="1" x14ac:dyDescent="0.35">
      <c r="A1392" s="1">
        <v>4087170</v>
      </c>
      <c r="B1392" s="1" t="s">
        <v>586</v>
      </c>
      <c r="C1392" s="1" t="s">
        <v>588</v>
      </c>
      <c r="D1392" s="1">
        <v>2017</v>
      </c>
      <c r="E1392" s="1" t="s">
        <v>618</v>
      </c>
      <c r="F1392" s="1">
        <v>67525</v>
      </c>
      <c r="G1392" s="1" t="s">
        <v>309</v>
      </c>
      <c r="H1392" s="1" t="s">
        <v>143</v>
      </c>
      <c r="I1392" s="1" t="s">
        <v>597</v>
      </c>
      <c r="J1392" s="1">
        <v>2440</v>
      </c>
      <c r="K1392" s="1" t="s">
        <v>345</v>
      </c>
      <c r="L1392" s="1" t="s">
        <v>566</v>
      </c>
      <c r="M1392" s="1"/>
      <c r="N1392" s="1" t="s">
        <v>606</v>
      </c>
      <c r="O1392" s="1" t="str">
        <f t="shared" si="674"/>
        <v>No</v>
      </c>
      <c r="P1392" s="1" t="s">
        <v>722</v>
      </c>
      <c r="Q1392" s="1">
        <v>200</v>
      </c>
      <c r="R1392" s="1">
        <f t="shared" si="669"/>
        <v>0</v>
      </c>
      <c r="S1392" s="1">
        <v>52</v>
      </c>
      <c r="T1392" s="1" t="s">
        <v>30</v>
      </c>
      <c r="U1392" s="1">
        <f t="shared" si="678"/>
        <v>0</v>
      </c>
      <c r="V1392" s="1">
        <f t="shared" si="678"/>
        <v>5.1999999999999998E-2</v>
      </c>
      <c r="W1392" s="1" t="s">
        <v>231</v>
      </c>
      <c r="X1392" s="1" t="str">
        <f t="shared" si="677"/>
        <v>No</v>
      </c>
      <c r="AB1392" t="s">
        <v>484</v>
      </c>
      <c r="AC1392" t="str">
        <f>IF(ISNUMBER(SEARCH("Pesticide, active_ingredient", AB1392)), "Yes", "No")</f>
        <v>No</v>
      </c>
      <c r="AD1392" t="str">
        <f t="shared" si="657"/>
        <v>Yes</v>
      </c>
      <c r="AE1392" t="str">
        <f t="shared" si="658"/>
        <v>No</v>
      </c>
      <c r="AF1392" t="str">
        <f t="shared" si="659"/>
        <v>Yes</v>
      </c>
      <c r="AG1392" t="str">
        <f t="shared" si="660"/>
        <v>Yes</v>
      </c>
      <c r="AH1392" s="1" t="s">
        <v>348</v>
      </c>
      <c r="AI1392" t="s">
        <v>348</v>
      </c>
      <c r="AJ1392" t="str">
        <f t="shared" si="650"/>
        <v/>
      </c>
      <c r="AK1392" t="str">
        <f t="shared" si="662"/>
        <v>PCP</v>
      </c>
      <c r="AL1392" t="str">
        <f t="shared" si="663"/>
        <v/>
      </c>
      <c r="AM1392" t="str">
        <f t="shared" si="653"/>
        <v>Industrial</v>
      </c>
      <c r="AN1392" t="str">
        <f t="shared" si="654"/>
        <v>Pharmaceutical</v>
      </c>
      <c r="AO1392" t="str">
        <f t="shared" si="655"/>
        <v/>
      </c>
      <c r="AP1392" t="str">
        <f t="shared" si="656"/>
        <v/>
      </c>
    </row>
    <row r="1393" spans="1:42" hidden="1" x14ac:dyDescent="0.35">
      <c r="A1393" s="1">
        <v>4087170</v>
      </c>
      <c r="B1393" s="1" t="s">
        <v>586</v>
      </c>
      <c r="C1393" s="1" t="s">
        <v>587</v>
      </c>
      <c r="D1393" s="1">
        <v>2017</v>
      </c>
      <c r="E1393" s="1" t="s">
        <v>618</v>
      </c>
      <c r="F1393" s="1">
        <v>67447</v>
      </c>
      <c r="G1393" s="1" t="s">
        <v>243</v>
      </c>
      <c r="H1393" s="1" t="s">
        <v>81</v>
      </c>
      <c r="I1393" s="1" t="s">
        <v>597</v>
      </c>
      <c r="J1393" s="1">
        <v>2440</v>
      </c>
      <c r="K1393" s="1" t="s">
        <v>345</v>
      </c>
      <c r="L1393" s="1" t="s">
        <v>563</v>
      </c>
      <c r="M1393" s="1"/>
      <c r="N1393" s="1" t="s">
        <v>606</v>
      </c>
      <c r="O1393" s="1" t="str">
        <f t="shared" si="674"/>
        <v>No</v>
      </c>
      <c r="P1393" s="1" t="s">
        <v>722</v>
      </c>
      <c r="Q1393" s="1">
        <v>19</v>
      </c>
      <c r="R1393" s="1">
        <f t="shared" si="669"/>
        <v>0</v>
      </c>
      <c r="S1393" s="1">
        <v>48</v>
      </c>
      <c r="T1393" s="1" t="s">
        <v>30</v>
      </c>
      <c r="U1393" s="1">
        <f t="shared" si="678"/>
        <v>0</v>
      </c>
      <c r="V1393" s="1">
        <f t="shared" si="678"/>
        <v>4.8000000000000001E-2</v>
      </c>
      <c r="W1393" s="1" t="s">
        <v>231</v>
      </c>
      <c r="X1393" s="1" t="str">
        <f t="shared" si="677"/>
        <v>No</v>
      </c>
      <c r="AB1393" t="s">
        <v>421</v>
      </c>
      <c r="AC1393" t="str">
        <f>IF(ISNUMBER(SEARCH("Pesticide, active_ingredient", AB1393)), "Yes", "No")</f>
        <v>No</v>
      </c>
      <c r="AD1393" t="str">
        <f t="shared" si="657"/>
        <v>Yes</v>
      </c>
      <c r="AE1393" t="str">
        <f t="shared" si="658"/>
        <v>No</v>
      </c>
      <c r="AF1393" t="str">
        <f t="shared" si="659"/>
        <v>No</v>
      </c>
      <c r="AG1393" t="str">
        <f t="shared" si="660"/>
        <v>Yes</v>
      </c>
      <c r="AH1393" s="1" t="s">
        <v>348</v>
      </c>
      <c r="AI1393" t="s">
        <v>348</v>
      </c>
      <c r="AJ1393" t="str">
        <f t="shared" si="650"/>
        <v/>
      </c>
      <c r="AK1393" t="str">
        <f t="shared" si="662"/>
        <v>PCP</v>
      </c>
      <c r="AL1393" t="str">
        <f t="shared" si="663"/>
        <v/>
      </c>
      <c r="AM1393" t="str">
        <f t="shared" si="653"/>
        <v/>
      </c>
      <c r="AN1393" t="str">
        <f t="shared" si="654"/>
        <v>Pharmaceutical</v>
      </c>
      <c r="AO1393" t="str">
        <f t="shared" si="655"/>
        <v/>
      </c>
      <c r="AP1393" t="str">
        <f t="shared" si="656"/>
        <v/>
      </c>
    </row>
    <row r="1394" spans="1:42" hidden="1" x14ac:dyDescent="0.35">
      <c r="A1394" s="1">
        <v>4087170</v>
      </c>
      <c r="B1394" s="1" t="s">
        <v>586</v>
      </c>
      <c r="C1394" s="1" t="s">
        <v>588</v>
      </c>
      <c r="D1394" s="1">
        <v>2017</v>
      </c>
      <c r="E1394" s="1" t="s">
        <v>618</v>
      </c>
      <c r="F1394" s="1">
        <v>62828</v>
      </c>
      <c r="G1394" s="1" t="s">
        <v>224</v>
      </c>
      <c r="H1394" s="1" t="s">
        <v>62</v>
      </c>
      <c r="I1394" s="1" t="s">
        <v>596</v>
      </c>
      <c r="J1394" s="1">
        <v>4433</v>
      </c>
      <c r="K1394" s="1" t="s">
        <v>614</v>
      </c>
      <c r="L1394" s="1" t="s">
        <v>544</v>
      </c>
      <c r="M1394" s="1"/>
      <c r="N1394" s="1" t="s">
        <v>606</v>
      </c>
      <c r="O1394" s="1" t="str">
        <f t="shared" si="674"/>
        <v>No</v>
      </c>
      <c r="P1394" s="1" t="s">
        <v>722</v>
      </c>
      <c r="Q1394" s="1">
        <v>0.08</v>
      </c>
      <c r="R1394" s="1">
        <f t="shared" si="669"/>
        <v>0</v>
      </c>
      <c r="S1394" s="1">
        <v>0.08</v>
      </c>
      <c r="T1394" s="1" t="s">
        <v>7</v>
      </c>
      <c r="U1394" s="1">
        <f>R1394/1</f>
        <v>0</v>
      </c>
      <c r="V1394" s="1">
        <f>S1394</f>
        <v>0.08</v>
      </c>
      <c r="W1394" s="1" t="s">
        <v>177</v>
      </c>
      <c r="X1394" s="1" t="str">
        <f t="shared" si="677"/>
        <v>No</v>
      </c>
      <c r="AB1394" t="s">
        <v>401</v>
      </c>
      <c r="AC1394" s="1" t="s">
        <v>349</v>
      </c>
      <c r="AD1394" t="str">
        <f t="shared" si="657"/>
        <v>Yes</v>
      </c>
      <c r="AE1394" t="str">
        <f t="shared" si="658"/>
        <v>Yes</v>
      </c>
      <c r="AF1394" t="str">
        <f t="shared" si="659"/>
        <v>Yes</v>
      </c>
      <c r="AG1394" t="str">
        <f t="shared" si="660"/>
        <v>Yes</v>
      </c>
      <c r="AH1394" s="1" t="s">
        <v>348</v>
      </c>
      <c r="AI1394" t="s">
        <v>348</v>
      </c>
      <c r="AJ1394" t="str">
        <f t="shared" si="650"/>
        <v>Pesticide</v>
      </c>
      <c r="AK1394" t="str">
        <f t="shared" si="662"/>
        <v>PCP</v>
      </c>
      <c r="AL1394" t="str">
        <f t="shared" si="663"/>
        <v>Consumer</v>
      </c>
      <c r="AM1394" t="str">
        <f t="shared" si="653"/>
        <v>Industrial</v>
      </c>
      <c r="AN1394" t="str">
        <f t="shared" si="654"/>
        <v>Pharmaceutical</v>
      </c>
      <c r="AO1394" t="str">
        <f t="shared" si="655"/>
        <v/>
      </c>
      <c r="AP1394" t="str">
        <f t="shared" si="656"/>
        <v/>
      </c>
    </row>
    <row r="1395" spans="1:42" hidden="1" x14ac:dyDescent="0.35">
      <c r="A1395" s="1">
        <v>4087170</v>
      </c>
      <c r="B1395" s="1" t="s">
        <v>586</v>
      </c>
      <c r="C1395" s="1" t="s">
        <v>587</v>
      </c>
      <c r="D1395" s="1">
        <v>2017</v>
      </c>
      <c r="E1395" s="1" t="s">
        <v>618</v>
      </c>
      <c r="F1395" s="1">
        <v>67525</v>
      </c>
      <c r="G1395" s="1" t="s">
        <v>309</v>
      </c>
      <c r="H1395" s="1" t="s">
        <v>143</v>
      </c>
      <c r="I1395" s="1" t="s">
        <v>597</v>
      </c>
      <c r="J1395" s="1">
        <v>2440</v>
      </c>
      <c r="K1395" s="1" t="s">
        <v>345</v>
      </c>
      <c r="L1395" s="1" t="s">
        <v>566</v>
      </c>
      <c r="M1395" s="1"/>
      <c r="N1395" s="1" t="s">
        <v>606</v>
      </c>
      <c r="O1395" s="1" t="str">
        <f t="shared" si="674"/>
        <v>No</v>
      </c>
      <c r="P1395" s="1" t="s">
        <v>722</v>
      </c>
      <c r="Q1395" s="1">
        <v>200</v>
      </c>
      <c r="R1395" s="1">
        <f t="shared" si="669"/>
        <v>0</v>
      </c>
      <c r="S1395" s="1">
        <v>52</v>
      </c>
      <c r="T1395" s="1" t="s">
        <v>30</v>
      </c>
      <c r="U1395" s="1">
        <f t="shared" ref="U1395:V1397" si="679">R1395/1000</f>
        <v>0</v>
      </c>
      <c r="V1395" s="1">
        <f t="shared" si="679"/>
        <v>5.1999999999999998E-2</v>
      </c>
      <c r="W1395" s="1" t="s">
        <v>231</v>
      </c>
      <c r="X1395" s="1" t="str">
        <f t="shared" si="677"/>
        <v>No</v>
      </c>
      <c r="AB1395" t="s">
        <v>484</v>
      </c>
      <c r="AC1395" t="str">
        <f t="shared" ref="AC1395:AC1405" si="680">IF(ISNUMBER(SEARCH("Pesticide, active_ingredient", AB1395)), "Yes", "No")</f>
        <v>No</v>
      </c>
      <c r="AD1395" t="str">
        <f t="shared" si="657"/>
        <v>Yes</v>
      </c>
      <c r="AE1395" t="str">
        <f t="shared" si="658"/>
        <v>No</v>
      </c>
      <c r="AF1395" t="str">
        <f t="shared" si="659"/>
        <v>Yes</v>
      </c>
      <c r="AG1395" t="str">
        <f t="shared" si="660"/>
        <v>Yes</v>
      </c>
      <c r="AH1395" s="1" t="s">
        <v>348</v>
      </c>
      <c r="AI1395" t="s">
        <v>348</v>
      </c>
      <c r="AJ1395" t="str">
        <f t="shared" si="650"/>
        <v/>
      </c>
      <c r="AK1395" t="str">
        <f t="shared" si="662"/>
        <v>PCP</v>
      </c>
      <c r="AL1395" t="str">
        <f t="shared" si="663"/>
        <v/>
      </c>
      <c r="AM1395" t="str">
        <f t="shared" si="653"/>
        <v>Industrial</v>
      </c>
      <c r="AN1395" t="str">
        <f t="shared" si="654"/>
        <v>Pharmaceutical</v>
      </c>
      <c r="AO1395" t="str">
        <f t="shared" si="655"/>
        <v/>
      </c>
      <c r="AP1395" t="str">
        <f t="shared" si="656"/>
        <v/>
      </c>
    </row>
    <row r="1396" spans="1:42" hidden="1" x14ac:dyDescent="0.35">
      <c r="A1396" s="1">
        <v>4087170</v>
      </c>
      <c r="B1396" s="1" t="s">
        <v>586</v>
      </c>
      <c r="C1396" s="1" t="s">
        <v>588</v>
      </c>
      <c r="D1396" s="1">
        <v>2017</v>
      </c>
      <c r="E1396" s="1" t="s">
        <v>618</v>
      </c>
      <c r="F1396" s="1">
        <v>67514</v>
      </c>
      <c r="G1396" s="1" t="s">
        <v>299</v>
      </c>
      <c r="H1396" s="1" t="s">
        <v>134</v>
      </c>
      <c r="I1396" s="1" t="s">
        <v>597</v>
      </c>
      <c r="J1396" s="1">
        <v>2440</v>
      </c>
      <c r="K1396" s="1" t="s">
        <v>345</v>
      </c>
      <c r="L1396" s="1" t="s">
        <v>532</v>
      </c>
      <c r="M1396" s="1"/>
      <c r="N1396" s="1" t="s">
        <v>606</v>
      </c>
      <c r="O1396" s="1" t="str">
        <f t="shared" si="674"/>
        <v>No</v>
      </c>
      <c r="P1396" s="1" t="s">
        <v>722</v>
      </c>
      <c r="Q1396" s="1">
        <v>80</v>
      </c>
      <c r="R1396" s="1">
        <f t="shared" si="669"/>
        <v>0</v>
      </c>
      <c r="S1396" s="1">
        <v>80</v>
      </c>
      <c r="T1396" s="1" t="s">
        <v>30</v>
      </c>
      <c r="U1396" s="1">
        <f t="shared" si="679"/>
        <v>0</v>
      </c>
      <c r="V1396" s="1">
        <f t="shared" si="679"/>
        <v>0.08</v>
      </c>
      <c r="W1396" s="1" t="s">
        <v>231</v>
      </c>
      <c r="X1396" s="1" t="str">
        <f t="shared" si="677"/>
        <v>No</v>
      </c>
      <c r="AB1396" s="1" t="s">
        <v>475</v>
      </c>
      <c r="AC1396" t="str">
        <f t="shared" si="680"/>
        <v>No</v>
      </c>
      <c r="AD1396" t="str">
        <f t="shared" si="657"/>
        <v>No</v>
      </c>
      <c r="AE1396" t="str">
        <f t="shared" si="658"/>
        <v>No</v>
      </c>
      <c r="AF1396" t="str">
        <f t="shared" si="659"/>
        <v>No</v>
      </c>
      <c r="AG1396" t="str">
        <f t="shared" si="660"/>
        <v>No</v>
      </c>
      <c r="AH1396" s="1" t="s">
        <v>348</v>
      </c>
      <c r="AI1396" t="s">
        <v>349</v>
      </c>
      <c r="AJ1396" t="str">
        <f t="shared" si="650"/>
        <v/>
      </c>
      <c r="AK1396" t="str">
        <f t="shared" si="662"/>
        <v/>
      </c>
      <c r="AL1396" t="str">
        <f t="shared" si="663"/>
        <v/>
      </c>
      <c r="AM1396" t="str">
        <f t="shared" si="653"/>
        <v/>
      </c>
      <c r="AN1396" t="str">
        <f t="shared" si="654"/>
        <v/>
      </c>
      <c r="AO1396" t="str">
        <f t="shared" si="655"/>
        <v/>
      </c>
      <c r="AP1396" t="str">
        <f t="shared" si="656"/>
        <v>Other</v>
      </c>
    </row>
    <row r="1397" spans="1:42" hidden="1" x14ac:dyDescent="0.35">
      <c r="A1397" s="1">
        <v>4087170</v>
      </c>
      <c r="B1397" s="1" t="s">
        <v>586</v>
      </c>
      <c r="C1397" s="1" t="s">
        <v>587</v>
      </c>
      <c r="D1397" s="1">
        <v>2017</v>
      </c>
      <c r="E1397" s="1" t="s">
        <v>618</v>
      </c>
      <c r="F1397" s="1">
        <v>67484</v>
      </c>
      <c r="G1397" s="1" t="s">
        <v>274</v>
      </c>
      <c r="H1397" s="1" t="s">
        <v>110</v>
      </c>
      <c r="I1397" s="1" t="s">
        <v>597</v>
      </c>
      <c r="J1397" s="1">
        <v>2440</v>
      </c>
      <c r="K1397" s="1" t="s">
        <v>345</v>
      </c>
      <c r="L1397" s="1" t="s">
        <v>345</v>
      </c>
      <c r="M1397" s="1"/>
      <c r="N1397" s="1" t="s">
        <v>606</v>
      </c>
      <c r="O1397" s="1" t="str">
        <f t="shared" si="674"/>
        <v>No</v>
      </c>
      <c r="P1397" s="1" t="s">
        <v>722</v>
      </c>
      <c r="Q1397" s="1">
        <v>22</v>
      </c>
      <c r="R1397" s="1">
        <f t="shared" si="669"/>
        <v>0</v>
      </c>
      <c r="S1397" s="1">
        <v>22</v>
      </c>
      <c r="T1397" s="1" t="s">
        <v>30</v>
      </c>
      <c r="U1397" s="1">
        <f t="shared" si="679"/>
        <v>0</v>
      </c>
      <c r="V1397" s="1">
        <f t="shared" si="679"/>
        <v>2.1999999999999999E-2</v>
      </c>
      <c r="W1397" s="1" t="s">
        <v>231</v>
      </c>
      <c r="X1397" s="1" t="str">
        <f t="shared" si="677"/>
        <v>No</v>
      </c>
      <c r="AB1397" t="s">
        <v>450</v>
      </c>
      <c r="AC1397" t="str">
        <f t="shared" si="680"/>
        <v>No</v>
      </c>
      <c r="AD1397" t="str">
        <f t="shared" si="657"/>
        <v>No</v>
      </c>
      <c r="AE1397" t="str">
        <f t="shared" si="658"/>
        <v>No</v>
      </c>
      <c r="AF1397" t="str">
        <f t="shared" si="659"/>
        <v>No</v>
      </c>
      <c r="AG1397" t="str">
        <f t="shared" si="660"/>
        <v>Yes</v>
      </c>
      <c r="AH1397" s="1" t="s">
        <v>348</v>
      </c>
      <c r="AI1397" t="s">
        <v>348</v>
      </c>
      <c r="AJ1397" t="str">
        <f t="shared" ref="AJ1397:AJ1460" si="681">IF(AC1397="Yes", "Pesticide", "")</f>
        <v/>
      </c>
      <c r="AK1397" t="str">
        <f t="shared" si="662"/>
        <v/>
      </c>
      <c r="AL1397" t="str">
        <f t="shared" si="663"/>
        <v/>
      </c>
      <c r="AM1397" t="str">
        <f t="shared" si="653"/>
        <v/>
      </c>
      <c r="AN1397" t="str">
        <f t="shared" si="654"/>
        <v>Pharmaceutical</v>
      </c>
      <c r="AO1397" t="str">
        <f t="shared" si="655"/>
        <v/>
      </c>
      <c r="AP1397" t="str">
        <f t="shared" si="656"/>
        <v/>
      </c>
    </row>
    <row r="1398" spans="1:42" hidden="1" x14ac:dyDescent="0.35">
      <c r="A1398" s="1">
        <v>4087170</v>
      </c>
      <c r="B1398" s="1" t="s">
        <v>586</v>
      </c>
      <c r="C1398" s="1" t="s">
        <v>588</v>
      </c>
      <c r="D1398" s="1">
        <v>2017</v>
      </c>
      <c r="E1398" s="1" t="s">
        <v>618</v>
      </c>
      <c r="F1398" s="1">
        <v>82612</v>
      </c>
      <c r="G1398" s="1" t="s">
        <v>343</v>
      </c>
      <c r="H1398" s="1" t="s">
        <v>175</v>
      </c>
      <c r="I1398" s="1" t="s">
        <v>596</v>
      </c>
      <c r="J1398" s="1">
        <v>4433</v>
      </c>
      <c r="K1398" s="1" t="s">
        <v>614</v>
      </c>
      <c r="L1398" s="1" t="s">
        <v>555</v>
      </c>
      <c r="M1398" s="1"/>
      <c r="N1398" s="1" t="s">
        <v>606</v>
      </c>
      <c r="O1398" s="1" t="str">
        <f t="shared" si="674"/>
        <v>No</v>
      </c>
      <c r="P1398" s="1" t="s">
        <v>722</v>
      </c>
      <c r="Q1398" s="1">
        <v>0.04</v>
      </c>
      <c r="R1398" s="1">
        <f t="shared" si="669"/>
        <v>0</v>
      </c>
      <c r="S1398" s="1">
        <v>0.04</v>
      </c>
      <c r="T1398" s="1" t="s">
        <v>7</v>
      </c>
      <c r="U1398" s="1">
        <f>R1398/1</f>
        <v>0</v>
      </c>
      <c r="V1398" s="1">
        <f>S1398</f>
        <v>0.04</v>
      </c>
      <c r="W1398" s="1" t="s">
        <v>177</v>
      </c>
      <c r="X1398" s="1" t="str">
        <f t="shared" si="677"/>
        <v>No</v>
      </c>
      <c r="AB1398" t="s">
        <v>514</v>
      </c>
      <c r="AC1398" t="str">
        <f t="shared" si="680"/>
        <v>No</v>
      </c>
      <c r="AD1398" t="str">
        <f t="shared" si="657"/>
        <v>No</v>
      </c>
      <c r="AE1398" t="str">
        <f t="shared" si="658"/>
        <v>Yes</v>
      </c>
      <c r="AF1398" t="str">
        <f t="shared" si="659"/>
        <v>Yes</v>
      </c>
      <c r="AG1398" t="str">
        <f t="shared" si="660"/>
        <v>No</v>
      </c>
      <c r="AH1398" s="1" t="s">
        <v>348</v>
      </c>
      <c r="AI1398" t="s">
        <v>348</v>
      </c>
      <c r="AJ1398" t="str">
        <f t="shared" si="681"/>
        <v/>
      </c>
      <c r="AK1398" t="str">
        <f t="shared" si="662"/>
        <v/>
      </c>
      <c r="AL1398" t="str">
        <f t="shared" si="663"/>
        <v>Consumer</v>
      </c>
      <c r="AM1398" t="str">
        <f t="shared" si="653"/>
        <v>Industrial</v>
      </c>
      <c r="AN1398" t="str">
        <f t="shared" si="654"/>
        <v/>
      </c>
      <c r="AO1398" t="str">
        <f t="shared" si="655"/>
        <v/>
      </c>
      <c r="AP1398" t="str">
        <f t="shared" si="656"/>
        <v/>
      </c>
    </row>
    <row r="1399" spans="1:42" hidden="1" x14ac:dyDescent="0.35">
      <c r="A1399" s="1">
        <v>4087170</v>
      </c>
      <c r="B1399" s="1" t="s">
        <v>586</v>
      </c>
      <c r="C1399" s="1" t="s">
        <v>587</v>
      </c>
      <c r="D1399" s="1">
        <v>2017</v>
      </c>
      <c r="E1399" s="1" t="s">
        <v>618</v>
      </c>
      <c r="F1399" s="1">
        <v>67505</v>
      </c>
      <c r="G1399" s="1" t="s">
        <v>292</v>
      </c>
      <c r="H1399" s="1" t="s">
        <v>128</v>
      </c>
      <c r="I1399" s="1" t="s">
        <v>597</v>
      </c>
      <c r="J1399" s="1">
        <v>2440</v>
      </c>
      <c r="K1399" s="1" t="s">
        <v>345</v>
      </c>
      <c r="L1399" s="1" t="s">
        <v>345</v>
      </c>
      <c r="M1399" s="1"/>
      <c r="N1399" s="1" t="s">
        <v>606</v>
      </c>
      <c r="O1399" s="1" t="str">
        <f t="shared" si="674"/>
        <v>No</v>
      </c>
      <c r="P1399" s="1" t="s">
        <v>722</v>
      </c>
      <c r="Q1399" s="1">
        <v>6.6</v>
      </c>
      <c r="R1399" s="1">
        <f t="shared" si="669"/>
        <v>0</v>
      </c>
      <c r="S1399" s="1">
        <v>6.6</v>
      </c>
      <c r="T1399" s="1" t="s">
        <v>30</v>
      </c>
      <c r="U1399" s="1">
        <f>R1399/1000</f>
        <v>0</v>
      </c>
      <c r="V1399" s="1">
        <f>S1399/1000</f>
        <v>6.6E-3</v>
      </c>
      <c r="W1399" s="1" t="s">
        <v>231</v>
      </c>
      <c r="X1399" s="1" t="str">
        <f t="shared" si="677"/>
        <v>No</v>
      </c>
      <c r="AB1399" t="s">
        <v>467</v>
      </c>
      <c r="AC1399" t="str">
        <f t="shared" si="680"/>
        <v>No</v>
      </c>
      <c r="AD1399" t="str">
        <f t="shared" si="657"/>
        <v>No</v>
      </c>
      <c r="AE1399" t="str">
        <f t="shared" si="658"/>
        <v>No</v>
      </c>
      <c r="AF1399" t="str">
        <f t="shared" si="659"/>
        <v>No</v>
      </c>
      <c r="AG1399" t="str">
        <f t="shared" si="660"/>
        <v>Yes</v>
      </c>
      <c r="AH1399" s="1" t="s">
        <v>348</v>
      </c>
      <c r="AI1399" t="s">
        <v>348</v>
      </c>
      <c r="AJ1399" t="str">
        <f t="shared" si="681"/>
        <v/>
      </c>
      <c r="AK1399" t="str">
        <f t="shared" si="662"/>
        <v/>
      </c>
      <c r="AL1399" t="str">
        <f t="shared" si="663"/>
        <v/>
      </c>
      <c r="AM1399" t="str">
        <f t="shared" si="653"/>
        <v/>
      </c>
      <c r="AN1399" t="str">
        <f t="shared" si="654"/>
        <v>Pharmaceutical</v>
      </c>
      <c r="AO1399" t="str">
        <f t="shared" si="655"/>
        <v/>
      </c>
      <c r="AP1399" t="str">
        <f t="shared" si="656"/>
        <v/>
      </c>
    </row>
    <row r="1400" spans="1:42" hidden="1" x14ac:dyDescent="0.35">
      <c r="A1400" s="1">
        <v>4087170</v>
      </c>
      <c r="B1400" s="1" t="s">
        <v>586</v>
      </c>
      <c r="C1400" s="1" t="s">
        <v>588</v>
      </c>
      <c r="D1400" s="1">
        <v>2017</v>
      </c>
      <c r="E1400" s="1" t="s">
        <v>618</v>
      </c>
      <c r="F1400" s="1">
        <v>67523</v>
      </c>
      <c r="G1400" s="1" t="s">
        <v>307</v>
      </c>
      <c r="H1400" s="1" t="s">
        <v>141</v>
      </c>
      <c r="I1400" s="1" t="s">
        <v>597</v>
      </c>
      <c r="J1400" s="1">
        <v>2440</v>
      </c>
      <c r="K1400" s="1" t="s">
        <v>345</v>
      </c>
      <c r="L1400" s="1" t="s">
        <v>561</v>
      </c>
      <c r="M1400" s="1"/>
      <c r="N1400" s="1" t="s">
        <v>606</v>
      </c>
      <c r="O1400" s="1" t="str">
        <f t="shared" si="674"/>
        <v>No</v>
      </c>
      <c r="P1400" s="1" t="s">
        <v>722</v>
      </c>
      <c r="Q1400" s="1">
        <v>27</v>
      </c>
      <c r="R1400" s="1">
        <f t="shared" si="669"/>
        <v>0</v>
      </c>
      <c r="S1400" s="1">
        <v>10</v>
      </c>
      <c r="T1400" s="1" t="s">
        <v>30</v>
      </c>
      <c r="U1400" s="1">
        <f>R1400/1000</f>
        <v>0</v>
      </c>
      <c r="V1400" s="1">
        <f>S1400/1000</f>
        <v>0.01</v>
      </c>
      <c r="W1400" s="1" t="s">
        <v>231</v>
      </c>
      <c r="X1400" s="1" t="str">
        <f t="shared" si="677"/>
        <v>No</v>
      </c>
      <c r="AB1400" t="s">
        <v>482</v>
      </c>
      <c r="AC1400" t="str">
        <f t="shared" si="680"/>
        <v>No</v>
      </c>
      <c r="AD1400" t="str">
        <f t="shared" si="657"/>
        <v>No</v>
      </c>
      <c r="AE1400" t="str">
        <f t="shared" si="658"/>
        <v>No</v>
      </c>
      <c r="AF1400" t="str">
        <f t="shared" si="659"/>
        <v>Yes</v>
      </c>
      <c r="AG1400" t="str">
        <f t="shared" si="660"/>
        <v>Yes</v>
      </c>
      <c r="AH1400" s="1" t="s">
        <v>348</v>
      </c>
      <c r="AI1400" t="s">
        <v>348</v>
      </c>
      <c r="AJ1400" t="str">
        <f t="shared" si="681"/>
        <v/>
      </c>
      <c r="AK1400" t="str">
        <f t="shared" si="662"/>
        <v/>
      </c>
      <c r="AL1400" t="str">
        <f t="shared" si="663"/>
        <v/>
      </c>
      <c r="AM1400" t="str">
        <f t="shared" si="653"/>
        <v>Industrial</v>
      </c>
      <c r="AN1400" t="str">
        <f t="shared" si="654"/>
        <v>Pharmaceutical</v>
      </c>
      <c r="AO1400" t="str">
        <f t="shared" si="655"/>
        <v/>
      </c>
      <c r="AP1400" t="str">
        <f t="shared" si="656"/>
        <v/>
      </c>
    </row>
    <row r="1401" spans="1:42" hidden="1" x14ac:dyDescent="0.35">
      <c r="A1401" s="1">
        <v>4087170</v>
      </c>
      <c r="B1401" s="1" t="s">
        <v>586</v>
      </c>
      <c r="C1401" s="1" t="s">
        <v>587</v>
      </c>
      <c r="D1401" s="1">
        <v>2017</v>
      </c>
      <c r="E1401" s="1" t="s">
        <v>618</v>
      </c>
      <c r="F1401" s="1">
        <v>62819</v>
      </c>
      <c r="G1401" s="1" t="s">
        <v>219</v>
      </c>
      <c r="H1401" s="1" t="s">
        <v>56</v>
      </c>
      <c r="I1401" s="1" t="s">
        <v>596</v>
      </c>
      <c r="J1401" s="1">
        <v>4433</v>
      </c>
      <c r="K1401" s="1" t="s">
        <v>614</v>
      </c>
      <c r="L1401" s="1" t="s">
        <v>559</v>
      </c>
      <c r="M1401" s="1"/>
      <c r="N1401" s="1" t="s">
        <v>606</v>
      </c>
      <c r="O1401" s="1" t="str">
        <f t="shared" si="674"/>
        <v>No</v>
      </c>
      <c r="P1401" s="1" t="s">
        <v>722</v>
      </c>
      <c r="Q1401" s="1">
        <v>0.16</v>
      </c>
      <c r="R1401" s="1">
        <f t="shared" si="669"/>
        <v>0</v>
      </c>
      <c r="S1401" s="1">
        <v>0.16</v>
      </c>
      <c r="T1401" s="1" t="s">
        <v>7</v>
      </c>
      <c r="U1401" s="1">
        <f>R1401/1</f>
        <v>0</v>
      </c>
      <c r="V1401" s="1">
        <f>S1401</f>
        <v>0.16</v>
      </c>
      <c r="W1401" s="1" t="s">
        <v>177</v>
      </c>
      <c r="X1401" s="1" t="str">
        <f t="shared" si="677"/>
        <v>No</v>
      </c>
      <c r="AB1401" t="s">
        <v>395</v>
      </c>
      <c r="AC1401" t="str">
        <f t="shared" si="680"/>
        <v>No</v>
      </c>
      <c r="AD1401" t="str">
        <f t="shared" si="657"/>
        <v>Yes</v>
      </c>
      <c r="AE1401" t="str">
        <f t="shared" si="658"/>
        <v>Yes</v>
      </c>
      <c r="AF1401" t="str">
        <f t="shared" si="659"/>
        <v>Yes</v>
      </c>
      <c r="AG1401" t="str">
        <f t="shared" si="660"/>
        <v>Yes</v>
      </c>
      <c r="AH1401" s="1" t="s">
        <v>348</v>
      </c>
      <c r="AI1401" t="s">
        <v>348</v>
      </c>
      <c r="AJ1401" t="str">
        <f t="shared" si="681"/>
        <v/>
      </c>
      <c r="AK1401" t="str">
        <f t="shared" si="662"/>
        <v>PCP</v>
      </c>
      <c r="AL1401" t="str">
        <f t="shared" si="663"/>
        <v>Consumer</v>
      </c>
      <c r="AM1401" t="str">
        <f t="shared" si="653"/>
        <v>Industrial</v>
      </c>
      <c r="AN1401" t="str">
        <f t="shared" si="654"/>
        <v>Pharmaceutical</v>
      </c>
      <c r="AO1401" t="str">
        <f t="shared" si="655"/>
        <v/>
      </c>
      <c r="AP1401" t="str">
        <f t="shared" si="656"/>
        <v/>
      </c>
    </row>
    <row r="1402" spans="1:42" hidden="1" x14ac:dyDescent="0.35">
      <c r="A1402" s="1">
        <v>4087170</v>
      </c>
      <c r="B1402" s="1" t="s">
        <v>586</v>
      </c>
      <c r="C1402" s="1" t="s">
        <v>588</v>
      </c>
      <c r="D1402" s="1">
        <v>2017</v>
      </c>
      <c r="E1402" s="1" t="s">
        <v>618</v>
      </c>
      <c r="F1402" s="1">
        <v>67458</v>
      </c>
      <c r="G1402" s="1" t="s">
        <v>253</v>
      </c>
      <c r="H1402" s="1" t="s">
        <v>91</v>
      </c>
      <c r="I1402" s="1" t="s">
        <v>597</v>
      </c>
      <c r="J1402" s="1">
        <v>2440</v>
      </c>
      <c r="K1402" s="1" t="s">
        <v>345</v>
      </c>
      <c r="L1402" s="1" t="s">
        <v>561</v>
      </c>
      <c r="M1402" s="1"/>
      <c r="N1402" s="1" t="s">
        <v>606</v>
      </c>
      <c r="O1402" s="1" t="str">
        <f t="shared" si="674"/>
        <v>No</v>
      </c>
      <c r="P1402" s="1" t="s">
        <v>722</v>
      </c>
      <c r="Q1402" s="1">
        <v>80</v>
      </c>
      <c r="R1402" s="1">
        <f t="shared" si="669"/>
        <v>0</v>
      </c>
      <c r="S1402" s="1">
        <v>80</v>
      </c>
      <c r="T1402" s="1" t="s">
        <v>30</v>
      </c>
      <c r="U1402" s="1">
        <f>R1402/1000</f>
        <v>0</v>
      </c>
      <c r="V1402" s="1">
        <f>S1402/1000</f>
        <v>0.08</v>
      </c>
      <c r="W1402" s="1" t="s">
        <v>231</v>
      </c>
      <c r="X1402" s="1" t="str">
        <f t="shared" si="677"/>
        <v>No</v>
      </c>
      <c r="AB1402" t="s">
        <v>429</v>
      </c>
      <c r="AC1402" t="str">
        <f t="shared" si="680"/>
        <v>No</v>
      </c>
      <c r="AD1402" t="str">
        <f t="shared" si="657"/>
        <v>No</v>
      </c>
      <c r="AE1402" t="str">
        <f t="shared" si="658"/>
        <v>No</v>
      </c>
      <c r="AF1402" t="str">
        <f t="shared" si="659"/>
        <v>Yes</v>
      </c>
      <c r="AG1402" t="str">
        <f t="shared" si="660"/>
        <v>Yes</v>
      </c>
      <c r="AH1402" s="1" t="s">
        <v>348</v>
      </c>
      <c r="AI1402" t="s">
        <v>348</v>
      </c>
      <c r="AJ1402" t="str">
        <f t="shared" si="681"/>
        <v/>
      </c>
      <c r="AK1402" t="str">
        <f t="shared" si="662"/>
        <v/>
      </c>
      <c r="AL1402" t="str">
        <f t="shared" si="663"/>
        <v/>
      </c>
      <c r="AM1402" t="str">
        <f t="shared" si="653"/>
        <v>Industrial</v>
      </c>
      <c r="AN1402" t="str">
        <f t="shared" si="654"/>
        <v>Pharmaceutical</v>
      </c>
      <c r="AO1402" t="str">
        <f t="shared" si="655"/>
        <v/>
      </c>
      <c r="AP1402" t="str">
        <f t="shared" si="656"/>
        <v/>
      </c>
    </row>
    <row r="1403" spans="1:42" hidden="1" x14ac:dyDescent="0.35">
      <c r="A1403" s="1">
        <v>4087170</v>
      </c>
      <c r="B1403" s="1" t="s">
        <v>586</v>
      </c>
      <c r="C1403" s="1" t="s">
        <v>587</v>
      </c>
      <c r="D1403" s="1">
        <v>2017</v>
      </c>
      <c r="E1403" s="1" t="s">
        <v>618</v>
      </c>
      <c r="F1403" s="1">
        <v>62808</v>
      </c>
      <c r="G1403" s="1" t="s">
        <v>210</v>
      </c>
      <c r="H1403" s="1" t="s">
        <v>45</v>
      </c>
      <c r="I1403" s="1" t="s">
        <v>596</v>
      </c>
      <c r="J1403" s="1">
        <v>4433</v>
      </c>
      <c r="K1403" s="1" t="s">
        <v>614</v>
      </c>
      <c r="L1403" s="1" t="s">
        <v>532</v>
      </c>
      <c r="M1403" s="1"/>
      <c r="N1403" s="1" t="s">
        <v>606</v>
      </c>
      <c r="O1403" s="1" t="str">
        <f t="shared" si="674"/>
        <v>No</v>
      </c>
      <c r="P1403" s="1" t="s">
        <v>722</v>
      </c>
      <c r="Q1403" s="1">
        <v>0.04</v>
      </c>
      <c r="R1403" s="1">
        <f t="shared" si="669"/>
        <v>0</v>
      </c>
      <c r="S1403" s="1">
        <v>0.04</v>
      </c>
      <c r="T1403" s="1" t="s">
        <v>7</v>
      </c>
      <c r="U1403" s="1">
        <f>R1403/1</f>
        <v>0</v>
      </c>
      <c r="V1403" s="1">
        <f>S1403</f>
        <v>0.04</v>
      </c>
      <c r="W1403" s="1" t="s">
        <v>177</v>
      </c>
      <c r="X1403" s="1" t="str">
        <f t="shared" si="677"/>
        <v>No</v>
      </c>
      <c r="AB1403" t="s">
        <v>384</v>
      </c>
      <c r="AC1403" t="str">
        <f t="shared" si="680"/>
        <v>No</v>
      </c>
      <c r="AD1403" t="str">
        <f t="shared" si="657"/>
        <v>No</v>
      </c>
      <c r="AE1403" t="str">
        <f t="shared" si="658"/>
        <v>No</v>
      </c>
      <c r="AF1403" t="str">
        <f t="shared" si="659"/>
        <v>No</v>
      </c>
      <c r="AG1403" t="str">
        <f t="shared" si="660"/>
        <v>No</v>
      </c>
      <c r="AH1403" s="1" t="s">
        <v>348</v>
      </c>
      <c r="AI1403" t="s">
        <v>349</v>
      </c>
      <c r="AJ1403" t="str">
        <f t="shared" si="681"/>
        <v/>
      </c>
      <c r="AK1403" t="str">
        <f t="shared" si="662"/>
        <v/>
      </c>
      <c r="AL1403" t="str">
        <f t="shared" si="663"/>
        <v/>
      </c>
      <c r="AM1403" t="str">
        <f t="shared" ref="AM1403:AM1466" si="682">IF(AF1403="Yes", "Industrial", "")</f>
        <v/>
      </c>
      <c r="AN1403" t="str">
        <f t="shared" ref="AN1403:AN1466" si="683">IF(AG1403="Yes", "Pharmaceutical", "")</f>
        <v/>
      </c>
      <c r="AO1403" t="str">
        <f t="shared" ref="AO1403:AO1466" si="684">IF(AH1403="Yes", "PAH", "")</f>
        <v/>
      </c>
      <c r="AP1403" t="str">
        <f t="shared" ref="AP1403:AP1466" si="685">IF(AI1403="Yes", "Other", "")</f>
        <v>Other</v>
      </c>
    </row>
    <row r="1404" spans="1:42" hidden="1" x14ac:dyDescent="0.35">
      <c r="A1404" s="1">
        <v>4087170</v>
      </c>
      <c r="B1404" s="1" t="s">
        <v>586</v>
      </c>
      <c r="C1404" s="1" t="s">
        <v>588</v>
      </c>
      <c r="D1404" s="1">
        <v>2017</v>
      </c>
      <c r="E1404" s="1" t="s">
        <v>618</v>
      </c>
      <c r="F1404" s="1">
        <v>68006</v>
      </c>
      <c r="G1404" s="1" t="s">
        <v>325</v>
      </c>
      <c r="H1404" s="1" t="s">
        <v>156</v>
      </c>
      <c r="I1404" s="1" t="s">
        <v>597</v>
      </c>
      <c r="J1404" s="1">
        <v>2440</v>
      </c>
      <c r="K1404" s="1" t="s">
        <v>345</v>
      </c>
      <c r="L1404" s="1" t="s">
        <v>345</v>
      </c>
      <c r="M1404" s="1"/>
      <c r="N1404" s="1" t="s">
        <v>606</v>
      </c>
      <c r="O1404" s="1" t="str">
        <f t="shared" si="674"/>
        <v>No</v>
      </c>
      <c r="P1404" s="1" t="s">
        <v>722</v>
      </c>
      <c r="Q1404" s="1">
        <v>20</v>
      </c>
      <c r="R1404" s="1">
        <f t="shared" si="669"/>
        <v>0</v>
      </c>
      <c r="S1404" s="1">
        <v>20</v>
      </c>
      <c r="T1404" s="1" t="s">
        <v>30</v>
      </c>
      <c r="U1404" s="1">
        <f>R1404/1000</f>
        <v>0</v>
      </c>
      <c r="V1404" s="1">
        <f>S1404/1000</f>
        <v>0.02</v>
      </c>
      <c r="W1404" s="1" t="s">
        <v>318</v>
      </c>
      <c r="X1404" s="1" t="str">
        <f t="shared" si="677"/>
        <v>No</v>
      </c>
      <c r="AB1404" t="s">
        <v>496</v>
      </c>
      <c r="AC1404" t="str">
        <f t="shared" si="680"/>
        <v>No</v>
      </c>
      <c r="AD1404" t="str">
        <f t="shared" si="657"/>
        <v>No</v>
      </c>
      <c r="AE1404" t="str">
        <f t="shared" si="658"/>
        <v>No</v>
      </c>
      <c r="AF1404" t="str">
        <f t="shared" si="659"/>
        <v>No</v>
      </c>
      <c r="AG1404" t="str">
        <f t="shared" si="660"/>
        <v>Yes</v>
      </c>
      <c r="AH1404" s="1" t="s">
        <v>348</v>
      </c>
      <c r="AI1404" t="s">
        <v>348</v>
      </c>
      <c r="AJ1404" t="str">
        <f t="shared" si="681"/>
        <v/>
      </c>
      <c r="AK1404" t="str">
        <f t="shared" si="662"/>
        <v/>
      </c>
      <c r="AL1404" t="str">
        <f t="shared" si="663"/>
        <v/>
      </c>
      <c r="AM1404" t="str">
        <f t="shared" si="682"/>
        <v/>
      </c>
      <c r="AN1404" t="str">
        <f t="shared" si="683"/>
        <v>Pharmaceutical</v>
      </c>
      <c r="AO1404" t="str">
        <f t="shared" si="684"/>
        <v/>
      </c>
      <c r="AP1404" t="str">
        <f t="shared" si="685"/>
        <v/>
      </c>
    </row>
    <row r="1405" spans="1:42" hidden="1" x14ac:dyDescent="0.35">
      <c r="A1405" s="1">
        <v>4087170</v>
      </c>
      <c r="B1405" s="1" t="s">
        <v>586</v>
      </c>
      <c r="C1405" s="1" t="s">
        <v>587</v>
      </c>
      <c r="D1405" s="1">
        <v>2017</v>
      </c>
      <c r="E1405" s="1" t="s">
        <v>618</v>
      </c>
      <c r="F1405" s="1">
        <v>67469</v>
      </c>
      <c r="G1405" s="1" t="s">
        <v>262</v>
      </c>
      <c r="H1405" s="1" t="s">
        <v>99</v>
      </c>
      <c r="I1405" s="1" t="s">
        <v>597</v>
      </c>
      <c r="J1405" s="1">
        <v>2440</v>
      </c>
      <c r="K1405" s="1" t="s">
        <v>345</v>
      </c>
      <c r="L1405" s="1" t="s">
        <v>561</v>
      </c>
      <c r="M1405" s="1"/>
      <c r="N1405" s="1" t="s">
        <v>606</v>
      </c>
      <c r="O1405" s="1" t="str">
        <f t="shared" si="674"/>
        <v>No</v>
      </c>
      <c r="P1405" s="1" t="s">
        <v>722</v>
      </c>
      <c r="Q1405" s="1">
        <v>226</v>
      </c>
      <c r="R1405" s="1">
        <f t="shared" si="669"/>
        <v>0</v>
      </c>
      <c r="S1405" s="1">
        <v>226</v>
      </c>
      <c r="T1405" s="1" t="s">
        <v>30</v>
      </c>
      <c r="U1405" s="1">
        <f>R1405/1000</f>
        <v>0</v>
      </c>
      <c r="V1405" s="1">
        <f>S1405/1000</f>
        <v>0.22600000000000001</v>
      </c>
      <c r="W1405" s="1" t="s">
        <v>231</v>
      </c>
      <c r="X1405" s="1" t="str">
        <f t="shared" si="677"/>
        <v>No</v>
      </c>
      <c r="AB1405" t="s">
        <v>438</v>
      </c>
      <c r="AC1405" t="str">
        <f t="shared" si="680"/>
        <v>No</v>
      </c>
      <c r="AD1405" t="str">
        <f t="shared" si="657"/>
        <v>No</v>
      </c>
      <c r="AE1405" t="str">
        <f t="shared" si="658"/>
        <v>No</v>
      </c>
      <c r="AF1405" t="str">
        <f t="shared" si="659"/>
        <v>Yes</v>
      </c>
      <c r="AG1405" t="str">
        <f t="shared" si="660"/>
        <v>Yes</v>
      </c>
      <c r="AH1405" s="1" t="s">
        <v>348</v>
      </c>
      <c r="AI1405" t="s">
        <v>348</v>
      </c>
      <c r="AJ1405" t="str">
        <f t="shared" si="681"/>
        <v/>
      </c>
      <c r="AK1405" t="str">
        <f t="shared" si="662"/>
        <v/>
      </c>
      <c r="AL1405" t="str">
        <f t="shared" si="663"/>
        <v/>
      </c>
      <c r="AM1405" t="str">
        <f t="shared" si="682"/>
        <v>Industrial</v>
      </c>
      <c r="AN1405" t="str">
        <f t="shared" si="683"/>
        <v>Pharmaceutical</v>
      </c>
      <c r="AO1405" t="str">
        <f t="shared" si="684"/>
        <v/>
      </c>
      <c r="AP1405" t="str">
        <f t="shared" si="685"/>
        <v/>
      </c>
    </row>
    <row r="1406" spans="1:42" hidden="1" x14ac:dyDescent="0.35">
      <c r="A1406" s="1">
        <v>4087170</v>
      </c>
      <c r="B1406" s="1" t="s">
        <v>586</v>
      </c>
      <c r="C1406" s="1" t="s">
        <v>588</v>
      </c>
      <c r="D1406" s="1">
        <v>2017</v>
      </c>
      <c r="E1406" s="1" t="s">
        <v>618</v>
      </c>
      <c r="F1406" s="1">
        <v>34696</v>
      </c>
      <c r="G1406" s="1" t="s">
        <v>191</v>
      </c>
      <c r="H1406" s="1" t="s">
        <v>22</v>
      </c>
      <c r="I1406" s="1" t="s">
        <v>596</v>
      </c>
      <c r="J1406" s="1">
        <v>4433</v>
      </c>
      <c r="K1406" s="1" t="s">
        <v>614</v>
      </c>
      <c r="L1406" s="1" t="s">
        <v>551</v>
      </c>
      <c r="M1406" s="1"/>
      <c r="N1406" s="1" t="s">
        <v>606</v>
      </c>
      <c r="O1406" s="1" t="str">
        <f t="shared" si="674"/>
        <v>No</v>
      </c>
      <c r="P1406" s="1" t="s">
        <v>722</v>
      </c>
      <c r="Q1406" s="1">
        <v>0.02</v>
      </c>
      <c r="R1406" s="1">
        <f t="shared" si="669"/>
        <v>0</v>
      </c>
      <c r="S1406" s="1">
        <v>0.02</v>
      </c>
      <c r="T1406" s="1" t="s">
        <v>7</v>
      </c>
      <c r="U1406" s="1">
        <f>R1406/1</f>
        <v>0</v>
      </c>
      <c r="V1406" s="1">
        <f>S1406</f>
        <v>0.02</v>
      </c>
      <c r="W1406" s="1" t="s">
        <v>177</v>
      </c>
      <c r="X1406" s="1" t="str">
        <f t="shared" si="677"/>
        <v>No</v>
      </c>
      <c r="AB1406" t="s">
        <v>362</v>
      </c>
      <c r="AC1406" t="s">
        <v>349</v>
      </c>
      <c r="AD1406" t="str">
        <f t="shared" si="657"/>
        <v>Yes</v>
      </c>
      <c r="AE1406" t="str">
        <f t="shared" si="658"/>
        <v>Yes</v>
      </c>
      <c r="AF1406" t="str">
        <f t="shared" si="659"/>
        <v>Yes</v>
      </c>
      <c r="AG1406" t="str">
        <f t="shared" si="660"/>
        <v>Yes</v>
      </c>
      <c r="AH1406" t="s">
        <v>349</v>
      </c>
      <c r="AI1406" t="s">
        <v>348</v>
      </c>
      <c r="AJ1406" t="str">
        <f t="shared" si="681"/>
        <v>Pesticide</v>
      </c>
      <c r="AK1406" t="str">
        <f t="shared" si="662"/>
        <v>PCP</v>
      </c>
      <c r="AL1406" t="str">
        <f t="shared" si="663"/>
        <v>Consumer</v>
      </c>
      <c r="AM1406" t="str">
        <f t="shared" si="682"/>
        <v>Industrial</v>
      </c>
      <c r="AN1406" t="str">
        <f t="shared" si="683"/>
        <v>Pharmaceutical</v>
      </c>
      <c r="AO1406" t="str">
        <f t="shared" si="684"/>
        <v>PAH</v>
      </c>
      <c r="AP1406" t="str">
        <f t="shared" si="685"/>
        <v/>
      </c>
    </row>
    <row r="1407" spans="1:42" hidden="1" x14ac:dyDescent="0.35">
      <c r="A1407" s="1">
        <v>4087170</v>
      </c>
      <c r="B1407" s="1" t="s">
        <v>586</v>
      </c>
      <c r="C1407" s="1" t="s">
        <v>587</v>
      </c>
      <c r="D1407" s="1">
        <v>2017</v>
      </c>
      <c r="E1407" s="1" t="s">
        <v>618</v>
      </c>
      <c r="F1407" s="1">
        <v>67477</v>
      </c>
      <c r="G1407" s="1" t="s">
        <v>268</v>
      </c>
      <c r="H1407" s="1" t="s">
        <v>105</v>
      </c>
      <c r="I1407" s="1" t="s">
        <v>597</v>
      </c>
      <c r="J1407" s="1">
        <v>2440</v>
      </c>
      <c r="K1407" s="1" t="s">
        <v>345</v>
      </c>
      <c r="L1407" s="1" t="s">
        <v>561</v>
      </c>
      <c r="M1407" s="1"/>
      <c r="N1407" s="1" t="s">
        <v>606</v>
      </c>
      <c r="O1407" s="1" t="str">
        <f t="shared" si="674"/>
        <v>No</v>
      </c>
      <c r="P1407" s="1" t="s">
        <v>722</v>
      </c>
      <c r="Q1407" s="1">
        <v>116</v>
      </c>
      <c r="R1407" s="1">
        <f t="shared" si="669"/>
        <v>0</v>
      </c>
      <c r="S1407" s="1">
        <v>50</v>
      </c>
      <c r="T1407" s="1" t="s">
        <v>30</v>
      </c>
      <c r="U1407" s="1">
        <f t="shared" ref="U1407:V1414" si="686">R1407/1000</f>
        <v>0</v>
      </c>
      <c r="V1407" s="1">
        <f t="shared" si="686"/>
        <v>0.05</v>
      </c>
      <c r="W1407" s="1" t="s">
        <v>231</v>
      </c>
      <c r="X1407" s="1" t="str">
        <f t="shared" si="677"/>
        <v>No</v>
      </c>
      <c r="AB1407" t="s">
        <v>444</v>
      </c>
      <c r="AC1407" t="str">
        <f>IF(ISNUMBER(SEARCH("Pesticide, active_ingredient", AB1407)), "Yes", "No")</f>
        <v>No</v>
      </c>
      <c r="AD1407" t="str">
        <f t="shared" ref="AD1407:AD1470" si="687">IF(ISNUMBER(SEARCH("Personal_care", AB1407)), "Yes", "No")</f>
        <v>No</v>
      </c>
      <c r="AE1407" t="str">
        <f t="shared" ref="AE1407:AE1470" si="688">IF(ISNUMBER(SEARCH("Consumer_use", AB1407)), "Yes", "No")</f>
        <v>No</v>
      </c>
      <c r="AF1407" t="str">
        <f t="shared" ref="AF1407:AF1470" si="689">IF(ISNUMBER(SEARCH("Industrial_manufacturing", AB1407)), "Yes", "No")</f>
        <v>Yes</v>
      </c>
      <c r="AG1407" t="str">
        <f t="shared" ref="AG1407:AG1470" si="690">IF(ISNUMBER(SEARCH("Drug", AB1407)), "Yes", "No")</f>
        <v>Yes</v>
      </c>
      <c r="AH1407" s="1" t="s">
        <v>348</v>
      </c>
      <c r="AI1407" t="s">
        <v>348</v>
      </c>
      <c r="AJ1407" t="str">
        <f t="shared" si="681"/>
        <v/>
      </c>
      <c r="AK1407" t="str">
        <f t="shared" si="662"/>
        <v/>
      </c>
      <c r="AL1407" t="str">
        <f t="shared" si="663"/>
        <v/>
      </c>
      <c r="AM1407" t="str">
        <f t="shared" si="682"/>
        <v>Industrial</v>
      </c>
      <c r="AN1407" t="str">
        <f t="shared" si="683"/>
        <v>Pharmaceutical</v>
      </c>
      <c r="AO1407" t="str">
        <f t="shared" si="684"/>
        <v/>
      </c>
      <c r="AP1407" t="str">
        <f t="shared" si="685"/>
        <v/>
      </c>
    </row>
    <row r="1408" spans="1:42" hidden="1" x14ac:dyDescent="0.35">
      <c r="A1408" s="1">
        <v>4087170</v>
      </c>
      <c r="B1408" s="1" t="s">
        <v>586</v>
      </c>
      <c r="C1408" s="1" t="s">
        <v>588</v>
      </c>
      <c r="D1408" s="1">
        <v>2017</v>
      </c>
      <c r="E1408" s="1" t="s">
        <v>618</v>
      </c>
      <c r="F1408" s="1">
        <v>68017</v>
      </c>
      <c r="G1408" s="1" t="s">
        <v>333</v>
      </c>
      <c r="H1408" s="1" t="s">
        <v>164</v>
      </c>
      <c r="I1408" s="1" t="s">
        <v>597</v>
      </c>
      <c r="J1408" s="1">
        <v>2440</v>
      </c>
      <c r="K1408" s="1" t="s">
        <v>345</v>
      </c>
      <c r="L1408" s="1" t="s">
        <v>345</v>
      </c>
      <c r="M1408" s="1"/>
      <c r="N1408" s="1" t="s">
        <v>606</v>
      </c>
      <c r="O1408" s="1" t="str">
        <f t="shared" si="674"/>
        <v>No</v>
      </c>
      <c r="P1408" s="1" t="s">
        <v>722</v>
      </c>
      <c r="Q1408" s="1">
        <v>290</v>
      </c>
      <c r="R1408" s="1">
        <f t="shared" si="669"/>
        <v>0</v>
      </c>
      <c r="S1408" s="1">
        <v>46</v>
      </c>
      <c r="T1408" s="1" t="s">
        <v>30</v>
      </c>
      <c r="U1408" s="1">
        <f t="shared" si="686"/>
        <v>0</v>
      </c>
      <c r="V1408" s="1">
        <f t="shared" si="686"/>
        <v>4.5999999999999999E-2</v>
      </c>
      <c r="W1408" s="1" t="s">
        <v>318</v>
      </c>
      <c r="X1408" s="1" t="str">
        <f t="shared" si="677"/>
        <v>No</v>
      </c>
      <c r="AB1408" t="s">
        <v>502</v>
      </c>
      <c r="AC1408" t="str">
        <f>IF(ISNUMBER(SEARCH("Pesticide, active_ingredient", AB1408)), "Yes", "No")</f>
        <v>No</v>
      </c>
      <c r="AD1408" t="str">
        <f t="shared" si="687"/>
        <v>No</v>
      </c>
      <c r="AE1408" t="str">
        <f t="shared" si="688"/>
        <v>No</v>
      </c>
      <c r="AF1408" t="str">
        <f t="shared" si="689"/>
        <v>No</v>
      </c>
      <c r="AG1408" t="str">
        <f t="shared" si="690"/>
        <v>Yes</v>
      </c>
      <c r="AH1408" s="1" t="s">
        <v>348</v>
      </c>
      <c r="AI1408" t="s">
        <v>348</v>
      </c>
      <c r="AJ1408" t="str">
        <f t="shared" si="681"/>
        <v/>
      </c>
      <c r="AK1408" t="str">
        <f t="shared" si="662"/>
        <v/>
      </c>
      <c r="AL1408" t="str">
        <f t="shared" si="663"/>
        <v/>
      </c>
      <c r="AM1408" t="str">
        <f t="shared" si="682"/>
        <v/>
      </c>
      <c r="AN1408" t="str">
        <f t="shared" si="683"/>
        <v>Pharmaceutical</v>
      </c>
      <c r="AO1408" t="str">
        <f t="shared" si="684"/>
        <v/>
      </c>
      <c r="AP1408" t="str">
        <f t="shared" si="685"/>
        <v/>
      </c>
    </row>
    <row r="1409" spans="1:42" hidden="1" x14ac:dyDescent="0.35">
      <c r="A1409" s="1">
        <v>4087170</v>
      </c>
      <c r="B1409" s="1" t="s">
        <v>586</v>
      </c>
      <c r="C1409" s="1" t="s">
        <v>587</v>
      </c>
      <c r="D1409" s="1">
        <v>2017</v>
      </c>
      <c r="E1409" s="1" t="s">
        <v>618</v>
      </c>
      <c r="F1409" s="1">
        <v>67524</v>
      </c>
      <c r="G1409" s="1" t="s">
        <v>308</v>
      </c>
      <c r="H1409" s="1" t="s">
        <v>142</v>
      </c>
      <c r="I1409" s="1" t="s">
        <v>597</v>
      </c>
      <c r="J1409" s="1">
        <v>2440</v>
      </c>
      <c r="K1409" s="1" t="s">
        <v>345</v>
      </c>
      <c r="L1409" s="1" t="s">
        <v>345</v>
      </c>
      <c r="M1409" s="1"/>
      <c r="N1409" s="1" t="s">
        <v>606</v>
      </c>
      <c r="O1409" s="1" t="str">
        <f t="shared" si="674"/>
        <v>No</v>
      </c>
      <c r="P1409" s="1" t="s">
        <v>722</v>
      </c>
      <c r="Q1409" s="1">
        <v>80</v>
      </c>
      <c r="R1409" s="1">
        <f t="shared" si="669"/>
        <v>0</v>
      </c>
      <c r="S1409" s="1">
        <v>114</v>
      </c>
      <c r="T1409" s="1" t="s">
        <v>30</v>
      </c>
      <c r="U1409" s="1">
        <f t="shared" si="686"/>
        <v>0</v>
      </c>
      <c r="V1409" s="1">
        <f t="shared" si="686"/>
        <v>0.114</v>
      </c>
      <c r="W1409" s="1" t="s">
        <v>231</v>
      </c>
      <c r="X1409" s="1" t="str">
        <f t="shared" si="677"/>
        <v>No</v>
      </c>
      <c r="AB1409" t="s">
        <v>483</v>
      </c>
      <c r="AC1409" t="str">
        <f>IF(ISNUMBER(SEARCH("Pesticide, active_ingredient", AB1409)), "Yes", "No")</f>
        <v>No</v>
      </c>
      <c r="AD1409" t="str">
        <f t="shared" si="687"/>
        <v>No</v>
      </c>
      <c r="AE1409" t="str">
        <f t="shared" si="688"/>
        <v>No</v>
      </c>
      <c r="AF1409" t="str">
        <f t="shared" si="689"/>
        <v>No</v>
      </c>
      <c r="AG1409" t="str">
        <f t="shared" si="690"/>
        <v>Yes</v>
      </c>
      <c r="AH1409" s="1" t="s">
        <v>348</v>
      </c>
      <c r="AI1409" t="s">
        <v>348</v>
      </c>
      <c r="AJ1409" t="str">
        <f t="shared" si="681"/>
        <v/>
      </c>
      <c r="AK1409" t="str">
        <f t="shared" si="662"/>
        <v/>
      </c>
      <c r="AL1409" t="str">
        <f t="shared" si="663"/>
        <v/>
      </c>
      <c r="AM1409" t="str">
        <f t="shared" si="682"/>
        <v/>
      </c>
      <c r="AN1409" t="str">
        <f t="shared" si="683"/>
        <v>Pharmaceutical</v>
      </c>
      <c r="AO1409" t="str">
        <f t="shared" si="684"/>
        <v/>
      </c>
      <c r="AP1409" t="str">
        <f t="shared" si="685"/>
        <v/>
      </c>
    </row>
    <row r="1410" spans="1:42" hidden="1" x14ac:dyDescent="0.35">
      <c r="A1410" s="1">
        <v>4087170</v>
      </c>
      <c r="B1410" s="1" t="s">
        <v>586</v>
      </c>
      <c r="C1410" s="1" t="s">
        <v>588</v>
      </c>
      <c r="D1410" s="1">
        <v>2017</v>
      </c>
      <c r="E1410" s="1" t="s">
        <v>618</v>
      </c>
      <c r="F1410" s="1">
        <v>67493</v>
      </c>
      <c r="G1410" s="1" t="s">
        <v>280</v>
      </c>
      <c r="H1410" s="1" t="s">
        <v>116</v>
      </c>
      <c r="I1410" s="1" t="s">
        <v>597</v>
      </c>
      <c r="J1410" s="1">
        <v>2440</v>
      </c>
      <c r="K1410" s="1" t="s">
        <v>345</v>
      </c>
      <c r="L1410" s="1" t="s">
        <v>544</v>
      </c>
      <c r="M1410" s="1"/>
      <c r="N1410" s="1" t="s">
        <v>606</v>
      </c>
      <c r="O1410" s="1" t="str">
        <f t="shared" si="674"/>
        <v>No</v>
      </c>
      <c r="P1410" s="1" t="s">
        <v>722</v>
      </c>
      <c r="Q1410" s="1">
        <v>80</v>
      </c>
      <c r="R1410" s="1">
        <f t="shared" si="669"/>
        <v>0</v>
      </c>
      <c r="S1410" s="1">
        <v>58</v>
      </c>
      <c r="T1410" s="1" t="s">
        <v>30</v>
      </c>
      <c r="U1410" s="1">
        <f t="shared" si="686"/>
        <v>0</v>
      </c>
      <c r="V1410" s="1">
        <f t="shared" si="686"/>
        <v>5.8000000000000003E-2</v>
      </c>
      <c r="W1410" s="1" t="s">
        <v>231</v>
      </c>
      <c r="X1410" s="1" t="str">
        <f t="shared" si="677"/>
        <v>No</v>
      </c>
      <c r="AB1410" t="s">
        <v>456</v>
      </c>
      <c r="AC1410" s="1" t="s">
        <v>349</v>
      </c>
      <c r="AD1410" t="str">
        <f t="shared" si="687"/>
        <v>Yes</v>
      </c>
      <c r="AE1410" t="str">
        <f t="shared" si="688"/>
        <v>Yes</v>
      </c>
      <c r="AF1410" t="str">
        <f t="shared" si="689"/>
        <v>Yes</v>
      </c>
      <c r="AG1410" t="str">
        <f t="shared" si="690"/>
        <v>Yes</v>
      </c>
      <c r="AH1410" s="1" t="s">
        <v>348</v>
      </c>
      <c r="AI1410" t="s">
        <v>348</v>
      </c>
      <c r="AJ1410" t="str">
        <f t="shared" si="681"/>
        <v>Pesticide</v>
      </c>
      <c r="AK1410" t="str">
        <f t="shared" ref="AK1410:AK1473" si="691">IF(AD1410="Yes", "PCP", "")</f>
        <v>PCP</v>
      </c>
      <c r="AL1410" t="str">
        <f t="shared" ref="AL1410:AL1473" si="692">IF(AE1410="Yes", "Consumer", "")</f>
        <v>Consumer</v>
      </c>
      <c r="AM1410" t="str">
        <f t="shared" si="682"/>
        <v>Industrial</v>
      </c>
      <c r="AN1410" t="str">
        <f t="shared" si="683"/>
        <v>Pharmaceutical</v>
      </c>
      <c r="AO1410" t="str">
        <f t="shared" si="684"/>
        <v/>
      </c>
      <c r="AP1410" t="str">
        <f t="shared" si="685"/>
        <v/>
      </c>
    </row>
    <row r="1411" spans="1:42" hidden="1" x14ac:dyDescent="0.35">
      <c r="A1411" s="1">
        <v>4087170</v>
      </c>
      <c r="B1411" s="1" t="s">
        <v>586</v>
      </c>
      <c r="C1411" s="1" t="s">
        <v>587</v>
      </c>
      <c r="D1411" s="1">
        <v>2017</v>
      </c>
      <c r="E1411" s="1" t="s">
        <v>618</v>
      </c>
      <c r="F1411" s="1">
        <v>67446</v>
      </c>
      <c r="G1411" s="1" t="s">
        <v>242</v>
      </c>
      <c r="H1411" s="1" t="s">
        <v>80</v>
      </c>
      <c r="I1411" s="1" t="s">
        <v>597</v>
      </c>
      <c r="J1411" s="1">
        <v>2440</v>
      </c>
      <c r="K1411" s="1" t="s">
        <v>345</v>
      </c>
      <c r="L1411" s="1" t="s">
        <v>345</v>
      </c>
      <c r="M1411" s="1"/>
      <c r="N1411" s="1" t="s">
        <v>606</v>
      </c>
      <c r="O1411" s="1" t="str">
        <f t="shared" si="674"/>
        <v>No</v>
      </c>
      <c r="P1411" s="1" t="s">
        <v>722</v>
      </c>
      <c r="Q1411" s="1">
        <v>200</v>
      </c>
      <c r="R1411" s="1">
        <f t="shared" si="669"/>
        <v>0</v>
      </c>
      <c r="S1411" s="1">
        <v>88</v>
      </c>
      <c r="T1411" s="1" t="s">
        <v>30</v>
      </c>
      <c r="U1411" s="1">
        <f t="shared" si="686"/>
        <v>0</v>
      </c>
      <c r="V1411" s="1">
        <f t="shared" si="686"/>
        <v>8.7999999999999995E-2</v>
      </c>
      <c r="W1411" s="1" t="s">
        <v>231</v>
      </c>
      <c r="X1411" s="1" t="str">
        <f t="shared" si="677"/>
        <v>No</v>
      </c>
      <c r="AB1411" s="1" t="s">
        <v>377</v>
      </c>
      <c r="AC1411" t="str">
        <f>IF(ISNUMBER(SEARCH("Pesticide, active_ingredient", AB1411)), "Yes", "No")</f>
        <v>No</v>
      </c>
      <c r="AD1411" t="str">
        <f t="shared" si="687"/>
        <v>No</v>
      </c>
      <c r="AE1411" t="str">
        <f t="shared" si="688"/>
        <v>No</v>
      </c>
      <c r="AF1411" t="str">
        <f t="shared" si="689"/>
        <v>No</v>
      </c>
      <c r="AG1411" t="str">
        <f t="shared" si="690"/>
        <v>Yes</v>
      </c>
      <c r="AH1411" s="1" t="s">
        <v>348</v>
      </c>
      <c r="AI1411" t="s">
        <v>348</v>
      </c>
      <c r="AJ1411" t="str">
        <f t="shared" si="681"/>
        <v/>
      </c>
      <c r="AK1411" t="str">
        <f t="shared" si="691"/>
        <v/>
      </c>
      <c r="AL1411" t="str">
        <f t="shared" si="692"/>
        <v/>
      </c>
      <c r="AM1411" t="str">
        <f t="shared" si="682"/>
        <v/>
      </c>
      <c r="AN1411" t="str">
        <f t="shared" si="683"/>
        <v>Pharmaceutical</v>
      </c>
      <c r="AO1411" t="str">
        <f t="shared" si="684"/>
        <v/>
      </c>
      <c r="AP1411" t="str">
        <f t="shared" si="685"/>
        <v/>
      </c>
    </row>
    <row r="1412" spans="1:42" hidden="1" x14ac:dyDescent="0.35">
      <c r="A1412" s="1">
        <v>4087170</v>
      </c>
      <c r="B1412" s="1" t="s">
        <v>586</v>
      </c>
      <c r="C1412" s="1" t="s">
        <v>588</v>
      </c>
      <c r="D1412" s="1">
        <v>2017</v>
      </c>
      <c r="E1412" s="1" t="s">
        <v>618</v>
      </c>
      <c r="F1412" s="1">
        <v>67479</v>
      </c>
      <c r="G1412" s="1" t="s">
        <v>270</v>
      </c>
      <c r="H1412" s="1" t="s">
        <v>107</v>
      </c>
      <c r="I1412" s="1" t="s">
        <v>597</v>
      </c>
      <c r="J1412" s="1">
        <v>2440</v>
      </c>
      <c r="K1412" s="1" t="s">
        <v>345</v>
      </c>
      <c r="L1412" s="1" t="s">
        <v>345</v>
      </c>
      <c r="M1412" s="1"/>
      <c r="N1412" s="1" t="s">
        <v>606</v>
      </c>
      <c r="O1412" s="1" t="str">
        <f t="shared" ref="O1412:O1443" si="693">IF(N1412="&lt;", "No", "Yes")</f>
        <v>No</v>
      </c>
      <c r="P1412" s="1" t="s">
        <v>722</v>
      </c>
      <c r="Q1412" s="1">
        <v>80</v>
      </c>
      <c r="R1412" s="1">
        <f t="shared" si="669"/>
        <v>0</v>
      </c>
      <c r="S1412" s="1">
        <v>80</v>
      </c>
      <c r="T1412" s="1" t="s">
        <v>30</v>
      </c>
      <c r="U1412" s="1">
        <f t="shared" si="686"/>
        <v>0</v>
      </c>
      <c r="V1412" s="1">
        <f t="shared" si="686"/>
        <v>0.08</v>
      </c>
      <c r="W1412" s="1" t="s">
        <v>231</v>
      </c>
      <c r="X1412" s="1" t="str">
        <f t="shared" si="677"/>
        <v>No</v>
      </c>
      <c r="AB1412" s="1" t="s">
        <v>445</v>
      </c>
      <c r="AC1412" t="str">
        <f>IF(ISNUMBER(SEARCH("Pesticide, active_ingredient", AB1412)), "Yes", "No")</f>
        <v>No</v>
      </c>
      <c r="AD1412" t="str">
        <f t="shared" si="687"/>
        <v>No</v>
      </c>
      <c r="AE1412" t="str">
        <f t="shared" si="688"/>
        <v>No</v>
      </c>
      <c r="AF1412" t="str">
        <f t="shared" si="689"/>
        <v>No</v>
      </c>
      <c r="AG1412" t="str">
        <f t="shared" si="690"/>
        <v>Yes</v>
      </c>
      <c r="AH1412" s="1" t="s">
        <v>348</v>
      </c>
      <c r="AI1412" t="s">
        <v>348</v>
      </c>
      <c r="AJ1412" t="str">
        <f t="shared" si="681"/>
        <v/>
      </c>
      <c r="AK1412" t="str">
        <f t="shared" si="691"/>
        <v/>
      </c>
      <c r="AL1412" t="str">
        <f t="shared" si="692"/>
        <v/>
      </c>
      <c r="AM1412" t="str">
        <f t="shared" si="682"/>
        <v/>
      </c>
      <c r="AN1412" t="str">
        <f t="shared" si="683"/>
        <v>Pharmaceutical</v>
      </c>
      <c r="AO1412" t="str">
        <f t="shared" si="684"/>
        <v/>
      </c>
      <c r="AP1412" t="str">
        <f t="shared" si="685"/>
        <v/>
      </c>
    </row>
    <row r="1413" spans="1:42" hidden="1" x14ac:dyDescent="0.35">
      <c r="A1413" s="1">
        <v>4087170</v>
      </c>
      <c r="B1413" s="1" t="s">
        <v>586</v>
      </c>
      <c r="C1413" s="1" t="s">
        <v>587</v>
      </c>
      <c r="D1413" s="1">
        <v>2017</v>
      </c>
      <c r="E1413" s="1" t="s">
        <v>618</v>
      </c>
      <c r="F1413" s="1">
        <v>67527</v>
      </c>
      <c r="G1413" s="1" t="s">
        <v>310</v>
      </c>
      <c r="H1413" s="1" t="s">
        <v>144</v>
      </c>
      <c r="I1413" s="1" t="s">
        <v>597</v>
      </c>
      <c r="J1413" s="1">
        <v>2440</v>
      </c>
      <c r="K1413" s="1" t="s">
        <v>345</v>
      </c>
      <c r="L1413" s="1" t="s">
        <v>345</v>
      </c>
      <c r="M1413" s="1"/>
      <c r="N1413" s="1" t="s">
        <v>606</v>
      </c>
      <c r="O1413" s="1" t="str">
        <f t="shared" si="693"/>
        <v>No</v>
      </c>
      <c r="P1413" s="1" t="s">
        <v>722</v>
      </c>
      <c r="Q1413" s="1">
        <v>264</v>
      </c>
      <c r="R1413" s="1">
        <f t="shared" si="669"/>
        <v>0</v>
      </c>
      <c r="S1413" s="1">
        <v>72</v>
      </c>
      <c r="T1413" s="1" t="s">
        <v>30</v>
      </c>
      <c r="U1413" s="1">
        <f t="shared" si="686"/>
        <v>0</v>
      </c>
      <c r="V1413" s="1">
        <f t="shared" si="686"/>
        <v>7.1999999999999995E-2</v>
      </c>
      <c r="W1413" s="1" t="s">
        <v>231</v>
      </c>
      <c r="X1413" s="1" t="str">
        <f t="shared" si="677"/>
        <v>No</v>
      </c>
      <c r="AB1413" t="s">
        <v>486</v>
      </c>
      <c r="AC1413" t="str">
        <f>IF(ISNUMBER(SEARCH("Pesticide, active_ingredient", AB1413)), "Yes", "No")</f>
        <v>No</v>
      </c>
      <c r="AD1413" t="str">
        <f t="shared" si="687"/>
        <v>No</v>
      </c>
      <c r="AE1413" t="str">
        <f t="shared" si="688"/>
        <v>No</v>
      </c>
      <c r="AF1413" t="str">
        <f t="shared" si="689"/>
        <v>No</v>
      </c>
      <c r="AG1413" t="str">
        <f t="shared" si="690"/>
        <v>Yes</v>
      </c>
      <c r="AH1413" s="1" t="s">
        <v>348</v>
      </c>
      <c r="AI1413" t="s">
        <v>348</v>
      </c>
      <c r="AJ1413" t="str">
        <f t="shared" si="681"/>
        <v/>
      </c>
      <c r="AK1413" t="str">
        <f t="shared" si="691"/>
        <v/>
      </c>
      <c r="AL1413" t="str">
        <f t="shared" si="692"/>
        <v/>
      </c>
      <c r="AM1413" t="str">
        <f t="shared" si="682"/>
        <v/>
      </c>
      <c r="AN1413" t="str">
        <f t="shared" si="683"/>
        <v>Pharmaceutical</v>
      </c>
      <c r="AO1413" t="str">
        <f t="shared" si="684"/>
        <v/>
      </c>
      <c r="AP1413" t="str">
        <f t="shared" si="685"/>
        <v/>
      </c>
    </row>
    <row r="1414" spans="1:42" hidden="1" x14ac:dyDescent="0.35">
      <c r="A1414" s="1">
        <v>4087170</v>
      </c>
      <c r="B1414" s="1" t="s">
        <v>586</v>
      </c>
      <c r="C1414" s="1" t="s">
        <v>588</v>
      </c>
      <c r="D1414" s="1">
        <v>2017</v>
      </c>
      <c r="E1414" s="1" t="s">
        <v>618</v>
      </c>
      <c r="F1414" s="1">
        <v>68252</v>
      </c>
      <c r="G1414" s="1" t="s">
        <v>339</v>
      </c>
      <c r="H1414" s="1" t="s">
        <v>170</v>
      </c>
      <c r="I1414" s="1" t="s">
        <v>597</v>
      </c>
      <c r="J1414" s="1">
        <v>2440</v>
      </c>
      <c r="K1414" s="1" t="s">
        <v>345</v>
      </c>
      <c r="L1414" s="1" t="s">
        <v>345</v>
      </c>
      <c r="M1414" s="1"/>
      <c r="N1414" s="1" t="s">
        <v>606</v>
      </c>
      <c r="O1414" s="1" t="str">
        <f t="shared" si="693"/>
        <v>No</v>
      </c>
      <c r="P1414" s="1" t="s">
        <v>722</v>
      </c>
      <c r="Q1414" s="1">
        <v>20</v>
      </c>
      <c r="R1414" s="1">
        <f t="shared" si="669"/>
        <v>0</v>
      </c>
      <c r="S1414" s="1">
        <v>20</v>
      </c>
      <c r="T1414" s="1" t="s">
        <v>30</v>
      </c>
      <c r="U1414" s="1">
        <f t="shared" si="686"/>
        <v>0</v>
      </c>
      <c r="V1414" s="1">
        <f t="shared" si="686"/>
        <v>0.02</v>
      </c>
      <c r="W1414" s="1" t="s">
        <v>318</v>
      </c>
      <c r="X1414" s="1" t="str">
        <f t="shared" si="677"/>
        <v>No</v>
      </c>
      <c r="AB1414" s="1" t="s">
        <v>506</v>
      </c>
      <c r="AC1414" t="str">
        <f>IF(ISNUMBER(SEARCH("Pesticide, active_ingredient", AB1414)), "Yes", "No")</f>
        <v>No</v>
      </c>
      <c r="AD1414" t="str">
        <f t="shared" si="687"/>
        <v>No</v>
      </c>
      <c r="AE1414" t="str">
        <f t="shared" si="688"/>
        <v>No</v>
      </c>
      <c r="AF1414" t="str">
        <f t="shared" si="689"/>
        <v>No</v>
      </c>
      <c r="AG1414" t="str">
        <f t="shared" si="690"/>
        <v>Yes</v>
      </c>
      <c r="AH1414" s="1" t="s">
        <v>348</v>
      </c>
      <c r="AI1414" t="s">
        <v>348</v>
      </c>
      <c r="AJ1414" t="str">
        <f t="shared" si="681"/>
        <v/>
      </c>
      <c r="AK1414" t="str">
        <f t="shared" si="691"/>
        <v/>
      </c>
      <c r="AL1414" t="str">
        <f t="shared" si="692"/>
        <v/>
      </c>
      <c r="AM1414" t="str">
        <f t="shared" si="682"/>
        <v/>
      </c>
      <c r="AN1414" t="str">
        <f t="shared" si="683"/>
        <v>Pharmaceutical</v>
      </c>
      <c r="AO1414" t="str">
        <f t="shared" si="684"/>
        <v/>
      </c>
      <c r="AP1414" t="str">
        <f t="shared" si="685"/>
        <v/>
      </c>
    </row>
    <row r="1415" spans="1:42" hidden="1" x14ac:dyDescent="0.35">
      <c r="A1415" s="1">
        <v>4087170</v>
      </c>
      <c r="B1415" s="1" t="s">
        <v>586</v>
      </c>
      <c r="C1415" s="1" t="s">
        <v>587</v>
      </c>
      <c r="D1415" s="1">
        <v>2017</v>
      </c>
      <c r="E1415" s="1" t="s">
        <v>618</v>
      </c>
      <c r="F1415" s="1">
        <v>30218</v>
      </c>
      <c r="G1415" s="1" t="s">
        <v>179</v>
      </c>
      <c r="H1415" s="1" t="s">
        <v>9</v>
      </c>
      <c r="I1415" s="1" t="s">
        <v>596</v>
      </c>
      <c r="J1415" s="1">
        <v>4433</v>
      </c>
      <c r="K1415" s="1" t="s">
        <v>614</v>
      </c>
      <c r="L1415" s="1" t="s">
        <v>544</v>
      </c>
      <c r="M1415" s="1"/>
      <c r="N1415" s="1" t="s">
        <v>606</v>
      </c>
      <c r="O1415" s="1" t="str">
        <f t="shared" si="693"/>
        <v>No</v>
      </c>
      <c r="P1415" s="1" t="s">
        <v>722</v>
      </c>
      <c r="Q1415" s="1">
        <v>0.08</v>
      </c>
      <c r="R1415" s="1">
        <f t="shared" si="669"/>
        <v>0</v>
      </c>
      <c r="S1415" s="1">
        <v>0.08</v>
      </c>
      <c r="T1415" s="1" t="s">
        <v>7</v>
      </c>
      <c r="U1415" s="1">
        <f>R1415/1</f>
        <v>0</v>
      </c>
      <c r="V1415" s="1">
        <f>S1415</f>
        <v>0.08</v>
      </c>
      <c r="W1415" s="1" t="s">
        <v>177</v>
      </c>
      <c r="X1415" s="1" t="str">
        <f t="shared" si="677"/>
        <v>No</v>
      </c>
      <c r="AB1415" t="s">
        <v>351</v>
      </c>
      <c r="AC1415" t="str">
        <f>IF(ISNUMBER(SEARCH("Pesticide, active_ingredient", AB1415)), "Yes", "No")</f>
        <v>Yes</v>
      </c>
      <c r="AD1415" t="str">
        <f t="shared" si="687"/>
        <v>Yes</v>
      </c>
      <c r="AE1415" t="str">
        <f t="shared" si="688"/>
        <v>Yes</v>
      </c>
      <c r="AF1415" t="str">
        <f t="shared" si="689"/>
        <v>Yes</v>
      </c>
      <c r="AG1415" t="str">
        <f t="shared" si="690"/>
        <v>Yes</v>
      </c>
      <c r="AH1415" t="s">
        <v>348</v>
      </c>
      <c r="AI1415" t="s">
        <v>348</v>
      </c>
      <c r="AJ1415" t="str">
        <f t="shared" si="681"/>
        <v>Pesticide</v>
      </c>
      <c r="AK1415" t="str">
        <f t="shared" si="691"/>
        <v>PCP</v>
      </c>
      <c r="AL1415" t="str">
        <f t="shared" si="692"/>
        <v>Consumer</v>
      </c>
      <c r="AM1415" t="str">
        <f t="shared" si="682"/>
        <v>Industrial</v>
      </c>
      <c r="AN1415" t="str">
        <f t="shared" si="683"/>
        <v>Pharmaceutical</v>
      </c>
      <c r="AO1415" t="str">
        <f t="shared" si="684"/>
        <v/>
      </c>
      <c r="AP1415" t="str">
        <f t="shared" si="685"/>
        <v/>
      </c>
    </row>
    <row r="1416" spans="1:42" hidden="1" x14ac:dyDescent="0.35">
      <c r="A1416" s="1">
        <v>4087170</v>
      </c>
      <c r="B1416" s="1" t="s">
        <v>586</v>
      </c>
      <c r="C1416" s="1" t="s">
        <v>588</v>
      </c>
      <c r="D1416" s="1">
        <v>2017</v>
      </c>
      <c r="E1416" s="1" t="s">
        <v>618</v>
      </c>
      <c r="F1416" s="1">
        <v>67434</v>
      </c>
      <c r="G1416" s="1" t="s">
        <v>232</v>
      </c>
      <c r="H1416" s="1" t="s">
        <v>70</v>
      </c>
      <c r="I1416" s="1" t="s">
        <v>597</v>
      </c>
      <c r="J1416" s="1">
        <v>2440</v>
      </c>
      <c r="K1416" s="1" t="s">
        <v>345</v>
      </c>
      <c r="L1416" s="1" t="s">
        <v>560</v>
      </c>
      <c r="M1416" s="1"/>
      <c r="N1416" s="1" t="s">
        <v>606</v>
      </c>
      <c r="O1416" s="1" t="str">
        <f t="shared" si="693"/>
        <v>No</v>
      </c>
      <c r="P1416" s="1" t="s">
        <v>722</v>
      </c>
      <c r="Q1416" s="1">
        <v>20</v>
      </c>
      <c r="R1416" s="1">
        <f t="shared" si="669"/>
        <v>0</v>
      </c>
      <c r="S1416" s="1">
        <v>20</v>
      </c>
      <c r="T1416" s="1" t="s">
        <v>30</v>
      </c>
      <c r="U1416" s="1">
        <f>R1416/1000</f>
        <v>0</v>
      </c>
      <c r="V1416" s="1">
        <f>S1416/1000</f>
        <v>0.02</v>
      </c>
      <c r="W1416" s="1" t="s">
        <v>231</v>
      </c>
      <c r="X1416" s="1" t="str">
        <f t="shared" si="677"/>
        <v>No</v>
      </c>
      <c r="AB1416" s="1" t="s">
        <v>411</v>
      </c>
      <c r="AC1416" s="1" t="s">
        <v>349</v>
      </c>
      <c r="AD1416" t="str">
        <f t="shared" si="687"/>
        <v>No</v>
      </c>
      <c r="AE1416" t="str">
        <f t="shared" si="688"/>
        <v>No</v>
      </c>
      <c r="AF1416" t="str">
        <f t="shared" si="689"/>
        <v>No</v>
      </c>
      <c r="AG1416" t="str">
        <f t="shared" si="690"/>
        <v>Yes</v>
      </c>
      <c r="AH1416" s="1" t="s">
        <v>348</v>
      </c>
      <c r="AI1416" t="s">
        <v>348</v>
      </c>
      <c r="AJ1416" t="str">
        <f t="shared" si="681"/>
        <v>Pesticide</v>
      </c>
      <c r="AK1416" t="str">
        <f t="shared" si="691"/>
        <v/>
      </c>
      <c r="AL1416" t="str">
        <f t="shared" si="692"/>
        <v/>
      </c>
      <c r="AM1416" t="str">
        <f t="shared" si="682"/>
        <v/>
      </c>
      <c r="AN1416" t="str">
        <f t="shared" si="683"/>
        <v>Pharmaceutical</v>
      </c>
      <c r="AO1416" t="str">
        <f t="shared" si="684"/>
        <v/>
      </c>
      <c r="AP1416" t="str">
        <f t="shared" si="685"/>
        <v/>
      </c>
    </row>
    <row r="1417" spans="1:42" hidden="1" x14ac:dyDescent="0.35">
      <c r="A1417" s="1">
        <v>4087170</v>
      </c>
      <c r="B1417" s="1" t="s">
        <v>586</v>
      </c>
      <c r="C1417" s="1" t="s">
        <v>587</v>
      </c>
      <c r="D1417" s="1">
        <v>2017</v>
      </c>
      <c r="E1417" s="1" t="s">
        <v>618</v>
      </c>
      <c r="F1417" s="1">
        <v>39750</v>
      </c>
      <c r="G1417" s="1" t="s">
        <v>197</v>
      </c>
      <c r="H1417" s="1" t="s">
        <v>29</v>
      </c>
      <c r="I1417" s="1" t="s">
        <v>596</v>
      </c>
      <c r="J1417" s="1">
        <v>4433</v>
      </c>
      <c r="K1417" s="1" t="s">
        <v>614</v>
      </c>
      <c r="L1417" s="1" t="s">
        <v>550</v>
      </c>
      <c r="M1417" s="1"/>
      <c r="N1417" s="1" t="s">
        <v>606</v>
      </c>
      <c r="O1417" s="1" t="str">
        <f t="shared" si="693"/>
        <v>No</v>
      </c>
      <c r="P1417" s="1" t="s">
        <v>722</v>
      </c>
      <c r="Q1417" s="1">
        <v>0.06</v>
      </c>
      <c r="R1417" s="1">
        <f t="shared" si="669"/>
        <v>0</v>
      </c>
      <c r="S1417" s="1">
        <v>0.06</v>
      </c>
      <c r="T1417" s="1" t="s">
        <v>7</v>
      </c>
      <c r="U1417" s="1">
        <f>R1417/1</f>
        <v>0</v>
      </c>
      <c r="V1417" s="1">
        <f>S1417</f>
        <v>0.06</v>
      </c>
      <c r="W1417" s="1" t="s">
        <v>177</v>
      </c>
      <c r="X1417" s="1" t="str">
        <f t="shared" si="677"/>
        <v>No</v>
      </c>
      <c r="AB1417" s="1" t="s">
        <v>369</v>
      </c>
      <c r="AC1417" s="1" t="s">
        <v>349</v>
      </c>
      <c r="AD1417" t="str">
        <f t="shared" si="687"/>
        <v>Yes</v>
      </c>
      <c r="AE1417" t="str">
        <f t="shared" si="688"/>
        <v>Yes</v>
      </c>
      <c r="AF1417" t="str">
        <f t="shared" si="689"/>
        <v>No</v>
      </c>
      <c r="AG1417" t="str">
        <f t="shared" si="690"/>
        <v>Yes</v>
      </c>
      <c r="AH1417" s="1" t="s">
        <v>348</v>
      </c>
      <c r="AI1417" t="s">
        <v>348</v>
      </c>
      <c r="AJ1417" t="str">
        <f t="shared" si="681"/>
        <v>Pesticide</v>
      </c>
      <c r="AK1417" t="str">
        <f t="shared" si="691"/>
        <v>PCP</v>
      </c>
      <c r="AL1417" t="str">
        <f t="shared" si="692"/>
        <v>Consumer</v>
      </c>
      <c r="AM1417" t="str">
        <f t="shared" si="682"/>
        <v/>
      </c>
      <c r="AN1417" t="str">
        <f t="shared" si="683"/>
        <v>Pharmaceutical</v>
      </c>
      <c r="AO1417" t="str">
        <f t="shared" si="684"/>
        <v/>
      </c>
      <c r="AP1417" t="str">
        <f t="shared" si="685"/>
        <v/>
      </c>
    </row>
    <row r="1418" spans="1:42" hidden="1" x14ac:dyDescent="0.35">
      <c r="A1418" s="1">
        <v>4087170</v>
      </c>
      <c r="B1418" s="1" t="s">
        <v>586</v>
      </c>
      <c r="C1418" s="1" t="s">
        <v>588</v>
      </c>
      <c r="D1418" s="1">
        <v>2017</v>
      </c>
      <c r="E1418" s="1" t="s">
        <v>618</v>
      </c>
      <c r="F1418" s="1">
        <v>67451</v>
      </c>
      <c r="G1418" s="1" t="s">
        <v>247</v>
      </c>
      <c r="H1418" s="1" t="s">
        <v>85</v>
      </c>
      <c r="I1418" s="1" t="s">
        <v>597</v>
      </c>
      <c r="J1418" s="1">
        <v>2440</v>
      </c>
      <c r="K1418" s="1" t="s">
        <v>345</v>
      </c>
      <c r="L1418" s="1" t="s">
        <v>345</v>
      </c>
      <c r="M1418" s="1"/>
      <c r="N1418" s="1" t="s">
        <v>606</v>
      </c>
      <c r="O1418" s="1" t="str">
        <f t="shared" si="693"/>
        <v>No</v>
      </c>
      <c r="P1418" s="1" t="s">
        <v>722</v>
      </c>
      <c r="Q1418" s="1">
        <v>80</v>
      </c>
      <c r="R1418" s="1">
        <f t="shared" si="669"/>
        <v>0</v>
      </c>
      <c r="S1418" s="1">
        <v>80</v>
      </c>
      <c r="T1418" s="1" t="s">
        <v>30</v>
      </c>
      <c r="U1418" s="1">
        <f t="shared" ref="U1418:U1433" si="694">R1418/1000</f>
        <v>0</v>
      </c>
      <c r="V1418" s="1">
        <f t="shared" ref="V1418:V1433" si="695">S1418/1000</f>
        <v>0.08</v>
      </c>
      <c r="W1418" s="1" t="s">
        <v>231</v>
      </c>
      <c r="X1418" s="1" t="str">
        <f t="shared" ref="X1418:X1426" si="696">IF(N1418="E", "Yes", "No")</f>
        <v>No</v>
      </c>
      <c r="AB1418" s="1" t="s">
        <v>420</v>
      </c>
      <c r="AC1418" t="str">
        <f t="shared" ref="AC1418:AC1423" si="697">IF(ISNUMBER(SEARCH("Pesticide, active_ingredient", AB1418)), "Yes", "No")</f>
        <v>No</v>
      </c>
      <c r="AD1418" t="str">
        <f t="shared" si="687"/>
        <v>No</v>
      </c>
      <c r="AE1418" t="str">
        <f t="shared" si="688"/>
        <v>No</v>
      </c>
      <c r="AF1418" t="str">
        <f t="shared" si="689"/>
        <v>No</v>
      </c>
      <c r="AG1418" t="str">
        <f t="shared" si="690"/>
        <v>Yes</v>
      </c>
      <c r="AH1418" s="1" t="s">
        <v>348</v>
      </c>
      <c r="AI1418" t="s">
        <v>348</v>
      </c>
      <c r="AJ1418" t="str">
        <f t="shared" si="681"/>
        <v/>
      </c>
      <c r="AK1418" t="str">
        <f t="shared" si="691"/>
        <v/>
      </c>
      <c r="AL1418" t="str">
        <f t="shared" si="692"/>
        <v/>
      </c>
      <c r="AM1418" t="str">
        <f t="shared" si="682"/>
        <v/>
      </c>
      <c r="AN1418" t="str">
        <f t="shared" si="683"/>
        <v>Pharmaceutical</v>
      </c>
      <c r="AO1418" t="str">
        <f t="shared" si="684"/>
        <v/>
      </c>
      <c r="AP1418" t="str">
        <f t="shared" si="685"/>
        <v/>
      </c>
    </row>
    <row r="1419" spans="1:42" hidden="1" x14ac:dyDescent="0.35">
      <c r="A1419" s="1">
        <v>4087170</v>
      </c>
      <c r="B1419" s="1" t="s">
        <v>586</v>
      </c>
      <c r="C1419" s="1" t="s">
        <v>587</v>
      </c>
      <c r="D1419" s="1">
        <v>2017</v>
      </c>
      <c r="E1419" s="1" t="s">
        <v>618</v>
      </c>
      <c r="F1419" s="1">
        <v>67496</v>
      </c>
      <c r="G1419" s="1" t="s">
        <v>283</v>
      </c>
      <c r="H1419" s="1" t="s">
        <v>119</v>
      </c>
      <c r="I1419" s="1" t="s">
        <v>597</v>
      </c>
      <c r="J1419" s="1">
        <v>2440</v>
      </c>
      <c r="K1419" s="1" t="s">
        <v>345</v>
      </c>
      <c r="L1419" s="1" t="s">
        <v>345</v>
      </c>
      <c r="M1419" s="1"/>
      <c r="N1419" s="1" t="s">
        <v>606</v>
      </c>
      <c r="O1419" s="1" t="str">
        <f t="shared" si="693"/>
        <v>No</v>
      </c>
      <c r="P1419" s="1" t="s">
        <v>722</v>
      </c>
      <c r="Q1419" s="1">
        <v>31</v>
      </c>
      <c r="R1419" s="1">
        <f t="shared" si="669"/>
        <v>0</v>
      </c>
      <c r="S1419" s="1">
        <v>20</v>
      </c>
      <c r="T1419" s="1" t="s">
        <v>30</v>
      </c>
      <c r="U1419" s="1">
        <f t="shared" si="694"/>
        <v>0</v>
      </c>
      <c r="V1419" s="1">
        <f t="shared" si="695"/>
        <v>0.02</v>
      </c>
      <c r="W1419" s="1" t="s">
        <v>231</v>
      </c>
      <c r="X1419" s="1" t="str">
        <f t="shared" si="696"/>
        <v>No</v>
      </c>
      <c r="AB1419" s="1" t="s">
        <v>370</v>
      </c>
      <c r="AC1419" t="str">
        <f t="shared" si="697"/>
        <v>No</v>
      </c>
      <c r="AD1419" t="str">
        <f t="shared" si="687"/>
        <v>No</v>
      </c>
      <c r="AE1419" t="str">
        <f t="shared" si="688"/>
        <v>No</v>
      </c>
      <c r="AF1419" t="str">
        <f t="shared" si="689"/>
        <v>No</v>
      </c>
      <c r="AG1419" t="str">
        <f t="shared" si="690"/>
        <v>Yes</v>
      </c>
      <c r="AH1419" s="1" t="s">
        <v>348</v>
      </c>
      <c r="AI1419" t="s">
        <v>348</v>
      </c>
      <c r="AJ1419" t="str">
        <f t="shared" si="681"/>
        <v/>
      </c>
      <c r="AK1419" t="str">
        <f t="shared" si="691"/>
        <v/>
      </c>
      <c r="AL1419" t="str">
        <f t="shared" si="692"/>
        <v/>
      </c>
      <c r="AM1419" t="str">
        <f t="shared" si="682"/>
        <v/>
      </c>
      <c r="AN1419" t="str">
        <f t="shared" si="683"/>
        <v>Pharmaceutical</v>
      </c>
      <c r="AO1419" t="str">
        <f t="shared" si="684"/>
        <v/>
      </c>
      <c r="AP1419" t="str">
        <f t="shared" si="685"/>
        <v/>
      </c>
    </row>
    <row r="1420" spans="1:42" hidden="1" x14ac:dyDescent="0.35">
      <c r="A1420" s="1">
        <v>4087170</v>
      </c>
      <c r="B1420" s="1" t="s">
        <v>586</v>
      </c>
      <c r="C1420" s="1" t="s">
        <v>588</v>
      </c>
      <c r="D1420" s="1">
        <v>2017</v>
      </c>
      <c r="E1420" s="1" t="s">
        <v>618</v>
      </c>
      <c r="F1420" s="1">
        <v>67532</v>
      </c>
      <c r="G1420" s="1" t="s">
        <v>315</v>
      </c>
      <c r="H1420" s="1" t="s">
        <v>149</v>
      </c>
      <c r="I1420" s="1" t="s">
        <v>597</v>
      </c>
      <c r="J1420" s="1">
        <v>2440</v>
      </c>
      <c r="K1420" s="1" t="s">
        <v>345</v>
      </c>
      <c r="L1420" s="1" t="s">
        <v>345</v>
      </c>
      <c r="M1420" s="1"/>
      <c r="N1420" s="1" t="s">
        <v>606</v>
      </c>
      <c r="O1420" s="1" t="str">
        <f t="shared" si="693"/>
        <v>No</v>
      </c>
      <c r="P1420" s="1" t="s">
        <v>722</v>
      </c>
      <c r="Q1420" s="1">
        <v>80</v>
      </c>
      <c r="R1420" s="1">
        <f t="shared" si="669"/>
        <v>0</v>
      </c>
      <c r="S1420" s="1">
        <v>80</v>
      </c>
      <c r="T1420" s="1" t="s">
        <v>30</v>
      </c>
      <c r="U1420" s="1">
        <f t="shared" si="694"/>
        <v>0</v>
      </c>
      <c r="V1420" s="1">
        <f t="shared" si="695"/>
        <v>0.08</v>
      </c>
      <c r="W1420" s="1" t="s">
        <v>231</v>
      </c>
      <c r="X1420" s="1" t="str">
        <f t="shared" si="696"/>
        <v>No</v>
      </c>
      <c r="AB1420" s="1" t="s">
        <v>445</v>
      </c>
      <c r="AC1420" t="str">
        <f t="shared" si="697"/>
        <v>No</v>
      </c>
      <c r="AD1420" t="str">
        <f t="shared" si="687"/>
        <v>No</v>
      </c>
      <c r="AE1420" t="str">
        <f t="shared" si="688"/>
        <v>No</v>
      </c>
      <c r="AF1420" t="str">
        <f t="shared" si="689"/>
        <v>No</v>
      </c>
      <c r="AG1420" t="str">
        <f t="shared" si="690"/>
        <v>Yes</v>
      </c>
      <c r="AH1420" s="1" t="s">
        <v>348</v>
      </c>
      <c r="AI1420" t="s">
        <v>348</v>
      </c>
      <c r="AJ1420" t="str">
        <f t="shared" si="681"/>
        <v/>
      </c>
      <c r="AK1420" t="str">
        <f t="shared" si="691"/>
        <v/>
      </c>
      <c r="AL1420" t="str">
        <f t="shared" si="692"/>
        <v/>
      </c>
      <c r="AM1420" t="str">
        <f t="shared" si="682"/>
        <v/>
      </c>
      <c r="AN1420" t="str">
        <f t="shared" si="683"/>
        <v>Pharmaceutical</v>
      </c>
      <c r="AO1420" t="str">
        <f t="shared" si="684"/>
        <v/>
      </c>
      <c r="AP1420" t="str">
        <f t="shared" si="685"/>
        <v/>
      </c>
    </row>
    <row r="1421" spans="1:42" hidden="1" x14ac:dyDescent="0.35">
      <c r="A1421" s="1">
        <v>4087170</v>
      </c>
      <c r="B1421" s="1" t="s">
        <v>586</v>
      </c>
      <c r="C1421" s="1" t="s">
        <v>587</v>
      </c>
      <c r="D1421" s="1">
        <v>2017</v>
      </c>
      <c r="E1421" s="1" t="s">
        <v>618</v>
      </c>
      <c r="F1421" s="1">
        <v>67995</v>
      </c>
      <c r="G1421" s="1" t="s">
        <v>317</v>
      </c>
      <c r="H1421" s="8" t="s">
        <v>595</v>
      </c>
      <c r="I1421" s="1" t="s">
        <v>597</v>
      </c>
      <c r="J1421" s="1">
        <v>2440</v>
      </c>
      <c r="K1421" s="1" t="s">
        <v>345</v>
      </c>
      <c r="L1421" s="1" t="s">
        <v>345</v>
      </c>
      <c r="M1421" s="1"/>
      <c r="N1421" s="1" t="s">
        <v>606</v>
      </c>
      <c r="O1421" s="1" t="str">
        <f t="shared" si="693"/>
        <v>No</v>
      </c>
      <c r="P1421" s="1" t="s">
        <v>722</v>
      </c>
      <c r="Q1421" s="1">
        <v>8.3000000000000007</v>
      </c>
      <c r="R1421" s="1">
        <f t="shared" si="669"/>
        <v>0</v>
      </c>
      <c r="S1421" s="1">
        <v>8.3000000000000007</v>
      </c>
      <c r="T1421" s="1" t="s">
        <v>30</v>
      </c>
      <c r="U1421" s="1">
        <f t="shared" si="694"/>
        <v>0</v>
      </c>
      <c r="V1421" s="1">
        <f t="shared" si="695"/>
        <v>8.3000000000000001E-3</v>
      </c>
      <c r="W1421" s="1" t="s">
        <v>231</v>
      </c>
      <c r="X1421" s="1" t="str">
        <f t="shared" si="696"/>
        <v>No</v>
      </c>
      <c r="AB1421" s="1" t="s">
        <v>445</v>
      </c>
      <c r="AC1421" t="str">
        <f t="shared" si="697"/>
        <v>No</v>
      </c>
      <c r="AD1421" t="str">
        <f t="shared" si="687"/>
        <v>No</v>
      </c>
      <c r="AE1421" t="str">
        <f t="shared" si="688"/>
        <v>No</v>
      </c>
      <c r="AF1421" t="str">
        <f t="shared" si="689"/>
        <v>No</v>
      </c>
      <c r="AG1421" t="str">
        <f t="shared" si="690"/>
        <v>Yes</v>
      </c>
      <c r="AH1421" s="1" t="s">
        <v>348</v>
      </c>
      <c r="AI1421" t="s">
        <v>348</v>
      </c>
      <c r="AJ1421" t="str">
        <f t="shared" si="681"/>
        <v/>
      </c>
      <c r="AK1421" t="str">
        <f t="shared" si="691"/>
        <v/>
      </c>
      <c r="AL1421" t="str">
        <f t="shared" si="692"/>
        <v/>
      </c>
      <c r="AM1421" t="str">
        <f t="shared" si="682"/>
        <v/>
      </c>
      <c r="AN1421" t="str">
        <f t="shared" si="683"/>
        <v>Pharmaceutical</v>
      </c>
      <c r="AO1421" t="str">
        <f t="shared" si="684"/>
        <v/>
      </c>
      <c r="AP1421" t="str">
        <f t="shared" si="685"/>
        <v/>
      </c>
    </row>
    <row r="1422" spans="1:42" hidden="1" x14ac:dyDescent="0.35">
      <c r="A1422" s="1">
        <v>4087170</v>
      </c>
      <c r="B1422" s="1" t="s">
        <v>586</v>
      </c>
      <c r="C1422" s="1" t="s">
        <v>588</v>
      </c>
      <c r="D1422" s="1">
        <v>2017</v>
      </c>
      <c r="E1422" s="1" t="s">
        <v>618</v>
      </c>
      <c r="F1422" s="1">
        <v>68007</v>
      </c>
      <c r="G1422" s="1" t="s">
        <v>326</v>
      </c>
      <c r="H1422" s="1" t="s">
        <v>157</v>
      </c>
      <c r="I1422" s="1" t="s">
        <v>597</v>
      </c>
      <c r="J1422" s="1">
        <v>2440</v>
      </c>
      <c r="K1422" s="1" t="s">
        <v>345</v>
      </c>
      <c r="L1422" s="1" t="s">
        <v>345</v>
      </c>
      <c r="M1422" s="1"/>
      <c r="N1422" s="1" t="s">
        <v>606</v>
      </c>
      <c r="O1422" s="1" t="str">
        <f t="shared" si="693"/>
        <v>No</v>
      </c>
      <c r="P1422" s="1" t="s">
        <v>722</v>
      </c>
      <c r="Q1422" s="1">
        <v>80</v>
      </c>
      <c r="R1422" s="1">
        <f t="shared" si="669"/>
        <v>0</v>
      </c>
      <c r="S1422" s="1">
        <v>8.6</v>
      </c>
      <c r="T1422" s="1" t="s">
        <v>30</v>
      </c>
      <c r="U1422" s="1">
        <f t="shared" si="694"/>
        <v>0</v>
      </c>
      <c r="V1422" s="1">
        <f t="shared" si="695"/>
        <v>8.6E-3</v>
      </c>
      <c r="W1422" s="1" t="s">
        <v>318</v>
      </c>
      <c r="X1422" s="1" t="str">
        <f t="shared" si="696"/>
        <v>No</v>
      </c>
      <c r="AB1422" s="1" t="s">
        <v>445</v>
      </c>
      <c r="AC1422" t="str">
        <f t="shared" si="697"/>
        <v>No</v>
      </c>
      <c r="AD1422" t="str">
        <f t="shared" si="687"/>
        <v>No</v>
      </c>
      <c r="AE1422" t="str">
        <f t="shared" si="688"/>
        <v>No</v>
      </c>
      <c r="AF1422" t="str">
        <f t="shared" si="689"/>
        <v>No</v>
      </c>
      <c r="AG1422" t="str">
        <f t="shared" si="690"/>
        <v>Yes</v>
      </c>
      <c r="AH1422" s="1" t="s">
        <v>348</v>
      </c>
      <c r="AI1422" t="s">
        <v>348</v>
      </c>
      <c r="AJ1422" t="str">
        <f t="shared" si="681"/>
        <v/>
      </c>
      <c r="AK1422" t="str">
        <f t="shared" si="691"/>
        <v/>
      </c>
      <c r="AL1422" t="str">
        <f t="shared" si="692"/>
        <v/>
      </c>
      <c r="AM1422" t="str">
        <f t="shared" si="682"/>
        <v/>
      </c>
      <c r="AN1422" t="str">
        <f t="shared" si="683"/>
        <v>Pharmaceutical</v>
      </c>
      <c r="AO1422" t="str">
        <f t="shared" si="684"/>
        <v/>
      </c>
      <c r="AP1422" t="str">
        <f t="shared" si="685"/>
        <v/>
      </c>
    </row>
    <row r="1423" spans="1:42" hidden="1" x14ac:dyDescent="0.35">
      <c r="A1423" s="1">
        <v>4087170</v>
      </c>
      <c r="B1423" s="1" t="s">
        <v>586</v>
      </c>
      <c r="C1423" s="1" t="s">
        <v>587</v>
      </c>
      <c r="D1423" s="1">
        <v>2017</v>
      </c>
      <c r="E1423" s="1" t="s">
        <v>618</v>
      </c>
      <c r="F1423" s="1">
        <v>67480</v>
      </c>
      <c r="G1423" s="1" t="s">
        <v>271</v>
      </c>
      <c r="H1423" s="12" t="s">
        <v>516</v>
      </c>
      <c r="I1423" s="1" t="s">
        <v>597</v>
      </c>
      <c r="J1423" s="1">
        <v>2440</v>
      </c>
      <c r="K1423" s="1" t="s">
        <v>345</v>
      </c>
      <c r="L1423" s="1" t="s">
        <v>561</v>
      </c>
      <c r="M1423" s="1"/>
      <c r="N1423" s="1" t="s">
        <v>606</v>
      </c>
      <c r="O1423" s="1" t="str">
        <f t="shared" si="693"/>
        <v>No</v>
      </c>
      <c r="P1423" s="1" t="s">
        <v>722</v>
      </c>
      <c r="Q1423" s="1">
        <v>9.4</v>
      </c>
      <c r="R1423" s="1">
        <f t="shared" si="669"/>
        <v>0</v>
      </c>
      <c r="S1423" s="1">
        <v>9.4</v>
      </c>
      <c r="T1423" s="1" t="s">
        <v>30</v>
      </c>
      <c r="U1423" s="1">
        <f t="shared" si="694"/>
        <v>0</v>
      </c>
      <c r="V1423" s="1">
        <f t="shared" si="695"/>
        <v>9.4000000000000004E-3</v>
      </c>
      <c r="W1423" s="1" t="s">
        <v>231</v>
      </c>
      <c r="X1423" s="1" t="str">
        <f t="shared" si="696"/>
        <v>No</v>
      </c>
      <c r="AB1423" t="s">
        <v>447</v>
      </c>
      <c r="AC1423" t="str">
        <f t="shared" si="697"/>
        <v>No</v>
      </c>
      <c r="AD1423" t="str">
        <f t="shared" si="687"/>
        <v>No</v>
      </c>
      <c r="AE1423" t="str">
        <f t="shared" si="688"/>
        <v>No</v>
      </c>
      <c r="AF1423" t="str">
        <f t="shared" si="689"/>
        <v>Yes</v>
      </c>
      <c r="AG1423" t="str">
        <f t="shared" si="690"/>
        <v>Yes</v>
      </c>
      <c r="AH1423" s="1" t="s">
        <v>348</v>
      </c>
      <c r="AI1423" t="s">
        <v>348</v>
      </c>
      <c r="AJ1423" t="str">
        <f t="shared" si="681"/>
        <v/>
      </c>
      <c r="AK1423" t="str">
        <f t="shared" si="691"/>
        <v/>
      </c>
      <c r="AL1423" t="str">
        <f t="shared" si="692"/>
        <v/>
      </c>
      <c r="AM1423" t="str">
        <f t="shared" si="682"/>
        <v>Industrial</v>
      </c>
      <c r="AN1423" t="str">
        <f t="shared" si="683"/>
        <v>Pharmaceutical</v>
      </c>
      <c r="AO1423" t="str">
        <f t="shared" si="684"/>
        <v/>
      </c>
      <c r="AP1423" t="str">
        <f t="shared" si="685"/>
        <v/>
      </c>
    </row>
    <row r="1424" spans="1:42" hidden="1" x14ac:dyDescent="0.35">
      <c r="A1424" s="1">
        <v>4087170</v>
      </c>
      <c r="B1424" s="1" t="s">
        <v>586</v>
      </c>
      <c r="C1424" s="1" t="s">
        <v>588</v>
      </c>
      <c r="D1424" s="1">
        <v>2017</v>
      </c>
      <c r="E1424" s="1" t="s">
        <v>618</v>
      </c>
      <c r="F1424" s="1">
        <v>67512</v>
      </c>
      <c r="G1424" s="1" t="s">
        <v>298</v>
      </c>
      <c r="H1424" s="1" t="s">
        <v>473</v>
      </c>
      <c r="I1424" s="1" t="s">
        <v>597</v>
      </c>
      <c r="J1424" s="1">
        <v>2440</v>
      </c>
      <c r="K1424" s="1" t="s">
        <v>345</v>
      </c>
      <c r="L1424" s="1" t="s">
        <v>560</v>
      </c>
      <c r="M1424" s="1"/>
      <c r="N1424" s="1" t="s">
        <v>606</v>
      </c>
      <c r="O1424" s="1" t="str">
        <f t="shared" si="693"/>
        <v>No</v>
      </c>
      <c r="P1424" s="1" t="s">
        <v>722</v>
      </c>
      <c r="Q1424" s="1">
        <v>80</v>
      </c>
      <c r="R1424" s="1">
        <f t="shared" si="669"/>
        <v>0</v>
      </c>
      <c r="S1424" s="1">
        <v>16</v>
      </c>
      <c r="T1424" s="1" t="s">
        <v>30</v>
      </c>
      <c r="U1424" s="1">
        <f t="shared" si="694"/>
        <v>0</v>
      </c>
      <c r="V1424" s="1">
        <f t="shared" si="695"/>
        <v>1.6E-2</v>
      </c>
      <c r="W1424" s="1" t="s">
        <v>231</v>
      </c>
      <c r="X1424" s="1" t="str">
        <f t="shared" si="696"/>
        <v>No</v>
      </c>
      <c r="AB1424" t="s">
        <v>474</v>
      </c>
      <c r="AC1424" s="1" t="s">
        <v>349</v>
      </c>
      <c r="AD1424" t="str">
        <f t="shared" si="687"/>
        <v>No</v>
      </c>
      <c r="AE1424" t="str">
        <f t="shared" si="688"/>
        <v>No</v>
      </c>
      <c r="AF1424" t="str">
        <f t="shared" si="689"/>
        <v>No</v>
      </c>
      <c r="AG1424" t="str">
        <f t="shared" si="690"/>
        <v>Yes</v>
      </c>
      <c r="AH1424" s="1" t="s">
        <v>348</v>
      </c>
      <c r="AI1424" t="s">
        <v>348</v>
      </c>
      <c r="AJ1424" t="str">
        <f t="shared" si="681"/>
        <v>Pesticide</v>
      </c>
      <c r="AK1424" t="str">
        <f t="shared" si="691"/>
        <v/>
      </c>
      <c r="AL1424" t="str">
        <f t="shared" si="692"/>
        <v/>
      </c>
      <c r="AM1424" t="str">
        <f t="shared" si="682"/>
        <v/>
      </c>
      <c r="AN1424" t="str">
        <f t="shared" si="683"/>
        <v>Pharmaceutical</v>
      </c>
      <c r="AO1424" t="str">
        <f t="shared" si="684"/>
        <v/>
      </c>
      <c r="AP1424" t="str">
        <f t="shared" si="685"/>
        <v/>
      </c>
    </row>
    <row r="1425" spans="1:42" hidden="1" x14ac:dyDescent="0.35">
      <c r="A1425" s="1">
        <v>4087170</v>
      </c>
      <c r="B1425" s="1" t="s">
        <v>586</v>
      </c>
      <c r="C1425" s="1" t="s">
        <v>587</v>
      </c>
      <c r="D1425" s="1">
        <v>2017</v>
      </c>
      <c r="E1425" s="1" t="s">
        <v>618</v>
      </c>
      <c r="F1425" s="1">
        <v>68014</v>
      </c>
      <c r="G1425" s="1" t="s">
        <v>331</v>
      </c>
      <c r="H1425" s="1" t="s">
        <v>162</v>
      </c>
      <c r="I1425" s="1" t="s">
        <v>597</v>
      </c>
      <c r="J1425" s="1">
        <v>2440</v>
      </c>
      <c r="K1425" s="1" t="s">
        <v>345</v>
      </c>
      <c r="L1425" s="1" t="s">
        <v>566</v>
      </c>
      <c r="M1425" s="1"/>
      <c r="N1425" s="1" t="s">
        <v>606</v>
      </c>
      <c r="O1425" s="1" t="str">
        <f t="shared" si="693"/>
        <v>No</v>
      </c>
      <c r="P1425" s="1" t="s">
        <v>722</v>
      </c>
      <c r="Q1425" s="1">
        <v>113</v>
      </c>
      <c r="R1425" s="1">
        <f t="shared" si="669"/>
        <v>0</v>
      </c>
      <c r="S1425" s="1">
        <v>113</v>
      </c>
      <c r="T1425" s="1" t="s">
        <v>30</v>
      </c>
      <c r="U1425" s="1">
        <f t="shared" si="694"/>
        <v>0</v>
      </c>
      <c r="V1425" s="1">
        <f t="shared" si="695"/>
        <v>0.113</v>
      </c>
      <c r="W1425" s="1" t="s">
        <v>318</v>
      </c>
      <c r="X1425" s="1" t="str">
        <f t="shared" si="696"/>
        <v>No</v>
      </c>
      <c r="AB1425" t="s">
        <v>500</v>
      </c>
      <c r="AC1425" t="str">
        <f t="shared" ref="AC1425:AC1434" si="698">IF(ISNUMBER(SEARCH("Pesticide, active_ingredient", AB1425)), "Yes", "No")</f>
        <v>No</v>
      </c>
      <c r="AD1425" t="str">
        <f t="shared" si="687"/>
        <v>Yes</v>
      </c>
      <c r="AE1425" t="str">
        <f t="shared" si="688"/>
        <v>No</v>
      </c>
      <c r="AF1425" t="str">
        <f t="shared" si="689"/>
        <v>Yes</v>
      </c>
      <c r="AG1425" t="str">
        <f t="shared" si="690"/>
        <v>Yes</v>
      </c>
      <c r="AH1425" s="1" t="s">
        <v>348</v>
      </c>
      <c r="AI1425" t="s">
        <v>348</v>
      </c>
      <c r="AJ1425" t="str">
        <f t="shared" si="681"/>
        <v/>
      </c>
      <c r="AK1425" t="str">
        <f t="shared" si="691"/>
        <v>PCP</v>
      </c>
      <c r="AL1425" t="str">
        <f t="shared" si="692"/>
        <v/>
      </c>
      <c r="AM1425" t="str">
        <f t="shared" si="682"/>
        <v>Industrial</v>
      </c>
      <c r="AN1425" t="str">
        <f t="shared" si="683"/>
        <v>Pharmaceutical</v>
      </c>
      <c r="AO1425" t="str">
        <f t="shared" si="684"/>
        <v/>
      </c>
      <c r="AP1425" t="str">
        <f t="shared" si="685"/>
        <v/>
      </c>
    </row>
    <row r="1426" spans="1:42" hidden="1" x14ac:dyDescent="0.35">
      <c r="A1426" s="1">
        <v>4087170</v>
      </c>
      <c r="B1426" s="1" t="s">
        <v>586</v>
      </c>
      <c r="C1426" s="1" t="s">
        <v>588</v>
      </c>
      <c r="D1426" s="1">
        <v>2017</v>
      </c>
      <c r="E1426" s="1" t="s">
        <v>618</v>
      </c>
      <c r="F1426" s="1">
        <v>67511</v>
      </c>
      <c r="G1426" s="1" t="s">
        <v>297</v>
      </c>
      <c r="H1426" s="1" t="s">
        <v>133</v>
      </c>
      <c r="I1426" s="1" t="s">
        <v>597</v>
      </c>
      <c r="J1426" s="1">
        <v>2440</v>
      </c>
      <c r="K1426" s="1" t="s">
        <v>345</v>
      </c>
      <c r="L1426" s="1" t="s">
        <v>561</v>
      </c>
      <c r="M1426" s="1"/>
      <c r="N1426" s="1" t="s">
        <v>606</v>
      </c>
      <c r="O1426" s="1" t="str">
        <f t="shared" si="693"/>
        <v>No</v>
      </c>
      <c r="P1426" s="1" t="s">
        <v>722</v>
      </c>
      <c r="Q1426" s="1">
        <v>20</v>
      </c>
      <c r="R1426" s="1">
        <f t="shared" si="669"/>
        <v>0</v>
      </c>
      <c r="S1426" s="1">
        <v>15</v>
      </c>
      <c r="T1426" s="1" t="s">
        <v>30</v>
      </c>
      <c r="U1426" s="1">
        <f t="shared" si="694"/>
        <v>0</v>
      </c>
      <c r="V1426" s="1">
        <f t="shared" si="695"/>
        <v>1.4999999999999999E-2</v>
      </c>
      <c r="W1426" s="1" t="s">
        <v>231</v>
      </c>
      <c r="X1426" s="1" t="str">
        <f t="shared" si="696"/>
        <v>No</v>
      </c>
      <c r="AB1426" t="s">
        <v>472</v>
      </c>
      <c r="AC1426" t="str">
        <f t="shared" si="698"/>
        <v>No</v>
      </c>
      <c r="AD1426" t="str">
        <f t="shared" si="687"/>
        <v>No</v>
      </c>
      <c r="AE1426" t="str">
        <f t="shared" si="688"/>
        <v>No</v>
      </c>
      <c r="AF1426" t="str">
        <f t="shared" si="689"/>
        <v>Yes</v>
      </c>
      <c r="AG1426" t="str">
        <f t="shared" si="690"/>
        <v>Yes</v>
      </c>
      <c r="AH1426" t="s">
        <v>348</v>
      </c>
      <c r="AI1426" t="s">
        <v>348</v>
      </c>
      <c r="AJ1426" t="str">
        <f t="shared" si="681"/>
        <v/>
      </c>
      <c r="AK1426" t="str">
        <f t="shared" si="691"/>
        <v/>
      </c>
      <c r="AL1426" t="str">
        <f t="shared" si="692"/>
        <v/>
      </c>
      <c r="AM1426" t="str">
        <f t="shared" si="682"/>
        <v>Industrial</v>
      </c>
      <c r="AN1426" t="str">
        <f t="shared" si="683"/>
        <v>Pharmaceutical</v>
      </c>
      <c r="AO1426" t="str">
        <f t="shared" si="684"/>
        <v/>
      </c>
      <c r="AP1426" t="str">
        <f t="shared" si="685"/>
        <v/>
      </c>
    </row>
    <row r="1427" spans="1:42" hidden="1" x14ac:dyDescent="0.35">
      <c r="A1427" s="1">
        <v>4087170</v>
      </c>
      <c r="B1427" s="1" t="s">
        <v>586</v>
      </c>
      <c r="C1427" s="1" t="s">
        <v>587</v>
      </c>
      <c r="D1427" s="1">
        <v>2017</v>
      </c>
      <c r="E1427" s="1" t="s">
        <v>618</v>
      </c>
      <c r="F1427" s="1">
        <v>67514</v>
      </c>
      <c r="G1427" s="1" t="s">
        <v>299</v>
      </c>
      <c r="H1427" s="1" t="s">
        <v>134</v>
      </c>
      <c r="I1427" s="1" t="s">
        <v>597</v>
      </c>
      <c r="J1427" s="1">
        <v>2440</v>
      </c>
      <c r="K1427" s="1" t="s">
        <v>345</v>
      </c>
      <c r="L1427" s="1" t="s">
        <v>532</v>
      </c>
      <c r="M1427" s="1" t="s">
        <v>713</v>
      </c>
      <c r="O1427" s="1" t="str">
        <f t="shared" si="693"/>
        <v>Yes</v>
      </c>
      <c r="P1427" s="1" t="s">
        <v>349</v>
      </c>
      <c r="Q1427" s="1">
        <v>182</v>
      </c>
      <c r="R1427" s="1">
        <f t="shared" ref="R1427:R1490" si="699">IF(O1427="No", 0, Q1427)</f>
        <v>182</v>
      </c>
      <c r="S1427" s="1">
        <v>80</v>
      </c>
      <c r="T1427" s="1" t="s">
        <v>30</v>
      </c>
      <c r="U1427" s="1">
        <f t="shared" si="694"/>
        <v>0.182</v>
      </c>
      <c r="V1427" s="1">
        <f t="shared" si="695"/>
        <v>0.08</v>
      </c>
      <c r="W1427" s="1" t="s">
        <v>231</v>
      </c>
      <c r="X1427" s="1" t="str">
        <f>IF(S1427&lt;R1427, "Yes*", "No")</f>
        <v>Yes*</v>
      </c>
      <c r="AB1427" s="1" t="s">
        <v>475</v>
      </c>
      <c r="AC1427" t="str">
        <f t="shared" si="698"/>
        <v>No</v>
      </c>
      <c r="AD1427" t="str">
        <f t="shared" si="687"/>
        <v>No</v>
      </c>
      <c r="AE1427" t="str">
        <f t="shared" si="688"/>
        <v>No</v>
      </c>
      <c r="AF1427" t="str">
        <f t="shared" si="689"/>
        <v>No</v>
      </c>
      <c r="AG1427" t="str">
        <f t="shared" si="690"/>
        <v>No</v>
      </c>
      <c r="AH1427" s="1" t="s">
        <v>348</v>
      </c>
      <c r="AI1427" t="s">
        <v>349</v>
      </c>
      <c r="AJ1427" t="str">
        <f t="shared" si="681"/>
        <v/>
      </c>
      <c r="AK1427" t="str">
        <f t="shared" si="691"/>
        <v/>
      </c>
      <c r="AL1427" t="str">
        <f t="shared" si="692"/>
        <v/>
      </c>
      <c r="AM1427" t="str">
        <f t="shared" si="682"/>
        <v/>
      </c>
      <c r="AN1427" t="str">
        <f t="shared" si="683"/>
        <v/>
      </c>
      <c r="AO1427" t="str">
        <f t="shared" si="684"/>
        <v/>
      </c>
      <c r="AP1427" t="str">
        <f t="shared" si="685"/>
        <v>Other</v>
      </c>
    </row>
    <row r="1428" spans="1:42" hidden="1" x14ac:dyDescent="0.35">
      <c r="A1428" s="1">
        <v>4087170</v>
      </c>
      <c r="B1428" s="1" t="s">
        <v>586</v>
      </c>
      <c r="C1428" s="1" t="s">
        <v>588</v>
      </c>
      <c r="D1428" s="1">
        <v>2017</v>
      </c>
      <c r="E1428" s="1" t="s">
        <v>618</v>
      </c>
      <c r="F1428" s="1">
        <v>67469</v>
      </c>
      <c r="G1428" s="1" t="s">
        <v>262</v>
      </c>
      <c r="H1428" s="1" t="s">
        <v>99</v>
      </c>
      <c r="I1428" s="1" t="s">
        <v>597</v>
      </c>
      <c r="J1428" s="1">
        <v>2440</v>
      </c>
      <c r="K1428" s="1" t="s">
        <v>345</v>
      </c>
      <c r="L1428" s="1" t="s">
        <v>561</v>
      </c>
      <c r="M1428" s="1"/>
      <c r="N1428" s="1" t="s">
        <v>606</v>
      </c>
      <c r="O1428" s="1" t="str">
        <f t="shared" si="693"/>
        <v>No</v>
      </c>
      <c r="P1428" s="1" t="s">
        <v>722</v>
      </c>
      <c r="Q1428" s="1">
        <v>226</v>
      </c>
      <c r="R1428" s="1">
        <f t="shared" si="699"/>
        <v>0</v>
      </c>
      <c r="S1428" s="1">
        <v>226</v>
      </c>
      <c r="T1428" s="1" t="s">
        <v>30</v>
      </c>
      <c r="U1428" s="1">
        <f t="shared" si="694"/>
        <v>0</v>
      </c>
      <c r="V1428" s="1">
        <f t="shared" si="695"/>
        <v>0.22600000000000001</v>
      </c>
      <c r="W1428" s="1" t="s">
        <v>231</v>
      </c>
      <c r="X1428" s="1" t="str">
        <f t="shared" ref="X1428:X1444" si="700">IF(N1428="E", "Yes", "No")</f>
        <v>No</v>
      </c>
      <c r="AB1428" t="s">
        <v>438</v>
      </c>
      <c r="AC1428" t="str">
        <f t="shared" si="698"/>
        <v>No</v>
      </c>
      <c r="AD1428" t="str">
        <f t="shared" si="687"/>
        <v>No</v>
      </c>
      <c r="AE1428" t="str">
        <f t="shared" si="688"/>
        <v>No</v>
      </c>
      <c r="AF1428" t="str">
        <f t="shared" si="689"/>
        <v>Yes</v>
      </c>
      <c r="AG1428" t="str">
        <f t="shared" si="690"/>
        <v>Yes</v>
      </c>
      <c r="AH1428" s="1" t="s">
        <v>348</v>
      </c>
      <c r="AI1428" t="s">
        <v>348</v>
      </c>
      <c r="AJ1428" t="str">
        <f t="shared" si="681"/>
        <v/>
      </c>
      <c r="AK1428" t="str">
        <f t="shared" si="691"/>
        <v/>
      </c>
      <c r="AL1428" t="str">
        <f t="shared" si="692"/>
        <v/>
      </c>
      <c r="AM1428" t="str">
        <f t="shared" si="682"/>
        <v>Industrial</v>
      </c>
      <c r="AN1428" t="str">
        <f t="shared" si="683"/>
        <v>Pharmaceutical</v>
      </c>
      <c r="AO1428" t="str">
        <f t="shared" si="684"/>
        <v/>
      </c>
      <c r="AP1428" t="str">
        <f t="shared" si="685"/>
        <v/>
      </c>
    </row>
    <row r="1429" spans="1:42" hidden="1" x14ac:dyDescent="0.35">
      <c r="A1429" s="1">
        <v>4087170</v>
      </c>
      <c r="B1429" s="1" t="s">
        <v>586</v>
      </c>
      <c r="C1429" s="1" t="s">
        <v>587</v>
      </c>
      <c r="D1429" s="1">
        <v>2017</v>
      </c>
      <c r="E1429" s="1" t="s">
        <v>618</v>
      </c>
      <c r="F1429" s="1">
        <v>67452</v>
      </c>
      <c r="G1429" s="1" t="s">
        <v>248</v>
      </c>
      <c r="H1429" s="1" t="s">
        <v>86</v>
      </c>
      <c r="I1429" s="1" t="s">
        <v>597</v>
      </c>
      <c r="J1429" s="1">
        <v>2440</v>
      </c>
      <c r="K1429" s="1" t="s">
        <v>345</v>
      </c>
      <c r="L1429" s="1" t="s">
        <v>345</v>
      </c>
      <c r="M1429" s="1"/>
      <c r="N1429" s="1" t="s">
        <v>606</v>
      </c>
      <c r="O1429" s="1" t="str">
        <f t="shared" si="693"/>
        <v>No</v>
      </c>
      <c r="P1429" s="1" t="s">
        <v>722</v>
      </c>
      <c r="Q1429" s="1">
        <v>192</v>
      </c>
      <c r="R1429" s="1">
        <f t="shared" si="699"/>
        <v>0</v>
      </c>
      <c r="S1429" s="1">
        <v>192</v>
      </c>
      <c r="T1429" s="1" t="s">
        <v>30</v>
      </c>
      <c r="U1429" s="1">
        <f t="shared" si="694"/>
        <v>0</v>
      </c>
      <c r="V1429" s="1">
        <f t="shared" si="695"/>
        <v>0.192</v>
      </c>
      <c r="W1429" s="1" t="s">
        <v>231</v>
      </c>
      <c r="X1429" s="1" t="str">
        <f t="shared" si="700"/>
        <v>No</v>
      </c>
      <c r="AB1429" s="1" t="s">
        <v>445</v>
      </c>
      <c r="AC1429" t="str">
        <f t="shared" si="698"/>
        <v>No</v>
      </c>
      <c r="AD1429" t="str">
        <f t="shared" si="687"/>
        <v>No</v>
      </c>
      <c r="AE1429" t="str">
        <f t="shared" si="688"/>
        <v>No</v>
      </c>
      <c r="AF1429" t="str">
        <f t="shared" si="689"/>
        <v>No</v>
      </c>
      <c r="AG1429" t="str">
        <f t="shared" si="690"/>
        <v>Yes</v>
      </c>
      <c r="AH1429" s="1" t="s">
        <v>348</v>
      </c>
      <c r="AI1429" t="s">
        <v>348</v>
      </c>
      <c r="AJ1429" t="str">
        <f t="shared" si="681"/>
        <v/>
      </c>
      <c r="AK1429" t="str">
        <f t="shared" si="691"/>
        <v/>
      </c>
      <c r="AL1429" t="str">
        <f t="shared" si="692"/>
        <v/>
      </c>
      <c r="AM1429" t="str">
        <f t="shared" si="682"/>
        <v/>
      </c>
      <c r="AN1429" t="str">
        <f t="shared" si="683"/>
        <v>Pharmaceutical</v>
      </c>
      <c r="AO1429" t="str">
        <f t="shared" si="684"/>
        <v/>
      </c>
      <c r="AP1429" t="str">
        <f t="shared" si="685"/>
        <v/>
      </c>
    </row>
    <row r="1430" spans="1:42" hidden="1" x14ac:dyDescent="0.35">
      <c r="A1430" s="1">
        <v>4087170</v>
      </c>
      <c r="B1430" s="1" t="s">
        <v>586</v>
      </c>
      <c r="C1430" s="1" t="s">
        <v>588</v>
      </c>
      <c r="D1430" s="1">
        <v>2017</v>
      </c>
      <c r="E1430" s="1" t="s">
        <v>618</v>
      </c>
      <c r="F1430" s="1">
        <v>67495</v>
      </c>
      <c r="G1430" s="1" t="s">
        <v>282</v>
      </c>
      <c r="H1430" s="1" t="s">
        <v>118</v>
      </c>
      <c r="I1430" s="1" t="s">
        <v>597</v>
      </c>
      <c r="J1430" s="1">
        <v>2440</v>
      </c>
      <c r="K1430" s="1" t="s">
        <v>345</v>
      </c>
      <c r="L1430" s="1" t="s">
        <v>345</v>
      </c>
      <c r="M1430" s="1"/>
      <c r="N1430" s="1" t="s">
        <v>606</v>
      </c>
      <c r="O1430" s="1" t="str">
        <f t="shared" si="693"/>
        <v>No</v>
      </c>
      <c r="P1430" s="1" t="s">
        <v>722</v>
      </c>
      <c r="Q1430" s="1">
        <v>25</v>
      </c>
      <c r="R1430" s="1">
        <f t="shared" si="699"/>
        <v>0</v>
      </c>
      <c r="S1430" s="1">
        <v>25</v>
      </c>
      <c r="T1430" s="1" t="s">
        <v>30</v>
      </c>
      <c r="U1430" s="1">
        <f t="shared" si="694"/>
        <v>0</v>
      </c>
      <c r="V1430" s="1">
        <f t="shared" si="695"/>
        <v>2.5000000000000001E-2</v>
      </c>
      <c r="W1430" s="1" t="s">
        <v>231</v>
      </c>
      <c r="X1430" s="1" t="str">
        <f t="shared" si="700"/>
        <v>No</v>
      </c>
      <c r="AB1430" t="s">
        <v>458</v>
      </c>
      <c r="AC1430" t="str">
        <f t="shared" si="698"/>
        <v>No</v>
      </c>
      <c r="AD1430" t="str">
        <f t="shared" si="687"/>
        <v>No</v>
      </c>
      <c r="AE1430" t="str">
        <f t="shared" si="688"/>
        <v>No</v>
      </c>
      <c r="AF1430" t="str">
        <f t="shared" si="689"/>
        <v>No</v>
      </c>
      <c r="AG1430" t="str">
        <f t="shared" si="690"/>
        <v>Yes</v>
      </c>
      <c r="AH1430" s="1" t="s">
        <v>348</v>
      </c>
      <c r="AI1430" t="s">
        <v>348</v>
      </c>
      <c r="AJ1430" t="str">
        <f t="shared" si="681"/>
        <v/>
      </c>
      <c r="AK1430" t="str">
        <f t="shared" si="691"/>
        <v/>
      </c>
      <c r="AL1430" t="str">
        <f t="shared" si="692"/>
        <v/>
      </c>
      <c r="AM1430" t="str">
        <f t="shared" si="682"/>
        <v/>
      </c>
      <c r="AN1430" t="str">
        <f t="shared" si="683"/>
        <v>Pharmaceutical</v>
      </c>
      <c r="AO1430" t="str">
        <f t="shared" si="684"/>
        <v/>
      </c>
      <c r="AP1430" t="str">
        <f t="shared" si="685"/>
        <v/>
      </c>
    </row>
    <row r="1431" spans="1:42" hidden="1" x14ac:dyDescent="0.35">
      <c r="A1431" s="1">
        <v>4087170</v>
      </c>
      <c r="B1431" s="1" t="s">
        <v>586</v>
      </c>
      <c r="C1431" s="1" t="s">
        <v>587</v>
      </c>
      <c r="D1431" s="1">
        <v>2017</v>
      </c>
      <c r="E1431" s="1" t="s">
        <v>618</v>
      </c>
      <c r="F1431" s="1">
        <v>68007</v>
      </c>
      <c r="G1431" s="1" t="s">
        <v>326</v>
      </c>
      <c r="H1431" s="1" t="s">
        <v>157</v>
      </c>
      <c r="I1431" s="1" t="s">
        <v>597</v>
      </c>
      <c r="J1431" s="1">
        <v>2440</v>
      </c>
      <c r="K1431" s="1" t="s">
        <v>345</v>
      </c>
      <c r="L1431" s="1" t="s">
        <v>345</v>
      </c>
      <c r="M1431" s="1"/>
      <c r="N1431" s="1" t="s">
        <v>606</v>
      </c>
      <c r="O1431" s="1" t="str">
        <f t="shared" si="693"/>
        <v>No</v>
      </c>
      <c r="P1431" s="1" t="s">
        <v>722</v>
      </c>
      <c r="Q1431" s="1">
        <v>80</v>
      </c>
      <c r="R1431" s="1">
        <f t="shared" si="699"/>
        <v>0</v>
      </c>
      <c r="S1431" s="1">
        <v>8.6</v>
      </c>
      <c r="T1431" s="1" t="s">
        <v>30</v>
      </c>
      <c r="U1431" s="1">
        <f t="shared" si="694"/>
        <v>0</v>
      </c>
      <c r="V1431" s="1">
        <f t="shared" si="695"/>
        <v>8.6E-3</v>
      </c>
      <c r="W1431" s="1" t="s">
        <v>318</v>
      </c>
      <c r="X1431" s="1" t="str">
        <f t="shared" si="700"/>
        <v>No</v>
      </c>
      <c r="AB1431" s="1" t="s">
        <v>445</v>
      </c>
      <c r="AC1431" t="str">
        <f t="shared" si="698"/>
        <v>No</v>
      </c>
      <c r="AD1431" t="str">
        <f t="shared" si="687"/>
        <v>No</v>
      </c>
      <c r="AE1431" t="str">
        <f t="shared" si="688"/>
        <v>No</v>
      </c>
      <c r="AF1431" t="str">
        <f t="shared" si="689"/>
        <v>No</v>
      </c>
      <c r="AG1431" t="str">
        <f t="shared" si="690"/>
        <v>Yes</v>
      </c>
      <c r="AH1431" s="1" t="s">
        <v>348</v>
      </c>
      <c r="AI1431" t="s">
        <v>348</v>
      </c>
      <c r="AJ1431" t="str">
        <f t="shared" si="681"/>
        <v/>
      </c>
      <c r="AK1431" t="str">
        <f t="shared" si="691"/>
        <v/>
      </c>
      <c r="AL1431" t="str">
        <f t="shared" si="692"/>
        <v/>
      </c>
      <c r="AM1431" t="str">
        <f t="shared" si="682"/>
        <v/>
      </c>
      <c r="AN1431" t="str">
        <f t="shared" si="683"/>
        <v>Pharmaceutical</v>
      </c>
      <c r="AO1431" t="str">
        <f t="shared" si="684"/>
        <v/>
      </c>
      <c r="AP1431" t="str">
        <f t="shared" si="685"/>
        <v/>
      </c>
    </row>
    <row r="1432" spans="1:42" hidden="1" x14ac:dyDescent="0.35">
      <c r="A1432" s="1">
        <v>4087170</v>
      </c>
      <c r="B1432" s="1" t="s">
        <v>586</v>
      </c>
      <c r="C1432" s="1" t="s">
        <v>588</v>
      </c>
      <c r="D1432" s="1">
        <v>2017</v>
      </c>
      <c r="E1432" s="1" t="s">
        <v>618</v>
      </c>
      <c r="F1432" s="1">
        <v>67527</v>
      </c>
      <c r="G1432" s="1" t="s">
        <v>310</v>
      </c>
      <c r="H1432" s="1" t="s">
        <v>144</v>
      </c>
      <c r="I1432" s="1" t="s">
        <v>597</v>
      </c>
      <c r="J1432" s="1">
        <v>2440</v>
      </c>
      <c r="K1432" s="1" t="s">
        <v>345</v>
      </c>
      <c r="L1432" s="1" t="s">
        <v>345</v>
      </c>
      <c r="M1432" s="1"/>
      <c r="N1432" s="1" t="s">
        <v>606</v>
      </c>
      <c r="O1432" s="1" t="str">
        <f t="shared" si="693"/>
        <v>No</v>
      </c>
      <c r="P1432" s="1" t="s">
        <v>722</v>
      </c>
      <c r="Q1432" s="1">
        <v>264</v>
      </c>
      <c r="R1432" s="1">
        <f t="shared" si="699"/>
        <v>0</v>
      </c>
      <c r="S1432" s="1">
        <v>72</v>
      </c>
      <c r="T1432" s="1" t="s">
        <v>30</v>
      </c>
      <c r="U1432" s="1">
        <f t="shared" si="694"/>
        <v>0</v>
      </c>
      <c r="V1432" s="1">
        <f t="shared" si="695"/>
        <v>7.1999999999999995E-2</v>
      </c>
      <c r="W1432" s="1" t="s">
        <v>231</v>
      </c>
      <c r="X1432" s="1" t="str">
        <f t="shared" si="700"/>
        <v>No</v>
      </c>
      <c r="AB1432" t="s">
        <v>486</v>
      </c>
      <c r="AC1432" t="str">
        <f t="shared" si="698"/>
        <v>No</v>
      </c>
      <c r="AD1432" t="str">
        <f t="shared" si="687"/>
        <v>No</v>
      </c>
      <c r="AE1432" t="str">
        <f t="shared" si="688"/>
        <v>No</v>
      </c>
      <c r="AF1432" t="str">
        <f t="shared" si="689"/>
        <v>No</v>
      </c>
      <c r="AG1432" t="str">
        <f t="shared" si="690"/>
        <v>Yes</v>
      </c>
      <c r="AH1432" s="1" t="s">
        <v>348</v>
      </c>
      <c r="AI1432" t="s">
        <v>348</v>
      </c>
      <c r="AJ1432" t="str">
        <f t="shared" si="681"/>
        <v/>
      </c>
      <c r="AK1432" t="str">
        <f t="shared" si="691"/>
        <v/>
      </c>
      <c r="AL1432" t="str">
        <f t="shared" si="692"/>
        <v/>
      </c>
      <c r="AM1432" t="str">
        <f t="shared" si="682"/>
        <v/>
      </c>
      <c r="AN1432" t="str">
        <f t="shared" si="683"/>
        <v>Pharmaceutical</v>
      </c>
      <c r="AO1432" t="str">
        <f t="shared" si="684"/>
        <v/>
      </c>
      <c r="AP1432" t="str">
        <f t="shared" si="685"/>
        <v/>
      </c>
    </row>
    <row r="1433" spans="1:42" hidden="1" x14ac:dyDescent="0.35">
      <c r="A1433" s="1">
        <v>4087170</v>
      </c>
      <c r="B1433" s="1" t="s">
        <v>586</v>
      </c>
      <c r="C1433" s="1" t="s">
        <v>587</v>
      </c>
      <c r="D1433" s="1">
        <v>2017</v>
      </c>
      <c r="E1433" s="1" t="s">
        <v>618</v>
      </c>
      <c r="F1433" s="1">
        <v>67445</v>
      </c>
      <c r="G1433" s="1" t="s">
        <v>241</v>
      </c>
      <c r="H1433" s="1" t="s">
        <v>79</v>
      </c>
      <c r="I1433" s="1" t="s">
        <v>597</v>
      </c>
      <c r="J1433" s="1">
        <v>2440</v>
      </c>
      <c r="K1433" s="1" t="s">
        <v>345</v>
      </c>
      <c r="L1433" s="1" t="s">
        <v>345</v>
      </c>
      <c r="M1433" s="1"/>
      <c r="N1433" s="1" t="s">
        <v>606</v>
      </c>
      <c r="O1433" s="1" t="str">
        <f t="shared" si="693"/>
        <v>No</v>
      </c>
      <c r="P1433" s="1" t="s">
        <v>722</v>
      </c>
      <c r="Q1433" s="1">
        <v>30</v>
      </c>
      <c r="R1433" s="1">
        <f t="shared" si="699"/>
        <v>0</v>
      </c>
      <c r="S1433" s="1">
        <v>20</v>
      </c>
      <c r="T1433" s="1" t="s">
        <v>30</v>
      </c>
      <c r="U1433" s="1">
        <f t="shared" si="694"/>
        <v>0</v>
      </c>
      <c r="V1433" s="1">
        <f t="shared" si="695"/>
        <v>0.02</v>
      </c>
      <c r="W1433" s="1" t="s">
        <v>231</v>
      </c>
      <c r="X1433" s="1" t="str">
        <f t="shared" si="700"/>
        <v>No</v>
      </c>
      <c r="AB1433" s="1" t="s">
        <v>420</v>
      </c>
      <c r="AC1433" t="str">
        <f t="shared" si="698"/>
        <v>No</v>
      </c>
      <c r="AD1433" t="str">
        <f t="shared" si="687"/>
        <v>No</v>
      </c>
      <c r="AE1433" t="str">
        <f t="shared" si="688"/>
        <v>No</v>
      </c>
      <c r="AF1433" t="str">
        <f t="shared" si="689"/>
        <v>No</v>
      </c>
      <c r="AG1433" t="str">
        <f t="shared" si="690"/>
        <v>Yes</v>
      </c>
      <c r="AH1433" s="1" t="s">
        <v>348</v>
      </c>
      <c r="AI1433" t="s">
        <v>348</v>
      </c>
      <c r="AJ1433" t="str">
        <f t="shared" si="681"/>
        <v/>
      </c>
      <c r="AK1433" t="str">
        <f t="shared" si="691"/>
        <v/>
      </c>
      <c r="AL1433" t="str">
        <f t="shared" si="692"/>
        <v/>
      </c>
      <c r="AM1433" t="str">
        <f t="shared" si="682"/>
        <v/>
      </c>
      <c r="AN1433" t="str">
        <f t="shared" si="683"/>
        <v>Pharmaceutical</v>
      </c>
      <c r="AO1433" t="str">
        <f t="shared" si="684"/>
        <v/>
      </c>
      <c r="AP1433" t="str">
        <f t="shared" si="685"/>
        <v/>
      </c>
    </row>
    <row r="1434" spans="1:42" hidden="1" x14ac:dyDescent="0.35">
      <c r="A1434" s="1">
        <v>4087170</v>
      </c>
      <c r="B1434" s="1" t="s">
        <v>586</v>
      </c>
      <c r="C1434" s="1" t="s">
        <v>588</v>
      </c>
      <c r="D1434" s="1">
        <v>2017</v>
      </c>
      <c r="E1434" s="1" t="s">
        <v>618</v>
      </c>
      <c r="F1434" s="1">
        <v>77146</v>
      </c>
      <c r="G1434" s="1" t="s">
        <v>340</v>
      </c>
      <c r="H1434" s="1" t="s">
        <v>171</v>
      </c>
      <c r="I1434" s="1" t="s">
        <v>596</v>
      </c>
      <c r="J1434" s="1">
        <v>4433</v>
      </c>
      <c r="K1434" s="1" t="s">
        <v>614</v>
      </c>
      <c r="L1434" s="1" t="s">
        <v>562</v>
      </c>
      <c r="M1434" s="1"/>
      <c r="N1434" s="1" t="s">
        <v>606</v>
      </c>
      <c r="O1434" s="1" t="str">
        <f t="shared" si="693"/>
        <v>No</v>
      </c>
      <c r="P1434" s="1" t="s">
        <v>722</v>
      </c>
      <c r="Q1434" s="1">
        <v>0.08</v>
      </c>
      <c r="R1434" s="1">
        <f t="shared" si="699"/>
        <v>0</v>
      </c>
      <c r="S1434" s="1">
        <v>0.08</v>
      </c>
      <c r="T1434" s="1" t="s">
        <v>7</v>
      </c>
      <c r="U1434" s="1">
        <f>R1434/1</f>
        <v>0</v>
      </c>
      <c r="V1434" s="1">
        <f>S1434</f>
        <v>0.08</v>
      </c>
      <c r="W1434" s="1" t="s">
        <v>318</v>
      </c>
      <c r="X1434" s="1" t="str">
        <f t="shared" si="700"/>
        <v>No</v>
      </c>
      <c r="AB1434" t="s">
        <v>511</v>
      </c>
      <c r="AC1434" t="str">
        <f t="shared" si="698"/>
        <v>No</v>
      </c>
      <c r="AD1434" t="str">
        <f t="shared" si="687"/>
        <v>No</v>
      </c>
      <c r="AE1434" t="str">
        <f t="shared" si="688"/>
        <v>Yes</v>
      </c>
      <c r="AF1434" t="str">
        <f t="shared" si="689"/>
        <v>Yes</v>
      </c>
      <c r="AG1434" t="str">
        <f t="shared" si="690"/>
        <v>Yes</v>
      </c>
      <c r="AH1434" s="1" t="s">
        <v>348</v>
      </c>
      <c r="AI1434" t="s">
        <v>348</v>
      </c>
      <c r="AJ1434" t="str">
        <f t="shared" si="681"/>
        <v/>
      </c>
      <c r="AK1434" t="str">
        <f t="shared" si="691"/>
        <v/>
      </c>
      <c r="AL1434" t="str">
        <f t="shared" si="692"/>
        <v>Consumer</v>
      </c>
      <c r="AM1434" t="str">
        <f t="shared" si="682"/>
        <v>Industrial</v>
      </c>
      <c r="AN1434" t="str">
        <f t="shared" si="683"/>
        <v>Pharmaceutical</v>
      </c>
      <c r="AO1434" t="str">
        <f t="shared" si="684"/>
        <v/>
      </c>
      <c r="AP1434" t="str">
        <f t="shared" si="685"/>
        <v/>
      </c>
    </row>
    <row r="1435" spans="1:42" hidden="1" x14ac:dyDescent="0.35">
      <c r="A1435" s="1">
        <v>4087170</v>
      </c>
      <c r="B1435" s="1" t="s">
        <v>586</v>
      </c>
      <c r="C1435" s="1" t="s">
        <v>587</v>
      </c>
      <c r="D1435" s="1">
        <v>2017</v>
      </c>
      <c r="E1435" s="1" t="s">
        <v>618</v>
      </c>
      <c r="F1435" s="1">
        <v>67434</v>
      </c>
      <c r="G1435" s="1" t="s">
        <v>232</v>
      </c>
      <c r="H1435" s="1" t="s">
        <v>70</v>
      </c>
      <c r="I1435" s="1" t="s">
        <v>597</v>
      </c>
      <c r="J1435" s="1">
        <v>2440</v>
      </c>
      <c r="K1435" s="1" t="s">
        <v>345</v>
      </c>
      <c r="L1435" s="1" t="s">
        <v>560</v>
      </c>
      <c r="M1435" s="1"/>
      <c r="N1435" s="1" t="s">
        <v>606</v>
      </c>
      <c r="O1435" s="1" t="str">
        <f t="shared" si="693"/>
        <v>No</v>
      </c>
      <c r="P1435" s="1" t="s">
        <v>722</v>
      </c>
      <c r="Q1435" s="1">
        <v>20</v>
      </c>
      <c r="R1435" s="1">
        <f t="shared" si="699"/>
        <v>0</v>
      </c>
      <c r="S1435" s="1">
        <v>20</v>
      </c>
      <c r="T1435" s="1" t="s">
        <v>30</v>
      </c>
      <c r="U1435" s="1">
        <f>R1435/1000</f>
        <v>0</v>
      </c>
      <c r="V1435" s="1">
        <f>S1435/1000</f>
        <v>0.02</v>
      </c>
      <c r="W1435" s="1" t="s">
        <v>231</v>
      </c>
      <c r="X1435" s="1" t="str">
        <f t="shared" si="700"/>
        <v>No</v>
      </c>
      <c r="AB1435" s="1" t="s">
        <v>411</v>
      </c>
      <c r="AC1435" s="1" t="s">
        <v>349</v>
      </c>
      <c r="AD1435" t="str">
        <f t="shared" si="687"/>
        <v>No</v>
      </c>
      <c r="AE1435" t="str">
        <f t="shared" si="688"/>
        <v>No</v>
      </c>
      <c r="AF1435" t="str">
        <f t="shared" si="689"/>
        <v>No</v>
      </c>
      <c r="AG1435" t="str">
        <f t="shared" si="690"/>
        <v>Yes</v>
      </c>
      <c r="AH1435" s="1" t="s">
        <v>348</v>
      </c>
      <c r="AI1435" t="s">
        <v>348</v>
      </c>
      <c r="AJ1435" t="str">
        <f t="shared" si="681"/>
        <v>Pesticide</v>
      </c>
      <c r="AK1435" t="str">
        <f t="shared" si="691"/>
        <v/>
      </c>
      <c r="AL1435" t="str">
        <f t="shared" si="692"/>
        <v/>
      </c>
      <c r="AM1435" t="str">
        <f t="shared" si="682"/>
        <v/>
      </c>
      <c r="AN1435" t="str">
        <f t="shared" si="683"/>
        <v>Pharmaceutical</v>
      </c>
      <c r="AO1435" t="str">
        <f t="shared" si="684"/>
        <v/>
      </c>
      <c r="AP1435" t="str">
        <f t="shared" si="685"/>
        <v/>
      </c>
    </row>
    <row r="1436" spans="1:42" hidden="1" x14ac:dyDescent="0.35">
      <c r="A1436" s="1">
        <v>4087170</v>
      </c>
      <c r="B1436" s="1" t="s">
        <v>586</v>
      </c>
      <c r="C1436" s="1" t="s">
        <v>588</v>
      </c>
      <c r="D1436" s="1">
        <v>2017</v>
      </c>
      <c r="E1436" s="1" t="s">
        <v>618</v>
      </c>
      <c r="F1436" s="1">
        <v>68021</v>
      </c>
      <c r="G1436" s="1" t="s">
        <v>335</v>
      </c>
      <c r="H1436" s="1" t="s">
        <v>166</v>
      </c>
      <c r="I1436" s="1" t="s">
        <v>597</v>
      </c>
      <c r="J1436" s="1">
        <v>2440</v>
      </c>
      <c r="K1436" s="1" t="s">
        <v>345</v>
      </c>
      <c r="L1436" s="1" t="s">
        <v>345</v>
      </c>
      <c r="M1436" s="1"/>
      <c r="N1436" s="1" t="s">
        <v>606</v>
      </c>
      <c r="O1436" s="1" t="str">
        <f t="shared" si="693"/>
        <v>No</v>
      </c>
      <c r="P1436" s="1" t="s">
        <v>722</v>
      </c>
      <c r="Q1436" s="1">
        <v>80</v>
      </c>
      <c r="R1436" s="1">
        <f t="shared" si="699"/>
        <v>0</v>
      </c>
      <c r="S1436" s="1">
        <v>80</v>
      </c>
      <c r="T1436" s="1" t="s">
        <v>30</v>
      </c>
      <c r="U1436" s="1">
        <f>R1436/1000</f>
        <v>0</v>
      </c>
      <c r="V1436" s="1">
        <f>S1436/1000</f>
        <v>0.08</v>
      </c>
      <c r="W1436" s="1" t="s">
        <v>318</v>
      </c>
      <c r="X1436" s="1" t="str">
        <f t="shared" si="700"/>
        <v>No</v>
      </c>
      <c r="AB1436" s="1" t="s">
        <v>503</v>
      </c>
      <c r="AC1436" t="str">
        <f>IF(ISNUMBER(SEARCH("Pesticide, active_ingredient", AB1436)), "Yes", "No")</f>
        <v>No</v>
      </c>
      <c r="AD1436" t="str">
        <f t="shared" si="687"/>
        <v>No</v>
      </c>
      <c r="AE1436" t="str">
        <f t="shared" si="688"/>
        <v>No</v>
      </c>
      <c r="AF1436" t="str">
        <f t="shared" si="689"/>
        <v>No</v>
      </c>
      <c r="AG1436" t="str">
        <f t="shared" si="690"/>
        <v>Yes</v>
      </c>
      <c r="AH1436" s="1" t="s">
        <v>348</v>
      </c>
      <c r="AI1436" t="s">
        <v>348</v>
      </c>
      <c r="AJ1436" t="str">
        <f t="shared" si="681"/>
        <v/>
      </c>
      <c r="AK1436" t="str">
        <f t="shared" si="691"/>
        <v/>
      </c>
      <c r="AL1436" t="str">
        <f t="shared" si="692"/>
        <v/>
      </c>
      <c r="AM1436" t="str">
        <f t="shared" si="682"/>
        <v/>
      </c>
      <c r="AN1436" t="str">
        <f t="shared" si="683"/>
        <v>Pharmaceutical</v>
      </c>
      <c r="AO1436" t="str">
        <f t="shared" si="684"/>
        <v/>
      </c>
      <c r="AP1436" t="str">
        <f t="shared" si="685"/>
        <v/>
      </c>
    </row>
    <row r="1437" spans="1:42" hidden="1" x14ac:dyDescent="0.35">
      <c r="A1437" s="1">
        <v>4087170</v>
      </c>
      <c r="B1437" s="1" t="s">
        <v>586</v>
      </c>
      <c r="C1437" s="1" t="s">
        <v>587</v>
      </c>
      <c r="D1437" s="1">
        <v>2017</v>
      </c>
      <c r="E1437" s="1" t="s">
        <v>618</v>
      </c>
      <c r="F1437" s="1">
        <v>61704</v>
      </c>
      <c r="G1437" s="1" t="s">
        <v>201</v>
      </c>
      <c r="H1437" s="8" t="s">
        <v>716</v>
      </c>
      <c r="I1437" s="1" t="s">
        <v>596</v>
      </c>
      <c r="J1437" s="1">
        <v>4433</v>
      </c>
      <c r="K1437" s="1" t="s">
        <v>614</v>
      </c>
      <c r="L1437" s="1" t="s">
        <v>532</v>
      </c>
      <c r="M1437" s="1"/>
      <c r="N1437" s="1" t="s">
        <v>606</v>
      </c>
      <c r="O1437" s="1" t="str">
        <f t="shared" si="693"/>
        <v>No</v>
      </c>
      <c r="P1437" s="1" t="s">
        <v>722</v>
      </c>
      <c r="Q1437" s="1">
        <v>1.6</v>
      </c>
      <c r="R1437" s="1">
        <f t="shared" si="699"/>
        <v>0</v>
      </c>
      <c r="S1437" s="1">
        <v>1.6</v>
      </c>
      <c r="T1437" s="1" t="s">
        <v>7</v>
      </c>
      <c r="U1437" s="1">
        <f>R1437/1</f>
        <v>0</v>
      </c>
      <c r="V1437" s="1">
        <f>S1437</f>
        <v>1.6</v>
      </c>
      <c r="W1437" s="1" t="s">
        <v>199</v>
      </c>
      <c r="X1437" s="1" t="str">
        <f t="shared" si="700"/>
        <v>No</v>
      </c>
      <c r="AB1437" s="1" t="s">
        <v>373</v>
      </c>
      <c r="AC1437" t="str">
        <f>IF(ISNUMBER(SEARCH("Pesticide, active_ingredient", AB1437)), "Yes", "No")</f>
        <v>No</v>
      </c>
      <c r="AD1437" t="str">
        <f t="shared" si="687"/>
        <v>No</v>
      </c>
      <c r="AE1437" t="str">
        <f t="shared" si="688"/>
        <v>No</v>
      </c>
      <c r="AF1437" t="str">
        <f t="shared" si="689"/>
        <v>No</v>
      </c>
      <c r="AG1437" t="str">
        <f t="shared" si="690"/>
        <v>No</v>
      </c>
      <c r="AH1437" s="1" t="s">
        <v>348</v>
      </c>
      <c r="AI1437" t="s">
        <v>349</v>
      </c>
      <c r="AJ1437" t="str">
        <f t="shared" si="681"/>
        <v/>
      </c>
      <c r="AK1437" t="str">
        <f t="shared" si="691"/>
        <v/>
      </c>
      <c r="AL1437" t="str">
        <f t="shared" si="692"/>
        <v/>
      </c>
      <c r="AM1437" t="str">
        <f t="shared" si="682"/>
        <v/>
      </c>
      <c r="AN1437" t="str">
        <f t="shared" si="683"/>
        <v/>
      </c>
      <c r="AO1437" t="str">
        <f t="shared" si="684"/>
        <v/>
      </c>
      <c r="AP1437" t="str">
        <f t="shared" si="685"/>
        <v>Other</v>
      </c>
    </row>
    <row r="1438" spans="1:42" hidden="1" x14ac:dyDescent="0.35">
      <c r="A1438" s="1">
        <v>4087170</v>
      </c>
      <c r="B1438" s="1" t="s">
        <v>586</v>
      </c>
      <c r="C1438" s="1" t="s">
        <v>588</v>
      </c>
      <c r="D1438" s="1">
        <v>2017</v>
      </c>
      <c r="E1438" s="1" t="s">
        <v>618</v>
      </c>
      <c r="F1438" s="1">
        <v>39032</v>
      </c>
      <c r="G1438" s="1" t="s">
        <v>193</v>
      </c>
      <c r="H1438" s="1" t="s">
        <v>24</v>
      </c>
      <c r="I1438" s="1" t="s">
        <v>596</v>
      </c>
      <c r="J1438" s="1">
        <v>4433</v>
      </c>
      <c r="K1438" s="1" t="s">
        <v>614</v>
      </c>
      <c r="L1438" s="1" t="s">
        <v>549</v>
      </c>
      <c r="M1438" s="1"/>
      <c r="N1438" s="1" t="s">
        <v>606</v>
      </c>
      <c r="O1438" s="1" t="str">
        <f t="shared" si="693"/>
        <v>No</v>
      </c>
      <c r="P1438" s="1" t="s">
        <v>722</v>
      </c>
      <c r="Q1438" s="1">
        <v>1.6</v>
      </c>
      <c r="R1438" s="1">
        <f t="shared" si="699"/>
        <v>0</v>
      </c>
      <c r="S1438" s="1">
        <v>1.6</v>
      </c>
      <c r="T1438" s="1" t="s">
        <v>7</v>
      </c>
      <c r="U1438" s="1">
        <f>R1438/1</f>
        <v>0</v>
      </c>
      <c r="V1438" s="1">
        <f>S1438</f>
        <v>1.6</v>
      </c>
      <c r="W1438" s="1" t="s">
        <v>177</v>
      </c>
      <c r="X1438" s="1" t="str">
        <f t="shared" si="700"/>
        <v>No</v>
      </c>
      <c r="AB1438" t="s">
        <v>364</v>
      </c>
      <c r="AC1438" t="s">
        <v>349</v>
      </c>
      <c r="AD1438" t="str">
        <f t="shared" si="687"/>
        <v>Yes</v>
      </c>
      <c r="AE1438" t="str">
        <f t="shared" si="688"/>
        <v>Yes</v>
      </c>
      <c r="AF1438" t="str">
        <f t="shared" si="689"/>
        <v>Yes</v>
      </c>
      <c r="AG1438" t="str">
        <f t="shared" si="690"/>
        <v>No</v>
      </c>
      <c r="AH1438" t="s">
        <v>348</v>
      </c>
      <c r="AI1438" t="s">
        <v>348</v>
      </c>
      <c r="AJ1438" t="str">
        <f t="shared" si="681"/>
        <v>Pesticide</v>
      </c>
      <c r="AK1438" t="str">
        <f t="shared" si="691"/>
        <v>PCP</v>
      </c>
      <c r="AL1438" t="str">
        <f t="shared" si="692"/>
        <v>Consumer</v>
      </c>
      <c r="AM1438" t="str">
        <f t="shared" si="682"/>
        <v>Industrial</v>
      </c>
      <c r="AN1438" t="str">
        <f t="shared" si="683"/>
        <v/>
      </c>
      <c r="AO1438" t="str">
        <f t="shared" si="684"/>
        <v/>
      </c>
      <c r="AP1438" t="str">
        <f t="shared" si="685"/>
        <v/>
      </c>
    </row>
    <row r="1439" spans="1:42" hidden="1" x14ac:dyDescent="0.35">
      <c r="A1439" s="1">
        <v>4087170</v>
      </c>
      <c r="B1439" s="1" t="s">
        <v>586</v>
      </c>
      <c r="C1439" s="1" t="s">
        <v>587</v>
      </c>
      <c r="D1439" s="1">
        <v>2017</v>
      </c>
      <c r="E1439" s="1" t="s">
        <v>618</v>
      </c>
      <c r="F1439" s="1">
        <v>68005</v>
      </c>
      <c r="G1439" s="1" t="s">
        <v>324</v>
      </c>
      <c r="H1439" s="1" t="s">
        <v>155</v>
      </c>
      <c r="I1439" s="1" t="s">
        <v>597</v>
      </c>
      <c r="J1439" s="1">
        <v>2440</v>
      </c>
      <c r="K1439" s="1" t="s">
        <v>345</v>
      </c>
      <c r="L1439" s="1" t="s">
        <v>563</v>
      </c>
      <c r="M1439" s="1"/>
      <c r="N1439" s="1" t="s">
        <v>606</v>
      </c>
      <c r="O1439" s="1" t="str">
        <f t="shared" si="693"/>
        <v>No</v>
      </c>
      <c r="P1439" s="1" t="s">
        <v>722</v>
      </c>
      <c r="Q1439" s="1">
        <v>7.4</v>
      </c>
      <c r="R1439" s="1">
        <f t="shared" si="699"/>
        <v>0</v>
      </c>
      <c r="S1439" s="1">
        <v>7.4</v>
      </c>
      <c r="T1439" s="1" t="s">
        <v>30</v>
      </c>
      <c r="U1439" s="1">
        <f t="shared" ref="U1439:V1441" si="701">R1439/1000</f>
        <v>0</v>
      </c>
      <c r="V1439" s="1">
        <f t="shared" si="701"/>
        <v>7.4000000000000003E-3</v>
      </c>
      <c r="W1439" s="1" t="s">
        <v>318</v>
      </c>
      <c r="X1439" s="1" t="str">
        <f t="shared" si="700"/>
        <v>No</v>
      </c>
      <c r="AB1439" t="s">
        <v>495</v>
      </c>
      <c r="AC1439" t="str">
        <f>IF(ISNUMBER(SEARCH("Pesticide, active_ingredient", AB1439)), "Yes", "No")</f>
        <v>No</v>
      </c>
      <c r="AD1439" t="str">
        <f t="shared" si="687"/>
        <v>Yes</v>
      </c>
      <c r="AE1439" t="str">
        <f t="shared" si="688"/>
        <v>No</v>
      </c>
      <c r="AF1439" t="str">
        <f t="shared" si="689"/>
        <v>No</v>
      </c>
      <c r="AG1439" t="str">
        <f t="shared" si="690"/>
        <v>Yes</v>
      </c>
      <c r="AH1439" s="1" t="s">
        <v>348</v>
      </c>
      <c r="AI1439" t="s">
        <v>348</v>
      </c>
      <c r="AJ1439" t="str">
        <f t="shared" si="681"/>
        <v/>
      </c>
      <c r="AK1439" t="str">
        <f t="shared" si="691"/>
        <v>PCP</v>
      </c>
      <c r="AL1439" t="str">
        <f t="shared" si="692"/>
        <v/>
      </c>
      <c r="AM1439" t="str">
        <f t="shared" si="682"/>
        <v/>
      </c>
      <c r="AN1439" t="str">
        <f t="shared" si="683"/>
        <v>Pharmaceutical</v>
      </c>
      <c r="AO1439" t="str">
        <f t="shared" si="684"/>
        <v/>
      </c>
      <c r="AP1439" t="str">
        <f t="shared" si="685"/>
        <v/>
      </c>
    </row>
    <row r="1440" spans="1:42" hidden="1" x14ac:dyDescent="0.35">
      <c r="A1440" s="1">
        <v>4087170</v>
      </c>
      <c r="B1440" s="1" t="s">
        <v>586</v>
      </c>
      <c r="C1440" s="1" t="s">
        <v>588</v>
      </c>
      <c r="D1440" s="1">
        <v>2017</v>
      </c>
      <c r="E1440" s="1" t="s">
        <v>618</v>
      </c>
      <c r="F1440" s="1">
        <v>67480</v>
      </c>
      <c r="G1440" s="1" t="s">
        <v>271</v>
      </c>
      <c r="H1440" s="12" t="s">
        <v>516</v>
      </c>
      <c r="I1440" s="12" t="s">
        <v>597</v>
      </c>
      <c r="J1440" s="1">
        <v>2440</v>
      </c>
      <c r="K1440" s="12" t="s">
        <v>345</v>
      </c>
      <c r="L1440" s="1" t="s">
        <v>561</v>
      </c>
      <c r="M1440" s="1"/>
      <c r="N1440" s="1" t="s">
        <v>606</v>
      </c>
      <c r="O1440" s="1" t="str">
        <f t="shared" si="693"/>
        <v>No</v>
      </c>
      <c r="P1440" s="1" t="s">
        <v>722</v>
      </c>
      <c r="Q1440" s="1">
        <v>9.4</v>
      </c>
      <c r="R1440" s="1">
        <f t="shared" si="699"/>
        <v>0</v>
      </c>
      <c r="S1440" s="1">
        <v>9.4</v>
      </c>
      <c r="T1440" s="1" t="s">
        <v>30</v>
      </c>
      <c r="U1440" s="1">
        <f t="shared" si="701"/>
        <v>0</v>
      </c>
      <c r="V1440" s="1">
        <f t="shared" si="701"/>
        <v>9.4000000000000004E-3</v>
      </c>
      <c r="W1440" s="1" t="s">
        <v>231</v>
      </c>
      <c r="X1440" s="1" t="str">
        <f t="shared" si="700"/>
        <v>No</v>
      </c>
      <c r="AB1440" t="s">
        <v>447</v>
      </c>
      <c r="AC1440" t="str">
        <f>IF(ISNUMBER(SEARCH("Pesticide, active_ingredient", AB1440)), "Yes", "No")</f>
        <v>No</v>
      </c>
      <c r="AD1440" t="str">
        <f t="shared" si="687"/>
        <v>No</v>
      </c>
      <c r="AE1440" t="str">
        <f t="shared" si="688"/>
        <v>No</v>
      </c>
      <c r="AF1440" t="str">
        <f t="shared" si="689"/>
        <v>Yes</v>
      </c>
      <c r="AG1440" t="str">
        <f t="shared" si="690"/>
        <v>Yes</v>
      </c>
      <c r="AH1440" s="1" t="s">
        <v>348</v>
      </c>
      <c r="AI1440" t="s">
        <v>348</v>
      </c>
      <c r="AJ1440" t="str">
        <f t="shared" si="681"/>
        <v/>
      </c>
      <c r="AK1440" t="str">
        <f t="shared" si="691"/>
        <v/>
      </c>
      <c r="AL1440" t="str">
        <f t="shared" si="692"/>
        <v/>
      </c>
      <c r="AM1440" t="str">
        <f t="shared" si="682"/>
        <v>Industrial</v>
      </c>
      <c r="AN1440" t="str">
        <f t="shared" si="683"/>
        <v>Pharmaceutical</v>
      </c>
      <c r="AO1440" t="str">
        <f t="shared" si="684"/>
        <v/>
      </c>
      <c r="AP1440" t="str">
        <f t="shared" si="685"/>
        <v/>
      </c>
    </row>
    <row r="1441" spans="1:42" hidden="1" x14ac:dyDescent="0.35">
      <c r="A1441" s="1">
        <v>4087170</v>
      </c>
      <c r="B1441" s="1" t="s">
        <v>586</v>
      </c>
      <c r="C1441" s="1" t="s">
        <v>587</v>
      </c>
      <c r="D1441" s="1">
        <v>2017</v>
      </c>
      <c r="E1441" s="1" t="s">
        <v>618</v>
      </c>
      <c r="F1441" s="1">
        <v>67454</v>
      </c>
      <c r="G1441" s="1" t="s">
        <v>249</v>
      </c>
      <c r="H1441" s="1" t="s">
        <v>87</v>
      </c>
      <c r="I1441" s="1" t="s">
        <v>597</v>
      </c>
      <c r="J1441" s="1">
        <v>2440</v>
      </c>
      <c r="K1441" s="1" t="s">
        <v>345</v>
      </c>
      <c r="L1441" s="1" t="s">
        <v>561</v>
      </c>
      <c r="M1441" s="1"/>
      <c r="N1441" s="1" t="s">
        <v>606</v>
      </c>
      <c r="O1441" s="1" t="str">
        <f t="shared" si="693"/>
        <v>No</v>
      </c>
      <c r="P1441" s="1" t="s">
        <v>722</v>
      </c>
      <c r="Q1441" s="1">
        <v>26</v>
      </c>
      <c r="R1441" s="1">
        <f t="shared" si="699"/>
        <v>0</v>
      </c>
      <c r="S1441" s="1">
        <v>20</v>
      </c>
      <c r="T1441" s="1" t="s">
        <v>30</v>
      </c>
      <c r="U1441" s="1">
        <f t="shared" si="701"/>
        <v>0</v>
      </c>
      <c r="V1441" s="1">
        <f t="shared" si="701"/>
        <v>0.02</v>
      </c>
      <c r="W1441" s="1" t="s">
        <v>231</v>
      </c>
      <c r="X1441" s="1" t="str">
        <f t="shared" si="700"/>
        <v>No</v>
      </c>
      <c r="AB1441" t="s">
        <v>425</v>
      </c>
      <c r="AC1441" t="str">
        <f>IF(ISNUMBER(SEARCH("Pesticide, active_ingredient", AB1441)), "Yes", "No")</f>
        <v>No</v>
      </c>
      <c r="AD1441" t="str">
        <f t="shared" si="687"/>
        <v>No</v>
      </c>
      <c r="AE1441" t="str">
        <f t="shared" si="688"/>
        <v>No</v>
      </c>
      <c r="AF1441" t="str">
        <f t="shared" si="689"/>
        <v>Yes</v>
      </c>
      <c r="AG1441" t="str">
        <f t="shared" si="690"/>
        <v>Yes</v>
      </c>
      <c r="AH1441" s="1" t="s">
        <v>348</v>
      </c>
      <c r="AI1441" t="s">
        <v>348</v>
      </c>
      <c r="AJ1441" t="str">
        <f t="shared" si="681"/>
        <v/>
      </c>
      <c r="AK1441" t="str">
        <f t="shared" si="691"/>
        <v/>
      </c>
      <c r="AL1441" t="str">
        <f t="shared" si="692"/>
        <v/>
      </c>
      <c r="AM1441" t="str">
        <f t="shared" si="682"/>
        <v>Industrial</v>
      </c>
      <c r="AN1441" t="str">
        <f t="shared" si="683"/>
        <v>Pharmaceutical</v>
      </c>
      <c r="AO1441" t="str">
        <f t="shared" si="684"/>
        <v/>
      </c>
      <c r="AP1441" t="str">
        <f t="shared" si="685"/>
        <v/>
      </c>
    </row>
    <row r="1442" spans="1:42" hidden="1" x14ac:dyDescent="0.35">
      <c r="A1442" s="1">
        <v>4087170</v>
      </c>
      <c r="B1442" s="1" t="s">
        <v>586</v>
      </c>
      <c r="C1442" s="1" t="s">
        <v>588</v>
      </c>
      <c r="D1442" s="1">
        <v>2017</v>
      </c>
      <c r="E1442" s="1" t="s">
        <v>618</v>
      </c>
      <c r="F1442" s="1">
        <v>34461</v>
      </c>
      <c r="G1442" s="1" t="s">
        <v>187</v>
      </c>
      <c r="H1442" s="1" t="s">
        <v>17</v>
      </c>
      <c r="I1442" s="1" t="s">
        <v>596</v>
      </c>
      <c r="J1442" s="1">
        <v>4433</v>
      </c>
      <c r="K1442" s="1" t="s">
        <v>614</v>
      </c>
      <c r="L1442" s="1" t="s">
        <v>543</v>
      </c>
      <c r="M1442" s="1"/>
      <c r="N1442" s="1" t="s">
        <v>606</v>
      </c>
      <c r="O1442" s="1" t="str">
        <f t="shared" si="693"/>
        <v>No</v>
      </c>
      <c r="P1442" s="1" t="s">
        <v>722</v>
      </c>
      <c r="Q1442" s="1">
        <v>0.02</v>
      </c>
      <c r="R1442" s="1">
        <f t="shared" si="699"/>
        <v>0</v>
      </c>
      <c r="S1442" s="1">
        <v>0.02</v>
      </c>
      <c r="T1442" s="1" t="s">
        <v>7</v>
      </c>
      <c r="U1442" s="1">
        <f>R1442/1</f>
        <v>0</v>
      </c>
      <c r="V1442" s="1">
        <f>S1442</f>
        <v>0.02</v>
      </c>
      <c r="W1442" s="1" t="s">
        <v>177</v>
      </c>
      <c r="X1442" s="1" t="str">
        <f t="shared" si="700"/>
        <v>No</v>
      </c>
      <c r="AB1442" t="s">
        <v>358</v>
      </c>
      <c r="AC1442" t="str">
        <f>IF(ISNUMBER(SEARCH("Pesticide, active_ingredient", AB1442)), "Yes", "No")</f>
        <v>No</v>
      </c>
      <c r="AD1442" t="str">
        <f t="shared" si="687"/>
        <v>No</v>
      </c>
      <c r="AE1442" t="str">
        <f t="shared" si="688"/>
        <v>Yes</v>
      </c>
      <c r="AF1442" t="str">
        <f t="shared" si="689"/>
        <v>Yes</v>
      </c>
      <c r="AG1442" t="str">
        <f t="shared" si="690"/>
        <v>No</v>
      </c>
      <c r="AH1442" t="s">
        <v>349</v>
      </c>
      <c r="AI1442" t="s">
        <v>348</v>
      </c>
      <c r="AJ1442" t="str">
        <f t="shared" si="681"/>
        <v/>
      </c>
      <c r="AK1442" t="str">
        <f t="shared" si="691"/>
        <v/>
      </c>
      <c r="AL1442" t="str">
        <f t="shared" si="692"/>
        <v>Consumer</v>
      </c>
      <c r="AM1442" t="str">
        <f t="shared" si="682"/>
        <v>Industrial</v>
      </c>
      <c r="AN1442" t="str">
        <f t="shared" si="683"/>
        <v/>
      </c>
      <c r="AO1442" t="str">
        <f t="shared" si="684"/>
        <v>PAH</v>
      </c>
      <c r="AP1442" t="str">
        <f t="shared" si="685"/>
        <v/>
      </c>
    </row>
    <row r="1443" spans="1:42" hidden="1" x14ac:dyDescent="0.35">
      <c r="A1443" s="1">
        <v>4087170</v>
      </c>
      <c r="B1443" s="1" t="s">
        <v>586</v>
      </c>
      <c r="C1443" s="1" t="s">
        <v>587</v>
      </c>
      <c r="D1443" s="1">
        <v>2017</v>
      </c>
      <c r="E1443" s="1" t="s">
        <v>618</v>
      </c>
      <c r="F1443" s="1">
        <v>67512</v>
      </c>
      <c r="G1443" s="1" t="s">
        <v>298</v>
      </c>
      <c r="H1443" s="1" t="s">
        <v>473</v>
      </c>
      <c r="I1443" s="1" t="s">
        <v>597</v>
      </c>
      <c r="J1443" s="1">
        <v>2440</v>
      </c>
      <c r="K1443" s="1" t="s">
        <v>345</v>
      </c>
      <c r="L1443" s="1" t="s">
        <v>560</v>
      </c>
      <c r="M1443" s="1"/>
      <c r="N1443" s="1" t="s">
        <v>606</v>
      </c>
      <c r="O1443" s="1" t="str">
        <f t="shared" si="693"/>
        <v>No</v>
      </c>
      <c r="P1443" s="1" t="s">
        <v>722</v>
      </c>
      <c r="Q1443" s="1">
        <v>80</v>
      </c>
      <c r="R1443" s="1">
        <f t="shared" si="699"/>
        <v>0</v>
      </c>
      <c r="S1443" s="1">
        <v>16</v>
      </c>
      <c r="T1443" s="1" t="s">
        <v>30</v>
      </c>
      <c r="U1443" s="1">
        <f>R1443/1000</f>
        <v>0</v>
      </c>
      <c r="V1443" s="1">
        <f>S1443/1000</f>
        <v>1.6E-2</v>
      </c>
      <c r="W1443" s="1" t="s">
        <v>231</v>
      </c>
      <c r="X1443" s="1" t="str">
        <f t="shared" si="700"/>
        <v>No</v>
      </c>
      <c r="AB1443" t="s">
        <v>474</v>
      </c>
      <c r="AC1443" s="1" t="s">
        <v>349</v>
      </c>
      <c r="AD1443" t="str">
        <f t="shared" si="687"/>
        <v>No</v>
      </c>
      <c r="AE1443" t="str">
        <f t="shared" si="688"/>
        <v>No</v>
      </c>
      <c r="AF1443" t="str">
        <f t="shared" si="689"/>
        <v>No</v>
      </c>
      <c r="AG1443" t="str">
        <f t="shared" si="690"/>
        <v>Yes</v>
      </c>
      <c r="AH1443" s="1" t="s">
        <v>348</v>
      </c>
      <c r="AI1443" t="s">
        <v>348</v>
      </c>
      <c r="AJ1443" t="str">
        <f t="shared" si="681"/>
        <v>Pesticide</v>
      </c>
      <c r="AK1443" t="str">
        <f t="shared" si="691"/>
        <v/>
      </c>
      <c r="AL1443" t="str">
        <f t="shared" si="692"/>
        <v/>
      </c>
      <c r="AM1443" t="str">
        <f t="shared" si="682"/>
        <v/>
      </c>
      <c r="AN1443" t="str">
        <f t="shared" si="683"/>
        <v>Pharmaceutical</v>
      </c>
      <c r="AO1443" t="str">
        <f t="shared" si="684"/>
        <v/>
      </c>
      <c r="AP1443" t="str">
        <f t="shared" si="685"/>
        <v/>
      </c>
    </row>
    <row r="1444" spans="1:42" hidden="1" x14ac:dyDescent="0.35">
      <c r="A1444" s="1">
        <v>4087170</v>
      </c>
      <c r="B1444" s="1" t="s">
        <v>586</v>
      </c>
      <c r="C1444" s="1" t="s">
        <v>588</v>
      </c>
      <c r="D1444" s="1">
        <v>2017</v>
      </c>
      <c r="E1444" s="1" t="s">
        <v>618</v>
      </c>
      <c r="F1444" s="1">
        <v>68008</v>
      </c>
      <c r="G1444" s="1" t="s">
        <v>327</v>
      </c>
      <c r="H1444" s="1" t="s">
        <v>158</v>
      </c>
      <c r="I1444" s="1" t="s">
        <v>597</v>
      </c>
      <c r="J1444" s="1">
        <v>2440</v>
      </c>
      <c r="K1444" s="1" t="s">
        <v>345</v>
      </c>
      <c r="L1444" s="1" t="s">
        <v>345</v>
      </c>
      <c r="M1444" s="1"/>
      <c r="N1444" s="1" t="s">
        <v>606</v>
      </c>
      <c r="O1444" s="1" t="str">
        <f t="shared" ref="O1444:O1460" si="702">IF(N1444="&lt;", "No", "Yes")</f>
        <v>No</v>
      </c>
      <c r="P1444" s="1" t="s">
        <v>722</v>
      </c>
      <c r="Q1444" s="1">
        <v>20</v>
      </c>
      <c r="R1444" s="1">
        <f t="shared" si="699"/>
        <v>0</v>
      </c>
      <c r="S1444" s="1">
        <v>13</v>
      </c>
      <c r="T1444" s="1" t="s">
        <v>30</v>
      </c>
      <c r="U1444" s="1">
        <f>R1444/1000</f>
        <v>0</v>
      </c>
      <c r="V1444" s="1">
        <f>S1444/1000</f>
        <v>1.2999999999999999E-2</v>
      </c>
      <c r="W1444" s="1" t="s">
        <v>318</v>
      </c>
      <c r="X1444" s="1" t="str">
        <f t="shared" si="700"/>
        <v>No</v>
      </c>
      <c r="AB1444" s="1" t="s">
        <v>497</v>
      </c>
      <c r="AC1444" t="str">
        <f t="shared" ref="AC1444:AC1449" si="703">IF(ISNUMBER(SEARCH("Pesticide, active_ingredient", AB1444)), "Yes", "No")</f>
        <v>No</v>
      </c>
      <c r="AD1444" t="str">
        <f t="shared" si="687"/>
        <v>No</v>
      </c>
      <c r="AE1444" t="str">
        <f t="shared" si="688"/>
        <v>No</v>
      </c>
      <c r="AF1444" t="str">
        <f t="shared" si="689"/>
        <v>No</v>
      </c>
      <c r="AG1444" t="str">
        <f t="shared" si="690"/>
        <v>Yes</v>
      </c>
      <c r="AH1444" s="1" t="s">
        <v>348</v>
      </c>
      <c r="AI1444" t="s">
        <v>348</v>
      </c>
      <c r="AJ1444" t="str">
        <f t="shared" si="681"/>
        <v/>
      </c>
      <c r="AK1444" t="str">
        <f t="shared" si="691"/>
        <v/>
      </c>
      <c r="AL1444" t="str">
        <f t="shared" si="692"/>
        <v/>
      </c>
      <c r="AM1444" t="str">
        <f t="shared" si="682"/>
        <v/>
      </c>
      <c r="AN1444" t="str">
        <f t="shared" si="683"/>
        <v>Pharmaceutical</v>
      </c>
      <c r="AO1444" t="str">
        <f t="shared" si="684"/>
        <v/>
      </c>
      <c r="AP1444" t="str">
        <f t="shared" si="685"/>
        <v/>
      </c>
    </row>
    <row r="1445" spans="1:42" hidden="1" x14ac:dyDescent="0.35">
      <c r="A1445" s="1">
        <v>4087170</v>
      </c>
      <c r="B1445" s="1" t="s">
        <v>586</v>
      </c>
      <c r="C1445" s="1" t="s">
        <v>587</v>
      </c>
      <c r="D1445" s="1">
        <v>2017</v>
      </c>
      <c r="E1445" s="1" t="s">
        <v>618</v>
      </c>
      <c r="F1445" s="1">
        <v>82612</v>
      </c>
      <c r="G1445" s="1" t="s">
        <v>343</v>
      </c>
      <c r="H1445" s="1" t="s">
        <v>175</v>
      </c>
      <c r="I1445" s="1" t="s">
        <v>596</v>
      </c>
      <c r="J1445" s="1">
        <v>4433</v>
      </c>
      <c r="K1445" s="1" t="s">
        <v>614</v>
      </c>
      <c r="L1445" s="1" t="s">
        <v>555</v>
      </c>
      <c r="M1445" s="1" t="s">
        <v>530</v>
      </c>
      <c r="O1445" s="1" t="str">
        <f t="shared" si="702"/>
        <v>Yes</v>
      </c>
      <c r="P1445" s="1" t="s">
        <v>349</v>
      </c>
      <c r="Q1445" s="1">
        <v>0.04</v>
      </c>
      <c r="R1445" s="1">
        <f t="shared" si="699"/>
        <v>0.04</v>
      </c>
      <c r="S1445" s="1">
        <v>0.04</v>
      </c>
      <c r="T1445" s="1" t="s">
        <v>7</v>
      </c>
      <c r="U1445" s="1">
        <f>R1445/1</f>
        <v>0.04</v>
      </c>
      <c r="V1445" s="1">
        <f>S1445</f>
        <v>0.04</v>
      </c>
      <c r="W1445" s="1" t="s">
        <v>177</v>
      </c>
      <c r="X1445" s="1" t="str">
        <f>IF(S1445&lt;R1445, "Yes*", "No")</f>
        <v>No</v>
      </c>
      <c r="AB1445" t="s">
        <v>514</v>
      </c>
      <c r="AC1445" t="str">
        <f t="shared" si="703"/>
        <v>No</v>
      </c>
      <c r="AD1445" t="str">
        <f t="shared" si="687"/>
        <v>No</v>
      </c>
      <c r="AE1445" t="str">
        <f t="shared" si="688"/>
        <v>Yes</v>
      </c>
      <c r="AF1445" t="str">
        <f t="shared" si="689"/>
        <v>Yes</v>
      </c>
      <c r="AG1445" t="str">
        <f t="shared" si="690"/>
        <v>No</v>
      </c>
      <c r="AH1445" s="1" t="s">
        <v>348</v>
      </c>
      <c r="AI1445" t="s">
        <v>348</v>
      </c>
      <c r="AJ1445" t="str">
        <f t="shared" si="681"/>
        <v/>
      </c>
      <c r="AK1445" t="str">
        <f t="shared" si="691"/>
        <v/>
      </c>
      <c r="AL1445" t="str">
        <f t="shared" si="692"/>
        <v>Consumer</v>
      </c>
      <c r="AM1445" t="str">
        <f t="shared" si="682"/>
        <v>Industrial</v>
      </c>
      <c r="AN1445" t="str">
        <f t="shared" si="683"/>
        <v/>
      </c>
      <c r="AO1445" t="str">
        <f t="shared" si="684"/>
        <v/>
      </c>
      <c r="AP1445" t="str">
        <f t="shared" si="685"/>
        <v/>
      </c>
    </row>
    <row r="1446" spans="1:42" hidden="1" x14ac:dyDescent="0.35">
      <c r="A1446" s="1">
        <v>4087170</v>
      </c>
      <c r="B1446" s="1" t="s">
        <v>586</v>
      </c>
      <c r="C1446" s="1" t="s">
        <v>588</v>
      </c>
      <c r="D1446" s="1">
        <v>2017</v>
      </c>
      <c r="E1446" s="1" t="s">
        <v>618</v>
      </c>
      <c r="F1446" s="1">
        <v>67496</v>
      </c>
      <c r="G1446" s="1" t="s">
        <v>283</v>
      </c>
      <c r="H1446" s="1" t="s">
        <v>119</v>
      </c>
      <c r="I1446" s="1" t="s">
        <v>597</v>
      </c>
      <c r="J1446" s="1">
        <v>2440</v>
      </c>
      <c r="K1446" s="1" t="s">
        <v>345</v>
      </c>
      <c r="L1446" s="1" t="s">
        <v>345</v>
      </c>
      <c r="M1446" s="1"/>
      <c r="N1446" s="1" t="s">
        <v>606</v>
      </c>
      <c r="O1446" s="1" t="str">
        <f t="shared" si="702"/>
        <v>No</v>
      </c>
      <c r="P1446" s="1" t="s">
        <v>722</v>
      </c>
      <c r="Q1446" s="1">
        <v>31</v>
      </c>
      <c r="R1446" s="1">
        <f t="shared" si="699"/>
        <v>0</v>
      </c>
      <c r="S1446" s="1">
        <v>20</v>
      </c>
      <c r="T1446" s="1" t="s">
        <v>30</v>
      </c>
      <c r="U1446" s="1">
        <f>R1446/1000</f>
        <v>0</v>
      </c>
      <c r="V1446" s="1">
        <f>S1446/1000</f>
        <v>0.02</v>
      </c>
      <c r="W1446" s="1" t="s">
        <v>231</v>
      </c>
      <c r="X1446" s="1" t="str">
        <f t="shared" ref="X1446:X1452" si="704">IF(N1446="E", "Yes", "No")</f>
        <v>No</v>
      </c>
      <c r="AB1446" s="1" t="s">
        <v>370</v>
      </c>
      <c r="AC1446" t="str">
        <f t="shared" si="703"/>
        <v>No</v>
      </c>
      <c r="AD1446" t="str">
        <f t="shared" si="687"/>
        <v>No</v>
      </c>
      <c r="AE1446" t="str">
        <f t="shared" si="688"/>
        <v>No</v>
      </c>
      <c r="AF1446" t="str">
        <f t="shared" si="689"/>
        <v>No</v>
      </c>
      <c r="AG1446" t="str">
        <f t="shared" si="690"/>
        <v>Yes</v>
      </c>
      <c r="AH1446" s="1" t="s">
        <v>348</v>
      </c>
      <c r="AI1446" t="s">
        <v>348</v>
      </c>
      <c r="AJ1446" t="str">
        <f t="shared" si="681"/>
        <v/>
      </c>
      <c r="AK1446" t="str">
        <f t="shared" si="691"/>
        <v/>
      </c>
      <c r="AL1446" t="str">
        <f t="shared" si="692"/>
        <v/>
      </c>
      <c r="AM1446" t="str">
        <f t="shared" si="682"/>
        <v/>
      </c>
      <c r="AN1446" t="str">
        <f t="shared" si="683"/>
        <v>Pharmaceutical</v>
      </c>
      <c r="AO1446" t="str">
        <f t="shared" si="684"/>
        <v/>
      </c>
      <c r="AP1446" t="str">
        <f t="shared" si="685"/>
        <v/>
      </c>
    </row>
    <row r="1447" spans="1:42" hidden="1" x14ac:dyDescent="0.35">
      <c r="A1447" s="1">
        <v>4087170</v>
      </c>
      <c r="B1447" s="1" t="s">
        <v>586</v>
      </c>
      <c r="C1447" s="1" t="s">
        <v>587</v>
      </c>
      <c r="D1447" s="1">
        <v>2017</v>
      </c>
      <c r="E1447" s="1" t="s">
        <v>618</v>
      </c>
      <c r="F1447" s="1">
        <v>32104</v>
      </c>
      <c r="G1447" s="1" t="s">
        <v>181</v>
      </c>
      <c r="H1447" s="1" t="s">
        <v>11</v>
      </c>
      <c r="I1447" s="1" t="s">
        <v>596</v>
      </c>
      <c r="J1447" s="1">
        <v>4433</v>
      </c>
      <c r="K1447" s="1" t="s">
        <v>614</v>
      </c>
      <c r="L1447" s="1" t="s">
        <v>345</v>
      </c>
      <c r="M1447" s="1"/>
      <c r="N1447" s="1" t="s">
        <v>606</v>
      </c>
      <c r="O1447" s="1" t="str">
        <f t="shared" si="702"/>
        <v>No</v>
      </c>
      <c r="P1447" s="1" t="s">
        <v>722</v>
      </c>
      <c r="Q1447" s="1">
        <v>0.16</v>
      </c>
      <c r="R1447" s="1">
        <f t="shared" si="699"/>
        <v>0</v>
      </c>
      <c r="S1447" s="1">
        <v>0.16</v>
      </c>
      <c r="T1447" s="1" t="s">
        <v>7</v>
      </c>
      <c r="U1447" s="1">
        <f>R1447/1</f>
        <v>0</v>
      </c>
      <c r="V1447" s="1">
        <f>S1447</f>
        <v>0.16</v>
      </c>
      <c r="W1447" s="1" t="s">
        <v>177</v>
      </c>
      <c r="X1447" s="1" t="str">
        <f t="shared" si="704"/>
        <v>No</v>
      </c>
      <c r="AB1447" t="s">
        <v>353</v>
      </c>
      <c r="AC1447" t="str">
        <f t="shared" si="703"/>
        <v>No</v>
      </c>
      <c r="AD1447" t="str">
        <f t="shared" si="687"/>
        <v>No</v>
      </c>
      <c r="AE1447" t="str">
        <f t="shared" si="688"/>
        <v>No</v>
      </c>
      <c r="AF1447" t="str">
        <f t="shared" si="689"/>
        <v>No</v>
      </c>
      <c r="AG1447" t="str">
        <f t="shared" si="690"/>
        <v>Yes</v>
      </c>
      <c r="AH1447" t="s">
        <v>348</v>
      </c>
      <c r="AI1447" t="s">
        <v>348</v>
      </c>
      <c r="AJ1447" t="str">
        <f t="shared" si="681"/>
        <v/>
      </c>
      <c r="AK1447" t="str">
        <f t="shared" si="691"/>
        <v/>
      </c>
      <c r="AL1447" t="str">
        <f t="shared" si="692"/>
        <v/>
      </c>
      <c r="AM1447" t="str">
        <f t="shared" si="682"/>
        <v/>
      </c>
      <c r="AN1447" t="str">
        <f t="shared" si="683"/>
        <v>Pharmaceutical</v>
      </c>
      <c r="AO1447" t="str">
        <f t="shared" si="684"/>
        <v/>
      </c>
      <c r="AP1447" t="str">
        <f t="shared" si="685"/>
        <v/>
      </c>
    </row>
    <row r="1448" spans="1:42" hidden="1" x14ac:dyDescent="0.35">
      <c r="A1448" s="1">
        <v>4087170</v>
      </c>
      <c r="B1448" s="1" t="s">
        <v>586</v>
      </c>
      <c r="C1448" s="1" t="s">
        <v>588</v>
      </c>
      <c r="D1448" s="1">
        <v>2017</v>
      </c>
      <c r="E1448" s="1" t="s">
        <v>618</v>
      </c>
      <c r="F1448" s="1">
        <v>34694</v>
      </c>
      <c r="G1448" s="1" t="s">
        <v>190</v>
      </c>
      <c r="H1448" s="1" t="s">
        <v>21</v>
      </c>
      <c r="I1448" s="1" t="s">
        <v>596</v>
      </c>
      <c r="J1448" s="1">
        <v>4433</v>
      </c>
      <c r="K1448" s="1" t="s">
        <v>614</v>
      </c>
      <c r="L1448" s="1" t="s">
        <v>547</v>
      </c>
      <c r="M1448" s="1"/>
      <c r="N1448" s="1" t="s">
        <v>606</v>
      </c>
      <c r="O1448" s="1" t="str">
        <f t="shared" si="702"/>
        <v>No</v>
      </c>
      <c r="P1448" s="1" t="s">
        <v>722</v>
      </c>
      <c r="Q1448" s="1">
        <v>0.16</v>
      </c>
      <c r="R1448" s="1">
        <f t="shared" si="699"/>
        <v>0</v>
      </c>
      <c r="S1448" s="1">
        <v>0.16</v>
      </c>
      <c r="T1448" s="1" t="s">
        <v>7</v>
      </c>
      <c r="U1448" s="1">
        <f>R1448/1</f>
        <v>0</v>
      </c>
      <c r="V1448" s="1">
        <f>S1448</f>
        <v>0.16</v>
      </c>
      <c r="W1448" s="1" t="s">
        <v>177</v>
      </c>
      <c r="X1448" s="1" t="str">
        <f t="shared" si="704"/>
        <v>No</v>
      </c>
      <c r="AB1448" t="s">
        <v>357</v>
      </c>
      <c r="AC1448" t="str">
        <f t="shared" si="703"/>
        <v>No</v>
      </c>
      <c r="AD1448" t="str">
        <f t="shared" si="687"/>
        <v>Yes</v>
      </c>
      <c r="AE1448" t="str">
        <f t="shared" si="688"/>
        <v>Yes</v>
      </c>
      <c r="AF1448" t="str">
        <f t="shared" si="689"/>
        <v>Yes</v>
      </c>
      <c r="AG1448" t="str">
        <f t="shared" si="690"/>
        <v>No</v>
      </c>
      <c r="AH1448" t="s">
        <v>348</v>
      </c>
      <c r="AI1448" t="s">
        <v>348</v>
      </c>
      <c r="AJ1448" t="str">
        <f t="shared" si="681"/>
        <v/>
      </c>
      <c r="AK1448" t="str">
        <f t="shared" si="691"/>
        <v>PCP</v>
      </c>
      <c r="AL1448" t="str">
        <f t="shared" si="692"/>
        <v>Consumer</v>
      </c>
      <c r="AM1448" t="str">
        <f t="shared" si="682"/>
        <v>Industrial</v>
      </c>
      <c r="AN1448" t="str">
        <f t="shared" si="683"/>
        <v/>
      </c>
      <c r="AO1448" t="str">
        <f t="shared" si="684"/>
        <v/>
      </c>
      <c r="AP1448" t="str">
        <f t="shared" si="685"/>
        <v/>
      </c>
    </row>
    <row r="1449" spans="1:42" hidden="1" x14ac:dyDescent="0.35">
      <c r="A1449" s="1">
        <v>4087170</v>
      </c>
      <c r="B1449" s="1" t="s">
        <v>586</v>
      </c>
      <c r="C1449" s="1" t="s">
        <v>587</v>
      </c>
      <c r="D1449" s="1">
        <v>2017</v>
      </c>
      <c r="E1449" s="1" t="s">
        <v>618</v>
      </c>
      <c r="F1449" s="1">
        <v>62817</v>
      </c>
      <c r="G1449" s="1" t="s">
        <v>217</v>
      </c>
      <c r="H1449" s="1" t="s">
        <v>54</v>
      </c>
      <c r="I1449" s="1" t="s">
        <v>596</v>
      </c>
      <c r="J1449" s="1">
        <v>4433</v>
      </c>
      <c r="K1449" s="1" t="s">
        <v>614</v>
      </c>
      <c r="L1449" s="1" t="s">
        <v>548</v>
      </c>
      <c r="M1449" s="1"/>
      <c r="N1449" s="1" t="s">
        <v>606</v>
      </c>
      <c r="O1449" s="1" t="str">
        <f t="shared" si="702"/>
        <v>No</v>
      </c>
      <c r="P1449" s="1" t="s">
        <v>722</v>
      </c>
      <c r="Q1449" s="1">
        <v>0.08</v>
      </c>
      <c r="R1449" s="1">
        <f t="shared" si="699"/>
        <v>0</v>
      </c>
      <c r="S1449" s="1">
        <v>0.08</v>
      </c>
      <c r="T1449" s="1" t="s">
        <v>7</v>
      </c>
      <c r="U1449" s="1">
        <f>R1449/1</f>
        <v>0</v>
      </c>
      <c r="V1449" s="1">
        <f>S1449</f>
        <v>0.08</v>
      </c>
      <c r="W1449" s="1" t="s">
        <v>177</v>
      </c>
      <c r="X1449" s="1" t="str">
        <f t="shared" si="704"/>
        <v>No</v>
      </c>
      <c r="AB1449" t="s">
        <v>393</v>
      </c>
      <c r="AC1449" t="str">
        <f t="shared" si="703"/>
        <v>No</v>
      </c>
      <c r="AD1449" t="str">
        <f t="shared" si="687"/>
        <v>Yes</v>
      </c>
      <c r="AE1449" t="str">
        <f t="shared" si="688"/>
        <v>Yes</v>
      </c>
      <c r="AF1449" t="str">
        <f t="shared" si="689"/>
        <v>Yes</v>
      </c>
      <c r="AG1449" t="str">
        <f t="shared" si="690"/>
        <v>Yes</v>
      </c>
      <c r="AH1449" s="1" t="s">
        <v>348</v>
      </c>
      <c r="AI1449" t="s">
        <v>348</v>
      </c>
      <c r="AJ1449" t="str">
        <f t="shared" si="681"/>
        <v/>
      </c>
      <c r="AK1449" t="str">
        <f t="shared" si="691"/>
        <v>PCP</v>
      </c>
      <c r="AL1449" t="str">
        <f t="shared" si="692"/>
        <v>Consumer</v>
      </c>
      <c r="AM1449" t="str">
        <f t="shared" si="682"/>
        <v>Industrial</v>
      </c>
      <c r="AN1449" t="str">
        <f t="shared" si="683"/>
        <v>Pharmaceutical</v>
      </c>
      <c r="AO1449" t="str">
        <f t="shared" si="684"/>
        <v/>
      </c>
      <c r="AP1449" t="str">
        <f t="shared" si="685"/>
        <v/>
      </c>
    </row>
    <row r="1450" spans="1:42" hidden="1" x14ac:dyDescent="0.35">
      <c r="A1450" s="1">
        <v>4087170</v>
      </c>
      <c r="B1450" s="1" t="s">
        <v>586</v>
      </c>
      <c r="C1450" s="1" t="s">
        <v>588</v>
      </c>
      <c r="D1450" s="1">
        <v>2017</v>
      </c>
      <c r="E1450" s="1" t="s">
        <v>618</v>
      </c>
      <c r="F1450" s="1">
        <v>67466</v>
      </c>
      <c r="G1450" s="1" t="s">
        <v>259</v>
      </c>
      <c r="H1450" s="1" t="s">
        <v>96</v>
      </c>
      <c r="I1450" s="1" t="s">
        <v>597</v>
      </c>
      <c r="J1450" s="1">
        <v>2440</v>
      </c>
      <c r="K1450" s="1" t="s">
        <v>345</v>
      </c>
      <c r="L1450" s="1" t="s">
        <v>567</v>
      </c>
      <c r="M1450" s="1"/>
      <c r="N1450" s="1" t="s">
        <v>606</v>
      </c>
      <c r="O1450" s="1" t="str">
        <f t="shared" si="702"/>
        <v>No</v>
      </c>
      <c r="P1450" s="1" t="s">
        <v>722</v>
      </c>
      <c r="Q1450" s="1">
        <v>188</v>
      </c>
      <c r="R1450" s="1">
        <f t="shared" si="699"/>
        <v>0</v>
      </c>
      <c r="S1450" s="1">
        <v>188</v>
      </c>
      <c r="T1450" s="1" t="s">
        <v>30</v>
      </c>
      <c r="U1450" s="1">
        <f t="shared" ref="U1450:V1452" si="705">R1450/1000</f>
        <v>0</v>
      </c>
      <c r="V1450" s="1">
        <f t="shared" si="705"/>
        <v>0.188</v>
      </c>
      <c r="W1450" s="1" t="s">
        <v>231</v>
      </c>
      <c r="X1450" s="1" t="str">
        <f t="shared" si="704"/>
        <v>No</v>
      </c>
      <c r="AB1450" t="s">
        <v>435</v>
      </c>
      <c r="AC1450" s="1" t="s">
        <v>349</v>
      </c>
      <c r="AD1450" t="str">
        <f t="shared" si="687"/>
        <v>No</v>
      </c>
      <c r="AE1450" t="str">
        <f t="shared" si="688"/>
        <v>No</v>
      </c>
      <c r="AF1450" t="str">
        <f t="shared" si="689"/>
        <v>Yes</v>
      </c>
      <c r="AG1450" t="str">
        <f t="shared" si="690"/>
        <v>Yes</v>
      </c>
      <c r="AH1450" s="1" t="s">
        <v>348</v>
      </c>
      <c r="AI1450" t="s">
        <v>348</v>
      </c>
      <c r="AJ1450" t="str">
        <f t="shared" si="681"/>
        <v>Pesticide</v>
      </c>
      <c r="AK1450" t="str">
        <f t="shared" si="691"/>
        <v/>
      </c>
      <c r="AL1450" t="str">
        <f t="shared" si="692"/>
        <v/>
      </c>
      <c r="AM1450" t="str">
        <f t="shared" si="682"/>
        <v>Industrial</v>
      </c>
      <c r="AN1450" t="str">
        <f t="shared" si="683"/>
        <v>Pharmaceutical</v>
      </c>
      <c r="AO1450" t="str">
        <f t="shared" si="684"/>
        <v/>
      </c>
      <c r="AP1450" t="str">
        <f t="shared" si="685"/>
        <v/>
      </c>
    </row>
    <row r="1451" spans="1:42" hidden="1" x14ac:dyDescent="0.35">
      <c r="A1451" s="1">
        <v>4087170</v>
      </c>
      <c r="B1451" s="1" t="s">
        <v>586</v>
      </c>
      <c r="C1451" s="1" t="s">
        <v>587</v>
      </c>
      <c r="D1451" s="1">
        <v>2017</v>
      </c>
      <c r="E1451" s="1" t="s">
        <v>618</v>
      </c>
      <c r="F1451" s="1">
        <v>67495</v>
      </c>
      <c r="G1451" s="1" t="s">
        <v>282</v>
      </c>
      <c r="H1451" s="1" t="s">
        <v>118</v>
      </c>
      <c r="I1451" s="1" t="s">
        <v>597</v>
      </c>
      <c r="J1451" s="1">
        <v>2440</v>
      </c>
      <c r="K1451" s="1" t="s">
        <v>345</v>
      </c>
      <c r="L1451" s="1" t="s">
        <v>345</v>
      </c>
      <c r="M1451" s="1"/>
      <c r="N1451" s="1" t="s">
        <v>606</v>
      </c>
      <c r="O1451" s="1" t="str">
        <f t="shared" si="702"/>
        <v>No</v>
      </c>
      <c r="P1451" s="1" t="s">
        <v>722</v>
      </c>
      <c r="Q1451" s="1">
        <v>25</v>
      </c>
      <c r="R1451" s="1">
        <f t="shared" si="699"/>
        <v>0</v>
      </c>
      <c r="S1451" s="1">
        <v>25</v>
      </c>
      <c r="T1451" s="1" t="s">
        <v>30</v>
      </c>
      <c r="U1451" s="1">
        <f t="shared" si="705"/>
        <v>0</v>
      </c>
      <c r="V1451" s="1">
        <f t="shared" si="705"/>
        <v>2.5000000000000001E-2</v>
      </c>
      <c r="W1451" s="1" t="s">
        <v>231</v>
      </c>
      <c r="X1451" s="1" t="str">
        <f t="shared" si="704"/>
        <v>No</v>
      </c>
      <c r="AB1451" t="s">
        <v>458</v>
      </c>
      <c r="AC1451" t="str">
        <f t="shared" ref="AC1451:AC1459" si="706">IF(ISNUMBER(SEARCH("Pesticide, active_ingredient", AB1451)), "Yes", "No")</f>
        <v>No</v>
      </c>
      <c r="AD1451" t="str">
        <f t="shared" si="687"/>
        <v>No</v>
      </c>
      <c r="AE1451" t="str">
        <f t="shared" si="688"/>
        <v>No</v>
      </c>
      <c r="AF1451" t="str">
        <f t="shared" si="689"/>
        <v>No</v>
      </c>
      <c r="AG1451" t="str">
        <f t="shared" si="690"/>
        <v>Yes</v>
      </c>
      <c r="AH1451" s="1" t="s">
        <v>348</v>
      </c>
      <c r="AI1451" t="s">
        <v>348</v>
      </c>
      <c r="AJ1451" t="str">
        <f t="shared" si="681"/>
        <v/>
      </c>
      <c r="AK1451" t="str">
        <f t="shared" si="691"/>
        <v/>
      </c>
      <c r="AL1451" t="str">
        <f t="shared" si="692"/>
        <v/>
      </c>
      <c r="AM1451" t="str">
        <f t="shared" si="682"/>
        <v/>
      </c>
      <c r="AN1451" t="str">
        <f t="shared" si="683"/>
        <v>Pharmaceutical</v>
      </c>
      <c r="AO1451" t="str">
        <f t="shared" si="684"/>
        <v/>
      </c>
      <c r="AP1451" t="str">
        <f t="shared" si="685"/>
        <v/>
      </c>
    </row>
    <row r="1452" spans="1:42" hidden="1" x14ac:dyDescent="0.35">
      <c r="A1452" s="1">
        <v>4087000</v>
      </c>
      <c r="B1452" s="1" t="s">
        <v>3</v>
      </c>
      <c r="C1452" s="1" t="s">
        <v>4</v>
      </c>
      <c r="D1452" s="1">
        <v>2017</v>
      </c>
      <c r="E1452" s="1" t="s">
        <v>618</v>
      </c>
      <c r="F1452" s="1">
        <v>67476</v>
      </c>
      <c r="G1452" s="1" t="s">
        <v>267</v>
      </c>
      <c r="H1452" s="1" t="s">
        <v>104</v>
      </c>
      <c r="I1452" s="1" t="s">
        <v>597</v>
      </c>
      <c r="J1452" s="1">
        <v>2440</v>
      </c>
      <c r="K1452" s="1" t="s">
        <v>345</v>
      </c>
      <c r="L1452" s="1" t="s">
        <v>345</v>
      </c>
      <c r="M1452" s="1"/>
      <c r="N1452" s="1" t="s">
        <v>606</v>
      </c>
      <c r="O1452" s="1" t="str">
        <f t="shared" si="702"/>
        <v>No</v>
      </c>
      <c r="P1452" s="1" t="s">
        <v>722</v>
      </c>
      <c r="Q1452" s="1">
        <v>104</v>
      </c>
      <c r="R1452" s="1">
        <f t="shared" si="699"/>
        <v>0</v>
      </c>
      <c r="S1452" s="1">
        <f>IF(O1452="No", Q1452, " ")</f>
        <v>104</v>
      </c>
      <c r="T1452" s="1" t="s">
        <v>30</v>
      </c>
      <c r="U1452" s="1">
        <f t="shared" si="705"/>
        <v>0</v>
      </c>
      <c r="V1452" s="1">
        <f t="shared" si="705"/>
        <v>0.104</v>
      </c>
      <c r="W1452" s="1" t="s">
        <v>231</v>
      </c>
      <c r="X1452" s="1" t="str">
        <f t="shared" si="704"/>
        <v>No</v>
      </c>
      <c r="AB1452" s="1" t="s">
        <v>443</v>
      </c>
      <c r="AC1452" t="str">
        <f t="shared" si="706"/>
        <v>No</v>
      </c>
      <c r="AD1452" t="str">
        <f t="shared" si="687"/>
        <v>No</v>
      </c>
      <c r="AE1452" t="str">
        <f t="shared" si="688"/>
        <v>No</v>
      </c>
      <c r="AF1452" t="str">
        <f t="shared" si="689"/>
        <v>No</v>
      </c>
      <c r="AG1452" t="str">
        <f t="shared" si="690"/>
        <v>Yes</v>
      </c>
      <c r="AH1452" s="1" t="s">
        <v>348</v>
      </c>
      <c r="AI1452" t="s">
        <v>348</v>
      </c>
      <c r="AJ1452" t="str">
        <f t="shared" si="681"/>
        <v/>
      </c>
      <c r="AK1452" t="str">
        <f t="shared" si="691"/>
        <v/>
      </c>
      <c r="AL1452" t="str">
        <f t="shared" si="692"/>
        <v/>
      </c>
      <c r="AM1452" t="str">
        <f t="shared" si="682"/>
        <v/>
      </c>
      <c r="AN1452" t="str">
        <f t="shared" si="683"/>
        <v>Pharmaceutical</v>
      </c>
      <c r="AO1452" t="str">
        <f t="shared" si="684"/>
        <v/>
      </c>
      <c r="AP1452" t="str">
        <f t="shared" si="685"/>
        <v/>
      </c>
    </row>
    <row r="1453" spans="1:42" hidden="1" x14ac:dyDescent="0.35">
      <c r="A1453">
        <v>40870112</v>
      </c>
      <c r="B1453" t="s">
        <v>573</v>
      </c>
      <c r="C1453" t="s">
        <v>574</v>
      </c>
      <c r="D1453">
        <v>2017</v>
      </c>
      <c r="E1453" t="s">
        <v>620</v>
      </c>
      <c r="F1453" s="4">
        <v>62562</v>
      </c>
      <c r="G1453" t="s">
        <v>638</v>
      </c>
      <c r="H1453" t="s">
        <v>645</v>
      </c>
      <c r="I1453" t="s">
        <v>621</v>
      </c>
      <c r="K1453" t="s">
        <v>530</v>
      </c>
      <c r="L1453" t="s">
        <v>680</v>
      </c>
      <c r="O1453" s="1" t="str">
        <f t="shared" si="702"/>
        <v>Yes</v>
      </c>
      <c r="Q1453" s="1">
        <v>514</v>
      </c>
      <c r="R1453">
        <f t="shared" si="699"/>
        <v>514</v>
      </c>
      <c r="S1453">
        <v>0.55000000000000004</v>
      </c>
      <c r="T1453" t="s">
        <v>622</v>
      </c>
      <c r="U1453">
        <f t="shared" ref="U1453:U1459" si="707">R1453/1</f>
        <v>514</v>
      </c>
      <c r="V1453">
        <f t="shared" ref="V1453:V1459" si="708">U1453</f>
        <v>514</v>
      </c>
      <c r="W1453" t="s">
        <v>648</v>
      </c>
      <c r="X1453" t="str">
        <f t="shared" ref="X1453:X1459" si="709">IF(S1453&lt;R1453, "Yes*", "No")</f>
        <v>Yes*</v>
      </c>
      <c r="AB1453" t="s">
        <v>690</v>
      </c>
      <c r="AC1453" t="str">
        <f t="shared" si="706"/>
        <v>No</v>
      </c>
      <c r="AD1453" t="str">
        <f t="shared" si="687"/>
        <v>No</v>
      </c>
      <c r="AE1453" t="str">
        <f t="shared" si="688"/>
        <v>Yes</v>
      </c>
      <c r="AF1453" t="str">
        <f t="shared" si="689"/>
        <v>Yes</v>
      </c>
      <c r="AG1453" t="str">
        <f t="shared" si="690"/>
        <v>Yes</v>
      </c>
      <c r="AH1453" t="s">
        <v>349</v>
      </c>
      <c r="AI1453" t="s">
        <v>348</v>
      </c>
      <c r="AJ1453" t="str">
        <f t="shared" si="681"/>
        <v/>
      </c>
      <c r="AK1453" t="str">
        <f t="shared" si="691"/>
        <v/>
      </c>
      <c r="AL1453" t="str">
        <f t="shared" si="692"/>
        <v>Consumer</v>
      </c>
      <c r="AM1453" t="str">
        <f t="shared" si="682"/>
        <v>Industrial</v>
      </c>
      <c r="AN1453" t="str">
        <f t="shared" si="683"/>
        <v>Pharmaceutical</v>
      </c>
      <c r="AO1453" t="str">
        <f t="shared" si="684"/>
        <v>PAH</v>
      </c>
      <c r="AP1453" t="str">
        <f t="shared" si="685"/>
        <v/>
      </c>
    </row>
    <row r="1454" spans="1:42" hidden="1" x14ac:dyDescent="0.35">
      <c r="A1454">
        <v>4087170</v>
      </c>
      <c r="B1454" t="s">
        <v>586</v>
      </c>
      <c r="C1454" t="s">
        <v>587</v>
      </c>
      <c r="D1454">
        <v>2017</v>
      </c>
      <c r="E1454" t="s">
        <v>620</v>
      </c>
      <c r="F1454" s="4">
        <v>62562</v>
      </c>
      <c r="G1454" t="s">
        <v>638</v>
      </c>
      <c r="H1454" t="s">
        <v>645</v>
      </c>
      <c r="I1454" t="s">
        <v>621</v>
      </c>
      <c r="K1454" t="s">
        <v>530</v>
      </c>
      <c r="L1454" t="s">
        <v>680</v>
      </c>
      <c r="N1454"/>
      <c r="O1454" s="1" t="str">
        <f t="shared" si="702"/>
        <v>Yes</v>
      </c>
      <c r="Q1454" s="1">
        <v>1780</v>
      </c>
      <c r="R1454">
        <f t="shared" si="699"/>
        <v>1780</v>
      </c>
      <c r="S1454">
        <v>0.55000000000000004</v>
      </c>
      <c r="T1454" t="s">
        <v>622</v>
      </c>
      <c r="U1454">
        <f t="shared" si="707"/>
        <v>1780</v>
      </c>
      <c r="V1454">
        <f t="shared" si="708"/>
        <v>1780</v>
      </c>
      <c r="W1454" t="s">
        <v>648</v>
      </c>
      <c r="X1454" t="str">
        <f t="shared" si="709"/>
        <v>Yes*</v>
      </c>
      <c r="AB1454" t="s">
        <v>690</v>
      </c>
      <c r="AC1454" t="str">
        <f t="shared" si="706"/>
        <v>No</v>
      </c>
      <c r="AD1454" t="str">
        <f t="shared" si="687"/>
        <v>No</v>
      </c>
      <c r="AE1454" t="str">
        <f t="shared" si="688"/>
        <v>Yes</v>
      </c>
      <c r="AF1454" t="str">
        <f t="shared" si="689"/>
        <v>Yes</v>
      </c>
      <c r="AG1454" t="str">
        <f t="shared" si="690"/>
        <v>Yes</v>
      </c>
      <c r="AH1454" t="s">
        <v>349</v>
      </c>
      <c r="AI1454" t="s">
        <v>348</v>
      </c>
      <c r="AJ1454" t="str">
        <f t="shared" si="681"/>
        <v/>
      </c>
      <c r="AK1454" t="str">
        <f t="shared" si="691"/>
        <v/>
      </c>
      <c r="AL1454" t="str">
        <f t="shared" si="692"/>
        <v>Consumer</v>
      </c>
      <c r="AM1454" t="str">
        <f t="shared" si="682"/>
        <v>Industrial</v>
      </c>
      <c r="AN1454" t="str">
        <f t="shared" si="683"/>
        <v>Pharmaceutical</v>
      </c>
      <c r="AO1454" t="str">
        <f t="shared" si="684"/>
        <v>PAH</v>
      </c>
      <c r="AP1454" t="str">
        <f t="shared" si="685"/>
        <v/>
      </c>
    </row>
    <row r="1455" spans="1:42" hidden="1" x14ac:dyDescent="0.35">
      <c r="A1455">
        <v>40871607</v>
      </c>
      <c r="B1455" s="5" t="s">
        <v>584</v>
      </c>
      <c r="C1455" t="s">
        <v>585</v>
      </c>
      <c r="D1455">
        <v>2017</v>
      </c>
      <c r="E1455" t="s">
        <v>620</v>
      </c>
      <c r="F1455" s="4">
        <v>62562</v>
      </c>
      <c r="G1455" t="s">
        <v>638</v>
      </c>
      <c r="H1455" t="s">
        <v>645</v>
      </c>
      <c r="I1455" t="s">
        <v>621</v>
      </c>
      <c r="K1455" t="s">
        <v>530</v>
      </c>
      <c r="L1455" t="s">
        <v>680</v>
      </c>
      <c r="N1455"/>
      <c r="O1455" s="1" t="str">
        <f t="shared" si="702"/>
        <v>Yes</v>
      </c>
      <c r="Q1455">
        <v>2740</v>
      </c>
      <c r="R1455">
        <f t="shared" si="699"/>
        <v>2740</v>
      </c>
      <c r="S1455">
        <v>0.55000000000000004</v>
      </c>
      <c r="T1455" t="s">
        <v>622</v>
      </c>
      <c r="U1455">
        <f t="shared" si="707"/>
        <v>2740</v>
      </c>
      <c r="V1455">
        <f t="shared" si="708"/>
        <v>2740</v>
      </c>
      <c r="W1455" t="s">
        <v>648</v>
      </c>
      <c r="X1455" t="str">
        <f t="shared" si="709"/>
        <v>Yes*</v>
      </c>
      <c r="AB1455" t="s">
        <v>690</v>
      </c>
      <c r="AC1455" t="str">
        <f t="shared" si="706"/>
        <v>No</v>
      </c>
      <c r="AD1455" t="str">
        <f t="shared" si="687"/>
        <v>No</v>
      </c>
      <c r="AE1455" t="str">
        <f t="shared" si="688"/>
        <v>Yes</v>
      </c>
      <c r="AF1455" t="str">
        <f t="shared" si="689"/>
        <v>Yes</v>
      </c>
      <c r="AG1455" t="str">
        <f t="shared" si="690"/>
        <v>Yes</v>
      </c>
      <c r="AH1455" t="s">
        <v>349</v>
      </c>
      <c r="AI1455" t="s">
        <v>348</v>
      </c>
      <c r="AJ1455" t="str">
        <f t="shared" si="681"/>
        <v/>
      </c>
      <c r="AK1455" t="str">
        <f t="shared" si="691"/>
        <v/>
      </c>
      <c r="AL1455" t="str">
        <f t="shared" si="692"/>
        <v>Consumer</v>
      </c>
      <c r="AM1455" t="str">
        <f t="shared" si="682"/>
        <v>Industrial</v>
      </c>
      <c r="AN1455" t="str">
        <f t="shared" si="683"/>
        <v>Pharmaceutical</v>
      </c>
      <c r="AO1455" t="str">
        <f t="shared" si="684"/>
        <v>PAH</v>
      </c>
      <c r="AP1455" t="str">
        <f t="shared" si="685"/>
        <v/>
      </c>
    </row>
    <row r="1456" spans="1:42" hidden="1" x14ac:dyDescent="0.35">
      <c r="A1456">
        <v>4087141</v>
      </c>
      <c r="B1456" t="s">
        <v>582</v>
      </c>
      <c r="C1456" t="s">
        <v>583</v>
      </c>
      <c r="D1456">
        <v>2017</v>
      </c>
      <c r="E1456" t="s">
        <v>620</v>
      </c>
      <c r="F1456" s="4">
        <v>62562</v>
      </c>
      <c r="G1456" t="s">
        <v>638</v>
      </c>
      <c r="H1456" t="s">
        <v>645</v>
      </c>
      <c r="I1456" t="s">
        <v>621</v>
      </c>
      <c r="K1456" t="s">
        <v>530</v>
      </c>
      <c r="L1456" t="s">
        <v>680</v>
      </c>
      <c r="N1456"/>
      <c r="O1456" s="1" t="str">
        <f t="shared" si="702"/>
        <v>Yes</v>
      </c>
      <c r="Q1456">
        <v>916</v>
      </c>
      <c r="R1456">
        <f t="shared" si="699"/>
        <v>916</v>
      </c>
      <c r="S1456">
        <v>0.55000000000000004</v>
      </c>
      <c r="T1456" t="s">
        <v>622</v>
      </c>
      <c r="U1456">
        <f t="shared" si="707"/>
        <v>916</v>
      </c>
      <c r="V1456">
        <f t="shared" si="708"/>
        <v>916</v>
      </c>
      <c r="W1456" t="s">
        <v>648</v>
      </c>
      <c r="X1456" t="str">
        <f t="shared" si="709"/>
        <v>Yes*</v>
      </c>
      <c r="AB1456" t="s">
        <v>690</v>
      </c>
      <c r="AC1456" t="str">
        <f t="shared" si="706"/>
        <v>No</v>
      </c>
      <c r="AD1456" t="str">
        <f t="shared" si="687"/>
        <v>No</v>
      </c>
      <c r="AE1456" t="str">
        <f t="shared" si="688"/>
        <v>Yes</v>
      </c>
      <c r="AF1456" t="str">
        <f t="shared" si="689"/>
        <v>Yes</v>
      </c>
      <c r="AG1456" t="str">
        <f t="shared" si="690"/>
        <v>Yes</v>
      </c>
      <c r="AH1456" t="s">
        <v>349</v>
      </c>
      <c r="AI1456" t="s">
        <v>348</v>
      </c>
      <c r="AJ1456" t="str">
        <f t="shared" si="681"/>
        <v/>
      </c>
      <c r="AK1456" t="str">
        <f t="shared" si="691"/>
        <v/>
      </c>
      <c r="AL1456" t="str">
        <f t="shared" si="692"/>
        <v>Consumer</v>
      </c>
      <c r="AM1456" t="str">
        <f t="shared" si="682"/>
        <v>Industrial</v>
      </c>
      <c r="AN1456" t="str">
        <f t="shared" si="683"/>
        <v>Pharmaceutical</v>
      </c>
      <c r="AO1456" t="str">
        <f t="shared" si="684"/>
        <v>PAH</v>
      </c>
      <c r="AP1456" t="str">
        <f t="shared" si="685"/>
        <v/>
      </c>
    </row>
    <row r="1457" spans="1:42" hidden="1" x14ac:dyDescent="0.35">
      <c r="A1457">
        <v>4087098</v>
      </c>
      <c r="B1457" t="s">
        <v>579</v>
      </c>
      <c r="C1457" t="s">
        <v>580</v>
      </c>
      <c r="D1457">
        <v>2017</v>
      </c>
      <c r="E1457" t="s">
        <v>620</v>
      </c>
      <c r="F1457" s="4">
        <v>62562</v>
      </c>
      <c r="G1457" t="s">
        <v>638</v>
      </c>
      <c r="H1457" t="s">
        <v>645</v>
      </c>
      <c r="I1457" t="s">
        <v>621</v>
      </c>
      <c r="K1457" t="s">
        <v>530</v>
      </c>
      <c r="L1457" t="s">
        <v>680</v>
      </c>
      <c r="N1457"/>
      <c r="O1457" s="1" t="str">
        <f t="shared" si="702"/>
        <v>Yes</v>
      </c>
      <c r="Q1457">
        <v>1800</v>
      </c>
      <c r="R1457">
        <f t="shared" si="699"/>
        <v>1800</v>
      </c>
      <c r="S1457">
        <v>0.55000000000000004</v>
      </c>
      <c r="T1457" t="s">
        <v>622</v>
      </c>
      <c r="U1457">
        <f t="shared" si="707"/>
        <v>1800</v>
      </c>
      <c r="V1457">
        <f t="shared" si="708"/>
        <v>1800</v>
      </c>
      <c r="W1457" t="s">
        <v>648</v>
      </c>
      <c r="X1457" t="str">
        <f t="shared" si="709"/>
        <v>Yes*</v>
      </c>
      <c r="AB1457" t="s">
        <v>690</v>
      </c>
      <c r="AC1457" t="str">
        <f t="shared" si="706"/>
        <v>No</v>
      </c>
      <c r="AD1457" t="str">
        <f t="shared" si="687"/>
        <v>No</v>
      </c>
      <c r="AE1457" t="str">
        <f t="shared" si="688"/>
        <v>Yes</v>
      </c>
      <c r="AF1457" t="str">
        <f t="shared" si="689"/>
        <v>Yes</v>
      </c>
      <c r="AG1457" t="str">
        <f t="shared" si="690"/>
        <v>Yes</v>
      </c>
      <c r="AH1457" t="s">
        <v>349</v>
      </c>
      <c r="AI1457" t="s">
        <v>348</v>
      </c>
      <c r="AJ1457" t="str">
        <f t="shared" si="681"/>
        <v/>
      </c>
      <c r="AK1457" t="str">
        <f t="shared" si="691"/>
        <v/>
      </c>
      <c r="AL1457" t="str">
        <f t="shared" si="692"/>
        <v>Consumer</v>
      </c>
      <c r="AM1457" t="str">
        <f t="shared" si="682"/>
        <v>Industrial</v>
      </c>
      <c r="AN1457" t="str">
        <f t="shared" si="683"/>
        <v>Pharmaceutical</v>
      </c>
      <c r="AO1457" t="str">
        <f t="shared" si="684"/>
        <v>PAH</v>
      </c>
      <c r="AP1457" t="str">
        <f t="shared" si="685"/>
        <v/>
      </c>
    </row>
    <row r="1458" spans="1:42" hidden="1" x14ac:dyDescent="0.35">
      <c r="A1458">
        <v>40870855</v>
      </c>
      <c r="B1458" t="s">
        <v>577</v>
      </c>
      <c r="C1458" t="s">
        <v>578</v>
      </c>
      <c r="D1458">
        <v>2017</v>
      </c>
      <c r="E1458" t="s">
        <v>620</v>
      </c>
      <c r="F1458" s="4">
        <v>62562</v>
      </c>
      <c r="G1458" t="s">
        <v>638</v>
      </c>
      <c r="H1458" t="s">
        <v>645</v>
      </c>
      <c r="I1458" t="s">
        <v>621</v>
      </c>
      <c r="K1458" t="s">
        <v>530</v>
      </c>
      <c r="L1458" t="s">
        <v>680</v>
      </c>
      <c r="N1458"/>
      <c r="O1458" s="1" t="str">
        <f t="shared" si="702"/>
        <v>Yes</v>
      </c>
      <c r="Q1458">
        <v>2810</v>
      </c>
      <c r="R1458">
        <f t="shared" si="699"/>
        <v>2810</v>
      </c>
      <c r="S1458">
        <v>0.55000000000000004</v>
      </c>
      <c r="T1458" t="s">
        <v>622</v>
      </c>
      <c r="U1458">
        <f t="shared" si="707"/>
        <v>2810</v>
      </c>
      <c r="V1458">
        <f t="shared" si="708"/>
        <v>2810</v>
      </c>
      <c r="W1458" t="s">
        <v>648</v>
      </c>
      <c r="X1458" t="str">
        <f t="shared" si="709"/>
        <v>Yes*</v>
      </c>
      <c r="AB1458" t="s">
        <v>690</v>
      </c>
      <c r="AC1458" t="str">
        <f t="shared" si="706"/>
        <v>No</v>
      </c>
      <c r="AD1458" t="str">
        <f t="shared" si="687"/>
        <v>No</v>
      </c>
      <c r="AE1458" t="str">
        <f t="shared" si="688"/>
        <v>Yes</v>
      </c>
      <c r="AF1458" t="str">
        <f t="shared" si="689"/>
        <v>Yes</v>
      </c>
      <c r="AG1458" t="str">
        <f t="shared" si="690"/>
        <v>Yes</v>
      </c>
      <c r="AH1458" t="s">
        <v>349</v>
      </c>
      <c r="AI1458" t="s">
        <v>348</v>
      </c>
      <c r="AJ1458" t="str">
        <f t="shared" si="681"/>
        <v/>
      </c>
      <c r="AK1458" t="str">
        <f t="shared" si="691"/>
        <v/>
      </c>
      <c r="AL1458" t="str">
        <f t="shared" si="692"/>
        <v>Consumer</v>
      </c>
      <c r="AM1458" t="str">
        <f t="shared" si="682"/>
        <v>Industrial</v>
      </c>
      <c r="AN1458" t="str">
        <f t="shared" si="683"/>
        <v>Pharmaceutical</v>
      </c>
      <c r="AO1458" t="str">
        <f t="shared" si="684"/>
        <v>PAH</v>
      </c>
      <c r="AP1458" t="str">
        <f t="shared" si="685"/>
        <v/>
      </c>
    </row>
    <row r="1459" spans="1:42" hidden="1" x14ac:dyDescent="0.35">
      <c r="A1459">
        <v>4087014</v>
      </c>
      <c r="B1459" t="s">
        <v>575</v>
      </c>
      <c r="C1459" t="s">
        <v>576</v>
      </c>
      <c r="D1459">
        <v>2017</v>
      </c>
      <c r="E1459" t="s">
        <v>620</v>
      </c>
      <c r="F1459" s="4">
        <v>62562</v>
      </c>
      <c r="G1459" t="s">
        <v>638</v>
      </c>
      <c r="H1459" t="s">
        <v>645</v>
      </c>
      <c r="I1459" t="s">
        <v>621</v>
      </c>
      <c r="K1459" t="s">
        <v>530</v>
      </c>
      <c r="L1459" t="s">
        <v>680</v>
      </c>
      <c r="N1459"/>
      <c r="O1459" s="1" t="str">
        <f t="shared" si="702"/>
        <v>Yes</v>
      </c>
      <c r="Q1459">
        <v>19.100000000000001</v>
      </c>
      <c r="R1459">
        <f t="shared" si="699"/>
        <v>19.100000000000001</v>
      </c>
      <c r="S1459">
        <v>0.55000000000000004</v>
      </c>
      <c r="T1459" t="s">
        <v>622</v>
      </c>
      <c r="U1459">
        <f t="shared" si="707"/>
        <v>19.100000000000001</v>
      </c>
      <c r="V1459">
        <f t="shared" si="708"/>
        <v>19.100000000000001</v>
      </c>
      <c r="W1459" t="s">
        <v>648</v>
      </c>
      <c r="X1459" t="str">
        <f t="shared" si="709"/>
        <v>Yes*</v>
      </c>
      <c r="AB1459" t="s">
        <v>690</v>
      </c>
      <c r="AC1459" t="str">
        <f t="shared" si="706"/>
        <v>No</v>
      </c>
      <c r="AD1459" t="str">
        <f t="shared" si="687"/>
        <v>No</v>
      </c>
      <c r="AE1459" t="str">
        <f t="shared" si="688"/>
        <v>Yes</v>
      </c>
      <c r="AF1459" t="str">
        <f t="shared" si="689"/>
        <v>Yes</v>
      </c>
      <c r="AG1459" t="str">
        <f t="shared" si="690"/>
        <v>Yes</v>
      </c>
      <c r="AH1459" t="s">
        <v>349</v>
      </c>
      <c r="AI1459" t="s">
        <v>348</v>
      </c>
      <c r="AJ1459" t="str">
        <f t="shared" si="681"/>
        <v/>
      </c>
      <c r="AK1459" t="str">
        <f t="shared" si="691"/>
        <v/>
      </c>
      <c r="AL1459" t="str">
        <f t="shared" si="692"/>
        <v>Consumer</v>
      </c>
      <c r="AM1459" t="str">
        <f t="shared" si="682"/>
        <v>Industrial</v>
      </c>
      <c r="AN1459" t="str">
        <f t="shared" si="683"/>
        <v>Pharmaceutical</v>
      </c>
      <c r="AO1459" t="str">
        <f t="shared" si="684"/>
        <v>PAH</v>
      </c>
      <c r="AP1459" t="str">
        <f t="shared" si="685"/>
        <v/>
      </c>
    </row>
    <row r="1460" spans="1:42" hidden="1" x14ac:dyDescent="0.35">
      <c r="A1460" s="1">
        <v>4087170</v>
      </c>
      <c r="B1460" s="1" t="s">
        <v>586</v>
      </c>
      <c r="C1460" s="1" t="s">
        <v>588</v>
      </c>
      <c r="D1460" s="1">
        <v>2017</v>
      </c>
      <c r="E1460" s="1" t="s">
        <v>618</v>
      </c>
      <c r="F1460" s="1">
        <v>67435</v>
      </c>
      <c r="G1460" s="1" t="s">
        <v>233</v>
      </c>
      <c r="H1460" s="1" t="s">
        <v>71</v>
      </c>
      <c r="I1460" s="1" t="s">
        <v>597</v>
      </c>
      <c r="J1460" s="1">
        <v>2440</v>
      </c>
      <c r="K1460" s="1" t="s">
        <v>345</v>
      </c>
      <c r="L1460" s="1" t="s">
        <v>544</v>
      </c>
      <c r="M1460" s="1"/>
      <c r="N1460" s="1" t="s">
        <v>606</v>
      </c>
      <c r="O1460" s="1" t="str">
        <f t="shared" si="702"/>
        <v>No</v>
      </c>
      <c r="P1460" s="1" t="s">
        <v>722</v>
      </c>
      <c r="Q1460" s="1">
        <v>20</v>
      </c>
      <c r="R1460" s="1">
        <f t="shared" si="699"/>
        <v>0</v>
      </c>
      <c r="S1460" s="1">
        <v>60</v>
      </c>
      <c r="T1460" s="1" t="s">
        <v>30</v>
      </c>
      <c r="U1460" s="1">
        <f t="shared" ref="U1460:V1467" si="710">R1460/1000</f>
        <v>0</v>
      </c>
      <c r="V1460" s="1">
        <f t="shared" si="710"/>
        <v>0.06</v>
      </c>
      <c r="W1460" s="1" t="s">
        <v>230</v>
      </c>
      <c r="X1460" s="1" t="str">
        <f>IF(N1460="E", "Yes", "No")</f>
        <v>No</v>
      </c>
      <c r="AB1460" t="s">
        <v>412</v>
      </c>
      <c r="AC1460" s="1" t="s">
        <v>349</v>
      </c>
      <c r="AD1460" t="str">
        <f t="shared" si="687"/>
        <v>Yes</v>
      </c>
      <c r="AE1460" t="str">
        <f t="shared" si="688"/>
        <v>Yes</v>
      </c>
      <c r="AF1460" t="str">
        <f t="shared" si="689"/>
        <v>Yes</v>
      </c>
      <c r="AG1460" t="str">
        <f t="shared" si="690"/>
        <v>Yes</v>
      </c>
      <c r="AH1460" s="1" t="s">
        <v>348</v>
      </c>
      <c r="AI1460" t="s">
        <v>348</v>
      </c>
      <c r="AJ1460" t="str">
        <f t="shared" si="681"/>
        <v>Pesticide</v>
      </c>
      <c r="AK1460" t="str">
        <f t="shared" si="691"/>
        <v>PCP</v>
      </c>
      <c r="AL1460" t="str">
        <f t="shared" si="692"/>
        <v>Consumer</v>
      </c>
      <c r="AM1460" t="str">
        <f t="shared" si="682"/>
        <v>Industrial</v>
      </c>
      <c r="AN1460" t="str">
        <f t="shared" si="683"/>
        <v>Pharmaceutical</v>
      </c>
      <c r="AO1460" t="str">
        <f t="shared" si="684"/>
        <v/>
      </c>
      <c r="AP1460" t="str">
        <f t="shared" si="685"/>
        <v/>
      </c>
    </row>
    <row r="1461" spans="1:42" hidden="1" x14ac:dyDescent="0.35">
      <c r="A1461" s="1">
        <v>4087170</v>
      </c>
      <c r="B1461" s="1" t="s">
        <v>586</v>
      </c>
      <c r="C1461" s="1" t="s">
        <v>587</v>
      </c>
      <c r="D1461" s="1">
        <v>2017</v>
      </c>
      <c r="E1461" s="1" t="s">
        <v>618</v>
      </c>
      <c r="F1461" s="1">
        <v>67443</v>
      </c>
      <c r="G1461" s="1" t="s">
        <v>240</v>
      </c>
      <c r="H1461" s="1" t="s">
        <v>78</v>
      </c>
      <c r="I1461" s="1" t="s">
        <v>597</v>
      </c>
      <c r="J1461" s="1">
        <v>2440</v>
      </c>
      <c r="K1461" s="1" t="s">
        <v>345</v>
      </c>
      <c r="L1461" s="1" t="s">
        <v>345</v>
      </c>
      <c r="M1461" s="1" t="s">
        <v>345</v>
      </c>
      <c r="N1461" s="1" t="s">
        <v>606</v>
      </c>
      <c r="O1461" s="1" t="s">
        <v>348</v>
      </c>
      <c r="P1461" s="1" t="s">
        <v>722</v>
      </c>
      <c r="Q1461" s="1">
        <f>11.2-$Q$995</f>
        <v>10.6</v>
      </c>
      <c r="R1461" s="1">
        <f t="shared" si="699"/>
        <v>0</v>
      </c>
      <c r="S1461" s="1">
        <v>88</v>
      </c>
      <c r="T1461" s="1" t="s">
        <v>30</v>
      </c>
      <c r="U1461" s="1">
        <f t="shared" si="710"/>
        <v>0</v>
      </c>
      <c r="V1461" s="1">
        <f t="shared" si="710"/>
        <v>8.7999999999999995E-2</v>
      </c>
      <c r="W1461" s="1" t="s">
        <v>231</v>
      </c>
      <c r="X1461" s="1" t="str">
        <f>IF(S1461&lt;R1461, "Yes*", "No")</f>
        <v>No</v>
      </c>
      <c r="AB1461" t="s">
        <v>419</v>
      </c>
      <c r="AC1461" t="str">
        <f t="shared" ref="AC1461:AC1499" si="711">IF(ISNUMBER(SEARCH("Pesticide, active_ingredient", AB1461)), "Yes", "No")</f>
        <v>No</v>
      </c>
      <c r="AD1461" t="str">
        <f t="shared" si="687"/>
        <v>No</v>
      </c>
      <c r="AE1461" t="str">
        <f t="shared" si="688"/>
        <v>No</v>
      </c>
      <c r="AF1461" t="str">
        <f t="shared" si="689"/>
        <v>No</v>
      </c>
      <c r="AG1461" t="str">
        <f t="shared" si="690"/>
        <v>Yes</v>
      </c>
      <c r="AH1461" s="1" t="s">
        <v>348</v>
      </c>
      <c r="AI1461" t="s">
        <v>348</v>
      </c>
      <c r="AJ1461" t="str">
        <f t="shared" ref="AJ1461:AJ1524" si="712">IF(AC1461="Yes", "Pesticide", "")</f>
        <v/>
      </c>
      <c r="AK1461" t="str">
        <f t="shared" si="691"/>
        <v/>
      </c>
      <c r="AL1461" t="str">
        <f t="shared" si="692"/>
        <v/>
      </c>
      <c r="AM1461" t="str">
        <f t="shared" si="682"/>
        <v/>
      </c>
      <c r="AN1461" t="str">
        <f t="shared" si="683"/>
        <v>Pharmaceutical</v>
      </c>
      <c r="AO1461" t="str">
        <f t="shared" si="684"/>
        <v/>
      </c>
      <c r="AP1461" t="str">
        <f t="shared" si="685"/>
        <v/>
      </c>
    </row>
    <row r="1462" spans="1:42" hidden="1" x14ac:dyDescent="0.35">
      <c r="A1462" s="1">
        <v>4087170</v>
      </c>
      <c r="B1462" s="1" t="s">
        <v>586</v>
      </c>
      <c r="C1462" s="1" t="s">
        <v>588</v>
      </c>
      <c r="D1462" s="1">
        <v>2017</v>
      </c>
      <c r="E1462" s="1" t="s">
        <v>618</v>
      </c>
      <c r="F1462" s="1">
        <v>67483</v>
      </c>
      <c r="G1462" s="1" t="s">
        <v>273</v>
      </c>
      <c r="H1462" s="1" t="s">
        <v>109</v>
      </c>
      <c r="I1462" s="1" t="s">
        <v>597</v>
      </c>
      <c r="J1462" s="1">
        <v>2440</v>
      </c>
      <c r="K1462" s="1" t="s">
        <v>345</v>
      </c>
      <c r="L1462" s="1" t="s">
        <v>561</v>
      </c>
      <c r="M1462" s="1"/>
      <c r="N1462" s="1" t="s">
        <v>606</v>
      </c>
      <c r="O1462" s="1" t="str">
        <f t="shared" ref="O1462:O1505" si="713">IF(N1462="&lt;", "No", "Yes")</f>
        <v>No</v>
      </c>
      <c r="P1462" s="1" t="s">
        <v>722</v>
      </c>
      <c r="Q1462" s="1">
        <v>150</v>
      </c>
      <c r="R1462" s="1">
        <f t="shared" si="699"/>
        <v>0</v>
      </c>
      <c r="S1462" s="1">
        <v>150</v>
      </c>
      <c r="T1462" s="1" t="s">
        <v>30</v>
      </c>
      <c r="U1462" s="1">
        <f t="shared" si="710"/>
        <v>0</v>
      </c>
      <c r="V1462" s="1">
        <f t="shared" si="710"/>
        <v>0.15</v>
      </c>
      <c r="W1462" s="1" t="s">
        <v>231</v>
      </c>
      <c r="X1462" s="1" t="str">
        <f t="shared" ref="X1462:X1471" si="714">IF(N1462="E", "Yes", "No")</f>
        <v>No</v>
      </c>
      <c r="AB1462" t="s">
        <v>449</v>
      </c>
      <c r="AC1462" t="str">
        <f t="shared" si="711"/>
        <v>No</v>
      </c>
      <c r="AD1462" t="str">
        <f t="shared" si="687"/>
        <v>No</v>
      </c>
      <c r="AE1462" t="str">
        <f t="shared" si="688"/>
        <v>No</v>
      </c>
      <c r="AF1462" t="str">
        <f t="shared" si="689"/>
        <v>Yes</v>
      </c>
      <c r="AG1462" t="str">
        <f t="shared" si="690"/>
        <v>Yes</v>
      </c>
      <c r="AH1462" s="1" t="s">
        <v>348</v>
      </c>
      <c r="AI1462" t="s">
        <v>348</v>
      </c>
      <c r="AJ1462" t="str">
        <f t="shared" si="712"/>
        <v/>
      </c>
      <c r="AK1462" t="str">
        <f t="shared" si="691"/>
        <v/>
      </c>
      <c r="AL1462" t="str">
        <f t="shared" si="692"/>
        <v/>
      </c>
      <c r="AM1462" t="str">
        <f t="shared" si="682"/>
        <v>Industrial</v>
      </c>
      <c r="AN1462" t="str">
        <f t="shared" si="683"/>
        <v>Pharmaceutical</v>
      </c>
      <c r="AO1462" t="str">
        <f t="shared" si="684"/>
        <v/>
      </c>
      <c r="AP1462" t="str">
        <f t="shared" si="685"/>
        <v/>
      </c>
    </row>
    <row r="1463" spans="1:42" hidden="1" x14ac:dyDescent="0.35">
      <c r="A1463" s="1">
        <v>4087170</v>
      </c>
      <c r="B1463" s="1" t="s">
        <v>586</v>
      </c>
      <c r="C1463" s="1" t="s">
        <v>587</v>
      </c>
      <c r="D1463" s="1">
        <v>2017</v>
      </c>
      <c r="E1463" s="1" t="s">
        <v>618</v>
      </c>
      <c r="F1463" s="1">
        <v>68000</v>
      </c>
      <c r="G1463" s="1" t="s">
        <v>321</v>
      </c>
      <c r="H1463" s="1" t="s">
        <v>152</v>
      </c>
      <c r="I1463" s="1" t="s">
        <v>597</v>
      </c>
      <c r="J1463" s="1">
        <v>2440</v>
      </c>
      <c r="K1463" s="1" t="s">
        <v>345</v>
      </c>
      <c r="L1463" s="1" t="s">
        <v>345</v>
      </c>
      <c r="M1463" s="1"/>
      <c r="N1463" s="1" t="s">
        <v>606</v>
      </c>
      <c r="O1463" s="1" t="str">
        <f t="shared" si="713"/>
        <v>No</v>
      </c>
      <c r="P1463" s="1" t="s">
        <v>722</v>
      </c>
      <c r="Q1463" s="1">
        <v>40</v>
      </c>
      <c r="R1463" s="1">
        <f t="shared" si="699"/>
        <v>0</v>
      </c>
      <c r="S1463" s="1">
        <v>34</v>
      </c>
      <c r="T1463" s="1" t="s">
        <v>30</v>
      </c>
      <c r="U1463" s="1">
        <f t="shared" si="710"/>
        <v>0</v>
      </c>
      <c r="V1463" s="1">
        <f t="shared" si="710"/>
        <v>3.4000000000000002E-2</v>
      </c>
      <c r="W1463" s="1" t="s">
        <v>318</v>
      </c>
      <c r="X1463" s="1" t="str">
        <f t="shared" si="714"/>
        <v>No</v>
      </c>
      <c r="AB1463" s="1" t="s">
        <v>445</v>
      </c>
      <c r="AC1463" t="str">
        <f t="shared" si="711"/>
        <v>No</v>
      </c>
      <c r="AD1463" t="str">
        <f t="shared" si="687"/>
        <v>No</v>
      </c>
      <c r="AE1463" t="str">
        <f t="shared" si="688"/>
        <v>No</v>
      </c>
      <c r="AF1463" t="str">
        <f t="shared" si="689"/>
        <v>No</v>
      </c>
      <c r="AG1463" t="str">
        <f t="shared" si="690"/>
        <v>Yes</v>
      </c>
      <c r="AH1463" s="1" t="s">
        <v>348</v>
      </c>
      <c r="AI1463" t="s">
        <v>348</v>
      </c>
      <c r="AJ1463" t="str">
        <f t="shared" si="712"/>
        <v/>
      </c>
      <c r="AK1463" t="str">
        <f t="shared" si="691"/>
        <v/>
      </c>
      <c r="AL1463" t="str">
        <f t="shared" si="692"/>
        <v/>
      </c>
      <c r="AM1463" t="str">
        <f t="shared" si="682"/>
        <v/>
      </c>
      <c r="AN1463" t="str">
        <f t="shared" si="683"/>
        <v>Pharmaceutical</v>
      </c>
      <c r="AO1463" t="str">
        <f t="shared" si="684"/>
        <v/>
      </c>
      <c r="AP1463" t="str">
        <f t="shared" si="685"/>
        <v/>
      </c>
    </row>
    <row r="1464" spans="1:42" hidden="1" x14ac:dyDescent="0.35">
      <c r="A1464" s="1">
        <v>4087170</v>
      </c>
      <c r="B1464" s="1" t="s">
        <v>586</v>
      </c>
      <c r="C1464" s="1" t="s">
        <v>588</v>
      </c>
      <c r="D1464" s="1">
        <v>2017</v>
      </c>
      <c r="E1464" s="1" t="s">
        <v>618</v>
      </c>
      <c r="F1464" s="1">
        <v>67467</v>
      </c>
      <c r="G1464" s="1" t="s">
        <v>260</v>
      </c>
      <c r="H1464" s="1" t="s">
        <v>97</v>
      </c>
      <c r="I1464" s="1" t="s">
        <v>597</v>
      </c>
      <c r="J1464" s="1">
        <v>2440</v>
      </c>
      <c r="K1464" s="1" t="s">
        <v>345</v>
      </c>
      <c r="L1464" s="1" t="s">
        <v>561</v>
      </c>
      <c r="M1464" s="1"/>
      <c r="N1464" s="1" t="s">
        <v>606</v>
      </c>
      <c r="O1464" s="1" t="str">
        <f t="shared" si="713"/>
        <v>No</v>
      </c>
      <c r="P1464" s="1" t="s">
        <v>722</v>
      </c>
      <c r="Q1464" s="1">
        <v>200</v>
      </c>
      <c r="R1464" s="1">
        <f t="shared" si="699"/>
        <v>0</v>
      </c>
      <c r="S1464" s="1">
        <v>105</v>
      </c>
      <c r="T1464" s="1" t="s">
        <v>30</v>
      </c>
      <c r="U1464" s="1">
        <f t="shared" si="710"/>
        <v>0</v>
      </c>
      <c r="V1464" s="1">
        <f t="shared" si="710"/>
        <v>0.105</v>
      </c>
      <c r="W1464" s="1" t="s">
        <v>231</v>
      </c>
      <c r="X1464" s="1" t="str">
        <f t="shared" si="714"/>
        <v>No</v>
      </c>
      <c r="AB1464" t="s">
        <v>436</v>
      </c>
      <c r="AC1464" t="str">
        <f t="shared" si="711"/>
        <v>No</v>
      </c>
      <c r="AD1464" t="str">
        <f t="shared" si="687"/>
        <v>No</v>
      </c>
      <c r="AE1464" t="str">
        <f t="shared" si="688"/>
        <v>No</v>
      </c>
      <c r="AF1464" t="str">
        <f t="shared" si="689"/>
        <v>Yes</v>
      </c>
      <c r="AG1464" t="str">
        <f t="shared" si="690"/>
        <v>Yes</v>
      </c>
      <c r="AH1464" s="1" t="s">
        <v>348</v>
      </c>
      <c r="AI1464" t="s">
        <v>348</v>
      </c>
      <c r="AJ1464" t="str">
        <f t="shared" si="712"/>
        <v/>
      </c>
      <c r="AK1464" t="str">
        <f t="shared" si="691"/>
        <v/>
      </c>
      <c r="AL1464" t="str">
        <f t="shared" si="692"/>
        <v/>
      </c>
      <c r="AM1464" t="str">
        <f t="shared" si="682"/>
        <v>Industrial</v>
      </c>
      <c r="AN1464" t="str">
        <f t="shared" si="683"/>
        <v>Pharmaceutical</v>
      </c>
      <c r="AO1464" t="str">
        <f t="shared" si="684"/>
        <v/>
      </c>
      <c r="AP1464" t="str">
        <f t="shared" si="685"/>
        <v/>
      </c>
    </row>
    <row r="1465" spans="1:42" hidden="1" x14ac:dyDescent="0.35">
      <c r="A1465" s="1">
        <v>4087170</v>
      </c>
      <c r="B1465" s="1" t="s">
        <v>586</v>
      </c>
      <c r="C1465" s="1" t="s">
        <v>587</v>
      </c>
      <c r="D1465" s="1">
        <v>2017</v>
      </c>
      <c r="E1465" s="1" t="s">
        <v>618</v>
      </c>
      <c r="F1465" s="1">
        <v>67479</v>
      </c>
      <c r="G1465" s="1" t="s">
        <v>270</v>
      </c>
      <c r="H1465" s="1" t="s">
        <v>107</v>
      </c>
      <c r="I1465" s="1" t="s">
        <v>597</v>
      </c>
      <c r="J1465" s="1">
        <v>2440</v>
      </c>
      <c r="K1465" s="1" t="s">
        <v>345</v>
      </c>
      <c r="L1465" s="1" t="s">
        <v>345</v>
      </c>
      <c r="M1465" s="1"/>
      <c r="N1465" s="1" t="s">
        <v>606</v>
      </c>
      <c r="O1465" s="1" t="str">
        <f t="shared" si="713"/>
        <v>No</v>
      </c>
      <c r="P1465" s="1" t="s">
        <v>722</v>
      </c>
      <c r="Q1465" s="1">
        <v>80</v>
      </c>
      <c r="R1465" s="1">
        <f t="shared" si="699"/>
        <v>0</v>
      </c>
      <c r="S1465" s="1">
        <v>80</v>
      </c>
      <c r="T1465" s="1" t="s">
        <v>30</v>
      </c>
      <c r="U1465" s="1">
        <f t="shared" si="710"/>
        <v>0</v>
      </c>
      <c r="V1465" s="1">
        <f t="shared" si="710"/>
        <v>0.08</v>
      </c>
      <c r="W1465" s="1" t="s">
        <v>231</v>
      </c>
      <c r="X1465" s="1" t="str">
        <f t="shared" si="714"/>
        <v>No</v>
      </c>
      <c r="AB1465" s="1" t="s">
        <v>445</v>
      </c>
      <c r="AC1465" t="str">
        <f t="shared" si="711"/>
        <v>No</v>
      </c>
      <c r="AD1465" t="str">
        <f t="shared" si="687"/>
        <v>No</v>
      </c>
      <c r="AE1465" t="str">
        <f t="shared" si="688"/>
        <v>No</v>
      </c>
      <c r="AF1465" t="str">
        <f t="shared" si="689"/>
        <v>No</v>
      </c>
      <c r="AG1465" t="str">
        <f t="shared" si="690"/>
        <v>Yes</v>
      </c>
      <c r="AH1465" s="1" t="s">
        <v>348</v>
      </c>
      <c r="AI1465" t="s">
        <v>348</v>
      </c>
      <c r="AJ1465" t="str">
        <f t="shared" si="712"/>
        <v/>
      </c>
      <c r="AK1465" t="str">
        <f t="shared" si="691"/>
        <v/>
      </c>
      <c r="AL1465" t="str">
        <f t="shared" si="692"/>
        <v/>
      </c>
      <c r="AM1465" t="str">
        <f t="shared" si="682"/>
        <v/>
      </c>
      <c r="AN1465" t="str">
        <f t="shared" si="683"/>
        <v>Pharmaceutical</v>
      </c>
      <c r="AO1465" t="str">
        <f t="shared" si="684"/>
        <v/>
      </c>
      <c r="AP1465" t="str">
        <f t="shared" si="685"/>
        <v/>
      </c>
    </row>
    <row r="1466" spans="1:42" hidden="1" x14ac:dyDescent="0.35">
      <c r="A1466" s="1">
        <v>4087170</v>
      </c>
      <c r="B1466" s="1" t="s">
        <v>586</v>
      </c>
      <c r="C1466" s="1" t="s">
        <v>588</v>
      </c>
      <c r="D1466" s="1">
        <v>2017</v>
      </c>
      <c r="E1466" s="1" t="s">
        <v>618</v>
      </c>
      <c r="F1466" s="1">
        <v>67524</v>
      </c>
      <c r="G1466" s="1" t="s">
        <v>308</v>
      </c>
      <c r="H1466" s="1" t="s">
        <v>142</v>
      </c>
      <c r="I1466" s="1" t="s">
        <v>597</v>
      </c>
      <c r="J1466" s="1">
        <v>2440</v>
      </c>
      <c r="K1466" s="1" t="s">
        <v>345</v>
      </c>
      <c r="L1466" s="1" t="s">
        <v>345</v>
      </c>
      <c r="M1466" s="1"/>
      <c r="N1466" s="1" t="s">
        <v>606</v>
      </c>
      <c r="O1466" s="1" t="str">
        <f t="shared" si="713"/>
        <v>No</v>
      </c>
      <c r="P1466" s="1" t="s">
        <v>722</v>
      </c>
      <c r="Q1466" s="1">
        <v>80</v>
      </c>
      <c r="R1466" s="1">
        <f t="shared" si="699"/>
        <v>0</v>
      </c>
      <c r="S1466" s="1">
        <v>114</v>
      </c>
      <c r="T1466" s="1" t="s">
        <v>30</v>
      </c>
      <c r="U1466" s="1">
        <f t="shared" si="710"/>
        <v>0</v>
      </c>
      <c r="V1466" s="1">
        <f t="shared" si="710"/>
        <v>0.114</v>
      </c>
      <c r="W1466" s="1" t="s">
        <v>231</v>
      </c>
      <c r="X1466" s="1" t="str">
        <f t="shared" si="714"/>
        <v>No</v>
      </c>
      <c r="AB1466" t="s">
        <v>483</v>
      </c>
      <c r="AC1466" t="str">
        <f t="shared" si="711"/>
        <v>No</v>
      </c>
      <c r="AD1466" t="str">
        <f t="shared" si="687"/>
        <v>No</v>
      </c>
      <c r="AE1466" t="str">
        <f t="shared" si="688"/>
        <v>No</v>
      </c>
      <c r="AF1466" t="str">
        <f t="shared" si="689"/>
        <v>No</v>
      </c>
      <c r="AG1466" t="str">
        <f t="shared" si="690"/>
        <v>Yes</v>
      </c>
      <c r="AH1466" s="1" t="s">
        <v>348</v>
      </c>
      <c r="AI1466" t="s">
        <v>348</v>
      </c>
      <c r="AJ1466" t="str">
        <f t="shared" si="712"/>
        <v/>
      </c>
      <c r="AK1466" t="str">
        <f t="shared" si="691"/>
        <v/>
      </c>
      <c r="AL1466" t="str">
        <f t="shared" si="692"/>
        <v/>
      </c>
      <c r="AM1466" t="str">
        <f t="shared" si="682"/>
        <v/>
      </c>
      <c r="AN1466" t="str">
        <f t="shared" si="683"/>
        <v>Pharmaceutical</v>
      </c>
      <c r="AO1466" t="str">
        <f t="shared" si="684"/>
        <v/>
      </c>
      <c r="AP1466" t="str">
        <f t="shared" si="685"/>
        <v/>
      </c>
    </row>
    <row r="1467" spans="1:42" hidden="1" x14ac:dyDescent="0.35">
      <c r="A1467" s="1">
        <v>4087170</v>
      </c>
      <c r="B1467" s="1" t="s">
        <v>586</v>
      </c>
      <c r="C1467" s="1" t="s">
        <v>587</v>
      </c>
      <c r="D1467" s="1">
        <v>2017</v>
      </c>
      <c r="E1467" s="1" t="s">
        <v>618</v>
      </c>
      <c r="F1467" s="1">
        <v>67500</v>
      </c>
      <c r="G1467" s="1" t="s">
        <v>287</v>
      </c>
      <c r="H1467" s="1" t="s">
        <v>123</v>
      </c>
      <c r="I1467" s="1" t="s">
        <v>597</v>
      </c>
      <c r="J1467" s="1">
        <v>2440</v>
      </c>
      <c r="K1467" s="1" t="s">
        <v>345</v>
      </c>
      <c r="L1467" s="1" t="s">
        <v>345</v>
      </c>
      <c r="M1467" s="1"/>
      <c r="N1467" s="1" t="s">
        <v>606</v>
      </c>
      <c r="O1467" s="1" t="str">
        <f t="shared" si="713"/>
        <v>No</v>
      </c>
      <c r="P1467" s="1" t="s">
        <v>722</v>
      </c>
      <c r="Q1467" s="1">
        <v>20</v>
      </c>
      <c r="R1467" s="1">
        <f t="shared" si="699"/>
        <v>0</v>
      </c>
      <c r="S1467" s="1">
        <v>7.6</v>
      </c>
      <c r="T1467" s="1" t="s">
        <v>30</v>
      </c>
      <c r="U1467" s="1">
        <f t="shared" si="710"/>
        <v>0</v>
      </c>
      <c r="V1467" s="1">
        <f t="shared" si="710"/>
        <v>7.6E-3</v>
      </c>
      <c r="W1467" s="1" t="s">
        <v>231</v>
      </c>
      <c r="X1467" s="1" t="str">
        <f t="shared" si="714"/>
        <v>No</v>
      </c>
      <c r="AB1467" t="s">
        <v>462</v>
      </c>
      <c r="AC1467" t="str">
        <f t="shared" si="711"/>
        <v>No</v>
      </c>
      <c r="AD1467" t="str">
        <f t="shared" si="687"/>
        <v>No</v>
      </c>
      <c r="AE1467" t="str">
        <f t="shared" si="688"/>
        <v>No</v>
      </c>
      <c r="AF1467" t="str">
        <f t="shared" si="689"/>
        <v>No</v>
      </c>
      <c r="AG1467" t="str">
        <f t="shared" si="690"/>
        <v>Yes</v>
      </c>
      <c r="AH1467" s="1" t="s">
        <v>348</v>
      </c>
      <c r="AI1467" t="s">
        <v>348</v>
      </c>
      <c r="AJ1467" t="str">
        <f t="shared" si="712"/>
        <v/>
      </c>
      <c r="AK1467" t="str">
        <f t="shared" si="691"/>
        <v/>
      </c>
      <c r="AL1467" t="str">
        <f t="shared" si="692"/>
        <v/>
      </c>
      <c r="AM1467" t="str">
        <f t="shared" ref="AM1467:AM1530" si="715">IF(AF1467="Yes", "Industrial", "")</f>
        <v/>
      </c>
      <c r="AN1467" t="str">
        <f t="shared" ref="AN1467:AN1530" si="716">IF(AG1467="Yes", "Pharmaceutical", "")</f>
        <v>Pharmaceutical</v>
      </c>
      <c r="AO1467" t="str">
        <f t="shared" ref="AO1467:AO1530" si="717">IF(AH1467="Yes", "PAH", "")</f>
        <v/>
      </c>
      <c r="AP1467" t="str">
        <f t="shared" ref="AP1467:AP1530" si="718">IF(AI1467="Yes", "Other", "")</f>
        <v/>
      </c>
    </row>
    <row r="1468" spans="1:42" hidden="1" x14ac:dyDescent="0.35">
      <c r="A1468" s="1">
        <v>4087170</v>
      </c>
      <c r="B1468" s="1" t="s">
        <v>586</v>
      </c>
      <c r="C1468" s="1" t="s">
        <v>588</v>
      </c>
      <c r="D1468" s="1">
        <v>2017</v>
      </c>
      <c r="E1468" s="1" t="s">
        <v>618</v>
      </c>
      <c r="F1468" s="1">
        <v>39056</v>
      </c>
      <c r="G1468" s="1" t="s">
        <v>194</v>
      </c>
      <c r="H1468" s="1" t="s">
        <v>25</v>
      </c>
      <c r="I1468" s="1" t="s">
        <v>596</v>
      </c>
      <c r="J1468" s="1">
        <v>4433</v>
      </c>
      <c r="K1468" s="1" t="s">
        <v>614</v>
      </c>
      <c r="L1468" s="1" t="s">
        <v>530</v>
      </c>
      <c r="M1468" s="1"/>
      <c r="N1468" s="1" t="s">
        <v>606</v>
      </c>
      <c r="O1468" s="1" t="str">
        <f t="shared" si="713"/>
        <v>No</v>
      </c>
      <c r="P1468" s="1" t="s">
        <v>722</v>
      </c>
      <c r="Q1468" s="1">
        <v>0.16</v>
      </c>
      <c r="R1468" s="1">
        <f t="shared" si="699"/>
        <v>0</v>
      </c>
      <c r="S1468" s="1">
        <v>0.16</v>
      </c>
      <c r="T1468" s="1" t="s">
        <v>7</v>
      </c>
      <c r="U1468" s="1">
        <f>R1468/1</f>
        <v>0</v>
      </c>
      <c r="V1468" s="1">
        <f>S1468</f>
        <v>0.16</v>
      </c>
      <c r="W1468" s="1" t="s">
        <v>177</v>
      </c>
      <c r="X1468" s="1" t="str">
        <f t="shared" si="714"/>
        <v>No</v>
      </c>
      <c r="AB1468" t="s">
        <v>365</v>
      </c>
      <c r="AC1468" t="str">
        <f t="shared" si="711"/>
        <v>Yes</v>
      </c>
      <c r="AD1468" t="str">
        <f t="shared" si="687"/>
        <v>No</v>
      </c>
      <c r="AE1468" t="str">
        <f t="shared" si="688"/>
        <v>No</v>
      </c>
      <c r="AF1468" t="str">
        <f t="shared" si="689"/>
        <v>No</v>
      </c>
      <c r="AG1468" t="str">
        <f t="shared" si="690"/>
        <v>No</v>
      </c>
      <c r="AH1468" t="s">
        <v>348</v>
      </c>
      <c r="AI1468" t="s">
        <v>348</v>
      </c>
      <c r="AJ1468" t="str">
        <f t="shared" si="712"/>
        <v>Pesticide</v>
      </c>
      <c r="AK1468" t="str">
        <f t="shared" si="691"/>
        <v/>
      </c>
      <c r="AL1468" t="str">
        <f t="shared" si="692"/>
        <v/>
      </c>
      <c r="AM1468" t="str">
        <f t="shared" si="715"/>
        <v/>
      </c>
      <c r="AN1468" t="str">
        <f t="shared" si="716"/>
        <v/>
      </c>
      <c r="AO1468" t="str">
        <f t="shared" si="717"/>
        <v/>
      </c>
      <c r="AP1468" t="str">
        <f t="shared" si="718"/>
        <v/>
      </c>
    </row>
    <row r="1469" spans="1:42" hidden="1" x14ac:dyDescent="0.35">
      <c r="A1469" s="1">
        <v>4087170</v>
      </c>
      <c r="B1469" s="1" t="s">
        <v>586</v>
      </c>
      <c r="C1469" s="1" t="s">
        <v>587</v>
      </c>
      <c r="D1469" s="1">
        <v>2017</v>
      </c>
      <c r="E1469" s="1" t="s">
        <v>618</v>
      </c>
      <c r="F1469" s="1">
        <v>62833</v>
      </c>
      <c r="G1469" s="1" t="s">
        <v>227</v>
      </c>
      <c r="H1469" s="1" t="s">
        <v>66</v>
      </c>
      <c r="I1469" s="1" t="s">
        <v>596</v>
      </c>
      <c r="J1469" s="1">
        <v>4433</v>
      </c>
      <c r="K1469" s="1" t="s">
        <v>614</v>
      </c>
      <c r="L1469" s="1" t="s">
        <v>548</v>
      </c>
      <c r="M1469" s="1"/>
      <c r="N1469" s="1" t="s">
        <v>606</v>
      </c>
      <c r="O1469" s="1" t="str">
        <f t="shared" si="713"/>
        <v>No</v>
      </c>
      <c r="P1469" s="1" t="s">
        <v>722</v>
      </c>
      <c r="Q1469" s="1">
        <v>0.04</v>
      </c>
      <c r="R1469" s="1">
        <f t="shared" si="699"/>
        <v>0</v>
      </c>
      <c r="S1469" s="1">
        <v>0.04</v>
      </c>
      <c r="T1469" s="1" t="s">
        <v>7</v>
      </c>
      <c r="U1469" s="1">
        <f>R1469/1</f>
        <v>0</v>
      </c>
      <c r="V1469" s="1">
        <f>S1469</f>
        <v>0.04</v>
      </c>
      <c r="W1469" s="1" t="s">
        <v>177</v>
      </c>
      <c r="X1469" s="1" t="str">
        <f t="shared" si="714"/>
        <v>No</v>
      </c>
      <c r="AB1469" t="s">
        <v>407</v>
      </c>
      <c r="AC1469" t="str">
        <f t="shared" si="711"/>
        <v>No</v>
      </c>
      <c r="AD1469" t="str">
        <f t="shared" si="687"/>
        <v>Yes</v>
      </c>
      <c r="AE1469" t="str">
        <f t="shared" si="688"/>
        <v>Yes</v>
      </c>
      <c r="AF1469" t="str">
        <f t="shared" si="689"/>
        <v>Yes</v>
      </c>
      <c r="AG1469" t="str">
        <f t="shared" si="690"/>
        <v>Yes</v>
      </c>
      <c r="AH1469" s="1" t="s">
        <v>348</v>
      </c>
      <c r="AI1469" t="s">
        <v>348</v>
      </c>
      <c r="AJ1469" t="str">
        <f t="shared" si="712"/>
        <v/>
      </c>
      <c r="AK1469" t="str">
        <f t="shared" si="691"/>
        <v>PCP</v>
      </c>
      <c r="AL1469" t="str">
        <f t="shared" si="692"/>
        <v>Consumer</v>
      </c>
      <c r="AM1469" t="str">
        <f t="shared" si="715"/>
        <v>Industrial</v>
      </c>
      <c r="AN1469" t="str">
        <f t="shared" si="716"/>
        <v>Pharmaceutical</v>
      </c>
      <c r="AO1469" t="str">
        <f t="shared" si="717"/>
        <v/>
      </c>
      <c r="AP1469" t="str">
        <f t="shared" si="718"/>
        <v/>
      </c>
    </row>
    <row r="1470" spans="1:42" hidden="1" x14ac:dyDescent="0.35">
      <c r="A1470" s="1">
        <v>4087170</v>
      </c>
      <c r="B1470" s="1" t="s">
        <v>586</v>
      </c>
      <c r="C1470" s="1" t="s">
        <v>588</v>
      </c>
      <c r="D1470" s="1">
        <v>2017</v>
      </c>
      <c r="E1470" s="1" t="s">
        <v>618</v>
      </c>
      <c r="F1470" s="1">
        <v>68009</v>
      </c>
      <c r="G1470" s="1" t="s">
        <v>328</v>
      </c>
      <c r="H1470" s="1" t="s">
        <v>159</v>
      </c>
      <c r="I1470" s="1" t="s">
        <v>597</v>
      </c>
      <c r="J1470" s="1">
        <v>2440</v>
      </c>
      <c r="K1470" s="1" t="s">
        <v>345</v>
      </c>
      <c r="L1470" s="1" t="s">
        <v>563</v>
      </c>
      <c r="M1470" s="1"/>
      <c r="N1470" s="1" t="s">
        <v>606</v>
      </c>
      <c r="O1470" s="1" t="str">
        <f t="shared" si="713"/>
        <v>No</v>
      </c>
      <c r="P1470" s="1" t="s">
        <v>722</v>
      </c>
      <c r="Q1470" s="1">
        <v>17</v>
      </c>
      <c r="R1470" s="1">
        <f t="shared" si="699"/>
        <v>0</v>
      </c>
      <c r="S1470" s="1">
        <v>28</v>
      </c>
      <c r="T1470" s="1" t="s">
        <v>30</v>
      </c>
      <c r="U1470" s="1">
        <f>R1470/1000</f>
        <v>0</v>
      </c>
      <c r="V1470" s="1">
        <f>S1470/1000</f>
        <v>2.8000000000000001E-2</v>
      </c>
      <c r="W1470" s="1" t="s">
        <v>318</v>
      </c>
      <c r="X1470" s="1" t="str">
        <f t="shared" si="714"/>
        <v>No</v>
      </c>
      <c r="AB1470" t="s">
        <v>498</v>
      </c>
      <c r="AC1470" t="str">
        <f t="shared" si="711"/>
        <v>No</v>
      </c>
      <c r="AD1470" t="str">
        <f t="shared" si="687"/>
        <v>Yes</v>
      </c>
      <c r="AE1470" t="str">
        <f t="shared" si="688"/>
        <v>No</v>
      </c>
      <c r="AF1470" t="str">
        <f t="shared" si="689"/>
        <v>No</v>
      </c>
      <c r="AG1470" t="str">
        <f t="shared" si="690"/>
        <v>Yes</v>
      </c>
      <c r="AH1470" s="1" t="s">
        <v>348</v>
      </c>
      <c r="AI1470" t="s">
        <v>348</v>
      </c>
      <c r="AJ1470" t="str">
        <f t="shared" si="712"/>
        <v/>
      </c>
      <c r="AK1470" t="str">
        <f t="shared" si="691"/>
        <v>PCP</v>
      </c>
      <c r="AL1470" t="str">
        <f t="shared" si="692"/>
        <v/>
      </c>
      <c r="AM1470" t="str">
        <f t="shared" si="715"/>
        <v/>
      </c>
      <c r="AN1470" t="str">
        <f t="shared" si="716"/>
        <v>Pharmaceutical</v>
      </c>
      <c r="AO1470" t="str">
        <f t="shared" si="717"/>
        <v/>
      </c>
      <c r="AP1470" t="str">
        <f t="shared" si="718"/>
        <v/>
      </c>
    </row>
    <row r="1471" spans="1:42" hidden="1" x14ac:dyDescent="0.35">
      <c r="A1471" s="1">
        <v>4087000</v>
      </c>
      <c r="B1471" s="1" t="s">
        <v>3</v>
      </c>
      <c r="C1471" s="1" t="s">
        <v>4</v>
      </c>
      <c r="D1471" s="1">
        <v>2017</v>
      </c>
      <c r="E1471" s="1" t="s">
        <v>618</v>
      </c>
      <c r="F1471" s="1">
        <v>67454</v>
      </c>
      <c r="G1471" s="1" t="s">
        <v>249</v>
      </c>
      <c r="H1471" s="1" t="s">
        <v>87</v>
      </c>
      <c r="I1471" s="1" t="s">
        <v>597</v>
      </c>
      <c r="J1471" s="1">
        <v>2440</v>
      </c>
      <c r="K1471" s="1" t="s">
        <v>345</v>
      </c>
      <c r="L1471" s="1" t="s">
        <v>561</v>
      </c>
      <c r="M1471" s="1"/>
      <c r="N1471" s="1" t="s">
        <v>606</v>
      </c>
      <c r="O1471" s="1" t="str">
        <f t="shared" si="713"/>
        <v>No</v>
      </c>
      <c r="P1471" s="1" t="s">
        <v>722</v>
      </c>
      <c r="Q1471" s="1">
        <v>26</v>
      </c>
      <c r="R1471" s="1">
        <f t="shared" si="699"/>
        <v>0</v>
      </c>
      <c r="S1471" s="1">
        <v>20</v>
      </c>
      <c r="T1471" s="1" t="s">
        <v>30</v>
      </c>
      <c r="U1471" s="1">
        <f>R1471/1000</f>
        <v>0</v>
      </c>
      <c r="V1471" s="1">
        <f>S1471/1000</f>
        <v>0.02</v>
      </c>
      <c r="W1471" s="1" t="s">
        <v>231</v>
      </c>
      <c r="X1471" s="1" t="str">
        <f t="shared" si="714"/>
        <v>No</v>
      </c>
      <c r="AB1471" t="s">
        <v>425</v>
      </c>
      <c r="AC1471" t="str">
        <f t="shared" si="711"/>
        <v>No</v>
      </c>
      <c r="AD1471" t="str">
        <f t="shared" ref="AD1471:AD1534" si="719">IF(ISNUMBER(SEARCH("Personal_care", AB1471)), "Yes", "No")</f>
        <v>No</v>
      </c>
      <c r="AE1471" t="str">
        <f t="shared" ref="AE1471:AE1534" si="720">IF(ISNUMBER(SEARCH("Consumer_use", AB1471)), "Yes", "No")</f>
        <v>No</v>
      </c>
      <c r="AF1471" t="str">
        <f t="shared" ref="AF1471:AF1534" si="721">IF(ISNUMBER(SEARCH("Industrial_manufacturing", AB1471)), "Yes", "No")</f>
        <v>Yes</v>
      </c>
      <c r="AG1471" t="str">
        <f t="shared" ref="AG1471:AG1534" si="722">IF(ISNUMBER(SEARCH("Drug", AB1471)), "Yes", "No")</f>
        <v>Yes</v>
      </c>
      <c r="AH1471" s="1" t="s">
        <v>348</v>
      </c>
      <c r="AI1471" t="s">
        <v>348</v>
      </c>
      <c r="AJ1471" t="str">
        <f t="shared" si="712"/>
        <v/>
      </c>
      <c r="AK1471" t="str">
        <f t="shared" si="691"/>
        <v/>
      </c>
      <c r="AL1471" t="str">
        <f t="shared" si="692"/>
        <v/>
      </c>
      <c r="AM1471" t="str">
        <f t="shared" si="715"/>
        <v>Industrial</v>
      </c>
      <c r="AN1471" t="str">
        <f t="shared" si="716"/>
        <v>Pharmaceutical</v>
      </c>
      <c r="AO1471" t="str">
        <f t="shared" si="717"/>
        <v/>
      </c>
      <c r="AP1471" t="str">
        <f t="shared" si="718"/>
        <v/>
      </c>
    </row>
    <row r="1472" spans="1:42" hidden="1" x14ac:dyDescent="0.35">
      <c r="A1472">
        <v>40870112</v>
      </c>
      <c r="B1472" t="s">
        <v>573</v>
      </c>
      <c r="C1472" t="s">
        <v>574</v>
      </c>
      <c r="D1472">
        <v>2017</v>
      </c>
      <c r="E1472" t="s">
        <v>620</v>
      </c>
      <c r="F1472" s="4">
        <v>63210</v>
      </c>
      <c r="G1472" t="s">
        <v>220</v>
      </c>
      <c r="H1472" t="s">
        <v>58</v>
      </c>
      <c r="I1472" t="s">
        <v>693</v>
      </c>
      <c r="N1472"/>
      <c r="O1472" s="1" t="str">
        <f t="shared" si="713"/>
        <v>Yes</v>
      </c>
      <c r="Q1472">
        <v>2070</v>
      </c>
      <c r="R1472">
        <f t="shared" si="699"/>
        <v>2070</v>
      </c>
      <c r="S1472">
        <v>200</v>
      </c>
      <c r="T1472" t="s">
        <v>622</v>
      </c>
      <c r="U1472">
        <f t="shared" ref="U1472:U1478" si="723">R1472/1</f>
        <v>2070</v>
      </c>
      <c r="V1472">
        <f t="shared" ref="V1472:V1478" si="724">U1472</f>
        <v>2070</v>
      </c>
      <c r="W1472" t="s">
        <v>648</v>
      </c>
      <c r="X1472" t="str">
        <f t="shared" ref="X1472:X1478" si="725">IF(S1472&lt;R1472, "Yes*", "No")</f>
        <v>Yes*</v>
      </c>
      <c r="AB1472" t="s">
        <v>397</v>
      </c>
      <c r="AC1472" t="str">
        <f t="shared" si="711"/>
        <v>No</v>
      </c>
      <c r="AD1472" t="str">
        <f t="shared" si="719"/>
        <v>Yes</v>
      </c>
      <c r="AE1472" t="str">
        <f t="shared" si="720"/>
        <v>Yes</v>
      </c>
      <c r="AF1472" t="str">
        <f t="shared" si="721"/>
        <v>Yes</v>
      </c>
      <c r="AG1472" t="str">
        <f t="shared" si="722"/>
        <v>Yes</v>
      </c>
      <c r="AH1472" t="s">
        <v>349</v>
      </c>
      <c r="AI1472" t="s">
        <v>348</v>
      </c>
      <c r="AJ1472" t="str">
        <f t="shared" si="712"/>
        <v/>
      </c>
      <c r="AK1472" t="str">
        <f t="shared" si="691"/>
        <v>PCP</v>
      </c>
      <c r="AL1472" t="str">
        <f t="shared" si="692"/>
        <v>Consumer</v>
      </c>
      <c r="AM1472" t="str">
        <f t="shared" si="715"/>
        <v>Industrial</v>
      </c>
      <c r="AN1472" t="str">
        <f t="shared" si="716"/>
        <v>Pharmaceutical</v>
      </c>
      <c r="AO1472" t="str">
        <f t="shared" si="717"/>
        <v>PAH</v>
      </c>
      <c r="AP1472" t="str">
        <f t="shared" si="718"/>
        <v/>
      </c>
    </row>
    <row r="1473" spans="1:42" hidden="1" x14ac:dyDescent="0.35">
      <c r="A1473">
        <v>4087170</v>
      </c>
      <c r="B1473" t="s">
        <v>586</v>
      </c>
      <c r="C1473" t="s">
        <v>587</v>
      </c>
      <c r="D1473">
        <v>2017</v>
      </c>
      <c r="E1473" t="s">
        <v>620</v>
      </c>
      <c r="F1473" s="4">
        <v>63210</v>
      </c>
      <c r="G1473" t="s">
        <v>220</v>
      </c>
      <c r="H1473" t="s">
        <v>58</v>
      </c>
      <c r="I1473" t="s">
        <v>693</v>
      </c>
      <c r="N1473" t="s">
        <v>607</v>
      </c>
      <c r="O1473" s="1" t="str">
        <f t="shared" si="713"/>
        <v>Yes</v>
      </c>
      <c r="Q1473">
        <v>810</v>
      </c>
      <c r="R1473">
        <f t="shared" si="699"/>
        <v>810</v>
      </c>
      <c r="S1473">
        <v>200</v>
      </c>
      <c r="T1473" t="s">
        <v>622</v>
      </c>
      <c r="U1473">
        <f t="shared" si="723"/>
        <v>810</v>
      </c>
      <c r="V1473">
        <f t="shared" si="724"/>
        <v>810</v>
      </c>
      <c r="W1473" t="s">
        <v>648</v>
      </c>
      <c r="X1473" t="str">
        <f t="shared" si="725"/>
        <v>Yes*</v>
      </c>
      <c r="AB1473" t="s">
        <v>397</v>
      </c>
      <c r="AC1473" t="str">
        <f t="shared" si="711"/>
        <v>No</v>
      </c>
      <c r="AD1473" t="str">
        <f t="shared" si="719"/>
        <v>Yes</v>
      </c>
      <c r="AE1473" t="str">
        <f t="shared" si="720"/>
        <v>Yes</v>
      </c>
      <c r="AF1473" t="str">
        <f t="shared" si="721"/>
        <v>Yes</v>
      </c>
      <c r="AG1473" t="str">
        <f t="shared" si="722"/>
        <v>Yes</v>
      </c>
      <c r="AH1473" t="s">
        <v>349</v>
      </c>
      <c r="AI1473" t="s">
        <v>348</v>
      </c>
      <c r="AJ1473" t="str">
        <f t="shared" si="712"/>
        <v/>
      </c>
      <c r="AK1473" t="str">
        <f t="shared" si="691"/>
        <v>PCP</v>
      </c>
      <c r="AL1473" t="str">
        <f t="shared" si="692"/>
        <v>Consumer</v>
      </c>
      <c r="AM1473" t="str">
        <f t="shared" si="715"/>
        <v>Industrial</v>
      </c>
      <c r="AN1473" t="str">
        <f t="shared" si="716"/>
        <v>Pharmaceutical</v>
      </c>
      <c r="AO1473" t="str">
        <f t="shared" si="717"/>
        <v>PAH</v>
      </c>
      <c r="AP1473" t="str">
        <f t="shared" si="718"/>
        <v/>
      </c>
    </row>
    <row r="1474" spans="1:42" hidden="1" x14ac:dyDescent="0.35">
      <c r="A1474">
        <v>40871607</v>
      </c>
      <c r="B1474" s="5" t="s">
        <v>584</v>
      </c>
      <c r="C1474" t="s">
        <v>585</v>
      </c>
      <c r="D1474">
        <v>2017</v>
      </c>
      <c r="E1474" t="s">
        <v>620</v>
      </c>
      <c r="F1474" s="4">
        <v>63210</v>
      </c>
      <c r="G1474" t="s">
        <v>220</v>
      </c>
      <c r="H1474" t="s">
        <v>58</v>
      </c>
      <c r="I1474" t="s">
        <v>693</v>
      </c>
      <c r="N1474" t="s">
        <v>606</v>
      </c>
      <c r="O1474" s="1" t="str">
        <f t="shared" si="713"/>
        <v>No</v>
      </c>
      <c r="Q1474">
        <v>200</v>
      </c>
      <c r="R1474">
        <f t="shared" si="699"/>
        <v>0</v>
      </c>
      <c r="S1474">
        <v>200</v>
      </c>
      <c r="T1474" t="s">
        <v>622</v>
      </c>
      <c r="U1474">
        <f t="shared" si="723"/>
        <v>0</v>
      </c>
      <c r="V1474">
        <f t="shared" si="724"/>
        <v>0</v>
      </c>
      <c r="W1474" t="s">
        <v>648</v>
      </c>
      <c r="X1474" t="str">
        <f t="shared" si="725"/>
        <v>No</v>
      </c>
      <c r="AB1474" t="s">
        <v>397</v>
      </c>
      <c r="AC1474" t="str">
        <f t="shared" si="711"/>
        <v>No</v>
      </c>
      <c r="AD1474" t="str">
        <f t="shared" si="719"/>
        <v>Yes</v>
      </c>
      <c r="AE1474" t="str">
        <f t="shared" si="720"/>
        <v>Yes</v>
      </c>
      <c r="AF1474" t="str">
        <f t="shared" si="721"/>
        <v>Yes</v>
      </c>
      <c r="AG1474" t="str">
        <f t="shared" si="722"/>
        <v>Yes</v>
      </c>
      <c r="AH1474" t="s">
        <v>349</v>
      </c>
      <c r="AI1474" t="s">
        <v>348</v>
      </c>
      <c r="AJ1474" t="str">
        <f t="shared" si="712"/>
        <v/>
      </c>
      <c r="AK1474" t="str">
        <f t="shared" ref="AK1474:AK1537" si="726">IF(AD1474="Yes", "PCP", "")</f>
        <v>PCP</v>
      </c>
      <c r="AL1474" t="str">
        <f t="shared" ref="AL1474:AL1537" si="727">IF(AE1474="Yes", "Consumer", "")</f>
        <v>Consumer</v>
      </c>
      <c r="AM1474" t="str">
        <f t="shared" si="715"/>
        <v>Industrial</v>
      </c>
      <c r="AN1474" t="str">
        <f t="shared" si="716"/>
        <v>Pharmaceutical</v>
      </c>
      <c r="AO1474" t="str">
        <f t="shared" si="717"/>
        <v>PAH</v>
      </c>
      <c r="AP1474" t="str">
        <f t="shared" si="718"/>
        <v/>
      </c>
    </row>
    <row r="1475" spans="1:42" hidden="1" x14ac:dyDescent="0.35">
      <c r="A1475">
        <v>4087141</v>
      </c>
      <c r="B1475" t="s">
        <v>582</v>
      </c>
      <c r="C1475" t="s">
        <v>583</v>
      </c>
      <c r="D1475">
        <v>2017</v>
      </c>
      <c r="E1475" t="s">
        <v>620</v>
      </c>
      <c r="F1475" s="4">
        <v>63210</v>
      </c>
      <c r="G1475" t="s">
        <v>220</v>
      </c>
      <c r="H1475" t="s">
        <v>58</v>
      </c>
      <c r="I1475" t="s">
        <v>693</v>
      </c>
      <c r="N1475" t="s">
        <v>606</v>
      </c>
      <c r="O1475" s="1" t="str">
        <f t="shared" si="713"/>
        <v>No</v>
      </c>
      <c r="Q1475">
        <v>150</v>
      </c>
      <c r="R1475">
        <f t="shared" si="699"/>
        <v>0</v>
      </c>
      <c r="S1475">
        <v>200</v>
      </c>
      <c r="T1475" t="s">
        <v>622</v>
      </c>
      <c r="U1475">
        <f t="shared" si="723"/>
        <v>0</v>
      </c>
      <c r="V1475">
        <f t="shared" si="724"/>
        <v>0</v>
      </c>
      <c r="W1475" t="s">
        <v>648</v>
      </c>
      <c r="X1475" t="str">
        <f t="shared" si="725"/>
        <v>No</v>
      </c>
      <c r="AB1475" t="s">
        <v>397</v>
      </c>
      <c r="AC1475" t="str">
        <f t="shared" si="711"/>
        <v>No</v>
      </c>
      <c r="AD1475" t="str">
        <f t="shared" si="719"/>
        <v>Yes</v>
      </c>
      <c r="AE1475" t="str">
        <f t="shared" si="720"/>
        <v>Yes</v>
      </c>
      <c r="AF1475" t="str">
        <f t="shared" si="721"/>
        <v>Yes</v>
      </c>
      <c r="AG1475" t="str">
        <f t="shared" si="722"/>
        <v>Yes</v>
      </c>
      <c r="AH1475" t="s">
        <v>349</v>
      </c>
      <c r="AI1475" t="s">
        <v>348</v>
      </c>
      <c r="AJ1475" t="str">
        <f t="shared" si="712"/>
        <v/>
      </c>
      <c r="AK1475" t="str">
        <f t="shared" si="726"/>
        <v>PCP</v>
      </c>
      <c r="AL1475" t="str">
        <f t="shared" si="727"/>
        <v>Consumer</v>
      </c>
      <c r="AM1475" t="str">
        <f t="shared" si="715"/>
        <v>Industrial</v>
      </c>
      <c r="AN1475" t="str">
        <f t="shared" si="716"/>
        <v>Pharmaceutical</v>
      </c>
      <c r="AO1475" t="str">
        <f t="shared" si="717"/>
        <v>PAH</v>
      </c>
      <c r="AP1475" t="str">
        <f t="shared" si="718"/>
        <v/>
      </c>
    </row>
    <row r="1476" spans="1:42" hidden="1" x14ac:dyDescent="0.35">
      <c r="A1476">
        <v>4087098</v>
      </c>
      <c r="B1476" t="s">
        <v>579</v>
      </c>
      <c r="C1476" t="s">
        <v>580</v>
      </c>
      <c r="D1476">
        <v>2017</v>
      </c>
      <c r="E1476" t="s">
        <v>620</v>
      </c>
      <c r="F1476" s="4">
        <v>63210</v>
      </c>
      <c r="G1476" t="s">
        <v>220</v>
      </c>
      <c r="H1476" t="s">
        <v>58</v>
      </c>
      <c r="I1476" t="s">
        <v>693</v>
      </c>
      <c r="N1476"/>
      <c r="O1476" s="1" t="str">
        <f t="shared" si="713"/>
        <v>Yes</v>
      </c>
      <c r="Q1476">
        <v>710</v>
      </c>
      <c r="R1476">
        <f t="shared" si="699"/>
        <v>710</v>
      </c>
      <c r="S1476">
        <v>200</v>
      </c>
      <c r="T1476" t="s">
        <v>622</v>
      </c>
      <c r="U1476">
        <f t="shared" si="723"/>
        <v>710</v>
      </c>
      <c r="V1476">
        <f t="shared" si="724"/>
        <v>710</v>
      </c>
      <c r="W1476" t="s">
        <v>648</v>
      </c>
      <c r="X1476" t="str">
        <f t="shared" si="725"/>
        <v>Yes*</v>
      </c>
      <c r="AB1476" t="s">
        <v>397</v>
      </c>
      <c r="AC1476" t="str">
        <f t="shared" si="711"/>
        <v>No</v>
      </c>
      <c r="AD1476" t="str">
        <f t="shared" si="719"/>
        <v>Yes</v>
      </c>
      <c r="AE1476" t="str">
        <f t="shared" si="720"/>
        <v>Yes</v>
      </c>
      <c r="AF1476" t="str">
        <f t="shared" si="721"/>
        <v>Yes</v>
      </c>
      <c r="AG1476" t="str">
        <f t="shared" si="722"/>
        <v>Yes</v>
      </c>
      <c r="AH1476" t="s">
        <v>349</v>
      </c>
      <c r="AI1476" t="s">
        <v>348</v>
      </c>
      <c r="AJ1476" t="str">
        <f t="shared" si="712"/>
        <v/>
      </c>
      <c r="AK1476" t="str">
        <f t="shared" si="726"/>
        <v>PCP</v>
      </c>
      <c r="AL1476" t="str">
        <f t="shared" si="727"/>
        <v>Consumer</v>
      </c>
      <c r="AM1476" t="str">
        <f t="shared" si="715"/>
        <v>Industrial</v>
      </c>
      <c r="AN1476" t="str">
        <f t="shared" si="716"/>
        <v>Pharmaceutical</v>
      </c>
      <c r="AO1476" t="str">
        <f t="shared" si="717"/>
        <v>PAH</v>
      </c>
      <c r="AP1476" t="str">
        <f t="shared" si="718"/>
        <v/>
      </c>
    </row>
    <row r="1477" spans="1:42" hidden="1" x14ac:dyDescent="0.35">
      <c r="A1477">
        <v>40870855</v>
      </c>
      <c r="B1477" t="s">
        <v>577</v>
      </c>
      <c r="C1477" t="s">
        <v>578</v>
      </c>
      <c r="D1477">
        <v>2017</v>
      </c>
      <c r="E1477" t="s">
        <v>620</v>
      </c>
      <c r="F1477" s="4">
        <v>63210</v>
      </c>
      <c r="G1477" t="s">
        <v>220</v>
      </c>
      <c r="H1477" t="s">
        <v>58</v>
      </c>
      <c r="I1477" t="s">
        <v>693</v>
      </c>
      <c r="N1477"/>
      <c r="O1477" s="1" t="str">
        <f t="shared" si="713"/>
        <v>Yes</v>
      </c>
      <c r="Q1477">
        <v>240</v>
      </c>
      <c r="R1477">
        <f t="shared" si="699"/>
        <v>240</v>
      </c>
      <c r="S1477">
        <v>200</v>
      </c>
      <c r="T1477" t="s">
        <v>622</v>
      </c>
      <c r="U1477">
        <f t="shared" si="723"/>
        <v>240</v>
      </c>
      <c r="V1477">
        <f t="shared" si="724"/>
        <v>240</v>
      </c>
      <c r="W1477" t="s">
        <v>648</v>
      </c>
      <c r="X1477" t="str">
        <f t="shared" si="725"/>
        <v>Yes*</v>
      </c>
      <c r="AB1477" t="s">
        <v>397</v>
      </c>
      <c r="AC1477" t="str">
        <f t="shared" si="711"/>
        <v>No</v>
      </c>
      <c r="AD1477" t="str">
        <f t="shared" si="719"/>
        <v>Yes</v>
      </c>
      <c r="AE1477" t="str">
        <f t="shared" si="720"/>
        <v>Yes</v>
      </c>
      <c r="AF1477" t="str">
        <f t="shared" si="721"/>
        <v>Yes</v>
      </c>
      <c r="AG1477" t="str">
        <f t="shared" si="722"/>
        <v>Yes</v>
      </c>
      <c r="AH1477" t="s">
        <v>349</v>
      </c>
      <c r="AI1477" t="s">
        <v>348</v>
      </c>
      <c r="AJ1477" t="str">
        <f t="shared" si="712"/>
        <v/>
      </c>
      <c r="AK1477" t="str">
        <f t="shared" si="726"/>
        <v>PCP</v>
      </c>
      <c r="AL1477" t="str">
        <f t="shared" si="727"/>
        <v>Consumer</v>
      </c>
      <c r="AM1477" t="str">
        <f t="shared" si="715"/>
        <v>Industrial</v>
      </c>
      <c r="AN1477" t="str">
        <f t="shared" si="716"/>
        <v>Pharmaceutical</v>
      </c>
      <c r="AO1477" t="str">
        <f t="shared" si="717"/>
        <v>PAH</v>
      </c>
      <c r="AP1477" t="str">
        <f t="shared" si="718"/>
        <v/>
      </c>
    </row>
    <row r="1478" spans="1:42" hidden="1" x14ac:dyDescent="0.35">
      <c r="A1478">
        <v>4087014</v>
      </c>
      <c r="B1478" t="s">
        <v>575</v>
      </c>
      <c r="C1478" t="s">
        <v>576</v>
      </c>
      <c r="D1478">
        <v>2017</v>
      </c>
      <c r="E1478" t="s">
        <v>620</v>
      </c>
      <c r="F1478" s="4">
        <v>63210</v>
      </c>
      <c r="G1478" t="s">
        <v>220</v>
      </c>
      <c r="H1478" t="s">
        <v>58</v>
      </c>
      <c r="I1478" t="s">
        <v>693</v>
      </c>
      <c r="N1478"/>
      <c r="O1478" s="1" t="str">
        <f t="shared" si="713"/>
        <v>Yes</v>
      </c>
      <c r="Q1478">
        <v>350</v>
      </c>
      <c r="R1478">
        <f t="shared" si="699"/>
        <v>350</v>
      </c>
      <c r="S1478">
        <v>200</v>
      </c>
      <c r="T1478" t="s">
        <v>622</v>
      </c>
      <c r="U1478">
        <f t="shared" si="723"/>
        <v>350</v>
      </c>
      <c r="V1478">
        <f t="shared" si="724"/>
        <v>350</v>
      </c>
      <c r="W1478" t="s">
        <v>648</v>
      </c>
      <c r="X1478" t="str">
        <f t="shared" si="725"/>
        <v>Yes*</v>
      </c>
      <c r="AB1478" t="s">
        <v>397</v>
      </c>
      <c r="AC1478" t="str">
        <f t="shared" si="711"/>
        <v>No</v>
      </c>
      <c r="AD1478" t="str">
        <f t="shared" si="719"/>
        <v>Yes</v>
      </c>
      <c r="AE1478" t="str">
        <f t="shared" si="720"/>
        <v>Yes</v>
      </c>
      <c r="AF1478" t="str">
        <f t="shared" si="721"/>
        <v>Yes</v>
      </c>
      <c r="AG1478" t="str">
        <f t="shared" si="722"/>
        <v>Yes</v>
      </c>
      <c r="AH1478" t="s">
        <v>349</v>
      </c>
      <c r="AI1478" t="s">
        <v>348</v>
      </c>
      <c r="AJ1478" t="str">
        <f t="shared" si="712"/>
        <v/>
      </c>
      <c r="AK1478" t="str">
        <f t="shared" si="726"/>
        <v>PCP</v>
      </c>
      <c r="AL1478" t="str">
        <f t="shared" si="727"/>
        <v>Consumer</v>
      </c>
      <c r="AM1478" t="str">
        <f t="shared" si="715"/>
        <v>Industrial</v>
      </c>
      <c r="AN1478" t="str">
        <f t="shared" si="716"/>
        <v>Pharmaceutical</v>
      </c>
      <c r="AO1478" t="str">
        <f t="shared" si="717"/>
        <v>PAH</v>
      </c>
      <c r="AP1478" t="str">
        <f t="shared" si="718"/>
        <v/>
      </c>
    </row>
    <row r="1479" spans="1:42" hidden="1" x14ac:dyDescent="0.35">
      <c r="A1479" s="1">
        <v>4087170</v>
      </c>
      <c r="B1479" s="1" t="s">
        <v>586</v>
      </c>
      <c r="C1479" s="1" t="s">
        <v>587</v>
      </c>
      <c r="D1479" s="1">
        <v>2017</v>
      </c>
      <c r="E1479" s="1" t="s">
        <v>618</v>
      </c>
      <c r="F1479" s="1">
        <v>67498</v>
      </c>
      <c r="G1479" s="1" t="s">
        <v>285</v>
      </c>
      <c r="H1479" s="1" t="s">
        <v>121</v>
      </c>
      <c r="I1479" s="1" t="s">
        <v>597</v>
      </c>
      <c r="J1479" s="1">
        <v>2440</v>
      </c>
      <c r="K1479" s="1" t="s">
        <v>345</v>
      </c>
      <c r="L1479" s="1" t="s">
        <v>563</v>
      </c>
      <c r="M1479" s="1"/>
      <c r="N1479" s="1" t="s">
        <v>606</v>
      </c>
      <c r="O1479" s="1" t="str">
        <f t="shared" si="713"/>
        <v>No</v>
      </c>
      <c r="P1479" s="1" t="s">
        <v>722</v>
      </c>
      <c r="Q1479" s="1">
        <v>50</v>
      </c>
      <c r="R1479" s="1">
        <f t="shared" si="699"/>
        <v>0</v>
      </c>
      <c r="S1479" s="1">
        <v>20</v>
      </c>
      <c r="T1479" s="1" t="s">
        <v>30</v>
      </c>
      <c r="U1479" s="1">
        <f>R1479/1000</f>
        <v>0</v>
      </c>
      <c r="V1479" s="1">
        <f>S1479/1000</f>
        <v>0.02</v>
      </c>
      <c r="W1479" s="1" t="s">
        <v>231</v>
      </c>
      <c r="X1479" s="1" t="str">
        <f t="shared" ref="X1479:X1489" si="728">IF(N1479="E", "Yes", "No")</f>
        <v>No</v>
      </c>
      <c r="AB1479" t="s">
        <v>460</v>
      </c>
      <c r="AC1479" t="str">
        <f t="shared" si="711"/>
        <v>No</v>
      </c>
      <c r="AD1479" t="str">
        <f t="shared" si="719"/>
        <v>Yes</v>
      </c>
      <c r="AE1479" t="str">
        <f t="shared" si="720"/>
        <v>No</v>
      </c>
      <c r="AF1479" t="str">
        <f t="shared" si="721"/>
        <v>No</v>
      </c>
      <c r="AG1479" t="str">
        <f t="shared" si="722"/>
        <v>Yes</v>
      </c>
      <c r="AH1479" s="1" t="s">
        <v>348</v>
      </c>
      <c r="AI1479" t="s">
        <v>348</v>
      </c>
      <c r="AJ1479" t="str">
        <f t="shared" si="712"/>
        <v/>
      </c>
      <c r="AK1479" t="str">
        <f t="shared" si="726"/>
        <v>PCP</v>
      </c>
      <c r="AL1479" t="str">
        <f t="shared" si="727"/>
        <v/>
      </c>
      <c r="AM1479" t="str">
        <f t="shared" si="715"/>
        <v/>
      </c>
      <c r="AN1479" t="str">
        <f t="shared" si="716"/>
        <v>Pharmaceutical</v>
      </c>
      <c r="AO1479" t="str">
        <f t="shared" si="717"/>
        <v/>
      </c>
      <c r="AP1479" t="str">
        <f t="shared" si="718"/>
        <v/>
      </c>
    </row>
    <row r="1480" spans="1:42" hidden="1" x14ac:dyDescent="0.35">
      <c r="A1480" s="1">
        <v>4087170</v>
      </c>
      <c r="B1480" s="1" t="s">
        <v>586</v>
      </c>
      <c r="C1480" s="1" t="s">
        <v>588</v>
      </c>
      <c r="D1480" s="1">
        <v>2017</v>
      </c>
      <c r="E1480" s="1" t="s">
        <v>618</v>
      </c>
      <c r="F1480" s="1">
        <v>67516</v>
      </c>
      <c r="G1480" s="1" t="s">
        <v>301</v>
      </c>
      <c r="H1480" s="1" t="s">
        <v>135</v>
      </c>
      <c r="I1480" s="1" t="s">
        <v>597</v>
      </c>
      <c r="J1480" s="1">
        <v>2440</v>
      </c>
      <c r="K1480" s="1" t="s">
        <v>345</v>
      </c>
      <c r="L1480" s="1" t="s">
        <v>345</v>
      </c>
      <c r="M1480" s="1"/>
      <c r="N1480" s="1" t="s">
        <v>606</v>
      </c>
      <c r="O1480" s="1" t="str">
        <f t="shared" si="713"/>
        <v>No</v>
      </c>
      <c r="P1480" s="1" t="s">
        <v>722</v>
      </c>
      <c r="Q1480" s="1">
        <v>26</v>
      </c>
      <c r="R1480" s="1">
        <f t="shared" si="699"/>
        <v>0</v>
      </c>
      <c r="S1480" s="1">
        <v>26</v>
      </c>
      <c r="T1480" s="1" t="s">
        <v>30</v>
      </c>
      <c r="U1480" s="1">
        <f>R1480/1000</f>
        <v>0</v>
      </c>
      <c r="V1480" s="1">
        <f>S1480/1000</f>
        <v>2.5999999999999999E-2</v>
      </c>
      <c r="W1480" s="1" t="s">
        <v>231</v>
      </c>
      <c r="X1480" s="1" t="str">
        <f t="shared" si="728"/>
        <v>No</v>
      </c>
      <c r="AB1480" t="s">
        <v>477</v>
      </c>
      <c r="AC1480" t="str">
        <f t="shared" si="711"/>
        <v>No</v>
      </c>
      <c r="AD1480" t="str">
        <f t="shared" si="719"/>
        <v>No</v>
      </c>
      <c r="AE1480" t="str">
        <f t="shared" si="720"/>
        <v>No</v>
      </c>
      <c r="AF1480" t="str">
        <f t="shared" si="721"/>
        <v>No</v>
      </c>
      <c r="AG1480" t="str">
        <f t="shared" si="722"/>
        <v>Yes</v>
      </c>
      <c r="AH1480" s="1" t="s">
        <v>348</v>
      </c>
      <c r="AI1480" t="s">
        <v>348</v>
      </c>
      <c r="AJ1480" t="str">
        <f t="shared" si="712"/>
        <v/>
      </c>
      <c r="AK1480" t="str">
        <f t="shared" si="726"/>
        <v/>
      </c>
      <c r="AL1480" t="str">
        <f t="shared" si="727"/>
        <v/>
      </c>
      <c r="AM1480" t="str">
        <f t="shared" si="715"/>
        <v/>
      </c>
      <c r="AN1480" t="str">
        <f t="shared" si="716"/>
        <v>Pharmaceutical</v>
      </c>
      <c r="AO1480" t="str">
        <f t="shared" si="717"/>
        <v/>
      </c>
      <c r="AP1480" t="str">
        <f t="shared" si="718"/>
        <v/>
      </c>
    </row>
    <row r="1481" spans="1:42" hidden="1" x14ac:dyDescent="0.35">
      <c r="A1481" s="1">
        <v>4087170</v>
      </c>
      <c r="B1481" s="1" t="s">
        <v>586</v>
      </c>
      <c r="C1481" s="1" t="s">
        <v>587</v>
      </c>
      <c r="D1481" s="1">
        <v>2017</v>
      </c>
      <c r="E1481" s="1" t="s">
        <v>618</v>
      </c>
      <c r="F1481" s="1">
        <v>62830</v>
      </c>
      <c r="G1481" s="1" t="s">
        <v>603</v>
      </c>
      <c r="H1481" s="1" t="s">
        <v>63</v>
      </c>
      <c r="I1481" s="1" t="s">
        <v>596</v>
      </c>
      <c r="J1481" s="1">
        <v>4433</v>
      </c>
      <c r="K1481" s="1" t="s">
        <v>614</v>
      </c>
      <c r="L1481" s="1" t="s">
        <v>555</v>
      </c>
      <c r="M1481" s="1"/>
      <c r="N1481" s="1" t="s">
        <v>606</v>
      </c>
      <c r="O1481" s="1" t="str">
        <f t="shared" si="713"/>
        <v>No</v>
      </c>
      <c r="P1481" s="1" t="s">
        <v>722</v>
      </c>
      <c r="Q1481" s="1">
        <v>0.64</v>
      </c>
      <c r="R1481" s="1">
        <f t="shared" si="699"/>
        <v>0</v>
      </c>
      <c r="S1481" s="1">
        <v>0.64</v>
      </c>
      <c r="T1481" s="1" t="s">
        <v>7</v>
      </c>
      <c r="U1481" s="1">
        <f>R1481/1</f>
        <v>0</v>
      </c>
      <c r="V1481" s="1">
        <f>S1481</f>
        <v>0.64</v>
      </c>
      <c r="W1481" s="1" t="s">
        <v>177</v>
      </c>
      <c r="X1481" s="1" t="str">
        <f t="shared" si="728"/>
        <v>No</v>
      </c>
      <c r="AB1481" t="s">
        <v>404</v>
      </c>
      <c r="AC1481" t="str">
        <f t="shared" si="711"/>
        <v>No</v>
      </c>
      <c r="AD1481" t="str">
        <f t="shared" si="719"/>
        <v>No</v>
      </c>
      <c r="AE1481" t="str">
        <f t="shared" si="720"/>
        <v>Yes</v>
      </c>
      <c r="AF1481" t="str">
        <f t="shared" si="721"/>
        <v>Yes</v>
      </c>
      <c r="AG1481" t="str">
        <f t="shared" si="722"/>
        <v>No</v>
      </c>
      <c r="AH1481" s="1" t="s">
        <v>348</v>
      </c>
      <c r="AI1481" t="s">
        <v>348</v>
      </c>
      <c r="AJ1481" t="str">
        <f t="shared" si="712"/>
        <v/>
      </c>
      <c r="AK1481" t="str">
        <f t="shared" si="726"/>
        <v/>
      </c>
      <c r="AL1481" t="str">
        <f t="shared" si="727"/>
        <v>Consumer</v>
      </c>
      <c r="AM1481" t="str">
        <f t="shared" si="715"/>
        <v>Industrial</v>
      </c>
      <c r="AN1481" t="str">
        <f t="shared" si="716"/>
        <v/>
      </c>
      <c r="AO1481" t="str">
        <f t="shared" si="717"/>
        <v/>
      </c>
      <c r="AP1481" t="str">
        <f t="shared" si="718"/>
        <v/>
      </c>
    </row>
    <row r="1482" spans="1:42" hidden="1" x14ac:dyDescent="0.35">
      <c r="A1482" s="1">
        <v>4087170</v>
      </c>
      <c r="B1482" s="1" t="s">
        <v>586</v>
      </c>
      <c r="C1482" s="1" t="s">
        <v>588</v>
      </c>
      <c r="D1482" s="1">
        <v>2017</v>
      </c>
      <c r="E1482" s="1" t="s">
        <v>618</v>
      </c>
      <c r="F1482" s="1">
        <v>67460</v>
      </c>
      <c r="G1482" s="1" t="s">
        <v>255</v>
      </c>
      <c r="H1482" s="1" t="s">
        <v>718</v>
      </c>
      <c r="I1482" s="1" t="s">
        <v>597</v>
      </c>
      <c r="J1482" s="1">
        <v>2440</v>
      </c>
      <c r="K1482" s="1" t="s">
        <v>345</v>
      </c>
      <c r="L1482" s="1" t="s">
        <v>563</v>
      </c>
      <c r="M1482" s="1"/>
      <c r="N1482" s="1" t="s">
        <v>606</v>
      </c>
      <c r="O1482" s="1" t="str">
        <f t="shared" si="713"/>
        <v>No</v>
      </c>
      <c r="P1482" s="1" t="s">
        <v>722</v>
      </c>
      <c r="Q1482" s="1">
        <v>11</v>
      </c>
      <c r="R1482" s="1">
        <f t="shared" si="699"/>
        <v>0</v>
      </c>
      <c r="S1482" s="1">
        <v>6</v>
      </c>
      <c r="T1482" s="1" t="s">
        <v>30</v>
      </c>
      <c r="U1482" s="1">
        <f>R1482/1000</f>
        <v>0</v>
      </c>
      <c r="V1482" s="1">
        <f>S1482/1000</f>
        <v>6.0000000000000001E-3</v>
      </c>
      <c r="W1482" s="1" t="s">
        <v>231</v>
      </c>
      <c r="X1482" s="1" t="str">
        <f t="shared" si="728"/>
        <v>No</v>
      </c>
      <c r="AB1482" t="s">
        <v>431</v>
      </c>
      <c r="AC1482" t="str">
        <f t="shared" si="711"/>
        <v>No</v>
      </c>
      <c r="AD1482" t="str">
        <f t="shared" si="719"/>
        <v>Yes</v>
      </c>
      <c r="AE1482" t="str">
        <f t="shared" si="720"/>
        <v>No</v>
      </c>
      <c r="AF1482" t="str">
        <f t="shared" si="721"/>
        <v>No</v>
      </c>
      <c r="AG1482" t="str">
        <f t="shared" si="722"/>
        <v>Yes</v>
      </c>
      <c r="AH1482" s="1" t="s">
        <v>348</v>
      </c>
      <c r="AI1482" t="s">
        <v>348</v>
      </c>
      <c r="AJ1482" t="str">
        <f t="shared" si="712"/>
        <v/>
      </c>
      <c r="AK1482" t="str">
        <f t="shared" si="726"/>
        <v>PCP</v>
      </c>
      <c r="AL1482" t="str">
        <f t="shared" si="727"/>
        <v/>
      </c>
      <c r="AM1482" t="str">
        <f t="shared" si="715"/>
        <v/>
      </c>
      <c r="AN1482" t="str">
        <f t="shared" si="716"/>
        <v>Pharmaceutical</v>
      </c>
      <c r="AO1482" t="str">
        <f t="shared" si="717"/>
        <v/>
      </c>
      <c r="AP1482" t="str">
        <f t="shared" si="718"/>
        <v/>
      </c>
    </row>
    <row r="1483" spans="1:42" hidden="1" x14ac:dyDescent="0.35">
      <c r="A1483" s="1">
        <v>4087170</v>
      </c>
      <c r="B1483" s="1" t="s">
        <v>586</v>
      </c>
      <c r="C1483" s="1" t="s">
        <v>587</v>
      </c>
      <c r="D1483" s="1">
        <v>2017</v>
      </c>
      <c r="E1483" s="1" t="s">
        <v>618</v>
      </c>
      <c r="F1483" s="1">
        <v>34408</v>
      </c>
      <c r="G1483" s="1" t="s">
        <v>186</v>
      </c>
      <c r="H1483" s="1" t="s">
        <v>16</v>
      </c>
      <c r="I1483" s="1" t="s">
        <v>596</v>
      </c>
      <c r="J1483" s="1">
        <v>4433</v>
      </c>
      <c r="K1483" s="1" t="s">
        <v>614</v>
      </c>
      <c r="L1483" s="1" t="s">
        <v>547</v>
      </c>
      <c r="M1483" s="1"/>
      <c r="N1483" s="1" t="s">
        <v>606</v>
      </c>
      <c r="O1483" s="1" t="str">
        <f t="shared" si="713"/>
        <v>No</v>
      </c>
      <c r="P1483" s="1" t="s">
        <v>722</v>
      </c>
      <c r="Q1483" s="1">
        <v>0.05</v>
      </c>
      <c r="R1483" s="1">
        <f t="shared" si="699"/>
        <v>0</v>
      </c>
      <c r="S1483" s="1">
        <v>0.05</v>
      </c>
      <c r="T1483" s="1" t="s">
        <v>7</v>
      </c>
      <c r="U1483" s="1">
        <f>R1483/1</f>
        <v>0</v>
      </c>
      <c r="V1483" s="1">
        <f>S1483</f>
        <v>0.05</v>
      </c>
      <c r="W1483" s="1" t="s">
        <v>177</v>
      </c>
      <c r="X1483" s="1" t="str">
        <f t="shared" si="728"/>
        <v>No</v>
      </c>
      <c r="AB1483" t="s">
        <v>357</v>
      </c>
      <c r="AC1483" t="str">
        <f t="shared" si="711"/>
        <v>No</v>
      </c>
      <c r="AD1483" t="str">
        <f t="shared" si="719"/>
        <v>Yes</v>
      </c>
      <c r="AE1483" t="str">
        <f t="shared" si="720"/>
        <v>Yes</v>
      </c>
      <c r="AF1483" t="str">
        <f t="shared" si="721"/>
        <v>Yes</v>
      </c>
      <c r="AG1483" t="str">
        <f t="shared" si="722"/>
        <v>No</v>
      </c>
      <c r="AH1483" t="s">
        <v>348</v>
      </c>
      <c r="AI1483" t="s">
        <v>348</v>
      </c>
      <c r="AJ1483" t="str">
        <f t="shared" si="712"/>
        <v/>
      </c>
      <c r="AK1483" t="str">
        <f t="shared" si="726"/>
        <v>PCP</v>
      </c>
      <c r="AL1483" t="str">
        <f t="shared" si="727"/>
        <v>Consumer</v>
      </c>
      <c r="AM1483" t="str">
        <f t="shared" si="715"/>
        <v>Industrial</v>
      </c>
      <c r="AN1483" t="str">
        <f t="shared" si="716"/>
        <v/>
      </c>
      <c r="AO1483" t="str">
        <f t="shared" si="717"/>
        <v/>
      </c>
      <c r="AP1483" t="str">
        <f t="shared" si="718"/>
        <v/>
      </c>
    </row>
    <row r="1484" spans="1:42" hidden="1" x14ac:dyDescent="0.35">
      <c r="A1484" s="1">
        <v>4087170</v>
      </c>
      <c r="B1484" s="1" t="s">
        <v>586</v>
      </c>
      <c r="C1484" s="1" t="s">
        <v>588</v>
      </c>
      <c r="D1484" s="1">
        <v>2017</v>
      </c>
      <c r="E1484" s="1" t="s">
        <v>618</v>
      </c>
      <c r="F1484" s="1">
        <v>34469</v>
      </c>
      <c r="G1484" s="1" t="s">
        <v>188</v>
      </c>
      <c r="H1484" s="1" t="s">
        <v>18</v>
      </c>
      <c r="I1484" s="1" t="s">
        <v>596</v>
      </c>
      <c r="J1484" s="1">
        <v>4433</v>
      </c>
      <c r="K1484" s="1" t="s">
        <v>614</v>
      </c>
      <c r="L1484" s="1" t="s">
        <v>546</v>
      </c>
      <c r="M1484" s="1"/>
      <c r="N1484" s="1" t="s">
        <v>606</v>
      </c>
      <c r="O1484" s="1" t="str">
        <f t="shared" si="713"/>
        <v>No</v>
      </c>
      <c r="P1484" s="1" t="s">
        <v>722</v>
      </c>
      <c r="Q1484" s="1">
        <v>0.02</v>
      </c>
      <c r="R1484" s="1">
        <f t="shared" si="699"/>
        <v>0</v>
      </c>
      <c r="S1484" s="1">
        <v>0.02</v>
      </c>
      <c r="T1484" s="1" t="s">
        <v>7</v>
      </c>
      <c r="U1484" s="1">
        <f>R1484/1</f>
        <v>0</v>
      </c>
      <c r="V1484" s="1">
        <f>S1484</f>
        <v>0.02</v>
      </c>
      <c r="W1484" s="1" t="s">
        <v>177</v>
      </c>
      <c r="X1484" s="1" t="str">
        <f t="shared" si="728"/>
        <v>No</v>
      </c>
      <c r="AB1484" t="s">
        <v>359</v>
      </c>
      <c r="AC1484" t="str">
        <f t="shared" si="711"/>
        <v>No</v>
      </c>
      <c r="AD1484" t="str">
        <f t="shared" si="719"/>
        <v>Yes</v>
      </c>
      <c r="AE1484" t="str">
        <f t="shared" si="720"/>
        <v>Yes</v>
      </c>
      <c r="AF1484" t="str">
        <f t="shared" si="721"/>
        <v>Yes</v>
      </c>
      <c r="AG1484" t="str">
        <f t="shared" si="722"/>
        <v>No</v>
      </c>
      <c r="AH1484" t="s">
        <v>349</v>
      </c>
      <c r="AI1484" t="s">
        <v>348</v>
      </c>
      <c r="AJ1484" t="str">
        <f t="shared" si="712"/>
        <v/>
      </c>
      <c r="AK1484" t="str">
        <f t="shared" si="726"/>
        <v>PCP</v>
      </c>
      <c r="AL1484" t="str">
        <f t="shared" si="727"/>
        <v>Consumer</v>
      </c>
      <c r="AM1484" t="str">
        <f t="shared" si="715"/>
        <v>Industrial</v>
      </c>
      <c r="AN1484" t="str">
        <f t="shared" si="716"/>
        <v/>
      </c>
      <c r="AO1484" t="str">
        <f t="shared" si="717"/>
        <v>PAH</v>
      </c>
      <c r="AP1484" t="str">
        <f t="shared" si="718"/>
        <v/>
      </c>
    </row>
    <row r="1485" spans="1:42" hidden="1" x14ac:dyDescent="0.35">
      <c r="A1485" s="1">
        <v>4087170</v>
      </c>
      <c r="B1485" s="1" t="s">
        <v>586</v>
      </c>
      <c r="C1485" s="1" t="s">
        <v>587</v>
      </c>
      <c r="D1485" s="1">
        <v>2017</v>
      </c>
      <c r="E1485" s="1" t="s">
        <v>618</v>
      </c>
      <c r="F1485" s="1">
        <v>67528</v>
      </c>
      <c r="G1485" s="1" t="s">
        <v>311</v>
      </c>
      <c r="H1485" s="1" t="s">
        <v>145</v>
      </c>
      <c r="I1485" s="1" t="s">
        <v>597</v>
      </c>
      <c r="J1485" s="1">
        <v>2440</v>
      </c>
      <c r="K1485" s="1" t="s">
        <v>345</v>
      </c>
      <c r="L1485" s="1" t="s">
        <v>345</v>
      </c>
      <c r="M1485" s="1"/>
      <c r="N1485" s="1" t="s">
        <v>606</v>
      </c>
      <c r="O1485" s="1" t="str">
        <f t="shared" si="713"/>
        <v>No</v>
      </c>
      <c r="P1485" s="1" t="s">
        <v>722</v>
      </c>
      <c r="Q1485" s="1">
        <v>20</v>
      </c>
      <c r="R1485" s="1">
        <f t="shared" si="699"/>
        <v>0</v>
      </c>
      <c r="S1485" s="1">
        <v>16</v>
      </c>
      <c r="T1485" s="1" t="s">
        <v>30</v>
      </c>
      <c r="U1485" s="1">
        <f t="shared" ref="U1485:V1487" si="729">R1485/1000</f>
        <v>0</v>
      </c>
      <c r="V1485" s="1">
        <f t="shared" si="729"/>
        <v>1.6E-2</v>
      </c>
      <c r="W1485" s="1" t="s">
        <v>231</v>
      </c>
      <c r="X1485" s="1" t="str">
        <f t="shared" si="728"/>
        <v>No</v>
      </c>
      <c r="AB1485" t="s">
        <v>485</v>
      </c>
      <c r="AC1485" t="str">
        <f t="shared" si="711"/>
        <v>No</v>
      </c>
      <c r="AD1485" t="str">
        <f t="shared" si="719"/>
        <v>No</v>
      </c>
      <c r="AE1485" t="str">
        <f t="shared" si="720"/>
        <v>No</v>
      </c>
      <c r="AF1485" t="str">
        <f t="shared" si="721"/>
        <v>No</v>
      </c>
      <c r="AG1485" t="str">
        <f t="shared" si="722"/>
        <v>Yes</v>
      </c>
      <c r="AH1485" s="1" t="s">
        <v>348</v>
      </c>
      <c r="AI1485" t="s">
        <v>348</v>
      </c>
      <c r="AJ1485" t="str">
        <f t="shared" si="712"/>
        <v/>
      </c>
      <c r="AK1485" t="str">
        <f t="shared" si="726"/>
        <v/>
      </c>
      <c r="AL1485" t="str">
        <f t="shared" si="727"/>
        <v/>
      </c>
      <c r="AM1485" t="str">
        <f t="shared" si="715"/>
        <v/>
      </c>
      <c r="AN1485" t="str">
        <f t="shared" si="716"/>
        <v>Pharmaceutical</v>
      </c>
      <c r="AO1485" t="str">
        <f t="shared" si="717"/>
        <v/>
      </c>
      <c r="AP1485" t="str">
        <f t="shared" si="718"/>
        <v/>
      </c>
    </row>
    <row r="1486" spans="1:42" hidden="1" x14ac:dyDescent="0.35">
      <c r="A1486" s="1">
        <v>4087170</v>
      </c>
      <c r="B1486" s="1" t="s">
        <v>586</v>
      </c>
      <c r="C1486" s="1" t="s">
        <v>588</v>
      </c>
      <c r="D1486" s="1">
        <v>2017</v>
      </c>
      <c r="E1486" s="1" t="s">
        <v>618</v>
      </c>
      <c r="F1486" s="1">
        <v>68011</v>
      </c>
      <c r="G1486" s="1" t="s">
        <v>329</v>
      </c>
      <c r="H1486" s="1" t="s">
        <v>160</v>
      </c>
      <c r="I1486" s="1" t="s">
        <v>597</v>
      </c>
      <c r="J1486" s="1">
        <v>2440</v>
      </c>
      <c r="K1486" s="1" t="s">
        <v>345</v>
      </c>
      <c r="L1486" s="1" t="s">
        <v>563</v>
      </c>
      <c r="M1486" s="1"/>
      <c r="N1486" s="1" t="s">
        <v>606</v>
      </c>
      <c r="O1486" s="1" t="str">
        <f t="shared" si="713"/>
        <v>No</v>
      </c>
      <c r="P1486" s="1" t="s">
        <v>722</v>
      </c>
      <c r="Q1486" s="1">
        <v>80</v>
      </c>
      <c r="R1486" s="1">
        <f t="shared" si="699"/>
        <v>0</v>
      </c>
      <c r="S1486" s="1">
        <v>80</v>
      </c>
      <c r="T1486" s="1" t="s">
        <v>30</v>
      </c>
      <c r="U1486" s="1">
        <f t="shared" si="729"/>
        <v>0</v>
      </c>
      <c r="V1486" s="1">
        <f t="shared" si="729"/>
        <v>0.08</v>
      </c>
      <c r="W1486" s="1" t="s">
        <v>318</v>
      </c>
      <c r="X1486" s="1" t="str">
        <f t="shared" si="728"/>
        <v>No</v>
      </c>
      <c r="AB1486" t="s">
        <v>499</v>
      </c>
      <c r="AC1486" t="str">
        <f t="shared" si="711"/>
        <v>No</v>
      </c>
      <c r="AD1486" t="str">
        <f t="shared" si="719"/>
        <v>Yes</v>
      </c>
      <c r="AE1486" t="str">
        <f t="shared" si="720"/>
        <v>No</v>
      </c>
      <c r="AF1486" t="str">
        <f t="shared" si="721"/>
        <v>No</v>
      </c>
      <c r="AG1486" t="str">
        <f t="shared" si="722"/>
        <v>Yes</v>
      </c>
      <c r="AH1486" s="1" t="s">
        <v>348</v>
      </c>
      <c r="AI1486" t="s">
        <v>348</v>
      </c>
      <c r="AJ1486" t="str">
        <f t="shared" si="712"/>
        <v/>
      </c>
      <c r="AK1486" t="str">
        <f t="shared" si="726"/>
        <v>PCP</v>
      </c>
      <c r="AL1486" t="str">
        <f t="shared" si="727"/>
        <v/>
      </c>
      <c r="AM1486" t="str">
        <f t="shared" si="715"/>
        <v/>
      </c>
      <c r="AN1486" t="str">
        <f t="shared" si="716"/>
        <v>Pharmaceutical</v>
      </c>
      <c r="AO1486" t="str">
        <f t="shared" si="717"/>
        <v/>
      </c>
      <c r="AP1486" t="str">
        <f t="shared" si="718"/>
        <v/>
      </c>
    </row>
    <row r="1487" spans="1:42" hidden="1" x14ac:dyDescent="0.35">
      <c r="A1487" s="1">
        <v>4087170</v>
      </c>
      <c r="B1487" s="1" t="s">
        <v>586</v>
      </c>
      <c r="C1487" s="1" t="s">
        <v>587</v>
      </c>
      <c r="D1487" s="1">
        <v>2017</v>
      </c>
      <c r="E1487" s="1" t="s">
        <v>618</v>
      </c>
      <c r="F1487" s="1">
        <v>67488</v>
      </c>
      <c r="G1487" s="1" t="s">
        <v>277</v>
      </c>
      <c r="H1487" s="1" t="s">
        <v>113</v>
      </c>
      <c r="I1487" s="1" t="s">
        <v>597</v>
      </c>
      <c r="J1487" s="1">
        <v>2440</v>
      </c>
      <c r="K1487" s="1" t="s">
        <v>345</v>
      </c>
      <c r="L1487" s="1" t="s">
        <v>345</v>
      </c>
      <c r="M1487" s="1"/>
      <c r="N1487" s="1" t="s">
        <v>606</v>
      </c>
      <c r="O1487" s="1" t="str">
        <f t="shared" si="713"/>
        <v>No</v>
      </c>
      <c r="P1487" s="1" t="s">
        <v>722</v>
      </c>
      <c r="Q1487" s="1">
        <v>7</v>
      </c>
      <c r="R1487" s="1">
        <f t="shared" si="699"/>
        <v>0</v>
      </c>
      <c r="S1487" s="1">
        <v>7</v>
      </c>
      <c r="T1487" s="1" t="s">
        <v>30</v>
      </c>
      <c r="U1487" s="1">
        <f t="shared" si="729"/>
        <v>0</v>
      </c>
      <c r="V1487" s="1">
        <f t="shared" si="729"/>
        <v>7.0000000000000001E-3</v>
      </c>
      <c r="W1487" s="1" t="s">
        <v>231</v>
      </c>
      <c r="X1487" s="1" t="str">
        <f t="shared" si="728"/>
        <v>No</v>
      </c>
      <c r="AB1487" t="s">
        <v>453</v>
      </c>
      <c r="AC1487" t="str">
        <f t="shared" si="711"/>
        <v>No</v>
      </c>
      <c r="AD1487" t="str">
        <f t="shared" si="719"/>
        <v>No</v>
      </c>
      <c r="AE1487" t="str">
        <f t="shared" si="720"/>
        <v>No</v>
      </c>
      <c r="AF1487" t="str">
        <f t="shared" si="721"/>
        <v>No</v>
      </c>
      <c r="AG1487" t="str">
        <f t="shared" si="722"/>
        <v>Yes</v>
      </c>
      <c r="AH1487" s="1" t="s">
        <v>348</v>
      </c>
      <c r="AI1487" t="s">
        <v>348</v>
      </c>
      <c r="AJ1487" t="str">
        <f t="shared" si="712"/>
        <v/>
      </c>
      <c r="AK1487" t="str">
        <f t="shared" si="726"/>
        <v/>
      </c>
      <c r="AL1487" t="str">
        <f t="shared" si="727"/>
        <v/>
      </c>
      <c r="AM1487" t="str">
        <f t="shared" si="715"/>
        <v/>
      </c>
      <c r="AN1487" t="str">
        <f t="shared" si="716"/>
        <v>Pharmaceutical</v>
      </c>
      <c r="AO1487" t="str">
        <f t="shared" si="717"/>
        <v/>
      </c>
      <c r="AP1487" t="str">
        <f t="shared" si="718"/>
        <v/>
      </c>
    </row>
    <row r="1488" spans="1:42" hidden="1" x14ac:dyDescent="0.35">
      <c r="A1488" s="1">
        <v>4087170</v>
      </c>
      <c r="B1488" s="1" t="s">
        <v>586</v>
      </c>
      <c r="C1488" s="1" t="s">
        <v>587</v>
      </c>
      <c r="D1488" s="1">
        <v>2017</v>
      </c>
      <c r="E1488" s="1" t="s">
        <v>618</v>
      </c>
      <c r="F1488" s="1">
        <v>62816</v>
      </c>
      <c r="G1488" s="1" t="s">
        <v>216</v>
      </c>
      <c r="H1488" s="1" t="s">
        <v>53</v>
      </c>
      <c r="I1488" s="1" t="s">
        <v>596</v>
      </c>
      <c r="J1488" s="1">
        <v>4433</v>
      </c>
      <c r="K1488" s="1" t="s">
        <v>614</v>
      </c>
      <c r="L1488" s="1" t="s">
        <v>548</v>
      </c>
      <c r="M1488" s="1"/>
      <c r="N1488" s="1" t="s">
        <v>606</v>
      </c>
      <c r="O1488" s="1" t="str">
        <f t="shared" si="713"/>
        <v>No</v>
      </c>
      <c r="P1488" s="1" t="s">
        <v>722</v>
      </c>
      <c r="Q1488" s="1">
        <v>0.05</v>
      </c>
      <c r="R1488" s="1">
        <f t="shared" si="699"/>
        <v>0</v>
      </c>
      <c r="S1488" s="1">
        <v>0.04</v>
      </c>
      <c r="T1488" s="1" t="s">
        <v>7</v>
      </c>
      <c r="U1488" s="1">
        <f>R1488/1</f>
        <v>0</v>
      </c>
      <c r="V1488" s="1">
        <f>S1488</f>
        <v>0.04</v>
      </c>
      <c r="W1488" s="1" t="s">
        <v>177</v>
      </c>
      <c r="X1488" s="1" t="str">
        <f t="shared" si="728"/>
        <v>No</v>
      </c>
      <c r="AB1488" t="s">
        <v>392</v>
      </c>
      <c r="AC1488" t="str">
        <f t="shared" si="711"/>
        <v>No</v>
      </c>
      <c r="AD1488" t="str">
        <f t="shared" si="719"/>
        <v>Yes</v>
      </c>
      <c r="AE1488" t="str">
        <f t="shared" si="720"/>
        <v>Yes</v>
      </c>
      <c r="AF1488" t="str">
        <f t="shared" si="721"/>
        <v>Yes</v>
      </c>
      <c r="AG1488" t="str">
        <f t="shared" si="722"/>
        <v>Yes</v>
      </c>
      <c r="AH1488" s="1" t="s">
        <v>348</v>
      </c>
      <c r="AI1488" t="s">
        <v>348</v>
      </c>
      <c r="AJ1488" t="str">
        <f t="shared" si="712"/>
        <v/>
      </c>
      <c r="AK1488" t="str">
        <f t="shared" si="726"/>
        <v>PCP</v>
      </c>
      <c r="AL1488" t="str">
        <f t="shared" si="727"/>
        <v>Consumer</v>
      </c>
      <c r="AM1488" t="str">
        <f t="shared" si="715"/>
        <v>Industrial</v>
      </c>
      <c r="AN1488" t="str">
        <f t="shared" si="716"/>
        <v>Pharmaceutical</v>
      </c>
      <c r="AO1488" t="str">
        <f t="shared" si="717"/>
        <v/>
      </c>
      <c r="AP1488" t="str">
        <f t="shared" si="718"/>
        <v/>
      </c>
    </row>
    <row r="1489" spans="1:42" hidden="1" x14ac:dyDescent="0.35">
      <c r="A1489" s="1">
        <v>4087000</v>
      </c>
      <c r="B1489" s="1" t="s">
        <v>3</v>
      </c>
      <c r="C1489" s="1" t="s">
        <v>4</v>
      </c>
      <c r="D1489" s="1">
        <v>2017</v>
      </c>
      <c r="E1489" s="1" t="s">
        <v>618</v>
      </c>
      <c r="F1489" s="1">
        <v>68015</v>
      </c>
      <c r="G1489" s="1" t="s">
        <v>332</v>
      </c>
      <c r="H1489" s="1" t="s">
        <v>163</v>
      </c>
      <c r="I1489" s="1" t="s">
        <v>597</v>
      </c>
      <c r="J1489" s="1">
        <v>2440</v>
      </c>
      <c r="K1489" s="1" t="s">
        <v>345</v>
      </c>
      <c r="L1489" s="1" t="s">
        <v>561</v>
      </c>
      <c r="M1489" s="1"/>
      <c r="N1489" s="1" t="s">
        <v>606</v>
      </c>
      <c r="O1489" s="1" t="str">
        <f t="shared" si="713"/>
        <v>No</v>
      </c>
      <c r="P1489" s="1" t="s">
        <v>722</v>
      </c>
      <c r="Q1489" s="1">
        <v>270</v>
      </c>
      <c r="R1489" s="1">
        <f t="shared" si="699"/>
        <v>0</v>
      </c>
      <c r="S1489" s="1">
        <f>IF(O1489="No", Q1489, " ")</f>
        <v>270</v>
      </c>
      <c r="T1489" s="1" t="s">
        <v>30</v>
      </c>
      <c r="U1489" s="1">
        <f>R1489/1000</f>
        <v>0</v>
      </c>
      <c r="V1489" s="1">
        <f>S1489/1000</f>
        <v>0.27</v>
      </c>
      <c r="W1489" s="1" t="s">
        <v>318</v>
      </c>
      <c r="X1489" s="1" t="str">
        <f t="shared" si="728"/>
        <v>No</v>
      </c>
      <c r="AB1489" t="s">
        <v>501</v>
      </c>
      <c r="AC1489" t="str">
        <f t="shared" si="711"/>
        <v>No</v>
      </c>
      <c r="AD1489" t="str">
        <f t="shared" si="719"/>
        <v>No</v>
      </c>
      <c r="AE1489" t="str">
        <f t="shared" si="720"/>
        <v>No</v>
      </c>
      <c r="AF1489" t="str">
        <f t="shared" si="721"/>
        <v>Yes</v>
      </c>
      <c r="AG1489" t="str">
        <f t="shared" si="722"/>
        <v>Yes</v>
      </c>
      <c r="AH1489" s="1" t="s">
        <v>348</v>
      </c>
      <c r="AI1489" t="s">
        <v>348</v>
      </c>
      <c r="AJ1489" t="str">
        <f t="shared" si="712"/>
        <v/>
      </c>
      <c r="AK1489" t="str">
        <f t="shared" si="726"/>
        <v/>
      </c>
      <c r="AL1489" t="str">
        <f t="shared" si="727"/>
        <v/>
      </c>
      <c r="AM1489" t="str">
        <f t="shared" si="715"/>
        <v>Industrial</v>
      </c>
      <c r="AN1489" t="str">
        <f t="shared" si="716"/>
        <v>Pharmaceutical</v>
      </c>
      <c r="AO1489" t="str">
        <f t="shared" si="717"/>
        <v/>
      </c>
      <c r="AP1489" t="str">
        <f t="shared" si="718"/>
        <v/>
      </c>
    </row>
    <row r="1490" spans="1:42" hidden="1" x14ac:dyDescent="0.35">
      <c r="A1490">
        <v>40870112</v>
      </c>
      <c r="B1490" t="s">
        <v>573</v>
      </c>
      <c r="C1490" t="s">
        <v>574</v>
      </c>
      <c r="D1490">
        <v>2017</v>
      </c>
      <c r="E1490" t="s">
        <v>620</v>
      </c>
      <c r="F1490" s="4">
        <v>63211</v>
      </c>
      <c r="G1490" t="s">
        <v>221</v>
      </c>
      <c r="H1490" t="s">
        <v>59</v>
      </c>
      <c r="I1490" t="s">
        <v>693</v>
      </c>
      <c r="N1490" t="s">
        <v>606</v>
      </c>
      <c r="O1490" s="1" t="str">
        <f t="shared" si="713"/>
        <v>No</v>
      </c>
      <c r="Q1490">
        <v>500</v>
      </c>
      <c r="R1490">
        <f t="shared" si="699"/>
        <v>0</v>
      </c>
      <c r="S1490">
        <v>100</v>
      </c>
      <c r="T1490" t="s">
        <v>622</v>
      </c>
      <c r="U1490">
        <f t="shared" ref="U1490:U1496" si="730">R1490/1</f>
        <v>0</v>
      </c>
      <c r="V1490">
        <f t="shared" ref="V1490:V1496" si="731">U1490</f>
        <v>0</v>
      </c>
      <c r="W1490" t="s">
        <v>648</v>
      </c>
      <c r="X1490" t="str">
        <f t="shared" ref="X1490:X1496" si="732">IF(S1490&lt;R1490, "Yes*", "No")</f>
        <v>No</v>
      </c>
      <c r="AB1490" t="s">
        <v>398</v>
      </c>
      <c r="AC1490" t="str">
        <f t="shared" si="711"/>
        <v>No</v>
      </c>
      <c r="AD1490" t="str">
        <f t="shared" si="719"/>
        <v>No</v>
      </c>
      <c r="AE1490" t="str">
        <f t="shared" si="720"/>
        <v>Yes</v>
      </c>
      <c r="AF1490" t="str">
        <f t="shared" si="721"/>
        <v>Yes</v>
      </c>
      <c r="AG1490" t="str">
        <f t="shared" si="722"/>
        <v>No</v>
      </c>
      <c r="AH1490" t="s">
        <v>349</v>
      </c>
      <c r="AI1490" t="s">
        <v>348</v>
      </c>
      <c r="AJ1490" t="str">
        <f t="shared" si="712"/>
        <v/>
      </c>
      <c r="AK1490" t="str">
        <f t="shared" si="726"/>
        <v/>
      </c>
      <c r="AL1490" t="str">
        <f t="shared" si="727"/>
        <v>Consumer</v>
      </c>
      <c r="AM1490" t="str">
        <f t="shared" si="715"/>
        <v>Industrial</v>
      </c>
      <c r="AN1490" t="str">
        <f t="shared" si="716"/>
        <v/>
      </c>
      <c r="AO1490" t="str">
        <f t="shared" si="717"/>
        <v>PAH</v>
      </c>
      <c r="AP1490" t="str">
        <f t="shared" si="718"/>
        <v/>
      </c>
    </row>
    <row r="1491" spans="1:42" hidden="1" x14ac:dyDescent="0.35">
      <c r="A1491">
        <v>4087170</v>
      </c>
      <c r="B1491" t="s">
        <v>586</v>
      </c>
      <c r="C1491" t="s">
        <v>587</v>
      </c>
      <c r="D1491">
        <v>2017</v>
      </c>
      <c r="E1491" t="s">
        <v>620</v>
      </c>
      <c r="F1491" s="4">
        <v>63211</v>
      </c>
      <c r="G1491" t="s">
        <v>221</v>
      </c>
      <c r="H1491" t="s">
        <v>59</v>
      </c>
      <c r="I1491" t="s">
        <v>693</v>
      </c>
      <c r="N1491" t="s">
        <v>606</v>
      </c>
      <c r="O1491" s="1" t="str">
        <f t="shared" si="713"/>
        <v>No</v>
      </c>
      <c r="Q1491">
        <v>500</v>
      </c>
      <c r="R1491">
        <f t="shared" ref="R1491:R1554" si="733">IF(O1491="No", 0, Q1491)</f>
        <v>0</v>
      </c>
      <c r="S1491">
        <v>100</v>
      </c>
      <c r="T1491" t="s">
        <v>622</v>
      </c>
      <c r="U1491">
        <f t="shared" si="730"/>
        <v>0</v>
      </c>
      <c r="V1491">
        <f t="shared" si="731"/>
        <v>0</v>
      </c>
      <c r="W1491" t="s">
        <v>648</v>
      </c>
      <c r="X1491" t="str">
        <f t="shared" si="732"/>
        <v>No</v>
      </c>
      <c r="AB1491" t="s">
        <v>398</v>
      </c>
      <c r="AC1491" t="str">
        <f t="shared" si="711"/>
        <v>No</v>
      </c>
      <c r="AD1491" t="str">
        <f t="shared" si="719"/>
        <v>No</v>
      </c>
      <c r="AE1491" t="str">
        <f t="shared" si="720"/>
        <v>Yes</v>
      </c>
      <c r="AF1491" t="str">
        <f t="shared" si="721"/>
        <v>Yes</v>
      </c>
      <c r="AG1491" t="str">
        <f t="shared" si="722"/>
        <v>No</v>
      </c>
      <c r="AH1491" t="s">
        <v>349</v>
      </c>
      <c r="AI1491" t="s">
        <v>348</v>
      </c>
      <c r="AJ1491" t="str">
        <f t="shared" si="712"/>
        <v/>
      </c>
      <c r="AK1491" t="str">
        <f t="shared" si="726"/>
        <v/>
      </c>
      <c r="AL1491" t="str">
        <f t="shared" si="727"/>
        <v>Consumer</v>
      </c>
      <c r="AM1491" t="str">
        <f t="shared" si="715"/>
        <v>Industrial</v>
      </c>
      <c r="AN1491" t="str">
        <f t="shared" si="716"/>
        <v/>
      </c>
      <c r="AO1491" t="str">
        <f t="shared" si="717"/>
        <v>PAH</v>
      </c>
      <c r="AP1491" t="str">
        <f t="shared" si="718"/>
        <v/>
      </c>
    </row>
    <row r="1492" spans="1:42" hidden="1" x14ac:dyDescent="0.35">
      <c r="A1492">
        <v>40871607</v>
      </c>
      <c r="B1492" s="5" t="s">
        <v>584</v>
      </c>
      <c r="C1492" t="s">
        <v>585</v>
      </c>
      <c r="D1492">
        <v>2017</v>
      </c>
      <c r="E1492" t="s">
        <v>620</v>
      </c>
      <c r="F1492" s="4">
        <v>63211</v>
      </c>
      <c r="G1492" t="s">
        <v>221</v>
      </c>
      <c r="H1492" t="s">
        <v>59</v>
      </c>
      <c r="I1492" t="s">
        <v>693</v>
      </c>
      <c r="N1492" t="s">
        <v>606</v>
      </c>
      <c r="O1492" s="1" t="str">
        <f t="shared" si="713"/>
        <v>No</v>
      </c>
      <c r="Q1492">
        <v>100</v>
      </c>
      <c r="R1492">
        <f t="shared" si="733"/>
        <v>0</v>
      </c>
      <c r="S1492">
        <v>100</v>
      </c>
      <c r="T1492" t="s">
        <v>622</v>
      </c>
      <c r="U1492">
        <f t="shared" si="730"/>
        <v>0</v>
      </c>
      <c r="V1492">
        <f t="shared" si="731"/>
        <v>0</v>
      </c>
      <c r="W1492" t="s">
        <v>648</v>
      </c>
      <c r="X1492" t="str">
        <f t="shared" si="732"/>
        <v>No</v>
      </c>
      <c r="AB1492" t="s">
        <v>398</v>
      </c>
      <c r="AC1492" t="str">
        <f t="shared" si="711"/>
        <v>No</v>
      </c>
      <c r="AD1492" t="str">
        <f t="shared" si="719"/>
        <v>No</v>
      </c>
      <c r="AE1492" t="str">
        <f t="shared" si="720"/>
        <v>Yes</v>
      </c>
      <c r="AF1492" t="str">
        <f t="shared" si="721"/>
        <v>Yes</v>
      </c>
      <c r="AG1492" t="str">
        <f t="shared" si="722"/>
        <v>No</v>
      </c>
      <c r="AH1492" t="s">
        <v>349</v>
      </c>
      <c r="AI1492" t="s">
        <v>348</v>
      </c>
      <c r="AJ1492" t="str">
        <f t="shared" si="712"/>
        <v/>
      </c>
      <c r="AK1492" t="str">
        <f t="shared" si="726"/>
        <v/>
      </c>
      <c r="AL1492" t="str">
        <f t="shared" si="727"/>
        <v>Consumer</v>
      </c>
      <c r="AM1492" t="str">
        <f t="shared" si="715"/>
        <v>Industrial</v>
      </c>
      <c r="AN1492" t="str">
        <f t="shared" si="716"/>
        <v/>
      </c>
      <c r="AO1492" t="str">
        <f t="shared" si="717"/>
        <v>PAH</v>
      </c>
      <c r="AP1492" t="str">
        <f t="shared" si="718"/>
        <v/>
      </c>
    </row>
    <row r="1493" spans="1:42" hidden="1" x14ac:dyDescent="0.35">
      <c r="A1493">
        <v>4087141</v>
      </c>
      <c r="B1493" t="s">
        <v>582</v>
      </c>
      <c r="C1493" t="s">
        <v>583</v>
      </c>
      <c r="D1493">
        <v>2017</v>
      </c>
      <c r="E1493" t="s">
        <v>620</v>
      </c>
      <c r="F1493" s="4">
        <v>63211</v>
      </c>
      <c r="G1493" t="s">
        <v>221</v>
      </c>
      <c r="H1493" t="s">
        <v>59</v>
      </c>
      <c r="I1493" t="s">
        <v>693</v>
      </c>
      <c r="N1493" t="s">
        <v>606</v>
      </c>
      <c r="O1493" s="1" t="str">
        <f t="shared" si="713"/>
        <v>No</v>
      </c>
      <c r="Q1493">
        <v>100</v>
      </c>
      <c r="R1493">
        <f t="shared" si="733"/>
        <v>0</v>
      </c>
      <c r="S1493">
        <v>100</v>
      </c>
      <c r="T1493" t="s">
        <v>622</v>
      </c>
      <c r="U1493">
        <f t="shared" si="730"/>
        <v>0</v>
      </c>
      <c r="V1493">
        <f t="shared" si="731"/>
        <v>0</v>
      </c>
      <c r="W1493" t="s">
        <v>648</v>
      </c>
      <c r="X1493" t="str">
        <f t="shared" si="732"/>
        <v>No</v>
      </c>
      <c r="AB1493" t="s">
        <v>398</v>
      </c>
      <c r="AC1493" t="str">
        <f t="shared" si="711"/>
        <v>No</v>
      </c>
      <c r="AD1493" t="str">
        <f t="shared" si="719"/>
        <v>No</v>
      </c>
      <c r="AE1493" t="str">
        <f t="shared" si="720"/>
        <v>Yes</v>
      </c>
      <c r="AF1493" t="str">
        <f t="shared" si="721"/>
        <v>Yes</v>
      </c>
      <c r="AG1493" t="str">
        <f t="shared" si="722"/>
        <v>No</v>
      </c>
      <c r="AH1493" t="s">
        <v>349</v>
      </c>
      <c r="AI1493" t="s">
        <v>348</v>
      </c>
      <c r="AJ1493" t="str">
        <f t="shared" si="712"/>
        <v/>
      </c>
      <c r="AK1493" t="str">
        <f t="shared" si="726"/>
        <v/>
      </c>
      <c r="AL1493" t="str">
        <f t="shared" si="727"/>
        <v>Consumer</v>
      </c>
      <c r="AM1493" t="str">
        <f t="shared" si="715"/>
        <v>Industrial</v>
      </c>
      <c r="AN1493" t="str">
        <f t="shared" si="716"/>
        <v/>
      </c>
      <c r="AO1493" t="str">
        <f t="shared" si="717"/>
        <v>PAH</v>
      </c>
      <c r="AP1493" t="str">
        <f t="shared" si="718"/>
        <v/>
      </c>
    </row>
    <row r="1494" spans="1:42" hidden="1" x14ac:dyDescent="0.35">
      <c r="A1494">
        <v>4087098</v>
      </c>
      <c r="B1494" t="s">
        <v>579</v>
      </c>
      <c r="C1494" t="s">
        <v>580</v>
      </c>
      <c r="D1494">
        <v>2017</v>
      </c>
      <c r="E1494" t="s">
        <v>620</v>
      </c>
      <c r="F1494" s="4">
        <v>63211</v>
      </c>
      <c r="G1494" t="s">
        <v>221</v>
      </c>
      <c r="H1494" t="s">
        <v>59</v>
      </c>
      <c r="I1494" t="s">
        <v>693</v>
      </c>
      <c r="N1494" t="s">
        <v>606</v>
      </c>
      <c r="O1494" s="1" t="str">
        <f t="shared" si="713"/>
        <v>No</v>
      </c>
      <c r="Q1494">
        <v>100</v>
      </c>
      <c r="R1494">
        <f t="shared" si="733"/>
        <v>0</v>
      </c>
      <c r="S1494">
        <v>100</v>
      </c>
      <c r="T1494" t="s">
        <v>622</v>
      </c>
      <c r="U1494">
        <f t="shared" si="730"/>
        <v>0</v>
      </c>
      <c r="V1494">
        <f t="shared" si="731"/>
        <v>0</v>
      </c>
      <c r="W1494" t="s">
        <v>648</v>
      </c>
      <c r="X1494" t="str">
        <f t="shared" si="732"/>
        <v>No</v>
      </c>
      <c r="AB1494" t="s">
        <v>398</v>
      </c>
      <c r="AC1494" t="str">
        <f t="shared" si="711"/>
        <v>No</v>
      </c>
      <c r="AD1494" t="str">
        <f t="shared" si="719"/>
        <v>No</v>
      </c>
      <c r="AE1494" t="str">
        <f t="shared" si="720"/>
        <v>Yes</v>
      </c>
      <c r="AF1494" t="str">
        <f t="shared" si="721"/>
        <v>Yes</v>
      </c>
      <c r="AG1494" t="str">
        <f t="shared" si="722"/>
        <v>No</v>
      </c>
      <c r="AH1494" t="s">
        <v>349</v>
      </c>
      <c r="AI1494" t="s">
        <v>348</v>
      </c>
      <c r="AJ1494" t="str">
        <f t="shared" si="712"/>
        <v/>
      </c>
      <c r="AK1494" t="str">
        <f t="shared" si="726"/>
        <v/>
      </c>
      <c r="AL1494" t="str">
        <f t="shared" si="727"/>
        <v>Consumer</v>
      </c>
      <c r="AM1494" t="str">
        <f t="shared" si="715"/>
        <v>Industrial</v>
      </c>
      <c r="AN1494" t="str">
        <f t="shared" si="716"/>
        <v/>
      </c>
      <c r="AO1494" t="str">
        <f t="shared" si="717"/>
        <v>PAH</v>
      </c>
      <c r="AP1494" t="str">
        <f t="shared" si="718"/>
        <v/>
      </c>
    </row>
    <row r="1495" spans="1:42" hidden="1" x14ac:dyDescent="0.35">
      <c r="A1495">
        <v>40870855</v>
      </c>
      <c r="B1495" t="s">
        <v>577</v>
      </c>
      <c r="C1495" t="s">
        <v>578</v>
      </c>
      <c r="D1495">
        <v>2017</v>
      </c>
      <c r="E1495" t="s">
        <v>620</v>
      </c>
      <c r="F1495" s="4">
        <v>63211</v>
      </c>
      <c r="G1495" t="s">
        <v>221</v>
      </c>
      <c r="H1495" t="s">
        <v>59</v>
      </c>
      <c r="I1495" t="s">
        <v>693</v>
      </c>
      <c r="N1495" t="s">
        <v>606</v>
      </c>
      <c r="O1495" s="1" t="str">
        <f t="shared" si="713"/>
        <v>No</v>
      </c>
      <c r="Q1495">
        <v>100</v>
      </c>
      <c r="R1495">
        <f t="shared" si="733"/>
        <v>0</v>
      </c>
      <c r="S1495">
        <v>100</v>
      </c>
      <c r="T1495" t="s">
        <v>622</v>
      </c>
      <c r="U1495">
        <f t="shared" si="730"/>
        <v>0</v>
      </c>
      <c r="V1495">
        <f t="shared" si="731"/>
        <v>0</v>
      </c>
      <c r="W1495" t="s">
        <v>648</v>
      </c>
      <c r="X1495" t="str">
        <f t="shared" si="732"/>
        <v>No</v>
      </c>
      <c r="AB1495" t="s">
        <v>398</v>
      </c>
      <c r="AC1495" t="str">
        <f t="shared" si="711"/>
        <v>No</v>
      </c>
      <c r="AD1495" t="str">
        <f t="shared" si="719"/>
        <v>No</v>
      </c>
      <c r="AE1495" t="str">
        <f t="shared" si="720"/>
        <v>Yes</v>
      </c>
      <c r="AF1495" t="str">
        <f t="shared" si="721"/>
        <v>Yes</v>
      </c>
      <c r="AG1495" t="str">
        <f t="shared" si="722"/>
        <v>No</v>
      </c>
      <c r="AH1495" t="s">
        <v>349</v>
      </c>
      <c r="AI1495" t="s">
        <v>348</v>
      </c>
      <c r="AJ1495" t="str">
        <f t="shared" si="712"/>
        <v/>
      </c>
      <c r="AK1495" t="str">
        <f t="shared" si="726"/>
        <v/>
      </c>
      <c r="AL1495" t="str">
        <f t="shared" si="727"/>
        <v>Consumer</v>
      </c>
      <c r="AM1495" t="str">
        <f t="shared" si="715"/>
        <v>Industrial</v>
      </c>
      <c r="AN1495" t="str">
        <f t="shared" si="716"/>
        <v/>
      </c>
      <c r="AO1495" t="str">
        <f t="shared" si="717"/>
        <v>PAH</v>
      </c>
      <c r="AP1495" t="str">
        <f t="shared" si="718"/>
        <v/>
      </c>
    </row>
    <row r="1496" spans="1:42" hidden="1" x14ac:dyDescent="0.35">
      <c r="A1496">
        <v>4087014</v>
      </c>
      <c r="B1496" t="s">
        <v>575</v>
      </c>
      <c r="C1496" t="s">
        <v>576</v>
      </c>
      <c r="D1496">
        <v>2017</v>
      </c>
      <c r="E1496" t="s">
        <v>620</v>
      </c>
      <c r="F1496" s="4">
        <v>63211</v>
      </c>
      <c r="G1496" t="s">
        <v>221</v>
      </c>
      <c r="H1496" t="s">
        <v>59</v>
      </c>
      <c r="I1496" t="s">
        <v>693</v>
      </c>
      <c r="N1496" t="s">
        <v>606</v>
      </c>
      <c r="O1496" s="1" t="str">
        <f t="shared" si="713"/>
        <v>No</v>
      </c>
      <c r="Q1496">
        <v>100</v>
      </c>
      <c r="R1496">
        <f t="shared" si="733"/>
        <v>0</v>
      </c>
      <c r="S1496">
        <v>100</v>
      </c>
      <c r="T1496" t="s">
        <v>622</v>
      </c>
      <c r="U1496">
        <f t="shared" si="730"/>
        <v>0</v>
      </c>
      <c r="V1496">
        <f t="shared" si="731"/>
        <v>0</v>
      </c>
      <c r="W1496" t="s">
        <v>648</v>
      </c>
      <c r="X1496" t="str">
        <f t="shared" si="732"/>
        <v>No</v>
      </c>
      <c r="AB1496" t="s">
        <v>398</v>
      </c>
      <c r="AC1496" t="str">
        <f t="shared" si="711"/>
        <v>No</v>
      </c>
      <c r="AD1496" t="str">
        <f t="shared" si="719"/>
        <v>No</v>
      </c>
      <c r="AE1496" t="str">
        <f t="shared" si="720"/>
        <v>Yes</v>
      </c>
      <c r="AF1496" t="str">
        <f t="shared" si="721"/>
        <v>Yes</v>
      </c>
      <c r="AG1496" t="str">
        <f t="shared" si="722"/>
        <v>No</v>
      </c>
      <c r="AH1496" t="s">
        <v>349</v>
      </c>
      <c r="AI1496" t="s">
        <v>348</v>
      </c>
      <c r="AJ1496" t="str">
        <f t="shared" si="712"/>
        <v/>
      </c>
      <c r="AK1496" t="str">
        <f t="shared" si="726"/>
        <v/>
      </c>
      <c r="AL1496" t="str">
        <f t="shared" si="727"/>
        <v>Consumer</v>
      </c>
      <c r="AM1496" t="str">
        <f t="shared" si="715"/>
        <v>Industrial</v>
      </c>
      <c r="AN1496" t="str">
        <f t="shared" si="716"/>
        <v/>
      </c>
      <c r="AO1496" t="str">
        <f t="shared" si="717"/>
        <v>PAH</v>
      </c>
      <c r="AP1496" t="str">
        <f t="shared" si="718"/>
        <v/>
      </c>
    </row>
    <row r="1497" spans="1:42" hidden="1" x14ac:dyDescent="0.35">
      <c r="A1497" s="1">
        <v>4087170</v>
      </c>
      <c r="B1497" s="1" t="s">
        <v>586</v>
      </c>
      <c r="C1497" s="1" t="s">
        <v>588</v>
      </c>
      <c r="D1497" s="1">
        <v>2017</v>
      </c>
      <c r="E1497" s="1" t="s">
        <v>618</v>
      </c>
      <c r="F1497" s="1">
        <v>67530</v>
      </c>
      <c r="G1497" s="1" t="s">
        <v>313</v>
      </c>
      <c r="H1497" s="1" t="s">
        <v>147</v>
      </c>
      <c r="I1497" s="1" t="s">
        <v>597</v>
      </c>
      <c r="J1497" s="1">
        <v>2440</v>
      </c>
      <c r="K1497" s="1" t="s">
        <v>345</v>
      </c>
      <c r="L1497" s="1" t="s">
        <v>345</v>
      </c>
      <c r="M1497" s="1"/>
      <c r="N1497" s="1" t="s">
        <v>606</v>
      </c>
      <c r="O1497" s="1" t="str">
        <f t="shared" si="713"/>
        <v>No</v>
      </c>
      <c r="P1497" s="1" t="s">
        <v>722</v>
      </c>
      <c r="Q1497" s="1">
        <v>140</v>
      </c>
      <c r="R1497" s="1">
        <f t="shared" si="733"/>
        <v>0</v>
      </c>
      <c r="S1497" s="1">
        <v>80</v>
      </c>
      <c r="T1497" s="1" t="s">
        <v>30</v>
      </c>
      <c r="U1497" s="1">
        <f t="shared" ref="U1497:V1501" si="734">R1497/1000</f>
        <v>0</v>
      </c>
      <c r="V1497" s="1">
        <f t="shared" si="734"/>
        <v>0.08</v>
      </c>
      <c r="W1497" s="1" t="s">
        <v>231</v>
      </c>
      <c r="X1497" s="1" t="str">
        <f t="shared" ref="X1497:X1505" si="735">IF(N1497="E", "Yes", "No")</f>
        <v>No</v>
      </c>
      <c r="AB1497" t="s">
        <v>487</v>
      </c>
      <c r="AC1497" t="str">
        <f t="shared" si="711"/>
        <v>No</v>
      </c>
      <c r="AD1497" t="str">
        <f t="shared" si="719"/>
        <v>No</v>
      </c>
      <c r="AE1497" t="str">
        <f t="shared" si="720"/>
        <v>No</v>
      </c>
      <c r="AF1497" t="str">
        <f t="shared" si="721"/>
        <v>No</v>
      </c>
      <c r="AG1497" t="str">
        <f t="shared" si="722"/>
        <v>Yes</v>
      </c>
      <c r="AH1497" s="1" t="s">
        <v>348</v>
      </c>
      <c r="AI1497" t="s">
        <v>348</v>
      </c>
      <c r="AJ1497" t="str">
        <f t="shared" si="712"/>
        <v/>
      </c>
      <c r="AK1497" t="str">
        <f t="shared" si="726"/>
        <v/>
      </c>
      <c r="AL1497" t="str">
        <f t="shared" si="727"/>
        <v/>
      </c>
      <c r="AM1497" t="str">
        <f t="shared" si="715"/>
        <v/>
      </c>
      <c r="AN1497" t="str">
        <f t="shared" si="716"/>
        <v>Pharmaceutical</v>
      </c>
      <c r="AO1497" t="str">
        <f t="shared" si="717"/>
        <v/>
      </c>
      <c r="AP1497" t="str">
        <f t="shared" si="718"/>
        <v/>
      </c>
    </row>
    <row r="1498" spans="1:42" hidden="1" x14ac:dyDescent="0.35">
      <c r="A1498" s="1">
        <v>4087170</v>
      </c>
      <c r="B1498" s="1" t="s">
        <v>586</v>
      </c>
      <c r="C1498" s="1" t="s">
        <v>587</v>
      </c>
      <c r="D1498" s="1">
        <v>2017</v>
      </c>
      <c r="E1498" s="1" t="s">
        <v>618</v>
      </c>
      <c r="F1498" s="1">
        <v>67529</v>
      </c>
      <c r="G1498" s="1" t="s">
        <v>312</v>
      </c>
      <c r="H1498" s="1" t="s">
        <v>146</v>
      </c>
      <c r="I1498" s="1" t="s">
        <v>597</v>
      </c>
      <c r="J1498" s="1">
        <v>2440</v>
      </c>
      <c r="K1498" s="1" t="s">
        <v>345</v>
      </c>
      <c r="L1498" s="1" t="s">
        <v>345</v>
      </c>
      <c r="M1498" s="1"/>
      <c r="N1498" s="1" t="s">
        <v>606</v>
      </c>
      <c r="O1498" s="1" t="str">
        <f t="shared" si="713"/>
        <v>No</v>
      </c>
      <c r="P1498" s="1" t="s">
        <v>722</v>
      </c>
      <c r="Q1498" s="1">
        <v>20</v>
      </c>
      <c r="R1498" s="1">
        <f t="shared" si="733"/>
        <v>0</v>
      </c>
      <c r="S1498" s="1">
        <v>30</v>
      </c>
      <c r="T1498" s="1" t="s">
        <v>30</v>
      </c>
      <c r="U1498" s="1">
        <f t="shared" si="734"/>
        <v>0</v>
      </c>
      <c r="V1498" s="1">
        <f t="shared" si="734"/>
        <v>0.03</v>
      </c>
      <c r="W1498" s="1" t="s">
        <v>231</v>
      </c>
      <c r="X1498" s="1" t="str">
        <f t="shared" si="735"/>
        <v>No</v>
      </c>
      <c r="AB1498" s="1" t="s">
        <v>448</v>
      </c>
      <c r="AC1498" t="str">
        <f t="shared" si="711"/>
        <v>No</v>
      </c>
      <c r="AD1498" t="str">
        <f t="shared" si="719"/>
        <v>No</v>
      </c>
      <c r="AE1498" t="str">
        <f t="shared" si="720"/>
        <v>No</v>
      </c>
      <c r="AF1498" t="str">
        <f t="shared" si="721"/>
        <v>No</v>
      </c>
      <c r="AG1498" t="str">
        <f t="shared" si="722"/>
        <v>Yes</v>
      </c>
      <c r="AH1498" s="1" t="s">
        <v>348</v>
      </c>
      <c r="AI1498" t="s">
        <v>348</v>
      </c>
      <c r="AJ1498" t="str">
        <f t="shared" si="712"/>
        <v/>
      </c>
      <c r="AK1498" t="str">
        <f t="shared" si="726"/>
        <v/>
      </c>
      <c r="AL1498" t="str">
        <f t="shared" si="727"/>
        <v/>
      </c>
      <c r="AM1498" t="str">
        <f t="shared" si="715"/>
        <v/>
      </c>
      <c r="AN1498" t="str">
        <f t="shared" si="716"/>
        <v>Pharmaceutical</v>
      </c>
      <c r="AO1498" t="str">
        <f t="shared" si="717"/>
        <v/>
      </c>
      <c r="AP1498" t="str">
        <f t="shared" si="718"/>
        <v/>
      </c>
    </row>
    <row r="1499" spans="1:42" hidden="1" x14ac:dyDescent="0.35">
      <c r="A1499" s="1">
        <v>4087170</v>
      </c>
      <c r="B1499" s="1" t="s">
        <v>586</v>
      </c>
      <c r="C1499" s="1" t="s">
        <v>588</v>
      </c>
      <c r="D1499" s="1">
        <v>2017</v>
      </c>
      <c r="E1499" s="1" t="s">
        <v>618</v>
      </c>
      <c r="F1499" s="1">
        <v>67452</v>
      </c>
      <c r="G1499" s="1" t="s">
        <v>248</v>
      </c>
      <c r="H1499" s="1" t="s">
        <v>86</v>
      </c>
      <c r="I1499" s="1" t="s">
        <v>597</v>
      </c>
      <c r="J1499" s="1">
        <v>2440</v>
      </c>
      <c r="K1499" s="1" t="s">
        <v>345</v>
      </c>
      <c r="L1499" s="1" t="s">
        <v>345</v>
      </c>
      <c r="M1499" s="1"/>
      <c r="N1499" s="1" t="s">
        <v>606</v>
      </c>
      <c r="O1499" s="1" t="str">
        <f t="shared" si="713"/>
        <v>No</v>
      </c>
      <c r="P1499" s="1" t="s">
        <v>722</v>
      </c>
      <c r="Q1499" s="1">
        <v>192</v>
      </c>
      <c r="R1499" s="1">
        <f t="shared" si="733"/>
        <v>0</v>
      </c>
      <c r="S1499" s="1">
        <v>192</v>
      </c>
      <c r="T1499" s="1" t="s">
        <v>30</v>
      </c>
      <c r="U1499" s="1">
        <f t="shared" si="734"/>
        <v>0</v>
      </c>
      <c r="V1499" s="1">
        <f t="shared" si="734"/>
        <v>0.192</v>
      </c>
      <c r="W1499" s="1" t="s">
        <v>231</v>
      </c>
      <c r="X1499" s="1" t="str">
        <f t="shared" si="735"/>
        <v>No</v>
      </c>
      <c r="AB1499" s="1" t="s">
        <v>445</v>
      </c>
      <c r="AC1499" t="str">
        <f t="shared" si="711"/>
        <v>No</v>
      </c>
      <c r="AD1499" t="str">
        <f t="shared" si="719"/>
        <v>No</v>
      </c>
      <c r="AE1499" t="str">
        <f t="shared" si="720"/>
        <v>No</v>
      </c>
      <c r="AF1499" t="str">
        <f t="shared" si="721"/>
        <v>No</v>
      </c>
      <c r="AG1499" t="str">
        <f t="shared" si="722"/>
        <v>Yes</v>
      </c>
      <c r="AH1499" s="1" t="s">
        <v>348</v>
      </c>
      <c r="AI1499" t="s">
        <v>348</v>
      </c>
      <c r="AJ1499" t="str">
        <f t="shared" si="712"/>
        <v/>
      </c>
      <c r="AK1499" t="str">
        <f t="shared" si="726"/>
        <v/>
      </c>
      <c r="AL1499" t="str">
        <f t="shared" si="727"/>
        <v/>
      </c>
      <c r="AM1499" t="str">
        <f t="shared" si="715"/>
        <v/>
      </c>
      <c r="AN1499" t="str">
        <f t="shared" si="716"/>
        <v>Pharmaceutical</v>
      </c>
      <c r="AO1499" t="str">
        <f t="shared" si="717"/>
        <v/>
      </c>
      <c r="AP1499" t="str">
        <f t="shared" si="718"/>
        <v/>
      </c>
    </row>
    <row r="1500" spans="1:42" hidden="1" x14ac:dyDescent="0.35">
      <c r="A1500" s="1">
        <v>4087170</v>
      </c>
      <c r="B1500" s="1" t="s">
        <v>586</v>
      </c>
      <c r="C1500" s="1" t="s">
        <v>587</v>
      </c>
      <c r="D1500" s="1">
        <v>2017</v>
      </c>
      <c r="E1500" s="1" t="s">
        <v>618</v>
      </c>
      <c r="F1500" s="1">
        <v>67457</v>
      </c>
      <c r="G1500" s="1" t="s">
        <v>252</v>
      </c>
      <c r="H1500" s="1" t="s">
        <v>90</v>
      </c>
      <c r="I1500" s="1" t="s">
        <v>597</v>
      </c>
      <c r="J1500" s="1">
        <v>2440</v>
      </c>
      <c r="K1500" s="1" t="s">
        <v>345</v>
      </c>
      <c r="L1500" s="1" t="s">
        <v>553</v>
      </c>
      <c r="M1500" s="1"/>
      <c r="N1500" s="1" t="s">
        <v>606</v>
      </c>
      <c r="O1500" s="1" t="str">
        <f t="shared" si="713"/>
        <v>No</v>
      </c>
      <c r="P1500" s="1" t="s">
        <v>722</v>
      </c>
      <c r="Q1500" s="1">
        <v>6</v>
      </c>
      <c r="R1500" s="1">
        <f t="shared" si="733"/>
        <v>0</v>
      </c>
      <c r="S1500" s="1">
        <v>6</v>
      </c>
      <c r="T1500" s="1" t="s">
        <v>30</v>
      </c>
      <c r="U1500" s="1">
        <f t="shared" si="734"/>
        <v>0</v>
      </c>
      <c r="V1500" s="1">
        <f t="shared" si="734"/>
        <v>6.0000000000000001E-3</v>
      </c>
      <c r="W1500" s="1" t="s">
        <v>231</v>
      </c>
      <c r="X1500" s="1" t="str">
        <f t="shared" si="735"/>
        <v>No</v>
      </c>
      <c r="AB1500" t="s">
        <v>428</v>
      </c>
      <c r="AC1500" s="1" t="s">
        <v>349</v>
      </c>
      <c r="AD1500" t="str">
        <f t="shared" si="719"/>
        <v>Yes</v>
      </c>
      <c r="AE1500" t="str">
        <f t="shared" si="720"/>
        <v>Yes</v>
      </c>
      <c r="AF1500" t="str">
        <f t="shared" si="721"/>
        <v>No</v>
      </c>
      <c r="AG1500" t="str">
        <f t="shared" si="722"/>
        <v>Yes</v>
      </c>
      <c r="AH1500" s="1" t="s">
        <v>348</v>
      </c>
      <c r="AI1500" t="s">
        <v>348</v>
      </c>
      <c r="AJ1500" t="str">
        <f t="shared" si="712"/>
        <v>Pesticide</v>
      </c>
      <c r="AK1500" t="str">
        <f t="shared" si="726"/>
        <v>PCP</v>
      </c>
      <c r="AL1500" t="str">
        <f t="shared" si="727"/>
        <v>Consumer</v>
      </c>
      <c r="AM1500" t="str">
        <f t="shared" si="715"/>
        <v/>
      </c>
      <c r="AN1500" t="str">
        <f t="shared" si="716"/>
        <v>Pharmaceutical</v>
      </c>
      <c r="AO1500" t="str">
        <f t="shared" si="717"/>
        <v/>
      </c>
      <c r="AP1500" t="str">
        <f t="shared" si="718"/>
        <v/>
      </c>
    </row>
    <row r="1501" spans="1:42" hidden="1" x14ac:dyDescent="0.35">
      <c r="A1501" s="1">
        <v>4087170</v>
      </c>
      <c r="B1501" s="1" t="s">
        <v>586</v>
      </c>
      <c r="C1501" s="1" t="s">
        <v>588</v>
      </c>
      <c r="D1501" s="1">
        <v>2017</v>
      </c>
      <c r="E1501" s="1" t="s">
        <v>618</v>
      </c>
      <c r="F1501" s="1">
        <v>67528</v>
      </c>
      <c r="G1501" s="1" t="s">
        <v>311</v>
      </c>
      <c r="H1501" s="1" t="s">
        <v>145</v>
      </c>
      <c r="I1501" s="1" t="s">
        <v>597</v>
      </c>
      <c r="J1501" s="1">
        <v>2440</v>
      </c>
      <c r="K1501" s="1" t="s">
        <v>345</v>
      </c>
      <c r="L1501" s="1" t="s">
        <v>345</v>
      </c>
      <c r="M1501" s="1"/>
      <c r="N1501" s="1" t="s">
        <v>606</v>
      </c>
      <c r="O1501" s="1" t="str">
        <f t="shared" si="713"/>
        <v>No</v>
      </c>
      <c r="P1501" s="1" t="s">
        <v>722</v>
      </c>
      <c r="Q1501" s="1">
        <v>20</v>
      </c>
      <c r="R1501" s="1">
        <f t="shared" si="733"/>
        <v>0</v>
      </c>
      <c r="S1501" s="1">
        <v>16</v>
      </c>
      <c r="T1501" s="1" t="s">
        <v>30</v>
      </c>
      <c r="U1501" s="1">
        <f t="shared" si="734"/>
        <v>0</v>
      </c>
      <c r="V1501" s="1">
        <f t="shared" si="734"/>
        <v>1.6E-2</v>
      </c>
      <c r="W1501" s="1" t="s">
        <v>231</v>
      </c>
      <c r="X1501" s="1" t="str">
        <f t="shared" si="735"/>
        <v>No</v>
      </c>
      <c r="AB1501" t="s">
        <v>485</v>
      </c>
      <c r="AC1501" t="str">
        <f>IF(ISNUMBER(SEARCH("Pesticide, active_ingredient", AB1501)), "Yes", "No")</f>
        <v>No</v>
      </c>
      <c r="AD1501" t="str">
        <f t="shared" si="719"/>
        <v>No</v>
      </c>
      <c r="AE1501" t="str">
        <f t="shared" si="720"/>
        <v>No</v>
      </c>
      <c r="AF1501" t="str">
        <f t="shared" si="721"/>
        <v>No</v>
      </c>
      <c r="AG1501" t="str">
        <f t="shared" si="722"/>
        <v>Yes</v>
      </c>
      <c r="AH1501" s="1" t="s">
        <v>348</v>
      </c>
      <c r="AI1501" t="s">
        <v>348</v>
      </c>
      <c r="AJ1501" t="str">
        <f t="shared" si="712"/>
        <v/>
      </c>
      <c r="AK1501" t="str">
        <f t="shared" si="726"/>
        <v/>
      </c>
      <c r="AL1501" t="str">
        <f t="shared" si="727"/>
        <v/>
      </c>
      <c r="AM1501" t="str">
        <f t="shared" si="715"/>
        <v/>
      </c>
      <c r="AN1501" t="str">
        <f t="shared" si="716"/>
        <v>Pharmaceutical</v>
      </c>
      <c r="AO1501" t="str">
        <f t="shared" si="717"/>
        <v/>
      </c>
      <c r="AP1501" t="str">
        <f t="shared" si="718"/>
        <v/>
      </c>
    </row>
    <row r="1502" spans="1:42" hidden="1" x14ac:dyDescent="0.35">
      <c r="A1502" s="1">
        <v>4087170</v>
      </c>
      <c r="B1502" s="1" t="s">
        <v>586</v>
      </c>
      <c r="C1502" s="1" t="s">
        <v>587</v>
      </c>
      <c r="D1502" s="1">
        <v>2017</v>
      </c>
      <c r="E1502" s="1" t="s">
        <v>618</v>
      </c>
      <c r="F1502" s="1">
        <v>62807</v>
      </c>
      <c r="G1502" s="1" t="s">
        <v>609</v>
      </c>
      <c r="H1502" s="1" t="s">
        <v>44</v>
      </c>
      <c r="I1502" s="1" t="s">
        <v>596</v>
      </c>
      <c r="J1502" s="1">
        <v>4433</v>
      </c>
      <c r="K1502" s="1" t="s">
        <v>614</v>
      </c>
      <c r="L1502" s="1" t="s">
        <v>554</v>
      </c>
      <c r="M1502" s="1"/>
      <c r="N1502" s="1" t="s">
        <v>606</v>
      </c>
      <c r="O1502" s="1" t="str">
        <f t="shared" si="713"/>
        <v>No</v>
      </c>
      <c r="P1502" s="1" t="s">
        <v>722</v>
      </c>
      <c r="Q1502" s="1">
        <v>0.04</v>
      </c>
      <c r="R1502" s="1">
        <f t="shared" si="733"/>
        <v>0</v>
      </c>
      <c r="S1502" s="1">
        <v>0.04</v>
      </c>
      <c r="T1502" s="1" t="s">
        <v>7</v>
      </c>
      <c r="U1502" s="1">
        <f>R1502/1</f>
        <v>0</v>
      </c>
      <c r="V1502" s="1">
        <f>S1502</f>
        <v>0.04</v>
      </c>
      <c r="W1502" s="1" t="s">
        <v>177</v>
      </c>
      <c r="X1502" s="1" t="str">
        <f t="shared" si="735"/>
        <v>No</v>
      </c>
      <c r="AB1502" s="1" t="s">
        <v>383</v>
      </c>
      <c r="AC1502" t="str">
        <f>IF(ISNUMBER(SEARCH("Pesticide, active_ingredient", AB1502)), "Yes", "No")</f>
        <v>No</v>
      </c>
      <c r="AD1502" t="str">
        <f t="shared" si="719"/>
        <v>No</v>
      </c>
      <c r="AE1502" t="str">
        <f t="shared" si="720"/>
        <v>Yes</v>
      </c>
      <c r="AF1502" t="str">
        <f t="shared" si="721"/>
        <v>No</v>
      </c>
      <c r="AG1502" t="str">
        <f t="shared" si="722"/>
        <v>No</v>
      </c>
      <c r="AH1502" s="1" t="s">
        <v>348</v>
      </c>
      <c r="AI1502" t="s">
        <v>348</v>
      </c>
      <c r="AJ1502" t="str">
        <f t="shared" si="712"/>
        <v/>
      </c>
      <c r="AK1502" t="str">
        <f t="shared" si="726"/>
        <v/>
      </c>
      <c r="AL1502" t="str">
        <f t="shared" si="727"/>
        <v>Consumer</v>
      </c>
      <c r="AM1502" t="str">
        <f t="shared" si="715"/>
        <v/>
      </c>
      <c r="AN1502" t="str">
        <f t="shared" si="716"/>
        <v/>
      </c>
      <c r="AO1502" t="str">
        <f t="shared" si="717"/>
        <v/>
      </c>
      <c r="AP1502" t="str">
        <f t="shared" si="718"/>
        <v/>
      </c>
    </row>
    <row r="1503" spans="1:42" hidden="1" x14ac:dyDescent="0.35">
      <c r="A1503" s="1">
        <v>4087170</v>
      </c>
      <c r="B1503" s="1" t="s">
        <v>586</v>
      </c>
      <c r="C1503" s="1" t="s">
        <v>588</v>
      </c>
      <c r="D1503" s="1">
        <v>2017</v>
      </c>
      <c r="E1503" s="1" t="s">
        <v>618</v>
      </c>
      <c r="F1503" s="1">
        <v>67531</v>
      </c>
      <c r="G1503" s="1" t="s">
        <v>314</v>
      </c>
      <c r="H1503" s="1" t="s">
        <v>148</v>
      </c>
      <c r="I1503" s="1" t="s">
        <v>597</v>
      </c>
      <c r="J1503" s="1">
        <v>2440</v>
      </c>
      <c r="K1503" s="1" t="s">
        <v>345</v>
      </c>
      <c r="L1503" s="1" t="s">
        <v>345</v>
      </c>
      <c r="M1503" s="1"/>
      <c r="N1503" s="1" t="s">
        <v>606</v>
      </c>
      <c r="O1503" s="1" t="str">
        <f t="shared" si="713"/>
        <v>No</v>
      </c>
      <c r="P1503" s="1" t="s">
        <v>722</v>
      </c>
      <c r="Q1503" s="1">
        <v>140</v>
      </c>
      <c r="R1503" s="1">
        <f t="shared" si="733"/>
        <v>0</v>
      </c>
      <c r="S1503" s="1">
        <v>97</v>
      </c>
      <c r="T1503" s="1" t="s">
        <v>30</v>
      </c>
      <c r="U1503" s="1">
        <f>R1503/1000</f>
        <v>0</v>
      </c>
      <c r="V1503" s="1">
        <f>S1503/1000</f>
        <v>9.7000000000000003E-2</v>
      </c>
      <c r="W1503" s="1" t="s">
        <v>231</v>
      </c>
      <c r="X1503" s="1" t="str">
        <f t="shared" si="735"/>
        <v>No</v>
      </c>
      <c r="AB1503" s="1" t="s">
        <v>488</v>
      </c>
      <c r="AC1503" t="str">
        <f>IF(ISNUMBER(SEARCH("Pesticide, active_ingredient", AB1503)), "Yes", "No")</f>
        <v>No</v>
      </c>
      <c r="AD1503" t="str">
        <f t="shared" si="719"/>
        <v>No</v>
      </c>
      <c r="AE1503" t="str">
        <f t="shared" si="720"/>
        <v>No</v>
      </c>
      <c r="AF1503" t="str">
        <f t="shared" si="721"/>
        <v>No</v>
      </c>
      <c r="AG1503" t="str">
        <f t="shared" si="722"/>
        <v>Yes</v>
      </c>
      <c r="AH1503" s="1" t="s">
        <v>348</v>
      </c>
      <c r="AI1503" t="s">
        <v>348</v>
      </c>
      <c r="AJ1503" t="str">
        <f t="shared" si="712"/>
        <v/>
      </c>
      <c r="AK1503" t="str">
        <f t="shared" si="726"/>
        <v/>
      </c>
      <c r="AL1503" t="str">
        <f t="shared" si="727"/>
        <v/>
      </c>
      <c r="AM1503" t="str">
        <f t="shared" si="715"/>
        <v/>
      </c>
      <c r="AN1503" t="str">
        <f t="shared" si="716"/>
        <v>Pharmaceutical</v>
      </c>
      <c r="AO1503" t="str">
        <f t="shared" si="717"/>
        <v/>
      </c>
      <c r="AP1503" t="str">
        <f t="shared" si="718"/>
        <v/>
      </c>
    </row>
    <row r="1504" spans="1:42" hidden="1" x14ac:dyDescent="0.35">
      <c r="A1504" s="1">
        <v>4087170</v>
      </c>
      <c r="B1504" s="1" t="s">
        <v>586</v>
      </c>
      <c r="C1504" s="1" t="s">
        <v>587</v>
      </c>
      <c r="D1504" s="1">
        <v>2017</v>
      </c>
      <c r="E1504" s="1" t="s">
        <v>618</v>
      </c>
      <c r="F1504" s="1">
        <v>62815</v>
      </c>
      <c r="G1504" s="1" t="s">
        <v>215</v>
      </c>
      <c r="H1504" s="1" t="s">
        <v>52</v>
      </c>
      <c r="I1504" s="1" t="s">
        <v>596</v>
      </c>
      <c r="J1504" s="1">
        <v>4433</v>
      </c>
      <c r="K1504" s="1" t="s">
        <v>614</v>
      </c>
      <c r="L1504" s="1" t="s">
        <v>558</v>
      </c>
      <c r="M1504" s="1"/>
      <c r="N1504" s="1" t="s">
        <v>606</v>
      </c>
      <c r="O1504" s="1" t="str">
        <f t="shared" si="713"/>
        <v>No</v>
      </c>
      <c r="P1504" s="1" t="s">
        <v>722</v>
      </c>
      <c r="Q1504" s="1">
        <v>4.8</v>
      </c>
      <c r="R1504" s="1">
        <f t="shared" si="733"/>
        <v>0</v>
      </c>
      <c r="S1504" s="1">
        <v>4.8</v>
      </c>
      <c r="T1504" s="1" t="s">
        <v>7</v>
      </c>
      <c r="U1504" s="1">
        <f>R1504/1</f>
        <v>0</v>
      </c>
      <c r="V1504" s="1">
        <f>S1504</f>
        <v>4.8</v>
      </c>
      <c r="W1504" s="1" t="s">
        <v>177</v>
      </c>
      <c r="X1504" s="1" t="str">
        <f t="shared" si="735"/>
        <v>No</v>
      </c>
      <c r="AB1504" t="s">
        <v>391</v>
      </c>
      <c r="AC1504" t="str">
        <f>IF(ISNUMBER(SEARCH("Pesticide, active_ingredient", AB1504)), "Yes", "No")</f>
        <v>No</v>
      </c>
      <c r="AD1504" t="str">
        <f t="shared" si="719"/>
        <v>Yes</v>
      </c>
      <c r="AE1504" t="str">
        <f t="shared" si="720"/>
        <v>Yes</v>
      </c>
      <c r="AF1504" t="str">
        <f t="shared" si="721"/>
        <v>No</v>
      </c>
      <c r="AG1504" t="str">
        <f t="shared" si="722"/>
        <v>Yes</v>
      </c>
      <c r="AH1504" s="1" t="s">
        <v>348</v>
      </c>
      <c r="AI1504" t="s">
        <v>348</v>
      </c>
      <c r="AJ1504" t="str">
        <f t="shared" si="712"/>
        <v/>
      </c>
      <c r="AK1504" t="str">
        <f t="shared" si="726"/>
        <v>PCP</v>
      </c>
      <c r="AL1504" t="str">
        <f t="shared" si="727"/>
        <v>Consumer</v>
      </c>
      <c r="AM1504" t="str">
        <f t="shared" si="715"/>
        <v/>
      </c>
      <c r="AN1504" t="str">
        <f t="shared" si="716"/>
        <v>Pharmaceutical</v>
      </c>
      <c r="AO1504" t="str">
        <f t="shared" si="717"/>
        <v/>
      </c>
      <c r="AP1504" t="str">
        <f t="shared" si="718"/>
        <v/>
      </c>
    </row>
    <row r="1505" spans="1:42" hidden="1" x14ac:dyDescent="0.35">
      <c r="A1505" s="1">
        <v>4087170</v>
      </c>
      <c r="B1505" s="1" t="s">
        <v>586</v>
      </c>
      <c r="C1505" s="1" t="s">
        <v>588</v>
      </c>
      <c r="D1505" s="1">
        <v>2017</v>
      </c>
      <c r="E1505" s="1" t="s">
        <v>618</v>
      </c>
      <c r="F1505" s="1">
        <v>67503</v>
      </c>
      <c r="G1505" s="1" t="s">
        <v>290</v>
      </c>
      <c r="H1505" s="1" t="s">
        <v>126</v>
      </c>
      <c r="I1505" s="1" t="s">
        <v>597</v>
      </c>
      <c r="J1505" s="1">
        <v>2440</v>
      </c>
      <c r="K1505" s="1" t="s">
        <v>345</v>
      </c>
      <c r="L1505" s="1" t="s">
        <v>345</v>
      </c>
      <c r="M1505" s="1"/>
      <c r="N1505" s="1" t="s">
        <v>606</v>
      </c>
      <c r="O1505" s="1" t="str">
        <f t="shared" si="713"/>
        <v>No</v>
      </c>
      <c r="P1505" s="1" t="s">
        <v>722</v>
      </c>
      <c r="Q1505" s="1">
        <v>65</v>
      </c>
      <c r="R1505" s="1">
        <f t="shared" si="733"/>
        <v>0</v>
      </c>
      <c r="S1505" s="1">
        <v>30</v>
      </c>
      <c r="T1505" s="1" t="s">
        <v>30</v>
      </c>
      <c r="U1505" s="1">
        <f>R1505/1000</f>
        <v>0</v>
      </c>
      <c r="V1505" s="1">
        <f>S1505/1000</f>
        <v>0.03</v>
      </c>
      <c r="W1505" s="1" t="s">
        <v>231</v>
      </c>
      <c r="X1505" s="1" t="str">
        <f t="shared" si="735"/>
        <v>No</v>
      </c>
      <c r="AB1505" s="1" t="s">
        <v>465</v>
      </c>
      <c r="AC1505" t="str">
        <f>IF(ISNUMBER(SEARCH("Pesticide, active_ingredient", AB1505)), "Yes", "No")</f>
        <v>No</v>
      </c>
      <c r="AD1505" t="str">
        <f t="shared" si="719"/>
        <v>No</v>
      </c>
      <c r="AE1505" t="str">
        <f t="shared" si="720"/>
        <v>No</v>
      </c>
      <c r="AF1505" t="str">
        <f t="shared" si="721"/>
        <v>No</v>
      </c>
      <c r="AG1505" t="str">
        <f t="shared" si="722"/>
        <v>Yes</v>
      </c>
      <c r="AH1505" s="1" t="s">
        <v>348</v>
      </c>
      <c r="AI1505" t="s">
        <v>348</v>
      </c>
      <c r="AJ1505" t="str">
        <f t="shared" si="712"/>
        <v/>
      </c>
      <c r="AK1505" t="str">
        <f t="shared" si="726"/>
        <v/>
      </c>
      <c r="AL1505" t="str">
        <f t="shared" si="727"/>
        <v/>
      </c>
      <c r="AM1505" t="str">
        <f t="shared" si="715"/>
        <v/>
      </c>
      <c r="AN1505" t="str">
        <f t="shared" si="716"/>
        <v>Pharmaceutical</v>
      </c>
      <c r="AO1505" t="str">
        <f t="shared" si="717"/>
        <v/>
      </c>
      <c r="AP1505" t="str">
        <f t="shared" si="718"/>
        <v/>
      </c>
    </row>
    <row r="1506" spans="1:42" hidden="1" x14ac:dyDescent="0.35">
      <c r="A1506" s="1">
        <v>4087170</v>
      </c>
      <c r="B1506" s="1" t="s">
        <v>586</v>
      </c>
      <c r="C1506" s="1" t="s">
        <v>587</v>
      </c>
      <c r="D1506" s="1">
        <v>2017</v>
      </c>
      <c r="E1506" s="1" t="s">
        <v>618</v>
      </c>
      <c r="F1506" s="1">
        <v>61947</v>
      </c>
      <c r="G1506" s="1" t="s">
        <v>717</v>
      </c>
      <c r="H1506" s="1" t="s">
        <v>38</v>
      </c>
      <c r="I1506" s="1" t="s">
        <v>596</v>
      </c>
      <c r="J1506" s="1">
        <v>4433</v>
      </c>
      <c r="K1506" s="1" t="s">
        <v>614</v>
      </c>
      <c r="L1506" s="1" t="s">
        <v>544</v>
      </c>
      <c r="M1506" s="1" t="s">
        <v>530</v>
      </c>
      <c r="O1506" s="1" t="s">
        <v>349</v>
      </c>
      <c r="P1506" s="1" t="s">
        <v>349</v>
      </c>
      <c r="Q1506" s="1">
        <f>0.05-0.02</f>
        <v>3.0000000000000002E-2</v>
      </c>
      <c r="R1506" s="1">
        <f t="shared" si="733"/>
        <v>3.0000000000000002E-2</v>
      </c>
      <c r="S1506" s="1">
        <v>0.04</v>
      </c>
      <c r="T1506" s="1" t="s">
        <v>7</v>
      </c>
      <c r="U1506" s="1">
        <f>R1506</f>
        <v>3.0000000000000002E-2</v>
      </c>
      <c r="V1506" s="1">
        <f>S1506</f>
        <v>0.04</v>
      </c>
      <c r="W1506" s="1" t="s">
        <v>177</v>
      </c>
      <c r="X1506" s="1" t="str">
        <f>IF(S1506&lt;R1506, "Yes*", "No")</f>
        <v>No</v>
      </c>
      <c r="AB1506" s="1" t="s">
        <v>378</v>
      </c>
      <c r="AC1506" s="1" t="s">
        <v>349</v>
      </c>
      <c r="AD1506" t="str">
        <f t="shared" si="719"/>
        <v>Yes</v>
      </c>
      <c r="AE1506" t="str">
        <f t="shared" si="720"/>
        <v>Yes</v>
      </c>
      <c r="AF1506" t="str">
        <f t="shared" si="721"/>
        <v>Yes</v>
      </c>
      <c r="AG1506" t="str">
        <f t="shared" si="722"/>
        <v>Yes</v>
      </c>
      <c r="AH1506" s="1" t="s">
        <v>348</v>
      </c>
      <c r="AI1506" t="s">
        <v>348</v>
      </c>
      <c r="AJ1506" t="str">
        <f t="shared" si="712"/>
        <v>Pesticide</v>
      </c>
      <c r="AK1506" t="str">
        <f t="shared" si="726"/>
        <v>PCP</v>
      </c>
      <c r="AL1506" t="str">
        <f t="shared" si="727"/>
        <v>Consumer</v>
      </c>
      <c r="AM1506" t="str">
        <f t="shared" si="715"/>
        <v>Industrial</v>
      </c>
      <c r="AN1506" t="str">
        <f t="shared" si="716"/>
        <v>Pharmaceutical</v>
      </c>
      <c r="AO1506" t="str">
        <f t="shared" si="717"/>
        <v/>
      </c>
      <c r="AP1506" t="str">
        <f t="shared" si="718"/>
        <v/>
      </c>
    </row>
    <row r="1507" spans="1:42" hidden="1" x14ac:dyDescent="0.35">
      <c r="A1507" s="1">
        <v>4087170</v>
      </c>
      <c r="B1507" s="1" t="s">
        <v>586</v>
      </c>
      <c r="C1507" s="1" t="s">
        <v>588</v>
      </c>
      <c r="D1507" s="1">
        <v>2017</v>
      </c>
      <c r="E1507" s="1" t="s">
        <v>618</v>
      </c>
      <c r="F1507" s="1">
        <v>67476</v>
      </c>
      <c r="G1507" s="1" t="s">
        <v>267</v>
      </c>
      <c r="H1507" s="1" t="s">
        <v>104</v>
      </c>
      <c r="I1507" s="1" t="s">
        <v>597</v>
      </c>
      <c r="J1507" s="1">
        <v>2440</v>
      </c>
      <c r="K1507" s="1" t="s">
        <v>345</v>
      </c>
      <c r="L1507" s="1" t="s">
        <v>345</v>
      </c>
      <c r="M1507" s="1"/>
      <c r="N1507" s="1" t="s">
        <v>606</v>
      </c>
      <c r="O1507" s="1" t="str">
        <f t="shared" ref="O1507:O1538" si="736">IF(N1507="&lt;", "No", "Yes")</f>
        <v>No</v>
      </c>
      <c r="P1507" s="1" t="s">
        <v>722</v>
      </c>
      <c r="Q1507" s="1">
        <v>104</v>
      </c>
      <c r="R1507" s="1">
        <f t="shared" si="733"/>
        <v>0</v>
      </c>
      <c r="S1507" s="1">
        <v>104</v>
      </c>
      <c r="T1507" s="1" t="s">
        <v>30</v>
      </c>
      <c r="U1507" s="1">
        <f>R1507/1000</f>
        <v>0</v>
      </c>
      <c r="V1507" s="1">
        <f>S1507/1000</f>
        <v>0.104</v>
      </c>
      <c r="W1507" s="1" t="s">
        <v>231</v>
      </c>
      <c r="X1507" s="1" t="str">
        <f>IF(N1507="E", "Yes", "No")</f>
        <v>No</v>
      </c>
      <c r="AB1507" s="1" t="s">
        <v>443</v>
      </c>
      <c r="AC1507" t="str">
        <f t="shared" ref="AC1507:AC1526" si="737">IF(ISNUMBER(SEARCH("Pesticide, active_ingredient", AB1507)), "Yes", "No")</f>
        <v>No</v>
      </c>
      <c r="AD1507" t="str">
        <f t="shared" si="719"/>
        <v>No</v>
      </c>
      <c r="AE1507" t="str">
        <f t="shared" si="720"/>
        <v>No</v>
      </c>
      <c r="AF1507" t="str">
        <f t="shared" si="721"/>
        <v>No</v>
      </c>
      <c r="AG1507" t="str">
        <f t="shared" si="722"/>
        <v>Yes</v>
      </c>
      <c r="AH1507" s="1" t="s">
        <v>348</v>
      </c>
      <c r="AI1507" t="s">
        <v>348</v>
      </c>
      <c r="AJ1507" t="str">
        <f t="shared" si="712"/>
        <v/>
      </c>
      <c r="AK1507" t="str">
        <f t="shared" si="726"/>
        <v/>
      </c>
      <c r="AL1507" t="str">
        <f t="shared" si="727"/>
        <v/>
      </c>
      <c r="AM1507" t="str">
        <f t="shared" si="715"/>
        <v/>
      </c>
      <c r="AN1507" t="str">
        <f t="shared" si="716"/>
        <v>Pharmaceutical</v>
      </c>
      <c r="AO1507" t="str">
        <f t="shared" si="717"/>
        <v/>
      </c>
      <c r="AP1507" t="str">
        <f t="shared" si="718"/>
        <v/>
      </c>
    </row>
    <row r="1508" spans="1:42" hidden="1" x14ac:dyDescent="0.35">
      <c r="A1508" s="1">
        <v>4087000</v>
      </c>
      <c r="B1508" s="1" t="s">
        <v>3</v>
      </c>
      <c r="C1508" s="1" t="s">
        <v>4</v>
      </c>
      <c r="D1508" s="1">
        <v>2017</v>
      </c>
      <c r="E1508" s="1" t="s">
        <v>618</v>
      </c>
      <c r="F1508" s="1">
        <v>67471</v>
      </c>
      <c r="G1508" s="1" t="s">
        <v>264</v>
      </c>
      <c r="H1508" s="1" t="s">
        <v>101</v>
      </c>
      <c r="I1508" s="1" t="s">
        <v>597</v>
      </c>
      <c r="J1508" s="1">
        <v>2440</v>
      </c>
      <c r="K1508" s="1" t="s">
        <v>345</v>
      </c>
      <c r="L1508" s="1" t="s">
        <v>561</v>
      </c>
      <c r="M1508" s="1"/>
      <c r="N1508" s="1" t="s">
        <v>606</v>
      </c>
      <c r="O1508" s="1" t="str">
        <f t="shared" si="736"/>
        <v>No</v>
      </c>
      <c r="P1508" s="1" t="s">
        <v>722</v>
      </c>
      <c r="Q1508" s="1">
        <v>20</v>
      </c>
      <c r="R1508" s="1">
        <f t="shared" si="733"/>
        <v>0</v>
      </c>
      <c r="S1508" s="1">
        <v>18</v>
      </c>
      <c r="T1508" s="1" t="s">
        <v>30</v>
      </c>
      <c r="U1508" s="1">
        <f>R1508/1000</f>
        <v>0</v>
      </c>
      <c r="V1508" s="1">
        <f>S1508/1000</f>
        <v>1.7999999999999999E-2</v>
      </c>
      <c r="W1508" s="1" t="s">
        <v>231</v>
      </c>
      <c r="X1508" s="1" t="str">
        <f>IF(N1508="E", "Yes", "No")</f>
        <v>No</v>
      </c>
      <c r="AB1508" t="s">
        <v>440</v>
      </c>
      <c r="AC1508" t="str">
        <f t="shared" si="737"/>
        <v>No</v>
      </c>
      <c r="AD1508" t="str">
        <f t="shared" si="719"/>
        <v>No</v>
      </c>
      <c r="AE1508" t="str">
        <f t="shared" si="720"/>
        <v>No</v>
      </c>
      <c r="AF1508" t="str">
        <f t="shared" si="721"/>
        <v>Yes</v>
      </c>
      <c r="AG1508" t="str">
        <f t="shared" si="722"/>
        <v>Yes</v>
      </c>
      <c r="AH1508" s="1" t="s">
        <v>348</v>
      </c>
      <c r="AI1508" t="s">
        <v>348</v>
      </c>
      <c r="AJ1508" t="str">
        <f t="shared" si="712"/>
        <v/>
      </c>
      <c r="AK1508" t="str">
        <f t="shared" si="726"/>
        <v/>
      </c>
      <c r="AL1508" t="str">
        <f t="shared" si="727"/>
        <v/>
      </c>
      <c r="AM1508" t="str">
        <f t="shared" si="715"/>
        <v>Industrial</v>
      </c>
      <c r="AN1508" t="str">
        <f t="shared" si="716"/>
        <v>Pharmaceutical</v>
      </c>
      <c r="AO1508" t="str">
        <f t="shared" si="717"/>
        <v/>
      </c>
      <c r="AP1508" t="str">
        <f t="shared" si="718"/>
        <v/>
      </c>
    </row>
    <row r="1509" spans="1:42" hidden="1" x14ac:dyDescent="0.35">
      <c r="A1509">
        <v>40870112</v>
      </c>
      <c r="B1509" t="s">
        <v>573</v>
      </c>
      <c r="C1509" t="s">
        <v>574</v>
      </c>
      <c r="D1509">
        <v>2017</v>
      </c>
      <c r="E1509" t="s">
        <v>620</v>
      </c>
      <c r="F1509" s="4">
        <v>63212</v>
      </c>
      <c r="G1509" t="s">
        <v>186</v>
      </c>
      <c r="H1509" t="s">
        <v>16</v>
      </c>
      <c r="I1509" t="s">
        <v>693</v>
      </c>
      <c r="N1509" t="s">
        <v>606</v>
      </c>
      <c r="O1509" s="1" t="str">
        <f t="shared" si="736"/>
        <v>No</v>
      </c>
      <c r="Q1509">
        <v>500</v>
      </c>
      <c r="R1509">
        <f t="shared" si="733"/>
        <v>0</v>
      </c>
      <c r="S1509">
        <v>100</v>
      </c>
      <c r="T1509" t="s">
        <v>622</v>
      </c>
      <c r="U1509">
        <f t="shared" ref="U1509:U1515" si="738">R1509/1</f>
        <v>0</v>
      </c>
      <c r="V1509">
        <f t="shared" ref="V1509:V1515" si="739">U1509</f>
        <v>0</v>
      </c>
      <c r="W1509" t="s">
        <v>648</v>
      </c>
      <c r="X1509" t="str">
        <f t="shared" ref="X1509:X1515" si="740">IF(S1509&lt;R1509, "Yes*", "No")</f>
        <v>No</v>
      </c>
      <c r="AB1509" t="s">
        <v>357</v>
      </c>
      <c r="AC1509" t="str">
        <f t="shared" si="737"/>
        <v>No</v>
      </c>
      <c r="AD1509" t="str">
        <f t="shared" si="719"/>
        <v>Yes</v>
      </c>
      <c r="AE1509" t="str">
        <f t="shared" si="720"/>
        <v>Yes</v>
      </c>
      <c r="AF1509" t="str">
        <f t="shared" si="721"/>
        <v>Yes</v>
      </c>
      <c r="AG1509" t="str">
        <f t="shared" si="722"/>
        <v>No</v>
      </c>
      <c r="AH1509" t="s">
        <v>349</v>
      </c>
      <c r="AI1509" t="s">
        <v>348</v>
      </c>
      <c r="AJ1509" t="str">
        <f t="shared" si="712"/>
        <v/>
      </c>
      <c r="AK1509" t="str">
        <f t="shared" si="726"/>
        <v>PCP</v>
      </c>
      <c r="AL1509" t="str">
        <f t="shared" si="727"/>
        <v>Consumer</v>
      </c>
      <c r="AM1509" t="str">
        <f t="shared" si="715"/>
        <v>Industrial</v>
      </c>
      <c r="AN1509" t="str">
        <f t="shared" si="716"/>
        <v/>
      </c>
      <c r="AO1509" t="str">
        <f t="shared" si="717"/>
        <v>PAH</v>
      </c>
      <c r="AP1509" t="str">
        <f t="shared" si="718"/>
        <v/>
      </c>
    </row>
    <row r="1510" spans="1:42" hidden="1" x14ac:dyDescent="0.35">
      <c r="A1510">
        <v>4087170</v>
      </c>
      <c r="B1510" t="s">
        <v>586</v>
      </c>
      <c r="C1510" t="s">
        <v>587</v>
      </c>
      <c r="D1510">
        <v>2017</v>
      </c>
      <c r="E1510" t="s">
        <v>620</v>
      </c>
      <c r="F1510" s="4">
        <v>63212</v>
      </c>
      <c r="G1510" t="s">
        <v>186</v>
      </c>
      <c r="H1510" t="s">
        <v>16</v>
      </c>
      <c r="I1510" t="s">
        <v>693</v>
      </c>
      <c r="N1510" t="s">
        <v>606</v>
      </c>
      <c r="O1510" s="1" t="str">
        <f t="shared" si="736"/>
        <v>No</v>
      </c>
      <c r="Q1510">
        <v>500</v>
      </c>
      <c r="R1510">
        <f t="shared" si="733"/>
        <v>0</v>
      </c>
      <c r="S1510">
        <v>100</v>
      </c>
      <c r="T1510" t="s">
        <v>622</v>
      </c>
      <c r="U1510">
        <f t="shared" si="738"/>
        <v>0</v>
      </c>
      <c r="V1510">
        <f t="shared" si="739"/>
        <v>0</v>
      </c>
      <c r="W1510" t="s">
        <v>648</v>
      </c>
      <c r="X1510" t="str">
        <f t="shared" si="740"/>
        <v>No</v>
      </c>
      <c r="AB1510" t="s">
        <v>357</v>
      </c>
      <c r="AC1510" t="str">
        <f t="shared" si="737"/>
        <v>No</v>
      </c>
      <c r="AD1510" t="str">
        <f t="shared" si="719"/>
        <v>Yes</v>
      </c>
      <c r="AE1510" t="str">
        <f t="shared" si="720"/>
        <v>Yes</v>
      </c>
      <c r="AF1510" t="str">
        <f t="shared" si="721"/>
        <v>Yes</v>
      </c>
      <c r="AG1510" t="str">
        <f t="shared" si="722"/>
        <v>No</v>
      </c>
      <c r="AH1510" t="s">
        <v>349</v>
      </c>
      <c r="AI1510" t="s">
        <v>348</v>
      </c>
      <c r="AJ1510" t="str">
        <f t="shared" si="712"/>
        <v/>
      </c>
      <c r="AK1510" t="str">
        <f t="shared" si="726"/>
        <v>PCP</v>
      </c>
      <c r="AL1510" t="str">
        <f t="shared" si="727"/>
        <v>Consumer</v>
      </c>
      <c r="AM1510" t="str">
        <f t="shared" si="715"/>
        <v>Industrial</v>
      </c>
      <c r="AN1510" t="str">
        <f t="shared" si="716"/>
        <v/>
      </c>
      <c r="AO1510" t="str">
        <f t="shared" si="717"/>
        <v>PAH</v>
      </c>
      <c r="AP1510" t="str">
        <f t="shared" si="718"/>
        <v/>
      </c>
    </row>
    <row r="1511" spans="1:42" hidden="1" x14ac:dyDescent="0.35">
      <c r="A1511">
        <v>40871607</v>
      </c>
      <c r="B1511" s="5" t="s">
        <v>584</v>
      </c>
      <c r="C1511" t="s">
        <v>585</v>
      </c>
      <c r="D1511">
        <v>2017</v>
      </c>
      <c r="E1511" t="s">
        <v>620</v>
      </c>
      <c r="F1511" s="4">
        <v>63212</v>
      </c>
      <c r="G1511" t="s">
        <v>186</v>
      </c>
      <c r="H1511" t="s">
        <v>16</v>
      </c>
      <c r="I1511" t="s">
        <v>693</v>
      </c>
      <c r="N1511" t="s">
        <v>606</v>
      </c>
      <c r="O1511" s="1" t="str">
        <f t="shared" si="736"/>
        <v>No</v>
      </c>
      <c r="Q1511">
        <v>100</v>
      </c>
      <c r="R1511">
        <f t="shared" si="733"/>
        <v>0</v>
      </c>
      <c r="S1511">
        <v>100</v>
      </c>
      <c r="T1511" t="s">
        <v>622</v>
      </c>
      <c r="U1511">
        <f t="shared" si="738"/>
        <v>0</v>
      </c>
      <c r="V1511">
        <f t="shared" si="739"/>
        <v>0</v>
      </c>
      <c r="W1511" t="s">
        <v>648</v>
      </c>
      <c r="X1511" t="str">
        <f t="shared" si="740"/>
        <v>No</v>
      </c>
      <c r="AB1511" t="s">
        <v>357</v>
      </c>
      <c r="AC1511" t="str">
        <f t="shared" si="737"/>
        <v>No</v>
      </c>
      <c r="AD1511" t="str">
        <f t="shared" si="719"/>
        <v>Yes</v>
      </c>
      <c r="AE1511" t="str">
        <f t="shared" si="720"/>
        <v>Yes</v>
      </c>
      <c r="AF1511" t="str">
        <f t="shared" si="721"/>
        <v>Yes</v>
      </c>
      <c r="AG1511" t="str">
        <f t="shared" si="722"/>
        <v>No</v>
      </c>
      <c r="AH1511" t="s">
        <v>349</v>
      </c>
      <c r="AI1511" t="s">
        <v>348</v>
      </c>
      <c r="AJ1511" t="str">
        <f t="shared" si="712"/>
        <v/>
      </c>
      <c r="AK1511" t="str">
        <f t="shared" si="726"/>
        <v>PCP</v>
      </c>
      <c r="AL1511" t="str">
        <f t="shared" si="727"/>
        <v>Consumer</v>
      </c>
      <c r="AM1511" t="str">
        <f t="shared" si="715"/>
        <v>Industrial</v>
      </c>
      <c r="AN1511" t="str">
        <f t="shared" si="716"/>
        <v/>
      </c>
      <c r="AO1511" t="str">
        <f t="shared" si="717"/>
        <v>PAH</v>
      </c>
      <c r="AP1511" t="str">
        <f t="shared" si="718"/>
        <v/>
      </c>
    </row>
    <row r="1512" spans="1:42" hidden="1" x14ac:dyDescent="0.35">
      <c r="A1512">
        <v>4087141</v>
      </c>
      <c r="B1512" t="s">
        <v>582</v>
      </c>
      <c r="C1512" t="s">
        <v>583</v>
      </c>
      <c r="D1512">
        <v>2017</v>
      </c>
      <c r="E1512" t="s">
        <v>620</v>
      </c>
      <c r="F1512" s="4">
        <v>63212</v>
      </c>
      <c r="G1512" t="s">
        <v>186</v>
      </c>
      <c r="H1512" t="s">
        <v>16</v>
      </c>
      <c r="I1512" t="s">
        <v>693</v>
      </c>
      <c r="N1512" t="s">
        <v>606</v>
      </c>
      <c r="O1512" s="1" t="str">
        <f t="shared" si="736"/>
        <v>No</v>
      </c>
      <c r="Q1512">
        <v>100</v>
      </c>
      <c r="R1512">
        <f t="shared" si="733"/>
        <v>0</v>
      </c>
      <c r="S1512">
        <v>100</v>
      </c>
      <c r="T1512" t="s">
        <v>622</v>
      </c>
      <c r="U1512">
        <f t="shared" si="738"/>
        <v>0</v>
      </c>
      <c r="V1512">
        <f t="shared" si="739"/>
        <v>0</v>
      </c>
      <c r="W1512" t="s">
        <v>648</v>
      </c>
      <c r="X1512" t="str">
        <f t="shared" si="740"/>
        <v>No</v>
      </c>
      <c r="AB1512" t="s">
        <v>357</v>
      </c>
      <c r="AC1512" t="str">
        <f t="shared" si="737"/>
        <v>No</v>
      </c>
      <c r="AD1512" t="str">
        <f t="shared" si="719"/>
        <v>Yes</v>
      </c>
      <c r="AE1512" t="str">
        <f t="shared" si="720"/>
        <v>Yes</v>
      </c>
      <c r="AF1512" t="str">
        <f t="shared" si="721"/>
        <v>Yes</v>
      </c>
      <c r="AG1512" t="str">
        <f t="shared" si="722"/>
        <v>No</v>
      </c>
      <c r="AH1512" t="s">
        <v>349</v>
      </c>
      <c r="AI1512" t="s">
        <v>348</v>
      </c>
      <c r="AJ1512" t="str">
        <f t="shared" si="712"/>
        <v/>
      </c>
      <c r="AK1512" t="str">
        <f t="shared" si="726"/>
        <v>PCP</v>
      </c>
      <c r="AL1512" t="str">
        <f t="shared" si="727"/>
        <v>Consumer</v>
      </c>
      <c r="AM1512" t="str">
        <f t="shared" si="715"/>
        <v>Industrial</v>
      </c>
      <c r="AN1512" t="str">
        <f t="shared" si="716"/>
        <v/>
      </c>
      <c r="AO1512" t="str">
        <f t="shared" si="717"/>
        <v>PAH</v>
      </c>
      <c r="AP1512" t="str">
        <f t="shared" si="718"/>
        <v/>
      </c>
    </row>
    <row r="1513" spans="1:42" hidden="1" x14ac:dyDescent="0.35">
      <c r="A1513">
        <v>4087098</v>
      </c>
      <c r="B1513" t="s">
        <v>579</v>
      </c>
      <c r="C1513" t="s">
        <v>580</v>
      </c>
      <c r="D1513">
        <v>2017</v>
      </c>
      <c r="E1513" t="s">
        <v>620</v>
      </c>
      <c r="F1513" s="4">
        <v>63212</v>
      </c>
      <c r="G1513" t="s">
        <v>186</v>
      </c>
      <c r="H1513" t="s">
        <v>16</v>
      </c>
      <c r="I1513" t="s">
        <v>693</v>
      </c>
      <c r="N1513" t="s">
        <v>607</v>
      </c>
      <c r="O1513" s="1" t="str">
        <f t="shared" si="736"/>
        <v>Yes</v>
      </c>
      <c r="Q1513">
        <v>11</v>
      </c>
      <c r="R1513">
        <f t="shared" si="733"/>
        <v>11</v>
      </c>
      <c r="S1513">
        <v>100</v>
      </c>
      <c r="T1513" t="s">
        <v>622</v>
      </c>
      <c r="U1513">
        <f t="shared" si="738"/>
        <v>11</v>
      </c>
      <c r="V1513">
        <f t="shared" si="739"/>
        <v>11</v>
      </c>
      <c r="W1513" t="s">
        <v>648</v>
      </c>
      <c r="X1513" t="str">
        <f t="shared" si="740"/>
        <v>No</v>
      </c>
      <c r="AB1513" t="s">
        <v>357</v>
      </c>
      <c r="AC1513" t="str">
        <f t="shared" si="737"/>
        <v>No</v>
      </c>
      <c r="AD1513" t="str">
        <f t="shared" si="719"/>
        <v>Yes</v>
      </c>
      <c r="AE1513" t="str">
        <f t="shared" si="720"/>
        <v>Yes</v>
      </c>
      <c r="AF1513" t="str">
        <f t="shared" si="721"/>
        <v>Yes</v>
      </c>
      <c r="AG1513" t="str">
        <f t="shared" si="722"/>
        <v>No</v>
      </c>
      <c r="AH1513" t="s">
        <v>349</v>
      </c>
      <c r="AI1513" t="s">
        <v>348</v>
      </c>
      <c r="AJ1513" t="str">
        <f t="shared" si="712"/>
        <v/>
      </c>
      <c r="AK1513" t="str">
        <f t="shared" si="726"/>
        <v>PCP</v>
      </c>
      <c r="AL1513" t="str">
        <f t="shared" si="727"/>
        <v>Consumer</v>
      </c>
      <c r="AM1513" t="str">
        <f t="shared" si="715"/>
        <v>Industrial</v>
      </c>
      <c r="AN1513" t="str">
        <f t="shared" si="716"/>
        <v/>
      </c>
      <c r="AO1513" t="str">
        <f t="shared" si="717"/>
        <v>PAH</v>
      </c>
      <c r="AP1513" t="str">
        <f t="shared" si="718"/>
        <v/>
      </c>
    </row>
    <row r="1514" spans="1:42" hidden="1" x14ac:dyDescent="0.35">
      <c r="A1514">
        <v>40870855</v>
      </c>
      <c r="B1514" t="s">
        <v>577</v>
      </c>
      <c r="C1514" t="s">
        <v>578</v>
      </c>
      <c r="D1514">
        <v>2017</v>
      </c>
      <c r="E1514" t="s">
        <v>620</v>
      </c>
      <c r="F1514" s="4">
        <v>63212</v>
      </c>
      <c r="G1514" t="s">
        <v>186</v>
      </c>
      <c r="H1514" t="s">
        <v>16</v>
      </c>
      <c r="I1514" t="s">
        <v>693</v>
      </c>
      <c r="N1514" t="s">
        <v>607</v>
      </c>
      <c r="O1514" s="1" t="str">
        <f t="shared" si="736"/>
        <v>Yes</v>
      </c>
      <c r="Q1514">
        <v>5</v>
      </c>
      <c r="R1514">
        <f t="shared" si="733"/>
        <v>5</v>
      </c>
      <c r="S1514">
        <v>100</v>
      </c>
      <c r="T1514" t="s">
        <v>622</v>
      </c>
      <c r="U1514">
        <f t="shared" si="738"/>
        <v>5</v>
      </c>
      <c r="V1514">
        <f t="shared" si="739"/>
        <v>5</v>
      </c>
      <c r="W1514" t="s">
        <v>648</v>
      </c>
      <c r="X1514" t="str">
        <f t="shared" si="740"/>
        <v>No</v>
      </c>
      <c r="AB1514" t="s">
        <v>357</v>
      </c>
      <c r="AC1514" t="str">
        <f t="shared" si="737"/>
        <v>No</v>
      </c>
      <c r="AD1514" t="str">
        <f t="shared" si="719"/>
        <v>Yes</v>
      </c>
      <c r="AE1514" t="str">
        <f t="shared" si="720"/>
        <v>Yes</v>
      </c>
      <c r="AF1514" t="str">
        <f t="shared" si="721"/>
        <v>Yes</v>
      </c>
      <c r="AG1514" t="str">
        <f t="shared" si="722"/>
        <v>No</v>
      </c>
      <c r="AH1514" t="s">
        <v>349</v>
      </c>
      <c r="AI1514" t="s">
        <v>348</v>
      </c>
      <c r="AJ1514" t="str">
        <f t="shared" si="712"/>
        <v/>
      </c>
      <c r="AK1514" t="str">
        <f t="shared" si="726"/>
        <v>PCP</v>
      </c>
      <c r="AL1514" t="str">
        <f t="shared" si="727"/>
        <v>Consumer</v>
      </c>
      <c r="AM1514" t="str">
        <f t="shared" si="715"/>
        <v>Industrial</v>
      </c>
      <c r="AN1514" t="str">
        <f t="shared" si="716"/>
        <v/>
      </c>
      <c r="AO1514" t="str">
        <f t="shared" si="717"/>
        <v>PAH</v>
      </c>
      <c r="AP1514" t="str">
        <f t="shared" si="718"/>
        <v/>
      </c>
    </row>
    <row r="1515" spans="1:42" hidden="1" x14ac:dyDescent="0.35">
      <c r="A1515">
        <v>4087014</v>
      </c>
      <c r="B1515" t="s">
        <v>575</v>
      </c>
      <c r="C1515" t="s">
        <v>576</v>
      </c>
      <c r="D1515">
        <v>2017</v>
      </c>
      <c r="E1515" t="s">
        <v>620</v>
      </c>
      <c r="F1515" s="4">
        <v>63212</v>
      </c>
      <c r="G1515" t="s">
        <v>186</v>
      </c>
      <c r="H1515" t="s">
        <v>16</v>
      </c>
      <c r="I1515" t="s">
        <v>693</v>
      </c>
      <c r="N1515" t="s">
        <v>607</v>
      </c>
      <c r="O1515" s="1" t="str">
        <f t="shared" si="736"/>
        <v>Yes</v>
      </c>
      <c r="Q1515">
        <v>14</v>
      </c>
      <c r="R1515">
        <f t="shared" si="733"/>
        <v>14</v>
      </c>
      <c r="S1515">
        <v>100</v>
      </c>
      <c r="T1515" t="s">
        <v>622</v>
      </c>
      <c r="U1515">
        <f t="shared" si="738"/>
        <v>14</v>
      </c>
      <c r="V1515">
        <f t="shared" si="739"/>
        <v>14</v>
      </c>
      <c r="W1515" t="s">
        <v>648</v>
      </c>
      <c r="X1515" t="str">
        <f t="shared" si="740"/>
        <v>No</v>
      </c>
      <c r="AB1515" t="s">
        <v>357</v>
      </c>
      <c r="AC1515" t="str">
        <f t="shared" si="737"/>
        <v>No</v>
      </c>
      <c r="AD1515" t="str">
        <f t="shared" si="719"/>
        <v>Yes</v>
      </c>
      <c r="AE1515" t="str">
        <f t="shared" si="720"/>
        <v>Yes</v>
      </c>
      <c r="AF1515" t="str">
        <f t="shared" si="721"/>
        <v>Yes</v>
      </c>
      <c r="AG1515" t="str">
        <f t="shared" si="722"/>
        <v>No</v>
      </c>
      <c r="AH1515" t="s">
        <v>349</v>
      </c>
      <c r="AI1515" t="s">
        <v>348</v>
      </c>
      <c r="AJ1515" t="str">
        <f t="shared" si="712"/>
        <v/>
      </c>
      <c r="AK1515" t="str">
        <f t="shared" si="726"/>
        <v>PCP</v>
      </c>
      <c r="AL1515" t="str">
        <f t="shared" si="727"/>
        <v>Consumer</v>
      </c>
      <c r="AM1515" t="str">
        <f t="shared" si="715"/>
        <v>Industrial</v>
      </c>
      <c r="AN1515" t="str">
        <f t="shared" si="716"/>
        <v/>
      </c>
      <c r="AO1515" t="str">
        <f t="shared" si="717"/>
        <v>PAH</v>
      </c>
      <c r="AP1515" t="str">
        <f t="shared" si="718"/>
        <v/>
      </c>
    </row>
    <row r="1516" spans="1:42" hidden="1" x14ac:dyDescent="0.35">
      <c r="A1516" s="1">
        <v>4087170</v>
      </c>
      <c r="B1516" s="1" t="s">
        <v>586</v>
      </c>
      <c r="C1516" s="1" t="s">
        <v>587</v>
      </c>
      <c r="D1516" s="1">
        <v>2017</v>
      </c>
      <c r="E1516" s="1" t="s">
        <v>618</v>
      </c>
      <c r="F1516" s="1">
        <v>67451</v>
      </c>
      <c r="G1516" s="1" t="s">
        <v>247</v>
      </c>
      <c r="H1516" s="1" t="s">
        <v>85</v>
      </c>
      <c r="I1516" s="1" t="s">
        <v>597</v>
      </c>
      <c r="J1516" s="1">
        <v>2440</v>
      </c>
      <c r="K1516" s="1" t="s">
        <v>345</v>
      </c>
      <c r="L1516" s="1" t="s">
        <v>345</v>
      </c>
      <c r="M1516" s="1"/>
      <c r="N1516" s="1" t="s">
        <v>606</v>
      </c>
      <c r="O1516" s="1" t="str">
        <f t="shared" si="736"/>
        <v>No</v>
      </c>
      <c r="P1516" s="1" t="s">
        <v>722</v>
      </c>
      <c r="Q1516" s="1">
        <v>80</v>
      </c>
      <c r="R1516" s="1">
        <f t="shared" si="733"/>
        <v>0</v>
      </c>
      <c r="S1516" s="1">
        <v>80</v>
      </c>
      <c r="T1516" s="1" t="s">
        <v>30</v>
      </c>
      <c r="U1516" s="1">
        <f t="shared" ref="U1516:V1522" si="741">R1516/1000</f>
        <v>0</v>
      </c>
      <c r="V1516" s="1">
        <f t="shared" si="741"/>
        <v>0.08</v>
      </c>
      <c r="W1516" s="1" t="s">
        <v>231</v>
      </c>
      <c r="X1516" s="1" t="str">
        <f t="shared" ref="X1516:X1527" si="742">IF(N1516="E", "Yes", "No")</f>
        <v>No</v>
      </c>
      <c r="AB1516" s="1" t="s">
        <v>420</v>
      </c>
      <c r="AC1516" t="str">
        <f t="shared" si="737"/>
        <v>No</v>
      </c>
      <c r="AD1516" t="str">
        <f t="shared" si="719"/>
        <v>No</v>
      </c>
      <c r="AE1516" t="str">
        <f t="shared" si="720"/>
        <v>No</v>
      </c>
      <c r="AF1516" t="str">
        <f t="shared" si="721"/>
        <v>No</v>
      </c>
      <c r="AG1516" t="str">
        <f t="shared" si="722"/>
        <v>Yes</v>
      </c>
      <c r="AH1516" s="1" t="s">
        <v>348</v>
      </c>
      <c r="AI1516" t="s">
        <v>348</v>
      </c>
      <c r="AJ1516" t="str">
        <f t="shared" si="712"/>
        <v/>
      </c>
      <c r="AK1516" t="str">
        <f t="shared" si="726"/>
        <v/>
      </c>
      <c r="AL1516" t="str">
        <f t="shared" si="727"/>
        <v/>
      </c>
      <c r="AM1516" t="str">
        <f t="shared" si="715"/>
        <v/>
      </c>
      <c r="AN1516" t="str">
        <f t="shared" si="716"/>
        <v>Pharmaceutical</v>
      </c>
      <c r="AO1516" t="str">
        <f t="shared" si="717"/>
        <v/>
      </c>
      <c r="AP1516" t="str">
        <f t="shared" si="718"/>
        <v/>
      </c>
    </row>
    <row r="1517" spans="1:42" hidden="1" x14ac:dyDescent="0.35">
      <c r="A1517" s="1">
        <v>4087170</v>
      </c>
      <c r="B1517" s="1" t="s">
        <v>586</v>
      </c>
      <c r="C1517" s="1" t="s">
        <v>588</v>
      </c>
      <c r="D1517" s="1">
        <v>2017</v>
      </c>
      <c r="E1517" s="1" t="s">
        <v>618</v>
      </c>
      <c r="F1517" s="1">
        <v>67454</v>
      </c>
      <c r="G1517" s="1" t="s">
        <v>249</v>
      </c>
      <c r="H1517" s="1" t="s">
        <v>87</v>
      </c>
      <c r="I1517" s="1" t="s">
        <v>597</v>
      </c>
      <c r="J1517" s="1">
        <v>2440</v>
      </c>
      <c r="K1517" s="1" t="s">
        <v>345</v>
      </c>
      <c r="L1517" s="1" t="s">
        <v>561</v>
      </c>
      <c r="M1517" s="1"/>
      <c r="N1517" s="1" t="s">
        <v>606</v>
      </c>
      <c r="O1517" s="1" t="str">
        <f t="shared" si="736"/>
        <v>No</v>
      </c>
      <c r="P1517" s="1" t="s">
        <v>722</v>
      </c>
      <c r="Q1517" s="1">
        <v>26</v>
      </c>
      <c r="R1517" s="1">
        <f t="shared" si="733"/>
        <v>0</v>
      </c>
      <c r="S1517" s="1">
        <v>20</v>
      </c>
      <c r="T1517" s="1" t="s">
        <v>30</v>
      </c>
      <c r="U1517" s="1">
        <f t="shared" si="741"/>
        <v>0</v>
      </c>
      <c r="V1517" s="1">
        <f t="shared" si="741"/>
        <v>0.02</v>
      </c>
      <c r="W1517" s="1" t="s">
        <v>231</v>
      </c>
      <c r="X1517" s="1" t="str">
        <f t="shared" si="742"/>
        <v>No</v>
      </c>
      <c r="AB1517" t="s">
        <v>425</v>
      </c>
      <c r="AC1517" t="str">
        <f t="shared" si="737"/>
        <v>No</v>
      </c>
      <c r="AD1517" t="str">
        <f t="shared" si="719"/>
        <v>No</v>
      </c>
      <c r="AE1517" t="str">
        <f t="shared" si="720"/>
        <v>No</v>
      </c>
      <c r="AF1517" t="str">
        <f t="shared" si="721"/>
        <v>Yes</v>
      </c>
      <c r="AG1517" t="str">
        <f t="shared" si="722"/>
        <v>Yes</v>
      </c>
      <c r="AH1517" s="1" t="s">
        <v>348</v>
      </c>
      <c r="AI1517" t="s">
        <v>348</v>
      </c>
      <c r="AJ1517" t="str">
        <f t="shared" si="712"/>
        <v/>
      </c>
      <c r="AK1517" t="str">
        <f t="shared" si="726"/>
        <v/>
      </c>
      <c r="AL1517" t="str">
        <f t="shared" si="727"/>
        <v/>
      </c>
      <c r="AM1517" t="str">
        <f t="shared" si="715"/>
        <v>Industrial</v>
      </c>
      <c r="AN1517" t="str">
        <f t="shared" si="716"/>
        <v>Pharmaceutical</v>
      </c>
      <c r="AO1517" t="str">
        <f t="shared" si="717"/>
        <v/>
      </c>
      <c r="AP1517" t="str">
        <f t="shared" si="718"/>
        <v/>
      </c>
    </row>
    <row r="1518" spans="1:42" hidden="1" x14ac:dyDescent="0.35">
      <c r="A1518" s="1">
        <v>4087170</v>
      </c>
      <c r="B1518" s="1" t="s">
        <v>586</v>
      </c>
      <c r="C1518" s="1" t="s">
        <v>587</v>
      </c>
      <c r="D1518" s="1">
        <v>2017</v>
      </c>
      <c r="E1518" s="1" t="s">
        <v>618</v>
      </c>
      <c r="F1518" s="1">
        <v>67530</v>
      </c>
      <c r="G1518" s="1" t="s">
        <v>313</v>
      </c>
      <c r="H1518" s="1" t="s">
        <v>147</v>
      </c>
      <c r="I1518" s="1" t="s">
        <v>597</v>
      </c>
      <c r="J1518" s="1">
        <v>2440</v>
      </c>
      <c r="K1518" s="1" t="s">
        <v>345</v>
      </c>
      <c r="L1518" s="1" t="s">
        <v>345</v>
      </c>
      <c r="M1518" s="1"/>
      <c r="N1518" s="1" t="s">
        <v>606</v>
      </c>
      <c r="O1518" s="1" t="str">
        <f t="shared" si="736"/>
        <v>No</v>
      </c>
      <c r="P1518" s="1" t="s">
        <v>722</v>
      </c>
      <c r="Q1518" s="1">
        <v>140</v>
      </c>
      <c r="R1518" s="1">
        <f t="shared" si="733"/>
        <v>0</v>
      </c>
      <c r="S1518" s="1">
        <v>80</v>
      </c>
      <c r="T1518" s="1" t="s">
        <v>30</v>
      </c>
      <c r="U1518" s="1">
        <f t="shared" si="741"/>
        <v>0</v>
      </c>
      <c r="V1518" s="1">
        <f t="shared" si="741"/>
        <v>0.08</v>
      </c>
      <c r="W1518" s="1" t="s">
        <v>231</v>
      </c>
      <c r="X1518" s="1" t="str">
        <f t="shared" si="742"/>
        <v>No</v>
      </c>
      <c r="AB1518" t="s">
        <v>487</v>
      </c>
      <c r="AC1518" t="str">
        <f t="shared" si="737"/>
        <v>No</v>
      </c>
      <c r="AD1518" t="str">
        <f t="shared" si="719"/>
        <v>No</v>
      </c>
      <c r="AE1518" t="str">
        <f t="shared" si="720"/>
        <v>No</v>
      </c>
      <c r="AF1518" t="str">
        <f t="shared" si="721"/>
        <v>No</v>
      </c>
      <c r="AG1518" t="str">
        <f t="shared" si="722"/>
        <v>Yes</v>
      </c>
      <c r="AH1518" s="1" t="s">
        <v>348</v>
      </c>
      <c r="AI1518" t="s">
        <v>348</v>
      </c>
      <c r="AJ1518" t="str">
        <f t="shared" si="712"/>
        <v/>
      </c>
      <c r="AK1518" t="str">
        <f t="shared" si="726"/>
        <v/>
      </c>
      <c r="AL1518" t="str">
        <f t="shared" si="727"/>
        <v/>
      </c>
      <c r="AM1518" t="str">
        <f t="shared" si="715"/>
        <v/>
      </c>
      <c r="AN1518" t="str">
        <f t="shared" si="716"/>
        <v>Pharmaceutical</v>
      </c>
      <c r="AO1518" t="str">
        <f t="shared" si="717"/>
        <v/>
      </c>
      <c r="AP1518" t="str">
        <f t="shared" si="718"/>
        <v/>
      </c>
    </row>
    <row r="1519" spans="1:42" hidden="1" x14ac:dyDescent="0.35">
      <c r="A1519" s="1">
        <v>4087170</v>
      </c>
      <c r="B1519" s="1" t="s">
        <v>586</v>
      </c>
      <c r="C1519" s="1" t="s">
        <v>588</v>
      </c>
      <c r="D1519" s="1">
        <v>2017</v>
      </c>
      <c r="E1519" s="1" t="s">
        <v>618</v>
      </c>
      <c r="F1519" s="1">
        <v>68015</v>
      </c>
      <c r="G1519" s="1" t="s">
        <v>332</v>
      </c>
      <c r="H1519" s="1" t="s">
        <v>163</v>
      </c>
      <c r="I1519" s="1" t="s">
        <v>597</v>
      </c>
      <c r="J1519" s="1">
        <v>2440</v>
      </c>
      <c r="K1519" s="1" t="s">
        <v>345</v>
      </c>
      <c r="L1519" s="1" t="s">
        <v>561</v>
      </c>
      <c r="M1519" s="1"/>
      <c r="N1519" s="1" t="s">
        <v>606</v>
      </c>
      <c r="O1519" s="1" t="str">
        <f t="shared" si="736"/>
        <v>No</v>
      </c>
      <c r="P1519" s="1" t="s">
        <v>722</v>
      </c>
      <c r="Q1519" s="1">
        <v>270</v>
      </c>
      <c r="R1519" s="1">
        <f t="shared" si="733"/>
        <v>0</v>
      </c>
      <c r="S1519" s="1">
        <v>270</v>
      </c>
      <c r="T1519" s="1" t="s">
        <v>30</v>
      </c>
      <c r="U1519" s="1">
        <f t="shared" si="741"/>
        <v>0</v>
      </c>
      <c r="V1519" s="1">
        <f t="shared" si="741"/>
        <v>0.27</v>
      </c>
      <c r="W1519" s="1" t="s">
        <v>318</v>
      </c>
      <c r="X1519" s="1" t="str">
        <f t="shared" si="742"/>
        <v>No</v>
      </c>
      <c r="AB1519" t="s">
        <v>501</v>
      </c>
      <c r="AC1519" t="str">
        <f t="shared" si="737"/>
        <v>No</v>
      </c>
      <c r="AD1519" t="str">
        <f t="shared" si="719"/>
        <v>No</v>
      </c>
      <c r="AE1519" t="str">
        <f t="shared" si="720"/>
        <v>No</v>
      </c>
      <c r="AF1519" t="str">
        <f t="shared" si="721"/>
        <v>Yes</v>
      </c>
      <c r="AG1519" t="str">
        <f t="shared" si="722"/>
        <v>Yes</v>
      </c>
      <c r="AH1519" s="1" t="s">
        <v>348</v>
      </c>
      <c r="AI1519" t="s">
        <v>348</v>
      </c>
      <c r="AJ1519" t="str">
        <f t="shared" si="712"/>
        <v/>
      </c>
      <c r="AK1519" t="str">
        <f t="shared" si="726"/>
        <v/>
      </c>
      <c r="AL1519" t="str">
        <f t="shared" si="727"/>
        <v/>
      </c>
      <c r="AM1519" t="str">
        <f t="shared" si="715"/>
        <v>Industrial</v>
      </c>
      <c r="AN1519" t="str">
        <f t="shared" si="716"/>
        <v>Pharmaceutical</v>
      </c>
      <c r="AO1519" t="str">
        <f t="shared" si="717"/>
        <v/>
      </c>
      <c r="AP1519" t="str">
        <f t="shared" si="718"/>
        <v/>
      </c>
    </row>
    <row r="1520" spans="1:42" hidden="1" x14ac:dyDescent="0.35">
      <c r="A1520" s="1">
        <v>4087170</v>
      </c>
      <c r="B1520" s="1" t="s">
        <v>586</v>
      </c>
      <c r="C1520" s="1" t="s">
        <v>587</v>
      </c>
      <c r="D1520" s="1">
        <v>2017</v>
      </c>
      <c r="E1520" s="1" t="s">
        <v>618</v>
      </c>
      <c r="F1520" s="1">
        <v>67470</v>
      </c>
      <c r="G1520" s="1" t="s">
        <v>263</v>
      </c>
      <c r="H1520" s="1" t="s">
        <v>100</v>
      </c>
      <c r="I1520" s="1" t="s">
        <v>597</v>
      </c>
      <c r="J1520" s="1">
        <v>2440</v>
      </c>
      <c r="K1520" s="1" t="s">
        <v>345</v>
      </c>
      <c r="L1520" s="1" t="s">
        <v>345</v>
      </c>
      <c r="M1520" s="1"/>
      <c r="N1520" s="1" t="s">
        <v>606</v>
      </c>
      <c r="O1520" s="1" t="str">
        <f t="shared" si="736"/>
        <v>No</v>
      </c>
      <c r="P1520" s="1" t="s">
        <v>722</v>
      </c>
      <c r="Q1520" s="1">
        <v>202</v>
      </c>
      <c r="R1520" s="1">
        <f t="shared" si="733"/>
        <v>0</v>
      </c>
      <c r="S1520" s="1">
        <v>202</v>
      </c>
      <c r="T1520" s="1" t="s">
        <v>30</v>
      </c>
      <c r="U1520" s="1">
        <f t="shared" si="741"/>
        <v>0</v>
      </c>
      <c r="V1520" s="1">
        <f t="shared" si="741"/>
        <v>0.20200000000000001</v>
      </c>
      <c r="W1520" s="1" t="s">
        <v>231</v>
      </c>
      <c r="X1520" s="1" t="str">
        <f t="shared" si="742"/>
        <v>No</v>
      </c>
      <c r="AB1520" t="s">
        <v>439</v>
      </c>
      <c r="AC1520" t="str">
        <f t="shared" si="737"/>
        <v>No</v>
      </c>
      <c r="AD1520" t="str">
        <f t="shared" si="719"/>
        <v>No</v>
      </c>
      <c r="AE1520" t="str">
        <f t="shared" si="720"/>
        <v>No</v>
      </c>
      <c r="AF1520" t="str">
        <f t="shared" si="721"/>
        <v>No</v>
      </c>
      <c r="AG1520" t="str">
        <f t="shared" si="722"/>
        <v>Yes</v>
      </c>
      <c r="AH1520" s="1" t="s">
        <v>348</v>
      </c>
      <c r="AI1520" t="s">
        <v>348</v>
      </c>
      <c r="AJ1520" t="str">
        <f t="shared" si="712"/>
        <v/>
      </c>
      <c r="AK1520" t="str">
        <f t="shared" si="726"/>
        <v/>
      </c>
      <c r="AL1520" t="str">
        <f t="shared" si="727"/>
        <v/>
      </c>
      <c r="AM1520" t="str">
        <f t="shared" si="715"/>
        <v/>
      </c>
      <c r="AN1520" t="str">
        <f t="shared" si="716"/>
        <v>Pharmaceutical</v>
      </c>
      <c r="AO1520" t="str">
        <f t="shared" si="717"/>
        <v/>
      </c>
      <c r="AP1520" t="str">
        <f t="shared" si="718"/>
        <v/>
      </c>
    </row>
    <row r="1521" spans="1:42" hidden="1" x14ac:dyDescent="0.35">
      <c r="A1521" s="1">
        <v>4087170</v>
      </c>
      <c r="B1521" s="1" t="s">
        <v>586</v>
      </c>
      <c r="C1521" s="1" t="s">
        <v>588</v>
      </c>
      <c r="D1521" s="1">
        <v>2017</v>
      </c>
      <c r="E1521" s="1" t="s">
        <v>618</v>
      </c>
      <c r="F1521" s="1">
        <v>67471</v>
      </c>
      <c r="G1521" s="1" t="s">
        <v>264</v>
      </c>
      <c r="H1521" s="1" t="s">
        <v>101</v>
      </c>
      <c r="I1521" s="1" t="s">
        <v>597</v>
      </c>
      <c r="J1521" s="1">
        <v>2440</v>
      </c>
      <c r="K1521" s="1" t="s">
        <v>345</v>
      </c>
      <c r="L1521" s="1" t="s">
        <v>561</v>
      </c>
      <c r="M1521" s="1"/>
      <c r="N1521" s="1" t="s">
        <v>606</v>
      </c>
      <c r="O1521" s="1" t="str">
        <f t="shared" si="736"/>
        <v>No</v>
      </c>
      <c r="P1521" s="1" t="s">
        <v>722</v>
      </c>
      <c r="Q1521" s="1">
        <v>20</v>
      </c>
      <c r="R1521" s="1">
        <f t="shared" si="733"/>
        <v>0</v>
      </c>
      <c r="S1521" s="1">
        <v>18</v>
      </c>
      <c r="T1521" s="1" t="s">
        <v>30</v>
      </c>
      <c r="U1521" s="1">
        <f t="shared" si="741"/>
        <v>0</v>
      </c>
      <c r="V1521" s="1">
        <f t="shared" si="741"/>
        <v>1.7999999999999999E-2</v>
      </c>
      <c r="W1521" s="1" t="s">
        <v>231</v>
      </c>
      <c r="X1521" s="1" t="str">
        <f t="shared" si="742"/>
        <v>No</v>
      </c>
      <c r="AB1521" t="s">
        <v>440</v>
      </c>
      <c r="AC1521" t="str">
        <f t="shared" si="737"/>
        <v>No</v>
      </c>
      <c r="AD1521" t="str">
        <f t="shared" si="719"/>
        <v>No</v>
      </c>
      <c r="AE1521" t="str">
        <f t="shared" si="720"/>
        <v>No</v>
      </c>
      <c r="AF1521" t="str">
        <f t="shared" si="721"/>
        <v>Yes</v>
      </c>
      <c r="AG1521" t="str">
        <f t="shared" si="722"/>
        <v>Yes</v>
      </c>
      <c r="AH1521" s="1" t="s">
        <v>348</v>
      </c>
      <c r="AI1521" t="s">
        <v>348</v>
      </c>
      <c r="AJ1521" t="str">
        <f t="shared" si="712"/>
        <v/>
      </c>
      <c r="AK1521" t="str">
        <f t="shared" si="726"/>
        <v/>
      </c>
      <c r="AL1521" t="str">
        <f t="shared" si="727"/>
        <v/>
      </c>
      <c r="AM1521" t="str">
        <f t="shared" si="715"/>
        <v>Industrial</v>
      </c>
      <c r="AN1521" t="str">
        <f t="shared" si="716"/>
        <v>Pharmaceutical</v>
      </c>
      <c r="AO1521" t="str">
        <f t="shared" si="717"/>
        <v/>
      </c>
      <c r="AP1521" t="str">
        <f t="shared" si="718"/>
        <v/>
      </c>
    </row>
    <row r="1522" spans="1:42" hidden="1" x14ac:dyDescent="0.35">
      <c r="A1522" s="1">
        <v>4087170</v>
      </c>
      <c r="B1522" s="1" t="s">
        <v>586</v>
      </c>
      <c r="C1522" s="1" t="s">
        <v>587</v>
      </c>
      <c r="D1522" s="1">
        <v>2017</v>
      </c>
      <c r="E1522" s="1" t="s">
        <v>618</v>
      </c>
      <c r="F1522" s="1">
        <v>67471</v>
      </c>
      <c r="G1522" s="1" t="s">
        <v>264</v>
      </c>
      <c r="H1522" s="1" t="s">
        <v>101</v>
      </c>
      <c r="I1522" s="1" t="s">
        <v>597</v>
      </c>
      <c r="J1522" s="1">
        <v>2440</v>
      </c>
      <c r="K1522" s="1" t="s">
        <v>345</v>
      </c>
      <c r="L1522" s="1" t="s">
        <v>561</v>
      </c>
      <c r="M1522" s="1"/>
      <c r="N1522" s="1" t="s">
        <v>606</v>
      </c>
      <c r="O1522" s="1" t="str">
        <f t="shared" si="736"/>
        <v>No</v>
      </c>
      <c r="P1522" s="1" t="s">
        <v>722</v>
      </c>
      <c r="Q1522" s="1">
        <v>20</v>
      </c>
      <c r="R1522" s="1">
        <f t="shared" si="733"/>
        <v>0</v>
      </c>
      <c r="S1522" s="1">
        <v>18</v>
      </c>
      <c r="T1522" s="1" t="s">
        <v>30</v>
      </c>
      <c r="U1522" s="1">
        <f t="shared" si="741"/>
        <v>0</v>
      </c>
      <c r="V1522" s="1">
        <f t="shared" si="741"/>
        <v>1.7999999999999999E-2</v>
      </c>
      <c r="W1522" s="1" t="s">
        <v>231</v>
      </c>
      <c r="X1522" s="1" t="str">
        <f t="shared" si="742"/>
        <v>No</v>
      </c>
      <c r="AB1522" t="s">
        <v>440</v>
      </c>
      <c r="AC1522" t="str">
        <f t="shared" si="737"/>
        <v>No</v>
      </c>
      <c r="AD1522" t="str">
        <f t="shared" si="719"/>
        <v>No</v>
      </c>
      <c r="AE1522" t="str">
        <f t="shared" si="720"/>
        <v>No</v>
      </c>
      <c r="AF1522" t="str">
        <f t="shared" si="721"/>
        <v>Yes</v>
      </c>
      <c r="AG1522" t="str">
        <f t="shared" si="722"/>
        <v>Yes</v>
      </c>
      <c r="AH1522" s="1" t="s">
        <v>348</v>
      </c>
      <c r="AI1522" t="s">
        <v>348</v>
      </c>
      <c r="AJ1522" t="str">
        <f t="shared" si="712"/>
        <v/>
      </c>
      <c r="AK1522" t="str">
        <f t="shared" si="726"/>
        <v/>
      </c>
      <c r="AL1522" t="str">
        <f t="shared" si="727"/>
        <v/>
      </c>
      <c r="AM1522" t="str">
        <f t="shared" si="715"/>
        <v>Industrial</v>
      </c>
      <c r="AN1522" t="str">
        <f t="shared" si="716"/>
        <v>Pharmaceutical</v>
      </c>
      <c r="AO1522" t="str">
        <f t="shared" si="717"/>
        <v/>
      </c>
      <c r="AP1522" t="str">
        <f t="shared" si="718"/>
        <v/>
      </c>
    </row>
    <row r="1523" spans="1:42" hidden="1" x14ac:dyDescent="0.35">
      <c r="A1523" s="1">
        <v>4087170</v>
      </c>
      <c r="B1523" s="1" t="s">
        <v>586</v>
      </c>
      <c r="C1523" s="1" t="s">
        <v>588</v>
      </c>
      <c r="D1523" s="1">
        <v>2017</v>
      </c>
      <c r="E1523" s="1" t="s">
        <v>618</v>
      </c>
      <c r="F1523" s="1">
        <v>34475</v>
      </c>
      <c r="G1523" s="1" t="s">
        <v>599</v>
      </c>
      <c r="H1523" s="1" t="s">
        <v>19</v>
      </c>
      <c r="I1523" s="1" t="s">
        <v>596</v>
      </c>
      <c r="J1523" s="1">
        <v>4433</v>
      </c>
      <c r="K1523" s="1" t="s">
        <v>614</v>
      </c>
      <c r="L1523" s="1" t="s">
        <v>548</v>
      </c>
      <c r="M1523" s="1"/>
      <c r="N1523" s="1" t="s">
        <v>606</v>
      </c>
      <c r="O1523" s="1" t="str">
        <f t="shared" si="736"/>
        <v>No</v>
      </c>
      <c r="P1523" s="1" t="s">
        <v>722</v>
      </c>
      <c r="Q1523" s="1">
        <v>0.16</v>
      </c>
      <c r="R1523" s="1">
        <f t="shared" si="733"/>
        <v>0</v>
      </c>
      <c r="S1523" s="1">
        <v>0.16</v>
      </c>
      <c r="T1523" s="1" t="s">
        <v>7</v>
      </c>
      <c r="U1523" s="1">
        <f>R1523/1</f>
        <v>0</v>
      </c>
      <c r="V1523" s="1">
        <f>S1523</f>
        <v>0.16</v>
      </c>
      <c r="W1523" s="1" t="s">
        <v>177</v>
      </c>
      <c r="X1523" s="1" t="str">
        <f t="shared" si="742"/>
        <v>No</v>
      </c>
      <c r="AB1523" t="s">
        <v>360</v>
      </c>
      <c r="AC1523" t="str">
        <f t="shared" si="737"/>
        <v>No</v>
      </c>
      <c r="AD1523" t="str">
        <f t="shared" si="719"/>
        <v>Yes</v>
      </c>
      <c r="AE1523" t="str">
        <f t="shared" si="720"/>
        <v>Yes</v>
      </c>
      <c r="AF1523" t="str">
        <f t="shared" si="721"/>
        <v>Yes</v>
      </c>
      <c r="AG1523" t="str">
        <f t="shared" si="722"/>
        <v>Yes</v>
      </c>
      <c r="AH1523" t="s">
        <v>348</v>
      </c>
      <c r="AI1523" t="s">
        <v>348</v>
      </c>
      <c r="AJ1523" t="str">
        <f t="shared" si="712"/>
        <v/>
      </c>
      <c r="AK1523" t="str">
        <f t="shared" si="726"/>
        <v>PCP</v>
      </c>
      <c r="AL1523" t="str">
        <f t="shared" si="727"/>
        <v>Consumer</v>
      </c>
      <c r="AM1523" t="str">
        <f t="shared" si="715"/>
        <v>Industrial</v>
      </c>
      <c r="AN1523" t="str">
        <f t="shared" si="716"/>
        <v>Pharmaceutical</v>
      </c>
      <c r="AO1523" t="str">
        <f t="shared" si="717"/>
        <v/>
      </c>
      <c r="AP1523" t="str">
        <f t="shared" si="718"/>
        <v/>
      </c>
    </row>
    <row r="1524" spans="1:42" hidden="1" x14ac:dyDescent="0.35">
      <c r="A1524" s="1">
        <v>4087170</v>
      </c>
      <c r="B1524" s="1" t="s">
        <v>586</v>
      </c>
      <c r="C1524" s="1" t="s">
        <v>587</v>
      </c>
      <c r="D1524" s="1">
        <v>2017</v>
      </c>
      <c r="E1524" s="1" t="s">
        <v>618</v>
      </c>
      <c r="F1524" s="1">
        <v>34461</v>
      </c>
      <c r="G1524" s="1" t="s">
        <v>187</v>
      </c>
      <c r="H1524" s="1" t="s">
        <v>17</v>
      </c>
      <c r="I1524" s="1" t="s">
        <v>596</v>
      </c>
      <c r="J1524" s="1">
        <v>4433</v>
      </c>
      <c r="K1524" s="1" t="s">
        <v>614</v>
      </c>
      <c r="L1524" s="1" t="s">
        <v>543</v>
      </c>
      <c r="M1524" s="1" t="s">
        <v>507</v>
      </c>
      <c r="N1524" s="1" t="s">
        <v>607</v>
      </c>
      <c r="O1524" s="1" t="str">
        <f t="shared" si="736"/>
        <v>Yes</v>
      </c>
      <c r="P1524" s="1" t="s">
        <v>349</v>
      </c>
      <c r="Q1524" s="1">
        <v>0.02</v>
      </c>
      <c r="R1524" s="1">
        <f t="shared" si="733"/>
        <v>0.02</v>
      </c>
      <c r="S1524" s="1">
        <v>0.02</v>
      </c>
      <c r="T1524" s="1" t="s">
        <v>7</v>
      </c>
      <c r="U1524" s="1">
        <f>R1524/1</f>
        <v>0.02</v>
      </c>
      <c r="V1524" s="1">
        <f>S1524</f>
        <v>0.02</v>
      </c>
      <c r="W1524" s="1" t="s">
        <v>177</v>
      </c>
      <c r="X1524" s="1" t="str">
        <f t="shared" si="742"/>
        <v>Yes</v>
      </c>
      <c r="AB1524" t="s">
        <v>358</v>
      </c>
      <c r="AC1524" t="str">
        <f t="shared" si="737"/>
        <v>No</v>
      </c>
      <c r="AD1524" t="str">
        <f t="shared" si="719"/>
        <v>No</v>
      </c>
      <c r="AE1524" t="str">
        <f t="shared" si="720"/>
        <v>Yes</v>
      </c>
      <c r="AF1524" t="str">
        <f t="shared" si="721"/>
        <v>Yes</v>
      </c>
      <c r="AG1524" t="str">
        <f t="shared" si="722"/>
        <v>No</v>
      </c>
      <c r="AH1524" t="s">
        <v>349</v>
      </c>
      <c r="AI1524" t="s">
        <v>348</v>
      </c>
      <c r="AJ1524" t="str">
        <f t="shared" si="712"/>
        <v/>
      </c>
      <c r="AK1524" t="str">
        <f t="shared" si="726"/>
        <v/>
      </c>
      <c r="AL1524" t="str">
        <f t="shared" si="727"/>
        <v>Consumer</v>
      </c>
      <c r="AM1524" t="str">
        <f t="shared" si="715"/>
        <v>Industrial</v>
      </c>
      <c r="AN1524" t="str">
        <f t="shared" si="716"/>
        <v/>
      </c>
      <c r="AO1524" t="str">
        <f t="shared" si="717"/>
        <v>PAH</v>
      </c>
      <c r="AP1524" t="str">
        <f t="shared" si="718"/>
        <v/>
      </c>
    </row>
    <row r="1525" spans="1:42" hidden="1" x14ac:dyDescent="0.35">
      <c r="A1525" s="1">
        <v>4087170</v>
      </c>
      <c r="B1525" s="1" t="s">
        <v>586</v>
      </c>
      <c r="C1525" s="1" t="s">
        <v>588</v>
      </c>
      <c r="D1525" s="1">
        <v>2017</v>
      </c>
      <c r="E1525" s="1" t="s">
        <v>618</v>
      </c>
      <c r="F1525" s="1">
        <v>67494</v>
      </c>
      <c r="G1525" s="1" t="s">
        <v>281</v>
      </c>
      <c r="H1525" s="1" t="s">
        <v>117</v>
      </c>
      <c r="I1525" s="1" t="s">
        <v>597</v>
      </c>
      <c r="J1525" s="1">
        <v>2440</v>
      </c>
      <c r="K1525" s="1" t="s">
        <v>345</v>
      </c>
      <c r="L1525" s="1" t="s">
        <v>566</v>
      </c>
      <c r="M1525" s="1"/>
      <c r="N1525" s="1" t="s">
        <v>606</v>
      </c>
      <c r="O1525" s="1" t="str">
        <f t="shared" si="736"/>
        <v>No</v>
      </c>
      <c r="P1525" s="1" t="s">
        <v>722</v>
      </c>
      <c r="Q1525" s="1">
        <v>140</v>
      </c>
      <c r="R1525" s="1">
        <f t="shared" si="733"/>
        <v>0</v>
      </c>
      <c r="S1525" s="1">
        <v>80</v>
      </c>
      <c r="T1525" s="1" t="s">
        <v>30</v>
      </c>
      <c r="U1525" s="1">
        <f>R1525/1000</f>
        <v>0</v>
      </c>
      <c r="V1525" s="1">
        <f>S1525/1000</f>
        <v>0.08</v>
      </c>
      <c r="W1525" s="1" t="s">
        <v>231</v>
      </c>
      <c r="X1525" s="1" t="str">
        <f t="shared" si="742"/>
        <v>No</v>
      </c>
      <c r="AB1525" t="s">
        <v>457</v>
      </c>
      <c r="AC1525" t="str">
        <f t="shared" si="737"/>
        <v>No</v>
      </c>
      <c r="AD1525" t="str">
        <f t="shared" si="719"/>
        <v>Yes</v>
      </c>
      <c r="AE1525" t="str">
        <f t="shared" si="720"/>
        <v>No</v>
      </c>
      <c r="AF1525" t="str">
        <f t="shared" si="721"/>
        <v>Yes</v>
      </c>
      <c r="AG1525" t="str">
        <f t="shared" si="722"/>
        <v>Yes</v>
      </c>
      <c r="AH1525" s="1" t="s">
        <v>348</v>
      </c>
      <c r="AI1525" t="s">
        <v>348</v>
      </c>
      <c r="AJ1525" t="str">
        <f t="shared" ref="AJ1525:AJ1588" si="743">IF(AC1525="Yes", "Pesticide", "")</f>
        <v/>
      </c>
      <c r="AK1525" t="str">
        <f t="shared" si="726"/>
        <v>PCP</v>
      </c>
      <c r="AL1525" t="str">
        <f t="shared" si="727"/>
        <v/>
      </c>
      <c r="AM1525" t="str">
        <f t="shared" si="715"/>
        <v>Industrial</v>
      </c>
      <c r="AN1525" t="str">
        <f t="shared" si="716"/>
        <v>Pharmaceutical</v>
      </c>
      <c r="AO1525" t="str">
        <f t="shared" si="717"/>
        <v/>
      </c>
      <c r="AP1525" t="str">
        <f t="shared" si="718"/>
        <v/>
      </c>
    </row>
    <row r="1526" spans="1:42" hidden="1" x14ac:dyDescent="0.35">
      <c r="A1526" s="1">
        <v>4087000</v>
      </c>
      <c r="B1526" s="1" t="s">
        <v>3</v>
      </c>
      <c r="C1526" s="1" t="s">
        <v>4</v>
      </c>
      <c r="D1526" s="1">
        <v>2017</v>
      </c>
      <c r="E1526" s="1" t="s">
        <v>618</v>
      </c>
      <c r="F1526" s="1">
        <v>34475</v>
      </c>
      <c r="G1526" s="1" t="s">
        <v>599</v>
      </c>
      <c r="H1526" s="1" t="s">
        <v>19</v>
      </c>
      <c r="I1526" s="1" t="s">
        <v>596</v>
      </c>
      <c r="J1526" s="1">
        <v>4433</v>
      </c>
      <c r="K1526" s="1" t="s">
        <v>614</v>
      </c>
      <c r="L1526" s="1" t="s">
        <v>548</v>
      </c>
      <c r="M1526" s="1"/>
      <c r="N1526" s="1" t="s">
        <v>606</v>
      </c>
      <c r="O1526" s="1" t="str">
        <f t="shared" si="736"/>
        <v>No</v>
      </c>
      <c r="P1526" s="1" t="s">
        <v>722</v>
      </c>
      <c r="Q1526" s="1">
        <v>0.16</v>
      </c>
      <c r="R1526" s="1">
        <f t="shared" si="733"/>
        <v>0</v>
      </c>
      <c r="S1526" s="1">
        <f>IF(O1526="No", Q1526, " ")</f>
        <v>0.16</v>
      </c>
      <c r="T1526" s="1" t="s">
        <v>7</v>
      </c>
      <c r="U1526" s="1">
        <f>R1526/1</f>
        <v>0</v>
      </c>
      <c r="V1526" s="1">
        <f>S1526</f>
        <v>0.16</v>
      </c>
      <c r="W1526" s="1" t="s">
        <v>177</v>
      </c>
      <c r="X1526" s="1" t="str">
        <f t="shared" si="742"/>
        <v>No</v>
      </c>
      <c r="AB1526" t="s">
        <v>360</v>
      </c>
      <c r="AC1526" t="str">
        <f t="shared" si="737"/>
        <v>No</v>
      </c>
      <c r="AD1526" t="str">
        <f t="shared" si="719"/>
        <v>Yes</v>
      </c>
      <c r="AE1526" t="str">
        <f t="shared" si="720"/>
        <v>Yes</v>
      </c>
      <c r="AF1526" t="str">
        <f t="shared" si="721"/>
        <v>Yes</v>
      </c>
      <c r="AG1526" t="str">
        <f t="shared" si="722"/>
        <v>Yes</v>
      </c>
      <c r="AH1526" t="s">
        <v>348</v>
      </c>
      <c r="AI1526" t="s">
        <v>348</v>
      </c>
      <c r="AJ1526" t="str">
        <f t="shared" si="743"/>
        <v/>
      </c>
      <c r="AK1526" t="str">
        <f t="shared" si="726"/>
        <v>PCP</v>
      </c>
      <c r="AL1526" t="str">
        <f t="shared" si="727"/>
        <v>Consumer</v>
      </c>
      <c r="AM1526" t="str">
        <f t="shared" si="715"/>
        <v>Industrial</v>
      </c>
      <c r="AN1526" t="str">
        <f t="shared" si="716"/>
        <v>Pharmaceutical</v>
      </c>
      <c r="AO1526" t="str">
        <f t="shared" si="717"/>
        <v/>
      </c>
      <c r="AP1526" t="str">
        <f t="shared" si="718"/>
        <v/>
      </c>
    </row>
    <row r="1527" spans="1:42" hidden="1" x14ac:dyDescent="0.35">
      <c r="A1527" s="1">
        <v>4087170</v>
      </c>
      <c r="B1527" s="1" t="s">
        <v>586</v>
      </c>
      <c r="C1527" s="1" t="s">
        <v>588</v>
      </c>
      <c r="D1527" s="1">
        <v>2017</v>
      </c>
      <c r="E1527" s="1" t="s">
        <v>618</v>
      </c>
      <c r="F1527" s="1">
        <v>67455</v>
      </c>
      <c r="G1527" s="1" t="s">
        <v>250</v>
      </c>
      <c r="H1527" s="1" t="s">
        <v>88</v>
      </c>
      <c r="I1527" s="1" t="s">
        <v>597</v>
      </c>
      <c r="J1527" s="1">
        <v>2440</v>
      </c>
      <c r="K1527" s="1" t="s">
        <v>345</v>
      </c>
      <c r="L1527" s="1" t="s">
        <v>550</v>
      </c>
      <c r="M1527" s="1"/>
      <c r="N1527" s="1" t="s">
        <v>606</v>
      </c>
      <c r="O1527" s="1" t="str">
        <f t="shared" si="736"/>
        <v>No</v>
      </c>
      <c r="P1527" s="1" t="s">
        <v>722</v>
      </c>
      <c r="Q1527" s="1">
        <v>11</v>
      </c>
      <c r="R1527" s="1">
        <f t="shared" si="733"/>
        <v>0</v>
      </c>
      <c r="S1527" s="1">
        <v>11</v>
      </c>
      <c r="T1527" s="1" t="s">
        <v>30</v>
      </c>
      <c r="U1527" s="1">
        <f>R1527/1000</f>
        <v>0</v>
      </c>
      <c r="V1527" s="1">
        <f>S1527/1000</f>
        <v>1.0999999999999999E-2</v>
      </c>
      <c r="W1527" s="1" t="s">
        <v>231</v>
      </c>
      <c r="X1527" s="1" t="str">
        <f t="shared" si="742"/>
        <v>No</v>
      </c>
      <c r="AB1527" t="s">
        <v>426</v>
      </c>
      <c r="AC1527" s="1" t="s">
        <v>349</v>
      </c>
      <c r="AD1527" t="str">
        <f t="shared" si="719"/>
        <v>Yes</v>
      </c>
      <c r="AE1527" t="str">
        <f t="shared" si="720"/>
        <v>Yes</v>
      </c>
      <c r="AF1527" t="str">
        <f t="shared" si="721"/>
        <v>No</v>
      </c>
      <c r="AG1527" t="str">
        <f t="shared" si="722"/>
        <v>Yes</v>
      </c>
      <c r="AH1527" s="1" t="s">
        <v>348</v>
      </c>
      <c r="AI1527" t="s">
        <v>348</v>
      </c>
      <c r="AJ1527" t="str">
        <f t="shared" si="743"/>
        <v>Pesticide</v>
      </c>
      <c r="AK1527" t="str">
        <f t="shared" si="726"/>
        <v>PCP</v>
      </c>
      <c r="AL1527" t="str">
        <f t="shared" si="727"/>
        <v>Consumer</v>
      </c>
      <c r="AM1527" t="str">
        <f t="shared" si="715"/>
        <v/>
      </c>
      <c r="AN1527" t="str">
        <f t="shared" si="716"/>
        <v>Pharmaceutical</v>
      </c>
      <c r="AO1527" t="str">
        <f t="shared" si="717"/>
        <v/>
      </c>
      <c r="AP1527" t="str">
        <f t="shared" si="718"/>
        <v/>
      </c>
    </row>
    <row r="1528" spans="1:42" hidden="1" x14ac:dyDescent="0.35">
      <c r="A1528" s="1">
        <v>4087170</v>
      </c>
      <c r="B1528" s="1" t="s">
        <v>586</v>
      </c>
      <c r="C1528" s="1" t="s">
        <v>587</v>
      </c>
      <c r="D1528" s="1">
        <v>2017</v>
      </c>
      <c r="E1528" s="1" t="s">
        <v>618</v>
      </c>
      <c r="F1528" s="1">
        <v>34469</v>
      </c>
      <c r="G1528" s="1" t="s">
        <v>188</v>
      </c>
      <c r="H1528" s="1" t="s">
        <v>18</v>
      </c>
      <c r="I1528" s="1" t="s">
        <v>596</v>
      </c>
      <c r="J1528" s="1">
        <v>4433</v>
      </c>
      <c r="K1528" s="1" t="s">
        <v>614</v>
      </c>
      <c r="L1528" s="1" t="s">
        <v>546</v>
      </c>
      <c r="M1528" s="1" t="s">
        <v>507</v>
      </c>
      <c r="O1528" s="1" t="str">
        <f t="shared" si="736"/>
        <v>Yes</v>
      </c>
      <c r="P1528" s="1" t="s">
        <v>349</v>
      </c>
      <c r="Q1528" s="1">
        <v>0.04</v>
      </c>
      <c r="R1528" s="1">
        <f t="shared" si="733"/>
        <v>0.04</v>
      </c>
      <c r="S1528" s="1">
        <v>0.02</v>
      </c>
      <c r="T1528" s="1" t="s">
        <v>7</v>
      </c>
      <c r="U1528" s="1">
        <f>R1528/1</f>
        <v>0.04</v>
      </c>
      <c r="V1528" s="1">
        <f>S1528</f>
        <v>0.02</v>
      </c>
      <c r="W1528" s="1" t="s">
        <v>177</v>
      </c>
      <c r="X1528" s="1" t="str">
        <f>IF(S1528&lt;R1528, "Yes*", "No")</f>
        <v>Yes*</v>
      </c>
      <c r="AB1528" t="s">
        <v>359</v>
      </c>
      <c r="AC1528" t="str">
        <f t="shared" ref="AC1528:AC1545" si="744">IF(ISNUMBER(SEARCH("Pesticide, active_ingredient", AB1528)), "Yes", "No")</f>
        <v>No</v>
      </c>
      <c r="AD1528" t="str">
        <f t="shared" si="719"/>
        <v>Yes</v>
      </c>
      <c r="AE1528" t="str">
        <f t="shared" si="720"/>
        <v>Yes</v>
      </c>
      <c r="AF1528" t="str">
        <f t="shared" si="721"/>
        <v>Yes</v>
      </c>
      <c r="AG1528" t="str">
        <f t="shared" si="722"/>
        <v>No</v>
      </c>
      <c r="AH1528" t="s">
        <v>349</v>
      </c>
      <c r="AI1528" t="s">
        <v>348</v>
      </c>
      <c r="AJ1528" t="str">
        <f t="shared" si="743"/>
        <v/>
      </c>
      <c r="AK1528" t="str">
        <f t="shared" si="726"/>
        <v>PCP</v>
      </c>
      <c r="AL1528" t="str">
        <f t="shared" si="727"/>
        <v>Consumer</v>
      </c>
      <c r="AM1528" t="str">
        <f t="shared" si="715"/>
        <v>Industrial</v>
      </c>
      <c r="AN1528" t="str">
        <f t="shared" si="716"/>
        <v/>
      </c>
      <c r="AO1528" t="str">
        <f t="shared" si="717"/>
        <v>PAH</v>
      </c>
      <c r="AP1528" t="str">
        <f t="shared" si="718"/>
        <v/>
      </c>
    </row>
    <row r="1529" spans="1:42" hidden="1" x14ac:dyDescent="0.35">
      <c r="A1529" s="1">
        <v>4087170</v>
      </c>
      <c r="B1529" s="1" t="s">
        <v>586</v>
      </c>
      <c r="C1529" s="1" t="s">
        <v>588</v>
      </c>
      <c r="D1529" s="1">
        <v>2017</v>
      </c>
      <c r="E1529" s="1" t="s">
        <v>618</v>
      </c>
      <c r="F1529" s="1">
        <v>67508</v>
      </c>
      <c r="G1529" s="1" t="s">
        <v>295</v>
      </c>
      <c r="H1529" s="1" t="s">
        <v>131</v>
      </c>
      <c r="I1529" s="1" t="s">
        <v>597</v>
      </c>
      <c r="J1529" s="1">
        <v>2440</v>
      </c>
      <c r="K1529" s="1" t="s">
        <v>345</v>
      </c>
      <c r="L1529" s="1" t="s">
        <v>345</v>
      </c>
      <c r="M1529" s="1"/>
      <c r="N1529" s="1" t="s">
        <v>606</v>
      </c>
      <c r="O1529" s="1" t="str">
        <f t="shared" si="736"/>
        <v>No</v>
      </c>
      <c r="P1529" s="1" t="s">
        <v>722</v>
      </c>
      <c r="Q1529" s="1">
        <v>200</v>
      </c>
      <c r="R1529" s="1">
        <f t="shared" si="733"/>
        <v>0</v>
      </c>
      <c r="S1529" s="1">
        <v>50</v>
      </c>
      <c r="T1529" s="1" t="s">
        <v>30</v>
      </c>
      <c r="U1529" s="1">
        <f t="shared" ref="U1529:V1533" si="745">R1529/1000</f>
        <v>0</v>
      </c>
      <c r="V1529" s="1">
        <f t="shared" si="745"/>
        <v>0.05</v>
      </c>
      <c r="W1529" s="1" t="s">
        <v>231</v>
      </c>
      <c r="X1529" s="1" t="str">
        <f t="shared" ref="X1529:X1538" si="746">IF(N1529="E", "Yes", "No")</f>
        <v>No</v>
      </c>
      <c r="AB1529" t="s">
        <v>470</v>
      </c>
      <c r="AC1529" t="str">
        <f t="shared" si="744"/>
        <v>No</v>
      </c>
      <c r="AD1529" t="str">
        <f t="shared" si="719"/>
        <v>No</v>
      </c>
      <c r="AE1529" t="str">
        <f t="shared" si="720"/>
        <v>No</v>
      </c>
      <c r="AF1529" t="str">
        <f t="shared" si="721"/>
        <v>No</v>
      </c>
      <c r="AG1529" t="str">
        <f t="shared" si="722"/>
        <v>Yes</v>
      </c>
      <c r="AH1529" s="1" t="s">
        <v>348</v>
      </c>
      <c r="AI1529" t="s">
        <v>348</v>
      </c>
      <c r="AJ1529" t="str">
        <f t="shared" si="743"/>
        <v/>
      </c>
      <c r="AK1529" t="str">
        <f t="shared" si="726"/>
        <v/>
      </c>
      <c r="AL1529" t="str">
        <f t="shared" si="727"/>
        <v/>
      </c>
      <c r="AM1529" t="str">
        <f t="shared" si="715"/>
        <v/>
      </c>
      <c r="AN1529" t="str">
        <f t="shared" si="716"/>
        <v>Pharmaceutical</v>
      </c>
      <c r="AO1529" t="str">
        <f t="shared" si="717"/>
        <v/>
      </c>
      <c r="AP1529" t="str">
        <f t="shared" si="718"/>
        <v/>
      </c>
    </row>
    <row r="1530" spans="1:42" hidden="1" x14ac:dyDescent="0.35">
      <c r="A1530" s="1">
        <v>4087170</v>
      </c>
      <c r="B1530" s="1" t="s">
        <v>586</v>
      </c>
      <c r="C1530" s="1" t="s">
        <v>587</v>
      </c>
      <c r="D1530" s="1">
        <v>2017</v>
      </c>
      <c r="E1530" s="1" t="s">
        <v>618</v>
      </c>
      <c r="F1530" s="1">
        <v>67997</v>
      </c>
      <c r="G1530" s="1" t="s">
        <v>319</v>
      </c>
      <c r="H1530" s="1" t="s">
        <v>151</v>
      </c>
      <c r="I1530" s="1" t="s">
        <v>597</v>
      </c>
      <c r="J1530" s="1">
        <v>2440</v>
      </c>
      <c r="K1530" s="1" t="s">
        <v>345</v>
      </c>
      <c r="L1530" s="1" t="s">
        <v>563</v>
      </c>
      <c r="M1530" s="1"/>
      <c r="N1530" s="1" t="s">
        <v>606</v>
      </c>
      <c r="O1530" s="1" t="str">
        <f t="shared" si="736"/>
        <v>No</v>
      </c>
      <c r="P1530" s="1" t="s">
        <v>722</v>
      </c>
      <c r="Q1530" s="1">
        <v>44</v>
      </c>
      <c r="R1530" s="1">
        <f t="shared" si="733"/>
        <v>0</v>
      </c>
      <c r="S1530" s="1">
        <v>44</v>
      </c>
      <c r="T1530" s="1" t="s">
        <v>30</v>
      </c>
      <c r="U1530" s="1">
        <f t="shared" si="745"/>
        <v>0</v>
      </c>
      <c r="V1530" s="1">
        <f t="shared" si="745"/>
        <v>4.3999999999999997E-2</v>
      </c>
      <c r="W1530" s="1" t="s">
        <v>318</v>
      </c>
      <c r="X1530" s="1" t="str">
        <f t="shared" si="746"/>
        <v>No</v>
      </c>
      <c r="AB1530" t="s">
        <v>490</v>
      </c>
      <c r="AC1530" t="str">
        <f t="shared" si="744"/>
        <v>No</v>
      </c>
      <c r="AD1530" t="str">
        <f t="shared" si="719"/>
        <v>Yes</v>
      </c>
      <c r="AE1530" t="str">
        <f t="shared" si="720"/>
        <v>No</v>
      </c>
      <c r="AF1530" t="str">
        <f t="shared" si="721"/>
        <v>No</v>
      </c>
      <c r="AG1530" t="str">
        <f t="shared" si="722"/>
        <v>Yes</v>
      </c>
      <c r="AH1530" s="1" t="s">
        <v>348</v>
      </c>
      <c r="AI1530" t="s">
        <v>348</v>
      </c>
      <c r="AJ1530" t="str">
        <f t="shared" si="743"/>
        <v/>
      </c>
      <c r="AK1530" t="str">
        <f t="shared" si="726"/>
        <v>PCP</v>
      </c>
      <c r="AL1530" t="str">
        <f t="shared" si="727"/>
        <v/>
      </c>
      <c r="AM1530" t="str">
        <f t="shared" si="715"/>
        <v/>
      </c>
      <c r="AN1530" t="str">
        <f t="shared" si="716"/>
        <v>Pharmaceutical</v>
      </c>
      <c r="AO1530" t="str">
        <f t="shared" si="717"/>
        <v/>
      </c>
      <c r="AP1530" t="str">
        <f t="shared" si="718"/>
        <v/>
      </c>
    </row>
    <row r="1531" spans="1:42" hidden="1" x14ac:dyDescent="0.35">
      <c r="A1531" s="1">
        <v>4087170</v>
      </c>
      <c r="B1531" s="1" t="s">
        <v>586</v>
      </c>
      <c r="C1531" s="1" t="s">
        <v>588</v>
      </c>
      <c r="D1531" s="1">
        <v>2017</v>
      </c>
      <c r="E1531" s="1" t="s">
        <v>618</v>
      </c>
      <c r="F1531" s="1">
        <v>67517</v>
      </c>
      <c r="G1531" s="1" t="s">
        <v>302</v>
      </c>
      <c r="H1531" s="1" t="s">
        <v>136</v>
      </c>
      <c r="I1531" s="1" t="s">
        <v>597</v>
      </c>
      <c r="J1531" s="1">
        <v>2440</v>
      </c>
      <c r="K1531" s="1" t="s">
        <v>345</v>
      </c>
      <c r="L1531" s="1" t="s">
        <v>345</v>
      </c>
      <c r="M1531" s="1"/>
      <c r="N1531" s="1" t="s">
        <v>606</v>
      </c>
      <c r="O1531" s="1" t="str">
        <f t="shared" si="736"/>
        <v>No</v>
      </c>
      <c r="P1531" s="1" t="s">
        <v>722</v>
      </c>
      <c r="Q1531" s="1">
        <v>15</v>
      </c>
      <c r="R1531" s="1">
        <f t="shared" si="733"/>
        <v>0</v>
      </c>
      <c r="S1531" s="1">
        <v>7.4</v>
      </c>
      <c r="T1531" s="1" t="s">
        <v>30</v>
      </c>
      <c r="U1531" s="1">
        <f t="shared" si="745"/>
        <v>0</v>
      </c>
      <c r="V1531" s="1">
        <f t="shared" si="745"/>
        <v>7.4000000000000003E-3</v>
      </c>
      <c r="W1531" s="1" t="s">
        <v>231</v>
      </c>
      <c r="X1531" s="1" t="str">
        <f t="shared" si="746"/>
        <v>No</v>
      </c>
      <c r="AB1531" s="1" t="s">
        <v>478</v>
      </c>
      <c r="AC1531" t="str">
        <f t="shared" si="744"/>
        <v>No</v>
      </c>
      <c r="AD1531" t="str">
        <f t="shared" si="719"/>
        <v>No</v>
      </c>
      <c r="AE1531" t="str">
        <f t="shared" si="720"/>
        <v>No</v>
      </c>
      <c r="AF1531" t="str">
        <f t="shared" si="721"/>
        <v>No</v>
      </c>
      <c r="AG1531" t="str">
        <f t="shared" si="722"/>
        <v>Yes</v>
      </c>
      <c r="AH1531" s="1" t="s">
        <v>348</v>
      </c>
      <c r="AI1531" t="s">
        <v>348</v>
      </c>
      <c r="AJ1531" t="str">
        <f t="shared" si="743"/>
        <v/>
      </c>
      <c r="AK1531" t="str">
        <f t="shared" si="726"/>
        <v/>
      </c>
      <c r="AL1531" t="str">
        <f t="shared" si="727"/>
        <v/>
      </c>
      <c r="AM1531" t="str">
        <f t="shared" ref="AM1531:AM1594" si="747">IF(AF1531="Yes", "Industrial", "")</f>
        <v/>
      </c>
      <c r="AN1531" t="str">
        <f t="shared" ref="AN1531:AN1594" si="748">IF(AG1531="Yes", "Pharmaceutical", "")</f>
        <v>Pharmaceutical</v>
      </c>
      <c r="AO1531" t="str">
        <f t="shared" ref="AO1531:AO1594" si="749">IF(AH1531="Yes", "PAH", "")</f>
        <v/>
      </c>
      <c r="AP1531" t="str">
        <f t="shared" ref="AP1531:AP1594" si="750">IF(AI1531="Yes", "Other", "")</f>
        <v/>
      </c>
    </row>
    <row r="1532" spans="1:42" hidden="1" x14ac:dyDescent="0.35">
      <c r="A1532" s="1">
        <v>4087170</v>
      </c>
      <c r="B1532" s="1" t="s">
        <v>586</v>
      </c>
      <c r="C1532" s="1" t="s">
        <v>587</v>
      </c>
      <c r="D1532" s="1">
        <v>2017</v>
      </c>
      <c r="E1532" s="1" t="s">
        <v>618</v>
      </c>
      <c r="F1532" s="1">
        <v>67478</v>
      </c>
      <c r="G1532" s="1" t="s">
        <v>269</v>
      </c>
      <c r="H1532" s="1" t="s">
        <v>106</v>
      </c>
      <c r="I1532" s="1" t="s">
        <v>597</v>
      </c>
      <c r="J1532" s="1">
        <v>2440</v>
      </c>
      <c r="K1532" s="1" t="s">
        <v>345</v>
      </c>
      <c r="L1532" s="1" t="s">
        <v>345</v>
      </c>
      <c r="M1532" s="1"/>
      <c r="N1532" s="1" t="s">
        <v>606</v>
      </c>
      <c r="O1532" s="1" t="str">
        <f t="shared" si="736"/>
        <v>No</v>
      </c>
      <c r="P1532" s="1" t="s">
        <v>722</v>
      </c>
      <c r="Q1532" s="1">
        <v>80</v>
      </c>
      <c r="R1532" s="1">
        <f t="shared" si="733"/>
        <v>0</v>
      </c>
      <c r="S1532" s="1">
        <v>30</v>
      </c>
      <c r="T1532" s="1" t="s">
        <v>30</v>
      </c>
      <c r="U1532" s="1">
        <f t="shared" si="745"/>
        <v>0</v>
      </c>
      <c r="V1532" s="1">
        <f t="shared" si="745"/>
        <v>0.03</v>
      </c>
      <c r="W1532" s="1" t="s">
        <v>231</v>
      </c>
      <c r="X1532" s="1" t="str">
        <f t="shared" si="746"/>
        <v>No</v>
      </c>
      <c r="AB1532" t="s">
        <v>446</v>
      </c>
      <c r="AC1532" t="str">
        <f t="shared" si="744"/>
        <v>No</v>
      </c>
      <c r="AD1532" t="str">
        <f t="shared" si="719"/>
        <v>No</v>
      </c>
      <c r="AE1532" t="str">
        <f t="shared" si="720"/>
        <v>No</v>
      </c>
      <c r="AF1532" t="str">
        <f t="shared" si="721"/>
        <v>No</v>
      </c>
      <c r="AG1532" t="str">
        <f t="shared" si="722"/>
        <v>Yes</v>
      </c>
      <c r="AH1532" s="1" t="s">
        <v>348</v>
      </c>
      <c r="AI1532" t="s">
        <v>348</v>
      </c>
      <c r="AJ1532" t="str">
        <f t="shared" si="743"/>
        <v/>
      </c>
      <c r="AK1532" t="str">
        <f t="shared" si="726"/>
        <v/>
      </c>
      <c r="AL1532" t="str">
        <f t="shared" si="727"/>
        <v/>
      </c>
      <c r="AM1532" t="str">
        <f t="shared" si="747"/>
        <v/>
      </c>
      <c r="AN1532" t="str">
        <f t="shared" si="748"/>
        <v>Pharmaceutical</v>
      </c>
      <c r="AO1532" t="str">
        <f t="shared" si="749"/>
        <v/>
      </c>
      <c r="AP1532" t="str">
        <f t="shared" si="750"/>
        <v/>
      </c>
    </row>
    <row r="1533" spans="1:42" hidden="1" x14ac:dyDescent="0.35">
      <c r="A1533" s="1">
        <v>4087170</v>
      </c>
      <c r="B1533" s="1" t="s">
        <v>586</v>
      </c>
      <c r="C1533" s="1" t="s">
        <v>588</v>
      </c>
      <c r="D1533" s="1">
        <v>2017</v>
      </c>
      <c r="E1533" s="1" t="s">
        <v>618</v>
      </c>
      <c r="F1533" s="1">
        <v>67475</v>
      </c>
      <c r="G1533" s="1" t="s">
        <v>266</v>
      </c>
      <c r="H1533" s="1" t="s">
        <v>103</v>
      </c>
      <c r="I1533" s="1" t="s">
        <v>597</v>
      </c>
      <c r="J1533" s="1">
        <v>2440</v>
      </c>
      <c r="K1533" s="1" t="s">
        <v>345</v>
      </c>
      <c r="L1533" s="1" t="s">
        <v>566</v>
      </c>
      <c r="M1533" s="1"/>
      <c r="N1533" s="1" t="s">
        <v>606</v>
      </c>
      <c r="O1533" s="1" t="str">
        <f t="shared" si="736"/>
        <v>No</v>
      </c>
      <c r="P1533" s="1" t="s">
        <v>722</v>
      </c>
      <c r="Q1533" s="1">
        <v>5.2</v>
      </c>
      <c r="R1533" s="1">
        <f t="shared" si="733"/>
        <v>0</v>
      </c>
      <c r="S1533" s="1">
        <v>5.2</v>
      </c>
      <c r="T1533" s="1" t="s">
        <v>30</v>
      </c>
      <c r="U1533" s="1">
        <f t="shared" si="745"/>
        <v>0</v>
      </c>
      <c r="V1533" s="1">
        <f t="shared" si="745"/>
        <v>5.1999999999999998E-3</v>
      </c>
      <c r="W1533" s="1" t="s">
        <v>231</v>
      </c>
      <c r="X1533" s="1" t="str">
        <f t="shared" si="746"/>
        <v>No</v>
      </c>
      <c r="AB1533" t="s">
        <v>442</v>
      </c>
      <c r="AC1533" t="str">
        <f t="shared" si="744"/>
        <v>No</v>
      </c>
      <c r="AD1533" t="str">
        <f t="shared" si="719"/>
        <v>Yes</v>
      </c>
      <c r="AE1533" t="str">
        <f t="shared" si="720"/>
        <v>No</v>
      </c>
      <c r="AF1533" t="str">
        <f t="shared" si="721"/>
        <v>Yes</v>
      </c>
      <c r="AG1533" t="str">
        <f t="shared" si="722"/>
        <v>Yes</v>
      </c>
      <c r="AH1533" s="1" t="s">
        <v>348</v>
      </c>
      <c r="AI1533" t="s">
        <v>348</v>
      </c>
      <c r="AJ1533" t="str">
        <f t="shared" si="743"/>
        <v/>
      </c>
      <c r="AK1533" t="str">
        <f t="shared" si="726"/>
        <v>PCP</v>
      </c>
      <c r="AL1533" t="str">
        <f t="shared" si="727"/>
        <v/>
      </c>
      <c r="AM1533" t="str">
        <f t="shared" si="747"/>
        <v>Industrial</v>
      </c>
      <c r="AN1533" t="str">
        <f t="shared" si="748"/>
        <v>Pharmaceutical</v>
      </c>
      <c r="AO1533" t="str">
        <f t="shared" si="749"/>
        <v/>
      </c>
      <c r="AP1533" t="str">
        <f t="shared" si="750"/>
        <v/>
      </c>
    </row>
    <row r="1534" spans="1:42" hidden="1" x14ac:dyDescent="0.35">
      <c r="A1534" s="1">
        <v>4087170</v>
      </c>
      <c r="B1534" s="1" t="s">
        <v>586</v>
      </c>
      <c r="C1534" s="1" t="s">
        <v>587</v>
      </c>
      <c r="D1534" s="1">
        <v>2017</v>
      </c>
      <c r="E1534" s="1" t="s">
        <v>618</v>
      </c>
      <c r="F1534" s="1">
        <v>77571</v>
      </c>
      <c r="G1534" s="1" t="s">
        <v>341</v>
      </c>
      <c r="H1534" s="1" t="s">
        <v>173</v>
      </c>
      <c r="I1534" s="1" t="s">
        <v>596</v>
      </c>
      <c r="J1534" s="1">
        <v>4433</v>
      </c>
      <c r="K1534" s="1" t="s">
        <v>614</v>
      </c>
      <c r="L1534" s="1" t="s">
        <v>532</v>
      </c>
      <c r="M1534" s="1"/>
      <c r="N1534" s="1" t="s">
        <v>606</v>
      </c>
      <c r="O1534" s="1" t="str">
        <f t="shared" si="736"/>
        <v>No</v>
      </c>
      <c r="P1534" s="1" t="s">
        <v>722</v>
      </c>
      <c r="Q1534" s="1">
        <v>0.02</v>
      </c>
      <c r="R1534" s="1">
        <f t="shared" si="733"/>
        <v>0</v>
      </c>
      <c r="S1534" s="1">
        <v>0.02</v>
      </c>
      <c r="T1534" s="1" t="s">
        <v>7</v>
      </c>
      <c r="U1534" s="1">
        <f>R1534/1</f>
        <v>0</v>
      </c>
      <c r="V1534" s="1">
        <f>S1534</f>
        <v>0.02</v>
      </c>
      <c r="W1534" s="1" t="s">
        <v>318</v>
      </c>
      <c r="X1534" s="1" t="str">
        <f t="shared" si="746"/>
        <v>No</v>
      </c>
      <c r="AB1534" s="1" t="s">
        <v>513</v>
      </c>
      <c r="AC1534" t="str">
        <f t="shared" si="744"/>
        <v>No</v>
      </c>
      <c r="AD1534" t="str">
        <f t="shared" si="719"/>
        <v>No</v>
      </c>
      <c r="AE1534" t="str">
        <f t="shared" si="720"/>
        <v>No</v>
      </c>
      <c r="AF1534" t="str">
        <f t="shared" si="721"/>
        <v>No</v>
      </c>
      <c r="AG1534" t="str">
        <f t="shared" si="722"/>
        <v>No</v>
      </c>
      <c r="AH1534" s="1" t="s">
        <v>348</v>
      </c>
      <c r="AI1534" t="s">
        <v>349</v>
      </c>
      <c r="AJ1534" t="str">
        <f t="shared" si="743"/>
        <v/>
      </c>
      <c r="AK1534" t="str">
        <f t="shared" si="726"/>
        <v/>
      </c>
      <c r="AL1534" t="str">
        <f t="shared" si="727"/>
        <v/>
      </c>
      <c r="AM1534" t="str">
        <f t="shared" si="747"/>
        <v/>
      </c>
      <c r="AN1534" t="str">
        <f t="shared" si="748"/>
        <v/>
      </c>
      <c r="AO1534" t="str">
        <f t="shared" si="749"/>
        <v/>
      </c>
      <c r="AP1534" t="str">
        <f t="shared" si="750"/>
        <v>Other</v>
      </c>
    </row>
    <row r="1535" spans="1:42" hidden="1" x14ac:dyDescent="0.35">
      <c r="A1535" s="1">
        <v>4087170</v>
      </c>
      <c r="B1535" s="1" t="s">
        <v>586</v>
      </c>
      <c r="C1535" s="1" t="s">
        <v>588</v>
      </c>
      <c r="D1535" s="1">
        <v>2017</v>
      </c>
      <c r="E1535" s="1" t="s">
        <v>618</v>
      </c>
      <c r="F1535" s="1">
        <v>32104</v>
      </c>
      <c r="G1535" s="1" t="s">
        <v>181</v>
      </c>
      <c r="H1535" s="1" t="s">
        <v>11</v>
      </c>
      <c r="I1535" s="1" t="s">
        <v>596</v>
      </c>
      <c r="J1535" s="1">
        <v>4433</v>
      </c>
      <c r="K1535" s="1" t="s">
        <v>614</v>
      </c>
      <c r="L1535" s="1" t="s">
        <v>345</v>
      </c>
      <c r="M1535" s="1"/>
      <c r="N1535" s="1" t="s">
        <v>606</v>
      </c>
      <c r="O1535" s="1" t="str">
        <f t="shared" si="736"/>
        <v>No</v>
      </c>
      <c r="P1535" s="1" t="s">
        <v>722</v>
      </c>
      <c r="Q1535" s="1">
        <v>0.16</v>
      </c>
      <c r="R1535" s="1">
        <f t="shared" si="733"/>
        <v>0</v>
      </c>
      <c r="S1535" s="1">
        <v>0.16</v>
      </c>
      <c r="T1535" s="1" t="s">
        <v>7</v>
      </c>
      <c r="U1535" s="1">
        <f>R1535/1</f>
        <v>0</v>
      </c>
      <c r="V1535" s="1">
        <f>S1535</f>
        <v>0.16</v>
      </c>
      <c r="W1535" s="1" t="s">
        <v>177</v>
      </c>
      <c r="X1535" s="1" t="str">
        <f t="shared" si="746"/>
        <v>No</v>
      </c>
      <c r="AB1535" t="s">
        <v>353</v>
      </c>
      <c r="AC1535" t="str">
        <f t="shared" si="744"/>
        <v>No</v>
      </c>
      <c r="AD1535" t="str">
        <f t="shared" ref="AD1535:AD1598" si="751">IF(ISNUMBER(SEARCH("Personal_care", AB1535)), "Yes", "No")</f>
        <v>No</v>
      </c>
      <c r="AE1535" t="str">
        <f t="shared" ref="AE1535:AE1598" si="752">IF(ISNUMBER(SEARCH("Consumer_use", AB1535)), "Yes", "No")</f>
        <v>No</v>
      </c>
      <c r="AF1535" t="str">
        <f t="shared" ref="AF1535:AF1598" si="753">IF(ISNUMBER(SEARCH("Industrial_manufacturing", AB1535)), "Yes", "No")</f>
        <v>No</v>
      </c>
      <c r="AG1535" t="str">
        <f t="shared" ref="AG1535:AG1598" si="754">IF(ISNUMBER(SEARCH("Drug", AB1535)), "Yes", "No")</f>
        <v>Yes</v>
      </c>
      <c r="AH1535" t="s">
        <v>348</v>
      </c>
      <c r="AI1535" t="s">
        <v>348</v>
      </c>
      <c r="AJ1535" t="str">
        <f t="shared" si="743"/>
        <v/>
      </c>
      <c r="AK1535" t="str">
        <f t="shared" si="726"/>
        <v/>
      </c>
      <c r="AL1535" t="str">
        <f t="shared" si="727"/>
        <v/>
      </c>
      <c r="AM1535" t="str">
        <f t="shared" si="747"/>
        <v/>
      </c>
      <c r="AN1535" t="str">
        <f t="shared" si="748"/>
        <v>Pharmaceutical</v>
      </c>
      <c r="AO1535" t="str">
        <f t="shared" si="749"/>
        <v/>
      </c>
      <c r="AP1535" t="str">
        <f t="shared" si="750"/>
        <v/>
      </c>
    </row>
    <row r="1536" spans="1:42" hidden="1" x14ac:dyDescent="0.35">
      <c r="A1536" s="1">
        <v>4087170</v>
      </c>
      <c r="B1536" s="1" t="s">
        <v>586</v>
      </c>
      <c r="C1536" s="1" t="s">
        <v>587</v>
      </c>
      <c r="D1536" s="1">
        <v>2017</v>
      </c>
      <c r="E1536" s="1" t="s">
        <v>618</v>
      </c>
      <c r="F1536" s="1">
        <v>67532</v>
      </c>
      <c r="G1536" s="1" t="s">
        <v>315</v>
      </c>
      <c r="H1536" s="1" t="s">
        <v>149</v>
      </c>
      <c r="I1536" s="1" t="s">
        <v>597</v>
      </c>
      <c r="J1536" s="1">
        <v>2440</v>
      </c>
      <c r="K1536" s="1" t="s">
        <v>345</v>
      </c>
      <c r="L1536" s="1" t="s">
        <v>345</v>
      </c>
      <c r="M1536" s="1"/>
      <c r="N1536" s="1" t="s">
        <v>606</v>
      </c>
      <c r="O1536" s="1" t="str">
        <f t="shared" si="736"/>
        <v>No</v>
      </c>
      <c r="P1536" s="1" t="s">
        <v>722</v>
      </c>
      <c r="Q1536" s="1">
        <v>80</v>
      </c>
      <c r="R1536" s="1">
        <f t="shared" si="733"/>
        <v>0</v>
      </c>
      <c r="S1536" s="1">
        <v>80</v>
      </c>
      <c r="T1536" s="1" t="s">
        <v>30</v>
      </c>
      <c r="U1536" s="1">
        <f>R1536/1000</f>
        <v>0</v>
      </c>
      <c r="V1536" s="1">
        <f>S1536/1000</f>
        <v>0.08</v>
      </c>
      <c r="W1536" s="1" t="s">
        <v>231</v>
      </c>
      <c r="X1536" s="1" t="str">
        <f t="shared" si="746"/>
        <v>No</v>
      </c>
      <c r="AB1536" s="1" t="s">
        <v>445</v>
      </c>
      <c r="AC1536" t="str">
        <f t="shared" si="744"/>
        <v>No</v>
      </c>
      <c r="AD1536" t="str">
        <f t="shared" si="751"/>
        <v>No</v>
      </c>
      <c r="AE1536" t="str">
        <f t="shared" si="752"/>
        <v>No</v>
      </c>
      <c r="AF1536" t="str">
        <f t="shared" si="753"/>
        <v>No</v>
      </c>
      <c r="AG1536" t="str">
        <f t="shared" si="754"/>
        <v>Yes</v>
      </c>
      <c r="AH1536" s="1" t="s">
        <v>348</v>
      </c>
      <c r="AI1536" t="s">
        <v>348</v>
      </c>
      <c r="AJ1536" t="str">
        <f t="shared" si="743"/>
        <v/>
      </c>
      <c r="AK1536" t="str">
        <f t="shared" si="726"/>
        <v/>
      </c>
      <c r="AL1536" t="str">
        <f t="shared" si="727"/>
        <v/>
      </c>
      <c r="AM1536" t="str">
        <f t="shared" si="747"/>
        <v/>
      </c>
      <c r="AN1536" t="str">
        <f t="shared" si="748"/>
        <v>Pharmaceutical</v>
      </c>
      <c r="AO1536" t="str">
        <f t="shared" si="749"/>
        <v/>
      </c>
      <c r="AP1536" t="str">
        <f t="shared" si="750"/>
        <v/>
      </c>
    </row>
    <row r="1537" spans="1:42" hidden="1" x14ac:dyDescent="0.35">
      <c r="A1537" s="1">
        <v>4087170</v>
      </c>
      <c r="B1537" s="1" t="s">
        <v>586</v>
      </c>
      <c r="C1537" s="1" t="s">
        <v>588</v>
      </c>
      <c r="D1537" s="1">
        <v>2017</v>
      </c>
      <c r="E1537" s="1" t="s">
        <v>618</v>
      </c>
      <c r="F1537" s="1">
        <v>62832</v>
      </c>
      <c r="G1537" s="1" t="s">
        <v>226</v>
      </c>
      <c r="H1537" s="1" t="s">
        <v>65</v>
      </c>
      <c r="I1537" s="1" t="s">
        <v>596</v>
      </c>
      <c r="J1537" s="1">
        <v>4433</v>
      </c>
      <c r="K1537" s="1" t="s">
        <v>614</v>
      </c>
      <c r="L1537" s="1" t="s">
        <v>547</v>
      </c>
      <c r="M1537" s="1"/>
      <c r="N1537" s="1" t="s">
        <v>606</v>
      </c>
      <c r="O1537" s="1" t="str">
        <f t="shared" si="736"/>
        <v>No</v>
      </c>
      <c r="P1537" s="1" t="s">
        <v>722</v>
      </c>
      <c r="Q1537" s="1">
        <v>6.4000000000000001E-2</v>
      </c>
      <c r="R1537" s="1">
        <f t="shared" si="733"/>
        <v>0</v>
      </c>
      <c r="S1537" s="1">
        <v>6.4000000000000001E-2</v>
      </c>
      <c r="T1537" s="1" t="s">
        <v>7</v>
      </c>
      <c r="U1537" s="1">
        <f>R1537/1</f>
        <v>0</v>
      </c>
      <c r="V1537" s="1">
        <f>S1537</f>
        <v>6.4000000000000001E-2</v>
      </c>
      <c r="W1537" s="1" t="s">
        <v>177</v>
      </c>
      <c r="X1537" s="1" t="str">
        <f t="shared" si="746"/>
        <v>No</v>
      </c>
      <c r="AB1537" t="s">
        <v>406</v>
      </c>
      <c r="AC1537" t="str">
        <f t="shared" si="744"/>
        <v>No</v>
      </c>
      <c r="AD1537" t="str">
        <f t="shared" si="751"/>
        <v>Yes</v>
      </c>
      <c r="AE1537" t="str">
        <f t="shared" si="752"/>
        <v>Yes</v>
      </c>
      <c r="AF1537" t="str">
        <f t="shared" si="753"/>
        <v>Yes</v>
      </c>
      <c r="AG1537" t="str">
        <f t="shared" si="754"/>
        <v>No</v>
      </c>
      <c r="AH1537" s="1" t="s">
        <v>348</v>
      </c>
      <c r="AI1537" t="s">
        <v>348</v>
      </c>
      <c r="AJ1537" t="str">
        <f t="shared" si="743"/>
        <v/>
      </c>
      <c r="AK1537" t="str">
        <f t="shared" si="726"/>
        <v>PCP</v>
      </c>
      <c r="AL1537" t="str">
        <f t="shared" si="727"/>
        <v>Consumer</v>
      </c>
      <c r="AM1537" t="str">
        <f t="shared" si="747"/>
        <v>Industrial</v>
      </c>
      <c r="AN1537" t="str">
        <f t="shared" si="748"/>
        <v/>
      </c>
      <c r="AO1537" t="str">
        <f t="shared" si="749"/>
        <v/>
      </c>
      <c r="AP1537" t="str">
        <f t="shared" si="750"/>
        <v/>
      </c>
    </row>
    <row r="1538" spans="1:42" hidden="1" x14ac:dyDescent="0.35">
      <c r="A1538" s="1">
        <v>4087000</v>
      </c>
      <c r="B1538" s="1" t="s">
        <v>3</v>
      </c>
      <c r="C1538" s="1" t="s">
        <v>4</v>
      </c>
      <c r="D1538" s="1">
        <v>2017</v>
      </c>
      <c r="E1538" s="1" t="s">
        <v>618</v>
      </c>
      <c r="F1538" s="1">
        <v>67494</v>
      </c>
      <c r="G1538" s="1" t="s">
        <v>281</v>
      </c>
      <c r="H1538" s="1" t="s">
        <v>117</v>
      </c>
      <c r="I1538" s="1" t="s">
        <v>597</v>
      </c>
      <c r="J1538" s="1">
        <v>2440</v>
      </c>
      <c r="K1538" s="1" t="s">
        <v>345</v>
      </c>
      <c r="L1538" s="1" t="s">
        <v>566</v>
      </c>
      <c r="M1538" s="1"/>
      <c r="N1538" s="1" t="s">
        <v>606</v>
      </c>
      <c r="O1538" s="1" t="str">
        <f t="shared" si="736"/>
        <v>No</v>
      </c>
      <c r="P1538" s="1" t="s">
        <v>722</v>
      </c>
      <c r="Q1538" s="1">
        <v>200</v>
      </c>
      <c r="R1538" s="1">
        <f t="shared" si="733"/>
        <v>0</v>
      </c>
      <c r="S1538" s="1">
        <v>80</v>
      </c>
      <c r="T1538" s="1" t="s">
        <v>30</v>
      </c>
      <c r="U1538" s="1">
        <f>R1538/1000</f>
        <v>0</v>
      </c>
      <c r="V1538" s="1">
        <f>S1538/1000</f>
        <v>0.08</v>
      </c>
      <c r="W1538" s="1" t="s">
        <v>231</v>
      </c>
      <c r="X1538" s="1" t="str">
        <f t="shared" si="746"/>
        <v>No</v>
      </c>
      <c r="AB1538" t="s">
        <v>457</v>
      </c>
      <c r="AC1538" t="str">
        <f t="shared" si="744"/>
        <v>No</v>
      </c>
      <c r="AD1538" t="str">
        <f t="shared" si="751"/>
        <v>Yes</v>
      </c>
      <c r="AE1538" t="str">
        <f t="shared" si="752"/>
        <v>No</v>
      </c>
      <c r="AF1538" t="str">
        <f t="shared" si="753"/>
        <v>Yes</v>
      </c>
      <c r="AG1538" t="str">
        <f t="shared" si="754"/>
        <v>Yes</v>
      </c>
      <c r="AH1538" s="1" t="s">
        <v>348</v>
      </c>
      <c r="AI1538" t="s">
        <v>348</v>
      </c>
      <c r="AJ1538" t="str">
        <f t="shared" si="743"/>
        <v/>
      </c>
      <c r="AK1538" t="str">
        <f t="shared" ref="AK1538:AK1601" si="755">IF(AD1538="Yes", "PCP", "")</f>
        <v>PCP</v>
      </c>
      <c r="AL1538" t="str">
        <f t="shared" ref="AL1538:AL1601" si="756">IF(AE1538="Yes", "Consumer", "")</f>
        <v/>
      </c>
      <c r="AM1538" t="str">
        <f t="shared" si="747"/>
        <v>Industrial</v>
      </c>
      <c r="AN1538" t="str">
        <f t="shared" si="748"/>
        <v>Pharmaceutical</v>
      </c>
      <c r="AO1538" t="str">
        <f t="shared" si="749"/>
        <v/>
      </c>
      <c r="AP1538" t="str">
        <f t="shared" si="750"/>
        <v/>
      </c>
    </row>
    <row r="1539" spans="1:42" hidden="1" x14ac:dyDescent="0.35">
      <c r="A1539">
        <v>40870112</v>
      </c>
      <c r="B1539" t="s">
        <v>573</v>
      </c>
      <c r="C1539" t="s">
        <v>574</v>
      </c>
      <c r="D1539">
        <v>2017</v>
      </c>
      <c r="E1539" t="s">
        <v>620</v>
      </c>
      <c r="F1539" s="4">
        <v>63214</v>
      </c>
      <c r="G1539" t="s">
        <v>222</v>
      </c>
      <c r="H1539" t="s">
        <v>60</v>
      </c>
      <c r="I1539" t="s">
        <v>693</v>
      </c>
      <c r="N1539" t="s">
        <v>606</v>
      </c>
      <c r="O1539" s="1" t="str">
        <f t="shared" ref="O1539:O1570" si="757">IF(N1539="&lt;", "No", "Yes")</f>
        <v>No</v>
      </c>
      <c r="Q1539">
        <v>1000</v>
      </c>
      <c r="R1539">
        <f t="shared" si="733"/>
        <v>0</v>
      </c>
      <c r="S1539">
        <v>200</v>
      </c>
      <c r="T1539" t="s">
        <v>622</v>
      </c>
      <c r="U1539">
        <f t="shared" ref="U1539:U1552" si="758">R1539/1</f>
        <v>0</v>
      </c>
      <c r="V1539">
        <f t="shared" ref="V1539:V1545" si="759">U1539</f>
        <v>0</v>
      </c>
      <c r="W1539" t="s">
        <v>648</v>
      </c>
      <c r="X1539" t="str">
        <f t="shared" ref="X1539:X1545" si="760">IF(S1539&lt;R1539, "Yes*", "No")</f>
        <v>No</v>
      </c>
      <c r="AB1539" t="s">
        <v>399</v>
      </c>
      <c r="AC1539" t="str">
        <f t="shared" si="744"/>
        <v>No</v>
      </c>
      <c r="AD1539" t="str">
        <f t="shared" si="751"/>
        <v>No</v>
      </c>
      <c r="AE1539" t="str">
        <f t="shared" si="752"/>
        <v>Yes</v>
      </c>
      <c r="AF1539" t="str">
        <f t="shared" si="753"/>
        <v>No</v>
      </c>
      <c r="AG1539" t="str">
        <f t="shared" si="754"/>
        <v>Yes</v>
      </c>
      <c r="AH1539" t="s">
        <v>349</v>
      </c>
      <c r="AI1539" t="s">
        <v>348</v>
      </c>
      <c r="AJ1539" t="str">
        <f t="shared" si="743"/>
        <v/>
      </c>
      <c r="AK1539" t="str">
        <f t="shared" si="755"/>
        <v/>
      </c>
      <c r="AL1539" t="str">
        <f t="shared" si="756"/>
        <v>Consumer</v>
      </c>
      <c r="AM1539" t="str">
        <f t="shared" si="747"/>
        <v/>
      </c>
      <c r="AN1539" t="str">
        <f t="shared" si="748"/>
        <v>Pharmaceutical</v>
      </c>
      <c r="AO1539" t="str">
        <f t="shared" si="749"/>
        <v>PAH</v>
      </c>
      <c r="AP1539" t="str">
        <f t="shared" si="750"/>
        <v/>
      </c>
    </row>
    <row r="1540" spans="1:42" hidden="1" x14ac:dyDescent="0.35">
      <c r="A1540">
        <v>4087170</v>
      </c>
      <c r="B1540" t="s">
        <v>586</v>
      </c>
      <c r="C1540" t="s">
        <v>587</v>
      </c>
      <c r="D1540">
        <v>2017</v>
      </c>
      <c r="E1540" t="s">
        <v>620</v>
      </c>
      <c r="F1540" s="4">
        <v>63214</v>
      </c>
      <c r="G1540" t="s">
        <v>222</v>
      </c>
      <c r="H1540" t="s">
        <v>60</v>
      </c>
      <c r="I1540" t="s">
        <v>693</v>
      </c>
      <c r="N1540" t="s">
        <v>606</v>
      </c>
      <c r="O1540" s="1" t="str">
        <f t="shared" si="757"/>
        <v>No</v>
      </c>
      <c r="Q1540">
        <v>1000</v>
      </c>
      <c r="R1540">
        <f t="shared" si="733"/>
        <v>0</v>
      </c>
      <c r="S1540">
        <v>200</v>
      </c>
      <c r="T1540" t="s">
        <v>622</v>
      </c>
      <c r="U1540">
        <f t="shared" si="758"/>
        <v>0</v>
      </c>
      <c r="V1540">
        <f t="shared" si="759"/>
        <v>0</v>
      </c>
      <c r="W1540" t="s">
        <v>648</v>
      </c>
      <c r="X1540" t="str">
        <f t="shared" si="760"/>
        <v>No</v>
      </c>
      <c r="AB1540" t="s">
        <v>399</v>
      </c>
      <c r="AC1540" t="str">
        <f t="shared" si="744"/>
        <v>No</v>
      </c>
      <c r="AD1540" t="str">
        <f t="shared" si="751"/>
        <v>No</v>
      </c>
      <c r="AE1540" t="str">
        <f t="shared" si="752"/>
        <v>Yes</v>
      </c>
      <c r="AF1540" t="str">
        <f t="shared" si="753"/>
        <v>No</v>
      </c>
      <c r="AG1540" t="str">
        <f t="shared" si="754"/>
        <v>Yes</v>
      </c>
      <c r="AH1540" t="s">
        <v>349</v>
      </c>
      <c r="AI1540" t="s">
        <v>348</v>
      </c>
      <c r="AJ1540" t="str">
        <f t="shared" si="743"/>
        <v/>
      </c>
      <c r="AK1540" t="str">
        <f t="shared" si="755"/>
        <v/>
      </c>
      <c r="AL1540" t="str">
        <f t="shared" si="756"/>
        <v>Consumer</v>
      </c>
      <c r="AM1540" t="str">
        <f t="shared" si="747"/>
        <v/>
      </c>
      <c r="AN1540" t="str">
        <f t="shared" si="748"/>
        <v>Pharmaceutical</v>
      </c>
      <c r="AO1540" t="str">
        <f t="shared" si="749"/>
        <v>PAH</v>
      </c>
      <c r="AP1540" t="str">
        <f t="shared" si="750"/>
        <v/>
      </c>
    </row>
    <row r="1541" spans="1:42" hidden="1" x14ac:dyDescent="0.35">
      <c r="A1541">
        <v>40871607</v>
      </c>
      <c r="B1541" s="5" t="s">
        <v>584</v>
      </c>
      <c r="C1541" t="s">
        <v>585</v>
      </c>
      <c r="D1541">
        <v>2017</v>
      </c>
      <c r="E1541" t="s">
        <v>620</v>
      </c>
      <c r="F1541" s="4">
        <v>63214</v>
      </c>
      <c r="G1541" t="s">
        <v>222</v>
      </c>
      <c r="H1541" t="s">
        <v>60</v>
      </c>
      <c r="I1541" t="s">
        <v>693</v>
      </c>
      <c r="N1541" t="s">
        <v>606</v>
      </c>
      <c r="O1541" s="1" t="str">
        <f t="shared" si="757"/>
        <v>No</v>
      </c>
      <c r="Q1541">
        <v>200</v>
      </c>
      <c r="R1541">
        <f t="shared" si="733"/>
        <v>0</v>
      </c>
      <c r="S1541">
        <v>200</v>
      </c>
      <c r="T1541" t="s">
        <v>622</v>
      </c>
      <c r="U1541">
        <f t="shared" si="758"/>
        <v>0</v>
      </c>
      <c r="V1541">
        <f t="shared" si="759"/>
        <v>0</v>
      </c>
      <c r="W1541" t="s">
        <v>648</v>
      </c>
      <c r="X1541" t="str">
        <f t="shared" si="760"/>
        <v>No</v>
      </c>
      <c r="AB1541" t="s">
        <v>399</v>
      </c>
      <c r="AC1541" t="str">
        <f t="shared" si="744"/>
        <v>No</v>
      </c>
      <c r="AD1541" t="str">
        <f t="shared" si="751"/>
        <v>No</v>
      </c>
      <c r="AE1541" t="str">
        <f t="shared" si="752"/>
        <v>Yes</v>
      </c>
      <c r="AF1541" t="str">
        <f t="shared" si="753"/>
        <v>No</v>
      </c>
      <c r="AG1541" t="str">
        <f t="shared" si="754"/>
        <v>Yes</v>
      </c>
      <c r="AH1541" t="s">
        <v>349</v>
      </c>
      <c r="AI1541" t="s">
        <v>348</v>
      </c>
      <c r="AJ1541" t="str">
        <f t="shared" si="743"/>
        <v/>
      </c>
      <c r="AK1541" t="str">
        <f t="shared" si="755"/>
        <v/>
      </c>
      <c r="AL1541" t="str">
        <f t="shared" si="756"/>
        <v>Consumer</v>
      </c>
      <c r="AM1541" t="str">
        <f t="shared" si="747"/>
        <v/>
      </c>
      <c r="AN1541" t="str">
        <f t="shared" si="748"/>
        <v>Pharmaceutical</v>
      </c>
      <c r="AO1541" t="str">
        <f t="shared" si="749"/>
        <v>PAH</v>
      </c>
      <c r="AP1541" t="str">
        <f t="shared" si="750"/>
        <v/>
      </c>
    </row>
    <row r="1542" spans="1:42" hidden="1" x14ac:dyDescent="0.35">
      <c r="A1542">
        <v>4087141</v>
      </c>
      <c r="B1542" t="s">
        <v>582</v>
      </c>
      <c r="C1542" t="s">
        <v>583</v>
      </c>
      <c r="D1542">
        <v>2017</v>
      </c>
      <c r="E1542" t="s">
        <v>620</v>
      </c>
      <c r="F1542" s="4">
        <v>63214</v>
      </c>
      <c r="G1542" t="s">
        <v>222</v>
      </c>
      <c r="H1542" t="s">
        <v>60</v>
      </c>
      <c r="I1542" t="s">
        <v>693</v>
      </c>
      <c r="N1542" t="s">
        <v>606</v>
      </c>
      <c r="O1542" s="1" t="str">
        <f t="shared" si="757"/>
        <v>No</v>
      </c>
      <c r="Q1542">
        <v>200</v>
      </c>
      <c r="R1542">
        <f t="shared" si="733"/>
        <v>0</v>
      </c>
      <c r="S1542">
        <v>200</v>
      </c>
      <c r="T1542" t="s">
        <v>622</v>
      </c>
      <c r="U1542">
        <f t="shared" si="758"/>
        <v>0</v>
      </c>
      <c r="V1542">
        <f t="shared" si="759"/>
        <v>0</v>
      </c>
      <c r="W1542" t="s">
        <v>648</v>
      </c>
      <c r="X1542" t="str">
        <f t="shared" si="760"/>
        <v>No</v>
      </c>
      <c r="AB1542" t="s">
        <v>399</v>
      </c>
      <c r="AC1542" t="str">
        <f t="shared" si="744"/>
        <v>No</v>
      </c>
      <c r="AD1542" t="str">
        <f t="shared" si="751"/>
        <v>No</v>
      </c>
      <c r="AE1542" t="str">
        <f t="shared" si="752"/>
        <v>Yes</v>
      </c>
      <c r="AF1542" t="str">
        <f t="shared" si="753"/>
        <v>No</v>
      </c>
      <c r="AG1542" t="str">
        <f t="shared" si="754"/>
        <v>Yes</v>
      </c>
      <c r="AH1542" t="s">
        <v>349</v>
      </c>
      <c r="AI1542" t="s">
        <v>348</v>
      </c>
      <c r="AJ1542" t="str">
        <f t="shared" si="743"/>
        <v/>
      </c>
      <c r="AK1542" t="str">
        <f t="shared" si="755"/>
        <v/>
      </c>
      <c r="AL1542" t="str">
        <f t="shared" si="756"/>
        <v>Consumer</v>
      </c>
      <c r="AM1542" t="str">
        <f t="shared" si="747"/>
        <v/>
      </c>
      <c r="AN1542" t="str">
        <f t="shared" si="748"/>
        <v>Pharmaceutical</v>
      </c>
      <c r="AO1542" t="str">
        <f t="shared" si="749"/>
        <v>PAH</v>
      </c>
      <c r="AP1542" t="str">
        <f t="shared" si="750"/>
        <v/>
      </c>
    </row>
    <row r="1543" spans="1:42" hidden="1" x14ac:dyDescent="0.35">
      <c r="A1543">
        <v>4087098</v>
      </c>
      <c r="B1543" t="s">
        <v>579</v>
      </c>
      <c r="C1543" t="s">
        <v>580</v>
      </c>
      <c r="D1543">
        <v>2017</v>
      </c>
      <c r="E1543" t="s">
        <v>620</v>
      </c>
      <c r="F1543" s="4">
        <v>63214</v>
      </c>
      <c r="G1543" t="s">
        <v>222</v>
      </c>
      <c r="H1543" t="s">
        <v>60</v>
      </c>
      <c r="I1543" t="s">
        <v>693</v>
      </c>
      <c r="N1543" t="s">
        <v>606</v>
      </c>
      <c r="O1543" s="1" t="str">
        <f t="shared" si="757"/>
        <v>No</v>
      </c>
      <c r="Q1543">
        <v>200</v>
      </c>
      <c r="R1543">
        <f t="shared" si="733"/>
        <v>0</v>
      </c>
      <c r="S1543">
        <v>200</v>
      </c>
      <c r="T1543" t="s">
        <v>622</v>
      </c>
      <c r="U1543">
        <f t="shared" si="758"/>
        <v>0</v>
      </c>
      <c r="V1543">
        <f t="shared" si="759"/>
        <v>0</v>
      </c>
      <c r="W1543" t="s">
        <v>648</v>
      </c>
      <c r="X1543" t="str">
        <f t="shared" si="760"/>
        <v>No</v>
      </c>
      <c r="AB1543" t="s">
        <v>399</v>
      </c>
      <c r="AC1543" t="str">
        <f t="shared" si="744"/>
        <v>No</v>
      </c>
      <c r="AD1543" t="str">
        <f t="shared" si="751"/>
        <v>No</v>
      </c>
      <c r="AE1543" t="str">
        <f t="shared" si="752"/>
        <v>Yes</v>
      </c>
      <c r="AF1543" t="str">
        <f t="shared" si="753"/>
        <v>No</v>
      </c>
      <c r="AG1543" t="str">
        <f t="shared" si="754"/>
        <v>Yes</v>
      </c>
      <c r="AH1543" t="s">
        <v>349</v>
      </c>
      <c r="AI1543" t="s">
        <v>348</v>
      </c>
      <c r="AJ1543" t="str">
        <f t="shared" si="743"/>
        <v/>
      </c>
      <c r="AK1543" t="str">
        <f t="shared" si="755"/>
        <v/>
      </c>
      <c r="AL1543" t="str">
        <f t="shared" si="756"/>
        <v>Consumer</v>
      </c>
      <c r="AM1543" t="str">
        <f t="shared" si="747"/>
        <v/>
      </c>
      <c r="AN1543" t="str">
        <f t="shared" si="748"/>
        <v>Pharmaceutical</v>
      </c>
      <c r="AO1543" t="str">
        <f t="shared" si="749"/>
        <v>PAH</v>
      </c>
      <c r="AP1543" t="str">
        <f t="shared" si="750"/>
        <v/>
      </c>
    </row>
    <row r="1544" spans="1:42" hidden="1" x14ac:dyDescent="0.35">
      <c r="A1544">
        <v>40870855</v>
      </c>
      <c r="B1544" t="s">
        <v>577</v>
      </c>
      <c r="C1544" t="s">
        <v>578</v>
      </c>
      <c r="D1544">
        <v>2017</v>
      </c>
      <c r="E1544" t="s">
        <v>620</v>
      </c>
      <c r="F1544" s="4">
        <v>63214</v>
      </c>
      <c r="G1544" t="s">
        <v>222</v>
      </c>
      <c r="H1544" t="s">
        <v>60</v>
      </c>
      <c r="I1544" t="s">
        <v>693</v>
      </c>
      <c r="N1544" t="s">
        <v>606</v>
      </c>
      <c r="O1544" s="1" t="str">
        <f t="shared" si="757"/>
        <v>No</v>
      </c>
      <c r="Q1544">
        <v>200</v>
      </c>
      <c r="R1544">
        <f t="shared" si="733"/>
        <v>0</v>
      </c>
      <c r="S1544">
        <v>200</v>
      </c>
      <c r="T1544" t="s">
        <v>622</v>
      </c>
      <c r="U1544">
        <f t="shared" si="758"/>
        <v>0</v>
      </c>
      <c r="V1544">
        <f t="shared" si="759"/>
        <v>0</v>
      </c>
      <c r="W1544" t="s">
        <v>648</v>
      </c>
      <c r="X1544" t="str">
        <f t="shared" si="760"/>
        <v>No</v>
      </c>
      <c r="AB1544" t="s">
        <v>399</v>
      </c>
      <c r="AC1544" t="str">
        <f t="shared" si="744"/>
        <v>No</v>
      </c>
      <c r="AD1544" t="str">
        <f t="shared" si="751"/>
        <v>No</v>
      </c>
      <c r="AE1544" t="str">
        <f t="shared" si="752"/>
        <v>Yes</v>
      </c>
      <c r="AF1544" t="str">
        <f t="shared" si="753"/>
        <v>No</v>
      </c>
      <c r="AG1544" t="str">
        <f t="shared" si="754"/>
        <v>Yes</v>
      </c>
      <c r="AH1544" t="s">
        <v>349</v>
      </c>
      <c r="AI1544" t="s">
        <v>348</v>
      </c>
      <c r="AJ1544" t="str">
        <f t="shared" si="743"/>
        <v/>
      </c>
      <c r="AK1544" t="str">
        <f t="shared" si="755"/>
        <v/>
      </c>
      <c r="AL1544" t="str">
        <f t="shared" si="756"/>
        <v>Consumer</v>
      </c>
      <c r="AM1544" t="str">
        <f t="shared" si="747"/>
        <v/>
      </c>
      <c r="AN1544" t="str">
        <f t="shared" si="748"/>
        <v>Pharmaceutical</v>
      </c>
      <c r="AO1544" t="str">
        <f t="shared" si="749"/>
        <v>PAH</v>
      </c>
      <c r="AP1544" t="str">
        <f t="shared" si="750"/>
        <v/>
      </c>
    </row>
    <row r="1545" spans="1:42" hidden="1" x14ac:dyDescent="0.35">
      <c r="A1545">
        <v>4087014</v>
      </c>
      <c r="B1545" t="s">
        <v>575</v>
      </c>
      <c r="C1545" t="s">
        <v>576</v>
      </c>
      <c r="D1545">
        <v>2017</v>
      </c>
      <c r="E1545" t="s">
        <v>620</v>
      </c>
      <c r="F1545" s="4">
        <v>63214</v>
      </c>
      <c r="G1545" t="s">
        <v>222</v>
      </c>
      <c r="H1545" t="s">
        <v>60</v>
      </c>
      <c r="I1545" t="s">
        <v>693</v>
      </c>
      <c r="N1545" t="s">
        <v>606</v>
      </c>
      <c r="O1545" s="1" t="str">
        <f t="shared" si="757"/>
        <v>No</v>
      </c>
      <c r="Q1545">
        <v>200</v>
      </c>
      <c r="R1545">
        <f t="shared" si="733"/>
        <v>0</v>
      </c>
      <c r="S1545">
        <v>200</v>
      </c>
      <c r="T1545" t="s">
        <v>622</v>
      </c>
      <c r="U1545">
        <f t="shared" si="758"/>
        <v>0</v>
      </c>
      <c r="V1545">
        <f t="shared" si="759"/>
        <v>0</v>
      </c>
      <c r="W1545" t="s">
        <v>648</v>
      </c>
      <c r="X1545" t="str">
        <f t="shared" si="760"/>
        <v>No</v>
      </c>
      <c r="AB1545" t="s">
        <v>399</v>
      </c>
      <c r="AC1545" t="str">
        <f t="shared" si="744"/>
        <v>No</v>
      </c>
      <c r="AD1545" t="str">
        <f t="shared" si="751"/>
        <v>No</v>
      </c>
      <c r="AE1545" t="str">
        <f t="shared" si="752"/>
        <v>Yes</v>
      </c>
      <c r="AF1545" t="str">
        <f t="shared" si="753"/>
        <v>No</v>
      </c>
      <c r="AG1545" t="str">
        <f t="shared" si="754"/>
        <v>Yes</v>
      </c>
      <c r="AH1545" t="s">
        <v>349</v>
      </c>
      <c r="AI1545" t="s">
        <v>348</v>
      </c>
      <c r="AJ1545" t="str">
        <f t="shared" si="743"/>
        <v/>
      </c>
      <c r="AK1545" t="str">
        <f t="shared" si="755"/>
        <v/>
      </c>
      <c r="AL1545" t="str">
        <f t="shared" si="756"/>
        <v>Consumer</v>
      </c>
      <c r="AM1545" t="str">
        <f t="shared" si="747"/>
        <v/>
      </c>
      <c r="AN1545" t="str">
        <f t="shared" si="748"/>
        <v>Pharmaceutical</v>
      </c>
      <c r="AO1545" t="str">
        <f t="shared" si="749"/>
        <v>PAH</v>
      </c>
      <c r="AP1545" t="str">
        <f t="shared" si="750"/>
        <v/>
      </c>
    </row>
    <row r="1546" spans="1:42" hidden="1" x14ac:dyDescent="0.35">
      <c r="A1546" s="1">
        <v>4087170</v>
      </c>
      <c r="B1546" s="1" t="s">
        <v>586</v>
      </c>
      <c r="C1546" s="1" t="s">
        <v>587</v>
      </c>
      <c r="D1546" s="1">
        <v>2017</v>
      </c>
      <c r="E1546" s="1" t="s">
        <v>618</v>
      </c>
      <c r="F1546" s="1">
        <v>39032</v>
      </c>
      <c r="G1546" s="1" t="s">
        <v>193</v>
      </c>
      <c r="H1546" s="1" t="s">
        <v>24</v>
      </c>
      <c r="I1546" s="1" t="s">
        <v>596</v>
      </c>
      <c r="J1546" s="1">
        <v>4433</v>
      </c>
      <c r="K1546" s="1" t="s">
        <v>614</v>
      </c>
      <c r="L1546" s="1" t="s">
        <v>549</v>
      </c>
      <c r="M1546" s="1"/>
      <c r="N1546" s="1" t="s">
        <v>606</v>
      </c>
      <c r="O1546" s="1" t="str">
        <f t="shared" si="757"/>
        <v>No</v>
      </c>
      <c r="P1546" s="1" t="s">
        <v>722</v>
      </c>
      <c r="Q1546" s="1">
        <v>1.6</v>
      </c>
      <c r="R1546" s="1">
        <f t="shared" si="733"/>
        <v>0</v>
      </c>
      <c r="S1546" s="1">
        <v>1.6</v>
      </c>
      <c r="T1546" s="1" t="s">
        <v>7</v>
      </c>
      <c r="U1546" s="1">
        <f t="shared" si="758"/>
        <v>0</v>
      </c>
      <c r="V1546" s="1">
        <f t="shared" ref="V1546:V1552" si="761">S1546</f>
        <v>1.6</v>
      </c>
      <c r="W1546" s="1" t="s">
        <v>177</v>
      </c>
      <c r="X1546" s="1" t="str">
        <f t="shared" ref="X1546:X1555" si="762">IF(N1546="E", "Yes", "No")</f>
        <v>No</v>
      </c>
      <c r="AB1546" t="s">
        <v>364</v>
      </c>
      <c r="AC1546" t="s">
        <v>349</v>
      </c>
      <c r="AD1546" t="str">
        <f t="shared" si="751"/>
        <v>Yes</v>
      </c>
      <c r="AE1546" t="str">
        <f t="shared" si="752"/>
        <v>Yes</v>
      </c>
      <c r="AF1546" t="str">
        <f t="shared" si="753"/>
        <v>Yes</v>
      </c>
      <c r="AG1546" t="str">
        <f t="shared" si="754"/>
        <v>No</v>
      </c>
      <c r="AH1546" t="s">
        <v>348</v>
      </c>
      <c r="AI1546" t="s">
        <v>348</v>
      </c>
      <c r="AJ1546" t="str">
        <f t="shared" si="743"/>
        <v>Pesticide</v>
      </c>
      <c r="AK1546" t="str">
        <f t="shared" si="755"/>
        <v>PCP</v>
      </c>
      <c r="AL1546" t="str">
        <f t="shared" si="756"/>
        <v>Consumer</v>
      </c>
      <c r="AM1546" t="str">
        <f t="shared" si="747"/>
        <v>Industrial</v>
      </c>
      <c r="AN1546" t="str">
        <f t="shared" si="748"/>
        <v/>
      </c>
      <c r="AO1546" t="str">
        <f t="shared" si="749"/>
        <v/>
      </c>
      <c r="AP1546" t="str">
        <f t="shared" si="750"/>
        <v/>
      </c>
    </row>
    <row r="1547" spans="1:42" hidden="1" x14ac:dyDescent="0.35">
      <c r="A1547" s="1">
        <v>4087170</v>
      </c>
      <c r="B1547" s="1" t="s">
        <v>586</v>
      </c>
      <c r="C1547" s="1" t="s">
        <v>588</v>
      </c>
      <c r="D1547" s="1">
        <v>2017</v>
      </c>
      <c r="E1547" s="1" t="s">
        <v>618</v>
      </c>
      <c r="F1547" s="1">
        <v>61708</v>
      </c>
      <c r="G1547" s="1" t="s">
        <v>202</v>
      </c>
      <c r="H1547" s="1" t="s">
        <v>35</v>
      </c>
      <c r="I1547" s="1" t="s">
        <v>596</v>
      </c>
      <c r="J1547" s="1">
        <v>4433</v>
      </c>
      <c r="K1547" s="1" t="s">
        <v>614</v>
      </c>
      <c r="L1547" s="1" t="s">
        <v>544</v>
      </c>
      <c r="M1547" s="1"/>
      <c r="N1547" s="1" t="s">
        <v>606</v>
      </c>
      <c r="O1547" s="1" t="str">
        <f t="shared" si="757"/>
        <v>No</v>
      </c>
      <c r="P1547" s="1" t="s">
        <v>722</v>
      </c>
      <c r="Q1547" s="1">
        <v>0.32</v>
      </c>
      <c r="R1547" s="1">
        <f t="shared" si="733"/>
        <v>0</v>
      </c>
      <c r="S1547" s="1">
        <v>0.32</v>
      </c>
      <c r="T1547" s="1" t="s">
        <v>7</v>
      </c>
      <c r="U1547" s="1">
        <f t="shared" si="758"/>
        <v>0</v>
      </c>
      <c r="V1547" s="1">
        <f t="shared" si="761"/>
        <v>0.32</v>
      </c>
      <c r="W1547" s="1" t="s">
        <v>177</v>
      </c>
      <c r="X1547" s="1" t="str">
        <f t="shared" si="762"/>
        <v>No</v>
      </c>
      <c r="AB1547" s="1" t="s">
        <v>375</v>
      </c>
      <c r="AC1547" s="1" t="s">
        <v>349</v>
      </c>
      <c r="AD1547" t="str">
        <f t="shared" si="751"/>
        <v>Yes</v>
      </c>
      <c r="AE1547" t="str">
        <f t="shared" si="752"/>
        <v>Yes</v>
      </c>
      <c r="AF1547" t="str">
        <f t="shared" si="753"/>
        <v>Yes</v>
      </c>
      <c r="AG1547" t="str">
        <f t="shared" si="754"/>
        <v>Yes</v>
      </c>
      <c r="AH1547" s="1" t="s">
        <v>348</v>
      </c>
      <c r="AI1547" t="s">
        <v>348</v>
      </c>
      <c r="AJ1547" t="str">
        <f t="shared" si="743"/>
        <v>Pesticide</v>
      </c>
      <c r="AK1547" t="str">
        <f t="shared" si="755"/>
        <v>PCP</v>
      </c>
      <c r="AL1547" t="str">
        <f t="shared" si="756"/>
        <v>Consumer</v>
      </c>
      <c r="AM1547" t="str">
        <f t="shared" si="747"/>
        <v>Industrial</v>
      </c>
      <c r="AN1547" t="str">
        <f t="shared" si="748"/>
        <v>Pharmaceutical</v>
      </c>
      <c r="AO1547" t="str">
        <f t="shared" si="749"/>
        <v/>
      </c>
      <c r="AP1547" t="str">
        <f t="shared" si="750"/>
        <v/>
      </c>
    </row>
    <row r="1548" spans="1:42" hidden="1" x14ac:dyDescent="0.35">
      <c r="A1548" s="1">
        <v>4087170</v>
      </c>
      <c r="B1548" s="1" t="s">
        <v>586</v>
      </c>
      <c r="C1548" s="1" t="s">
        <v>587</v>
      </c>
      <c r="D1548" s="1">
        <v>2017</v>
      </c>
      <c r="E1548" s="1" t="s">
        <v>618</v>
      </c>
      <c r="F1548" s="1">
        <v>62827</v>
      </c>
      <c r="G1548" s="1" t="s">
        <v>223</v>
      </c>
      <c r="H1548" s="1" t="s">
        <v>61</v>
      </c>
      <c r="I1548" s="1" t="s">
        <v>596</v>
      </c>
      <c r="J1548" s="1">
        <v>4433</v>
      </c>
      <c r="K1548" s="1" t="s">
        <v>614</v>
      </c>
      <c r="L1548" s="1" t="s">
        <v>557</v>
      </c>
      <c r="M1548" s="1"/>
      <c r="N1548" s="1" t="s">
        <v>606</v>
      </c>
      <c r="O1548" s="1" t="str">
        <f t="shared" si="757"/>
        <v>No</v>
      </c>
      <c r="P1548" s="1" t="s">
        <v>722</v>
      </c>
      <c r="Q1548" s="1">
        <v>0.32</v>
      </c>
      <c r="R1548" s="1">
        <f t="shared" si="733"/>
        <v>0</v>
      </c>
      <c r="S1548" s="1">
        <v>0.32</v>
      </c>
      <c r="T1548" s="1" t="s">
        <v>7</v>
      </c>
      <c r="U1548" s="1">
        <f t="shared" si="758"/>
        <v>0</v>
      </c>
      <c r="V1548" s="1">
        <f t="shared" si="761"/>
        <v>0.32</v>
      </c>
      <c r="W1548" s="1" t="s">
        <v>177</v>
      </c>
      <c r="X1548" s="1" t="str">
        <f t="shared" si="762"/>
        <v>No</v>
      </c>
      <c r="AB1548" s="1" t="s">
        <v>400</v>
      </c>
      <c r="AC1548" t="str">
        <f>IF(ISNUMBER(SEARCH("Pesticide, active_ingredient", AB1548)), "Yes", "No")</f>
        <v>No</v>
      </c>
      <c r="AD1548" t="str">
        <f t="shared" si="751"/>
        <v>No</v>
      </c>
      <c r="AE1548" t="str">
        <f t="shared" si="752"/>
        <v>Yes</v>
      </c>
      <c r="AF1548" t="str">
        <f t="shared" si="753"/>
        <v>No</v>
      </c>
      <c r="AG1548" t="str">
        <f t="shared" si="754"/>
        <v>Yes</v>
      </c>
      <c r="AH1548" s="1" t="s">
        <v>348</v>
      </c>
      <c r="AI1548" t="s">
        <v>348</v>
      </c>
      <c r="AJ1548" t="str">
        <f t="shared" si="743"/>
        <v/>
      </c>
      <c r="AK1548" t="str">
        <f t="shared" si="755"/>
        <v/>
      </c>
      <c r="AL1548" t="str">
        <f t="shared" si="756"/>
        <v>Consumer</v>
      </c>
      <c r="AM1548" t="str">
        <f t="shared" si="747"/>
        <v/>
      </c>
      <c r="AN1548" t="str">
        <f t="shared" si="748"/>
        <v>Pharmaceutical</v>
      </c>
      <c r="AO1548" t="str">
        <f t="shared" si="749"/>
        <v/>
      </c>
      <c r="AP1548" t="str">
        <f t="shared" si="750"/>
        <v/>
      </c>
    </row>
    <row r="1549" spans="1:42" hidden="1" x14ac:dyDescent="0.35">
      <c r="A1549" s="1">
        <v>4087170</v>
      </c>
      <c r="B1549" s="1" t="s">
        <v>586</v>
      </c>
      <c r="C1549" s="1" t="s">
        <v>588</v>
      </c>
      <c r="D1549" s="1">
        <v>2017</v>
      </c>
      <c r="E1549" s="1" t="s">
        <v>618</v>
      </c>
      <c r="F1549" s="1">
        <v>62833</v>
      </c>
      <c r="G1549" s="1" t="s">
        <v>227</v>
      </c>
      <c r="H1549" s="1" t="s">
        <v>66</v>
      </c>
      <c r="I1549" s="1" t="s">
        <v>596</v>
      </c>
      <c r="J1549" s="1">
        <v>4433</v>
      </c>
      <c r="K1549" s="1" t="s">
        <v>614</v>
      </c>
      <c r="L1549" s="1" t="s">
        <v>548</v>
      </c>
      <c r="M1549" s="1"/>
      <c r="N1549" s="1" t="s">
        <v>606</v>
      </c>
      <c r="O1549" s="1" t="str">
        <f t="shared" si="757"/>
        <v>No</v>
      </c>
      <c r="P1549" s="1" t="s">
        <v>722</v>
      </c>
      <c r="Q1549" s="1">
        <v>0.04</v>
      </c>
      <c r="R1549" s="1">
        <f t="shared" si="733"/>
        <v>0</v>
      </c>
      <c r="S1549" s="1">
        <v>0.04</v>
      </c>
      <c r="T1549" s="1" t="s">
        <v>7</v>
      </c>
      <c r="U1549" s="1">
        <f t="shared" si="758"/>
        <v>0</v>
      </c>
      <c r="V1549" s="1">
        <f t="shared" si="761"/>
        <v>0.04</v>
      </c>
      <c r="W1549" s="1" t="s">
        <v>177</v>
      </c>
      <c r="X1549" s="1" t="str">
        <f t="shared" si="762"/>
        <v>No</v>
      </c>
      <c r="AB1549" t="s">
        <v>407</v>
      </c>
      <c r="AC1549" t="str">
        <f>IF(ISNUMBER(SEARCH("Pesticide, active_ingredient", AB1549)), "Yes", "No")</f>
        <v>No</v>
      </c>
      <c r="AD1549" t="str">
        <f t="shared" si="751"/>
        <v>Yes</v>
      </c>
      <c r="AE1549" t="str">
        <f t="shared" si="752"/>
        <v>Yes</v>
      </c>
      <c r="AF1549" t="str">
        <f t="shared" si="753"/>
        <v>Yes</v>
      </c>
      <c r="AG1549" t="str">
        <f t="shared" si="754"/>
        <v>Yes</v>
      </c>
      <c r="AH1549" s="1" t="s">
        <v>348</v>
      </c>
      <c r="AI1549" t="s">
        <v>348</v>
      </c>
      <c r="AJ1549" t="str">
        <f t="shared" si="743"/>
        <v/>
      </c>
      <c r="AK1549" t="str">
        <f t="shared" si="755"/>
        <v>PCP</v>
      </c>
      <c r="AL1549" t="str">
        <f t="shared" si="756"/>
        <v>Consumer</v>
      </c>
      <c r="AM1549" t="str">
        <f t="shared" si="747"/>
        <v>Industrial</v>
      </c>
      <c r="AN1549" t="str">
        <f t="shared" si="748"/>
        <v>Pharmaceutical</v>
      </c>
      <c r="AO1549" t="str">
        <f t="shared" si="749"/>
        <v/>
      </c>
      <c r="AP1549" t="str">
        <f t="shared" si="750"/>
        <v/>
      </c>
    </row>
    <row r="1550" spans="1:42" hidden="1" x14ac:dyDescent="0.35">
      <c r="A1550" s="1">
        <v>4087170</v>
      </c>
      <c r="B1550" s="1" t="s">
        <v>586</v>
      </c>
      <c r="C1550" s="1" t="s">
        <v>587</v>
      </c>
      <c r="D1550" s="1">
        <v>2017</v>
      </c>
      <c r="E1550" s="1" t="s">
        <v>618</v>
      </c>
      <c r="F1550" s="1">
        <v>81696</v>
      </c>
      <c r="G1550" s="1" t="s">
        <v>342</v>
      </c>
      <c r="H1550" s="1" t="s">
        <v>174</v>
      </c>
      <c r="I1550" s="1" t="s">
        <v>596</v>
      </c>
      <c r="J1550" s="1">
        <v>4433</v>
      </c>
      <c r="K1550" s="1" t="s">
        <v>614</v>
      </c>
      <c r="L1550" s="1" t="s">
        <v>543</v>
      </c>
      <c r="M1550" s="1"/>
      <c r="N1550" s="1" t="s">
        <v>606</v>
      </c>
      <c r="O1550" s="1" t="str">
        <f t="shared" si="757"/>
        <v>No</v>
      </c>
      <c r="P1550" s="1" t="s">
        <v>722</v>
      </c>
      <c r="Q1550" s="1">
        <v>0.04</v>
      </c>
      <c r="R1550" s="1">
        <f t="shared" si="733"/>
        <v>0</v>
      </c>
      <c r="S1550" s="1">
        <v>0.04</v>
      </c>
      <c r="T1550" s="1" t="s">
        <v>7</v>
      </c>
      <c r="U1550" s="1">
        <f t="shared" si="758"/>
        <v>0</v>
      </c>
      <c r="V1550" s="1">
        <f t="shared" si="761"/>
        <v>0.04</v>
      </c>
      <c r="W1550" s="1" t="s">
        <v>177</v>
      </c>
      <c r="X1550" s="1" t="str">
        <f t="shared" si="762"/>
        <v>No</v>
      </c>
      <c r="AB1550" t="s">
        <v>514</v>
      </c>
      <c r="AC1550" t="str">
        <f>IF(ISNUMBER(SEARCH("Pesticide, active_ingredient", AB1550)), "Yes", "No")</f>
        <v>No</v>
      </c>
      <c r="AD1550" t="str">
        <f t="shared" si="751"/>
        <v>No</v>
      </c>
      <c r="AE1550" t="str">
        <f t="shared" si="752"/>
        <v>Yes</v>
      </c>
      <c r="AF1550" t="str">
        <f t="shared" si="753"/>
        <v>Yes</v>
      </c>
      <c r="AG1550" t="str">
        <f t="shared" si="754"/>
        <v>No</v>
      </c>
      <c r="AH1550" s="1" t="s">
        <v>349</v>
      </c>
      <c r="AI1550" t="s">
        <v>348</v>
      </c>
      <c r="AJ1550" t="str">
        <f t="shared" si="743"/>
        <v/>
      </c>
      <c r="AK1550" t="str">
        <f t="shared" si="755"/>
        <v/>
      </c>
      <c r="AL1550" t="str">
        <f t="shared" si="756"/>
        <v>Consumer</v>
      </c>
      <c r="AM1550" t="str">
        <f t="shared" si="747"/>
        <v>Industrial</v>
      </c>
      <c r="AN1550" t="str">
        <f t="shared" si="748"/>
        <v/>
      </c>
      <c r="AO1550" t="str">
        <f t="shared" si="749"/>
        <v>PAH</v>
      </c>
      <c r="AP1550" t="str">
        <f t="shared" si="750"/>
        <v/>
      </c>
    </row>
    <row r="1551" spans="1:42" hidden="1" x14ac:dyDescent="0.35">
      <c r="A1551" s="1">
        <v>4087170</v>
      </c>
      <c r="B1551" s="1" t="s">
        <v>586</v>
      </c>
      <c r="C1551" s="1" t="s">
        <v>588</v>
      </c>
      <c r="D1551" s="1">
        <v>2017</v>
      </c>
      <c r="E1551" s="1" t="s">
        <v>618</v>
      </c>
      <c r="F1551" s="1">
        <v>90851</v>
      </c>
      <c r="G1551" s="1" t="s">
        <v>344</v>
      </c>
      <c r="H1551" s="1"/>
      <c r="I1551" s="1" t="s">
        <v>596</v>
      </c>
      <c r="J1551" s="1">
        <v>4433</v>
      </c>
      <c r="K1551" s="1" t="s">
        <v>614</v>
      </c>
      <c r="L1551" s="1" t="s">
        <v>532</v>
      </c>
      <c r="M1551" s="1" t="s">
        <v>556</v>
      </c>
      <c r="N1551" s="1" t="s">
        <v>606</v>
      </c>
      <c r="O1551" s="1" t="str">
        <f t="shared" si="757"/>
        <v>No</v>
      </c>
      <c r="P1551" s="1" t="s">
        <v>722</v>
      </c>
      <c r="Q1551" s="1">
        <v>0</v>
      </c>
      <c r="R1551" s="1">
        <f t="shared" si="733"/>
        <v>0</v>
      </c>
      <c r="S1551" s="1" t="s">
        <v>521</v>
      </c>
      <c r="T1551" s="1" t="s">
        <v>7</v>
      </c>
      <c r="U1551" s="1">
        <f t="shared" si="758"/>
        <v>0</v>
      </c>
      <c r="V1551" s="1" t="str">
        <f t="shared" si="761"/>
        <v xml:space="preserve"> </v>
      </c>
      <c r="W1551" s="1" t="s">
        <v>177</v>
      </c>
      <c r="X1551" s="1" t="str">
        <f t="shared" si="762"/>
        <v>No</v>
      </c>
      <c r="AB1551" t="s">
        <v>515</v>
      </c>
      <c r="AC1551" t="str">
        <f>IF(ISNUMBER(SEARCH("Pesticide, active_ingredient", AB1551)), "Yes", "No")</f>
        <v>No</v>
      </c>
      <c r="AD1551" t="str">
        <f t="shared" si="751"/>
        <v>No</v>
      </c>
      <c r="AE1551" t="str">
        <f t="shared" si="752"/>
        <v>No</v>
      </c>
      <c r="AF1551" t="str">
        <f t="shared" si="753"/>
        <v>No</v>
      </c>
      <c r="AG1551" t="str">
        <f t="shared" si="754"/>
        <v>No</v>
      </c>
      <c r="AH1551" s="1" t="s">
        <v>348</v>
      </c>
      <c r="AI1551" t="s">
        <v>349</v>
      </c>
      <c r="AJ1551" t="str">
        <f t="shared" si="743"/>
        <v/>
      </c>
      <c r="AK1551" t="str">
        <f t="shared" si="755"/>
        <v/>
      </c>
      <c r="AL1551" t="str">
        <f t="shared" si="756"/>
        <v/>
      </c>
      <c r="AM1551" t="str">
        <f t="shared" si="747"/>
        <v/>
      </c>
      <c r="AN1551" t="str">
        <f t="shared" si="748"/>
        <v/>
      </c>
      <c r="AO1551" t="str">
        <f t="shared" si="749"/>
        <v/>
      </c>
      <c r="AP1551" t="str">
        <f t="shared" si="750"/>
        <v>Other</v>
      </c>
    </row>
    <row r="1552" spans="1:42" hidden="1" x14ac:dyDescent="0.35">
      <c r="A1552" s="1">
        <v>4087170</v>
      </c>
      <c r="B1552" s="1" t="s">
        <v>586</v>
      </c>
      <c r="C1552" s="1" t="s">
        <v>587</v>
      </c>
      <c r="D1552" s="1">
        <v>2017</v>
      </c>
      <c r="E1552" s="1" t="s">
        <v>618</v>
      </c>
      <c r="F1552" s="1">
        <v>34696</v>
      </c>
      <c r="G1552" s="1" t="s">
        <v>191</v>
      </c>
      <c r="H1552" s="1" t="s">
        <v>22</v>
      </c>
      <c r="I1552" s="1" t="s">
        <v>596</v>
      </c>
      <c r="J1552" s="1">
        <v>4433</v>
      </c>
      <c r="K1552" s="1" t="s">
        <v>614</v>
      </c>
      <c r="L1552" s="1" t="s">
        <v>551</v>
      </c>
      <c r="M1552" s="1"/>
      <c r="N1552" s="1" t="s">
        <v>606</v>
      </c>
      <c r="O1552" s="1" t="str">
        <f t="shared" si="757"/>
        <v>No</v>
      </c>
      <c r="P1552" s="1" t="s">
        <v>722</v>
      </c>
      <c r="Q1552" s="1">
        <v>0.02</v>
      </c>
      <c r="R1552" s="1">
        <f t="shared" si="733"/>
        <v>0</v>
      </c>
      <c r="S1552" s="1">
        <v>0.02</v>
      </c>
      <c r="T1552" s="1" t="s">
        <v>7</v>
      </c>
      <c r="U1552" s="1">
        <f t="shared" si="758"/>
        <v>0</v>
      </c>
      <c r="V1552" s="1">
        <f t="shared" si="761"/>
        <v>0.02</v>
      </c>
      <c r="W1552" s="1" t="s">
        <v>177</v>
      </c>
      <c r="X1552" s="1" t="str">
        <f t="shared" si="762"/>
        <v>No</v>
      </c>
      <c r="AB1552" t="s">
        <v>362</v>
      </c>
      <c r="AC1552" t="s">
        <v>349</v>
      </c>
      <c r="AD1552" t="str">
        <f t="shared" si="751"/>
        <v>Yes</v>
      </c>
      <c r="AE1552" t="str">
        <f t="shared" si="752"/>
        <v>Yes</v>
      </c>
      <c r="AF1552" t="str">
        <f t="shared" si="753"/>
        <v>Yes</v>
      </c>
      <c r="AG1552" t="str">
        <f t="shared" si="754"/>
        <v>Yes</v>
      </c>
      <c r="AH1552" t="s">
        <v>349</v>
      </c>
      <c r="AI1552" t="s">
        <v>348</v>
      </c>
      <c r="AJ1552" t="str">
        <f t="shared" si="743"/>
        <v>Pesticide</v>
      </c>
      <c r="AK1552" t="str">
        <f t="shared" si="755"/>
        <v>PCP</v>
      </c>
      <c r="AL1552" t="str">
        <f t="shared" si="756"/>
        <v>Consumer</v>
      </c>
      <c r="AM1552" t="str">
        <f t="shared" si="747"/>
        <v>Industrial</v>
      </c>
      <c r="AN1552" t="str">
        <f t="shared" si="748"/>
        <v>Pharmaceutical</v>
      </c>
      <c r="AO1552" t="str">
        <f t="shared" si="749"/>
        <v>PAH</v>
      </c>
      <c r="AP1552" t="str">
        <f t="shared" si="750"/>
        <v/>
      </c>
    </row>
    <row r="1553" spans="1:54" hidden="1" x14ac:dyDescent="0.35">
      <c r="A1553" s="1">
        <v>4087170</v>
      </c>
      <c r="B1553" s="1" t="s">
        <v>586</v>
      </c>
      <c r="C1553" s="1" t="s">
        <v>588</v>
      </c>
      <c r="D1553" s="1">
        <v>2017</v>
      </c>
      <c r="E1553" s="1" t="s">
        <v>618</v>
      </c>
      <c r="F1553" s="1">
        <v>67456</v>
      </c>
      <c r="G1553" s="1" t="s">
        <v>251</v>
      </c>
      <c r="H1553" s="1" t="s">
        <v>89</v>
      </c>
      <c r="I1553" s="1" t="s">
        <v>597</v>
      </c>
      <c r="J1553" s="1">
        <v>2440</v>
      </c>
      <c r="K1553" s="1" t="s">
        <v>345</v>
      </c>
      <c r="L1553" s="1" t="s">
        <v>561</v>
      </c>
      <c r="M1553" s="1"/>
      <c r="N1553" s="1" t="s">
        <v>606</v>
      </c>
      <c r="O1553" s="1" t="str">
        <f t="shared" si="757"/>
        <v>No</v>
      </c>
      <c r="P1553" s="1" t="s">
        <v>722</v>
      </c>
      <c r="Q1553" s="1">
        <v>19</v>
      </c>
      <c r="R1553" s="1">
        <f t="shared" si="733"/>
        <v>0</v>
      </c>
      <c r="S1553" s="1">
        <v>20</v>
      </c>
      <c r="T1553" s="1" t="s">
        <v>30</v>
      </c>
      <c r="U1553" s="1">
        <f>R1553/1000</f>
        <v>0</v>
      </c>
      <c r="V1553" s="1">
        <f>S1553/1000</f>
        <v>0.02</v>
      </c>
      <c r="W1553" s="1" t="s">
        <v>231</v>
      </c>
      <c r="X1553" s="1" t="str">
        <f t="shared" si="762"/>
        <v>No</v>
      </c>
      <c r="AB1553" t="s">
        <v>427</v>
      </c>
      <c r="AC1553" t="str">
        <f>IF(ISNUMBER(SEARCH("Pesticide, active_ingredient", AB1553)), "Yes", "No")</f>
        <v>No</v>
      </c>
      <c r="AD1553" t="str">
        <f t="shared" si="751"/>
        <v>No</v>
      </c>
      <c r="AE1553" t="str">
        <f t="shared" si="752"/>
        <v>No</v>
      </c>
      <c r="AF1553" t="str">
        <f t="shared" si="753"/>
        <v>Yes</v>
      </c>
      <c r="AG1553" t="str">
        <f t="shared" si="754"/>
        <v>Yes</v>
      </c>
      <c r="AH1553" s="1" t="s">
        <v>348</v>
      </c>
      <c r="AI1553" t="s">
        <v>348</v>
      </c>
      <c r="AJ1553" t="str">
        <f t="shared" si="743"/>
        <v/>
      </c>
      <c r="AK1553" t="str">
        <f t="shared" si="755"/>
        <v/>
      </c>
      <c r="AL1553" t="str">
        <f t="shared" si="756"/>
        <v/>
      </c>
      <c r="AM1553" t="str">
        <f t="shared" si="747"/>
        <v>Industrial</v>
      </c>
      <c r="AN1553" t="str">
        <f t="shared" si="748"/>
        <v>Pharmaceutical</v>
      </c>
      <c r="AO1553" t="str">
        <f t="shared" si="749"/>
        <v/>
      </c>
      <c r="AP1553" t="str">
        <f t="shared" si="750"/>
        <v/>
      </c>
    </row>
    <row r="1554" spans="1:54" hidden="1" x14ac:dyDescent="0.35">
      <c r="A1554" s="1">
        <v>4087170</v>
      </c>
      <c r="B1554" s="1" t="s">
        <v>586</v>
      </c>
      <c r="C1554" s="1" t="s">
        <v>587</v>
      </c>
      <c r="D1554" s="1">
        <v>2017</v>
      </c>
      <c r="E1554" s="1" t="s">
        <v>618</v>
      </c>
      <c r="F1554" s="1">
        <v>30194</v>
      </c>
      <c r="G1554" s="1" t="s">
        <v>178</v>
      </c>
      <c r="H1554" s="1" t="s">
        <v>8</v>
      </c>
      <c r="I1554" s="1" t="s">
        <v>596</v>
      </c>
      <c r="J1554" s="1">
        <v>4433</v>
      </c>
      <c r="K1554" s="1" t="s">
        <v>614</v>
      </c>
      <c r="L1554" s="1" t="s">
        <v>543</v>
      </c>
      <c r="M1554" s="1"/>
      <c r="N1554" s="1" t="s">
        <v>606</v>
      </c>
      <c r="O1554" s="1" t="str">
        <f t="shared" si="757"/>
        <v>No</v>
      </c>
      <c r="P1554" s="1" t="s">
        <v>722</v>
      </c>
      <c r="Q1554" s="1">
        <v>0.04</v>
      </c>
      <c r="R1554" s="1">
        <f t="shared" si="733"/>
        <v>0</v>
      </c>
      <c r="S1554" s="1">
        <v>0.04</v>
      </c>
      <c r="T1554" s="1" t="s">
        <v>7</v>
      </c>
      <c r="U1554" s="1">
        <f>R1554/1</f>
        <v>0</v>
      </c>
      <c r="V1554" s="1">
        <f>S1554</f>
        <v>0.04</v>
      </c>
      <c r="W1554" s="1" t="s">
        <v>177</v>
      </c>
      <c r="X1554" s="1" t="str">
        <f t="shared" si="762"/>
        <v>No</v>
      </c>
      <c r="AB1554" t="s">
        <v>350</v>
      </c>
      <c r="AC1554" t="str">
        <f>IF(ISNUMBER(SEARCH("Pesticide, active_ingredient", AB1554)), "Yes", "No")</f>
        <v>No</v>
      </c>
      <c r="AD1554" t="str">
        <f t="shared" si="751"/>
        <v>No</v>
      </c>
      <c r="AE1554" t="str">
        <f t="shared" si="752"/>
        <v>Yes</v>
      </c>
      <c r="AF1554" t="str">
        <f t="shared" si="753"/>
        <v>Yes</v>
      </c>
      <c r="AG1554" t="str">
        <f t="shared" si="754"/>
        <v>No</v>
      </c>
      <c r="AH1554" t="s">
        <v>349</v>
      </c>
      <c r="AI1554" t="s">
        <v>348</v>
      </c>
      <c r="AJ1554" t="str">
        <f t="shared" si="743"/>
        <v/>
      </c>
      <c r="AK1554" t="str">
        <f t="shared" si="755"/>
        <v/>
      </c>
      <c r="AL1554" t="str">
        <f t="shared" si="756"/>
        <v>Consumer</v>
      </c>
      <c r="AM1554" t="str">
        <f t="shared" si="747"/>
        <v>Industrial</v>
      </c>
      <c r="AN1554" t="str">
        <f t="shared" si="748"/>
        <v/>
      </c>
      <c r="AO1554" t="str">
        <f t="shared" si="749"/>
        <v>PAH</v>
      </c>
      <c r="AP1554" t="str">
        <f t="shared" si="750"/>
        <v/>
      </c>
    </row>
    <row r="1555" spans="1:54" hidden="1" x14ac:dyDescent="0.35">
      <c r="A1555" s="1">
        <v>4087170</v>
      </c>
      <c r="B1555" s="1" t="s">
        <v>586</v>
      </c>
      <c r="C1555" s="1" t="s">
        <v>588</v>
      </c>
      <c r="D1555" s="1">
        <v>2017</v>
      </c>
      <c r="E1555" s="1" t="s">
        <v>618</v>
      </c>
      <c r="F1555" s="1">
        <v>61947</v>
      </c>
      <c r="G1555" s="1" t="s">
        <v>717</v>
      </c>
      <c r="H1555" s="1" t="s">
        <v>38</v>
      </c>
      <c r="I1555" s="1" t="s">
        <v>596</v>
      </c>
      <c r="J1555" s="1">
        <v>4433</v>
      </c>
      <c r="K1555" s="1" t="s">
        <v>614</v>
      </c>
      <c r="L1555" s="1" t="s">
        <v>544</v>
      </c>
      <c r="M1555" s="1" t="s">
        <v>530</v>
      </c>
      <c r="N1555" s="1" t="s">
        <v>607</v>
      </c>
      <c r="O1555" s="1" t="str">
        <f t="shared" si="757"/>
        <v>Yes</v>
      </c>
      <c r="P1555" s="1" t="s">
        <v>349</v>
      </c>
      <c r="Q1555" s="1">
        <v>0.02</v>
      </c>
      <c r="R1555" s="1">
        <f t="shared" ref="R1555:R1618" si="763">IF(O1555="No", 0, Q1555)</f>
        <v>0.02</v>
      </c>
      <c r="S1555" s="1">
        <v>0.04</v>
      </c>
      <c r="T1555" s="1" t="s">
        <v>7</v>
      </c>
      <c r="U1555" s="1">
        <f>R1555</f>
        <v>0.02</v>
      </c>
      <c r="V1555" s="1">
        <f>S1555</f>
        <v>0.04</v>
      </c>
      <c r="W1555" s="1" t="s">
        <v>177</v>
      </c>
      <c r="X1555" s="1" t="str">
        <f t="shared" si="762"/>
        <v>Yes</v>
      </c>
      <c r="Y1555" s="1"/>
      <c r="Z1555" s="1"/>
      <c r="AA1555" s="1"/>
      <c r="AB1555" s="1" t="s">
        <v>378</v>
      </c>
      <c r="AC1555" s="1" t="s">
        <v>349</v>
      </c>
      <c r="AD1555" s="1" t="str">
        <f t="shared" si="751"/>
        <v>Yes</v>
      </c>
      <c r="AE1555" s="1" t="str">
        <f t="shared" si="752"/>
        <v>Yes</v>
      </c>
      <c r="AF1555" s="1" t="str">
        <f t="shared" si="753"/>
        <v>Yes</v>
      </c>
      <c r="AG1555" s="1" t="str">
        <f t="shared" si="754"/>
        <v>Yes</v>
      </c>
      <c r="AH1555" s="1" t="s">
        <v>348</v>
      </c>
      <c r="AI1555" s="1" t="s">
        <v>348</v>
      </c>
      <c r="AJ1555" s="1" t="str">
        <f t="shared" si="743"/>
        <v>Pesticide</v>
      </c>
      <c r="AK1555" s="1" t="str">
        <f t="shared" si="755"/>
        <v>PCP</v>
      </c>
      <c r="AL1555" s="1" t="str">
        <f t="shared" si="756"/>
        <v>Consumer</v>
      </c>
      <c r="AM1555" s="1" t="str">
        <f t="shared" si="747"/>
        <v>Industrial</v>
      </c>
      <c r="AN1555" s="1" t="str">
        <f t="shared" si="748"/>
        <v>Pharmaceutical</v>
      </c>
      <c r="AO1555" s="1" t="str">
        <f t="shared" si="749"/>
        <v/>
      </c>
      <c r="AP1555" s="1" t="str">
        <f t="shared" si="750"/>
        <v/>
      </c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</row>
    <row r="1556" spans="1:54" hidden="1" x14ac:dyDescent="0.35">
      <c r="A1556" s="1">
        <v>4087170</v>
      </c>
      <c r="B1556" s="1" t="s">
        <v>586</v>
      </c>
      <c r="C1556" s="1" t="s">
        <v>587</v>
      </c>
      <c r="D1556" s="1">
        <v>2017</v>
      </c>
      <c r="E1556" s="1" t="s">
        <v>618</v>
      </c>
      <c r="F1556" s="1">
        <v>67456</v>
      </c>
      <c r="G1556" s="1" t="s">
        <v>251</v>
      </c>
      <c r="H1556" s="1" t="s">
        <v>89</v>
      </c>
      <c r="I1556" s="1" t="s">
        <v>597</v>
      </c>
      <c r="J1556" s="1">
        <v>2440</v>
      </c>
      <c r="K1556" s="1" t="s">
        <v>345</v>
      </c>
      <c r="L1556" s="1" t="s">
        <v>561</v>
      </c>
      <c r="M1556" s="1" t="s">
        <v>345</v>
      </c>
      <c r="O1556" s="1" t="str">
        <f t="shared" si="757"/>
        <v>Yes</v>
      </c>
      <c r="P1556" s="1" t="s">
        <v>349</v>
      </c>
      <c r="Q1556" s="1">
        <v>2.48</v>
      </c>
      <c r="R1556" s="1">
        <f t="shared" si="763"/>
        <v>2.48</v>
      </c>
      <c r="S1556" s="1">
        <v>20</v>
      </c>
      <c r="T1556" s="1" t="s">
        <v>30</v>
      </c>
      <c r="U1556" s="1">
        <f>R1556/1000</f>
        <v>2.48E-3</v>
      </c>
      <c r="V1556" s="1">
        <f>S1556/1000</f>
        <v>0.02</v>
      </c>
      <c r="W1556" s="1" t="s">
        <v>231</v>
      </c>
      <c r="X1556" s="1" t="str">
        <f>IF(S1556&lt;R1556, "Yes*", "No")</f>
        <v>No</v>
      </c>
      <c r="AB1556" t="s">
        <v>427</v>
      </c>
      <c r="AC1556" t="str">
        <f t="shared" ref="AC1556:AC1567" si="764">IF(ISNUMBER(SEARCH("Pesticide, active_ingredient", AB1556)), "Yes", "No")</f>
        <v>No</v>
      </c>
      <c r="AD1556" t="str">
        <f t="shared" si="751"/>
        <v>No</v>
      </c>
      <c r="AE1556" t="str">
        <f t="shared" si="752"/>
        <v>No</v>
      </c>
      <c r="AF1556" t="str">
        <f t="shared" si="753"/>
        <v>Yes</v>
      </c>
      <c r="AG1556" t="str">
        <f t="shared" si="754"/>
        <v>Yes</v>
      </c>
      <c r="AH1556" s="1" t="s">
        <v>348</v>
      </c>
      <c r="AI1556" t="s">
        <v>348</v>
      </c>
      <c r="AJ1556" t="str">
        <f t="shared" si="743"/>
        <v/>
      </c>
      <c r="AK1556" t="str">
        <f t="shared" si="755"/>
        <v/>
      </c>
      <c r="AL1556" t="str">
        <f t="shared" si="756"/>
        <v/>
      </c>
      <c r="AM1556" t="str">
        <f t="shared" si="747"/>
        <v>Industrial</v>
      </c>
      <c r="AN1556" t="str">
        <f t="shared" si="748"/>
        <v>Pharmaceutical</v>
      </c>
      <c r="AO1556" t="str">
        <f t="shared" si="749"/>
        <v/>
      </c>
      <c r="AP1556" t="str">
        <f t="shared" si="750"/>
        <v/>
      </c>
    </row>
    <row r="1557" spans="1:54" hidden="1" x14ac:dyDescent="0.35">
      <c r="A1557" s="1">
        <v>4087170</v>
      </c>
      <c r="B1557" s="1" t="s">
        <v>586</v>
      </c>
      <c r="C1557" s="1" t="s">
        <v>588</v>
      </c>
      <c r="D1557" s="1">
        <v>2017</v>
      </c>
      <c r="E1557" s="1" t="s">
        <v>618</v>
      </c>
      <c r="F1557" s="1">
        <v>62830</v>
      </c>
      <c r="G1557" s="1" t="s">
        <v>603</v>
      </c>
      <c r="H1557" s="1" t="s">
        <v>63</v>
      </c>
      <c r="I1557" s="1" t="s">
        <v>596</v>
      </c>
      <c r="J1557" s="1">
        <v>4433</v>
      </c>
      <c r="K1557" s="1" t="s">
        <v>614</v>
      </c>
      <c r="L1557" s="1" t="s">
        <v>555</v>
      </c>
      <c r="M1557" s="1"/>
      <c r="N1557" s="1" t="s">
        <v>606</v>
      </c>
      <c r="O1557" s="1" t="str">
        <f t="shared" si="757"/>
        <v>No</v>
      </c>
      <c r="P1557" s="1" t="s">
        <v>722</v>
      </c>
      <c r="Q1557" s="1">
        <v>0.64</v>
      </c>
      <c r="R1557" s="1">
        <f t="shared" si="763"/>
        <v>0</v>
      </c>
      <c r="S1557" s="1">
        <v>0.64</v>
      </c>
      <c r="T1557" s="1" t="s">
        <v>7</v>
      </c>
      <c r="U1557" s="1">
        <f>R1557/1</f>
        <v>0</v>
      </c>
      <c r="V1557" s="1">
        <f>S1557</f>
        <v>0.64</v>
      </c>
      <c r="W1557" s="1" t="s">
        <v>177</v>
      </c>
      <c r="X1557" s="1" t="str">
        <f>IF(N1557="E", "Yes", "No")</f>
        <v>No</v>
      </c>
      <c r="AB1557" t="s">
        <v>404</v>
      </c>
      <c r="AC1557" t="str">
        <f t="shared" si="764"/>
        <v>No</v>
      </c>
      <c r="AD1557" t="str">
        <f t="shared" si="751"/>
        <v>No</v>
      </c>
      <c r="AE1557" t="str">
        <f t="shared" si="752"/>
        <v>Yes</v>
      </c>
      <c r="AF1557" t="str">
        <f t="shared" si="753"/>
        <v>Yes</v>
      </c>
      <c r="AG1557" t="str">
        <f t="shared" si="754"/>
        <v>No</v>
      </c>
      <c r="AH1557" s="1" t="s">
        <v>348</v>
      </c>
      <c r="AI1557" t="s">
        <v>348</v>
      </c>
      <c r="AJ1557" t="str">
        <f t="shared" si="743"/>
        <v/>
      </c>
      <c r="AK1557" t="str">
        <f t="shared" si="755"/>
        <v/>
      </c>
      <c r="AL1557" t="str">
        <f t="shared" si="756"/>
        <v>Consumer</v>
      </c>
      <c r="AM1557" t="str">
        <f t="shared" si="747"/>
        <v>Industrial</v>
      </c>
      <c r="AN1557" t="str">
        <f t="shared" si="748"/>
        <v/>
      </c>
      <c r="AO1557" t="str">
        <f t="shared" si="749"/>
        <v/>
      </c>
      <c r="AP1557" t="str">
        <f t="shared" si="750"/>
        <v/>
      </c>
    </row>
    <row r="1558" spans="1:54" hidden="1" x14ac:dyDescent="0.35">
      <c r="A1558" s="1">
        <v>4087170</v>
      </c>
      <c r="B1558" s="1" t="s">
        <v>586</v>
      </c>
      <c r="C1558" s="1" t="s">
        <v>587</v>
      </c>
      <c r="D1558" s="1">
        <v>2017</v>
      </c>
      <c r="E1558" s="1" t="s">
        <v>618</v>
      </c>
      <c r="F1558" s="1">
        <v>67534</v>
      </c>
      <c r="G1558" s="1" t="s">
        <v>316</v>
      </c>
      <c r="H1558" s="1" t="s">
        <v>150</v>
      </c>
      <c r="I1558" s="1" t="s">
        <v>597</v>
      </c>
      <c r="J1558" s="1">
        <v>2440</v>
      </c>
      <c r="K1558" s="1" t="s">
        <v>345</v>
      </c>
      <c r="L1558" s="1" t="s">
        <v>345</v>
      </c>
      <c r="M1558" s="1" t="s">
        <v>345</v>
      </c>
      <c r="O1558" s="1" t="str">
        <f t="shared" si="757"/>
        <v>Yes</v>
      </c>
      <c r="P1558" s="1" t="s">
        <v>349</v>
      </c>
      <c r="Q1558" s="1">
        <v>5.9</v>
      </c>
      <c r="R1558" s="1">
        <f t="shared" si="763"/>
        <v>5.9</v>
      </c>
      <c r="S1558" s="1">
        <v>5.2</v>
      </c>
      <c r="T1558" s="1" t="s">
        <v>30</v>
      </c>
      <c r="U1558" s="1">
        <f>R1558/1000</f>
        <v>5.9000000000000007E-3</v>
      </c>
      <c r="V1558" s="1">
        <f>S1558/1000</f>
        <v>5.1999999999999998E-3</v>
      </c>
      <c r="W1558" s="1" t="s">
        <v>231</v>
      </c>
      <c r="X1558" s="1" t="str">
        <f>IF(S1558&lt;R1558, "Yes*", "No")</f>
        <v>Yes*</v>
      </c>
      <c r="AB1558" t="s">
        <v>489</v>
      </c>
      <c r="AC1558" t="str">
        <f t="shared" si="764"/>
        <v>No</v>
      </c>
      <c r="AD1558" t="str">
        <f t="shared" si="751"/>
        <v>No</v>
      </c>
      <c r="AE1558" t="str">
        <f t="shared" si="752"/>
        <v>No</v>
      </c>
      <c r="AF1558" t="str">
        <f t="shared" si="753"/>
        <v>No</v>
      </c>
      <c r="AG1558" t="str">
        <f t="shared" si="754"/>
        <v>Yes</v>
      </c>
      <c r="AH1558" s="1" t="s">
        <v>348</v>
      </c>
      <c r="AI1558" t="s">
        <v>348</v>
      </c>
      <c r="AJ1558" t="str">
        <f t="shared" si="743"/>
        <v/>
      </c>
      <c r="AK1558" t="str">
        <f t="shared" si="755"/>
        <v/>
      </c>
      <c r="AL1558" t="str">
        <f t="shared" si="756"/>
        <v/>
      </c>
      <c r="AM1558" t="str">
        <f t="shared" si="747"/>
        <v/>
      </c>
      <c r="AN1558" t="str">
        <f t="shared" si="748"/>
        <v>Pharmaceutical</v>
      </c>
      <c r="AO1558" t="str">
        <f t="shared" si="749"/>
        <v/>
      </c>
      <c r="AP1558" t="str">
        <f t="shared" si="750"/>
        <v/>
      </c>
    </row>
    <row r="1559" spans="1:54" hidden="1" x14ac:dyDescent="0.35">
      <c r="A1559" s="1">
        <v>4087170</v>
      </c>
      <c r="B1559" s="1" t="s">
        <v>586</v>
      </c>
      <c r="C1559" s="1" t="s">
        <v>588</v>
      </c>
      <c r="D1559" s="1">
        <v>2017</v>
      </c>
      <c r="E1559" s="1" t="s">
        <v>618</v>
      </c>
      <c r="F1559" s="1">
        <v>62831</v>
      </c>
      <c r="G1559" s="1" t="s">
        <v>604</v>
      </c>
      <c r="H1559" s="1" t="s">
        <v>64</v>
      </c>
      <c r="I1559" s="1" t="s">
        <v>596</v>
      </c>
      <c r="J1559" s="1">
        <v>4433</v>
      </c>
      <c r="K1559" s="1" t="s">
        <v>614</v>
      </c>
      <c r="L1559" s="1" t="s">
        <v>548</v>
      </c>
      <c r="M1559" s="1"/>
      <c r="N1559" s="1" t="s">
        <v>606</v>
      </c>
      <c r="O1559" s="1" t="str">
        <f t="shared" si="757"/>
        <v>No</v>
      </c>
      <c r="P1559" s="1" t="s">
        <v>722</v>
      </c>
      <c r="Q1559" s="1">
        <v>0.16</v>
      </c>
      <c r="R1559" s="1">
        <f t="shared" si="763"/>
        <v>0</v>
      </c>
      <c r="S1559" s="1">
        <v>0.16</v>
      </c>
      <c r="T1559" s="1" t="s">
        <v>7</v>
      </c>
      <c r="U1559" s="1">
        <f>R1559/1</f>
        <v>0</v>
      </c>
      <c r="V1559" s="1">
        <f>S1559</f>
        <v>0.16</v>
      </c>
      <c r="W1559" s="1" t="s">
        <v>177</v>
      </c>
      <c r="X1559" s="1" t="str">
        <f t="shared" ref="X1559:X1566" si="765">IF(N1559="E", "Yes", "No")</f>
        <v>No</v>
      </c>
      <c r="AB1559" t="s">
        <v>405</v>
      </c>
      <c r="AC1559" t="str">
        <f t="shared" si="764"/>
        <v>No</v>
      </c>
      <c r="AD1559" t="str">
        <f t="shared" si="751"/>
        <v>Yes</v>
      </c>
      <c r="AE1559" t="str">
        <f t="shared" si="752"/>
        <v>Yes</v>
      </c>
      <c r="AF1559" t="str">
        <f t="shared" si="753"/>
        <v>Yes</v>
      </c>
      <c r="AG1559" t="str">
        <f t="shared" si="754"/>
        <v>Yes</v>
      </c>
      <c r="AH1559" s="1" t="s">
        <v>348</v>
      </c>
      <c r="AI1559" t="s">
        <v>348</v>
      </c>
      <c r="AJ1559" t="str">
        <f t="shared" si="743"/>
        <v/>
      </c>
      <c r="AK1559" t="str">
        <f t="shared" si="755"/>
        <v>PCP</v>
      </c>
      <c r="AL1559" t="str">
        <f t="shared" si="756"/>
        <v>Consumer</v>
      </c>
      <c r="AM1559" t="str">
        <f t="shared" si="747"/>
        <v>Industrial</v>
      </c>
      <c r="AN1559" t="str">
        <f t="shared" si="748"/>
        <v>Pharmaceutical</v>
      </c>
      <c r="AO1559" t="str">
        <f t="shared" si="749"/>
        <v/>
      </c>
      <c r="AP1559" t="str">
        <f t="shared" si="750"/>
        <v/>
      </c>
    </row>
    <row r="1560" spans="1:54" hidden="1" x14ac:dyDescent="0.35">
      <c r="A1560" s="1">
        <v>4087170</v>
      </c>
      <c r="B1560" s="1" t="s">
        <v>586</v>
      </c>
      <c r="C1560" s="1" t="s">
        <v>587</v>
      </c>
      <c r="D1560" s="1">
        <v>2017</v>
      </c>
      <c r="E1560" s="1" t="s">
        <v>618</v>
      </c>
      <c r="F1560" s="1">
        <v>68008</v>
      </c>
      <c r="G1560" s="1" t="s">
        <v>327</v>
      </c>
      <c r="H1560" s="1" t="s">
        <v>158</v>
      </c>
      <c r="I1560" s="1" t="s">
        <v>597</v>
      </c>
      <c r="J1560" s="1">
        <v>2440</v>
      </c>
      <c r="K1560" s="1" t="s">
        <v>345</v>
      </c>
      <c r="L1560" s="1" t="s">
        <v>345</v>
      </c>
      <c r="M1560" s="1"/>
      <c r="N1560" s="1" t="s">
        <v>606</v>
      </c>
      <c r="O1560" s="1" t="str">
        <f t="shared" si="757"/>
        <v>No</v>
      </c>
      <c r="P1560" s="1" t="s">
        <v>722</v>
      </c>
      <c r="Q1560" s="1">
        <v>20</v>
      </c>
      <c r="R1560" s="1">
        <f t="shared" si="763"/>
        <v>0</v>
      </c>
      <c r="S1560" s="1">
        <v>13</v>
      </c>
      <c r="T1560" s="1" t="s">
        <v>30</v>
      </c>
      <c r="U1560" s="1">
        <f>R1560/1000</f>
        <v>0</v>
      </c>
      <c r="V1560" s="1">
        <f>S1560/1000</f>
        <v>1.2999999999999999E-2</v>
      </c>
      <c r="W1560" s="1" t="s">
        <v>318</v>
      </c>
      <c r="X1560" s="1" t="str">
        <f t="shared" si="765"/>
        <v>No</v>
      </c>
      <c r="AB1560" s="1" t="s">
        <v>497</v>
      </c>
      <c r="AC1560" t="str">
        <f t="shared" si="764"/>
        <v>No</v>
      </c>
      <c r="AD1560" t="str">
        <f t="shared" si="751"/>
        <v>No</v>
      </c>
      <c r="AE1560" t="str">
        <f t="shared" si="752"/>
        <v>No</v>
      </c>
      <c r="AF1560" t="str">
        <f t="shared" si="753"/>
        <v>No</v>
      </c>
      <c r="AG1560" t="str">
        <f t="shared" si="754"/>
        <v>Yes</v>
      </c>
      <c r="AH1560" s="1" t="s">
        <v>348</v>
      </c>
      <c r="AI1560" t="s">
        <v>348</v>
      </c>
      <c r="AJ1560" t="str">
        <f t="shared" si="743"/>
        <v/>
      </c>
      <c r="AK1560" t="str">
        <f t="shared" si="755"/>
        <v/>
      </c>
      <c r="AL1560" t="str">
        <f t="shared" si="756"/>
        <v/>
      </c>
      <c r="AM1560" t="str">
        <f t="shared" si="747"/>
        <v/>
      </c>
      <c r="AN1560" t="str">
        <f t="shared" si="748"/>
        <v>Pharmaceutical</v>
      </c>
      <c r="AO1560" t="str">
        <f t="shared" si="749"/>
        <v/>
      </c>
      <c r="AP1560" t="str">
        <f t="shared" si="750"/>
        <v/>
      </c>
    </row>
    <row r="1561" spans="1:54" hidden="1" x14ac:dyDescent="0.35">
      <c r="A1561" s="1">
        <v>4087170</v>
      </c>
      <c r="B1561" s="1" t="s">
        <v>586</v>
      </c>
      <c r="C1561" s="1" t="s">
        <v>588</v>
      </c>
      <c r="D1561" s="1">
        <v>2017</v>
      </c>
      <c r="E1561" s="1" t="s">
        <v>618</v>
      </c>
      <c r="F1561" s="1">
        <v>61707</v>
      </c>
      <c r="G1561" s="1" t="s">
        <v>600</v>
      </c>
      <c r="H1561" s="1" t="s">
        <v>34</v>
      </c>
      <c r="I1561" s="1" t="s">
        <v>596</v>
      </c>
      <c r="J1561" s="1">
        <v>4433</v>
      </c>
      <c r="K1561" s="1" t="s">
        <v>614</v>
      </c>
      <c r="L1561" s="1" t="s">
        <v>555</v>
      </c>
      <c r="M1561" s="1"/>
      <c r="N1561" s="1" t="s">
        <v>606</v>
      </c>
      <c r="O1561" s="1" t="str">
        <f t="shared" si="757"/>
        <v>No</v>
      </c>
      <c r="P1561" s="1" t="s">
        <v>722</v>
      </c>
      <c r="Q1561" s="1">
        <v>0.32</v>
      </c>
      <c r="R1561" s="1">
        <f t="shared" si="763"/>
        <v>0</v>
      </c>
      <c r="S1561" s="1">
        <v>0.32</v>
      </c>
      <c r="T1561" s="1" t="s">
        <v>7</v>
      </c>
      <c r="U1561" s="1">
        <f>R1561/1</f>
        <v>0</v>
      </c>
      <c r="V1561" s="1">
        <f>S1561</f>
        <v>0.32</v>
      </c>
      <c r="W1561" s="1" t="s">
        <v>177</v>
      </c>
      <c r="X1561" s="1" t="str">
        <f t="shared" si="765"/>
        <v>No</v>
      </c>
      <c r="AB1561" s="1" t="s">
        <v>374</v>
      </c>
      <c r="AC1561" t="str">
        <f t="shared" si="764"/>
        <v>No</v>
      </c>
      <c r="AD1561" t="str">
        <f t="shared" si="751"/>
        <v>No</v>
      </c>
      <c r="AE1561" t="str">
        <f t="shared" si="752"/>
        <v>Yes</v>
      </c>
      <c r="AF1561" t="str">
        <f t="shared" si="753"/>
        <v>Yes</v>
      </c>
      <c r="AG1561" t="str">
        <f t="shared" si="754"/>
        <v>No</v>
      </c>
      <c r="AH1561" s="1" t="s">
        <v>348</v>
      </c>
      <c r="AI1561" t="s">
        <v>348</v>
      </c>
      <c r="AJ1561" t="str">
        <f t="shared" si="743"/>
        <v/>
      </c>
      <c r="AK1561" t="str">
        <f t="shared" si="755"/>
        <v/>
      </c>
      <c r="AL1561" t="str">
        <f t="shared" si="756"/>
        <v>Consumer</v>
      </c>
      <c r="AM1561" t="str">
        <f t="shared" si="747"/>
        <v>Industrial</v>
      </c>
      <c r="AN1561" t="str">
        <f t="shared" si="748"/>
        <v/>
      </c>
      <c r="AO1561" t="str">
        <f t="shared" si="749"/>
        <v/>
      </c>
      <c r="AP1561" t="str">
        <f t="shared" si="750"/>
        <v/>
      </c>
    </row>
    <row r="1562" spans="1:54" hidden="1" x14ac:dyDescent="0.35">
      <c r="A1562" s="1">
        <v>4087170</v>
      </c>
      <c r="B1562" s="1" t="s">
        <v>586</v>
      </c>
      <c r="C1562" s="1" t="s">
        <v>588</v>
      </c>
      <c r="D1562" s="1">
        <v>2017</v>
      </c>
      <c r="E1562" s="1" t="s">
        <v>618</v>
      </c>
      <c r="F1562" s="1">
        <v>67507</v>
      </c>
      <c r="G1562" s="1" t="s">
        <v>294</v>
      </c>
      <c r="H1562" s="1" t="s">
        <v>130</v>
      </c>
      <c r="I1562" s="1" t="s">
        <v>597</v>
      </c>
      <c r="J1562" s="1">
        <v>2440</v>
      </c>
      <c r="K1562" s="1" t="s">
        <v>345</v>
      </c>
      <c r="L1562" s="1" t="s">
        <v>345</v>
      </c>
      <c r="M1562" s="1"/>
      <c r="N1562" s="1" t="s">
        <v>606</v>
      </c>
      <c r="O1562" s="1" t="str">
        <f t="shared" si="757"/>
        <v>No</v>
      </c>
      <c r="P1562" s="1" t="s">
        <v>722</v>
      </c>
      <c r="Q1562" s="1">
        <v>163</v>
      </c>
      <c r="R1562" s="1">
        <f t="shared" si="763"/>
        <v>0</v>
      </c>
      <c r="S1562" s="1">
        <v>163</v>
      </c>
      <c r="T1562" s="1" t="s">
        <v>30</v>
      </c>
      <c r="U1562" s="1">
        <f>R1562/1000</f>
        <v>0</v>
      </c>
      <c r="V1562" s="1">
        <f>S1562/1000</f>
        <v>0.16300000000000001</v>
      </c>
      <c r="W1562" s="1" t="s">
        <v>231</v>
      </c>
      <c r="X1562" s="1" t="str">
        <f t="shared" si="765"/>
        <v>No</v>
      </c>
      <c r="AB1562" t="s">
        <v>469</v>
      </c>
      <c r="AC1562" t="str">
        <f t="shared" si="764"/>
        <v>No</v>
      </c>
      <c r="AD1562" t="str">
        <f t="shared" si="751"/>
        <v>No</v>
      </c>
      <c r="AE1562" t="str">
        <f t="shared" si="752"/>
        <v>No</v>
      </c>
      <c r="AF1562" t="str">
        <f t="shared" si="753"/>
        <v>No</v>
      </c>
      <c r="AG1562" t="str">
        <f t="shared" si="754"/>
        <v>Yes</v>
      </c>
      <c r="AH1562" s="1" t="s">
        <v>348</v>
      </c>
      <c r="AI1562" t="s">
        <v>348</v>
      </c>
      <c r="AJ1562" t="str">
        <f t="shared" si="743"/>
        <v/>
      </c>
      <c r="AK1562" t="str">
        <f t="shared" si="755"/>
        <v/>
      </c>
      <c r="AL1562" t="str">
        <f t="shared" si="756"/>
        <v/>
      </c>
      <c r="AM1562" t="str">
        <f t="shared" si="747"/>
        <v/>
      </c>
      <c r="AN1562" t="str">
        <f t="shared" si="748"/>
        <v>Pharmaceutical</v>
      </c>
      <c r="AO1562" t="str">
        <f t="shared" si="749"/>
        <v/>
      </c>
      <c r="AP1562" t="str">
        <f t="shared" si="750"/>
        <v/>
      </c>
    </row>
    <row r="1563" spans="1:54" hidden="1" x14ac:dyDescent="0.35">
      <c r="A1563" s="1">
        <v>4087170</v>
      </c>
      <c r="B1563" s="1" t="s">
        <v>586</v>
      </c>
      <c r="C1563" s="1" t="s">
        <v>587</v>
      </c>
      <c r="D1563" s="1">
        <v>2017</v>
      </c>
      <c r="E1563" s="1" t="s">
        <v>618</v>
      </c>
      <c r="F1563" s="1">
        <v>77223</v>
      </c>
      <c r="G1563" t="s">
        <v>662</v>
      </c>
      <c r="H1563" s="1" t="s">
        <v>172</v>
      </c>
      <c r="I1563" s="1" t="s">
        <v>596</v>
      </c>
      <c r="J1563" s="1">
        <v>4433</v>
      </c>
      <c r="K1563" s="1" t="s">
        <v>614</v>
      </c>
      <c r="L1563" s="1" t="s">
        <v>548</v>
      </c>
      <c r="M1563" s="1"/>
      <c r="N1563" s="1" t="s">
        <v>606</v>
      </c>
      <c r="O1563" s="1" t="str">
        <f t="shared" si="757"/>
        <v>No</v>
      </c>
      <c r="P1563" s="1" t="s">
        <v>722</v>
      </c>
      <c r="Q1563" s="1">
        <v>0.04</v>
      </c>
      <c r="R1563" s="1">
        <f t="shared" si="763"/>
        <v>0</v>
      </c>
      <c r="S1563" s="1">
        <v>0.04</v>
      </c>
      <c r="T1563" s="1" t="s">
        <v>7</v>
      </c>
      <c r="U1563" s="1">
        <f>R1563/1</f>
        <v>0</v>
      </c>
      <c r="V1563" s="1">
        <f>S1563</f>
        <v>0.04</v>
      </c>
      <c r="W1563" s="1" t="s">
        <v>318</v>
      </c>
      <c r="X1563" s="1" t="str">
        <f t="shared" si="765"/>
        <v>No</v>
      </c>
      <c r="AB1563" t="s">
        <v>512</v>
      </c>
      <c r="AC1563" t="str">
        <f t="shared" si="764"/>
        <v>No</v>
      </c>
      <c r="AD1563" t="str">
        <f t="shared" si="751"/>
        <v>Yes</v>
      </c>
      <c r="AE1563" t="str">
        <f t="shared" si="752"/>
        <v>Yes</v>
      </c>
      <c r="AF1563" t="str">
        <f t="shared" si="753"/>
        <v>Yes</v>
      </c>
      <c r="AG1563" t="str">
        <f t="shared" si="754"/>
        <v>Yes</v>
      </c>
      <c r="AH1563" s="1" t="s">
        <v>348</v>
      </c>
      <c r="AI1563" t="s">
        <v>348</v>
      </c>
      <c r="AJ1563" t="str">
        <f t="shared" si="743"/>
        <v/>
      </c>
      <c r="AK1563" t="str">
        <f t="shared" si="755"/>
        <v>PCP</v>
      </c>
      <c r="AL1563" t="str">
        <f t="shared" si="756"/>
        <v>Consumer</v>
      </c>
      <c r="AM1563" t="str">
        <f t="shared" si="747"/>
        <v>Industrial</v>
      </c>
      <c r="AN1563" t="str">
        <f t="shared" si="748"/>
        <v>Pharmaceutical</v>
      </c>
      <c r="AO1563" t="str">
        <f t="shared" si="749"/>
        <v/>
      </c>
      <c r="AP1563" t="str">
        <f t="shared" si="750"/>
        <v/>
      </c>
    </row>
    <row r="1564" spans="1:54" hidden="1" x14ac:dyDescent="0.35">
      <c r="A1564" s="1">
        <v>4087170</v>
      </c>
      <c r="B1564" s="1" t="s">
        <v>586</v>
      </c>
      <c r="C1564" s="1" t="s">
        <v>588</v>
      </c>
      <c r="D1564" s="1">
        <v>2017</v>
      </c>
      <c r="E1564" s="1" t="s">
        <v>618</v>
      </c>
      <c r="F1564" s="1">
        <v>67534</v>
      </c>
      <c r="G1564" s="1" t="s">
        <v>316</v>
      </c>
      <c r="H1564" s="1" t="s">
        <v>150</v>
      </c>
      <c r="I1564" s="1" t="s">
        <v>597</v>
      </c>
      <c r="J1564" s="1">
        <v>2440</v>
      </c>
      <c r="K1564" s="1" t="s">
        <v>345</v>
      </c>
      <c r="L1564" s="1" t="s">
        <v>345</v>
      </c>
      <c r="M1564" s="1"/>
      <c r="N1564" s="1" t="s">
        <v>606</v>
      </c>
      <c r="O1564" s="1" t="str">
        <f t="shared" si="757"/>
        <v>No</v>
      </c>
      <c r="P1564" s="1" t="s">
        <v>722</v>
      </c>
      <c r="Q1564" s="1">
        <v>20</v>
      </c>
      <c r="R1564" s="1">
        <f t="shared" si="763"/>
        <v>0</v>
      </c>
      <c r="S1564" s="1">
        <v>5.2</v>
      </c>
      <c r="T1564" s="1" t="s">
        <v>30</v>
      </c>
      <c r="U1564" s="1">
        <f>R1564/1000</f>
        <v>0</v>
      </c>
      <c r="V1564" s="1">
        <f>S1564/1000</f>
        <v>5.1999999999999998E-3</v>
      </c>
      <c r="W1564" s="1" t="s">
        <v>231</v>
      </c>
      <c r="X1564" s="1" t="str">
        <f t="shared" si="765"/>
        <v>No</v>
      </c>
      <c r="AB1564" t="s">
        <v>489</v>
      </c>
      <c r="AC1564" t="str">
        <f t="shared" si="764"/>
        <v>No</v>
      </c>
      <c r="AD1564" t="str">
        <f t="shared" si="751"/>
        <v>No</v>
      </c>
      <c r="AE1564" t="str">
        <f t="shared" si="752"/>
        <v>No</v>
      </c>
      <c r="AF1564" t="str">
        <f t="shared" si="753"/>
        <v>No</v>
      </c>
      <c r="AG1564" t="str">
        <f t="shared" si="754"/>
        <v>Yes</v>
      </c>
      <c r="AH1564" s="1" t="s">
        <v>348</v>
      </c>
      <c r="AI1564" t="s">
        <v>348</v>
      </c>
      <c r="AJ1564" t="str">
        <f t="shared" si="743"/>
        <v/>
      </c>
      <c r="AK1564" t="str">
        <f t="shared" si="755"/>
        <v/>
      </c>
      <c r="AL1564" t="str">
        <f t="shared" si="756"/>
        <v/>
      </c>
      <c r="AM1564" t="str">
        <f t="shared" si="747"/>
        <v/>
      </c>
      <c r="AN1564" t="str">
        <f t="shared" si="748"/>
        <v>Pharmaceutical</v>
      </c>
      <c r="AO1564" t="str">
        <f t="shared" si="749"/>
        <v/>
      </c>
      <c r="AP1564" t="str">
        <f t="shared" si="750"/>
        <v/>
      </c>
    </row>
    <row r="1565" spans="1:54" hidden="1" x14ac:dyDescent="0.35">
      <c r="A1565" s="1">
        <v>4087170</v>
      </c>
      <c r="B1565" s="1" t="s">
        <v>586</v>
      </c>
      <c r="C1565" s="1" t="s">
        <v>587</v>
      </c>
      <c r="D1565" s="1">
        <v>2017</v>
      </c>
      <c r="E1565" s="1" t="s">
        <v>618</v>
      </c>
      <c r="F1565" s="1">
        <v>62811</v>
      </c>
      <c r="G1565" s="1" t="s">
        <v>213</v>
      </c>
      <c r="H1565" s="1" t="s">
        <v>48</v>
      </c>
      <c r="I1565" s="1" t="s">
        <v>596</v>
      </c>
      <c r="J1565" s="1">
        <v>4433</v>
      </c>
      <c r="K1565" s="1" t="s">
        <v>614</v>
      </c>
      <c r="L1565" s="1" t="s">
        <v>548</v>
      </c>
      <c r="M1565" s="1"/>
      <c r="N1565" s="1" t="s">
        <v>606</v>
      </c>
      <c r="O1565" s="1" t="str">
        <f t="shared" si="757"/>
        <v>No</v>
      </c>
      <c r="P1565" s="1" t="s">
        <v>722</v>
      </c>
      <c r="Q1565" s="1">
        <v>0.4</v>
      </c>
      <c r="R1565" s="1">
        <f t="shared" si="763"/>
        <v>0</v>
      </c>
      <c r="S1565" s="1">
        <v>0.4</v>
      </c>
      <c r="T1565" s="1" t="s">
        <v>7</v>
      </c>
      <c r="U1565" s="1">
        <f>R1565/1</f>
        <v>0</v>
      </c>
      <c r="V1565" s="1">
        <f>S1565</f>
        <v>0.4</v>
      </c>
      <c r="W1565" s="1" t="s">
        <v>177</v>
      </c>
      <c r="X1565" s="1" t="str">
        <f t="shared" si="765"/>
        <v>No</v>
      </c>
      <c r="AB1565" t="s">
        <v>387</v>
      </c>
      <c r="AC1565" t="str">
        <f t="shared" si="764"/>
        <v>No</v>
      </c>
      <c r="AD1565" t="str">
        <f t="shared" si="751"/>
        <v>Yes</v>
      </c>
      <c r="AE1565" t="str">
        <f t="shared" si="752"/>
        <v>Yes</v>
      </c>
      <c r="AF1565" t="str">
        <f t="shared" si="753"/>
        <v>Yes</v>
      </c>
      <c r="AG1565" t="str">
        <f t="shared" si="754"/>
        <v>Yes</v>
      </c>
      <c r="AH1565" s="1" t="s">
        <v>348</v>
      </c>
      <c r="AI1565" t="s">
        <v>348</v>
      </c>
      <c r="AJ1565" t="str">
        <f t="shared" si="743"/>
        <v/>
      </c>
      <c r="AK1565" t="str">
        <f t="shared" si="755"/>
        <v>PCP</v>
      </c>
      <c r="AL1565" t="str">
        <f t="shared" si="756"/>
        <v>Consumer</v>
      </c>
      <c r="AM1565" t="str">
        <f t="shared" si="747"/>
        <v>Industrial</v>
      </c>
      <c r="AN1565" t="str">
        <f t="shared" si="748"/>
        <v>Pharmaceutical</v>
      </c>
      <c r="AO1565" t="str">
        <f t="shared" si="749"/>
        <v/>
      </c>
      <c r="AP1565" t="str">
        <f t="shared" si="750"/>
        <v/>
      </c>
    </row>
    <row r="1566" spans="1:54" hidden="1" x14ac:dyDescent="0.35">
      <c r="A1566" s="1">
        <v>4087170</v>
      </c>
      <c r="B1566" s="1" t="s">
        <v>586</v>
      </c>
      <c r="C1566" s="1" t="s">
        <v>588</v>
      </c>
      <c r="D1566" s="1">
        <v>2017</v>
      </c>
      <c r="E1566" s="1" t="s">
        <v>618</v>
      </c>
      <c r="F1566" s="1">
        <v>67472</v>
      </c>
      <c r="G1566" s="1" t="s">
        <v>265</v>
      </c>
      <c r="H1566" s="1" t="s">
        <v>102</v>
      </c>
      <c r="I1566" s="1" t="s">
        <v>597</v>
      </c>
      <c r="J1566" s="1">
        <v>2440</v>
      </c>
      <c r="K1566" s="1" t="s">
        <v>345</v>
      </c>
      <c r="L1566" s="1" t="s">
        <v>345</v>
      </c>
      <c r="M1566" s="1"/>
      <c r="N1566" s="1" t="s">
        <v>606</v>
      </c>
      <c r="O1566" s="1" t="str">
        <f t="shared" si="757"/>
        <v>No</v>
      </c>
      <c r="P1566" s="1" t="s">
        <v>722</v>
      </c>
      <c r="Q1566" s="1">
        <v>140</v>
      </c>
      <c r="R1566" s="1">
        <f t="shared" si="763"/>
        <v>0</v>
      </c>
      <c r="S1566" s="1">
        <v>140</v>
      </c>
      <c r="T1566" s="1" t="s">
        <v>30</v>
      </c>
      <c r="U1566" s="1">
        <f>R1566/1000</f>
        <v>0</v>
      </c>
      <c r="V1566" s="1">
        <f>S1566/1000</f>
        <v>0.14000000000000001</v>
      </c>
      <c r="W1566" s="1" t="s">
        <v>231</v>
      </c>
      <c r="X1566" s="1" t="str">
        <f t="shared" si="765"/>
        <v>No</v>
      </c>
      <c r="AB1566" s="1" t="s">
        <v>441</v>
      </c>
      <c r="AC1566" t="str">
        <f t="shared" si="764"/>
        <v>No</v>
      </c>
      <c r="AD1566" t="str">
        <f t="shared" si="751"/>
        <v>No</v>
      </c>
      <c r="AE1566" t="str">
        <f t="shared" si="752"/>
        <v>No</v>
      </c>
      <c r="AF1566" t="str">
        <f t="shared" si="753"/>
        <v>No</v>
      </c>
      <c r="AG1566" t="str">
        <f t="shared" si="754"/>
        <v>Yes</v>
      </c>
      <c r="AH1566" s="1" t="s">
        <v>348</v>
      </c>
      <c r="AI1566" t="s">
        <v>348</v>
      </c>
      <c r="AJ1566" t="str">
        <f t="shared" si="743"/>
        <v/>
      </c>
      <c r="AK1566" t="str">
        <f t="shared" si="755"/>
        <v/>
      </c>
      <c r="AL1566" t="str">
        <f t="shared" si="756"/>
        <v/>
      </c>
      <c r="AM1566" t="str">
        <f t="shared" si="747"/>
        <v/>
      </c>
      <c r="AN1566" t="str">
        <f t="shared" si="748"/>
        <v>Pharmaceutical</v>
      </c>
      <c r="AO1566" t="str">
        <f t="shared" si="749"/>
        <v/>
      </c>
      <c r="AP1566" t="str">
        <f t="shared" si="750"/>
        <v/>
      </c>
    </row>
    <row r="1567" spans="1:54" hidden="1" x14ac:dyDescent="0.35">
      <c r="A1567" s="1">
        <v>4087170</v>
      </c>
      <c r="B1567" s="1" t="s">
        <v>586</v>
      </c>
      <c r="C1567" s="1" t="s">
        <v>587</v>
      </c>
      <c r="D1567" s="1">
        <v>2017</v>
      </c>
      <c r="E1567" s="1" t="s">
        <v>618</v>
      </c>
      <c r="F1567" s="1">
        <v>90851</v>
      </c>
      <c r="G1567" s="1" t="s">
        <v>344</v>
      </c>
      <c r="H1567" s="1"/>
      <c r="I1567" s="1" t="s">
        <v>596</v>
      </c>
      <c r="J1567" s="1">
        <v>4433</v>
      </c>
      <c r="K1567" s="1" t="s">
        <v>614</v>
      </c>
      <c r="L1567" s="1" t="s">
        <v>532</v>
      </c>
      <c r="M1567" s="1" t="s">
        <v>556</v>
      </c>
      <c r="N1567" s="1" t="s">
        <v>606</v>
      </c>
      <c r="O1567" s="1" t="str">
        <f t="shared" si="757"/>
        <v>No</v>
      </c>
      <c r="P1567" s="1" t="s">
        <v>722</v>
      </c>
      <c r="Q1567" s="1">
        <v>0</v>
      </c>
      <c r="R1567" s="1">
        <f t="shared" si="763"/>
        <v>0</v>
      </c>
      <c r="S1567" s="1" t="s">
        <v>521</v>
      </c>
      <c r="T1567" s="1" t="s">
        <v>7</v>
      </c>
      <c r="U1567" s="1">
        <f>R1567/1</f>
        <v>0</v>
      </c>
      <c r="V1567" s="1" t="str">
        <f>S1567</f>
        <v xml:space="preserve"> </v>
      </c>
      <c r="W1567" s="1" t="s">
        <v>177</v>
      </c>
      <c r="X1567" s="1" t="str">
        <f>IF(S1567&lt;R1567, "Yes*", "No")</f>
        <v>No</v>
      </c>
      <c r="AB1567" t="s">
        <v>515</v>
      </c>
      <c r="AC1567" t="str">
        <f t="shared" si="764"/>
        <v>No</v>
      </c>
      <c r="AD1567" t="str">
        <f t="shared" si="751"/>
        <v>No</v>
      </c>
      <c r="AE1567" t="str">
        <f t="shared" si="752"/>
        <v>No</v>
      </c>
      <c r="AF1567" t="str">
        <f t="shared" si="753"/>
        <v>No</v>
      </c>
      <c r="AG1567" t="str">
        <f t="shared" si="754"/>
        <v>No</v>
      </c>
      <c r="AH1567" s="1" t="s">
        <v>348</v>
      </c>
      <c r="AI1567" t="s">
        <v>349</v>
      </c>
      <c r="AJ1567" t="str">
        <f t="shared" si="743"/>
        <v/>
      </c>
      <c r="AK1567" t="str">
        <f t="shared" si="755"/>
        <v/>
      </c>
      <c r="AL1567" t="str">
        <f t="shared" si="756"/>
        <v/>
      </c>
      <c r="AM1567" t="str">
        <f t="shared" si="747"/>
        <v/>
      </c>
      <c r="AN1567" t="str">
        <f t="shared" si="748"/>
        <v/>
      </c>
      <c r="AO1567" t="str">
        <f t="shared" si="749"/>
        <v/>
      </c>
      <c r="AP1567" t="str">
        <f t="shared" si="750"/>
        <v>Other</v>
      </c>
    </row>
    <row r="1568" spans="1:54" hidden="1" x14ac:dyDescent="0.35">
      <c r="A1568" s="1">
        <v>4087170</v>
      </c>
      <c r="B1568" s="1" t="s">
        <v>586</v>
      </c>
      <c r="C1568" s="1" t="s">
        <v>588</v>
      </c>
      <c r="D1568" s="1">
        <v>2017</v>
      </c>
      <c r="E1568" s="1" t="s">
        <v>618</v>
      </c>
      <c r="F1568" s="1">
        <v>67457</v>
      </c>
      <c r="G1568" s="1" t="s">
        <v>252</v>
      </c>
      <c r="H1568" s="1" t="s">
        <v>90</v>
      </c>
      <c r="I1568" s="1" t="s">
        <v>597</v>
      </c>
      <c r="J1568" s="1">
        <v>2440</v>
      </c>
      <c r="K1568" s="1" t="s">
        <v>345</v>
      </c>
      <c r="L1568" s="1" t="s">
        <v>553</v>
      </c>
      <c r="M1568" s="1"/>
      <c r="N1568" s="1" t="s">
        <v>606</v>
      </c>
      <c r="O1568" s="1" t="str">
        <f t="shared" si="757"/>
        <v>No</v>
      </c>
      <c r="P1568" s="1" t="s">
        <v>722</v>
      </c>
      <c r="Q1568" s="1">
        <v>6</v>
      </c>
      <c r="R1568" s="1">
        <f t="shared" si="763"/>
        <v>0</v>
      </c>
      <c r="S1568" s="1">
        <v>6</v>
      </c>
      <c r="T1568" s="1" t="s">
        <v>30</v>
      </c>
      <c r="U1568" s="1">
        <f>R1568/1000</f>
        <v>0</v>
      </c>
      <c r="V1568" s="1">
        <f>S1568/1000</f>
        <v>6.0000000000000001E-3</v>
      </c>
      <c r="W1568" s="1" t="s">
        <v>231</v>
      </c>
      <c r="X1568" s="1" t="str">
        <f t="shared" ref="X1568:X1601" si="766">IF(N1568="E", "Yes", "No")</f>
        <v>No</v>
      </c>
      <c r="AB1568" t="s">
        <v>428</v>
      </c>
      <c r="AC1568" s="1" t="s">
        <v>349</v>
      </c>
      <c r="AD1568" t="str">
        <f t="shared" si="751"/>
        <v>Yes</v>
      </c>
      <c r="AE1568" t="str">
        <f t="shared" si="752"/>
        <v>Yes</v>
      </c>
      <c r="AF1568" t="str">
        <f t="shared" si="753"/>
        <v>No</v>
      </c>
      <c r="AG1568" t="str">
        <f t="shared" si="754"/>
        <v>Yes</v>
      </c>
      <c r="AH1568" s="1" t="s">
        <v>348</v>
      </c>
      <c r="AI1568" t="s">
        <v>348</v>
      </c>
      <c r="AJ1568" t="str">
        <f t="shared" si="743"/>
        <v>Pesticide</v>
      </c>
      <c r="AK1568" t="str">
        <f t="shared" si="755"/>
        <v>PCP</v>
      </c>
      <c r="AL1568" t="str">
        <f t="shared" si="756"/>
        <v>Consumer</v>
      </c>
      <c r="AM1568" t="str">
        <f t="shared" si="747"/>
        <v/>
      </c>
      <c r="AN1568" t="str">
        <f t="shared" si="748"/>
        <v>Pharmaceutical</v>
      </c>
      <c r="AO1568" t="str">
        <f t="shared" si="749"/>
        <v/>
      </c>
      <c r="AP1568" t="str">
        <f t="shared" si="750"/>
        <v/>
      </c>
    </row>
    <row r="1569" spans="1:42" hidden="1" x14ac:dyDescent="0.35">
      <c r="A1569" s="1">
        <v>40870112</v>
      </c>
      <c r="B1569" s="1" t="s">
        <v>573</v>
      </c>
      <c r="C1569" s="1" t="s">
        <v>574</v>
      </c>
      <c r="D1569" s="1">
        <v>2017</v>
      </c>
      <c r="E1569" s="1" t="s">
        <v>618</v>
      </c>
      <c r="F1569" s="1">
        <v>63145</v>
      </c>
      <c r="G1569" s="1" t="s">
        <v>229</v>
      </c>
      <c r="H1569" s="1" t="s">
        <v>68</v>
      </c>
      <c r="I1569" s="1" t="s">
        <v>596</v>
      </c>
      <c r="J1569" s="1">
        <v>4433</v>
      </c>
      <c r="K1569" s="1" t="s">
        <v>614</v>
      </c>
      <c r="L1569" s="1" t="s">
        <v>532</v>
      </c>
      <c r="M1569" s="1" t="s">
        <v>556</v>
      </c>
      <c r="N1569" s="1" t="s">
        <v>607</v>
      </c>
      <c r="O1569" s="1" t="str">
        <f t="shared" si="757"/>
        <v>Yes</v>
      </c>
      <c r="P1569" s="1" t="s">
        <v>349</v>
      </c>
      <c r="Q1569" s="1">
        <v>0.1</v>
      </c>
      <c r="R1569" s="1">
        <f t="shared" si="763"/>
        <v>0.1</v>
      </c>
      <c r="S1569" s="1">
        <v>0.32</v>
      </c>
      <c r="T1569" s="1" t="s">
        <v>7</v>
      </c>
      <c r="U1569" s="1">
        <f>R1569/1</f>
        <v>0.1</v>
      </c>
      <c r="V1569" s="1">
        <f>S1569</f>
        <v>0.32</v>
      </c>
      <c r="W1569" s="1" t="s">
        <v>177</v>
      </c>
      <c r="X1569" s="1" t="str">
        <f t="shared" si="766"/>
        <v>Yes</v>
      </c>
      <c r="AB1569" s="1" t="s">
        <v>409</v>
      </c>
      <c r="AC1569" t="str">
        <f>IF(ISNUMBER(SEARCH("Pesticide, active_ingredient", AB1569)), "Yes", "No")</f>
        <v>No</v>
      </c>
      <c r="AD1569" t="str">
        <f t="shared" si="751"/>
        <v>No</v>
      </c>
      <c r="AE1569" t="str">
        <f t="shared" si="752"/>
        <v>No</v>
      </c>
      <c r="AF1569" t="str">
        <f t="shared" si="753"/>
        <v>No</v>
      </c>
      <c r="AG1569" t="str">
        <f t="shared" si="754"/>
        <v>No</v>
      </c>
      <c r="AH1569" s="1" t="s">
        <v>348</v>
      </c>
      <c r="AI1569" t="s">
        <v>349</v>
      </c>
      <c r="AJ1569" t="str">
        <f t="shared" si="743"/>
        <v/>
      </c>
      <c r="AK1569" t="str">
        <f t="shared" si="755"/>
        <v/>
      </c>
      <c r="AL1569" t="str">
        <f t="shared" si="756"/>
        <v/>
      </c>
      <c r="AM1569" t="str">
        <f t="shared" si="747"/>
        <v/>
      </c>
      <c r="AN1569" t="str">
        <f t="shared" si="748"/>
        <v/>
      </c>
      <c r="AO1569" t="str">
        <f t="shared" si="749"/>
        <v/>
      </c>
      <c r="AP1569" t="str">
        <f t="shared" si="750"/>
        <v>Other</v>
      </c>
    </row>
    <row r="1570" spans="1:42" hidden="1" x14ac:dyDescent="0.35">
      <c r="A1570" s="1">
        <v>40870112</v>
      </c>
      <c r="B1570" s="1" t="s">
        <v>573</v>
      </c>
      <c r="C1570" s="1" t="s">
        <v>574</v>
      </c>
      <c r="D1570" s="1">
        <v>2017</v>
      </c>
      <c r="E1570" s="1" t="s">
        <v>618</v>
      </c>
      <c r="F1570" s="1">
        <v>68002</v>
      </c>
      <c r="G1570" s="1" t="s">
        <v>323</v>
      </c>
      <c r="H1570" s="1" t="s">
        <v>154</v>
      </c>
      <c r="I1570" s="1" t="s">
        <v>597</v>
      </c>
      <c r="J1570" s="1">
        <v>2440</v>
      </c>
      <c r="K1570" s="1" t="s">
        <v>345</v>
      </c>
      <c r="L1570" s="1" t="s">
        <v>345</v>
      </c>
      <c r="M1570" s="1"/>
      <c r="N1570" s="1" t="s">
        <v>606</v>
      </c>
      <c r="O1570" s="1" t="str">
        <f t="shared" si="757"/>
        <v>No</v>
      </c>
      <c r="P1570" s="1" t="s">
        <v>722</v>
      </c>
      <c r="Q1570" s="1">
        <v>58</v>
      </c>
      <c r="R1570" s="1">
        <f t="shared" si="763"/>
        <v>0</v>
      </c>
      <c r="S1570" s="1">
        <v>58</v>
      </c>
      <c r="T1570" s="1" t="s">
        <v>30</v>
      </c>
      <c r="U1570" s="1">
        <f t="shared" ref="U1570:V1572" si="767">R1570/1000</f>
        <v>0</v>
      </c>
      <c r="V1570" s="1">
        <f t="shared" si="767"/>
        <v>5.8000000000000003E-2</v>
      </c>
      <c r="W1570" s="1" t="s">
        <v>318</v>
      </c>
      <c r="X1570" s="1" t="str">
        <f t="shared" si="766"/>
        <v>No</v>
      </c>
      <c r="AB1570" t="s">
        <v>494</v>
      </c>
      <c r="AC1570" t="str">
        <f>IF(ISNUMBER(SEARCH("Pesticide, active_ingredient", AB1570)), "Yes", "No")</f>
        <v>No</v>
      </c>
      <c r="AD1570" t="str">
        <f t="shared" si="751"/>
        <v>No</v>
      </c>
      <c r="AE1570" t="str">
        <f t="shared" si="752"/>
        <v>No</v>
      </c>
      <c r="AF1570" t="str">
        <f t="shared" si="753"/>
        <v>No</v>
      </c>
      <c r="AG1570" t="str">
        <f t="shared" si="754"/>
        <v>Yes</v>
      </c>
      <c r="AH1570" s="1" t="s">
        <v>348</v>
      </c>
      <c r="AI1570" t="s">
        <v>348</v>
      </c>
      <c r="AJ1570" t="str">
        <f t="shared" si="743"/>
        <v/>
      </c>
      <c r="AK1570" t="str">
        <f t="shared" si="755"/>
        <v/>
      </c>
      <c r="AL1570" t="str">
        <f t="shared" si="756"/>
        <v/>
      </c>
      <c r="AM1570" t="str">
        <f t="shared" si="747"/>
        <v/>
      </c>
      <c r="AN1570" t="str">
        <f t="shared" si="748"/>
        <v>Pharmaceutical</v>
      </c>
      <c r="AO1570" t="str">
        <f t="shared" si="749"/>
        <v/>
      </c>
      <c r="AP1570" t="str">
        <f t="shared" si="750"/>
        <v/>
      </c>
    </row>
    <row r="1571" spans="1:42" hidden="1" x14ac:dyDescent="0.35">
      <c r="A1571" s="1">
        <v>40870112</v>
      </c>
      <c r="B1571" s="1" t="s">
        <v>573</v>
      </c>
      <c r="C1571" s="1" t="s">
        <v>574</v>
      </c>
      <c r="D1571" s="1">
        <v>2017</v>
      </c>
      <c r="E1571" s="1" t="s">
        <v>618</v>
      </c>
      <c r="F1571" s="1">
        <v>68012</v>
      </c>
      <c r="G1571" s="1" t="s">
        <v>330</v>
      </c>
      <c r="H1571" s="1" t="s">
        <v>161</v>
      </c>
      <c r="I1571" s="1" t="s">
        <v>597</v>
      </c>
      <c r="J1571" s="1">
        <v>2440</v>
      </c>
      <c r="K1571" s="1" t="s">
        <v>345</v>
      </c>
      <c r="L1571" s="1" t="s">
        <v>345</v>
      </c>
      <c r="M1571" s="1"/>
      <c r="N1571" s="1" t="s">
        <v>606</v>
      </c>
      <c r="O1571" s="1" t="str">
        <f t="shared" ref="O1571:O1588" si="768">IF(N1571="&lt;", "No", "Yes")</f>
        <v>No</v>
      </c>
      <c r="P1571" s="1" t="s">
        <v>722</v>
      </c>
      <c r="Q1571" s="1">
        <v>20</v>
      </c>
      <c r="R1571" s="1">
        <f t="shared" si="763"/>
        <v>0</v>
      </c>
      <c r="S1571" s="1">
        <v>13</v>
      </c>
      <c r="T1571" s="1" t="s">
        <v>30</v>
      </c>
      <c r="U1571" s="1">
        <f t="shared" si="767"/>
        <v>0</v>
      </c>
      <c r="V1571" s="1">
        <f t="shared" si="767"/>
        <v>1.2999999999999999E-2</v>
      </c>
      <c r="W1571" s="1" t="s">
        <v>318</v>
      </c>
      <c r="X1571" s="1" t="str">
        <f t="shared" si="766"/>
        <v>No</v>
      </c>
      <c r="AB1571" s="1" t="s">
        <v>370</v>
      </c>
      <c r="AC1571" t="str">
        <f>IF(ISNUMBER(SEARCH("Pesticide, active_ingredient", AB1571)), "Yes", "No")</f>
        <v>No</v>
      </c>
      <c r="AD1571" t="str">
        <f t="shared" si="751"/>
        <v>No</v>
      </c>
      <c r="AE1571" t="str">
        <f t="shared" si="752"/>
        <v>No</v>
      </c>
      <c r="AF1571" t="str">
        <f t="shared" si="753"/>
        <v>No</v>
      </c>
      <c r="AG1571" t="str">
        <f t="shared" si="754"/>
        <v>Yes</v>
      </c>
      <c r="AH1571" s="1" t="s">
        <v>348</v>
      </c>
      <c r="AI1571" t="s">
        <v>348</v>
      </c>
      <c r="AJ1571" t="str">
        <f t="shared" si="743"/>
        <v/>
      </c>
      <c r="AK1571" t="str">
        <f t="shared" si="755"/>
        <v/>
      </c>
      <c r="AL1571" t="str">
        <f t="shared" si="756"/>
        <v/>
      </c>
      <c r="AM1571" t="str">
        <f t="shared" si="747"/>
        <v/>
      </c>
      <c r="AN1571" t="str">
        <f t="shared" si="748"/>
        <v>Pharmaceutical</v>
      </c>
      <c r="AO1571" t="str">
        <f t="shared" si="749"/>
        <v/>
      </c>
      <c r="AP1571" t="str">
        <f t="shared" si="750"/>
        <v/>
      </c>
    </row>
    <row r="1572" spans="1:42" hidden="1" x14ac:dyDescent="0.35">
      <c r="A1572" s="1">
        <v>40870112</v>
      </c>
      <c r="B1572" s="1" t="s">
        <v>573</v>
      </c>
      <c r="C1572" s="1" t="s">
        <v>574</v>
      </c>
      <c r="D1572" s="1">
        <v>2017</v>
      </c>
      <c r="E1572" s="1" t="s">
        <v>618</v>
      </c>
      <c r="F1572" s="1">
        <v>67436</v>
      </c>
      <c r="G1572" s="1" t="s">
        <v>234</v>
      </c>
      <c r="H1572" s="1" t="s">
        <v>72</v>
      </c>
      <c r="I1572" s="1" t="s">
        <v>597</v>
      </c>
      <c r="J1572" s="1">
        <v>2440</v>
      </c>
      <c r="K1572" s="1" t="s">
        <v>345</v>
      </c>
      <c r="L1572" s="1" t="s">
        <v>544</v>
      </c>
      <c r="M1572" s="1"/>
      <c r="N1572" s="1" t="s">
        <v>606</v>
      </c>
      <c r="O1572" s="1" t="str">
        <f t="shared" si="768"/>
        <v>No</v>
      </c>
      <c r="P1572" s="1" t="s">
        <v>722</v>
      </c>
      <c r="Q1572" s="1">
        <v>20</v>
      </c>
      <c r="R1572" s="1">
        <f t="shared" si="763"/>
        <v>0</v>
      </c>
      <c r="S1572" s="1">
        <v>20</v>
      </c>
      <c r="T1572" s="1" t="s">
        <v>30</v>
      </c>
      <c r="U1572" s="1">
        <f t="shared" si="767"/>
        <v>0</v>
      </c>
      <c r="V1572" s="1">
        <f t="shared" si="767"/>
        <v>0.02</v>
      </c>
      <c r="W1572" s="1" t="s">
        <v>231</v>
      </c>
      <c r="X1572" s="1" t="str">
        <f t="shared" si="766"/>
        <v>No</v>
      </c>
      <c r="AB1572" t="s">
        <v>413</v>
      </c>
      <c r="AC1572" s="1" t="s">
        <v>349</v>
      </c>
      <c r="AD1572" t="str">
        <f t="shared" si="751"/>
        <v>Yes</v>
      </c>
      <c r="AE1572" t="str">
        <f t="shared" si="752"/>
        <v>Yes</v>
      </c>
      <c r="AF1572" t="str">
        <f t="shared" si="753"/>
        <v>Yes</v>
      </c>
      <c r="AG1572" t="str">
        <f t="shared" si="754"/>
        <v>Yes</v>
      </c>
      <c r="AH1572" s="1" t="s">
        <v>348</v>
      </c>
      <c r="AI1572" t="s">
        <v>348</v>
      </c>
      <c r="AJ1572" t="str">
        <f t="shared" si="743"/>
        <v>Pesticide</v>
      </c>
      <c r="AK1572" t="str">
        <f t="shared" si="755"/>
        <v>PCP</v>
      </c>
      <c r="AL1572" t="str">
        <f t="shared" si="756"/>
        <v>Consumer</v>
      </c>
      <c r="AM1572" t="str">
        <f t="shared" si="747"/>
        <v>Industrial</v>
      </c>
      <c r="AN1572" t="str">
        <f t="shared" si="748"/>
        <v>Pharmaceutical</v>
      </c>
      <c r="AO1572" t="str">
        <f t="shared" si="749"/>
        <v/>
      </c>
      <c r="AP1572" t="str">
        <f t="shared" si="750"/>
        <v/>
      </c>
    </row>
    <row r="1573" spans="1:42" hidden="1" x14ac:dyDescent="0.35">
      <c r="A1573" s="1">
        <v>40870112</v>
      </c>
      <c r="B1573" s="1" t="s">
        <v>573</v>
      </c>
      <c r="C1573" s="1" t="s">
        <v>574</v>
      </c>
      <c r="D1573" s="1">
        <v>2017</v>
      </c>
      <c r="E1573" s="1" t="s">
        <v>618</v>
      </c>
      <c r="F1573" s="1">
        <v>62829</v>
      </c>
      <c r="G1573" s="1" t="s">
        <v>225</v>
      </c>
      <c r="H1573" s="1" t="s">
        <v>402</v>
      </c>
      <c r="I1573" s="1" t="s">
        <v>596</v>
      </c>
      <c r="J1573" s="1">
        <v>4433</v>
      </c>
      <c r="K1573" s="1" t="s">
        <v>614</v>
      </c>
      <c r="L1573" s="1" t="s">
        <v>555</v>
      </c>
      <c r="M1573" s="1"/>
      <c r="N1573" s="1" t="s">
        <v>606</v>
      </c>
      <c r="O1573" s="1" t="str">
        <f t="shared" si="768"/>
        <v>No</v>
      </c>
      <c r="P1573" s="1" t="s">
        <v>722</v>
      </c>
      <c r="Q1573" s="1">
        <v>1.6</v>
      </c>
      <c r="R1573" s="1">
        <f t="shared" si="763"/>
        <v>0</v>
      </c>
      <c r="S1573" s="1">
        <v>1.6</v>
      </c>
      <c r="T1573" s="1" t="s">
        <v>7</v>
      </c>
      <c r="U1573" s="1">
        <f>R1573/1</f>
        <v>0</v>
      </c>
      <c r="V1573" s="1">
        <f>S1573</f>
        <v>1.6</v>
      </c>
      <c r="W1573" s="1" t="s">
        <v>199</v>
      </c>
      <c r="X1573" s="1" t="str">
        <f t="shared" si="766"/>
        <v>No</v>
      </c>
      <c r="AB1573" t="s">
        <v>403</v>
      </c>
      <c r="AC1573" t="str">
        <f>IF(ISNUMBER(SEARCH("Pesticide, active_ingredient", AB1573)), "Yes", "No")</f>
        <v>No</v>
      </c>
      <c r="AD1573" t="str">
        <f t="shared" si="751"/>
        <v>No</v>
      </c>
      <c r="AE1573" t="str">
        <f t="shared" si="752"/>
        <v>Yes</v>
      </c>
      <c r="AF1573" t="str">
        <f t="shared" si="753"/>
        <v>Yes</v>
      </c>
      <c r="AG1573" t="str">
        <f t="shared" si="754"/>
        <v>No</v>
      </c>
      <c r="AH1573" s="1" t="s">
        <v>348</v>
      </c>
      <c r="AI1573" t="s">
        <v>348</v>
      </c>
      <c r="AJ1573" t="str">
        <f t="shared" si="743"/>
        <v/>
      </c>
      <c r="AK1573" t="str">
        <f t="shared" si="755"/>
        <v/>
      </c>
      <c r="AL1573" t="str">
        <f t="shared" si="756"/>
        <v>Consumer</v>
      </c>
      <c r="AM1573" t="str">
        <f t="shared" si="747"/>
        <v>Industrial</v>
      </c>
      <c r="AN1573" t="str">
        <f t="shared" si="748"/>
        <v/>
      </c>
      <c r="AO1573" t="str">
        <f t="shared" si="749"/>
        <v/>
      </c>
      <c r="AP1573" t="str">
        <f t="shared" si="750"/>
        <v/>
      </c>
    </row>
    <row r="1574" spans="1:42" hidden="1" x14ac:dyDescent="0.35">
      <c r="A1574" s="1">
        <v>40870112</v>
      </c>
      <c r="B1574" s="1" t="s">
        <v>573</v>
      </c>
      <c r="C1574" s="1" t="s">
        <v>574</v>
      </c>
      <c r="D1574" s="1">
        <v>2017</v>
      </c>
      <c r="E1574" s="1" t="s">
        <v>618</v>
      </c>
      <c r="F1574" s="1">
        <v>68015</v>
      </c>
      <c r="G1574" s="1" t="s">
        <v>332</v>
      </c>
      <c r="H1574" s="1" t="s">
        <v>163</v>
      </c>
      <c r="I1574" s="1" t="s">
        <v>597</v>
      </c>
      <c r="J1574" s="1">
        <v>2440</v>
      </c>
      <c r="K1574" s="1" t="s">
        <v>345</v>
      </c>
      <c r="L1574" s="1" t="s">
        <v>561</v>
      </c>
      <c r="M1574" s="1"/>
      <c r="N1574" s="1" t="s">
        <v>606</v>
      </c>
      <c r="O1574" s="1" t="str">
        <f t="shared" si="768"/>
        <v>No</v>
      </c>
      <c r="P1574" s="1" t="s">
        <v>722</v>
      </c>
      <c r="Q1574" s="1">
        <v>270</v>
      </c>
      <c r="R1574" s="1">
        <f t="shared" si="763"/>
        <v>0</v>
      </c>
      <c r="S1574" s="1">
        <v>270</v>
      </c>
      <c r="T1574" s="1" t="s">
        <v>30</v>
      </c>
      <c r="U1574" s="1">
        <f>R1574/1000</f>
        <v>0</v>
      </c>
      <c r="V1574" s="1">
        <f>S1574/1000</f>
        <v>0.27</v>
      </c>
      <c r="W1574" s="1" t="s">
        <v>318</v>
      </c>
      <c r="X1574" s="1" t="str">
        <f t="shared" si="766"/>
        <v>No</v>
      </c>
      <c r="AB1574" t="s">
        <v>501</v>
      </c>
      <c r="AC1574" t="str">
        <f>IF(ISNUMBER(SEARCH("Pesticide, active_ingredient", AB1574)), "Yes", "No")</f>
        <v>No</v>
      </c>
      <c r="AD1574" t="str">
        <f t="shared" si="751"/>
        <v>No</v>
      </c>
      <c r="AE1574" t="str">
        <f t="shared" si="752"/>
        <v>No</v>
      </c>
      <c r="AF1574" t="str">
        <f t="shared" si="753"/>
        <v>Yes</v>
      </c>
      <c r="AG1574" t="str">
        <f t="shared" si="754"/>
        <v>Yes</v>
      </c>
      <c r="AH1574" s="1" t="s">
        <v>348</v>
      </c>
      <c r="AI1574" t="s">
        <v>348</v>
      </c>
      <c r="AJ1574" t="str">
        <f t="shared" si="743"/>
        <v/>
      </c>
      <c r="AK1574" t="str">
        <f t="shared" si="755"/>
        <v/>
      </c>
      <c r="AL1574" t="str">
        <f t="shared" si="756"/>
        <v/>
      </c>
      <c r="AM1574" t="str">
        <f t="shared" si="747"/>
        <v>Industrial</v>
      </c>
      <c r="AN1574" t="str">
        <f t="shared" si="748"/>
        <v>Pharmaceutical</v>
      </c>
      <c r="AO1574" t="str">
        <f t="shared" si="749"/>
        <v/>
      </c>
      <c r="AP1574" t="str">
        <f t="shared" si="750"/>
        <v/>
      </c>
    </row>
    <row r="1575" spans="1:42" hidden="1" x14ac:dyDescent="0.35">
      <c r="A1575" s="1">
        <v>40870112</v>
      </c>
      <c r="B1575" s="1" t="s">
        <v>573</v>
      </c>
      <c r="C1575" s="1" t="s">
        <v>574</v>
      </c>
      <c r="D1575" s="1">
        <v>2017</v>
      </c>
      <c r="E1575" s="1" t="s">
        <v>618</v>
      </c>
      <c r="F1575" s="1">
        <v>77146</v>
      </c>
      <c r="G1575" s="1" t="s">
        <v>340</v>
      </c>
      <c r="H1575" s="1" t="s">
        <v>171</v>
      </c>
      <c r="I1575" s="1" t="s">
        <v>596</v>
      </c>
      <c r="J1575" s="1">
        <v>4433</v>
      </c>
      <c r="K1575" s="1" t="s">
        <v>614</v>
      </c>
      <c r="L1575" s="1" t="s">
        <v>562</v>
      </c>
      <c r="M1575" s="1"/>
      <c r="N1575" s="1" t="s">
        <v>606</v>
      </c>
      <c r="O1575" s="1" t="str">
        <f t="shared" si="768"/>
        <v>No</v>
      </c>
      <c r="P1575" s="1" t="s">
        <v>722</v>
      </c>
      <c r="Q1575" s="1">
        <v>0.08</v>
      </c>
      <c r="R1575" s="1">
        <f t="shared" si="763"/>
        <v>0</v>
      </c>
      <c r="S1575" s="1">
        <v>0.08</v>
      </c>
      <c r="T1575" s="1" t="s">
        <v>7</v>
      </c>
      <c r="U1575" s="1">
        <f>R1575/1</f>
        <v>0</v>
      </c>
      <c r="V1575" s="1">
        <f>S1575</f>
        <v>0.08</v>
      </c>
      <c r="W1575" s="1" t="s">
        <v>318</v>
      </c>
      <c r="X1575" s="1" t="str">
        <f t="shared" si="766"/>
        <v>No</v>
      </c>
      <c r="AB1575" t="s">
        <v>511</v>
      </c>
      <c r="AC1575" t="str">
        <f>IF(ISNUMBER(SEARCH("Pesticide, active_ingredient", AB1575)), "Yes", "No")</f>
        <v>No</v>
      </c>
      <c r="AD1575" t="str">
        <f t="shared" si="751"/>
        <v>No</v>
      </c>
      <c r="AE1575" t="str">
        <f t="shared" si="752"/>
        <v>Yes</v>
      </c>
      <c r="AF1575" t="str">
        <f t="shared" si="753"/>
        <v>Yes</v>
      </c>
      <c r="AG1575" t="str">
        <f t="shared" si="754"/>
        <v>Yes</v>
      </c>
      <c r="AH1575" s="1" t="s">
        <v>348</v>
      </c>
      <c r="AI1575" t="s">
        <v>348</v>
      </c>
      <c r="AJ1575" t="str">
        <f t="shared" si="743"/>
        <v/>
      </c>
      <c r="AK1575" t="str">
        <f t="shared" si="755"/>
        <v/>
      </c>
      <c r="AL1575" t="str">
        <f t="shared" si="756"/>
        <v>Consumer</v>
      </c>
      <c r="AM1575" t="str">
        <f t="shared" si="747"/>
        <v>Industrial</v>
      </c>
      <c r="AN1575" t="str">
        <f t="shared" si="748"/>
        <v>Pharmaceutical</v>
      </c>
      <c r="AO1575" t="str">
        <f t="shared" si="749"/>
        <v/>
      </c>
      <c r="AP1575" t="str">
        <f t="shared" si="750"/>
        <v/>
      </c>
    </row>
    <row r="1576" spans="1:42" hidden="1" x14ac:dyDescent="0.35">
      <c r="A1576" s="1">
        <v>4087141</v>
      </c>
      <c r="B1576" s="1" t="s">
        <v>582</v>
      </c>
      <c r="C1576" s="1" t="s">
        <v>583</v>
      </c>
      <c r="D1576" s="1">
        <v>2017</v>
      </c>
      <c r="E1576" s="1" t="s">
        <v>618</v>
      </c>
      <c r="F1576" s="1">
        <v>34571</v>
      </c>
      <c r="G1576" s="1" t="s">
        <v>189</v>
      </c>
      <c r="H1576" s="1" t="s">
        <v>20</v>
      </c>
      <c r="I1576" s="1" t="s">
        <v>596</v>
      </c>
      <c r="J1576" s="1">
        <v>4433</v>
      </c>
      <c r="K1576" s="1" t="s">
        <v>614</v>
      </c>
      <c r="L1576" s="1" t="s">
        <v>544</v>
      </c>
      <c r="M1576" s="1"/>
      <c r="N1576" s="1" t="s">
        <v>606</v>
      </c>
      <c r="O1576" s="1" t="str">
        <f t="shared" si="768"/>
        <v>No</v>
      </c>
      <c r="P1576" s="1" t="s">
        <v>722</v>
      </c>
      <c r="Q1576" s="1">
        <v>0.08</v>
      </c>
      <c r="R1576" s="1">
        <f t="shared" si="763"/>
        <v>0</v>
      </c>
      <c r="S1576" s="1">
        <v>0.08</v>
      </c>
      <c r="T1576" s="1" t="s">
        <v>7</v>
      </c>
      <c r="U1576" s="1">
        <f>R1576/1</f>
        <v>0</v>
      </c>
      <c r="V1576" s="1">
        <f>S1576</f>
        <v>0.08</v>
      </c>
      <c r="W1576" s="1" t="s">
        <v>177</v>
      </c>
      <c r="X1576" s="1" t="str">
        <f t="shared" si="766"/>
        <v>No</v>
      </c>
      <c r="AB1576" t="s">
        <v>361</v>
      </c>
      <c r="AC1576" t="s">
        <v>349</v>
      </c>
      <c r="AD1576" t="str">
        <f t="shared" si="751"/>
        <v>Yes</v>
      </c>
      <c r="AE1576" t="str">
        <f t="shared" si="752"/>
        <v>Yes</v>
      </c>
      <c r="AF1576" t="str">
        <f t="shared" si="753"/>
        <v>Yes</v>
      </c>
      <c r="AG1576" t="str">
        <f t="shared" si="754"/>
        <v>Yes</v>
      </c>
      <c r="AH1576" t="s">
        <v>348</v>
      </c>
      <c r="AI1576" t="s">
        <v>348</v>
      </c>
      <c r="AJ1576" t="str">
        <f t="shared" si="743"/>
        <v>Pesticide</v>
      </c>
      <c r="AK1576" t="str">
        <f t="shared" si="755"/>
        <v>PCP</v>
      </c>
      <c r="AL1576" t="str">
        <f t="shared" si="756"/>
        <v>Consumer</v>
      </c>
      <c r="AM1576" t="str">
        <f t="shared" si="747"/>
        <v>Industrial</v>
      </c>
      <c r="AN1576" t="str">
        <f t="shared" si="748"/>
        <v>Pharmaceutical</v>
      </c>
      <c r="AO1576" t="str">
        <f t="shared" si="749"/>
        <v/>
      </c>
      <c r="AP1576" t="str">
        <f t="shared" si="750"/>
        <v/>
      </c>
    </row>
    <row r="1577" spans="1:42" hidden="1" x14ac:dyDescent="0.35">
      <c r="A1577" s="1">
        <v>40870112</v>
      </c>
      <c r="B1577" s="1" t="s">
        <v>573</v>
      </c>
      <c r="C1577" s="1" t="s">
        <v>574</v>
      </c>
      <c r="D1577" s="1">
        <v>2017</v>
      </c>
      <c r="E1577" s="1" t="s">
        <v>618</v>
      </c>
      <c r="F1577" s="1">
        <v>68252</v>
      </c>
      <c r="G1577" s="1" t="s">
        <v>339</v>
      </c>
      <c r="H1577" s="1" t="s">
        <v>170</v>
      </c>
      <c r="I1577" s="1" t="s">
        <v>597</v>
      </c>
      <c r="J1577" s="1">
        <v>2440</v>
      </c>
      <c r="K1577" s="1" t="s">
        <v>345</v>
      </c>
      <c r="L1577" s="1" t="s">
        <v>345</v>
      </c>
      <c r="M1577" s="1"/>
      <c r="N1577" s="1" t="s">
        <v>606</v>
      </c>
      <c r="O1577" s="1" t="str">
        <f t="shared" si="768"/>
        <v>No</v>
      </c>
      <c r="P1577" s="1" t="s">
        <v>722</v>
      </c>
      <c r="Q1577" s="1">
        <v>20</v>
      </c>
      <c r="R1577" s="1">
        <f t="shared" si="763"/>
        <v>0</v>
      </c>
      <c r="S1577" s="1">
        <v>20</v>
      </c>
      <c r="T1577" s="1" t="s">
        <v>30</v>
      </c>
      <c r="U1577" s="1">
        <f>R1577/1000</f>
        <v>0</v>
      </c>
      <c r="V1577" s="1">
        <f>S1577/1000</f>
        <v>0.02</v>
      </c>
      <c r="W1577" s="1" t="s">
        <v>318</v>
      </c>
      <c r="X1577" s="1" t="str">
        <f t="shared" si="766"/>
        <v>No</v>
      </c>
      <c r="AB1577" s="1" t="s">
        <v>506</v>
      </c>
      <c r="AC1577" t="str">
        <f>IF(ISNUMBER(SEARCH("Pesticide, active_ingredient", AB1577)), "Yes", "No")</f>
        <v>No</v>
      </c>
      <c r="AD1577" t="str">
        <f t="shared" si="751"/>
        <v>No</v>
      </c>
      <c r="AE1577" t="str">
        <f t="shared" si="752"/>
        <v>No</v>
      </c>
      <c r="AF1577" t="str">
        <f t="shared" si="753"/>
        <v>No</v>
      </c>
      <c r="AG1577" t="str">
        <f t="shared" si="754"/>
        <v>Yes</v>
      </c>
      <c r="AH1577" s="1" t="s">
        <v>348</v>
      </c>
      <c r="AI1577" t="s">
        <v>348</v>
      </c>
      <c r="AJ1577" t="str">
        <f t="shared" si="743"/>
        <v/>
      </c>
      <c r="AK1577" t="str">
        <f t="shared" si="755"/>
        <v/>
      </c>
      <c r="AL1577" t="str">
        <f t="shared" si="756"/>
        <v/>
      </c>
      <c r="AM1577" t="str">
        <f t="shared" si="747"/>
        <v/>
      </c>
      <c r="AN1577" t="str">
        <f t="shared" si="748"/>
        <v>Pharmaceutical</v>
      </c>
      <c r="AO1577" t="str">
        <f t="shared" si="749"/>
        <v/>
      </c>
      <c r="AP1577" t="str">
        <f t="shared" si="750"/>
        <v/>
      </c>
    </row>
    <row r="1578" spans="1:42" hidden="1" x14ac:dyDescent="0.35">
      <c r="A1578" s="1">
        <v>40870112</v>
      </c>
      <c r="B1578" s="1" t="s">
        <v>573</v>
      </c>
      <c r="C1578" s="1" t="s">
        <v>574</v>
      </c>
      <c r="D1578" s="1">
        <v>2017</v>
      </c>
      <c r="E1578" s="1" t="s">
        <v>618</v>
      </c>
      <c r="F1578" s="1">
        <v>34694</v>
      </c>
      <c r="G1578" s="1" t="s">
        <v>190</v>
      </c>
      <c r="H1578" s="1" t="s">
        <v>21</v>
      </c>
      <c r="I1578" s="1" t="s">
        <v>596</v>
      </c>
      <c r="J1578" s="1">
        <v>4433</v>
      </c>
      <c r="K1578" s="1" t="s">
        <v>614</v>
      </c>
      <c r="L1578" s="1" t="s">
        <v>547</v>
      </c>
      <c r="M1578" s="1"/>
      <c r="N1578" s="1" t="s">
        <v>606</v>
      </c>
      <c r="O1578" s="1" t="str">
        <f t="shared" si="768"/>
        <v>No</v>
      </c>
      <c r="P1578" s="1" t="s">
        <v>722</v>
      </c>
      <c r="Q1578" s="1">
        <v>0.16</v>
      </c>
      <c r="R1578" s="1">
        <f t="shared" si="763"/>
        <v>0</v>
      </c>
      <c r="S1578" s="1">
        <v>0.16</v>
      </c>
      <c r="T1578" s="1" t="s">
        <v>7</v>
      </c>
      <c r="U1578" s="1">
        <f>R1578/1</f>
        <v>0</v>
      </c>
      <c r="V1578" s="1">
        <f>S1578</f>
        <v>0.16</v>
      </c>
      <c r="W1578" s="1" t="s">
        <v>177</v>
      </c>
      <c r="X1578" s="1" t="str">
        <f t="shared" si="766"/>
        <v>No</v>
      </c>
      <c r="AB1578" t="s">
        <v>357</v>
      </c>
      <c r="AC1578" t="str">
        <f>IF(ISNUMBER(SEARCH("Pesticide, active_ingredient", AB1578)), "Yes", "No")</f>
        <v>No</v>
      </c>
      <c r="AD1578" t="str">
        <f t="shared" si="751"/>
        <v>Yes</v>
      </c>
      <c r="AE1578" t="str">
        <f t="shared" si="752"/>
        <v>Yes</v>
      </c>
      <c r="AF1578" t="str">
        <f t="shared" si="753"/>
        <v>Yes</v>
      </c>
      <c r="AG1578" t="str">
        <f t="shared" si="754"/>
        <v>No</v>
      </c>
      <c r="AH1578" t="s">
        <v>348</v>
      </c>
      <c r="AI1578" t="s">
        <v>348</v>
      </c>
      <c r="AJ1578" t="str">
        <f t="shared" si="743"/>
        <v/>
      </c>
      <c r="AK1578" t="str">
        <f t="shared" si="755"/>
        <v>PCP</v>
      </c>
      <c r="AL1578" t="str">
        <f t="shared" si="756"/>
        <v>Consumer</v>
      </c>
      <c r="AM1578" t="str">
        <f t="shared" si="747"/>
        <v>Industrial</v>
      </c>
      <c r="AN1578" t="str">
        <f t="shared" si="748"/>
        <v/>
      </c>
      <c r="AO1578" t="str">
        <f t="shared" si="749"/>
        <v/>
      </c>
      <c r="AP1578" t="str">
        <f t="shared" si="750"/>
        <v/>
      </c>
    </row>
    <row r="1579" spans="1:42" hidden="1" x14ac:dyDescent="0.35">
      <c r="A1579" s="1">
        <v>40870112</v>
      </c>
      <c r="B1579" s="1" t="s">
        <v>573</v>
      </c>
      <c r="C1579" s="1" t="s">
        <v>574</v>
      </c>
      <c r="D1579" s="1">
        <v>2017</v>
      </c>
      <c r="E1579" s="1" t="s">
        <v>618</v>
      </c>
      <c r="F1579" s="1">
        <v>67449</v>
      </c>
      <c r="G1579" s="1" t="s">
        <v>245</v>
      </c>
      <c r="H1579" s="1" t="s">
        <v>83</v>
      </c>
      <c r="I1579" s="1" t="s">
        <v>597</v>
      </c>
      <c r="J1579" s="1">
        <v>2440</v>
      </c>
      <c r="K1579" s="1" t="s">
        <v>345</v>
      </c>
      <c r="L1579" s="1" t="s">
        <v>564</v>
      </c>
      <c r="M1579" s="1"/>
      <c r="N1579" s="1" t="s">
        <v>606</v>
      </c>
      <c r="O1579" s="1" t="str">
        <f t="shared" si="768"/>
        <v>No</v>
      </c>
      <c r="P1579" s="1" t="s">
        <v>722</v>
      </c>
      <c r="Q1579" s="1">
        <v>80</v>
      </c>
      <c r="R1579" s="1">
        <f t="shared" si="763"/>
        <v>0</v>
      </c>
      <c r="S1579" s="1">
        <v>80</v>
      </c>
      <c r="T1579" s="1" t="s">
        <v>30</v>
      </c>
      <c r="U1579" s="1">
        <f>R1579/1000</f>
        <v>0</v>
      </c>
      <c r="V1579" s="1">
        <f>S1579/1000</f>
        <v>0.08</v>
      </c>
      <c r="W1579" s="1" t="s">
        <v>231</v>
      </c>
      <c r="X1579" s="1" t="str">
        <f t="shared" si="766"/>
        <v>No</v>
      </c>
      <c r="AB1579" t="s">
        <v>423</v>
      </c>
      <c r="AC1579" s="1" t="s">
        <v>349</v>
      </c>
      <c r="AD1579" t="str">
        <f t="shared" si="751"/>
        <v>No</v>
      </c>
      <c r="AE1579" t="str">
        <f t="shared" si="752"/>
        <v>No</v>
      </c>
      <c r="AF1579" t="str">
        <f t="shared" si="753"/>
        <v>No</v>
      </c>
      <c r="AG1579" t="str">
        <f t="shared" si="754"/>
        <v>Yes</v>
      </c>
      <c r="AH1579" s="1" t="s">
        <v>348</v>
      </c>
      <c r="AI1579" t="s">
        <v>348</v>
      </c>
      <c r="AJ1579" t="str">
        <f t="shared" si="743"/>
        <v>Pesticide</v>
      </c>
      <c r="AK1579" t="str">
        <f t="shared" si="755"/>
        <v/>
      </c>
      <c r="AL1579" t="str">
        <f t="shared" si="756"/>
        <v/>
      </c>
      <c r="AM1579" t="str">
        <f t="shared" si="747"/>
        <v/>
      </c>
      <c r="AN1579" t="str">
        <f t="shared" si="748"/>
        <v>Pharmaceutical</v>
      </c>
      <c r="AO1579" t="str">
        <f t="shared" si="749"/>
        <v/>
      </c>
      <c r="AP1579" t="str">
        <f t="shared" si="750"/>
        <v/>
      </c>
    </row>
    <row r="1580" spans="1:42" hidden="1" x14ac:dyDescent="0.35">
      <c r="A1580" s="1">
        <v>40870112</v>
      </c>
      <c r="B1580" s="1" t="s">
        <v>573</v>
      </c>
      <c r="C1580" s="1" t="s">
        <v>574</v>
      </c>
      <c r="D1580" s="1">
        <v>2017</v>
      </c>
      <c r="E1580" s="1" t="s">
        <v>618</v>
      </c>
      <c r="F1580" s="1">
        <v>62834</v>
      </c>
      <c r="G1580" s="1" t="s">
        <v>228</v>
      </c>
      <c r="H1580" s="1" t="s">
        <v>67</v>
      </c>
      <c r="I1580" s="1" t="s">
        <v>596</v>
      </c>
      <c r="J1580" s="1">
        <v>4433</v>
      </c>
      <c r="K1580" s="1" t="s">
        <v>614</v>
      </c>
      <c r="L1580" s="1" t="s">
        <v>547</v>
      </c>
      <c r="M1580" s="1"/>
      <c r="N1580" s="1" t="s">
        <v>606</v>
      </c>
      <c r="O1580" s="1" t="str">
        <f t="shared" si="768"/>
        <v>No</v>
      </c>
      <c r="P1580" s="1" t="s">
        <v>722</v>
      </c>
      <c r="Q1580" s="1">
        <v>0.08</v>
      </c>
      <c r="R1580" s="1">
        <f t="shared" si="763"/>
        <v>0</v>
      </c>
      <c r="S1580" s="1">
        <v>0.08</v>
      </c>
      <c r="T1580" s="1" t="s">
        <v>7</v>
      </c>
      <c r="U1580" s="1">
        <f>R1580/1</f>
        <v>0</v>
      </c>
      <c r="V1580" s="1">
        <f>S1580</f>
        <v>0.08</v>
      </c>
      <c r="W1580" s="1" t="s">
        <v>177</v>
      </c>
      <c r="X1580" s="1" t="str">
        <f t="shared" si="766"/>
        <v>No</v>
      </c>
      <c r="AB1580" t="s">
        <v>408</v>
      </c>
      <c r="AC1580" t="str">
        <f>IF(ISNUMBER(SEARCH("Pesticide, active_ingredient", AB1580)), "Yes", "No")</f>
        <v>No</v>
      </c>
      <c r="AD1580" t="str">
        <f t="shared" si="751"/>
        <v>Yes</v>
      </c>
      <c r="AE1580" t="str">
        <f t="shared" si="752"/>
        <v>Yes</v>
      </c>
      <c r="AF1580" t="str">
        <f t="shared" si="753"/>
        <v>Yes</v>
      </c>
      <c r="AG1580" t="str">
        <f t="shared" si="754"/>
        <v>No</v>
      </c>
      <c r="AH1580" s="1" t="s">
        <v>348</v>
      </c>
      <c r="AI1580" t="s">
        <v>348</v>
      </c>
      <c r="AJ1580" t="str">
        <f t="shared" si="743"/>
        <v/>
      </c>
      <c r="AK1580" t="str">
        <f t="shared" si="755"/>
        <v>PCP</v>
      </c>
      <c r="AL1580" t="str">
        <f t="shared" si="756"/>
        <v>Consumer</v>
      </c>
      <c r="AM1580" t="str">
        <f t="shared" si="747"/>
        <v>Industrial</v>
      </c>
      <c r="AN1580" t="str">
        <f t="shared" si="748"/>
        <v/>
      </c>
      <c r="AO1580" t="str">
        <f t="shared" si="749"/>
        <v/>
      </c>
      <c r="AP1580" t="str">
        <f t="shared" si="750"/>
        <v/>
      </c>
    </row>
    <row r="1581" spans="1:42" hidden="1" x14ac:dyDescent="0.35">
      <c r="A1581" s="1">
        <v>40870112</v>
      </c>
      <c r="B1581" s="1" t="s">
        <v>573</v>
      </c>
      <c r="C1581" s="1" t="s">
        <v>574</v>
      </c>
      <c r="D1581" s="1">
        <v>2017</v>
      </c>
      <c r="E1581" s="1" t="s">
        <v>618</v>
      </c>
      <c r="F1581" s="1">
        <v>62831</v>
      </c>
      <c r="G1581" s="1" t="s">
        <v>604</v>
      </c>
      <c r="H1581" s="1" t="s">
        <v>64</v>
      </c>
      <c r="I1581" s="1" t="s">
        <v>596</v>
      </c>
      <c r="J1581" s="1">
        <v>4433</v>
      </c>
      <c r="K1581" s="1" t="s">
        <v>614</v>
      </c>
      <c r="L1581" s="1" t="s">
        <v>548</v>
      </c>
      <c r="M1581" s="1"/>
      <c r="N1581" s="1" t="s">
        <v>606</v>
      </c>
      <c r="O1581" s="1" t="str">
        <f t="shared" si="768"/>
        <v>No</v>
      </c>
      <c r="P1581" s="1" t="s">
        <v>722</v>
      </c>
      <c r="Q1581" s="1">
        <v>0.16</v>
      </c>
      <c r="R1581" s="1">
        <f t="shared" si="763"/>
        <v>0</v>
      </c>
      <c r="S1581" s="1">
        <v>0.16</v>
      </c>
      <c r="T1581" s="1" t="s">
        <v>7</v>
      </c>
      <c r="U1581" s="1">
        <f>R1581/1</f>
        <v>0</v>
      </c>
      <c r="V1581" s="1">
        <f>S1581</f>
        <v>0.16</v>
      </c>
      <c r="W1581" s="1" t="s">
        <v>177</v>
      </c>
      <c r="X1581" s="1" t="str">
        <f t="shared" si="766"/>
        <v>No</v>
      </c>
      <c r="AB1581" t="s">
        <v>405</v>
      </c>
      <c r="AC1581" t="str">
        <f>IF(ISNUMBER(SEARCH("Pesticide, active_ingredient", AB1581)), "Yes", "No")</f>
        <v>No</v>
      </c>
      <c r="AD1581" t="str">
        <f t="shared" si="751"/>
        <v>Yes</v>
      </c>
      <c r="AE1581" t="str">
        <f t="shared" si="752"/>
        <v>Yes</v>
      </c>
      <c r="AF1581" t="str">
        <f t="shared" si="753"/>
        <v>Yes</v>
      </c>
      <c r="AG1581" t="str">
        <f t="shared" si="754"/>
        <v>Yes</v>
      </c>
      <c r="AH1581" s="1" t="s">
        <v>348</v>
      </c>
      <c r="AI1581" t="s">
        <v>348</v>
      </c>
      <c r="AJ1581" t="str">
        <f t="shared" si="743"/>
        <v/>
      </c>
      <c r="AK1581" t="str">
        <f t="shared" si="755"/>
        <v>PCP</v>
      </c>
      <c r="AL1581" t="str">
        <f t="shared" si="756"/>
        <v>Consumer</v>
      </c>
      <c r="AM1581" t="str">
        <f t="shared" si="747"/>
        <v>Industrial</v>
      </c>
      <c r="AN1581" t="str">
        <f t="shared" si="748"/>
        <v>Pharmaceutical</v>
      </c>
      <c r="AO1581" t="str">
        <f t="shared" si="749"/>
        <v/>
      </c>
      <c r="AP1581" t="str">
        <f t="shared" si="750"/>
        <v/>
      </c>
    </row>
    <row r="1582" spans="1:42" hidden="1" x14ac:dyDescent="0.35">
      <c r="A1582" s="1">
        <v>40870112</v>
      </c>
      <c r="B1582" s="1" t="s">
        <v>573</v>
      </c>
      <c r="C1582" s="1" t="s">
        <v>574</v>
      </c>
      <c r="D1582" s="1">
        <v>2017</v>
      </c>
      <c r="E1582" s="1" t="s">
        <v>618</v>
      </c>
      <c r="F1582" s="1">
        <v>67448</v>
      </c>
      <c r="G1582" s="1" t="s">
        <v>244</v>
      </c>
      <c r="H1582" s="1" t="s">
        <v>82</v>
      </c>
      <c r="I1582" s="1" t="s">
        <v>597</v>
      </c>
      <c r="J1582" s="1">
        <v>2440</v>
      </c>
      <c r="K1582" s="1" t="s">
        <v>345</v>
      </c>
      <c r="L1582" s="1" t="s">
        <v>345</v>
      </c>
      <c r="M1582" s="1"/>
      <c r="N1582" s="1" t="s">
        <v>606</v>
      </c>
      <c r="O1582" s="1" t="str">
        <f t="shared" si="768"/>
        <v>No</v>
      </c>
      <c r="P1582" s="1" t="s">
        <v>722</v>
      </c>
      <c r="Q1582" s="1">
        <v>37</v>
      </c>
      <c r="R1582" s="1">
        <f t="shared" si="763"/>
        <v>0</v>
      </c>
      <c r="S1582" s="1">
        <v>37</v>
      </c>
      <c r="T1582" s="1" t="s">
        <v>30</v>
      </c>
      <c r="U1582" s="1">
        <f>R1582/1000</f>
        <v>0</v>
      </c>
      <c r="V1582" s="1">
        <f>S1582/1000</f>
        <v>3.6999999999999998E-2</v>
      </c>
      <c r="W1582" s="1" t="s">
        <v>231</v>
      </c>
      <c r="X1582" s="1" t="str">
        <f t="shared" si="766"/>
        <v>No</v>
      </c>
      <c r="AB1582" t="s">
        <v>422</v>
      </c>
      <c r="AC1582" t="str">
        <f>IF(ISNUMBER(SEARCH("Pesticide, active_ingredient", AB1582)), "Yes", "No")</f>
        <v>No</v>
      </c>
      <c r="AD1582" t="str">
        <f t="shared" si="751"/>
        <v>No</v>
      </c>
      <c r="AE1582" t="str">
        <f t="shared" si="752"/>
        <v>No</v>
      </c>
      <c r="AF1582" t="str">
        <f t="shared" si="753"/>
        <v>No</v>
      </c>
      <c r="AG1582" t="str">
        <f t="shared" si="754"/>
        <v>Yes</v>
      </c>
      <c r="AH1582" s="1" t="s">
        <v>348</v>
      </c>
      <c r="AI1582" t="s">
        <v>348</v>
      </c>
      <c r="AJ1582" t="str">
        <f t="shared" si="743"/>
        <v/>
      </c>
      <c r="AK1582" t="str">
        <f t="shared" si="755"/>
        <v/>
      </c>
      <c r="AL1582" t="str">
        <f t="shared" si="756"/>
        <v/>
      </c>
      <c r="AM1582" t="str">
        <f t="shared" si="747"/>
        <v/>
      </c>
      <c r="AN1582" t="str">
        <f t="shared" si="748"/>
        <v>Pharmaceutical</v>
      </c>
      <c r="AO1582" t="str">
        <f t="shared" si="749"/>
        <v/>
      </c>
      <c r="AP1582" t="str">
        <f t="shared" si="750"/>
        <v/>
      </c>
    </row>
    <row r="1583" spans="1:42" hidden="1" x14ac:dyDescent="0.35">
      <c r="A1583" s="1">
        <v>40870112</v>
      </c>
      <c r="B1583" s="1" t="s">
        <v>573</v>
      </c>
      <c r="C1583" s="1" t="s">
        <v>574</v>
      </c>
      <c r="D1583" s="1">
        <v>2017</v>
      </c>
      <c r="E1583" s="1" t="s">
        <v>618</v>
      </c>
      <c r="F1583" s="1">
        <v>39100</v>
      </c>
      <c r="G1583" t="s">
        <v>661</v>
      </c>
      <c r="H1583" s="1" t="s">
        <v>26</v>
      </c>
      <c r="I1583" s="1" t="s">
        <v>596</v>
      </c>
      <c r="J1583" s="1">
        <v>4433</v>
      </c>
      <c r="K1583" s="1" t="s">
        <v>614</v>
      </c>
      <c r="L1583" s="1" t="s">
        <v>548</v>
      </c>
      <c r="M1583" s="1"/>
      <c r="N1583" s="1" t="s">
        <v>606</v>
      </c>
      <c r="O1583" s="1" t="str">
        <f t="shared" si="768"/>
        <v>No</v>
      </c>
      <c r="P1583" s="1" t="s">
        <v>722</v>
      </c>
      <c r="Q1583" s="1">
        <v>2</v>
      </c>
      <c r="R1583" s="1">
        <f t="shared" si="763"/>
        <v>0</v>
      </c>
      <c r="S1583" s="1">
        <v>2</v>
      </c>
      <c r="T1583" s="1" t="s">
        <v>7</v>
      </c>
      <c r="U1583" s="1">
        <f t="shared" ref="U1583:U1589" si="769">R1583/1</f>
        <v>0</v>
      </c>
      <c r="V1583" s="1">
        <f t="shared" ref="V1583:V1589" si="770">S1583</f>
        <v>2</v>
      </c>
      <c r="W1583" s="1" t="s">
        <v>346</v>
      </c>
      <c r="X1583" s="1" t="str">
        <f t="shared" si="766"/>
        <v>No</v>
      </c>
      <c r="AB1583" s="1" t="s">
        <v>366</v>
      </c>
      <c r="AC1583" t="str">
        <f>IF(ISNUMBER(SEARCH("Pesticide, active_ingredient", AB1583)), "Yes", "No")</f>
        <v>No</v>
      </c>
      <c r="AD1583" t="str">
        <f t="shared" si="751"/>
        <v>Yes</v>
      </c>
      <c r="AE1583" t="str">
        <f t="shared" si="752"/>
        <v>Yes</v>
      </c>
      <c r="AF1583" t="str">
        <f t="shared" si="753"/>
        <v>Yes</v>
      </c>
      <c r="AG1583" t="str">
        <f t="shared" si="754"/>
        <v>Yes</v>
      </c>
      <c r="AH1583" s="1" t="s">
        <v>348</v>
      </c>
      <c r="AI1583" t="s">
        <v>348</v>
      </c>
      <c r="AJ1583" t="str">
        <f t="shared" si="743"/>
        <v/>
      </c>
      <c r="AK1583" t="str">
        <f t="shared" si="755"/>
        <v>PCP</v>
      </c>
      <c r="AL1583" t="str">
        <f t="shared" si="756"/>
        <v>Consumer</v>
      </c>
      <c r="AM1583" t="str">
        <f t="shared" si="747"/>
        <v>Industrial</v>
      </c>
      <c r="AN1583" t="str">
        <f t="shared" si="748"/>
        <v>Pharmaceutical</v>
      </c>
      <c r="AO1583" t="str">
        <f t="shared" si="749"/>
        <v/>
      </c>
      <c r="AP1583" t="str">
        <f t="shared" si="750"/>
        <v/>
      </c>
    </row>
    <row r="1584" spans="1:42" hidden="1" x14ac:dyDescent="0.35">
      <c r="A1584" s="1">
        <v>40870112</v>
      </c>
      <c r="B1584" s="1" t="s">
        <v>573</v>
      </c>
      <c r="C1584" s="1" t="s">
        <v>574</v>
      </c>
      <c r="D1584" s="1">
        <v>2017</v>
      </c>
      <c r="E1584" s="1" t="s">
        <v>618</v>
      </c>
      <c r="F1584" s="1">
        <v>62828</v>
      </c>
      <c r="G1584" s="1" t="s">
        <v>224</v>
      </c>
      <c r="H1584" s="1" t="s">
        <v>62</v>
      </c>
      <c r="I1584" s="1" t="s">
        <v>596</v>
      </c>
      <c r="J1584" s="1">
        <v>4433</v>
      </c>
      <c r="K1584" s="1" t="s">
        <v>614</v>
      </c>
      <c r="L1584" s="1" t="s">
        <v>544</v>
      </c>
      <c r="M1584" s="1"/>
      <c r="N1584" s="1" t="s">
        <v>606</v>
      </c>
      <c r="O1584" s="1" t="str">
        <f t="shared" si="768"/>
        <v>No</v>
      </c>
      <c r="P1584" s="1" t="s">
        <v>722</v>
      </c>
      <c r="Q1584" s="1">
        <v>0.08</v>
      </c>
      <c r="R1584" s="1">
        <f t="shared" si="763"/>
        <v>0</v>
      </c>
      <c r="S1584" s="1">
        <v>0.08</v>
      </c>
      <c r="T1584" s="1" t="s">
        <v>7</v>
      </c>
      <c r="U1584" s="1">
        <f t="shared" si="769"/>
        <v>0</v>
      </c>
      <c r="V1584" s="1">
        <f t="shared" si="770"/>
        <v>0.08</v>
      </c>
      <c r="W1584" s="1" t="s">
        <v>177</v>
      </c>
      <c r="X1584" s="1" t="str">
        <f t="shared" si="766"/>
        <v>No</v>
      </c>
      <c r="AB1584" t="s">
        <v>401</v>
      </c>
      <c r="AC1584" s="1" t="s">
        <v>349</v>
      </c>
      <c r="AD1584" t="str">
        <f t="shared" si="751"/>
        <v>Yes</v>
      </c>
      <c r="AE1584" t="str">
        <f t="shared" si="752"/>
        <v>Yes</v>
      </c>
      <c r="AF1584" t="str">
        <f t="shared" si="753"/>
        <v>Yes</v>
      </c>
      <c r="AG1584" t="str">
        <f t="shared" si="754"/>
        <v>Yes</v>
      </c>
      <c r="AH1584" s="1" t="s">
        <v>348</v>
      </c>
      <c r="AI1584" t="s">
        <v>348</v>
      </c>
      <c r="AJ1584" t="str">
        <f t="shared" si="743"/>
        <v>Pesticide</v>
      </c>
      <c r="AK1584" t="str">
        <f t="shared" si="755"/>
        <v>PCP</v>
      </c>
      <c r="AL1584" t="str">
        <f t="shared" si="756"/>
        <v>Consumer</v>
      </c>
      <c r="AM1584" t="str">
        <f t="shared" si="747"/>
        <v>Industrial</v>
      </c>
      <c r="AN1584" t="str">
        <f t="shared" si="748"/>
        <v>Pharmaceutical</v>
      </c>
      <c r="AO1584" t="str">
        <f t="shared" si="749"/>
        <v/>
      </c>
      <c r="AP1584" t="str">
        <f t="shared" si="750"/>
        <v/>
      </c>
    </row>
    <row r="1585" spans="1:42" hidden="1" x14ac:dyDescent="0.35">
      <c r="A1585" s="1">
        <v>40870112</v>
      </c>
      <c r="B1585" s="1" t="s">
        <v>573</v>
      </c>
      <c r="C1585" s="1" t="s">
        <v>574</v>
      </c>
      <c r="D1585" s="1">
        <v>2017</v>
      </c>
      <c r="E1585" s="1" t="s">
        <v>618</v>
      </c>
      <c r="F1585" s="1">
        <v>62814</v>
      </c>
      <c r="G1585" s="1" t="s">
        <v>214</v>
      </c>
      <c r="H1585" s="10" t="s">
        <v>51</v>
      </c>
      <c r="I1585" s="1" t="s">
        <v>596</v>
      </c>
      <c r="J1585" s="1">
        <v>4433</v>
      </c>
      <c r="K1585" s="1" t="s">
        <v>614</v>
      </c>
      <c r="L1585" s="1" t="s">
        <v>548</v>
      </c>
      <c r="M1585" s="1" t="s">
        <v>556</v>
      </c>
      <c r="N1585" s="1" t="s">
        <v>606</v>
      </c>
      <c r="O1585" s="1" t="str">
        <f t="shared" si="768"/>
        <v>No</v>
      </c>
      <c r="P1585" s="1" t="s">
        <v>722</v>
      </c>
      <c r="Q1585" s="1">
        <f>0.04-0.0625</f>
        <v>-2.2499999999999999E-2</v>
      </c>
      <c r="R1585" s="1">
        <f t="shared" si="763"/>
        <v>0</v>
      </c>
      <c r="S1585" s="1">
        <v>0.08</v>
      </c>
      <c r="T1585" s="1" t="s">
        <v>7</v>
      </c>
      <c r="U1585" s="1">
        <f t="shared" si="769"/>
        <v>0</v>
      </c>
      <c r="V1585" s="1">
        <f t="shared" si="770"/>
        <v>0.08</v>
      </c>
      <c r="W1585" s="1" t="s">
        <v>177</v>
      </c>
      <c r="X1585" s="1" t="str">
        <f t="shared" si="766"/>
        <v>No</v>
      </c>
      <c r="AB1585" t="s">
        <v>390</v>
      </c>
      <c r="AC1585" t="str">
        <f t="shared" ref="AC1585:AC1597" si="771">IF(ISNUMBER(SEARCH("Pesticide, active_ingredient", AB1585)), "Yes", "No")</f>
        <v>No</v>
      </c>
      <c r="AD1585" t="str">
        <f t="shared" si="751"/>
        <v>Yes</v>
      </c>
      <c r="AE1585" t="str">
        <f t="shared" si="752"/>
        <v>Yes</v>
      </c>
      <c r="AF1585" t="str">
        <f t="shared" si="753"/>
        <v>Yes</v>
      </c>
      <c r="AG1585" t="str">
        <f t="shared" si="754"/>
        <v>Yes</v>
      </c>
      <c r="AH1585" s="1" t="s">
        <v>348</v>
      </c>
      <c r="AI1585" t="s">
        <v>348</v>
      </c>
      <c r="AJ1585" t="str">
        <f t="shared" si="743"/>
        <v/>
      </c>
      <c r="AK1585" t="str">
        <f t="shared" si="755"/>
        <v>PCP</v>
      </c>
      <c r="AL1585" t="str">
        <f t="shared" si="756"/>
        <v>Consumer</v>
      </c>
      <c r="AM1585" t="str">
        <f t="shared" si="747"/>
        <v>Industrial</v>
      </c>
      <c r="AN1585" t="str">
        <f t="shared" si="748"/>
        <v>Pharmaceutical</v>
      </c>
      <c r="AO1585" t="str">
        <f t="shared" si="749"/>
        <v/>
      </c>
      <c r="AP1585" t="str">
        <f t="shared" si="750"/>
        <v/>
      </c>
    </row>
    <row r="1586" spans="1:42" hidden="1" x14ac:dyDescent="0.35">
      <c r="A1586" s="1">
        <v>40870112</v>
      </c>
      <c r="B1586" s="1" t="s">
        <v>573</v>
      </c>
      <c r="C1586" s="1" t="s">
        <v>574</v>
      </c>
      <c r="D1586" s="1">
        <v>2017</v>
      </c>
      <c r="E1586" s="1" t="s">
        <v>618</v>
      </c>
      <c r="F1586" s="1">
        <v>62826</v>
      </c>
      <c r="G1586" s="1" t="s">
        <v>222</v>
      </c>
      <c r="H1586" s="1" t="s">
        <v>60</v>
      </c>
      <c r="I1586" s="1" t="s">
        <v>596</v>
      </c>
      <c r="J1586" s="1">
        <v>4433</v>
      </c>
      <c r="K1586" s="1" t="s">
        <v>614</v>
      </c>
      <c r="L1586" s="1" t="s">
        <v>557</v>
      </c>
      <c r="M1586" s="1"/>
      <c r="N1586" s="1" t="s">
        <v>606</v>
      </c>
      <c r="O1586" s="1" t="str">
        <f t="shared" si="768"/>
        <v>No</v>
      </c>
      <c r="P1586" s="1" t="s">
        <v>722</v>
      </c>
      <c r="Q1586" s="1">
        <v>0.8</v>
      </c>
      <c r="R1586" s="1">
        <f t="shared" si="763"/>
        <v>0</v>
      </c>
      <c r="S1586" s="1">
        <v>0.8</v>
      </c>
      <c r="T1586" s="1" t="s">
        <v>7</v>
      </c>
      <c r="U1586" s="1">
        <f t="shared" si="769"/>
        <v>0</v>
      </c>
      <c r="V1586" s="1">
        <f t="shared" si="770"/>
        <v>0.8</v>
      </c>
      <c r="W1586" s="1" t="s">
        <v>177</v>
      </c>
      <c r="X1586" s="1" t="str">
        <f t="shared" si="766"/>
        <v>No</v>
      </c>
      <c r="AB1586" t="s">
        <v>399</v>
      </c>
      <c r="AC1586" t="str">
        <f t="shared" si="771"/>
        <v>No</v>
      </c>
      <c r="AD1586" t="str">
        <f t="shared" si="751"/>
        <v>No</v>
      </c>
      <c r="AE1586" t="str">
        <f t="shared" si="752"/>
        <v>Yes</v>
      </c>
      <c r="AF1586" t="str">
        <f t="shared" si="753"/>
        <v>No</v>
      </c>
      <c r="AG1586" t="str">
        <f t="shared" si="754"/>
        <v>Yes</v>
      </c>
      <c r="AH1586" s="1" t="s">
        <v>348</v>
      </c>
      <c r="AI1586" t="s">
        <v>348</v>
      </c>
      <c r="AJ1586" t="str">
        <f t="shared" si="743"/>
        <v/>
      </c>
      <c r="AK1586" t="str">
        <f t="shared" si="755"/>
        <v/>
      </c>
      <c r="AL1586" t="str">
        <f t="shared" si="756"/>
        <v>Consumer</v>
      </c>
      <c r="AM1586" t="str">
        <f t="shared" si="747"/>
        <v/>
      </c>
      <c r="AN1586" t="str">
        <f t="shared" si="748"/>
        <v>Pharmaceutical</v>
      </c>
      <c r="AO1586" t="str">
        <f t="shared" si="749"/>
        <v/>
      </c>
      <c r="AP1586" t="str">
        <f t="shared" si="750"/>
        <v/>
      </c>
    </row>
    <row r="1587" spans="1:42" hidden="1" x14ac:dyDescent="0.35">
      <c r="A1587" s="1">
        <v>40870112</v>
      </c>
      <c r="B1587" s="1" t="s">
        <v>573</v>
      </c>
      <c r="C1587" s="1" t="s">
        <v>574</v>
      </c>
      <c r="D1587" s="1">
        <v>2017</v>
      </c>
      <c r="E1587" s="1" t="s">
        <v>618</v>
      </c>
      <c r="F1587" s="1">
        <v>34220</v>
      </c>
      <c r="G1587" s="1" t="s">
        <v>182</v>
      </c>
      <c r="H1587" s="1" t="s">
        <v>12</v>
      </c>
      <c r="I1587" s="1" t="s">
        <v>596</v>
      </c>
      <c r="J1587" s="1">
        <v>4433</v>
      </c>
      <c r="K1587" s="1" t="s">
        <v>614</v>
      </c>
      <c r="L1587" s="1" t="s">
        <v>546</v>
      </c>
      <c r="M1587" s="1"/>
      <c r="N1587" s="1" t="s">
        <v>606</v>
      </c>
      <c r="O1587" s="1" t="str">
        <f t="shared" si="768"/>
        <v>No</v>
      </c>
      <c r="P1587" s="1" t="s">
        <v>722</v>
      </c>
      <c r="Q1587" s="1">
        <v>0.02</v>
      </c>
      <c r="R1587" s="1">
        <f t="shared" si="763"/>
        <v>0</v>
      </c>
      <c r="S1587" s="1">
        <v>0.02</v>
      </c>
      <c r="T1587" s="1" t="s">
        <v>7</v>
      </c>
      <c r="U1587" s="1">
        <f t="shared" si="769"/>
        <v>0</v>
      </c>
      <c r="V1587" s="1">
        <f t="shared" si="770"/>
        <v>0.02</v>
      </c>
      <c r="W1587" s="1" t="s">
        <v>177</v>
      </c>
      <c r="X1587" s="1" t="str">
        <f t="shared" si="766"/>
        <v>No</v>
      </c>
      <c r="AB1587" t="s">
        <v>354</v>
      </c>
      <c r="AC1587" t="str">
        <f t="shared" si="771"/>
        <v>No</v>
      </c>
      <c r="AD1587" t="str">
        <f t="shared" si="751"/>
        <v>Yes</v>
      </c>
      <c r="AE1587" t="str">
        <f t="shared" si="752"/>
        <v>Yes</v>
      </c>
      <c r="AF1587" t="str">
        <f t="shared" si="753"/>
        <v>Yes</v>
      </c>
      <c r="AG1587" t="str">
        <f t="shared" si="754"/>
        <v>No</v>
      </c>
      <c r="AH1587" t="s">
        <v>349</v>
      </c>
      <c r="AI1587" t="s">
        <v>348</v>
      </c>
      <c r="AJ1587" t="str">
        <f t="shared" si="743"/>
        <v/>
      </c>
      <c r="AK1587" t="str">
        <f t="shared" si="755"/>
        <v>PCP</v>
      </c>
      <c r="AL1587" t="str">
        <f t="shared" si="756"/>
        <v>Consumer</v>
      </c>
      <c r="AM1587" t="str">
        <f t="shared" si="747"/>
        <v>Industrial</v>
      </c>
      <c r="AN1587" t="str">
        <f t="shared" si="748"/>
        <v/>
      </c>
      <c r="AO1587" t="str">
        <f t="shared" si="749"/>
        <v>PAH</v>
      </c>
      <c r="AP1587" t="str">
        <f t="shared" si="750"/>
        <v/>
      </c>
    </row>
    <row r="1588" spans="1:42" hidden="1" x14ac:dyDescent="0.35">
      <c r="A1588" s="1">
        <v>40870112</v>
      </c>
      <c r="B1588" s="1" t="s">
        <v>573</v>
      </c>
      <c r="C1588" s="1" t="s">
        <v>574</v>
      </c>
      <c r="D1588" s="1">
        <v>2017</v>
      </c>
      <c r="E1588" s="1" t="s">
        <v>618</v>
      </c>
      <c r="F1588" s="1">
        <v>62824</v>
      </c>
      <c r="G1588" s="1" t="s">
        <v>220</v>
      </c>
      <c r="H1588" s="1" t="s">
        <v>58</v>
      </c>
      <c r="I1588" s="1" t="s">
        <v>596</v>
      </c>
      <c r="J1588" s="1">
        <v>4433</v>
      </c>
      <c r="K1588" s="1" t="s">
        <v>614</v>
      </c>
      <c r="L1588" s="1" t="s">
        <v>548</v>
      </c>
      <c r="M1588" s="1"/>
      <c r="N1588" s="1" t="s">
        <v>606</v>
      </c>
      <c r="O1588" s="1" t="str">
        <f t="shared" si="768"/>
        <v>No</v>
      </c>
      <c r="P1588" s="1" t="s">
        <v>722</v>
      </c>
      <c r="Q1588" s="1">
        <v>0.04</v>
      </c>
      <c r="R1588" s="1">
        <f t="shared" si="763"/>
        <v>0</v>
      </c>
      <c r="S1588" s="1">
        <v>0.04</v>
      </c>
      <c r="T1588" s="1" t="s">
        <v>7</v>
      </c>
      <c r="U1588" s="1">
        <f t="shared" si="769"/>
        <v>0</v>
      </c>
      <c r="V1588" s="1">
        <f t="shared" si="770"/>
        <v>0.04</v>
      </c>
      <c r="W1588" s="1" t="s">
        <v>177</v>
      </c>
      <c r="X1588" s="1" t="str">
        <f t="shared" si="766"/>
        <v>No</v>
      </c>
      <c r="AB1588" t="s">
        <v>397</v>
      </c>
      <c r="AC1588" t="str">
        <f t="shared" si="771"/>
        <v>No</v>
      </c>
      <c r="AD1588" t="str">
        <f t="shared" si="751"/>
        <v>Yes</v>
      </c>
      <c r="AE1588" t="str">
        <f t="shared" si="752"/>
        <v>Yes</v>
      </c>
      <c r="AF1588" t="str">
        <f t="shared" si="753"/>
        <v>Yes</v>
      </c>
      <c r="AG1588" t="str">
        <f t="shared" si="754"/>
        <v>Yes</v>
      </c>
      <c r="AH1588" s="1" t="s">
        <v>348</v>
      </c>
      <c r="AI1588" t="s">
        <v>348</v>
      </c>
      <c r="AJ1588" t="str">
        <f t="shared" si="743"/>
        <v/>
      </c>
      <c r="AK1588" t="str">
        <f t="shared" si="755"/>
        <v>PCP</v>
      </c>
      <c r="AL1588" t="str">
        <f t="shared" si="756"/>
        <v>Consumer</v>
      </c>
      <c r="AM1588" t="str">
        <f t="shared" si="747"/>
        <v>Industrial</v>
      </c>
      <c r="AN1588" t="str">
        <f t="shared" si="748"/>
        <v>Pharmaceutical</v>
      </c>
      <c r="AO1588" t="str">
        <f t="shared" si="749"/>
        <v/>
      </c>
      <c r="AP1588" t="str">
        <f t="shared" si="750"/>
        <v/>
      </c>
    </row>
    <row r="1589" spans="1:42" hidden="1" x14ac:dyDescent="0.35">
      <c r="A1589" s="1">
        <v>40870112</v>
      </c>
      <c r="B1589" s="1" t="s">
        <v>573</v>
      </c>
      <c r="C1589" s="1" t="s">
        <v>574</v>
      </c>
      <c r="D1589" s="1">
        <v>2017</v>
      </c>
      <c r="E1589" s="1" t="s">
        <v>618</v>
      </c>
      <c r="F1589" s="1">
        <v>61702</v>
      </c>
      <c r="G1589" s="1" t="s">
        <v>198</v>
      </c>
      <c r="H1589" s="1" t="s">
        <v>31</v>
      </c>
      <c r="I1589" s="1" t="s">
        <v>596</v>
      </c>
      <c r="J1589" s="1">
        <v>4433</v>
      </c>
      <c r="K1589" s="1" t="s">
        <v>614</v>
      </c>
      <c r="L1589" s="1" t="s">
        <v>554</v>
      </c>
      <c r="M1589" s="1"/>
      <c r="N1589" s="1" t="s">
        <v>606</v>
      </c>
      <c r="O1589" s="1" t="s">
        <v>348</v>
      </c>
      <c r="P1589" s="1" t="s">
        <v>722</v>
      </c>
      <c r="Q1589" s="3">
        <v>0</v>
      </c>
      <c r="R1589" s="1">
        <f t="shared" si="763"/>
        <v>0</v>
      </c>
      <c r="S1589" s="1">
        <v>0.16</v>
      </c>
      <c r="T1589" s="1" t="s">
        <v>7</v>
      </c>
      <c r="U1589" s="1">
        <f t="shared" si="769"/>
        <v>0</v>
      </c>
      <c r="V1589" s="1">
        <f t="shared" si="770"/>
        <v>0.16</v>
      </c>
      <c r="W1589" s="1" t="s">
        <v>177</v>
      </c>
      <c r="X1589" s="1" t="str">
        <f t="shared" si="766"/>
        <v>No</v>
      </c>
      <c r="AB1589" s="1" t="s">
        <v>371</v>
      </c>
      <c r="AC1589" t="str">
        <f t="shared" si="771"/>
        <v>No</v>
      </c>
      <c r="AD1589" t="str">
        <f t="shared" si="751"/>
        <v>No</v>
      </c>
      <c r="AE1589" t="str">
        <f t="shared" si="752"/>
        <v>Yes</v>
      </c>
      <c r="AF1589" t="str">
        <f t="shared" si="753"/>
        <v>No</v>
      </c>
      <c r="AG1589" t="str">
        <f t="shared" si="754"/>
        <v>No</v>
      </c>
      <c r="AH1589" s="1" t="s">
        <v>348</v>
      </c>
      <c r="AI1589" t="s">
        <v>348</v>
      </c>
      <c r="AJ1589" t="str">
        <f t="shared" ref="AJ1589:AJ1652" si="772">IF(AC1589="Yes", "Pesticide", "")</f>
        <v/>
      </c>
      <c r="AK1589" t="str">
        <f t="shared" si="755"/>
        <v/>
      </c>
      <c r="AL1589" t="str">
        <f t="shared" si="756"/>
        <v>Consumer</v>
      </c>
      <c r="AM1589" t="str">
        <f t="shared" si="747"/>
        <v/>
      </c>
      <c r="AN1589" t="str">
        <f t="shared" si="748"/>
        <v/>
      </c>
      <c r="AO1589" t="str">
        <f t="shared" si="749"/>
        <v/>
      </c>
      <c r="AP1589" t="str">
        <f t="shared" si="750"/>
        <v/>
      </c>
    </row>
    <row r="1590" spans="1:42" hidden="1" x14ac:dyDescent="0.35">
      <c r="A1590" s="1">
        <v>40870112</v>
      </c>
      <c r="B1590" s="1" t="s">
        <v>573</v>
      </c>
      <c r="C1590" s="1" t="s">
        <v>574</v>
      </c>
      <c r="D1590" s="1">
        <v>2017</v>
      </c>
      <c r="E1590" s="1" t="s">
        <v>618</v>
      </c>
      <c r="F1590" s="1">
        <v>67503</v>
      </c>
      <c r="G1590" s="1" t="s">
        <v>290</v>
      </c>
      <c r="H1590" s="1" t="s">
        <v>126</v>
      </c>
      <c r="I1590" s="1" t="s">
        <v>597</v>
      </c>
      <c r="J1590" s="1">
        <v>2440</v>
      </c>
      <c r="K1590" s="1" t="s">
        <v>345</v>
      </c>
      <c r="L1590" s="1" t="s">
        <v>345</v>
      </c>
      <c r="M1590" s="1"/>
      <c r="N1590" s="1" t="s">
        <v>606</v>
      </c>
      <c r="O1590" s="1" t="str">
        <f t="shared" ref="O1590:O1621" si="773">IF(N1590="&lt;", "No", "Yes")</f>
        <v>No</v>
      </c>
      <c r="P1590" s="1" t="s">
        <v>722</v>
      </c>
      <c r="Q1590" s="1">
        <v>65</v>
      </c>
      <c r="R1590" s="1">
        <f t="shared" si="763"/>
        <v>0</v>
      </c>
      <c r="S1590" s="1">
        <v>30</v>
      </c>
      <c r="T1590" s="1" t="s">
        <v>30</v>
      </c>
      <c r="U1590" s="1">
        <f>R1590/1000</f>
        <v>0</v>
      </c>
      <c r="V1590" s="1">
        <f>S1590/1000</f>
        <v>0.03</v>
      </c>
      <c r="W1590" s="1" t="s">
        <v>231</v>
      </c>
      <c r="X1590" s="1" t="str">
        <f t="shared" si="766"/>
        <v>No</v>
      </c>
      <c r="AB1590" s="1" t="s">
        <v>465</v>
      </c>
      <c r="AC1590" t="str">
        <f t="shared" si="771"/>
        <v>No</v>
      </c>
      <c r="AD1590" t="str">
        <f t="shared" si="751"/>
        <v>No</v>
      </c>
      <c r="AE1590" t="str">
        <f t="shared" si="752"/>
        <v>No</v>
      </c>
      <c r="AF1590" t="str">
        <f t="shared" si="753"/>
        <v>No</v>
      </c>
      <c r="AG1590" t="str">
        <f t="shared" si="754"/>
        <v>Yes</v>
      </c>
      <c r="AH1590" s="1" t="s">
        <v>348</v>
      </c>
      <c r="AI1590" t="s">
        <v>348</v>
      </c>
      <c r="AJ1590" t="str">
        <f t="shared" si="772"/>
        <v/>
      </c>
      <c r="AK1590" t="str">
        <f t="shared" si="755"/>
        <v/>
      </c>
      <c r="AL1590" t="str">
        <f t="shared" si="756"/>
        <v/>
      </c>
      <c r="AM1590" t="str">
        <f t="shared" si="747"/>
        <v/>
      </c>
      <c r="AN1590" t="str">
        <f t="shared" si="748"/>
        <v>Pharmaceutical</v>
      </c>
      <c r="AO1590" t="str">
        <f t="shared" si="749"/>
        <v/>
      </c>
      <c r="AP1590" t="str">
        <f t="shared" si="750"/>
        <v/>
      </c>
    </row>
    <row r="1591" spans="1:42" hidden="1" x14ac:dyDescent="0.35">
      <c r="A1591" s="1">
        <v>40870112</v>
      </c>
      <c r="B1591" s="1" t="s">
        <v>573</v>
      </c>
      <c r="C1591" s="1" t="s">
        <v>574</v>
      </c>
      <c r="D1591" s="1">
        <v>2017</v>
      </c>
      <c r="E1591" s="1" t="s">
        <v>618</v>
      </c>
      <c r="F1591" s="1">
        <v>62823</v>
      </c>
      <c r="G1591" s="1" t="s">
        <v>602</v>
      </c>
      <c r="H1591" s="1" t="s">
        <v>57</v>
      </c>
      <c r="I1591" s="1" t="s">
        <v>596</v>
      </c>
      <c r="J1591" s="1">
        <v>4433</v>
      </c>
      <c r="K1591" s="1" t="s">
        <v>614</v>
      </c>
      <c r="L1591" s="1" t="s">
        <v>548</v>
      </c>
      <c r="M1591" s="1"/>
      <c r="N1591" s="1" t="s">
        <v>606</v>
      </c>
      <c r="O1591" s="1" t="str">
        <f t="shared" si="773"/>
        <v>No</v>
      </c>
      <c r="P1591" s="1" t="s">
        <v>722</v>
      </c>
      <c r="Q1591" s="1">
        <v>0.04</v>
      </c>
      <c r="R1591" s="1">
        <f t="shared" si="763"/>
        <v>0</v>
      </c>
      <c r="S1591" s="1">
        <v>0.04</v>
      </c>
      <c r="T1591" s="1" t="s">
        <v>7</v>
      </c>
      <c r="U1591" s="1">
        <f>R1591/1</f>
        <v>0</v>
      </c>
      <c r="V1591" s="1">
        <f>S1591</f>
        <v>0.04</v>
      </c>
      <c r="W1591" s="1" t="s">
        <v>177</v>
      </c>
      <c r="X1591" s="1" t="str">
        <f t="shared" si="766"/>
        <v>No</v>
      </c>
      <c r="AB1591" t="s">
        <v>396</v>
      </c>
      <c r="AC1591" t="str">
        <f t="shared" si="771"/>
        <v>No</v>
      </c>
      <c r="AD1591" t="str">
        <f t="shared" si="751"/>
        <v>Yes</v>
      </c>
      <c r="AE1591" t="str">
        <f t="shared" si="752"/>
        <v>Yes</v>
      </c>
      <c r="AF1591" t="str">
        <f t="shared" si="753"/>
        <v>Yes</v>
      </c>
      <c r="AG1591" t="str">
        <f t="shared" si="754"/>
        <v>Yes</v>
      </c>
      <c r="AH1591" s="1" t="s">
        <v>348</v>
      </c>
      <c r="AI1591" t="s">
        <v>348</v>
      </c>
      <c r="AJ1591" t="str">
        <f t="shared" si="772"/>
        <v/>
      </c>
      <c r="AK1591" t="str">
        <f t="shared" si="755"/>
        <v>PCP</v>
      </c>
      <c r="AL1591" t="str">
        <f t="shared" si="756"/>
        <v>Consumer</v>
      </c>
      <c r="AM1591" t="str">
        <f t="shared" si="747"/>
        <v>Industrial</v>
      </c>
      <c r="AN1591" t="str">
        <f t="shared" si="748"/>
        <v>Pharmaceutical</v>
      </c>
      <c r="AO1591" t="str">
        <f t="shared" si="749"/>
        <v/>
      </c>
      <c r="AP1591" t="str">
        <f t="shared" si="750"/>
        <v/>
      </c>
    </row>
    <row r="1592" spans="1:42" hidden="1" x14ac:dyDescent="0.35">
      <c r="A1592" s="1">
        <v>40870112</v>
      </c>
      <c r="B1592" s="1" t="s">
        <v>573</v>
      </c>
      <c r="C1592" s="1" t="s">
        <v>574</v>
      </c>
      <c r="D1592" s="1">
        <v>2017</v>
      </c>
      <c r="E1592" s="1" t="s">
        <v>618</v>
      </c>
      <c r="F1592" s="1">
        <v>62825</v>
      </c>
      <c r="G1592" s="1" t="s">
        <v>221</v>
      </c>
      <c r="H1592" s="1" t="s">
        <v>59</v>
      </c>
      <c r="I1592" s="1" t="s">
        <v>596</v>
      </c>
      <c r="J1592" s="1">
        <v>4433</v>
      </c>
      <c r="K1592" s="1" t="s">
        <v>614</v>
      </c>
      <c r="L1592" s="1" t="s">
        <v>555</v>
      </c>
      <c r="M1592" s="1"/>
      <c r="N1592" s="1" t="s">
        <v>606</v>
      </c>
      <c r="O1592" s="1" t="str">
        <f t="shared" si="773"/>
        <v>No</v>
      </c>
      <c r="P1592" s="1" t="s">
        <v>722</v>
      </c>
      <c r="Q1592" s="1">
        <v>0.09</v>
      </c>
      <c r="R1592" s="1">
        <f t="shared" si="763"/>
        <v>0</v>
      </c>
      <c r="S1592" s="1">
        <v>0.09</v>
      </c>
      <c r="T1592" s="1" t="s">
        <v>7</v>
      </c>
      <c r="U1592" s="1">
        <f>R1592/1</f>
        <v>0</v>
      </c>
      <c r="V1592" s="1">
        <f>S1592</f>
        <v>0.09</v>
      </c>
      <c r="W1592" s="1" t="s">
        <v>177</v>
      </c>
      <c r="X1592" s="1" t="str">
        <f t="shared" si="766"/>
        <v>No</v>
      </c>
      <c r="AB1592" t="s">
        <v>398</v>
      </c>
      <c r="AC1592" t="str">
        <f t="shared" si="771"/>
        <v>No</v>
      </c>
      <c r="AD1592" t="str">
        <f t="shared" si="751"/>
        <v>No</v>
      </c>
      <c r="AE1592" t="str">
        <f t="shared" si="752"/>
        <v>Yes</v>
      </c>
      <c r="AF1592" t="str">
        <f t="shared" si="753"/>
        <v>Yes</v>
      </c>
      <c r="AG1592" t="str">
        <f t="shared" si="754"/>
        <v>No</v>
      </c>
      <c r="AH1592" s="1" t="s">
        <v>348</v>
      </c>
      <c r="AI1592" t="s">
        <v>348</v>
      </c>
      <c r="AJ1592" t="str">
        <f t="shared" si="772"/>
        <v/>
      </c>
      <c r="AK1592" t="str">
        <f t="shared" si="755"/>
        <v/>
      </c>
      <c r="AL1592" t="str">
        <f t="shared" si="756"/>
        <v>Consumer</v>
      </c>
      <c r="AM1592" t="str">
        <f t="shared" si="747"/>
        <v>Industrial</v>
      </c>
      <c r="AN1592" t="str">
        <f t="shared" si="748"/>
        <v/>
      </c>
      <c r="AO1592" t="str">
        <f t="shared" si="749"/>
        <v/>
      </c>
      <c r="AP1592" t="str">
        <f t="shared" si="750"/>
        <v/>
      </c>
    </row>
    <row r="1593" spans="1:42" hidden="1" x14ac:dyDescent="0.35">
      <c r="A1593" s="1">
        <v>40870112</v>
      </c>
      <c r="B1593" s="1" t="s">
        <v>573</v>
      </c>
      <c r="C1593" s="1" t="s">
        <v>574</v>
      </c>
      <c r="D1593" s="1">
        <v>2017</v>
      </c>
      <c r="E1593" s="1" t="s">
        <v>618</v>
      </c>
      <c r="F1593" s="1">
        <v>67507</v>
      </c>
      <c r="G1593" s="1" t="s">
        <v>294</v>
      </c>
      <c r="H1593" s="1" t="s">
        <v>130</v>
      </c>
      <c r="I1593" s="1" t="s">
        <v>597</v>
      </c>
      <c r="J1593" s="1">
        <v>2440</v>
      </c>
      <c r="K1593" s="1" t="s">
        <v>345</v>
      </c>
      <c r="L1593" s="1" t="s">
        <v>345</v>
      </c>
      <c r="M1593" s="1"/>
      <c r="N1593" s="1" t="s">
        <v>606</v>
      </c>
      <c r="O1593" s="1" t="str">
        <f t="shared" si="773"/>
        <v>No</v>
      </c>
      <c r="P1593" s="1" t="s">
        <v>722</v>
      </c>
      <c r="Q1593" s="1">
        <v>163</v>
      </c>
      <c r="R1593" s="1">
        <f t="shared" si="763"/>
        <v>0</v>
      </c>
      <c r="S1593" s="1">
        <v>163</v>
      </c>
      <c r="T1593" s="1" t="s">
        <v>30</v>
      </c>
      <c r="U1593" s="1">
        <f t="shared" ref="U1593:V1595" si="774">R1593/1000</f>
        <v>0</v>
      </c>
      <c r="V1593" s="1">
        <f t="shared" si="774"/>
        <v>0.16300000000000001</v>
      </c>
      <c r="W1593" s="1" t="s">
        <v>231</v>
      </c>
      <c r="X1593" s="1" t="str">
        <f t="shared" si="766"/>
        <v>No</v>
      </c>
      <c r="AB1593" t="s">
        <v>469</v>
      </c>
      <c r="AC1593" t="str">
        <f t="shared" si="771"/>
        <v>No</v>
      </c>
      <c r="AD1593" t="str">
        <f t="shared" si="751"/>
        <v>No</v>
      </c>
      <c r="AE1593" t="str">
        <f t="shared" si="752"/>
        <v>No</v>
      </c>
      <c r="AF1593" t="str">
        <f t="shared" si="753"/>
        <v>No</v>
      </c>
      <c r="AG1593" t="str">
        <f t="shared" si="754"/>
        <v>Yes</v>
      </c>
      <c r="AH1593" s="1" t="s">
        <v>348</v>
      </c>
      <c r="AI1593" t="s">
        <v>348</v>
      </c>
      <c r="AJ1593" t="str">
        <f t="shared" si="772"/>
        <v/>
      </c>
      <c r="AK1593" t="str">
        <f t="shared" si="755"/>
        <v/>
      </c>
      <c r="AL1593" t="str">
        <f t="shared" si="756"/>
        <v/>
      </c>
      <c r="AM1593" t="str">
        <f t="shared" si="747"/>
        <v/>
      </c>
      <c r="AN1593" t="str">
        <f t="shared" si="748"/>
        <v>Pharmaceutical</v>
      </c>
      <c r="AO1593" t="str">
        <f t="shared" si="749"/>
        <v/>
      </c>
      <c r="AP1593" t="str">
        <f t="shared" si="750"/>
        <v/>
      </c>
    </row>
    <row r="1594" spans="1:42" hidden="1" x14ac:dyDescent="0.35">
      <c r="A1594" s="1">
        <v>40870112</v>
      </c>
      <c r="B1594" s="1" t="s">
        <v>573</v>
      </c>
      <c r="C1594" s="1" t="s">
        <v>574</v>
      </c>
      <c r="D1594" s="1">
        <v>2017</v>
      </c>
      <c r="E1594" s="1" t="s">
        <v>618</v>
      </c>
      <c r="F1594" s="1">
        <v>67506</v>
      </c>
      <c r="G1594" s="1" t="s">
        <v>293</v>
      </c>
      <c r="H1594" s="1" t="s">
        <v>129</v>
      </c>
      <c r="I1594" s="1" t="s">
        <v>597</v>
      </c>
      <c r="J1594" s="1">
        <v>2440</v>
      </c>
      <c r="K1594" s="1" t="s">
        <v>345</v>
      </c>
      <c r="L1594" s="1" t="s">
        <v>345</v>
      </c>
      <c r="M1594" s="1"/>
      <c r="N1594" s="1" t="s">
        <v>606</v>
      </c>
      <c r="O1594" s="1" t="str">
        <f t="shared" si="773"/>
        <v>No</v>
      </c>
      <c r="P1594" s="1" t="s">
        <v>722</v>
      </c>
      <c r="Q1594" s="1">
        <v>80</v>
      </c>
      <c r="R1594" s="1">
        <f t="shared" si="763"/>
        <v>0</v>
      </c>
      <c r="S1594" s="1">
        <v>40</v>
      </c>
      <c r="T1594" s="1" t="s">
        <v>30</v>
      </c>
      <c r="U1594" s="1">
        <f t="shared" si="774"/>
        <v>0</v>
      </c>
      <c r="V1594" s="1">
        <f t="shared" si="774"/>
        <v>0.04</v>
      </c>
      <c r="W1594" s="1" t="s">
        <v>231</v>
      </c>
      <c r="X1594" s="1" t="str">
        <f t="shared" si="766"/>
        <v>No</v>
      </c>
      <c r="AB1594" t="s">
        <v>468</v>
      </c>
      <c r="AC1594" t="str">
        <f t="shared" si="771"/>
        <v>No</v>
      </c>
      <c r="AD1594" t="str">
        <f t="shared" si="751"/>
        <v>No</v>
      </c>
      <c r="AE1594" t="str">
        <f t="shared" si="752"/>
        <v>No</v>
      </c>
      <c r="AF1594" t="str">
        <f t="shared" si="753"/>
        <v>No</v>
      </c>
      <c r="AG1594" t="str">
        <f t="shared" si="754"/>
        <v>Yes</v>
      </c>
      <c r="AH1594" s="1" t="s">
        <v>348</v>
      </c>
      <c r="AI1594" t="s">
        <v>348</v>
      </c>
      <c r="AJ1594" t="str">
        <f t="shared" si="772"/>
        <v/>
      </c>
      <c r="AK1594" t="str">
        <f t="shared" si="755"/>
        <v/>
      </c>
      <c r="AL1594" t="str">
        <f t="shared" si="756"/>
        <v/>
      </c>
      <c r="AM1594" t="str">
        <f t="shared" si="747"/>
        <v/>
      </c>
      <c r="AN1594" t="str">
        <f t="shared" si="748"/>
        <v>Pharmaceutical</v>
      </c>
      <c r="AO1594" t="str">
        <f t="shared" si="749"/>
        <v/>
      </c>
      <c r="AP1594" t="str">
        <f t="shared" si="750"/>
        <v/>
      </c>
    </row>
    <row r="1595" spans="1:42" hidden="1" x14ac:dyDescent="0.35">
      <c r="A1595" s="1">
        <v>40870112</v>
      </c>
      <c r="B1595" s="1" t="s">
        <v>573</v>
      </c>
      <c r="C1595" s="1" t="s">
        <v>574</v>
      </c>
      <c r="D1595" s="1">
        <v>2017</v>
      </c>
      <c r="E1595" s="1" t="s">
        <v>618</v>
      </c>
      <c r="F1595" s="1">
        <v>67468</v>
      </c>
      <c r="G1595" s="1" t="s">
        <v>261</v>
      </c>
      <c r="H1595" s="1" t="s">
        <v>98</v>
      </c>
      <c r="I1595" s="1" t="s">
        <v>597</v>
      </c>
      <c r="J1595" s="1">
        <v>2440</v>
      </c>
      <c r="K1595" s="1" t="s">
        <v>345</v>
      </c>
      <c r="L1595" s="1" t="s">
        <v>563</v>
      </c>
      <c r="M1595" s="1"/>
      <c r="N1595" s="1" t="s">
        <v>606</v>
      </c>
      <c r="O1595" s="1" t="str">
        <f t="shared" si="773"/>
        <v>No</v>
      </c>
      <c r="P1595" s="1" t="s">
        <v>722</v>
      </c>
      <c r="Q1595" s="1">
        <v>8.1999999999999993</v>
      </c>
      <c r="R1595" s="1">
        <f t="shared" si="763"/>
        <v>0</v>
      </c>
      <c r="S1595" s="1">
        <v>8.1999999999999993</v>
      </c>
      <c r="T1595" s="1" t="s">
        <v>30</v>
      </c>
      <c r="U1595" s="1">
        <f t="shared" si="774"/>
        <v>0</v>
      </c>
      <c r="V1595" s="1">
        <f t="shared" si="774"/>
        <v>8.199999999999999E-3</v>
      </c>
      <c r="W1595" s="1" t="s">
        <v>231</v>
      </c>
      <c r="X1595" s="1" t="str">
        <f t="shared" si="766"/>
        <v>No</v>
      </c>
      <c r="AB1595" t="s">
        <v>437</v>
      </c>
      <c r="AC1595" t="str">
        <f t="shared" si="771"/>
        <v>No</v>
      </c>
      <c r="AD1595" t="str">
        <f t="shared" si="751"/>
        <v>Yes</v>
      </c>
      <c r="AE1595" t="str">
        <f t="shared" si="752"/>
        <v>No</v>
      </c>
      <c r="AF1595" t="str">
        <f t="shared" si="753"/>
        <v>No</v>
      </c>
      <c r="AG1595" t="str">
        <f t="shared" si="754"/>
        <v>Yes</v>
      </c>
      <c r="AH1595" s="1" t="s">
        <v>348</v>
      </c>
      <c r="AI1595" t="s">
        <v>348</v>
      </c>
      <c r="AJ1595" t="str">
        <f t="shared" si="772"/>
        <v/>
      </c>
      <c r="AK1595" t="str">
        <f t="shared" si="755"/>
        <v>PCP</v>
      </c>
      <c r="AL1595" t="str">
        <f t="shared" si="756"/>
        <v/>
      </c>
      <c r="AM1595" t="str">
        <f t="shared" ref="AM1595:AM1658" si="775">IF(AF1595="Yes", "Industrial", "")</f>
        <v/>
      </c>
      <c r="AN1595" t="str">
        <f t="shared" ref="AN1595:AN1658" si="776">IF(AG1595="Yes", "Pharmaceutical", "")</f>
        <v>Pharmaceutical</v>
      </c>
      <c r="AO1595" t="str">
        <f t="shared" ref="AO1595:AO1658" si="777">IF(AH1595="Yes", "PAH", "")</f>
        <v/>
      </c>
      <c r="AP1595" t="str">
        <f t="shared" ref="AP1595:AP1658" si="778">IF(AI1595="Yes", "Other", "")</f>
        <v/>
      </c>
    </row>
    <row r="1596" spans="1:42" hidden="1" x14ac:dyDescent="0.35">
      <c r="A1596" s="1">
        <v>40870112</v>
      </c>
      <c r="B1596" s="1" t="s">
        <v>573</v>
      </c>
      <c r="C1596" s="1" t="s">
        <v>574</v>
      </c>
      <c r="D1596" s="1">
        <v>2017</v>
      </c>
      <c r="E1596" s="1" t="s">
        <v>618</v>
      </c>
      <c r="F1596" s="1">
        <v>62832</v>
      </c>
      <c r="G1596" s="1" t="s">
        <v>226</v>
      </c>
      <c r="H1596" s="1" t="s">
        <v>65</v>
      </c>
      <c r="I1596" s="1" t="s">
        <v>596</v>
      </c>
      <c r="J1596" s="1">
        <v>4433</v>
      </c>
      <c r="K1596" s="1" t="s">
        <v>614</v>
      </c>
      <c r="L1596" s="1" t="s">
        <v>547</v>
      </c>
      <c r="M1596" s="1"/>
      <c r="N1596" s="1" t="s">
        <v>606</v>
      </c>
      <c r="O1596" s="1" t="str">
        <f t="shared" si="773"/>
        <v>No</v>
      </c>
      <c r="P1596" s="1" t="s">
        <v>722</v>
      </c>
      <c r="Q1596" s="1">
        <v>6.4000000000000001E-2</v>
      </c>
      <c r="R1596" s="1">
        <f t="shared" si="763"/>
        <v>0</v>
      </c>
      <c r="S1596" s="1">
        <v>6.4000000000000001E-2</v>
      </c>
      <c r="T1596" s="1" t="s">
        <v>7</v>
      </c>
      <c r="U1596" s="1">
        <f>R1596/1</f>
        <v>0</v>
      </c>
      <c r="V1596" s="1">
        <f>S1596</f>
        <v>6.4000000000000001E-2</v>
      </c>
      <c r="W1596" s="1" t="s">
        <v>177</v>
      </c>
      <c r="X1596" s="1" t="str">
        <f t="shared" si="766"/>
        <v>No</v>
      </c>
      <c r="AB1596" t="s">
        <v>406</v>
      </c>
      <c r="AC1596" t="str">
        <f t="shared" si="771"/>
        <v>No</v>
      </c>
      <c r="AD1596" t="str">
        <f t="shared" si="751"/>
        <v>Yes</v>
      </c>
      <c r="AE1596" t="str">
        <f t="shared" si="752"/>
        <v>Yes</v>
      </c>
      <c r="AF1596" t="str">
        <f t="shared" si="753"/>
        <v>Yes</v>
      </c>
      <c r="AG1596" t="str">
        <f t="shared" si="754"/>
        <v>No</v>
      </c>
      <c r="AH1596" s="1" t="s">
        <v>348</v>
      </c>
      <c r="AI1596" t="s">
        <v>348</v>
      </c>
      <c r="AJ1596" t="str">
        <f t="shared" si="772"/>
        <v/>
      </c>
      <c r="AK1596" t="str">
        <f t="shared" si="755"/>
        <v>PCP</v>
      </c>
      <c r="AL1596" t="str">
        <f t="shared" si="756"/>
        <v>Consumer</v>
      </c>
      <c r="AM1596" t="str">
        <f t="shared" si="775"/>
        <v>Industrial</v>
      </c>
      <c r="AN1596" t="str">
        <f t="shared" si="776"/>
        <v/>
      </c>
      <c r="AO1596" t="str">
        <f t="shared" si="777"/>
        <v/>
      </c>
      <c r="AP1596" t="str">
        <f t="shared" si="778"/>
        <v/>
      </c>
    </row>
    <row r="1597" spans="1:42" hidden="1" x14ac:dyDescent="0.35">
      <c r="A1597" s="1">
        <v>40870112</v>
      </c>
      <c r="B1597" s="1" t="s">
        <v>573</v>
      </c>
      <c r="C1597" s="1" t="s">
        <v>574</v>
      </c>
      <c r="D1597" s="1">
        <v>2017</v>
      </c>
      <c r="E1597" s="1" t="s">
        <v>618</v>
      </c>
      <c r="F1597" s="1">
        <v>34475</v>
      </c>
      <c r="G1597" s="1" t="s">
        <v>599</v>
      </c>
      <c r="H1597" s="1" t="s">
        <v>19</v>
      </c>
      <c r="I1597" s="1" t="s">
        <v>596</v>
      </c>
      <c r="J1597" s="1">
        <v>4433</v>
      </c>
      <c r="K1597" s="1" t="s">
        <v>614</v>
      </c>
      <c r="L1597" s="1" t="s">
        <v>548</v>
      </c>
      <c r="M1597" s="1"/>
      <c r="N1597" s="1" t="s">
        <v>606</v>
      </c>
      <c r="O1597" s="1" t="str">
        <f t="shared" si="773"/>
        <v>No</v>
      </c>
      <c r="P1597" s="1" t="s">
        <v>722</v>
      </c>
      <c r="Q1597" s="1">
        <v>0.16</v>
      </c>
      <c r="R1597" s="1">
        <f t="shared" si="763"/>
        <v>0</v>
      </c>
      <c r="S1597" s="1">
        <v>0.16</v>
      </c>
      <c r="T1597" s="1" t="s">
        <v>7</v>
      </c>
      <c r="U1597" s="1">
        <f>R1597/1</f>
        <v>0</v>
      </c>
      <c r="V1597" s="1">
        <f>S1597</f>
        <v>0.16</v>
      </c>
      <c r="W1597" s="1" t="s">
        <v>177</v>
      </c>
      <c r="X1597" s="1" t="str">
        <f t="shared" si="766"/>
        <v>No</v>
      </c>
      <c r="AB1597" t="s">
        <v>360</v>
      </c>
      <c r="AC1597" t="str">
        <f t="shared" si="771"/>
        <v>No</v>
      </c>
      <c r="AD1597" t="str">
        <f t="shared" si="751"/>
        <v>Yes</v>
      </c>
      <c r="AE1597" t="str">
        <f t="shared" si="752"/>
        <v>Yes</v>
      </c>
      <c r="AF1597" t="str">
        <f t="shared" si="753"/>
        <v>Yes</v>
      </c>
      <c r="AG1597" t="str">
        <f t="shared" si="754"/>
        <v>Yes</v>
      </c>
      <c r="AH1597" t="s">
        <v>348</v>
      </c>
      <c r="AI1597" t="s">
        <v>348</v>
      </c>
      <c r="AJ1597" t="str">
        <f t="shared" si="772"/>
        <v/>
      </c>
      <c r="AK1597" t="str">
        <f t="shared" si="755"/>
        <v>PCP</v>
      </c>
      <c r="AL1597" t="str">
        <f t="shared" si="756"/>
        <v>Consumer</v>
      </c>
      <c r="AM1597" t="str">
        <f t="shared" si="775"/>
        <v>Industrial</v>
      </c>
      <c r="AN1597" t="str">
        <f t="shared" si="776"/>
        <v>Pharmaceutical</v>
      </c>
      <c r="AO1597" t="str">
        <f t="shared" si="777"/>
        <v/>
      </c>
      <c r="AP1597" t="str">
        <f t="shared" si="778"/>
        <v/>
      </c>
    </row>
    <row r="1598" spans="1:42" hidden="1" x14ac:dyDescent="0.35">
      <c r="A1598" s="1">
        <v>40870112</v>
      </c>
      <c r="B1598" s="1" t="s">
        <v>573</v>
      </c>
      <c r="C1598" s="1" t="s">
        <v>574</v>
      </c>
      <c r="D1598" s="1">
        <v>2017</v>
      </c>
      <c r="E1598" s="1" t="s">
        <v>618</v>
      </c>
      <c r="F1598" s="1">
        <v>62813</v>
      </c>
      <c r="G1598" s="1" t="s">
        <v>601</v>
      </c>
      <c r="H1598" s="1" t="s">
        <v>50</v>
      </c>
      <c r="I1598" s="1" t="s">
        <v>596</v>
      </c>
      <c r="J1598" s="1">
        <v>4433</v>
      </c>
      <c r="K1598" s="1" t="s">
        <v>614</v>
      </c>
      <c r="L1598" s="1" t="s">
        <v>708</v>
      </c>
      <c r="M1598" s="1" t="s">
        <v>507</v>
      </c>
      <c r="N1598" s="1" t="s">
        <v>607</v>
      </c>
      <c r="O1598" s="1" t="str">
        <f t="shared" si="773"/>
        <v>Yes</v>
      </c>
      <c r="P1598" s="1" t="s">
        <v>349</v>
      </c>
      <c r="Q1598" s="1">
        <v>0.08</v>
      </c>
      <c r="R1598" s="1">
        <f t="shared" si="763"/>
        <v>0.08</v>
      </c>
      <c r="S1598" s="1">
        <v>0.04</v>
      </c>
      <c r="T1598" s="1" t="s">
        <v>7</v>
      </c>
      <c r="U1598" s="1">
        <f>R1598/1</f>
        <v>0.08</v>
      </c>
      <c r="V1598" s="1">
        <f>S1598</f>
        <v>0.04</v>
      </c>
      <c r="W1598" s="1" t="s">
        <v>177</v>
      </c>
      <c r="X1598" s="1" t="str">
        <f t="shared" si="766"/>
        <v>Yes</v>
      </c>
      <c r="AB1598" t="s">
        <v>389</v>
      </c>
      <c r="AC1598" s="1" t="s">
        <v>349</v>
      </c>
      <c r="AD1598" t="str">
        <f t="shared" si="751"/>
        <v>Yes</v>
      </c>
      <c r="AE1598" t="str">
        <f t="shared" si="752"/>
        <v>Yes</v>
      </c>
      <c r="AF1598" t="str">
        <f t="shared" si="753"/>
        <v>Yes</v>
      </c>
      <c r="AG1598" t="str">
        <f t="shared" si="754"/>
        <v>No</v>
      </c>
      <c r="AH1598" s="1" t="s">
        <v>348</v>
      </c>
      <c r="AI1598" t="s">
        <v>348</v>
      </c>
      <c r="AJ1598" t="str">
        <f t="shared" si="772"/>
        <v>Pesticide</v>
      </c>
      <c r="AK1598" t="str">
        <f t="shared" si="755"/>
        <v>PCP</v>
      </c>
      <c r="AL1598" t="str">
        <f t="shared" si="756"/>
        <v>Consumer</v>
      </c>
      <c r="AM1598" t="str">
        <f t="shared" si="775"/>
        <v>Industrial</v>
      </c>
      <c r="AN1598" t="str">
        <f t="shared" si="776"/>
        <v/>
      </c>
      <c r="AO1598" t="str">
        <f t="shared" si="777"/>
        <v/>
      </c>
      <c r="AP1598" t="str">
        <f t="shared" si="778"/>
        <v/>
      </c>
    </row>
    <row r="1599" spans="1:42" hidden="1" x14ac:dyDescent="0.35">
      <c r="A1599" s="1">
        <v>40870112</v>
      </c>
      <c r="B1599" s="1" t="s">
        <v>573</v>
      </c>
      <c r="C1599" s="1" t="s">
        <v>574</v>
      </c>
      <c r="D1599" s="1">
        <v>2017</v>
      </c>
      <c r="E1599" s="1" t="s">
        <v>618</v>
      </c>
      <c r="F1599" s="1">
        <v>68017</v>
      </c>
      <c r="G1599" s="1" t="s">
        <v>333</v>
      </c>
      <c r="H1599" s="1" t="s">
        <v>164</v>
      </c>
      <c r="I1599" s="1" t="s">
        <v>597</v>
      </c>
      <c r="J1599" s="1">
        <v>2440</v>
      </c>
      <c r="K1599" s="1" t="s">
        <v>345</v>
      </c>
      <c r="L1599" s="1" t="s">
        <v>345</v>
      </c>
      <c r="M1599" s="1"/>
      <c r="N1599" s="1" t="s">
        <v>606</v>
      </c>
      <c r="O1599" s="1" t="str">
        <f t="shared" si="773"/>
        <v>No</v>
      </c>
      <c r="P1599" s="1" t="s">
        <v>722</v>
      </c>
      <c r="Q1599" s="1">
        <v>290</v>
      </c>
      <c r="R1599" s="1">
        <f t="shared" si="763"/>
        <v>0</v>
      </c>
      <c r="S1599" s="1">
        <v>46</v>
      </c>
      <c r="T1599" s="1" t="s">
        <v>30</v>
      </c>
      <c r="U1599" s="1">
        <f t="shared" ref="U1599:V1604" si="779">R1599/1000</f>
        <v>0</v>
      </c>
      <c r="V1599" s="1">
        <f t="shared" si="779"/>
        <v>4.5999999999999999E-2</v>
      </c>
      <c r="W1599" s="1" t="s">
        <v>318</v>
      </c>
      <c r="X1599" s="1" t="str">
        <f t="shared" si="766"/>
        <v>No</v>
      </c>
      <c r="AB1599" t="s">
        <v>502</v>
      </c>
      <c r="AC1599" t="str">
        <f>IF(ISNUMBER(SEARCH("Pesticide, active_ingredient", AB1599)), "Yes", "No")</f>
        <v>No</v>
      </c>
      <c r="AD1599" t="str">
        <f t="shared" ref="AD1599:AD1662" si="780">IF(ISNUMBER(SEARCH("Personal_care", AB1599)), "Yes", "No")</f>
        <v>No</v>
      </c>
      <c r="AE1599" t="str">
        <f t="shared" ref="AE1599:AE1662" si="781">IF(ISNUMBER(SEARCH("Consumer_use", AB1599)), "Yes", "No")</f>
        <v>No</v>
      </c>
      <c r="AF1599" t="str">
        <f t="shared" ref="AF1599:AF1662" si="782">IF(ISNUMBER(SEARCH("Industrial_manufacturing", AB1599)), "Yes", "No")</f>
        <v>No</v>
      </c>
      <c r="AG1599" t="str">
        <f t="shared" ref="AG1599:AG1662" si="783">IF(ISNUMBER(SEARCH("Drug", AB1599)), "Yes", "No")</f>
        <v>Yes</v>
      </c>
      <c r="AH1599" s="1" t="s">
        <v>348</v>
      </c>
      <c r="AI1599" t="s">
        <v>348</v>
      </c>
      <c r="AJ1599" t="str">
        <f t="shared" si="772"/>
        <v/>
      </c>
      <c r="AK1599" t="str">
        <f t="shared" si="755"/>
        <v/>
      </c>
      <c r="AL1599" t="str">
        <f t="shared" si="756"/>
        <v/>
      </c>
      <c r="AM1599" t="str">
        <f t="shared" si="775"/>
        <v/>
      </c>
      <c r="AN1599" t="str">
        <f t="shared" si="776"/>
        <v>Pharmaceutical</v>
      </c>
      <c r="AO1599" t="str">
        <f t="shared" si="777"/>
        <v/>
      </c>
      <c r="AP1599" t="str">
        <f t="shared" si="778"/>
        <v/>
      </c>
    </row>
    <row r="1600" spans="1:42" hidden="1" x14ac:dyDescent="0.35">
      <c r="A1600" s="1">
        <v>40870112</v>
      </c>
      <c r="B1600" s="1" t="s">
        <v>573</v>
      </c>
      <c r="C1600" s="1" t="s">
        <v>574</v>
      </c>
      <c r="D1600" s="1">
        <v>2017</v>
      </c>
      <c r="E1600" s="1" t="s">
        <v>618</v>
      </c>
      <c r="F1600" s="1">
        <v>68011</v>
      </c>
      <c r="G1600" s="1" t="s">
        <v>329</v>
      </c>
      <c r="H1600" s="1" t="s">
        <v>160</v>
      </c>
      <c r="I1600" s="1" t="s">
        <v>597</v>
      </c>
      <c r="J1600" s="1">
        <v>2440</v>
      </c>
      <c r="K1600" s="1" t="s">
        <v>345</v>
      </c>
      <c r="L1600" s="1" t="s">
        <v>563</v>
      </c>
      <c r="M1600" s="1"/>
      <c r="N1600" s="1" t="s">
        <v>606</v>
      </c>
      <c r="O1600" s="1" t="str">
        <f t="shared" si="773"/>
        <v>No</v>
      </c>
      <c r="P1600" s="1" t="s">
        <v>722</v>
      </c>
      <c r="Q1600" s="1">
        <v>80</v>
      </c>
      <c r="R1600" s="1">
        <f t="shared" si="763"/>
        <v>0</v>
      </c>
      <c r="S1600" s="1">
        <v>80</v>
      </c>
      <c r="T1600" s="1" t="s">
        <v>30</v>
      </c>
      <c r="U1600" s="1">
        <f t="shared" si="779"/>
        <v>0</v>
      </c>
      <c r="V1600" s="1">
        <f t="shared" si="779"/>
        <v>0.08</v>
      </c>
      <c r="W1600" s="1" t="s">
        <v>318</v>
      </c>
      <c r="X1600" s="1" t="str">
        <f t="shared" si="766"/>
        <v>No</v>
      </c>
      <c r="AB1600" t="s">
        <v>499</v>
      </c>
      <c r="AC1600" t="str">
        <f>IF(ISNUMBER(SEARCH("Pesticide, active_ingredient", AB1600)), "Yes", "No")</f>
        <v>No</v>
      </c>
      <c r="AD1600" t="str">
        <f t="shared" si="780"/>
        <v>Yes</v>
      </c>
      <c r="AE1600" t="str">
        <f t="shared" si="781"/>
        <v>No</v>
      </c>
      <c r="AF1600" t="str">
        <f t="shared" si="782"/>
        <v>No</v>
      </c>
      <c r="AG1600" t="str">
        <f t="shared" si="783"/>
        <v>Yes</v>
      </c>
      <c r="AH1600" s="1" t="s">
        <v>348</v>
      </c>
      <c r="AI1600" t="s">
        <v>348</v>
      </c>
      <c r="AJ1600" t="str">
        <f t="shared" si="772"/>
        <v/>
      </c>
      <c r="AK1600" t="str">
        <f t="shared" si="755"/>
        <v>PCP</v>
      </c>
      <c r="AL1600" t="str">
        <f t="shared" si="756"/>
        <v/>
      </c>
      <c r="AM1600" t="str">
        <f t="shared" si="775"/>
        <v/>
      </c>
      <c r="AN1600" t="str">
        <f t="shared" si="776"/>
        <v>Pharmaceutical</v>
      </c>
      <c r="AO1600" t="str">
        <f t="shared" si="777"/>
        <v/>
      </c>
      <c r="AP1600" t="str">
        <f t="shared" si="778"/>
        <v/>
      </c>
    </row>
    <row r="1601" spans="1:42" hidden="1" x14ac:dyDescent="0.35">
      <c r="A1601" s="1">
        <v>40870112</v>
      </c>
      <c r="B1601" s="1" t="s">
        <v>573</v>
      </c>
      <c r="C1601" s="1" t="s">
        <v>574</v>
      </c>
      <c r="D1601" s="1">
        <v>2017</v>
      </c>
      <c r="E1601" s="1" t="s">
        <v>618</v>
      </c>
      <c r="F1601" s="1">
        <v>67497</v>
      </c>
      <c r="G1601" s="1" t="s">
        <v>284</v>
      </c>
      <c r="H1601" s="1" t="s">
        <v>120</v>
      </c>
      <c r="I1601" s="1" t="s">
        <v>597</v>
      </c>
      <c r="J1601" s="1">
        <v>2440</v>
      </c>
      <c r="K1601" s="1" t="s">
        <v>345</v>
      </c>
      <c r="L1601" s="1" t="s">
        <v>345</v>
      </c>
      <c r="M1601" s="1"/>
      <c r="N1601" s="1" t="s">
        <v>606</v>
      </c>
      <c r="O1601" s="1" t="str">
        <f t="shared" si="773"/>
        <v>No</v>
      </c>
      <c r="P1601" s="1" t="s">
        <v>722</v>
      </c>
      <c r="Q1601" s="1">
        <v>54</v>
      </c>
      <c r="R1601" s="1">
        <f t="shared" si="763"/>
        <v>0</v>
      </c>
      <c r="S1601" s="1">
        <v>54</v>
      </c>
      <c r="T1601" s="1" t="s">
        <v>30</v>
      </c>
      <c r="U1601" s="1">
        <f t="shared" si="779"/>
        <v>0</v>
      </c>
      <c r="V1601" s="1">
        <f t="shared" si="779"/>
        <v>5.3999999999999999E-2</v>
      </c>
      <c r="W1601" s="1" t="s">
        <v>231</v>
      </c>
      <c r="X1601" s="1" t="str">
        <f t="shared" si="766"/>
        <v>No</v>
      </c>
      <c r="AB1601" t="s">
        <v>459</v>
      </c>
      <c r="AC1601" t="str">
        <f>IF(ISNUMBER(SEARCH("Pesticide, active_ingredient", AB1601)), "Yes", "No")</f>
        <v>No</v>
      </c>
      <c r="AD1601" t="str">
        <f t="shared" si="780"/>
        <v>No</v>
      </c>
      <c r="AE1601" t="str">
        <f t="shared" si="781"/>
        <v>No</v>
      </c>
      <c r="AF1601" t="str">
        <f t="shared" si="782"/>
        <v>No</v>
      </c>
      <c r="AG1601" t="str">
        <f t="shared" si="783"/>
        <v>Yes</v>
      </c>
      <c r="AH1601" s="1" t="s">
        <v>348</v>
      </c>
      <c r="AI1601" t="s">
        <v>348</v>
      </c>
      <c r="AJ1601" t="str">
        <f t="shared" si="772"/>
        <v/>
      </c>
      <c r="AK1601" t="str">
        <f t="shared" si="755"/>
        <v/>
      </c>
      <c r="AL1601" t="str">
        <f t="shared" si="756"/>
        <v/>
      </c>
      <c r="AM1601" t="str">
        <f t="shared" si="775"/>
        <v/>
      </c>
      <c r="AN1601" t="str">
        <f t="shared" si="776"/>
        <v>Pharmaceutical</v>
      </c>
      <c r="AO1601" t="str">
        <f t="shared" si="777"/>
        <v/>
      </c>
      <c r="AP1601" t="str">
        <f t="shared" si="778"/>
        <v/>
      </c>
    </row>
    <row r="1602" spans="1:42" hidden="1" x14ac:dyDescent="0.35">
      <c r="A1602" s="1">
        <v>40870112</v>
      </c>
      <c r="B1602" s="1" t="s">
        <v>573</v>
      </c>
      <c r="C1602" s="1" t="s">
        <v>574</v>
      </c>
      <c r="D1602" s="1">
        <v>2017</v>
      </c>
      <c r="E1602" s="1" t="s">
        <v>618</v>
      </c>
      <c r="F1602" s="1">
        <v>65065</v>
      </c>
      <c r="G1602" s="2" t="s">
        <v>196</v>
      </c>
      <c r="H1602" s="1" t="s">
        <v>28</v>
      </c>
      <c r="I1602" s="1" t="s">
        <v>597</v>
      </c>
      <c r="J1602" s="1">
        <v>2440</v>
      </c>
      <c r="K1602" s="1" t="s">
        <v>345</v>
      </c>
      <c r="L1602" s="1" t="s">
        <v>553</v>
      </c>
      <c r="M1602" s="1" t="s">
        <v>530</v>
      </c>
      <c r="O1602" s="1" t="str">
        <f t="shared" si="773"/>
        <v>Yes</v>
      </c>
      <c r="P1602" s="1" t="s">
        <v>349</v>
      </c>
      <c r="Q1602" s="1">
        <v>103</v>
      </c>
      <c r="R1602" s="1">
        <f t="shared" si="763"/>
        <v>103</v>
      </c>
      <c r="S1602" s="1">
        <v>20</v>
      </c>
      <c r="T1602" s="1" t="s">
        <v>30</v>
      </c>
      <c r="U1602" s="1">
        <f t="shared" si="779"/>
        <v>0.10299999999999999</v>
      </c>
      <c r="V1602" s="1">
        <f t="shared" si="779"/>
        <v>0.02</v>
      </c>
      <c r="W1602" s="1" t="s">
        <v>177</v>
      </c>
      <c r="X1602" s="1" t="str">
        <f>IF(S1602&lt;R1602, "Yes*", "No")</f>
        <v>Yes*</v>
      </c>
      <c r="AB1602" t="s">
        <v>368</v>
      </c>
      <c r="AC1602" s="1" t="s">
        <v>349</v>
      </c>
      <c r="AD1602" t="str">
        <f t="shared" si="780"/>
        <v>Yes</v>
      </c>
      <c r="AE1602" t="str">
        <f t="shared" si="781"/>
        <v>Yes</v>
      </c>
      <c r="AF1602" t="str">
        <f t="shared" si="782"/>
        <v>No</v>
      </c>
      <c r="AG1602" t="str">
        <f t="shared" si="783"/>
        <v>No</v>
      </c>
      <c r="AH1602" s="1" t="s">
        <v>348</v>
      </c>
      <c r="AI1602" t="s">
        <v>348</v>
      </c>
      <c r="AJ1602" t="str">
        <f t="shared" si="772"/>
        <v>Pesticide</v>
      </c>
      <c r="AK1602" t="str">
        <f t="shared" ref="AK1602:AK1665" si="784">IF(AD1602="Yes", "PCP", "")</f>
        <v>PCP</v>
      </c>
      <c r="AL1602" t="str">
        <f t="shared" ref="AL1602:AL1665" si="785">IF(AE1602="Yes", "Consumer", "")</f>
        <v>Consumer</v>
      </c>
      <c r="AM1602" t="str">
        <f t="shared" si="775"/>
        <v/>
      </c>
      <c r="AN1602" t="str">
        <f t="shared" si="776"/>
        <v/>
      </c>
      <c r="AO1602" t="str">
        <f t="shared" si="777"/>
        <v/>
      </c>
      <c r="AP1602" t="str">
        <f t="shared" si="778"/>
        <v/>
      </c>
    </row>
    <row r="1603" spans="1:42" hidden="1" x14ac:dyDescent="0.35">
      <c r="A1603" s="1">
        <v>40870112</v>
      </c>
      <c r="B1603" s="1" t="s">
        <v>573</v>
      </c>
      <c r="C1603" s="1" t="s">
        <v>574</v>
      </c>
      <c r="D1603" s="1">
        <v>2017</v>
      </c>
      <c r="E1603" s="1" t="s">
        <v>618</v>
      </c>
      <c r="F1603" s="1">
        <v>68018</v>
      </c>
      <c r="G1603" s="1" t="s">
        <v>334</v>
      </c>
      <c r="H1603" s="1" t="s">
        <v>165</v>
      </c>
      <c r="I1603" s="1" t="s">
        <v>597</v>
      </c>
      <c r="J1603" s="1">
        <v>2440</v>
      </c>
      <c r="K1603" s="1" t="s">
        <v>345</v>
      </c>
      <c r="L1603" s="1" t="s">
        <v>345</v>
      </c>
      <c r="M1603" s="1"/>
      <c r="N1603" s="1" t="s">
        <v>606</v>
      </c>
      <c r="O1603" s="1" t="str">
        <f t="shared" si="773"/>
        <v>No</v>
      </c>
      <c r="P1603" s="1" t="s">
        <v>722</v>
      </c>
      <c r="Q1603" s="1">
        <v>20</v>
      </c>
      <c r="R1603" s="1">
        <f t="shared" si="763"/>
        <v>0</v>
      </c>
      <c r="S1603" s="1">
        <v>16</v>
      </c>
      <c r="T1603" s="1" t="s">
        <v>30</v>
      </c>
      <c r="U1603" s="1">
        <f t="shared" si="779"/>
        <v>0</v>
      </c>
      <c r="V1603" s="1">
        <f t="shared" si="779"/>
        <v>1.6E-2</v>
      </c>
      <c r="W1603" s="1" t="s">
        <v>318</v>
      </c>
      <c r="X1603" s="1" t="str">
        <f>IF(N1603="E", "Yes", "No")</f>
        <v>No</v>
      </c>
      <c r="AB1603" s="1" t="s">
        <v>445</v>
      </c>
      <c r="AC1603" t="str">
        <f t="shared" ref="AC1603:AC1609" si="786">IF(ISNUMBER(SEARCH("Pesticide, active_ingredient", AB1603)), "Yes", "No")</f>
        <v>No</v>
      </c>
      <c r="AD1603" t="str">
        <f t="shared" si="780"/>
        <v>No</v>
      </c>
      <c r="AE1603" t="str">
        <f t="shared" si="781"/>
        <v>No</v>
      </c>
      <c r="AF1603" t="str">
        <f t="shared" si="782"/>
        <v>No</v>
      </c>
      <c r="AG1603" t="str">
        <f t="shared" si="783"/>
        <v>Yes</v>
      </c>
      <c r="AH1603" s="1" t="s">
        <v>348</v>
      </c>
      <c r="AI1603" t="s">
        <v>348</v>
      </c>
      <c r="AJ1603" t="str">
        <f t="shared" si="772"/>
        <v/>
      </c>
      <c r="AK1603" t="str">
        <f t="shared" si="784"/>
        <v/>
      </c>
      <c r="AL1603" t="str">
        <f t="shared" si="785"/>
        <v/>
      </c>
      <c r="AM1603" t="str">
        <f t="shared" si="775"/>
        <v/>
      </c>
      <c r="AN1603" t="str">
        <f t="shared" si="776"/>
        <v>Pharmaceutical</v>
      </c>
      <c r="AO1603" t="str">
        <f t="shared" si="777"/>
        <v/>
      </c>
      <c r="AP1603" t="str">
        <f t="shared" si="778"/>
        <v/>
      </c>
    </row>
    <row r="1604" spans="1:42" hidden="1" x14ac:dyDescent="0.35">
      <c r="A1604" s="1">
        <v>40870112</v>
      </c>
      <c r="B1604" s="1" t="s">
        <v>573</v>
      </c>
      <c r="C1604" s="1" t="s">
        <v>574</v>
      </c>
      <c r="D1604" s="1">
        <v>2017</v>
      </c>
      <c r="E1604" s="1" t="s">
        <v>618</v>
      </c>
      <c r="F1604" s="1">
        <v>68022</v>
      </c>
      <c r="G1604" s="1" t="s">
        <v>336</v>
      </c>
      <c r="H1604" s="1" t="s">
        <v>167</v>
      </c>
      <c r="I1604" s="1" t="s">
        <v>597</v>
      </c>
      <c r="J1604" s="1">
        <v>2440</v>
      </c>
      <c r="K1604" s="1" t="s">
        <v>345</v>
      </c>
      <c r="L1604" s="1" t="s">
        <v>345</v>
      </c>
      <c r="M1604" s="1"/>
      <c r="N1604" s="1" t="s">
        <v>606</v>
      </c>
      <c r="O1604" s="1" t="str">
        <f t="shared" si="773"/>
        <v>No</v>
      </c>
      <c r="P1604" s="1" t="s">
        <v>722</v>
      </c>
      <c r="Q1604" s="1">
        <v>8.1999999999999993</v>
      </c>
      <c r="R1604" s="1">
        <f t="shared" si="763"/>
        <v>0</v>
      </c>
      <c r="S1604" s="1">
        <v>2</v>
      </c>
      <c r="T1604" s="1" t="s">
        <v>30</v>
      </c>
      <c r="U1604" s="1">
        <f t="shared" si="779"/>
        <v>0</v>
      </c>
      <c r="V1604" s="1">
        <f t="shared" si="779"/>
        <v>2E-3</v>
      </c>
      <c r="W1604" s="1" t="s">
        <v>318</v>
      </c>
      <c r="X1604" s="1" t="str">
        <f>IF(N1604="E", "Yes", "No")</f>
        <v>No</v>
      </c>
      <c r="AB1604" s="1" t="s">
        <v>445</v>
      </c>
      <c r="AC1604" t="str">
        <f t="shared" si="786"/>
        <v>No</v>
      </c>
      <c r="AD1604" t="str">
        <f t="shared" si="780"/>
        <v>No</v>
      </c>
      <c r="AE1604" t="str">
        <f t="shared" si="781"/>
        <v>No</v>
      </c>
      <c r="AF1604" t="str">
        <f t="shared" si="782"/>
        <v>No</v>
      </c>
      <c r="AG1604" t="str">
        <f t="shared" si="783"/>
        <v>Yes</v>
      </c>
      <c r="AH1604" s="1" t="s">
        <v>348</v>
      </c>
      <c r="AI1604" t="s">
        <v>348</v>
      </c>
      <c r="AJ1604" t="str">
        <f t="shared" si="772"/>
        <v/>
      </c>
      <c r="AK1604" t="str">
        <f t="shared" si="784"/>
        <v/>
      </c>
      <c r="AL1604" t="str">
        <f t="shared" si="785"/>
        <v/>
      </c>
      <c r="AM1604" t="str">
        <f t="shared" si="775"/>
        <v/>
      </c>
      <c r="AN1604" t="str">
        <f t="shared" si="776"/>
        <v>Pharmaceutical</v>
      </c>
      <c r="AO1604" t="str">
        <f t="shared" si="777"/>
        <v/>
      </c>
      <c r="AP1604" t="str">
        <f t="shared" si="778"/>
        <v/>
      </c>
    </row>
    <row r="1605" spans="1:42" hidden="1" x14ac:dyDescent="0.35">
      <c r="A1605" s="1">
        <v>40870112</v>
      </c>
      <c r="B1605" s="1" t="s">
        <v>573</v>
      </c>
      <c r="C1605" s="1" t="s">
        <v>574</v>
      </c>
      <c r="D1605" s="1">
        <v>2017</v>
      </c>
      <c r="E1605" s="1" t="s">
        <v>618</v>
      </c>
      <c r="F1605" s="1">
        <v>61707</v>
      </c>
      <c r="G1605" s="1" t="s">
        <v>600</v>
      </c>
      <c r="H1605" s="1" t="s">
        <v>34</v>
      </c>
      <c r="I1605" s="1" t="s">
        <v>596</v>
      </c>
      <c r="J1605" s="1">
        <v>4433</v>
      </c>
      <c r="K1605" s="1" t="s">
        <v>614</v>
      </c>
      <c r="L1605" s="1" t="s">
        <v>555</v>
      </c>
      <c r="M1605" s="1"/>
      <c r="N1605" s="1" t="s">
        <v>606</v>
      </c>
      <c r="O1605" s="1" t="str">
        <f t="shared" si="773"/>
        <v>No</v>
      </c>
      <c r="P1605" s="1" t="s">
        <v>722</v>
      </c>
      <c r="Q1605" s="1">
        <v>0.32</v>
      </c>
      <c r="R1605" s="1">
        <f t="shared" si="763"/>
        <v>0</v>
      </c>
      <c r="S1605" s="1">
        <v>0.32</v>
      </c>
      <c r="T1605" s="1" t="s">
        <v>7</v>
      </c>
      <c r="U1605" s="1">
        <f>R1605/1</f>
        <v>0</v>
      </c>
      <c r="V1605" s="1">
        <f>S1605</f>
        <v>0.32</v>
      </c>
      <c r="W1605" s="1" t="s">
        <v>177</v>
      </c>
      <c r="X1605" s="1" t="str">
        <f>IF(N1605="E", "Yes", "No")</f>
        <v>No</v>
      </c>
      <c r="AB1605" s="1" t="s">
        <v>374</v>
      </c>
      <c r="AC1605" t="str">
        <f t="shared" si="786"/>
        <v>No</v>
      </c>
      <c r="AD1605" t="str">
        <f t="shared" si="780"/>
        <v>No</v>
      </c>
      <c r="AE1605" t="str">
        <f t="shared" si="781"/>
        <v>Yes</v>
      </c>
      <c r="AF1605" t="str">
        <f t="shared" si="782"/>
        <v>Yes</v>
      </c>
      <c r="AG1605" t="str">
        <f t="shared" si="783"/>
        <v>No</v>
      </c>
      <c r="AH1605" s="1" t="s">
        <v>348</v>
      </c>
      <c r="AI1605" t="s">
        <v>348</v>
      </c>
      <c r="AJ1605" t="str">
        <f t="shared" si="772"/>
        <v/>
      </c>
      <c r="AK1605" t="str">
        <f t="shared" si="784"/>
        <v/>
      </c>
      <c r="AL1605" t="str">
        <f t="shared" si="785"/>
        <v>Consumer</v>
      </c>
      <c r="AM1605" t="str">
        <f t="shared" si="775"/>
        <v>Industrial</v>
      </c>
      <c r="AN1605" t="str">
        <f t="shared" si="776"/>
        <v/>
      </c>
      <c r="AO1605" t="str">
        <f t="shared" si="777"/>
        <v/>
      </c>
      <c r="AP1605" t="str">
        <f t="shared" si="778"/>
        <v/>
      </c>
    </row>
    <row r="1606" spans="1:42" hidden="1" x14ac:dyDescent="0.35">
      <c r="A1606" s="1">
        <v>40870112</v>
      </c>
      <c r="B1606" s="1" t="s">
        <v>573</v>
      </c>
      <c r="C1606" s="1" t="s">
        <v>574</v>
      </c>
      <c r="D1606" s="1">
        <v>2017</v>
      </c>
      <c r="E1606" s="1" t="s">
        <v>618</v>
      </c>
      <c r="F1606" s="1">
        <v>61944</v>
      </c>
      <c r="G1606" s="1" t="s">
        <v>203</v>
      </c>
      <c r="H1606" s="1" t="s">
        <v>36</v>
      </c>
      <c r="I1606" s="1" t="s">
        <v>596</v>
      </c>
      <c r="J1606" s="1">
        <v>4433</v>
      </c>
      <c r="K1606" s="1" t="s">
        <v>614</v>
      </c>
      <c r="L1606" s="1" t="s">
        <v>556</v>
      </c>
      <c r="M1606" s="1"/>
      <c r="N1606" s="1" t="s">
        <v>606</v>
      </c>
      <c r="O1606" s="1" t="str">
        <f t="shared" si="773"/>
        <v>No</v>
      </c>
      <c r="P1606" s="1" t="s">
        <v>722</v>
      </c>
      <c r="Q1606" s="1">
        <v>0.32</v>
      </c>
      <c r="R1606" s="1">
        <f t="shared" si="763"/>
        <v>0</v>
      </c>
      <c r="S1606" s="1">
        <v>0.32</v>
      </c>
      <c r="T1606" s="1" t="s">
        <v>7</v>
      </c>
      <c r="U1606" s="1">
        <f>R1606/1</f>
        <v>0</v>
      </c>
      <c r="V1606" s="1">
        <f>S1606</f>
        <v>0.32</v>
      </c>
      <c r="W1606" s="1" t="s">
        <v>177</v>
      </c>
      <c r="X1606" s="1" t="str">
        <f>IF(N1606="E", "Yes", "No")</f>
        <v>No</v>
      </c>
      <c r="AB1606" s="1" t="s">
        <v>376</v>
      </c>
      <c r="AC1606" t="str">
        <f t="shared" si="786"/>
        <v>No</v>
      </c>
      <c r="AD1606" t="str">
        <f t="shared" si="780"/>
        <v>No</v>
      </c>
      <c r="AE1606" t="str">
        <f t="shared" si="781"/>
        <v>No</v>
      </c>
      <c r="AF1606" t="str">
        <f t="shared" si="782"/>
        <v>Yes</v>
      </c>
      <c r="AG1606" t="str">
        <f t="shared" si="783"/>
        <v>No</v>
      </c>
      <c r="AH1606" s="1" t="s">
        <v>348</v>
      </c>
      <c r="AI1606" t="s">
        <v>348</v>
      </c>
      <c r="AJ1606" t="str">
        <f t="shared" si="772"/>
        <v/>
      </c>
      <c r="AK1606" t="str">
        <f t="shared" si="784"/>
        <v/>
      </c>
      <c r="AL1606" t="str">
        <f t="shared" si="785"/>
        <v/>
      </c>
      <c r="AM1606" t="str">
        <f t="shared" si="775"/>
        <v>Industrial</v>
      </c>
      <c r="AN1606" t="str">
        <f t="shared" si="776"/>
        <v/>
      </c>
      <c r="AO1606" t="str">
        <f t="shared" si="777"/>
        <v/>
      </c>
      <c r="AP1606" t="str">
        <f t="shared" si="778"/>
        <v/>
      </c>
    </row>
    <row r="1607" spans="1:42" hidden="1" x14ac:dyDescent="0.35">
      <c r="A1607" s="1">
        <v>40870112</v>
      </c>
      <c r="B1607" s="1" t="s">
        <v>573</v>
      </c>
      <c r="C1607" s="1" t="s">
        <v>574</v>
      </c>
      <c r="D1607" s="1">
        <v>2017</v>
      </c>
      <c r="E1607" s="1" t="s">
        <v>618</v>
      </c>
      <c r="F1607" s="1">
        <v>34247</v>
      </c>
      <c r="G1607" s="1" t="s">
        <v>183</v>
      </c>
      <c r="H1607" s="1" t="s">
        <v>13</v>
      </c>
      <c r="I1607" s="1" t="s">
        <v>596</v>
      </c>
      <c r="J1607" s="1">
        <v>4433</v>
      </c>
      <c r="K1607" s="1" t="s">
        <v>614</v>
      </c>
      <c r="L1607" s="1" t="s">
        <v>545</v>
      </c>
      <c r="M1607" s="1" t="s">
        <v>507</v>
      </c>
      <c r="O1607" s="1" t="str">
        <f t="shared" si="773"/>
        <v>Yes</v>
      </c>
      <c r="P1607" s="1" t="s">
        <v>349</v>
      </c>
      <c r="Q1607" s="1">
        <v>0.02</v>
      </c>
      <c r="R1607" s="1">
        <f t="shared" si="763"/>
        <v>0.02</v>
      </c>
      <c r="S1607" s="1">
        <v>0.02</v>
      </c>
      <c r="T1607" s="1" t="s">
        <v>7</v>
      </c>
      <c r="U1607" s="1">
        <f>R1607/1</f>
        <v>0.02</v>
      </c>
      <c r="V1607" s="1">
        <f>S1607</f>
        <v>0.02</v>
      </c>
      <c r="W1607" s="1" t="s">
        <v>177</v>
      </c>
      <c r="X1607" s="1" t="str">
        <f>IF(S1607&lt;R1607, "Yes*", "No")</f>
        <v>No</v>
      </c>
      <c r="AB1607" t="s">
        <v>355</v>
      </c>
      <c r="AC1607" t="str">
        <f t="shared" si="786"/>
        <v>No</v>
      </c>
      <c r="AD1607" t="str">
        <f t="shared" si="780"/>
        <v>Yes</v>
      </c>
      <c r="AE1607" t="str">
        <f t="shared" si="781"/>
        <v>Yes</v>
      </c>
      <c r="AF1607" t="str">
        <f t="shared" si="782"/>
        <v>Yes</v>
      </c>
      <c r="AG1607" t="str">
        <f t="shared" si="783"/>
        <v>Yes</v>
      </c>
      <c r="AH1607" t="s">
        <v>349</v>
      </c>
      <c r="AI1607" t="s">
        <v>348</v>
      </c>
      <c r="AJ1607" t="str">
        <f t="shared" si="772"/>
        <v/>
      </c>
      <c r="AK1607" t="str">
        <f t="shared" si="784"/>
        <v>PCP</v>
      </c>
      <c r="AL1607" t="str">
        <f t="shared" si="785"/>
        <v>Consumer</v>
      </c>
      <c r="AM1607" t="str">
        <f t="shared" si="775"/>
        <v>Industrial</v>
      </c>
      <c r="AN1607" t="str">
        <f t="shared" si="776"/>
        <v>Pharmaceutical</v>
      </c>
      <c r="AO1607" t="str">
        <f t="shared" si="777"/>
        <v>PAH</v>
      </c>
      <c r="AP1607" t="str">
        <f t="shared" si="778"/>
        <v/>
      </c>
    </row>
    <row r="1608" spans="1:42" hidden="1" x14ac:dyDescent="0.35">
      <c r="A1608" s="1">
        <v>40870112</v>
      </c>
      <c r="B1608" s="1" t="s">
        <v>573</v>
      </c>
      <c r="C1608" s="1" t="s">
        <v>574</v>
      </c>
      <c r="D1608" s="1">
        <v>2017</v>
      </c>
      <c r="E1608" s="1" t="s">
        <v>618</v>
      </c>
      <c r="F1608" s="1">
        <v>62810</v>
      </c>
      <c r="G1608" s="1" t="s">
        <v>212</v>
      </c>
      <c r="H1608" s="1" t="s">
        <v>47</v>
      </c>
      <c r="I1608" s="1" t="s">
        <v>596</v>
      </c>
      <c r="J1608" s="1">
        <v>4433</v>
      </c>
      <c r="K1608" s="1" t="s">
        <v>614</v>
      </c>
      <c r="L1608" s="1" t="s">
        <v>555</v>
      </c>
      <c r="M1608" s="1"/>
      <c r="N1608" s="1" t="s">
        <v>606</v>
      </c>
      <c r="O1608" s="1" t="str">
        <f t="shared" si="773"/>
        <v>No</v>
      </c>
      <c r="P1608" s="1" t="s">
        <v>722</v>
      </c>
      <c r="Q1608" s="1">
        <v>0.4</v>
      </c>
      <c r="R1608" s="1">
        <f t="shared" si="763"/>
        <v>0</v>
      </c>
      <c r="S1608" s="1">
        <v>0.4</v>
      </c>
      <c r="T1608" s="1" t="s">
        <v>7</v>
      </c>
      <c r="U1608" s="1">
        <f>R1608/1</f>
        <v>0</v>
      </c>
      <c r="V1608" s="1">
        <f>S1608</f>
        <v>0.4</v>
      </c>
      <c r="W1608" s="1" t="s">
        <v>177</v>
      </c>
      <c r="X1608" s="1" t="str">
        <f t="shared" ref="X1608:X1620" si="787">IF(N1608="E", "Yes", "No")</f>
        <v>No</v>
      </c>
      <c r="AB1608" t="s">
        <v>386</v>
      </c>
      <c r="AC1608" t="str">
        <f t="shared" si="786"/>
        <v>No</v>
      </c>
      <c r="AD1608" t="str">
        <f t="shared" si="780"/>
        <v>No</v>
      </c>
      <c r="AE1608" t="str">
        <f t="shared" si="781"/>
        <v>Yes</v>
      </c>
      <c r="AF1608" t="str">
        <f t="shared" si="782"/>
        <v>Yes</v>
      </c>
      <c r="AG1608" t="str">
        <f t="shared" si="783"/>
        <v>No</v>
      </c>
      <c r="AH1608" s="1" t="s">
        <v>348</v>
      </c>
      <c r="AI1608" t="s">
        <v>348</v>
      </c>
      <c r="AJ1608" t="str">
        <f t="shared" si="772"/>
        <v/>
      </c>
      <c r="AK1608" t="str">
        <f t="shared" si="784"/>
        <v/>
      </c>
      <c r="AL1608" t="str">
        <f t="shared" si="785"/>
        <v>Consumer</v>
      </c>
      <c r="AM1608" t="str">
        <f t="shared" si="775"/>
        <v>Industrial</v>
      </c>
      <c r="AN1608" t="str">
        <f t="shared" si="776"/>
        <v/>
      </c>
      <c r="AO1608" t="str">
        <f t="shared" si="777"/>
        <v/>
      </c>
      <c r="AP1608" t="str">
        <f t="shared" si="778"/>
        <v/>
      </c>
    </row>
    <row r="1609" spans="1:42" hidden="1" x14ac:dyDescent="0.35">
      <c r="A1609" s="1">
        <v>40870112</v>
      </c>
      <c r="B1609" s="1" t="s">
        <v>573</v>
      </c>
      <c r="C1609" s="1" t="s">
        <v>574</v>
      </c>
      <c r="D1609" s="1">
        <v>2017</v>
      </c>
      <c r="E1609" s="1" t="s">
        <v>618</v>
      </c>
      <c r="F1609" s="1">
        <v>67476</v>
      </c>
      <c r="G1609" s="1" t="s">
        <v>267</v>
      </c>
      <c r="H1609" s="1" t="s">
        <v>104</v>
      </c>
      <c r="I1609" s="1" t="s">
        <v>597</v>
      </c>
      <c r="J1609" s="1">
        <v>2440</v>
      </c>
      <c r="K1609" s="1" t="s">
        <v>345</v>
      </c>
      <c r="L1609" s="1" t="s">
        <v>345</v>
      </c>
      <c r="M1609" s="1"/>
      <c r="N1609" s="1" t="s">
        <v>606</v>
      </c>
      <c r="O1609" s="1" t="str">
        <f t="shared" si="773"/>
        <v>No</v>
      </c>
      <c r="P1609" s="1" t="s">
        <v>722</v>
      </c>
      <c r="Q1609" s="1">
        <v>104</v>
      </c>
      <c r="R1609" s="1">
        <f t="shared" si="763"/>
        <v>0</v>
      </c>
      <c r="S1609" s="1">
        <v>104</v>
      </c>
      <c r="T1609" s="1" t="s">
        <v>30</v>
      </c>
      <c r="U1609" s="1">
        <f>R1609/1000</f>
        <v>0</v>
      </c>
      <c r="V1609" s="1">
        <f>S1609/1000</f>
        <v>0.104</v>
      </c>
      <c r="W1609" s="1" t="s">
        <v>231</v>
      </c>
      <c r="X1609" s="1" t="str">
        <f t="shared" si="787"/>
        <v>No</v>
      </c>
      <c r="AB1609" s="1" t="s">
        <v>443</v>
      </c>
      <c r="AC1609" t="str">
        <f t="shared" si="786"/>
        <v>No</v>
      </c>
      <c r="AD1609" t="str">
        <f t="shared" si="780"/>
        <v>No</v>
      </c>
      <c r="AE1609" t="str">
        <f t="shared" si="781"/>
        <v>No</v>
      </c>
      <c r="AF1609" t="str">
        <f t="shared" si="782"/>
        <v>No</v>
      </c>
      <c r="AG1609" t="str">
        <f t="shared" si="783"/>
        <v>Yes</v>
      </c>
      <c r="AH1609" s="1" t="s">
        <v>348</v>
      </c>
      <c r="AI1609" t="s">
        <v>348</v>
      </c>
      <c r="AJ1609" t="str">
        <f t="shared" si="772"/>
        <v/>
      </c>
      <c r="AK1609" t="str">
        <f t="shared" si="784"/>
        <v/>
      </c>
      <c r="AL1609" t="str">
        <f t="shared" si="785"/>
        <v/>
      </c>
      <c r="AM1609" t="str">
        <f t="shared" si="775"/>
        <v/>
      </c>
      <c r="AN1609" t="str">
        <f t="shared" si="776"/>
        <v>Pharmaceutical</v>
      </c>
      <c r="AO1609" t="str">
        <f t="shared" si="777"/>
        <v/>
      </c>
      <c r="AP1609" t="str">
        <f t="shared" si="778"/>
        <v/>
      </c>
    </row>
    <row r="1610" spans="1:42" hidden="1" x14ac:dyDescent="0.35">
      <c r="A1610" s="1">
        <v>40870112</v>
      </c>
      <c r="B1610" s="1" t="s">
        <v>573</v>
      </c>
      <c r="C1610" s="1" t="s">
        <v>574</v>
      </c>
      <c r="D1610" s="1">
        <v>2017</v>
      </c>
      <c r="E1610" s="1" t="s">
        <v>618</v>
      </c>
      <c r="F1610" s="1">
        <v>67455</v>
      </c>
      <c r="G1610" s="1" t="s">
        <v>250</v>
      </c>
      <c r="H1610" s="1" t="s">
        <v>88</v>
      </c>
      <c r="I1610" s="1" t="s">
        <v>597</v>
      </c>
      <c r="J1610" s="1">
        <v>2440</v>
      </c>
      <c r="K1610" s="1" t="s">
        <v>345</v>
      </c>
      <c r="L1610" s="1" t="s">
        <v>550</v>
      </c>
      <c r="M1610" s="1"/>
      <c r="N1610" s="1" t="s">
        <v>606</v>
      </c>
      <c r="O1610" s="1" t="str">
        <f t="shared" si="773"/>
        <v>No</v>
      </c>
      <c r="P1610" s="1" t="s">
        <v>722</v>
      </c>
      <c r="Q1610" s="1">
        <v>11</v>
      </c>
      <c r="R1610" s="1">
        <f t="shared" si="763"/>
        <v>0</v>
      </c>
      <c r="S1610" s="1">
        <v>11</v>
      </c>
      <c r="T1610" s="1" t="s">
        <v>30</v>
      </c>
      <c r="U1610" s="1">
        <f>R1610/1000</f>
        <v>0</v>
      </c>
      <c r="V1610" s="1">
        <f>S1610/1000</f>
        <v>1.0999999999999999E-2</v>
      </c>
      <c r="W1610" s="1" t="s">
        <v>231</v>
      </c>
      <c r="X1610" s="1" t="str">
        <f t="shared" si="787"/>
        <v>No</v>
      </c>
      <c r="AB1610" t="s">
        <v>426</v>
      </c>
      <c r="AC1610" s="1" t="s">
        <v>349</v>
      </c>
      <c r="AD1610" t="str">
        <f t="shared" si="780"/>
        <v>Yes</v>
      </c>
      <c r="AE1610" t="str">
        <f t="shared" si="781"/>
        <v>Yes</v>
      </c>
      <c r="AF1610" t="str">
        <f t="shared" si="782"/>
        <v>No</v>
      </c>
      <c r="AG1610" t="str">
        <f t="shared" si="783"/>
        <v>Yes</v>
      </c>
      <c r="AH1610" s="1" t="s">
        <v>348</v>
      </c>
      <c r="AI1610" t="s">
        <v>348</v>
      </c>
      <c r="AJ1610" t="str">
        <f t="shared" si="772"/>
        <v>Pesticide</v>
      </c>
      <c r="AK1610" t="str">
        <f t="shared" si="784"/>
        <v>PCP</v>
      </c>
      <c r="AL1610" t="str">
        <f t="shared" si="785"/>
        <v>Consumer</v>
      </c>
      <c r="AM1610" t="str">
        <f t="shared" si="775"/>
        <v/>
      </c>
      <c r="AN1610" t="str">
        <f t="shared" si="776"/>
        <v>Pharmaceutical</v>
      </c>
      <c r="AO1610" t="str">
        <f t="shared" si="777"/>
        <v/>
      </c>
      <c r="AP1610" t="str">
        <f t="shared" si="778"/>
        <v/>
      </c>
    </row>
    <row r="1611" spans="1:42" hidden="1" x14ac:dyDescent="0.35">
      <c r="A1611" s="1">
        <v>40870112</v>
      </c>
      <c r="B1611" s="1" t="s">
        <v>573</v>
      </c>
      <c r="C1611" s="1" t="s">
        <v>574</v>
      </c>
      <c r="D1611" s="1">
        <v>2017</v>
      </c>
      <c r="E1611" s="1" t="s">
        <v>618</v>
      </c>
      <c r="F1611" s="1">
        <v>39056</v>
      </c>
      <c r="G1611" s="1" t="s">
        <v>194</v>
      </c>
      <c r="H1611" s="1" t="s">
        <v>25</v>
      </c>
      <c r="I1611" s="1" t="s">
        <v>596</v>
      </c>
      <c r="J1611" s="1">
        <v>4433</v>
      </c>
      <c r="K1611" s="1" t="s">
        <v>614</v>
      </c>
      <c r="L1611" s="1" t="s">
        <v>530</v>
      </c>
      <c r="M1611" s="1"/>
      <c r="N1611" s="1" t="s">
        <v>606</v>
      </c>
      <c r="O1611" s="1" t="str">
        <f t="shared" si="773"/>
        <v>No</v>
      </c>
      <c r="P1611" s="1" t="s">
        <v>722</v>
      </c>
      <c r="Q1611" s="1">
        <v>0.16</v>
      </c>
      <c r="R1611" s="1">
        <f t="shared" si="763"/>
        <v>0</v>
      </c>
      <c r="S1611" s="1">
        <v>0.16</v>
      </c>
      <c r="T1611" s="1" t="s">
        <v>7</v>
      </c>
      <c r="U1611" s="1">
        <f>R1611/1</f>
        <v>0</v>
      </c>
      <c r="V1611" s="1">
        <f>S1611</f>
        <v>0.16</v>
      </c>
      <c r="W1611" s="1" t="s">
        <v>177</v>
      </c>
      <c r="X1611" s="1" t="str">
        <f t="shared" si="787"/>
        <v>No</v>
      </c>
      <c r="AB1611" t="s">
        <v>365</v>
      </c>
      <c r="AC1611" t="str">
        <f t="shared" ref="AC1611:AC1616" si="788">IF(ISNUMBER(SEARCH("Pesticide, active_ingredient", AB1611)), "Yes", "No")</f>
        <v>Yes</v>
      </c>
      <c r="AD1611" t="str">
        <f t="shared" si="780"/>
        <v>No</v>
      </c>
      <c r="AE1611" t="str">
        <f t="shared" si="781"/>
        <v>No</v>
      </c>
      <c r="AF1611" t="str">
        <f t="shared" si="782"/>
        <v>No</v>
      </c>
      <c r="AG1611" t="str">
        <f t="shared" si="783"/>
        <v>No</v>
      </c>
      <c r="AH1611" t="s">
        <v>348</v>
      </c>
      <c r="AI1611" t="s">
        <v>348</v>
      </c>
      <c r="AJ1611" t="str">
        <f t="shared" si="772"/>
        <v>Pesticide</v>
      </c>
      <c r="AK1611" t="str">
        <f t="shared" si="784"/>
        <v/>
      </c>
      <c r="AL1611" t="str">
        <f t="shared" si="785"/>
        <v/>
      </c>
      <c r="AM1611" t="str">
        <f t="shared" si="775"/>
        <v/>
      </c>
      <c r="AN1611" t="str">
        <f t="shared" si="776"/>
        <v/>
      </c>
      <c r="AO1611" t="str">
        <f t="shared" si="777"/>
        <v/>
      </c>
      <c r="AP1611" t="str">
        <f t="shared" si="778"/>
        <v/>
      </c>
    </row>
    <row r="1612" spans="1:42" hidden="1" x14ac:dyDescent="0.35">
      <c r="A1612" s="1">
        <v>40870112</v>
      </c>
      <c r="B1612" s="1" t="s">
        <v>573</v>
      </c>
      <c r="C1612" s="1" t="s">
        <v>574</v>
      </c>
      <c r="D1612" s="1">
        <v>2017</v>
      </c>
      <c r="E1612" s="1" t="s">
        <v>618</v>
      </c>
      <c r="F1612" s="1">
        <v>67487</v>
      </c>
      <c r="G1612" s="1" t="s">
        <v>276</v>
      </c>
      <c r="H1612" s="1" t="s">
        <v>112</v>
      </c>
      <c r="I1612" s="1" t="s">
        <v>597</v>
      </c>
      <c r="J1612" s="1">
        <v>2440</v>
      </c>
      <c r="K1612" s="1" t="s">
        <v>345</v>
      </c>
      <c r="L1612" s="1" t="s">
        <v>345</v>
      </c>
      <c r="M1612" s="1"/>
      <c r="N1612" s="1" t="s">
        <v>606</v>
      </c>
      <c r="O1612" s="1" t="str">
        <f t="shared" si="773"/>
        <v>No</v>
      </c>
      <c r="P1612" s="1" t="s">
        <v>722</v>
      </c>
      <c r="Q1612" s="1">
        <v>205</v>
      </c>
      <c r="R1612" s="1">
        <f t="shared" si="763"/>
        <v>0</v>
      </c>
      <c r="S1612" s="1">
        <v>205</v>
      </c>
      <c r="T1612" s="1" t="s">
        <v>30</v>
      </c>
      <c r="U1612" s="1">
        <f>R1612/1000</f>
        <v>0</v>
      </c>
      <c r="V1612" s="1">
        <f>S1612/1000</f>
        <v>0.20499999999999999</v>
      </c>
      <c r="W1612" s="1" t="s">
        <v>231</v>
      </c>
      <c r="X1612" s="1" t="str">
        <f t="shared" si="787"/>
        <v>No</v>
      </c>
      <c r="AB1612" s="1" t="s">
        <v>452</v>
      </c>
      <c r="AC1612" t="str">
        <f t="shared" si="788"/>
        <v>No</v>
      </c>
      <c r="AD1612" t="str">
        <f t="shared" si="780"/>
        <v>No</v>
      </c>
      <c r="AE1612" t="str">
        <f t="shared" si="781"/>
        <v>No</v>
      </c>
      <c r="AF1612" t="str">
        <f t="shared" si="782"/>
        <v>No</v>
      </c>
      <c r="AG1612" t="str">
        <f t="shared" si="783"/>
        <v>Yes</v>
      </c>
      <c r="AH1612" s="1" t="s">
        <v>348</v>
      </c>
      <c r="AI1612" t="s">
        <v>348</v>
      </c>
      <c r="AJ1612" t="str">
        <f t="shared" si="772"/>
        <v/>
      </c>
      <c r="AK1612" t="str">
        <f t="shared" si="784"/>
        <v/>
      </c>
      <c r="AL1612" t="str">
        <f t="shared" si="785"/>
        <v/>
      </c>
      <c r="AM1612" t="str">
        <f t="shared" si="775"/>
        <v/>
      </c>
      <c r="AN1612" t="str">
        <f t="shared" si="776"/>
        <v>Pharmaceutical</v>
      </c>
      <c r="AO1612" t="str">
        <f t="shared" si="777"/>
        <v/>
      </c>
      <c r="AP1612" t="str">
        <f t="shared" si="778"/>
        <v/>
      </c>
    </row>
    <row r="1613" spans="1:42" hidden="1" x14ac:dyDescent="0.35">
      <c r="A1613" s="1">
        <v>40870112</v>
      </c>
      <c r="B1613" s="1" t="s">
        <v>573</v>
      </c>
      <c r="C1613" s="1" t="s">
        <v>574</v>
      </c>
      <c r="D1613" s="1">
        <v>2017</v>
      </c>
      <c r="E1613" s="1" t="s">
        <v>618</v>
      </c>
      <c r="F1613" s="1">
        <v>67504</v>
      </c>
      <c r="G1613" s="1" t="s">
        <v>291</v>
      </c>
      <c r="H1613" s="1" t="s">
        <v>127</v>
      </c>
      <c r="I1613" s="1" t="s">
        <v>597</v>
      </c>
      <c r="J1613" s="1">
        <v>2440</v>
      </c>
      <c r="K1613" s="1" t="s">
        <v>345</v>
      </c>
      <c r="L1613" s="1" t="s">
        <v>345</v>
      </c>
      <c r="M1613" s="1"/>
      <c r="N1613" s="1" t="s">
        <v>606</v>
      </c>
      <c r="O1613" s="1" t="str">
        <f t="shared" si="773"/>
        <v>No</v>
      </c>
      <c r="P1613" s="1" t="s">
        <v>722</v>
      </c>
      <c r="Q1613" s="1">
        <v>20</v>
      </c>
      <c r="R1613" s="1">
        <f t="shared" si="763"/>
        <v>0</v>
      </c>
      <c r="S1613" s="1">
        <v>16</v>
      </c>
      <c r="T1613" s="1" t="s">
        <v>30</v>
      </c>
      <c r="U1613" s="1">
        <f>R1613/1000</f>
        <v>0</v>
      </c>
      <c r="V1613" s="1">
        <f>S1613/1000</f>
        <v>1.6E-2</v>
      </c>
      <c r="W1613" s="1" t="s">
        <v>231</v>
      </c>
      <c r="X1613" s="1" t="str">
        <f t="shared" si="787"/>
        <v>No</v>
      </c>
      <c r="AB1613" s="1" t="s">
        <v>466</v>
      </c>
      <c r="AC1613" t="str">
        <f t="shared" si="788"/>
        <v>No</v>
      </c>
      <c r="AD1613" t="str">
        <f t="shared" si="780"/>
        <v>No</v>
      </c>
      <c r="AE1613" t="str">
        <f t="shared" si="781"/>
        <v>No</v>
      </c>
      <c r="AF1613" t="str">
        <f t="shared" si="782"/>
        <v>No</v>
      </c>
      <c r="AG1613" t="str">
        <f t="shared" si="783"/>
        <v>Yes</v>
      </c>
      <c r="AH1613" s="1" t="s">
        <v>348</v>
      </c>
      <c r="AI1613" t="s">
        <v>348</v>
      </c>
      <c r="AJ1613" t="str">
        <f t="shared" si="772"/>
        <v/>
      </c>
      <c r="AK1613" t="str">
        <f t="shared" si="784"/>
        <v/>
      </c>
      <c r="AL1613" t="str">
        <f t="shared" si="785"/>
        <v/>
      </c>
      <c r="AM1613" t="str">
        <f t="shared" si="775"/>
        <v/>
      </c>
      <c r="AN1613" t="str">
        <f t="shared" si="776"/>
        <v>Pharmaceutical</v>
      </c>
      <c r="AO1613" t="str">
        <f t="shared" si="777"/>
        <v/>
      </c>
      <c r="AP1613" t="str">
        <f t="shared" si="778"/>
        <v/>
      </c>
    </row>
    <row r="1614" spans="1:42" hidden="1" x14ac:dyDescent="0.35">
      <c r="A1614" s="1">
        <v>40870112</v>
      </c>
      <c r="B1614" s="1" t="s">
        <v>573</v>
      </c>
      <c r="C1614" s="1" t="s">
        <v>574</v>
      </c>
      <c r="D1614" s="1">
        <v>2017</v>
      </c>
      <c r="E1614" s="1" t="s">
        <v>618</v>
      </c>
      <c r="F1614" s="1">
        <v>62809</v>
      </c>
      <c r="G1614" s="1" t="s">
        <v>211</v>
      </c>
      <c r="H1614" s="1" t="s">
        <v>46</v>
      </c>
      <c r="I1614" s="1" t="s">
        <v>596</v>
      </c>
      <c r="J1614" s="1">
        <v>4433</v>
      </c>
      <c r="K1614" s="1" t="s">
        <v>614</v>
      </c>
      <c r="L1614" s="1" t="s">
        <v>554</v>
      </c>
      <c r="M1614" s="1"/>
      <c r="N1614" s="1" t="s">
        <v>606</v>
      </c>
      <c r="O1614" s="1" t="str">
        <f t="shared" si="773"/>
        <v>No</v>
      </c>
      <c r="P1614" s="1" t="s">
        <v>722</v>
      </c>
      <c r="Q1614" s="1">
        <v>0.02</v>
      </c>
      <c r="R1614" s="1">
        <f t="shared" si="763"/>
        <v>0</v>
      </c>
      <c r="S1614" s="1">
        <v>0.02</v>
      </c>
      <c r="T1614" s="1" t="s">
        <v>7</v>
      </c>
      <c r="U1614" s="1">
        <f>R1614/1</f>
        <v>0</v>
      </c>
      <c r="V1614" s="1">
        <f>S1614</f>
        <v>0.02</v>
      </c>
      <c r="W1614" s="1" t="s">
        <v>177</v>
      </c>
      <c r="X1614" s="1" t="str">
        <f t="shared" si="787"/>
        <v>No</v>
      </c>
      <c r="AB1614" t="s">
        <v>385</v>
      </c>
      <c r="AC1614" t="str">
        <f t="shared" si="788"/>
        <v>No</v>
      </c>
      <c r="AD1614" t="str">
        <f t="shared" si="780"/>
        <v>No</v>
      </c>
      <c r="AE1614" t="str">
        <f t="shared" si="781"/>
        <v>Yes</v>
      </c>
      <c r="AF1614" t="str">
        <f t="shared" si="782"/>
        <v>No</v>
      </c>
      <c r="AG1614" t="str">
        <f t="shared" si="783"/>
        <v>No</v>
      </c>
      <c r="AH1614" s="1" t="s">
        <v>348</v>
      </c>
      <c r="AI1614" t="s">
        <v>348</v>
      </c>
      <c r="AJ1614" t="str">
        <f t="shared" si="772"/>
        <v/>
      </c>
      <c r="AK1614" t="str">
        <f t="shared" si="784"/>
        <v/>
      </c>
      <c r="AL1614" t="str">
        <f t="shared" si="785"/>
        <v>Consumer</v>
      </c>
      <c r="AM1614" t="str">
        <f t="shared" si="775"/>
        <v/>
      </c>
      <c r="AN1614" t="str">
        <f t="shared" si="776"/>
        <v/>
      </c>
      <c r="AO1614" t="str">
        <f t="shared" si="777"/>
        <v/>
      </c>
      <c r="AP1614" t="str">
        <f t="shared" si="778"/>
        <v/>
      </c>
    </row>
    <row r="1615" spans="1:42" hidden="1" x14ac:dyDescent="0.35">
      <c r="A1615" s="1">
        <v>40870112</v>
      </c>
      <c r="B1615" s="1" t="s">
        <v>573</v>
      </c>
      <c r="C1615" s="1" t="s">
        <v>574</v>
      </c>
      <c r="D1615" s="1">
        <v>2017</v>
      </c>
      <c r="E1615" s="1" t="s">
        <v>618</v>
      </c>
      <c r="F1615" s="1">
        <v>67437</v>
      </c>
      <c r="G1615" s="1" t="s">
        <v>235</v>
      </c>
      <c r="H1615" s="1" t="s">
        <v>73</v>
      </c>
      <c r="I1615" s="1" t="s">
        <v>597</v>
      </c>
      <c r="J1615" s="1">
        <v>2440</v>
      </c>
      <c r="K1615" s="1" t="s">
        <v>345</v>
      </c>
      <c r="L1615" s="1" t="s">
        <v>561</v>
      </c>
      <c r="M1615" s="1"/>
      <c r="N1615" s="1" t="s">
        <v>606</v>
      </c>
      <c r="O1615" s="1" t="str">
        <f t="shared" si="773"/>
        <v>No</v>
      </c>
      <c r="P1615" s="1" t="s">
        <v>722</v>
      </c>
      <c r="Q1615" s="1">
        <v>20</v>
      </c>
      <c r="R1615" s="1">
        <f t="shared" si="763"/>
        <v>0</v>
      </c>
      <c r="S1615" s="1">
        <v>6.7</v>
      </c>
      <c r="T1615" s="1" t="s">
        <v>30</v>
      </c>
      <c r="U1615" s="1">
        <f t="shared" ref="U1615:V1617" si="789">R1615/1000</f>
        <v>0</v>
      </c>
      <c r="V1615" s="1">
        <f t="shared" si="789"/>
        <v>6.7000000000000002E-3</v>
      </c>
      <c r="W1615" s="1" t="s">
        <v>231</v>
      </c>
      <c r="X1615" s="1" t="str">
        <f t="shared" si="787"/>
        <v>No</v>
      </c>
      <c r="AB1615" t="s">
        <v>414</v>
      </c>
      <c r="AC1615" t="str">
        <f t="shared" si="788"/>
        <v>No</v>
      </c>
      <c r="AD1615" t="str">
        <f t="shared" si="780"/>
        <v>No</v>
      </c>
      <c r="AE1615" t="str">
        <f t="shared" si="781"/>
        <v>No</v>
      </c>
      <c r="AF1615" t="str">
        <f t="shared" si="782"/>
        <v>Yes</v>
      </c>
      <c r="AG1615" t="str">
        <f t="shared" si="783"/>
        <v>Yes</v>
      </c>
      <c r="AH1615" s="1" t="s">
        <v>348</v>
      </c>
      <c r="AI1615" t="s">
        <v>348</v>
      </c>
      <c r="AJ1615" t="str">
        <f t="shared" si="772"/>
        <v/>
      </c>
      <c r="AK1615" t="str">
        <f t="shared" si="784"/>
        <v/>
      </c>
      <c r="AL1615" t="str">
        <f t="shared" si="785"/>
        <v/>
      </c>
      <c r="AM1615" t="str">
        <f t="shared" si="775"/>
        <v>Industrial</v>
      </c>
      <c r="AN1615" t="str">
        <f t="shared" si="776"/>
        <v>Pharmaceutical</v>
      </c>
      <c r="AO1615" t="str">
        <f t="shared" si="777"/>
        <v/>
      </c>
      <c r="AP1615" t="str">
        <f t="shared" si="778"/>
        <v/>
      </c>
    </row>
    <row r="1616" spans="1:42" hidden="1" x14ac:dyDescent="0.35">
      <c r="A1616" s="1">
        <v>40870112</v>
      </c>
      <c r="B1616" s="1" t="s">
        <v>573</v>
      </c>
      <c r="C1616" s="1" t="s">
        <v>574</v>
      </c>
      <c r="D1616" s="1">
        <v>2017</v>
      </c>
      <c r="E1616" s="1" t="s">
        <v>618</v>
      </c>
      <c r="F1616" s="1">
        <v>67508</v>
      </c>
      <c r="G1616" s="1" t="s">
        <v>295</v>
      </c>
      <c r="H1616" s="1" t="s">
        <v>131</v>
      </c>
      <c r="I1616" s="1" t="s">
        <v>597</v>
      </c>
      <c r="J1616" s="1">
        <v>2440</v>
      </c>
      <c r="K1616" s="1" t="s">
        <v>345</v>
      </c>
      <c r="L1616" s="1" t="s">
        <v>345</v>
      </c>
      <c r="M1616" s="1"/>
      <c r="N1616" s="1" t="s">
        <v>606</v>
      </c>
      <c r="O1616" s="1" t="str">
        <f t="shared" si="773"/>
        <v>No</v>
      </c>
      <c r="P1616" s="1" t="s">
        <v>722</v>
      </c>
      <c r="Q1616" s="1">
        <v>200</v>
      </c>
      <c r="R1616" s="1">
        <f t="shared" si="763"/>
        <v>0</v>
      </c>
      <c r="S1616" s="1">
        <v>50</v>
      </c>
      <c r="T1616" s="1" t="s">
        <v>30</v>
      </c>
      <c r="U1616" s="1">
        <f t="shared" si="789"/>
        <v>0</v>
      </c>
      <c r="V1616" s="1">
        <f t="shared" si="789"/>
        <v>0.05</v>
      </c>
      <c r="W1616" s="1" t="s">
        <v>231</v>
      </c>
      <c r="X1616" s="1" t="str">
        <f t="shared" si="787"/>
        <v>No</v>
      </c>
      <c r="AB1616" t="s">
        <v>470</v>
      </c>
      <c r="AC1616" t="str">
        <f t="shared" si="788"/>
        <v>No</v>
      </c>
      <c r="AD1616" t="str">
        <f t="shared" si="780"/>
        <v>No</v>
      </c>
      <c r="AE1616" t="str">
        <f t="shared" si="781"/>
        <v>No</v>
      </c>
      <c r="AF1616" t="str">
        <f t="shared" si="782"/>
        <v>No</v>
      </c>
      <c r="AG1616" t="str">
        <f t="shared" si="783"/>
        <v>Yes</v>
      </c>
      <c r="AH1616" s="1" t="s">
        <v>348</v>
      </c>
      <c r="AI1616" t="s">
        <v>348</v>
      </c>
      <c r="AJ1616" t="str">
        <f t="shared" si="772"/>
        <v/>
      </c>
      <c r="AK1616" t="str">
        <f t="shared" si="784"/>
        <v/>
      </c>
      <c r="AL1616" t="str">
        <f t="shared" si="785"/>
        <v/>
      </c>
      <c r="AM1616" t="str">
        <f t="shared" si="775"/>
        <v/>
      </c>
      <c r="AN1616" t="str">
        <f t="shared" si="776"/>
        <v>Pharmaceutical</v>
      </c>
      <c r="AO1616" t="str">
        <f t="shared" si="777"/>
        <v/>
      </c>
      <c r="AP1616" t="str">
        <f t="shared" si="778"/>
        <v/>
      </c>
    </row>
    <row r="1617" spans="1:42" hidden="1" x14ac:dyDescent="0.35">
      <c r="A1617" s="1">
        <v>40870112</v>
      </c>
      <c r="B1617" s="1" t="s">
        <v>573</v>
      </c>
      <c r="C1617" s="1" t="s">
        <v>574</v>
      </c>
      <c r="D1617" s="1">
        <v>2017</v>
      </c>
      <c r="E1617" s="1" t="s">
        <v>618</v>
      </c>
      <c r="F1617" s="1">
        <v>67440</v>
      </c>
      <c r="G1617" s="1" t="s">
        <v>237</v>
      </c>
      <c r="H1617" s="1" t="s">
        <v>75</v>
      </c>
      <c r="I1617" s="1" t="s">
        <v>597</v>
      </c>
      <c r="J1617" s="1">
        <v>2440</v>
      </c>
      <c r="K1617" s="1" t="s">
        <v>345</v>
      </c>
      <c r="L1617" s="1" t="s">
        <v>544</v>
      </c>
      <c r="M1617" s="1" t="s">
        <v>554</v>
      </c>
      <c r="N1617" s="1" t="s">
        <v>607</v>
      </c>
      <c r="O1617" s="1" t="str">
        <f t="shared" si="773"/>
        <v>Yes</v>
      </c>
      <c r="P1617" s="1" t="s">
        <v>349</v>
      </c>
      <c r="Q1617" s="1">
        <v>66.2</v>
      </c>
      <c r="R1617" s="1">
        <f t="shared" si="763"/>
        <v>66.2</v>
      </c>
      <c r="S1617" s="1">
        <v>91</v>
      </c>
      <c r="T1617" s="1" t="s">
        <v>30</v>
      </c>
      <c r="U1617" s="1">
        <f t="shared" si="789"/>
        <v>6.6200000000000009E-2</v>
      </c>
      <c r="V1617" s="1">
        <f t="shared" si="789"/>
        <v>9.0999999999999998E-2</v>
      </c>
      <c r="W1617" s="1" t="s">
        <v>231</v>
      </c>
      <c r="X1617" s="1" t="str">
        <f t="shared" si="787"/>
        <v>Yes</v>
      </c>
      <c r="AB1617" t="s">
        <v>416</v>
      </c>
      <c r="AC1617" s="1" t="s">
        <v>349</v>
      </c>
      <c r="AD1617" t="str">
        <f t="shared" si="780"/>
        <v>Yes</v>
      </c>
      <c r="AE1617" t="str">
        <f t="shared" si="781"/>
        <v>Yes</v>
      </c>
      <c r="AF1617" t="str">
        <f t="shared" si="782"/>
        <v>Yes</v>
      </c>
      <c r="AG1617" t="str">
        <f t="shared" si="783"/>
        <v>Yes</v>
      </c>
      <c r="AH1617" s="1" t="s">
        <v>348</v>
      </c>
      <c r="AI1617" t="s">
        <v>348</v>
      </c>
      <c r="AJ1617" t="str">
        <f t="shared" si="772"/>
        <v>Pesticide</v>
      </c>
      <c r="AK1617" t="str">
        <f t="shared" si="784"/>
        <v>PCP</v>
      </c>
      <c r="AL1617" t="str">
        <f t="shared" si="785"/>
        <v>Consumer</v>
      </c>
      <c r="AM1617" t="str">
        <f t="shared" si="775"/>
        <v>Industrial</v>
      </c>
      <c r="AN1617" t="str">
        <f t="shared" si="776"/>
        <v>Pharmaceutical</v>
      </c>
      <c r="AO1617" t="str">
        <f t="shared" si="777"/>
        <v/>
      </c>
      <c r="AP1617" t="str">
        <f t="shared" si="778"/>
        <v/>
      </c>
    </row>
    <row r="1618" spans="1:42" hidden="1" x14ac:dyDescent="0.35">
      <c r="A1618" s="1">
        <v>40870112</v>
      </c>
      <c r="B1618" s="1" t="s">
        <v>573</v>
      </c>
      <c r="C1618" s="1" t="s">
        <v>574</v>
      </c>
      <c r="D1618" s="1">
        <v>2017</v>
      </c>
      <c r="E1618" s="1" t="s">
        <v>618</v>
      </c>
      <c r="F1618" s="1">
        <v>61948</v>
      </c>
      <c r="G1618" s="1" t="s">
        <v>205</v>
      </c>
      <c r="H1618" s="1" t="s">
        <v>39</v>
      </c>
      <c r="I1618" s="1" t="s">
        <v>596</v>
      </c>
      <c r="J1618" s="1">
        <v>4433</v>
      </c>
      <c r="K1618" s="1" t="s">
        <v>614</v>
      </c>
      <c r="L1618" s="1" t="s">
        <v>532</v>
      </c>
      <c r="M1618" s="1"/>
      <c r="N1618" s="1" t="s">
        <v>606</v>
      </c>
      <c r="O1618" s="1" t="str">
        <f t="shared" si="773"/>
        <v>No</v>
      </c>
      <c r="P1618" s="1" t="s">
        <v>722</v>
      </c>
      <c r="Q1618" s="1">
        <v>3.4</v>
      </c>
      <c r="R1618" s="1">
        <f t="shared" si="763"/>
        <v>0</v>
      </c>
      <c r="S1618" s="1">
        <v>3.4</v>
      </c>
      <c r="T1618" s="1" t="s">
        <v>7</v>
      </c>
      <c r="U1618" s="1">
        <f>R1618/1</f>
        <v>0</v>
      </c>
      <c r="V1618" s="1">
        <f>S1618</f>
        <v>3.4</v>
      </c>
      <c r="W1618" s="1" t="s">
        <v>177</v>
      </c>
      <c r="X1618" s="1" t="str">
        <f t="shared" si="787"/>
        <v>No</v>
      </c>
      <c r="AB1618" s="1" t="s">
        <v>536</v>
      </c>
      <c r="AC1618" t="str">
        <f>IF(ISNUMBER(SEARCH("Pesticide, active_ingredient", AB1618)), "Yes", "No")</f>
        <v>No</v>
      </c>
      <c r="AD1618" t="str">
        <f t="shared" si="780"/>
        <v>No</v>
      </c>
      <c r="AE1618" t="str">
        <f t="shared" si="781"/>
        <v>No</v>
      </c>
      <c r="AF1618" t="str">
        <f t="shared" si="782"/>
        <v>No</v>
      </c>
      <c r="AG1618" t="str">
        <f t="shared" si="783"/>
        <v>No</v>
      </c>
      <c r="AH1618" s="1" t="s">
        <v>348</v>
      </c>
      <c r="AI1618" t="s">
        <v>349</v>
      </c>
      <c r="AJ1618" t="str">
        <f t="shared" si="772"/>
        <v/>
      </c>
      <c r="AK1618" t="str">
        <f t="shared" si="784"/>
        <v/>
      </c>
      <c r="AL1618" t="str">
        <f t="shared" si="785"/>
        <v/>
      </c>
      <c r="AM1618" t="str">
        <f t="shared" si="775"/>
        <v/>
      </c>
      <c r="AN1618" t="str">
        <f t="shared" si="776"/>
        <v/>
      </c>
      <c r="AO1618" t="str">
        <f t="shared" si="777"/>
        <v/>
      </c>
      <c r="AP1618" t="str">
        <f t="shared" si="778"/>
        <v>Other</v>
      </c>
    </row>
    <row r="1619" spans="1:42" hidden="1" x14ac:dyDescent="0.35">
      <c r="A1619" s="1">
        <v>40870112</v>
      </c>
      <c r="B1619" s="1" t="s">
        <v>573</v>
      </c>
      <c r="C1619" s="1" t="s">
        <v>574</v>
      </c>
      <c r="D1619" s="1">
        <v>2017</v>
      </c>
      <c r="E1619" s="1" t="s">
        <v>618</v>
      </c>
      <c r="F1619" s="1">
        <v>67511</v>
      </c>
      <c r="G1619" s="1" t="s">
        <v>297</v>
      </c>
      <c r="H1619" s="1" t="s">
        <v>133</v>
      </c>
      <c r="I1619" s="1" t="s">
        <v>597</v>
      </c>
      <c r="J1619" s="1">
        <v>2440</v>
      </c>
      <c r="K1619" s="1" t="s">
        <v>345</v>
      </c>
      <c r="L1619" s="1" t="s">
        <v>561</v>
      </c>
      <c r="M1619" s="1"/>
      <c r="N1619" s="1" t="s">
        <v>606</v>
      </c>
      <c r="O1619" s="1" t="str">
        <f t="shared" si="773"/>
        <v>No</v>
      </c>
      <c r="P1619" s="1" t="s">
        <v>722</v>
      </c>
      <c r="Q1619" s="1">
        <v>20</v>
      </c>
      <c r="R1619" s="1">
        <f t="shared" ref="R1619:R1682" si="790">IF(O1619="No", 0, Q1619)</f>
        <v>0</v>
      </c>
      <c r="S1619" s="1">
        <v>15</v>
      </c>
      <c r="T1619" s="1" t="s">
        <v>30</v>
      </c>
      <c r="U1619" s="1">
        <f>R1619/1000</f>
        <v>0</v>
      </c>
      <c r="V1619" s="1">
        <f>S1619/1000</f>
        <v>1.4999999999999999E-2</v>
      </c>
      <c r="W1619" s="1" t="s">
        <v>231</v>
      </c>
      <c r="X1619" s="1" t="str">
        <f t="shared" si="787"/>
        <v>No</v>
      </c>
      <c r="AB1619" t="s">
        <v>472</v>
      </c>
      <c r="AC1619" t="str">
        <f>IF(ISNUMBER(SEARCH("Pesticide, active_ingredient", AB1619)), "Yes", "No")</f>
        <v>No</v>
      </c>
      <c r="AD1619" t="str">
        <f t="shared" si="780"/>
        <v>No</v>
      </c>
      <c r="AE1619" t="str">
        <f t="shared" si="781"/>
        <v>No</v>
      </c>
      <c r="AF1619" t="str">
        <f t="shared" si="782"/>
        <v>Yes</v>
      </c>
      <c r="AG1619" t="str">
        <f t="shared" si="783"/>
        <v>Yes</v>
      </c>
      <c r="AH1619" t="s">
        <v>348</v>
      </c>
      <c r="AI1619" t="s">
        <v>348</v>
      </c>
      <c r="AJ1619" t="str">
        <f t="shared" si="772"/>
        <v/>
      </c>
      <c r="AK1619" t="str">
        <f t="shared" si="784"/>
        <v/>
      </c>
      <c r="AL1619" t="str">
        <f t="shared" si="785"/>
        <v/>
      </c>
      <c r="AM1619" t="str">
        <f t="shared" si="775"/>
        <v>Industrial</v>
      </c>
      <c r="AN1619" t="str">
        <f t="shared" si="776"/>
        <v>Pharmaceutical</v>
      </c>
      <c r="AO1619" t="str">
        <f t="shared" si="777"/>
        <v/>
      </c>
      <c r="AP1619" t="str">
        <f t="shared" si="778"/>
        <v/>
      </c>
    </row>
    <row r="1620" spans="1:42" hidden="1" x14ac:dyDescent="0.35">
      <c r="A1620" s="1">
        <v>4087000</v>
      </c>
      <c r="B1620" s="1" t="s">
        <v>3</v>
      </c>
      <c r="C1620" s="1" t="s">
        <v>4</v>
      </c>
      <c r="D1620" s="1">
        <v>2017</v>
      </c>
      <c r="E1620" s="1" t="s">
        <v>618</v>
      </c>
      <c r="F1620" s="1">
        <v>67455</v>
      </c>
      <c r="G1620" s="1" t="s">
        <v>250</v>
      </c>
      <c r="H1620" s="1" t="s">
        <v>88</v>
      </c>
      <c r="I1620" s="1" t="s">
        <v>597</v>
      </c>
      <c r="J1620" s="1">
        <v>2440</v>
      </c>
      <c r="K1620" s="1" t="s">
        <v>345</v>
      </c>
      <c r="L1620" s="1" t="s">
        <v>550</v>
      </c>
      <c r="M1620" s="1"/>
      <c r="N1620" s="1" t="s">
        <v>606</v>
      </c>
      <c r="O1620" s="1" t="str">
        <f t="shared" si="773"/>
        <v>No</v>
      </c>
      <c r="P1620" s="1" t="s">
        <v>722</v>
      </c>
      <c r="Q1620" s="1">
        <v>11</v>
      </c>
      <c r="R1620" s="1">
        <f t="shared" si="790"/>
        <v>0</v>
      </c>
      <c r="S1620" s="1">
        <f>IF(O1620="No", Q1620, " ")</f>
        <v>11</v>
      </c>
      <c r="T1620" s="1" t="s">
        <v>30</v>
      </c>
      <c r="U1620" s="1">
        <f>R1620/1000</f>
        <v>0</v>
      </c>
      <c r="V1620" s="1">
        <f>S1620/1000</f>
        <v>1.0999999999999999E-2</v>
      </c>
      <c r="W1620" s="1" t="s">
        <v>231</v>
      </c>
      <c r="X1620" s="1" t="str">
        <f t="shared" si="787"/>
        <v>No</v>
      </c>
      <c r="AB1620" t="s">
        <v>426</v>
      </c>
      <c r="AC1620" s="1" t="s">
        <v>349</v>
      </c>
      <c r="AD1620" t="str">
        <f t="shared" si="780"/>
        <v>Yes</v>
      </c>
      <c r="AE1620" t="str">
        <f t="shared" si="781"/>
        <v>Yes</v>
      </c>
      <c r="AF1620" t="str">
        <f t="shared" si="782"/>
        <v>No</v>
      </c>
      <c r="AG1620" t="str">
        <f t="shared" si="783"/>
        <v>Yes</v>
      </c>
      <c r="AH1620" s="1" t="s">
        <v>348</v>
      </c>
      <c r="AI1620" t="s">
        <v>348</v>
      </c>
      <c r="AJ1620" t="str">
        <f t="shared" si="772"/>
        <v>Pesticide</v>
      </c>
      <c r="AK1620" t="str">
        <f t="shared" si="784"/>
        <v>PCP</v>
      </c>
      <c r="AL1620" t="str">
        <f t="shared" si="785"/>
        <v>Consumer</v>
      </c>
      <c r="AM1620" t="str">
        <f t="shared" si="775"/>
        <v/>
      </c>
      <c r="AN1620" t="str">
        <f t="shared" si="776"/>
        <v>Pharmaceutical</v>
      </c>
      <c r="AO1620" t="str">
        <f t="shared" si="777"/>
        <v/>
      </c>
      <c r="AP1620" t="str">
        <f t="shared" si="778"/>
        <v/>
      </c>
    </row>
    <row r="1621" spans="1:42" hidden="1" x14ac:dyDescent="0.35">
      <c r="A1621">
        <v>40870112</v>
      </c>
      <c r="B1621" t="s">
        <v>573</v>
      </c>
      <c r="C1621" t="s">
        <v>574</v>
      </c>
      <c r="D1621">
        <v>2017</v>
      </c>
      <c r="E1621" t="s">
        <v>620</v>
      </c>
      <c r="F1621" s="4">
        <v>63215</v>
      </c>
      <c r="G1621" t="s">
        <v>223</v>
      </c>
      <c r="H1621" t="s">
        <v>61</v>
      </c>
      <c r="I1621" t="s">
        <v>693</v>
      </c>
      <c r="N1621" t="s">
        <v>606</v>
      </c>
      <c r="O1621" s="1" t="str">
        <f t="shared" si="773"/>
        <v>No</v>
      </c>
      <c r="Q1621">
        <v>500</v>
      </c>
      <c r="R1621">
        <f t="shared" si="790"/>
        <v>0</v>
      </c>
      <c r="S1621">
        <v>100</v>
      </c>
      <c r="T1621" t="s">
        <v>622</v>
      </c>
      <c r="U1621">
        <f t="shared" ref="U1621:U1628" si="791">R1621/1</f>
        <v>0</v>
      </c>
      <c r="V1621">
        <f t="shared" ref="V1621:V1627" si="792">U1621</f>
        <v>0</v>
      </c>
      <c r="W1621" t="s">
        <v>648</v>
      </c>
      <c r="X1621" t="str">
        <f t="shared" ref="X1621:X1627" si="793">IF(S1621&lt;R1621, "Yes*", "No")</f>
        <v>No</v>
      </c>
      <c r="AB1621" t="s">
        <v>703</v>
      </c>
      <c r="AC1621" t="str">
        <f t="shared" ref="AC1621:AC1637" si="794">IF(ISNUMBER(SEARCH("Pesticide, active_ingredient", AB1621)), "Yes", "No")</f>
        <v>Yes</v>
      </c>
      <c r="AD1621" t="str">
        <f t="shared" si="780"/>
        <v>Yes</v>
      </c>
      <c r="AE1621" t="str">
        <f t="shared" si="781"/>
        <v>Yes</v>
      </c>
      <c r="AF1621" t="str">
        <f t="shared" si="782"/>
        <v>Yes</v>
      </c>
      <c r="AG1621" t="str">
        <f t="shared" si="783"/>
        <v>Yes</v>
      </c>
      <c r="AH1621" t="s">
        <v>349</v>
      </c>
      <c r="AI1621" t="s">
        <v>348</v>
      </c>
      <c r="AJ1621" t="str">
        <f t="shared" si="772"/>
        <v>Pesticide</v>
      </c>
      <c r="AK1621" t="str">
        <f t="shared" si="784"/>
        <v>PCP</v>
      </c>
      <c r="AL1621" t="str">
        <f t="shared" si="785"/>
        <v>Consumer</v>
      </c>
      <c r="AM1621" t="str">
        <f t="shared" si="775"/>
        <v>Industrial</v>
      </c>
      <c r="AN1621" t="str">
        <f t="shared" si="776"/>
        <v>Pharmaceutical</v>
      </c>
      <c r="AO1621" t="str">
        <f t="shared" si="777"/>
        <v>PAH</v>
      </c>
      <c r="AP1621" t="str">
        <f t="shared" si="778"/>
        <v/>
      </c>
    </row>
    <row r="1622" spans="1:42" hidden="1" x14ac:dyDescent="0.35">
      <c r="A1622">
        <v>4087170</v>
      </c>
      <c r="B1622" t="s">
        <v>586</v>
      </c>
      <c r="C1622" t="s">
        <v>587</v>
      </c>
      <c r="D1622">
        <v>2017</v>
      </c>
      <c r="E1622" t="s">
        <v>620</v>
      </c>
      <c r="F1622" s="4">
        <v>63215</v>
      </c>
      <c r="G1622" t="s">
        <v>223</v>
      </c>
      <c r="H1622" t="s">
        <v>61</v>
      </c>
      <c r="I1622" t="s">
        <v>693</v>
      </c>
      <c r="N1622" t="s">
        <v>606</v>
      </c>
      <c r="O1622" s="1" t="str">
        <f t="shared" ref="O1622:O1653" si="795">IF(N1622="&lt;", "No", "Yes")</f>
        <v>No</v>
      </c>
      <c r="Q1622">
        <v>500</v>
      </c>
      <c r="R1622">
        <f t="shared" si="790"/>
        <v>0</v>
      </c>
      <c r="S1622">
        <v>100</v>
      </c>
      <c r="T1622" t="s">
        <v>622</v>
      </c>
      <c r="U1622">
        <f t="shared" si="791"/>
        <v>0</v>
      </c>
      <c r="V1622">
        <f t="shared" si="792"/>
        <v>0</v>
      </c>
      <c r="W1622" t="s">
        <v>648</v>
      </c>
      <c r="X1622" t="str">
        <f t="shared" si="793"/>
        <v>No</v>
      </c>
      <c r="AB1622" t="s">
        <v>703</v>
      </c>
      <c r="AC1622" t="str">
        <f t="shared" si="794"/>
        <v>Yes</v>
      </c>
      <c r="AD1622" t="str">
        <f t="shared" si="780"/>
        <v>Yes</v>
      </c>
      <c r="AE1622" t="str">
        <f t="shared" si="781"/>
        <v>Yes</v>
      </c>
      <c r="AF1622" t="str">
        <f t="shared" si="782"/>
        <v>Yes</v>
      </c>
      <c r="AG1622" t="str">
        <f t="shared" si="783"/>
        <v>Yes</v>
      </c>
      <c r="AH1622" t="s">
        <v>349</v>
      </c>
      <c r="AI1622" t="s">
        <v>348</v>
      </c>
      <c r="AJ1622" t="str">
        <f t="shared" si="772"/>
        <v>Pesticide</v>
      </c>
      <c r="AK1622" t="str">
        <f t="shared" si="784"/>
        <v>PCP</v>
      </c>
      <c r="AL1622" t="str">
        <f t="shared" si="785"/>
        <v>Consumer</v>
      </c>
      <c r="AM1622" t="str">
        <f t="shared" si="775"/>
        <v>Industrial</v>
      </c>
      <c r="AN1622" t="str">
        <f t="shared" si="776"/>
        <v>Pharmaceutical</v>
      </c>
      <c r="AO1622" t="str">
        <f t="shared" si="777"/>
        <v>PAH</v>
      </c>
      <c r="AP1622" t="str">
        <f t="shared" si="778"/>
        <v/>
      </c>
    </row>
    <row r="1623" spans="1:42" hidden="1" x14ac:dyDescent="0.35">
      <c r="A1623">
        <v>40871607</v>
      </c>
      <c r="B1623" s="5" t="s">
        <v>584</v>
      </c>
      <c r="C1623" t="s">
        <v>585</v>
      </c>
      <c r="D1623">
        <v>2017</v>
      </c>
      <c r="E1623" t="s">
        <v>620</v>
      </c>
      <c r="F1623" s="4">
        <v>63215</v>
      </c>
      <c r="G1623" t="s">
        <v>223</v>
      </c>
      <c r="H1623" t="s">
        <v>61</v>
      </c>
      <c r="I1623" t="s">
        <v>693</v>
      </c>
      <c r="N1623" t="s">
        <v>606</v>
      </c>
      <c r="O1623" s="1" t="str">
        <f t="shared" si="795"/>
        <v>No</v>
      </c>
      <c r="Q1623">
        <v>100</v>
      </c>
      <c r="R1623">
        <f t="shared" si="790"/>
        <v>0</v>
      </c>
      <c r="S1623">
        <v>100</v>
      </c>
      <c r="T1623" t="s">
        <v>622</v>
      </c>
      <c r="U1623">
        <f t="shared" si="791"/>
        <v>0</v>
      </c>
      <c r="V1623">
        <f t="shared" si="792"/>
        <v>0</v>
      </c>
      <c r="W1623" t="s">
        <v>648</v>
      </c>
      <c r="X1623" t="str">
        <f t="shared" si="793"/>
        <v>No</v>
      </c>
      <c r="AB1623" t="s">
        <v>703</v>
      </c>
      <c r="AC1623" t="str">
        <f t="shared" si="794"/>
        <v>Yes</v>
      </c>
      <c r="AD1623" t="str">
        <f t="shared" si="780"/>
        <v>Yes</v>
      </c>
      <c r="AE1623" t="str">
        <f t="shared" si="781"/>
        <v>Yes</v>
      </c>
      <c r="AF1623" t="str">
        <f t="shared" si="782"/>
        <v>Yes</v>
      </c>
      <c r="AG1623" t="str">
        <f t="shared" si="783"/>
        <v>Yes</v>
      </c>
      <c r="AH1623" t="s">
        <v>349</v>
      </c>
      <c r="AI1623" t="s">
        <v>348</v>
      </c>
      <c r="AJ1623" t="str">
        <f t="shared" si="772"/>
        <v>Pesticide</v>
      </c>
      <c r="AK1623" t="str">
        <f t="shared" si="784"/>
        <v>PCP</v>
      </c>
      <c r="AL1623" t="str">
        <f t="shared" si="785"/>
        <v>Consumer</v>
      </c>
      <c r="AM1623" t="str">
        <f t="shared" si="775"/>
        <v>Industrial</v>
      </c>
      <c r="AN1623" t="str">
        <f t="shared" si="776"/>
        <v>Pharmaceutical</v>
      </c>
      <c r="AO1623" t="str">
        <f t="shared" si="777"/>
        <v>PAH</v>
      </c>
      <c r="AP1623" t="str">
        <f t="shared" si="778"/>
        <v/>
      </c>
    </row>
    <row r="1624" spans="1:42" hidden="1" x14ac:dyDescent="0.35">
      <c r="A1624">
        <v>4087141</v>
      </c>
      <c r="B1624" t="s">
        <v>582</v>
      </c>
      <c r="C1624" t="s">
        <v>583</v>
      </c>
      <c r="D1624">
        <v>2017</v>
      </c>
      <c r="E1624" t="s">
        <v>620</v>
      </c>
      <c r="F1624" s="4">
        <v>63215</v>
      </c>
      <c r="G1624" t="s">
        <v>223</v>
      </c>
      <c r="H1624" t="s">
        <v>61</v>
      </c>
      <c r="I1624" t="s">
        <v>693</v>
      </c>
      <c r="N1624" t="s">
        <v>606</v>
      </c>
      <c r="O1624" s="1" t="str">
        <f t="shared" si="795"/>
        <v>No</v>
      </c>
      <c r="Q1624">
        <v>100</v>
      </c>
      <c r="R1624">
        <f t="shared" si="790"/>
        <v>0</v>
      </c>
      <c r="S1624">
        <v>100</v>
      </c>
      <c r="T1624" t="s">
        <v>622</v>
      </c>
      <c r="U1624">
        <f t="shared" si="791"/>
        <v>0</v>
      </c>
      <c r="V1624">
        <f t="shared" si="792"/>
        <v>0</v>
      </c>
      <c r="W1624" t="s">
        <v>648</v>
      </c>
      <c r="X1624" t="str">
        <f t="shared" si="793"/>
        <v>No</v>
      </c>
      <c r="AB1624" t="s">
        <v>703</v>
      </c>
      <c r="AC1624" t="str">
        <f t="shared" si="794"/>
        <v>Yes</v>
      </c>
      <c r="AD1624" t="str">
        <f t="shared" si="780"/>
        <v>Yes</v>
      </c>
      <c r="AE1624" t="str">
        <f t="shared" si="781"/>
        <v>Yes</v>
      </c>
      <c r="AF1624" t="str">
        <f t="shared" si="782"/>
        <v>Yes</v>
      </c>
      <c r="AG1624" t="str">
        <f t="shared" si="783"/>
        <v>Yes</v>
      </c>
      <c r="AH1624" t="s">
        <v>349</v>
      </c>
      <c r="AI1624" t="s">
        <v>348</v>
      </c>
      <c r="AJ1624" t="str">
        <f t="shared" si="772"/>
        <v>Pesticide</v>
      </c>
      <c r="AK1624" t="str">
        <f t="shared" si="784"/>
        <v>PCP</v>
      </c>
      <c r="AL1624" t="str">
        <f t="shared" si="785"/>
        <v>Consumer</v>
      </c>
      <c r="AM1624" t="str">
        <f t="shared" si="775"/>
        <v>Industrial</v>
      </c>
      <c r="AN1624" t="str">
        <f t="shared" si="776"/>
        <v>Pharmaceutical</v>
      </c>
      <c r="AO1624" t="str">
        <f t="shared" si="777"/>
        <v>PAH</v>
      </c>
      <c r="AP1624" t="str">
        <f t="shared" si="778"/>
        <v/>
      </c>
    </row>
    <row r="1625" spans="1:42" hidden="1" x14ac:dyDescent="0.35">
      <c r="A1625">
        <v>4087098</v>
      </c>
      <c r="B1625" t="s">
        <v>579</v>
      </c>
      <c r="C1625" t="s">
        <v>580</v>
      </c>
      <c r="D1625">
        <v>2017</v>
      </c>
      <c r="E1625" t="s">
        <v>620</v>
      </c>
      <c r="F1625" s="4">
        <v>63215</v>
      </c>
      <c r="G1625" t="s">
        <v>223</v>
      </c>
      <c r="H1625" t="s">
        <v>61</v>
      </c>
      <c r="I1625" t="s">
        <v>693</v>
      </c>
      <c r="N1625" t="s">
        <v>606</v>
      </c>
      <c r="O1625" s="1" t="str">
        <f t="shared" si="795"/>
        <v>No</v>
      </c>
      <c r="Q1625">
        <v>100</v>
      </c>
      <c r="R1625">
        <f t="shared" si="790"/>
        <v>0</v>
      </c>
      <c r="S1625">
        <v>100</v>
      </c>
      <c r="T1625" t="s">
        <v>622</v>
      </c>
      <c r="U1625">
        <f t="shared" si="791"/>
        <v>0</v>
      </c>
      <c r="V1625">
        <f t="shared" si="792"/>
        <v>0</v>
      </c>
      <c r="W1625" t="s">
        <v>648</v>
      </c>
      <c r="X1625" t="str">
        <f t="shared" si="793"/>
        <v>No</v>
      </c>
      <c r="AB1625" t="s">
        <v>703</v>
      </c>
      <c r="AC1625" t="str">
        <f t="shared" si="794"/>
        <v>Yes</v>
      </c>
      <c r="AD1625" t="str">
        <f t="shared" si="780"/>
        <v>Yes</v>
      </c>
      <c r="AE1625" t="str">
        <f t="shared" si="781"/>
        <v>Yes</v>
      </c>
      <c r="AF1625" t="str">
        <f t="shared" si="782"/>
        <v>Yes</v>
      </c>
      <c r="AG1625" t="str">
        <f t="shared" si="783"/>
        <v>Yes</v>
      </c>
      <c r="AH1625" t="s">
        <v>349</v>
      </c>
      <c r="AI1625" t="s">
        <v>348</v>
      </c>
      <c r="AJ1625" t="str">
        <f t="shared" si="772"/>
        <v>Pesticide</v>
      </c>
      <c r="AK1625" t="str">
        <f t="shared" si="784"/>
        <v>PCP</v>
      </c>
      <c r="AL1625" t="str">
        <f t="shared" si="785"/>
        <v>Consumer</v>
      </c>
      <c r="AM1625" t="str">
        <f t="shared" si="775"/>
        <v>Industrial</v>
      </c>
      <c r="AN1625" t="str">
        <f t="shared" si="776"/>
        <v>Pharmaceutical</v>
      </c>
      <c r="AO1625" t="str">
        <f t="shared" si="777"/>
        <v>PAH</v>
      </c>
      <c r="AP1625" t="str">
        <f t="shared" si="778"/>
        <v/>
      </c>
    </row>
    <row r="1626" spans="1:42" hidden="1" x14ac:dyDescent="0.35">
      <c r="A1626">
        <v>40870855</v>
      </c>
      <c r="B1626" t="s">
        <v>577</v>
      </c>
      <c r="C1626" t="s">
        <v>578</v>
      </c>
      <c r="D1626">
        <v>2017</v>
      </c>
      <c r="E1626" t="s">
        <v>620</v>
      </c>
      <c r="F1626" s="4">
        <v>63215</v>
      </c>
      <c r="G1626" t="s">
        <v>223</v>
      </c>
      <c r="H1626" t="s">
        <v>61</v>
      </c>
      <c r="I1626" t="s">
        <v>693</v>
      </c>
      <c r="N1626" t="s">
        <v>606</v>
      </c>
      <c r="O1626" s="1" t="str">
        <f t="shared" si="795"/>
        <v>No</v>
      </c>
      <c r="Q1626">
        <v>100</v>
      </c>
      <c r="R1626">
        <f t="shared" si="790"/>
        <v>0</v>
      </c>
      <c r="S1626">
        <v>100</v>
      </c>
      <c r="T1626" t="s">
        <v>622</v>
      </c>
      <c r="U1626">
        <f t="shared" si="791"/>
        <v>0</v>
      </c>
      <c r="V1626">
        <f t="shared" si="792"/>
        <v>0</v>
      </c>
      <c r="W1626" t="s">
        <v>648</v>
      </c>
      <c r="X1626" t="str">
        <f t="shared" si="793"/>
        <v>No</v>
      </c>
      <c r="AB1626" t="s">
        <v>703</v>
      </c>
      <c r="AC1626" t="str">
        <f t="shared" si="794"/>
        <v>Yes</v>
      </c>
      <c r="AD1626" t="str">
        <f t="shared" si="780"/>
        <v>Yes</v>
      </c>
      <c r="AE1626" t="str">
        <f t="shared" si="781"/>
        <v>Yes</v>
      </c>
      <c r="AF1626" t="str">
        <f t="shared" si="782"/>
        <v>Yes</v>
      </c>
      <c r="AG1626" t="str">
        <f t="shared" si="783"/>
        <v>Yes</v>
      </c>
      <c r="AH1626" t="s">
        <v>349</v>
      </c>
      <c r="AI1626" t="s">
        <v>348</v>
      </c>
      <c r="AJ1626" t="str">
        <f t="shared" si="772"/>
        <v>Pesticide</v>
      </c>
      <c r="AK1626" t="str">
        <f t="shared" si="784"/>
        <v>PCP</v>
      </c>
      <c r="AL1626" t="str">
        <f t="shared" si="785"/>
        <v>Consumer</v>
      </c>
      <c r="AM1626" t="str">
        <f t="shared" si="775"/>
        <v>Industrial</v>
      </c>
      <c r="AN1626" t="str">
        <f t="shared" si="776"/>
        <v>Pharmaceutical</v>
      </c>
      <c r="AO1626" t="str">
        <f t="shared" si="777"/>
        <v>PAH</v>
      </c>
      <c r="AP1626" t="str">
        <f t="shared" si="778"/>
        <v/>
      </c>
    </row>
    <row r="1627" spans="1:42" hidden="1" x14ac:dyDescent="0.35">
      <c r="A1627">
        <v>4087014</v>
      </c>
      <c r="B1627" t="s">
        <v>575</v>
      </c>
      <c r="C1627" t="s">
        <v>576</v>
      </c>
      <c r="D1627">
        <v>2017</v>
      </c>
      <c r="E1627" t="s">
        <v>620</v>
      </c>
      <c r="F1627" s="4">
        <v>63215</v>
      </c>
      <c r="G1627" t="s">
        <v>223</v>
      </c>
      <c r="H1627" t="s">
        <v>61</v>
      </c>
      <c r="I1627" t="s">
        <v>693</v>
      </c>
      <c r="N1627" t="s">
        <v>606</v>
      </c>
      <c r="O1627" s="1" t="str">
        <f t="shared" si="795"/>
        <v>No</v>
      </c>
      <c r="Q1627">
        <v>100</v>
      </c>
      <c r="R1627">
        <f t="shared" si="790"/>
        <v>0</v>
      </c>
      <c r="S1627">
        <v>100</v>
      </c>
      <c r="T1627" t="s">
        <v>622</v>
      </c>
      <c r="U1627">
        <f t="shared" si="791"/>
        <v>0</v>
      </c>
      <c r="V1627">
        <f t="shared" si="792"/>
        <v>0</v>
      </c>
      <c r="W1627" t="s">
        <v>648</v>
      </c>
      <c r="X1627" t="str">
        <f t="shared" si="793"/>
        <v>No</v>
      </c>
      <c r="AB1627" t="s">
        <v>703</v>
      </c>
      <c r="AC1627" t="str">
        <f t="shared" si="794"/>
        <v>Yes</v>
      </c>
      <c r="AD1627" t="str">
        <f t="shared" si="780"/>
        <v>Yes</v>
      </c>
      <c r="AE1627" t="str">
        <f t="shared" si="781"/>
        <v>Yes</v>
      </c>
      <c r="AF1627" t="str">
        <f t="shared" si="782"/>
        <v>Yes</v>
      </c>
      <c r="AG1627" t="str">
        <f t="shared" si="783"/>
        <v>Yes</v>
      </c>
      <c r="AH1627" t="s">
        <v>349</v>
      </c>
      <c r="AI1627" t="s">
        <v>348</v>
      </c>
      <c r="AJ1627" t="str">
        <f t="shared" si="772"/>
        <v>Pesticide</v>
      </c>
      <c r="AK1627" t="str">
        <f t="shared" si="784"/>
        <v>PCP</v>
      </c>
      <c r="AL1627" t="str">
        <f t="shared" si="785"/>
        <v>Consumer</v>
      </c>
      <c r="AM1627" t="str">
        <f t="shared" si="775"/>
        <v>Industrial</v>
      </c>
      <c r="AN1627" t="str">
        <f t="shared" si="776"/>
        <v>Pharmaceutical</v>
      </c>
      <c r="AO1627" t="str">
        <f t="shared" si="777"/>
        <v>PAH</v>
      </c>
      <c r="AP1627" t="str">
        <f t="shared" si="778"/>
        <v/>
      </c>
    </row>
    <row r="1628" spans="1:42" hidden="1" x14ac:dyDescent="0.35">
      <c r="A1628" s="1">
        <v>40870112</v>
      </c>
      <c r="B1628" s="1" t="s">
        <v>573</v>
      </c>
      <c r="C1628" s="1" t="s">
        <v>574</v>
      </c>
      <c r="D1628" s="1">
        <v>2017</v>
      </c>
      <c r="E1628" s="1" t="s">
        <v>618</v>
      </c>
      <c r="F1628" s="1">
        <v>61703</v>
      </c>
      <c r="G1628" s="1" t="s">
        <v>200</v>
      </c>
      <c r="H1628" s="1" t="s">
        <v>32</v>
      </c>
      <c r="I1628" s="1" t="s">
        <v>596</v>
      </c>
      <c r="J1628" s="1">
        <v>4433</v>
      </c>
      <c r="K1628" s="1" t="s">
        <v>614</v>
      </c>
      <c r="L1628" s="1" t="s">
        <v>554</v>
      </c>
      <c r="M1628" s="1"/>
      <c r="N1628" s="1" t="s">
        <v>606</v>
      </c>
      <c r="O1628" s="1" t="str">
        <f t="shared" si="795"/>
        <v>No</v>
      </c>
      <c r="P1628" s="1" t="s">
        <v>722</v>
      </c>
      <c r="Q1628" s="1">
        <v>1.6</v>
      </c>
      <c r="R1628" s="1">
        <f t="shared" si="790"/>
        <v>0</v>
      </c>
      <c r="S1628" s="1">
        <v>1.6</v>
      </c>
      <c r="T1628" s="1" t="s">
        <v>7</v>
      </c>
      <c r="U1628" s="1">
        <f t="shared" si="791"/>
        <v>0</v>
      </c>
      <c r="V1628" s="1">
        <f>S1628</f>
        <v>1.6</v>
      </c>
      <c r="W1628" s="1" t="s">
        <v>199</v>
      </c>
      <c r="X1628" s="1" t="str">
        <f>IF(N1628="E", "Yes", "No")</f>
        <v>No</v>
      </c>
      <c r="AB1628" s="1" t="s">
        <v>372</v>
      </c>
      <c r="AC1628" t="str">
        <f t="shared" si="794"/>
        <v>No</v>
      </c>
      <c r="AD1628" t="str">
        <f t="shared" si="780"/>
        <v>No</v>
      </c>
      <c r="AE1628" t="str">
        <f t="shared" si="781"/>
        <v>Yes</v>
      </c>
      <c r="AF1628" t="str">
        <f t="shared" si="782"/>
        <v>No</v>
      </c>
      <c r="AG1628" t="str">
        <f t="shared" si="783"/>
        <v>No</v>
      </c>
      <c r="AH1628" s="1" t="s">
        <v>348</v>
      </c>
      <c r="AI1628" t="s">
        <v>348</v>
      </c>
      <c r="AJ1628" t="str">
        <f t="shared" si="772"/>
        <v/>
      </c>
      <c r="AK1628" t="str">
        <f t="shared" si="784"/>
        <v/>
      </c>
      <c r="AL1628" t="str">
        <f t="shared" si="785"/>
        <v>Consumer</v>
      </c>
      <c r="AM1628" t="str">
        <f t="shared" si="775"/>
        <v/>
      </c>
      <c r="AN1628" t="str">
        <f t="shared" si="776"/>
        <v/>
      </c>
      <c r="AO1628" t="str">
        <f t="shared" si="777"/>
        <v/>
      </c>
      <c r="AP1628" t="str">
        <f t="shared" si="778"/>
        <v/>
      </c>
    </row>
    <row r="1629" spans="1:42" hidden="1" x14ac:dyDescent="0.35">
      <c r="A1629" s="1">
        <v>40870112</v>
      </c>
      <c r="B1629" s="1" t="s">
        <v>573</v>
      </c>
      <c r="C1629" s="1" t="s">
        <v>574</v>
      </c>
      <c r="D1629" s="1">
        <v>2017</v>
      </c>
      <c r="E1629" s="1" t="s">
        <v>618</v>
      </c>
      <c r="F1629" s="1">
        <v>67441</v>
      </c>
      <c r="G1629" s="1" t="s">
        <v>238</v>
      </c>
      <c r="H1629" s="1" t="s">
        <v>76</v>
      </c>
      <c r="I1629" s="1" t="s">
        <v>597</v>
      </c>
      <c r="J1629" s="1">
        <v>2440</v>
      </c>
      <c r="K1629" s="1" t="s">
        <v>345</v>
      </c>
      <c r="L1629" s="1" t="s">
        <v>562</v>
      </c>
      <c r="M1629" s="1" t="s">
        <v>345</v>
      </c>
      <c r="O1629" s="1" t="str">
        <f t="shared" si="795"/>
        <v>Yes</v>
      </c>
      <c r="P1629" s="1" t="s">
        <v>349</v>
      </c>
      <c r="Q1629" s="1">
        <v>8.4600000000000009</v>
      </c>
      <c r="R1629" s="1">
        <f t="shared" si="790"/>
        <v>8.4600000000000009</v>
      </c>
      <c r="S1629" s="1">
        <v>11</v>
      </c>
      <c r="T1629" s="1" t="s">
        <v>30</v>
      </c>
      <c r="U1629" s="1">
        <f>R1629/1000</f>
        <v>8.4600000000000005E-3</v>
      </c>
      <c r="V1629" s="1">
        <f>S1629/1000</f>
        <v>1.0999999999999999E-2</v>
      </c>
      <c r="W1629" s="1" t="s">
        <v>231</v>
      </c>
      <c r="X1629" s="1" t="str">
        <f>IF(S1629&lt;R1629, "Yes*", "No")</f>
        <v>No</v>
      </c>
      <c r="AB1629" t="s">
        <v>417</v>
      </c>
      <c r="AC1629" t="str">
        <f t="shared" si="794"/>
        <v>No</v>
      </c>
      <c r="AD1629" t="str">
        <f t="shared" si="780"/>
        <v>No</v>
      </c>
      <c r="AE1629" t="str">
        <f t="shared" si="781"/>
        <v>Yes</v>
      </c>
      <c r="AF1629" t="str">
        <f t="shared" si="782"/>
        <v>Yes</v>
      </c>
      <c r="AG1629" t="str">
        <f t="shared" si="783"/>
        <v>Yes</v>
      </c>
      <c r="AH1629" s="1" t="s">
        <v>348</v>
      </c>
      <c r="AI1629" t="s">
        <v>348</v>
      </c>
      <c r="AJ1629" t="str">
        <f t="shared" si="772"/>
        <v/>
      </c>
      <c r="AK1629" t="str">
        <f t="shared" si="784"/>
        <v/>
      </c>
      <c r="AL1629" t="str">
        <f t="shared" si="785"/>
        <v>Consumer</v>
      </c>
      <c r="AM1629" t="str">
        <f t="shared" si="775"/>
        <v>Industrial</v>
      </c>
      <c r="AN1629" t="str">
        <f t="shared" si="776"/>
        <v>Pharmaceutical</v>
      </c>
      <c r="AO1629" t="str">
        <f t="shared" si="777"/>
        <v/>
      </c>
      <c r="AP1629" t="str">
        <f t="shared" si="778"/>
        <v/>
      </c>
    </row>
    <row r="1630" spans="1:42" hidden="1" x14ac:dyDescent="0.35">
      <c r="A1630" s="1">
        <v>40870112</v>
      </c>
      <c r="B1630" s="1" t="s">
        <v>573</v>
      </c>
      <c r="C1630" s="1" t="s">
        <v>574</v>
      </c>
      <c r="D1630" s="1">
        <v>2017</v>
      </c>
      <c r="E1630" s="1" t="s">
        <v>618</v>
      </c>
      <c r="F1630" s="1">
        <v>62812</v>
      </c>
      <c r="G1630" s="1" t="s">
        <v>709</v>
      </c>
      <c r="H1630" s="1" t="s">
        <v>49</v>
      </c>
      <c r="I1630" s="1" t="s">
        <v>596</v>
      </c>
      <c r="J1630" s="1">
        <v>4433</v>
      </c>
      <c r="K1630" s="1" t="s">
        <v>614</v>
      </c>
      <c r="L1630" s="1" t="s">
        <v>554</v>
      </c>
      <c r="M1630" s="1"/>
      <c r="N1630" s="1" t="s">
        <v>606</v>
      </c>
      <c r="O1630" s="1" t="str">
        <f t="shared" si="795"/>
        <v>No</v>
      </c>
      <c r="P1630" s="1" t="s">
        <v>722</v>
      </c>
      <c r="Q1630" s="1">
        <v>0.04</v>
      </c>
      <c r="R1630" s="1">
        <f t="shared" si="790"/>
        <v>0</v>
      </c>
      <c r="S1630" s="1">
        <v>0.04</v>
      </c>
      <c r="T1630" s="1" t="s">
        <v>7</v>
      </c>
      <c r="U1630" s="1">
        <f>R1630/1</f>
        <v>0</v>
      </c>
      <c r="V1630" s="1">
        <f>S1630</f>
        <v>0.04</v>
      </c>
      <c r="W1630" s="1" t="s">
        <v>177</v>
      </c>
      <c r="X1630" s="1" t="str">
        <f>IF(N1630="E", "Yes", "No")</f>
        <v>No</v>
      </c>
      <c r="AB1630" s="1" t="s">
        <v>388</v>
      </c>
      <c r="AC1630" t="str">
        <f t="shared" si="794"/>
        <v>No</v>
      </c>
      <c r="AD1630" t="str">
        <f t="shared" si="780"/>
        <v>No</v>
      </c>
      <c r="AE1630" t="str">
        <f t="shared" si="781"/>
        <v>Yes</v>
      </c>
      <c r="AF1630" t="str">
        <f t="shared" si="782"/>
        <v>No</v>
      </c>
      <c r="AG1630" t="str">
        <f t="shared" si="783"/>
        <v>No</v>
      </c>
      <c r="AH1630" s="1" t="s">
        <v>348</v>
      </c>
      <c r="AI1630" t="s">
        <v>348</v>
      </c>
      <c r="AJ1630" t="str">
        <f t="shared" si="772"/>
        <v/>
      </c>
      <c r="AK1630" t="str">
        <f t="shared" si="784"/>
        <v/>
      </c>
      <c r="AL1630" t="str">
        <f t="shared" si="785"/>
        <v>Consumer</v>
      </c>
      <c r="AM1630" t="str">
        <f t="shared" si="775"/>
        <v/>
      </c>
      <c r="AN1630" t="str">
        <f t="shared" si="776"/>
        <v/>
      </c>
      <c r="AO1630" t="str">
        <f t="shared" si="777"/>
        <v/>
      </c>
      <c r="AP1630" t="str">
        <f t="shared" si="778"/>
        <v/>
      </c>
    </row>
    <row r="1631" spans="1:42" hidden="1" x14ac:dyDescent="0.35">
      <c r="A1631" s="1">
        <v>40870112</v>
      </c>
      <c r="B1631" s="1" t="s">
        <v>573</v>
      </c>
      <c r="C1631" s="1" t="s">
        <v>574</v>
      </c>
      <c r="D1631" s="1">
        <v>2017</v>
      </c>
      <c r="E1631" s="1" t="s">
        <v>618</v>
      </c>
      <c r="F1631" s="1">
        <v>62486</v>
      </c>
      <c r="G1631" s="1" t="s">
        <v>207</v>
      </c>
      <c r="H1631" s="1" t="s">
        <v>41</v>
      </c>
      <c r="I1631" s="1" t="s">
        <v>596</v>
      </c>
      <c r="J1631" s="1">
        <v>4433</v>
      </c>
      <c r="K1631" s="1" t="s">
        <v>614</v>
      </c>
      <c r="L1631" s="1" t="s">
        <v>554</v>
      </c>
      <c r="M1631" s="1"/>
      <c r="N1631" s="1" t="s">
        <v>606</v>
      </c>
      <c r="O1631" s="1" t="str">
        <f t="shared" si="795"/>
        <v>No</v>
      </c>
      <c r="P1631" s="1" t="s">
        <v>722</v>
      </c>
      <c r="Q1631" s="1">
        <v>0.2</v>
      </c>
      <c r="R1631" s="1">
        <f t="shared" si="790"/>
        <v>0</v>
      </c>
      <c r="S1631" s="1">
        <v>0.2</v>
      </c>
      <c r="T1631" s="1" t="s">
        <v>7</v>
      </c>
      <c r="U1631" s="1">
        <f>R1631/1</f>
        <v>0</v>
      </c>
      <c r="V1631" s="1">
        <f>S1631</f>
        <v>0.2</v>
      </c>
      <c r="W1631" s="1" t="s">
        <v>177</v>
      </c>
      <c r="X1631" s="1" t="str">
        <f>IF(N1631="E", "Yes", "No")</f>
        <v>No</v>
      </c>
      <c r="AB1631" s="1" t="s">
        <v>380</v>
      </c>
      <c r="AC1631" t="str">
        <f t="shared" si="794"/>
        <v>No</v>
      </c>
      <c r="AD1631" t="str">
        <f t="shared" si="780"/>
        <v>No</v>
      </c>
      <c r="AE1631" t="str">
        <f t="shared" si="781"/>
        <v>Yes</v>
      </c>
      <c r="AF1631" t="str">
        <f t="shared" si="782"/>
        <v>No</v>
      </c>
      <c r="AG1631" t="str">
        <f t="shared" si="783"/>
        <v>No</v>
      </c>
      <c r="AH1631" s="1" t="s">
        <v>348</v>
      </c>
      <c r="AI1631" t="s">
        <v>348</v>
      </c>
      <c r="AJ1631" t="str">
        <f t="shared" si="772"/>
        <v/>
      </c>
      <c r="AK1631" t="str">
        <f t="shared" si="784"/>
        <v/>
      </c>
      <c r="AL1631" t="str">
        <f t="shared" si="785"/>
        <v>Consumer</v>
      </c>
      <c r="AM1631" t="str">
        <f t="shared" si="775"/>
        <v/>
      </c>
      <c r="AN1631" t="str">
        <f t="shared" si="776"/>
        <v/>
      </c>
      <c r="AO1631" t="str">
        <f t="shared" si="777"/>
        <v/>
      </c>
      <c r="AP1631" t="str">
        <f t="shared" si="778"/>
        <v/>
      </c>
    </row>
    <row r="1632" spans="1:42" hidden="1" x14ac:dyDescent="0.35">
      <c r="A1632" s="1">
        <v>40870112</v>
      </c>
      <c r="B1632" s="1" t="s">
        <v>573</v>
      </c>
      <c r="C1632" s="1" t="s">
        <v>574</v>
      </c>
      <c r="D1632" s="1">
        <v>2017</v>
      </c>
      <c r="E1632" s="1" t="s">
        <v>618</v>
      </c>
      <c r="F1632" s="1">
        <v>62485</v>
      </c>
      <c r="G1632" s="1" t="s">
        <v>206</v>
      </c>
      <c r="H1632" s="1" t="s">
        <v>40</v>
      </c>
      <c r="I1632" s="1" t="s">
        <v>596</v>
      </c>
      <c r="J1632" s="1">
        <v>4433</v>
      </c>
      <c r="K1632" s="1" t="s">
        <v>614</v>
      </c>
      <c r="L1632" s="1" t="s">
        <v>548</v>
      </c>
      <c r="M1632" s="1"/>
      <c r="N1632" s="1" t="s">
        <v>606</v>
      </c>
      <c r="O1632" s="1" t="str">
        <f t="shared" si="795"/>
        <v>No</v>
      </c>
      <c r="P1632" s="1" t="s">
        <v>722</v>
      </c>
      <c r="Q1632" s="1">
        <v>0.6</v>
      </c>
      <c r="R1632" s="1">
        <f t="shared" si="790"/>
        <v>0</v>
      </c>
      <c r="S1632" s="1">
        <v>0.6</v>
      </c>
      <c r="T1632" s="1" t="s">
        <v>7</v>
      </c>
      <c r="U1632" s="1">
        <f>R1632/1</f>
        <v>0</v>
      </c>
      <c r="V1632" s="1">
        <f>S1632</f>
        <v>0.6</v>
      </c>
      <c r="W1632" s="1" t="s">
        <v>177</v>
      </c>
      <c r="X1632" s="1" t="str">
        <f>IF(N1632="E", "Yes", "No")</f>
        <v>No</v>
      </c>
      <c r="AB1632" s="1" t="s">
        <v>379</v>
      </c>
      <c r="AC1632" t="str">
        <f t="shared" si="794"/>
        <v>No</v>
      </c>
      <c r="AD1632" t="str">
        <f t="shared" si="780"/>
        <v>Yes</v>
      </c>
      <c r="AE1632" t="str">
        <f t="shared" si="781"/>
        <v>Yes</v>
      </c>
      <c r="AF1632" t="str">
        <f t="shared" si="782"/>
        <v>Yes</v>
      </c>
      <c r="AG1632" t="str">
        <f t="shared" si="783"/>
        <v>Yes</v>
      </c>
      <c r="AH1632" s="1" t="s">
        <v>348</v>
      </c>
      <c r="AI1632" t="s">
        <v>348</v>
      </c>
      <c r="AJ1632" t="str">
        <f t="shared" si="772"/>
        <v/>
      </c>
      <c r="AK1632" t="str">
        <f t="shared" si="784"/>
        <v>PCP</v>
      </c>
      <c r="AL1632" t="str">
        <f t="shared" si="785"/>
        <v>Consumer</v>
      </c>
      <c r="AM1632" t="str">
        <f t="shared" si="775"/>
        <v>Industrial</v>
      </c>
      <c r="AN1632" t="str">
        <f t="shared" si="776"/>
        <v>Pharmaceutical</v>
      </c>
      <c r="AO1632" t="str">
        <f t="shared" si="777"/>
        <v/>
      </c>
      <c r="AP1632" t="str">
        <f t="shared" si="778"/>
        <v/>
      </c>
    </row>
    <row r="1633" spans="1:42" hidden="1" x14ac:dyDescent="0.35">
      <c r="A1633" s="1">
        <v>40870112</v>
      </c>
      <c r="B1633" s="1" t="s">
        <v>573</v>
      </c>
      <c r="C1633" s="1" t="s">
        <v>574</v>
      </c>
      <c r="D1633" s="1">
        <v>2017</v>
      </c>
      <c r="E1633" s="1" t="s">
        <v>618</v>
      </c>
      <c r="F1633" s="1">
        <v>67481</v>
      </c>
      <c r="G1633" s="1" t="s">
        <v>272</v>
      </c>
      <c r="H1633" s="1" t="s">
        <v>108</v>
      </c>
      <c r="I1633" s="1" t="s">
        <v>597</v>
      </c>
      <c r="J1633" s="1">
        <v>2440</v>
      </c>
      <c r="K1633" s="1" t="s">
        <v>345</v>
      </c>
      <c r="L1633" s="1" t="s">
        <v>345</v>
      </c>
      <c r="M1633" s="1"/>
      <c r="N1633" s="1" t="s">
        <v>606</v>
      </c>
      <c r="O1633" s="1" t="str">
        <f t="shared" si="795"/>
        <v>No</v>
      </c>
      <c r="P1633" s="1" t="s">
        <v>722</v>
      </c>
      <c r="Q1633" s="1">
        <v>145</v>
      </c>
      <c r="R1633" s="1">
        <f t="shared" si="790"/>
        <v>0</v>
      </c>
      <c r="S1633" s="1">
        <v>145</v>
      </c>
      <c r="T1633" s="1" t="s">
        <v>30</v>
      </c>
      <c r="U1633" s="1">
        <f>R1633/1000</f>
        <v>0</v>
      </c>
      <c r="V1633" s="1">
        <f>S1633/1000</f>
        <v>0.14499999999999999</v>
      </c>
      <c r="W1633" s="1" t="s">
        <v>231</v>
      </c>
      <c r="X1633" s="1" t="str">
        <f>IF(N1633="E", "Yes", "No")</f>
        <v>No</v>
      </c>
      <c r="AB1633" s="1" t="s">
        <v>448</v>
      </c>
      <c r="AC1633" t="str">
        <f t="shared" si="794"/>
        <v>No</v>
      </c>
      <c r="AD1633" t="str">
        <f t="shared" si="780"/>
        <v>No</v>
      </c>
      <c r="AE1633" t="str">
        <f t="shared" si="781"/>
        <v>No</v>
      </c>
      <c r="AF1633" t="str">
        <f t="shared" si="782"/>
        <v>No</v>
      </c>
      <c r="AG1633" t="str">
        <f t="shared" si="783"/>
        <v>Yes</v>
      </c>
      <c r="AH1633" s="1" t="s">
        <v>348</v>
      </c>
      <c r="AI1633" t="s">
        <v>348</v>
      </c>
      <c r="AJ1633" t="str">
        <f t="shared" si="772"/>
        <v/>
      </c>
      <c r="AK1633" t="str">
        <f t="shared" si="784"/>
        <v/>
      </c>
      <c r="AL1633" t="str">
        <f t="shared" si="785"/>
        <v/>
      </c>
      <c r="AM1633" t="str">
        <f t="shared" si="775"/>
        <v/>
      </c>
      <c r="AN1633" t="str">
        <f t="shared" si="776"/>
        <v>Pharmaceutical</v>
      </c>
      <c r="AO1633" t="str">
        <f t="shared" si="777"/>
        <v/>
      </c>
      <c r="AP1633" t="str">
        <f t="shared" si="778"/>
        <v/>
      </c>
    </row>
    <row r="1634" spans="1:42" hidden="1" x14ac:dyDescent="0.35">
      <c r="A1634" s="1">
        <v>40870112</v>
      </c>
      <c r="B1634" s="1" t="s">
        <v>573</v>
      </c>
      <c r="C1634" s="1" t="s">
        <v>574</v>
      </c>
      <c r="D1634" s="1">
        <v>2017</v>
      </c>
      <c r="E1634" s="1" t="s">
        <v>618</v>
      </c>
      <c r="F1634" s="1">
        <v>77571</v>
      </c>
      <c r="G1634" s="1" t="s">
        <v>341</v>
      </c>
      <c r="H1634" s="1" t="s">
        <v>173</v>
      </c>
      <c r="I1634" s="1" t="s">
        <v>596</v>
      </c>
      <c r="J1634" s="1">
        <v>4433</v>
      </c>
      <c r="K1634" s="1" t="s">
        <v>614</v>
      </c>
      <c r="L1634" s="1" t="s">
        <v>532</v>
      </c>
      <c r="M1634" s="1" t="s">
        <v>554</v>
      </c>
      <c r="O1634" s="1" t="str">
        <f t="shared" si="795"/>
        <v>Yes</v>
      </c>
      <c r="P1634" s="1" t="s">
        <v>349</v>
      </c>
      <c r="Q1634" s="1">
        <v>2.4E-2</v>
      </c>
      <c r="R1634" s="1">
        <f t="shared" si="790"/>
        <v>2.4E-2</v>
      </c>
      <c r="S1634" s="1">
        <v>0.02</v>
      </c>
      <c r="T1634" s="1" t="s">
        <v>7</v>
      </c>
      <c r="U1634" s="1">
        <f>R1634/1</f>
        <v>2.4E-2</v>
      </c>
      <c r="V1634" s="1">
        <f>S1634</f>
        <v>0.02</v>
      </c>
      <c r="W1634" s="1" t="s">
        <v>318</v>
      </c>
      <c r="X1634" s="1" t="str">
        <f>IF(S1634&lt;R1634, "Yes*", "No")</f>
        <v>Yes*</v>
      </c>
      <c r="AB1634" s="1" t="s">
        <v>513</v>
      </c>
      <c r="AC1634" t="str">
        <f t="shared" si="794"/>
        <v>No</v>
      </c>
      <c r="AD1634" t="str">
        <f t="shared" si="780"/>
        <v>No</v>
      </c>
      <c r="AE1634" t="str">
        <f t="shared" si="781"/>
        <v>No</v>
      </c>
      <c r="AF1634" t="str">
        <f t="shared" si="782"/>
        <v>No</v>
      </c>
      <c r="AG1634" t="str">
        <f t="shared" si="783"/>
        <v>No</v>
      </c>
      <c r="AH1634" s="1" t="s">
        <v>348</v>
      </c>
      <c r="AI1634" t="s">
        <v>349</v>
      </c>
      <c r="AJ1634" t="str">
        <f t="shared" si="772"/>
        <v/>
      </c>
      <c r="AK1634" t="str">
        <f t="shared" si="784"/>
        <v/>
      </c>
      <c r="AL1634" t="str">
        <f t="shared" si="785"/>
        <v/>
      </c>
      <c r="AM1634" t="str">
        <f t="shared" si="775"/>
        <v/>
      </c>
      <c r="AN1634" t="str">
        <f t="shared" si="776"/>
        <v/>
      </c>
      <c r="AO1634" t="str">
        <f t="shared" si="777"/>
        <v/>
      </c>
      <c r="AP1634" t="str">
        <f t="shared" si="778"/>
        <v>Other</v>
      </c>
    </row>
    <row r="1635" spans="1:42" hidden="1" x14ac:dyDescent="0.35">
      <c r="A1635" s="1">
        <v>40870112</v>
      </c>
      <c r="B1635" s="1" t="s">
        <v>573</v>
      </c>
      <c r="C1635" s="1" t="s">
        <v>574</v>
      </c>
      <c r="D1635" s="1">
        <v>2017</v>
      </c>
      <c r="E1635" s="1" t="s">
        <v>618</v>
      </c>
      <c r="F1635" s="1">
        <v>68250</v>
      </c>
      <c r="G1635" s="1" t="s">
        <v>337</v>
      </c>
      <c r="H1635" s="1" t="s">
        <v>168</v>
      </c>
      <c r="I1635" s="1" t="s">
        <v>597</v>
      </c>
      <c r="J1635" s="1">
        <v>2440</v>
      </c>
      <c r="K1635" s="1" t="s">
        <v>345</v>
      </c>
      <c r="L1635" s="1" t="s">
        <v>561</v>
      </c>
      <c r="M1635" s="1"/>
      <c r="N1635" s="1" t="s">
        <v>606</v>
      </c>
      <c r="O1635" s="1" t="str">
        <f t="shared" si="795"/>
        <v>No</v>
      </c>
      <c r="P1635" s="1" t="s">
        <v>722</v>
      </c>
      <c r="Q1635" s="1">
        <v>21</v>
      </c>
      <c r="R1635" s="1">
        <f t="shared" si="790"/>
        <v>0</v>
      </c>
      <c r="S1635" s="1">
        <v>21</v>
      </c>
      <c r="T1635" s="1" t="s">
        <v>30</v>
      </c>
      <c r="U1635" s="1">
        <f t="shared" ref="U1635:V1637" si="796">R1635/1000</f>
        <v>0</v>
      </c>
      <c r="V1635" s="1">
        <f t="shared" si="796"/>
        <v>2.1000000000000001E-2</v>
      </c>
      <c r="W1635" s="1" t="s">
        <v>318</v>
      </c>
      <c r="X1635" s="1" t="str">
        <f>IF(N1635="E", "Yes", "No")</f>
        <v>No</v>
      </c>
      <c r="AB1635" t="s">
        <v>504</v>
      </c>
      <c r="AC1635" t="str">
        <f t="shared" si="794"/>
        <v>No</v>
      </c>
      <c r="AD1635" t="str">
        <f t="shared" si="780"/>
        <v>No</v>
      </c>
      <c r="AE1635" t="str">
        <f t="shared" si="781"/>
        <v>No</v>
      </c>
      <c r="AF1635" t="str">
        <f t="shared" si="782"/>
        <v>Yes</v>
      </c>
      <c r="AG1635" t="str">
        <f t="shared" si="783"/>
        <v>Yes</v>
      </c>
      <c r="AH1635" s="1" t="s">
        <v>348</v>
      </c>
      <c r="AI1635" t="s">
        <v>348</v>
      </c>
      <c r="AJ1635" t="str">
        <f t="shared" si="772"/>
        <v/>
      </c>
      <c r="AK1635" t="str">
        <f t="shared" si="784"/>
        <v/>
      </c>
      <c r="AL1635" t="str">
        <f t="shared" si="785"/>
        <v/>
      </c>
      <c r="AM1635" t="str">
        <f t="shared" si="775"/>
        <v>Industrial</v>
      </c>
      <c r="AN1635" t="str">
        <f t="shared" si="776"/>
        <v>Pharmaceutical</v>
      </c>
      <c r="AO1635" t="str">
        <f t="shared" si="777"/>
        <v/>
      </c>
      <c r="AP1635" t="str">
        <f t="shared" si="778"/>
        <v/>
      </c>
    </row>
    <row r="1636" spans="1:42" hidden="1" x14ac:dyDescent="0.35">
      <c r="A1636" s="1">
        <v>40870112</v>
      </c>
      <c r="B1636" s="1" t="s">
        <v>573</v>
      </c>
      <c r="C1636" s="1" t="s">
        <v>574</v>
      </c>
      <c r="D1636" s="1">
        <v>2017</v>
      </c>
      <c r="E1636" s="1" t="s">
        <v>618</v>
      </c>
      <c r="F1636" s="1">
        <v>68001</v>
      </c>
      <c r="G1636" s="1" t="s">
        <v>322</v>
      </c>
      <c r="H1636" s="1" t="s">
        <v>153</v>
      </c>
      <c r="I1636" s="1" t="s">
        <v>597</v>
      </c>
      <c r="J1636" s="1">
        <v>2440</v>
      </c>
      <c r="K1636" s="1" t="s">
        <v>345</v>
      </c>
      <c r="L1636" s="1" t="s">
        <v>561</v>
      </c>
      <c r="M1636" s="1"/>
      <c r="N1636" s="1" t="s">
        <v>606</v>
      </c>
      <c r="O1636" s="1" t="str">
        <f t="shared" si="795"/>
        <v>No</v>
      </c>
      <c r="P1636" s="1" t="s">
        <v>722</v>
      </c>
      <c r="Q1636" s="1">
        <v>80</v>
      </c>
      <c r="R1636" s="1">
        <f t="shared" si="790"/>
        <v>0</v>
      </c>
      <c r="S1636" s="1">
        <v>80</v>
      </c>
      <c r="T1636" s="1" t="s">
        <v>30</v>
      </c>
      <c r="U1636" s="1">
        <f t="shared" si="796"/>
        <v>0</v>
      </c>
      <c r="V1636" s="1">
        <f t="shared" si="796"/>
        <v>0.08</v>
      </c>
      <c r="W1636" s="1" t="s">
        <v>318</v>
      </c>
      <c r="X1636" s="1" t="str">
        <f>IF(N1636="E", "Yes", "No")</f>
        <v>No</v>
      </c>
      <c r="AB1636" t="s">
        <v>493</v>
      </c>
      <c r="AC1636" t="str">
        <f t="shared" si="794"/>
        <v>No</v>
      </c>
      <c r="AD1636" t="str">
        <f t="shared" si="780"/>
        <v>No</v>
      </c>
      <c r="AE1636" t="str">
        <f t="shared" si="781"/>
        <v>No</v>
      </c>
      <c r="AF1636" t="str">
        <f t="shared" si="782"/>
        <v>Yes</v>
      </c>
      <c r="AG1636" t="str">
        <f t="shared" si="783"/>
        <v>Yes</v>
      </c>
      <c r="AH1636" s="1" t="s">
        <v>348</v>
      </c>
      <c r="AI1636" t="s">
        <v>348</v>
      </c>
      <c r="AJ1636" t="str">
        <f t="shared" si="772"/>
        <v/>
      </c>
      <c r="AK1636" t="str">
        <f t="shared" si="784"/>
        <v/>
      </c>
      <c r="AL1636" t="str">
        <f t="shared" si="785"/>
        <v/>
      </c>
      <c r="AM1636" t="str">
        <f t="shared" si="775"/>
        <v>Industrial</v>
      </c>
      <c r="AN1636" t="str">
        <f t="shared" si="776"/>
        <v>Pharmaceutical</v>
      </c>
      <c r="AO1636" t="str">
        <f t="shared" si="777"/>
        <v/>
      </c>
      <c r="AP1636" t="str">
        <f t="shared" si="778"/>
        <v/>
      </c>
    </row>
    <row r="1637" spans="1:42" hidden="1" x14ac:dyDescent="0.35">
      <c r="A1637" s="1">
        <v>40870112</v>
      </c>
      <c r="B1637" s="1" t="s">
        <v>573</v>
      </c>
      <c r="C1637" s="1" t="s">
        <v>574</v>
      </c>
      <c r="D1637" s="1">
        <v>2017</v>
      </c>
      <c r="E1637" s="1" t="s">
        <v>618</v>
      </c>
      <c r="F1637" s="1">
        <v>67502</v>
      </c>
      <c r="G1637" s="1" t="s">
        <v>289</v>
      </c>
      <c r="H1637" s="1" t="s">
        <v>125</v>
      </c>
      <c r="I1637" s="1" t="s">
        <v>597</v>
      </c>
      <c r="J1637" s="1">
        <v>2440</v>
      </c>
      <c r="K1637" s="1" t="s">
        <v>345</v>
      </c>
      <c r="L1637" s="1" t="s">
        <v>345</v>
      </c>
      <c r="M1637" s="1"/>
      <c r="N1637" s="1" t="s">
        <v>606</v>
      </c>
      <c r="O1637" s="1" t="str">
        <f t="shared" si="795"/>
        <v>No</v>
      </c>
      <c r="P1637" s="1" t="s">
        <v>722</v>
      </c>
      <c r="Q1637" s="1">
        <v>20</v>
      </c>
      <c r="R1637" s="1">
        <f t="shared" si="790"/>
        <v>0</v>
      </c>
      <c r="S1637" s="1">
        <v>13</v>
      </c>
      <c r="T1637" s="1" t="s">
        <v>30</v>
      </c>
      <c r="U1637" s="1">
        <f t="shared" si="796"/>
        <v>0</v>
      </c>
      <c r="V1637" s="1">
        <f t="shared" si="796"/>
        <v>1.2999999999999999E-2</v>
      </c>
      <c r="W1637" s="1" t="s">
        <v>231</v>
      </c>
      <c r="X1637" s="1" t="str">
        <f>IF(N1637="E", "Yes", "No")</f>
        <v>No</v>
      </c>
      <c r="AB1637" t="s">
        <v>464</v>
      </c>
      <c r="AC1637" t="str">
        <f t="shared" si="794"/>
        <v>No</v>
      </c>
      <c r="AD1637" t="str">
        <f t="shared" si="780"/>
        <v>No</v>
      </c>
      <c r="AE1637" t="str">
        <f t="shared" si="781"/>
        <v>No</v>
      </c>
      <c r="AF1637" t="str">
        <f t="shared" si="782"/>
        <v>No</v>
      </c>
      <c r="AG1637" t="str">
        <f t="shared" si="783"/>
        <v>Yes</v>
      </c>
      <c r="AH1637" s="1" t="s">
        <v>348</v>
      </c>
      <c r="AI1637" t="s">
        <v>348</v>
      </c>
      <c r="AJ1637" t="str">
        <f t="shared" si="772"/>
        <v/>
      </c>
      <c r="AK1637" t="str">
        <f t="shared" si="784"/>
        <v/>
      </c>
      <c r="AL1637" t="str">
        <f t="shared" si="785"/>
        <v/>
      </c>
      <c r="AM1637" t="str">
        <f t="shared" si="775"/>
        <v/>
      </c>
      <c r="AN1637" t="str">
        <f t="shared" si="776"/>
        <v>Pharmaceutical</v>
      </c>
      <c r="AO1637" t="str">
        <f t="shared" si="777"/>
        <v/>
      </c>
      <c r="AP1637" t="str">
        <f t="shared" si="778"/>
        <v/>
      </c>
    </row>
    <row r="1638" spans="1:42" hidden="1" x14ac:dyDescent="0.35">
      <c r="A1638" s="1">
        <v>40870112</v>
      </c>
      <c r="B1638" s="1" t="s">
        <v>573</v>
      </c>
      <c r="C1638" s="1" t="s">
        <v>574</v>
      </c>
      <c r="D1638" s="1">
        <v>2017</v>
      </c>
      <c r="E1638" s="1" t="s">
        <v>618</v>
      </c>
      <c r="F1638" s="1">
        <v>38932</v>
      </c>
      <c r="G1638" s="1" t="s">
        <v>192</v>
      </c>
      <c r="H1638" s="1" t="s">
        <v>23</v>
      </c>
      <c r="I1638" s="1" t="s">
        <v>596</v>
      </c>
      <c r="J1638" s="1">
        <v>4433</v>
      </c>
      <c r="K1638" s="1" t="s">
        <v>614</v>
      </c>
      <c r="L1638" s="1" t="s">
        <v>552</v>
      </c>
      <c r="M1638" s="1"/>
      <c r="N1638" s="1" t="s">
        <v>606</v>
      </c>
      <c r="O1638" s="1" t="str">
        <f t="shared" si="795"/>
        <v>No</v>
      </c>
      <c r="P1638" s="1" t="s">
        <v>722</v>
      </c>
      <c r="Q1638" s="1">
        <v>0.12</v>
      </c>
      <c r="R1638" s="1">
        <f t="shared" si="790"/>
        <v>0</v>
      </c>
      <c r="S1638" s="1">
        <v>0.12</v>
      </c>
      <c r="T1638" s="1" t="s">
        <v>7</v>
      </c>
      <c r="U1638" s="1">
        <f>R1638/1</f>
        <v>0</v>
      </c>
      <c r="V1638" s="1">
        <f>S1638</f>
        <v>0.12</v>
      </c>
      <c r="W1638" s="1" t="s">
        <v>177</v>
      </c>
      <c r="X1638" s="1" t="str">
        <f>IF(N1638="E", "Yes", "No")</f>
        <v>No</v>
      </c>
      <c r="AB1638" t="s">
        <v>363</v>
      </c>
      <c r="AC1638" t="s">
        <v>349</v>
      </c>
      <c r="AD1638" t="str">
        <f t="shared" si="780"/>
        <v>No</v>
      </c>
      <c r="AE1638" t="str">
        <f t="shared" si="781"/>
        <v>Yes</v>
      </c>
      <c r="AF1638" t="str">
        <f t="shared" si="782"/>
        <v>Yes</v>
      </c>
      <c r="AG1638" t="str">
        <f t="shared" si="783"/>
        <v>Yes</v>
      </c>
      <c r="AH1638" t="s">
        <v>348</v>
      </c>
      <c r="AI1638" t="s">
        <v>348</v>
      </c>
      <c r="AJ1638" t="str">
        <f t="shared" si="772"/>
        <v>Pesticide</v>
      </c>
      <c r="AK1638" t="str">
        <f t="shared" si="784"/>
        <v/>
      </c>
      <c r="AL1638" t="str">
        <f t="shared" si="785"/>
        <v>Consumer</v>
      </c>
      <c r="AM1638" t="str">
        <f t="shared" si="775"/>
        <v>Industrial</v>
      </c>
      <c r="AN1638" t="str">
        <f t="shared" si="776"/>
        <v>Pharmaceutical</v>
      </c>
      <c r="AO1638" t="str">
        <f t="shared" si="777"/>
        <v/>
      </c>
      <c r="AP1638" t="str">
        <f t="shared" si="778"/>
        <v/>
      </c>
    </row>
    <row r="1639" spans="1:42" hidden="1" x14ac:dyDescent="0.35">
      <c r="A1639" s="1">
        <v>40870112</v>
      </c>
      <c r="B1639" s="1" t="s">
        <v>573</v>
      </c>
      <c r="C1639" s="1" t="s">
        <v>574</v>
      </c>
      <c r="D1639" s="1">
        <v>2017</v>
      </c>
      <c r="E1639" s="1" t="s">
        <v>618</v>
      </c>
      <c r="F1639" s="1">
        <v>62818</v>
      </c>
      <c r="G1639" s="1" t="s">
        <v>218</v>
      </c>
      <c r="H1639" s="1" t="s">
        <v>55</v>
      </c>
      <c r="I1639" s="1" t="s">
        <v>596</v>
      </c>
      <c r="J1639" s="1">
        <v>4433</v>
      </c>
      <c r="K1639" s="1" t="s">
        <v>614</v>
      </c>
      <c r="L1639" s="1" t="s">
        <v>558</v>
      </c>
      <c r="M1639" s="1" t="s">
        <v>715</v>
      </c>
      <c r="N1639" s="1" t="s">
        <v>607</v>
      </c>
      <c r="O1639" s="1" t="str">
        <f t="shared" si="795"/>
        <v>Yes</v>
      </c>
      <c r="P1639" s="1" t="s">
        <v>349</v>
      </c>
      <c r="Q1639" s="1">
        <v>0.5</v>
      </c>
      <c r="R1639" s="1">
        <f t="shared" si="790"/>
        <v>0.5</v>
      </c>
      <c r="S1639" s="1">
        <v>1.6</v>
      </c>
      <c r="T1639" s="1" t="s">
        <v>7</v>
      </c>
      <c r="U1639" s="1">
        <f>R1639/1</f>
        <v>0.5</v>
      </c>
      <c r="V1639" s="1">
        <f>S1639</f>
        <v>1.6</v>
      </c>
      <c r="W1639" s="1" t="s">
        <v>177</v>
      </c>
      <c r="X1639" s="1" t="str">
        <f>IF(N1639="E", "Yes", "No")</f>
        <v>Yes</v>
      </c>
      <c r="AB1639" t="s">
        <v>394</v>
      </c>
      <c r="AC1639" t="str">
        <f>IF(ISNUMBER(SEARCH("Pesticide, active_ingredient", AB1639)), "Yes", "No")</f>
        <v>No</v>
      </c>
      <c r="AD1639" t="str">
        <f t="shared" si="780"/>
        <v>Yes</v>
      </c>
      <c r="AE1639" t="str">
        <f t="shared" si="781"/>
        <v>Yes</v>
      </c>
      <c r="AF1639" t="str">
        <f t="shared" si="782"/>
        <v>No</v>
      </c>
      <c r="AG1639" t="str">
        <f t="shared" si="783"/>
        <v>Yes</v>
      </c>
      <c r="AH1639" s="1" t="s">
        <v>348</v>
      </c>
      <c r="AI1639" t="s">
        <v>348</v>
      </c>
      <c r="AJ1639" t="str">
        <f t="shared" si="772"/>
        <v/>
      </c>
      <c r="AK1639" t="str">
        <f t="shared" si="784"/>
        <v>PCP</v>
      </c>
      <c r="AL1639" t="str">
        <f t="shared" si="785"/>
        <v>Consumer</v>
      </c>
      <c r="AM1639" t="str">
        <f t="shared" si="775"/>
        <v/>
      </c>
      <c r="AN1639" t="str">
        <f t="shared" si="776"/>
        <v>Pharmaceutical</v>
      </c>
      <c r="AO1639" t="str">
        <f t="shared" si="777"/>
        <v/>
      </c>
      <c r="AP1639" t="str">
        <f t="shared" si="778"/>
        <v/>
      </c>
    </row>
    <row r="1640" spans="1:42" hidden="1" x14ac:dyDescent="0.35">
      <c r="A1640" s="1">
        <v>40870112</v>
      </c>
      <c r="B1640" s="1" t="s">
        <v>573</v>
      </c>
      <c r="C1640" s="1" t="s">
        <v>574</v>
      </c>
      <c r="D1640" s="1">
        <v>2017</v>
      </c>
      <c r="E1640" s="1" t="s">
        <v>618</v>
      </c>
      <c r="F1640" s="1">
        <v>67444</v>
      </c>
      <c r="G1640" s="1" t="s">
        <v>204</v>
      </c>
      <c r="H1640" s="1" t="s">
        <v>37</v>
      </c>
      <c r="I1640" s="1" t="s">
        <v>597</v>
      </c>
      <c r="J1640" s="1">
        <v>2440</v>
      </c>
      <c r="K1640" s="1" t="s">
        <v>345</v>
      </c>
      <c r="L1640" s="1" t="s">
        <v>714</v>
      </c>
      <c r="M1640" s="1" t="s">
        <v>714</v>
      </c>
      <c r="O1640" s="1" t="str">
        <f t="shared" si="795"/>
        <v>Yes</v>
      </c>
      <c r="P1640" s="1" t="s">
        <v>349</v>
      </c>
      <c r="Q1640" s="1">
        <v>7.76</v>
      </c>
      <c r="R1640" s="1">
        <f t="shared" si="790"/>
        <v>7.76</v>
      </c>
      <c r="S1640" s="1">
        <v>6.4</v>
      </c>
      <c r="T1640" s="1" t="s">
        <v>30</v>
      </c>
      <c r="U1640" s="1">
        <f t="shared" ref="U1640:V1642" si="797">R1640/1000</f>
        <v>7.7599999999999995E-3</v>
      </c>
      <c r="V1640" s="1">
        <f t="shared" si="797"/>
        <v>6.4000000000000003E-3</v>
      </c>
      <c r="W1640" s="1" t="s">
        <v>231</v>
      </c>
      <c r="X1640" s="1" t="str">
        <f>IF(S1640&lt;R1640, "Yes*", "No")</f>
        <v>Yes*</v>
      </c>
      <c r="AB1640" s="1" t="s">
        <v>377</v>
      </c>
      <c r="AC1640" t="str">
        <f>IF(ISNUMBER(SEARCH("Pesticide, active_ingredient", AB1640)), "Yes", "No")</f>
        <v>No</v>
      </c>
      <c r="AD1640" t="str">
        <f t="shared" si="780"/>
        <v>No</v>
      </c>
      <c r="AE1640" t="str">
        <f t="shared" si="781"/>
        <v>No</v>
      </c>
      <c r="AF1640" t="str">
        <f t="shared" si="782"/>
        <v>No</v>
      </c>
      <c r="AG1640" t="str">
        <f t="shared" si="783"/>
        <v>Yes</v>
      </c>
      <c r="AH1640" s="1" t="s">
        <v>348</v>
      </c>
      <c r="AI1640" t="s">
        <v>348</v>
      </c>
      <c r="AJ1640" t="str">
        <f t="shared" si="772"/>
        <v/>
      </c>
      <c r="AK1640" t="str">
        <f t="shared" si="784"/>
        <v/>
      </c>
      <c r="AL1640" t="str">
        <f t="shared" si="785"/>
        <v/>
      </c>
      <c r="AM1640" t="str">
        <f t="shared" si="775"/>
        <v/>
      </c>
      <c r="AN1640" t="str">
        <f t="shared" si="776"/>
        <v>Pharmaceutical</v>
      </c>
      <c r="AO1640" t="str">
        <f t="shared" si="777"/>
        <v/>
      </c>
      <c r="AP1640" t="str">
        <f t="shared" si="778"/>
        <v/>
      </c>
    </row>
    <row r="1641" spans="1:42" hidden="1" x14ac:dyDescent="0.35">
      <c r="A1641" s="1">
        <v>40870112</v>
      </c>
      <c r="B1641" s="1" t="s">
        <v>573</v>
      </c>
      <c r="C1641" s="1" t="s">
        <v>574</v>
      </c>
      <c r="D1641" s="1">
        <v>2017</v>
      </c>
      <c r="E1641" s="1" t="s">
        <v>618</v>
      </c>
      <c r="F1641" s="1">
        <v>67460</v>
      </c>
      <c r="G1641" s="1" t="s">
        <v>255</v>
      </c>
      <c r="H1641" s="1" t="s">
        <v>718</v>
      </c>
      <c r="I1641" s="1" t="s">
        <v>597</v>
      </c>
      <c r="J1641" s="1">
        <v>2440</v>
      </c>
      <c r="K1641" s="1" t="s">
        <v>345</v>
      </c>
      <c r="L1641" s="1" t="s">
        <v>563</v>
      </c>
      <c r="M1641" s="1"/>
      <c r="N1641" s="1" t="s">
        <v>606</v>
      </c>
      <c r="O1641" s="1" t="str">
        <f t="shared" si="795"/>
        <v>No</v>
      </c>
      <c r="P1641" s="1" t="s">
        <v>722</v>
      </c>
      <c r="Q1641" s="1">
        <v>11</v>
      </c>
      <c r="R1641" s="1">
        <f t="shared" si="790"/>
        <v>0</v>
      </c>
      <c r="S1641" s="1">
        <v>6</v>
      </c>
      <c r="T1641" s="1" t="s">
        <v>30</v>
      </c>
      <c r="U1641" s="1">
        <f t="shared" si="797"/>
        <v>0</v>
      </c>
      <c r="V1641" s="1">
        <f t="shared" si="797"/>
        <v>6.0000000000000001E-3</v>
      </c>
      <c r="W1641" s="1" t="s">
        <v>231</v>
      </c>
      <c r="X1641" s="1" t="str">
        <f t="shared" ref="X1641:X1648" si="798">IF(N1641="E", "Yes", "No")</f>
        <v>No</v>
      </c>
      <c r="AB1641" t="s">
        <v>431</v>
      </c>
      <c r="AC1641" t="str">
        <f>IF(ISNUMBER(SEARCH("Pesticide, active_ingredient", AB1641)), "Yes", "No")</f>
        <v>No</v>
      </c>
      <c r="AD1641" t="str">
        <f t="shared" si="780"/>
        <v>Yes</v>
      </c>
      <c r="AE1641" t="str">
        <f t="shared" si="781"/>
        <v>No</v>
      </c>
      <c r="AF1641" t="str">
        <f t="shared" si="782"/>
        <v>No</v>
      </c>
      <c r="AG1641" t="str">
        <f t="shared" si="783"/>
        <v>Yes</v>
      </c>
      <c r="AH1641" s="1" t="s">
        <v>348</v>
      </c>
      <c r="AI1641" t="s">
        <v>348</v>
      </c>
      <c r="AJ1641" t="str">
        <f t="shared" si="772"/>
        <v/>
      </c>
      <c r="AK1641" t="str">
        <f t="shared" si="784"/>
        <v>PCP</v>
      </c>
      <c r="AL1641" t="str">
        <f t="shared" si="785"/>
        <v/>
      </c>
      <c r="AM1641" t="str">
        <f t="shared" si="775"/>
        <v/>
      </c>
      <c r="AN1641" t="str">
        <f t="shared" si="776"/>
        <v>Pharmaceutical</v>
      </c>
      <c r="AO1641" t="str">
        <f t="shared" si="777"/>
        <v/>
      </c>
      <c r="AP1641" t="str">
        <f t="shared" si="778"/>
        <v/>
      </c>
    </row>
    <row r="1642" spans="1:42" hidden="1" x14ac:dyDescent="0.35">
      <c r="A1642" s="1">
        <v>40870112</v>
      </c>
      <c r="B1642" s="1" t="s">
        <v>573</v>
      </c>
      <c r="C1642" s="1" t="s">
        <v>574</v>
      </c>
      <c r="D1642" s="1">
        <v>2017</v>
      </c>
      <c r="E1642" s="1" t="s">
        <v>618</v>
      </c>
      <c r="F1642" s="1">
        <v>67461</v>
      </c>
      <c r="G1642" s="1" t="s">
        <v>256</v>
      </c>
      <c r="H1642" s="1" t="s">
        <v>93</v>
      </c>
      <c r="I1642" s="1" t="s">
        <v>597</v>
      </c>
      <c r="J1642" s="1">
        <v>2440</v>
      </c>
      <c r="K1642" s="1" t="s">
        <v>345</v>
      </c>
      <c r="L1642" s="1" t="s">
        <v>563</v>
      </c>
      <c r="M1642" s="1"/>
      <c r="N1642" s="1" t="s">
        <v>606</v>
      </c>
      <c r="O1642" s="1" t="str">
        <f t="shared" si="795"/>
        <v>No</v>
      </c>
      <c r="P1642" s="1" t="s">
        <v>722</v>
      </c>
      <c r="Q1642" s="1">
        <v>8.1</v>
      </c>
      <c r="R1642" s="1">
        <f t="shared" si="790"/>
        <v>0</v>
      </c>
      <c r="S1642" s="1">
        <v>4.4000000000000004</v>
      </c>
      <c r="T1642" s="1" t="s">
        <v>30</v>
      </c>
      <c r="U1642" s="1">
        <f t="shared" si="797"/>
        <v>0</v>
      </c>
      <c r="V1642" s="1">
        <f t="shared" si="797"/>
        <v>4.4000000000000003E-3</v>
      </c>
      <c r="W1642" s="1" t="s">
        <v>231</v>
      </c>
      <c r="X1642" s="1" t="str">
        <f t="shared" si="798"/>
        <v>No</v>
      </c>
      <c r="AB1642" t="s">
        <v>432</v>
      </c>
      <c r="AC1642" t="str">
        <f>IF(ISNUMBER(SEARCH("Pesticide, active_ingredient", AB1642)), "Yes", "No")</f>
        <v>No</v>
      </c>
      <c r="AD1642" t="str">
        <f t="shared" si="780"/>
        <v>Yes</v>
      </c>
      <c r="AE1642" t="str">
        <f t="shared" si="781"/>
        <v>No</v>
      </c>
      <c r="AF1642" t="str">
        <f t="shared" si="782"/>
        <v>No</v>
      </c>
      <c r="AG1642" t="str">
        <f t="shared" si="783"/>
        <v>Yes</v>
      </c>
      <c r="AH1642" s="1" t="s">
        <v>348</v>
      </c>
      <c r="AI1642" t="s">
        <v>348</v>
      </c>
      <c r="AJ1642" t="str">
        <f t="shared" si="772"/>
        <v/>
      </c>
      <c r="AK1642" t="str">
        <f t="shared" si="784"/>
        <v>PCP</v>
      </c>
      <c r="AL1642" t="str">
        <f t="shared" si="785"/>
        <v/>
      </c>
      <c r="AM1642" t="str">
        <f t="shared" si="775"/>
        <v/>
      </c>
      <c r="AN1642" t="str">
        <f t="shared" si="776"/>
        <v>Pharmaceutical</v>
      </c>
      <c r="AO1642" t="str">
        <f t="shared" si="777"/>
        <v/>
      </c>
      <c r="AP1642" t="str">
        <f t="shared" si="778"/>
        <v/>
      </c>
    </row>
    <row r="1643" spans="1:42" hidden="1" x14ac:dyDescent="0.35">
      <c r="A1643" s="1">
        <v>40870112</v>
      </c>
      <c r="B1643" s="1" t="s">
        <v>573</v>
      </c>
      <c r="C1643" s="1" t="s">
        <v>574</v>
      </c>
      <c r="D1643" s="1">
        <v>2017</v>
      </c>
      <c r="E1643" s="1" t="s">
        <v>618</v>
      </c>
      <c r="F1643" s="1">
        <v>30234</v>
      </c>
      <c r="G1643" s="1" t="s">
        <v>180</v>
      </c>
      <c r="H1643" s="1" t="s">
        <v>10</v>
      </c>
      <c r="I1643" s="1" t="s">
        <v>596</v>
      </c>
      <c r="J1643" s="1">
        <v>4433</v>
      </c>
      <c r="K1643" s="1" t="s">
        <v>614</v>
      </c>
      <c r="L1643" s="1" t="s">
        <v>530</v>
      </c>
      <c r="M1643" s="1"/>
      <c r="N1643" s="1" t="s">
        <v>606</v>
      </c>
      <c r="O1643" s="1" t="str">
        <f t="shared" si="795"/>
        <v>No</v>
      </c>
      <c r="P1643" s="1" t="s">
        <v>722</v>
      </c>
      <c r="Q1643" s="1">
        <v>0.16</v>
      </c>
      <c r="R1643" s="1">
        <f t="shared" si="790"/>
        <v>0</v>
      </c>
      <c r="S1643" s="1">
        <v>0.16</v>
      </c>
      <c r="T1643" s="1" t="s">
        <v>7</v>
      </c>
      <c r="U1643" s="1">
        <f>R1643/1</f>
        <v>0</v>
      </c>
      <c r="V1643" s="1">
        <f>S1643</f>
        <v>0.16</v>
      </c>
      <c r="W1643" s="1" t="s">
        <v>177</v>
      </c>
      <c r="X1643" s="1" t="str">
        <f t="shared" si="798"/>
        <v>No</v>
      </c>
      <c r="AB1643" t="s">
        <v>352</v>
      </c>
      <c r="AC1643" t="str">
        <f>IF(ISNUMBER(SEARCH("Pesticide, active_ingredient", AB1643)), "Yes", "No")</f>
        <v>Yes</v>
      </c>
      <c r="AD1643" t="str">
        <f t="shared" si="780"/>
        <v>No</v>
      </c>
      <c r="AE1643" t="str">
        <f t="shared" si="781"/>
        <v>No</v>
      </c>
      <c r="AF1643" t="str">
        <f t="shared" si="782"/>
        <v>No</v>
      </c>
      <c r="AG1643" t="str">
        <f t="shared" si="783"/>
        <v>No</v>
      </c>
      <c r="AH1643" t="s">
        <v>348</v>
      </c>
      <c r="AI1643" t="s">
        <v>348</v>
      </c>
      <c r="AJ1643" t="str">
        <f t="shared" si="772"/>
        <v>Pesticide</v>
      </c>
      <c r="AK1643" t="str">
        <f t="shared" si="784"/>
        <v/>
      </c>
      <c r="AL1643" t="str">
        <f t="shared" si="785"/>
        <v/>
      </c>
      <c r="AM1643" t="str">
        <f t="shared" si="775"/>
        <v/>
      </c>
      <c r="AN1643" t="str">
        <f t="shared" si="776"/>
        <v/>
      </c>
      <c r="AO1643" t="str">
        <f t="shared" si="777"/>
        <v/>
      </c>
      <c r="AP1643" t="str">
        <f t="shared" si="778"/>
        <v/>
      </c>
    </row>
    <row r="1644" spans="1:42" hidden="1" x14ac:dyDescent="0.35">
      <c r="A1644" s="1">
        <v>40870112</v>
      </c>
      <c r="B1644" s="1" t="s">
        <v>573</v>
      </c>
      <c r="C1644" s="1" t="s">
        <v>574</v>
      </c>
      <c r="D1644" s="1">
        <v>2017</v>
      </c>
      <c r="E1644" s="1" t="s">
        <v>618</v>
      </c>
      <c r="F1644" s="1">
        <v>39570</v>
      </c>
      <c r="G1644" s="1" t="s">
        <v>195</v>
      </c>
      <c r="H1644" s="1" t="s">
        <v>27</v>
      </c>
      <c r="I1644" s="1" t="s">
        <v>596</v>
      </c>
      <c r="J1644" s="1">
        <v>4433</v>
      </c>
      <c r="K1644" s="1" t="s">
        <v>614</v>
      </c>
      <c r="L1644" s="1" t="s">
        <v>550</v>
      </c>
      <c r="M1644" s="1"/>
      <c r="N1644" s="1" t="s">
        <v>606</v>
      </c>
      <c r="O1644" s="1" t="str">
        <f t="shared" si="795"/>
        <v>No</v>
      </c>
      <c r="P1644" s="1" t="s">
        <v>722</v>
      </c>
      <c r="Q1644" s="1">
        <v>0.32</v>
      </c>
      <c r="R1644" s="1">
        <f t="shared" si="790"/>
        <v>0</v>
      </c>
      <c r="S1644" s="1">
        <v>0.32</v>
      </c>
      <c r="T1644" s="1" t="s">
        <v>7</v>
      </c>
      <c r="U1644" s="1">
        <f>R1644/1</f>
        <v>0</v>
      </c>
      <c r="V1644" s="1">
        <f>S1644</f>
        <v>0.32</v>
      </c>
      <c r="W1644" s="1" t="s">
        <v>177</v>
      </c>
      <c r="X1644" s="1" t="str">
        <f t="shared" si="798"/>
        <v>No</v>
      </c>
      <c r="AB1644" s="1" t="s">
        <v>367</v>
      </c>
      <c r="AC1644" s="1" t="s">
        <v>349</v>
      </c>
      <c r="AD1644" t="str">
        <f t="shared" si="780"/>
        <v>Yes</v>
      </c>
      <c r="AE1644" t="str">
        <f t="shared" si="781"/>
        <v>Yes</v>
      </c>
      <c r="AF1644" t="str">
        <f t="shared" si="782"/>
        <v>No</v>
      </c>
      <c r="AG1644" t="str">
        <f t="shared" si="783"/>
        <v>Yes</v>
      </c>
      <c r="AH1644" s="1" t="s">
        <v>348</v>
      </c>
      <c r="AI1644" t="s">
        <v>348</v>
      </c>
      <c r="AJ1644" t="str">
        <f t="shared" si="772"/>
        <v>Pesticide</v>
      </c>
      <c r="AK1644" t="str">
        <f t="shared" si="784"/>
        <v>PCP</v>
      </c>
      <c r="AL1644" t="str">
        <f t="shared" si="785"/>
        <v>Consumer</v>
      </c>
      <c r="AM1644" t="str">
        <f t="shared" si="775"/>
        <v/>
      </c>
      <c r="AN1644" t="str">
        <f t="shared" si="776"/>
        <v>Pharmaceutical</v>
      </c>
      <c r="AO1644" t="str">
        <f t="shared" si="777"/>
        <v/>
      </c>
      <c r="AP1644" t="str">
        <f t="shared" si="778"/>
        <v/>
      </c>
    </row>
    <row r="1645" spans="1:42" hidden="1" x14ac:dyDescent="0.35">
      <c r="A1645" s="1">
        <v>40870112</v>
      </c>
      <c r="B1645" s="1" t="s">
        <v>573</v>
      </c>
      <c r="C1645" s="1" t="s">
        <v>574</v>
      </c>
      <c r="D1645" s="1">
        <v>2017</v>
      </c>
      <c r="E1645" s="1" t="s">
        <v>618</v>
      </c>
      <c r="F1645" s="1">
        <v>61708</v>
      </c>
      <c r="G1645" s="1" t="s">
        <v>202</v>
      </c>
      <c r="H1645" s="1" t="s">
        <v>35</v>
      </c>
      <c r="I1645" s="1" t="s">
        <v>596</v>
      </c>
      <c r="J1645" s="1">
        <v>4433</v>
      </c>
      <c r="K1645" s="1" t="s">
        <v>614</v>
      </c>
      <c r="L1645" s="1" t="s">
        <v>544</v>
      </c>
      <c r="M1645" s="1"/>
      <c r="N1645" s="1" t="s">
        <v>606</v>
      </c>
      <c r="O1645" s="1" t="str">
        <f t="shared" si="795"/>
        <v>No</v>
      </c>
      <c r="P1645" s="1" t="s">
        <v>722</v>
      </c>
      <c r="Q1645" s="1">
        <v>0.32</v>
      </c>
      <c r="R1645" s="1">
        <f t="shared" si="790"/>
        <v>0</v>
      </c>
      <c r="S1645" s="1">
        <v>0.32</v>
      </c>
      <c r="T1645" s="1" t="s">
        <v>7</v>
      </c>
      <c r="U1645" s="1">
        <f>R1645/1</f>
        <v>0</v>
      </c>
      <c r="V1645" s="1">
        <f>S1645</f>
        <v>0.32</v>
      </c>
      <c r="W1645" s="1" t="s">
        <v>177</v>
      </c>
      <c r="X1645" s="1" t="str">
        <f t="shared" si="798"/>
        <v>No</v>
      </c>
      <c r="AB1645" s="1" t="s">
        <v>375</v>
      </c>
      <c r="AC1645" s="1" t="s">
        <v>349</v>
      </c>
      <c r="AD1645" t="str">
        <f t="shared" si="780"/>
        <v>Yes</v>
      </c>
      <c r="AE1645" t="str">
        <f t="shared" si="781"/>
        <v>Yes</v>
      </c>
      <c r="AF1645" t="str">
        <f t="shared" si="782"/>
        <v>Yes</v>
      </c>
      <c r="AG1645" t="str">
        <f t="shared" si="783"/>
        <v>Yes</v>
      </c>
      <c r="AH1645" s="1" t="s">
        <v>348</v>
      </c>
      <c r="AI1645" t="s">
        <v>348</v>
      </c>
      <c r="AJ1645" t="str">
        <f t="shared" si="772"/>
        <v>Pesticide</v>
      </c>
      <c r="AK1645" t="str">
        <f t="shared" si="784"/>
        <v>PCP</v>
      </c>
      <c r="AL1645" t="str">
        <f t="shared" si="785"/>
        <v>Consumer</v>
      </c>
      <c r="AM1645" t="str">
        <f t="shared" si="775"/>
        <v>Industrial</v>
      </c>
      <c r="AN1645" t="str">
        <f t="shared" si="776"/>
        <v>Pharmaceutical</v>
      </c>
      <c r="AO1645" t="str">
        <f t="shared" si="777"/>
        <v/>
      </c>
      <c r="AP1645" t="str">
        <f t="shared" si="778"/>
        <v/>
      </c>
    </row>
    <row r="1646" spans="1:42" hidden="1" x14ac:dyDescent="0.35">
      <c r="A1646" s="1">
        <v>40870112</v>
      </c>
      <c r="B1646" s="1" t="s">
        <v>573</v>
      </c>
      <c r="C1646" s="1" t="s">
        <v>574</v>
      </c>
      <c r="D1646" s="1">
        <v>2017</v>
      </c>
      <c r="E1646" s="1" t="s">
        <v>618</v>
      </c>
      <c r="F1646" s="1">
        <v>67439</v>
      </c>
      <c r="G1646" s="1" t="s">
        <v>236</v>
      </c>
      <c r="H1646" s="1" t="s">
        <v>74</v>
      </c>
      <c r="I1646" s="1" t="s">
        <v>597</v>
      </c>
      <c r="J1646" s="1">
        <v>2440</v>
      </c>
      <c r="K1646" s="1" t="s">
        <v>345</v>
      </c>
      <c r="L1646" s="1" t="s">
        <v>345</v>
      </c>
      <c r="M1646" s="1"/>
      <c r="N1646" s="1" t="s">
        <v>606</v>
      </c>
      <c r="O1646" s="1" t="str">
        <f t="shared" si="795"/>
        <v>No</v>
      </c>
      <c r="P1646" s="1" t="s">
        <v>722</v>
      </c>
      <c r="Q1646" s="1">
        <v>18</v>
      </c>
      <c r="R1646" s="1">
        <f t="shared" si="790"/>
        <v>0</v>
      </c>
      <c r="S1646" s="1">
        <v>18</v>
      </c>
      <c r="T1646" s="1" t="s">
        <v>30</v>
      </c>
      <c r="U1646" s="1">
        <f>R1646/1000</f>
        <v>0</v>
      </c>
      <c r="V1646" s="1">
        <f>S1646/1000</f>
        <v>1.7999999999999999E-2</v>
      </c>
      <c r="W1646" s="1" t="s">
        <v>231</v>
      </c>
      <c r="X1646" s="1" t="str">
        <f t="shared" si="798"/>
        <v>No</v>
      </c>
      <c r="AB1646" t="s">
        <v>415</v>
      </c>
      <c r="AC1646" t="str">
        <f t="shared" ref="AC1646:AC1654" si="799">IF(ISNUMBER(SEARCH("Pesticide, active_ingredient", AB1646)), "Yes", "No")</f>
        <v>No</v>
      </c>
      <c r="AD1646" t="str">
        <f t="shared" si="780"/>
        <v>No</v>
      </c>
      <c r="AE1646" t="str">
        <f t="shared" si="781"/>
        <v>No</v>
      </c>
      <c r="AF1646" t="str">
        <f t="shared" si="782"/>
        <v>No</v>
      </c>
      <c r="AG1646" t="str">
        <f t="shared" si="783"/>
        <v>Yes</v>
      </c>
      <c r="AH1646" s="1" t="s">
        <v>348</v>
      </c>
      <c r="AI1646" t="s">
        <v>348</v>
      </c>
      <c r="AJ1646" t="str">
        <f t="shared" si="772"/>
        <v/>
      </c>
      <c r="AK1646" t="str">
        <f t="shared" si="784"/>
        <v/>
      </c>
      <c r="AL1646" t="str">
        <f t="shared" si="785"/>
        <v/>
      </c>
      <c r="AM1646" t="str">
        <f t="shared" si="775"/>
        <v/>
      </c>
      <c r="AN1646" t="str">
        <f t="shared" si="776"/>
        <v>Pharmaceutical</v>
      </c>
      <c r="AO1646" t="str">
        <f t="shared" si="777"/>
        <v/>
      </c>
      <c r="AP1646" t="str">
        <f t="shared" si="778"/>
        <v/>
      </c>
    </row>
    <row r="1647" spans="1:42" hidden="1" x14ac:dyDescent="0.35">
      <c r="A1647" s="1">
        <v>40870112</v>
      </c>
      <c r="B1647" s="1" t="s">
        <v>573</v>
      </c>
      <c r="C1647" s="1" t="s">
        <v>574</v>
      </c>
      <c r="D1647" s="1">
        <v>2017</v>
      </c>
      <c r="E1647" s="1" t="s">
        <v>618</v>
      </c>
      <c r="F1647" s="1">
        <v>62806</v>
      </c>
      <c r="G1647" s="1" t="s">
        <v>209</v>
      </c>
      <c r="H1647" s="1" t="s">
        <v>43</v>
      </c>
      <c r="I1647" s="1" t="s">
        <v>596</v>
      </c>
      <c r="J1647" s="1">
        <v>4433</v>
      </c>
      <c r="K1647" s="1" t="s">
        <v>614</v>
      </c>
      <c r="L1647" s="1" t="s">
        <v>557</v>
      </c>
      <c r="M1647" s="1"/>
      <c r="N1647" s="1" t="s">
        <v>606</v>
      </c>
      <c r="O1647" s="1" t="str">
        <f t="shared" si="795"/>
        <v>No</v>
      </c>
      <c r="P1647" s="1" t="s">
        <v>722</v>
      </c>
      <c r="Q1647" s="1">
        <v>1.6</v>
      </c>
      <c r="R1647" s="1">
        <f t="shared" si="790"/>
        <v>0</v>
      </c>
      <c r="S1647" s="1">
        <v>1.6</v>
      </c>
      <c r="T1647" s="1" t="s">
        <v>7</v>
      </c>
      <c r="U1647" s="1">
        <f>R1647/1</f>
        <v>0</v>
      </c>
      <c r="V1647" s="1">
        <f>S1647</f>
        <v>1.6</v>
      </c>
      <c r="W1647" s="1" t="s">
        <v>177</v>
      </c>
      <c r="X1647" s="1" t="str">
        <f t="shared" si="798"/>
        <v>No</v>
      </c>
      <c r="AB1647" s="1" t="s">
        <v>382</v>
      </c>
      <c r="AC1647" t="str">
        <f t="shared" si="799"/>
        <v>No</v>
      </c>
      <c r="AD1647" t="str">
        <f t="shared" si="780"/>
        <v>No</v>
      </c>
      <c r="AE1647" t="str">
        <f t="shared" si="781"/>
        <v>Yes</v>
      </c>
      <c r="AF1647" t="str">
        <f t="shared" si="782"/>
        <v>No</v>
      </c>
      <c r="AG1647" t="str">
        <f t="shared" si="783"/>
        <v>Yes</v>
      </c>
      <c r="AH1647" s="1" t="s">
        <v>348</v>
      </c>
      <c r="AI1647" t="s">
        <v>348</v>
      </c>
      <c r="AJ1647" t="str">
        <f t="shared" si="772"/>
        <v/>
      </c>
      <c r="AK1647" t="str">
        <f t="shared" si="784"/>
        <v/>
      </c>
      <c r="AL1647" t="str">
        <f t="shared" si="785"/>
        <v>Consumer</v>
      </c>
      <c r="AM1647" t="str">
        <f t="shared" si="775"/>
        <v/>
      </c>
      <c r="AN1647" t="str">
        <f t="shared" si="776"/>
        <v>Pharmaceutical</v>
      </c>
      <c r="AO1647" t="str">
        <f t="shared" si="777"/>
        <v/>
      </c>
      <c r="AP1647" t="str">
        <f t="shared" si="778"/>
        <v/>
      </c>
    </row>
    <row r="1648" spans="1:42" hidden="1" x14ac:dyDescent="0.35">
      <c r="A1648" s="1">
        <v>40870112</v>
      </c>
      <c r="B1648" s="1" t="s">
        <v>573</v>
      </c>
      <c r="C1648" s="1" t="s">
        <v>574</v>
      </c>
      <c r="D1648" s="1">
        <v>2017</v>
      </c>
      <c r="E1648" s="1" t="s">
        <v>618</v>
      </c>
      <c r="F1648" s="1">
        <v>67485</v>
      </c>
      <c r="G1648" s="1" t="s">
        <v>275</v>
      </c>
      <c r="H1648" s="1" t="s">
        <v>111</v>
      </c>
      <c r="I1648" s="1" t="s">
        <v>597</v>
      </c>
      <c r="J1648" s="1">
        <v>2440</v>
      </c>
      <c r="K1648" s="1" t="s">
        <v>345</v>
      </c>
      <c r="L1648" s="1" t="s">
        <v>532</v>
      </c>
      <c r="M1648" s="1"/>
      <c r="N1648" s="1" t="s">
        <v>606</v>
      </c>
      <c r="O1648" s="1" t="str">
        <f t="shared" si="795"/>
        <v>No</v>
      </c>
      <c r="P1648" s="1" t="s">
        <v>722</v>
      </c>
      <c r="Q1648" s="1">
        <v>140</v>
      </c>
      <c r="R1648" s="1">
        <f t="shared" si="790"/>
        <v>0</v>
      </c>
      <c r="S1648" s="1">
        <v>114</v>
      </c>
      <c r="T1648" s="1" t="s">
        <v>30</v>
      </c>
      <c r="U1648" s="1">
        <f t="shared" ref="U1648:U1657" si="800">R1648/1000</f>
        <v>0</v>
      </c>
      <c r="V1648" s="1">
        <f t="shared" ref="V1648:V1657" si="801">S1648/1000</f>
        <v>0.114</v>
      </c>
      <c r="W1648" s="1" t="s">
        <v>231</v>
      </c>
      <c r="X1648" s="1" t="str">
        <f t="shared" si="798"/>
        <v>No</v>
      </c>
      <c r="AB1648" s="1" t="s">
        <v>451</v>
      </c>
      <c r="AC1648" t="str">
        <f t="shared" si="799"/>
        <v>No</v>
      </c>
      <c r="AD1648" t="str">
        <f t="shared" si="780"/>
        <v>No</v>
      </c>
      <c r="AE1648" t="str">
        <f t="shared" si="781"/>
        <v>No</v>
      </c>
      <c r="AF1648" t="str">
        <f t="shared" si="782"/>
        <v>No</v>
      </c>
      <c r="AG1648" t="str">
        <f t="shared" si="783"/>
        <v>No</v>
      </c>
      <c r="AH1648" s="1" t="s">
        <v>348</v>
      </c>
      <c r="AI1648" t="s">
        <v>349</v>
      </c>
      <c r="AJ1648" t="str">
        <f t="shared" si="772"/>
        <v/>
      </c>
      <c r="AK1648" t="str">
        <f t="shared" si="784"/>
        <v/>
      </c>
      <c r="AL1648" t="str">
        <f t="shared" si="785"/>
        <v/>
      </c>
      <c r="AM1648" t="str">
        <f t="shared" si="775"/>
        <v/>
      </c>
      <c r="AN1648" t="str">
        <f t="shared" si="776"/>
        <v/>
      </c>
      <c r="AO1648" t="str">
        <f t="shared" si="777"/>
        <v/>
      </c>
      <c r="AP1648" t="str">
        <f t="shared" si="778"/>
        <v>Other</v>
      </c>
    </row>
    <row r="1649" spans="1:42" hidden="1" x14ac:dyDescent="0.35">
      <c r="A1649" s="1">
        <v>40870112</v>
      </c>
      <c r="B1649" s="1" t="s">
        <v>573</v>
      </c>
      <c r="C1649" s="1" t="s">
        <v>574</v>
      </c>
      <c r="D1649" s="1">
        <v>2017</v>
      </c>
      <c r="E1649" s="1" t="s">
        <v>618</v>
      </c>
      <c r="F1649" s="1">
        <v>68251</v>
      </c>
      <c r="G1649" s="1" t="s">
        <v>338</v>
      </c>
      <c r="H1649" s="1" t="s">
        <v>169</v>
      </c>
      <c r="I1649" s="1" t="s">
        <v>597</v>
      </c>
      <c r="J1649" s="1">
        <v>2440</v>
      </c>
      <c r="K1649" s="1" t="s">
        <v>345</v>
      </c>
      <c r="L1649" s="1" t="s">
        <v>345</v>
      </c>
      <c r="M1649" s="1" t="s">
        <v>345</v>
      </c>
      <c r="O1649" s="1" t="str">
        <f t="shared" si="795"/>
        <v>Yes</v>
      </c>
      <c r="P1649" s="1" t="s">
        <v>349</v>
      </c>
      <c r="Q1649" s="1">
        <v>15.6</v>
      </c>
      <c r="R1649" s="1">
        <f t="shared" si="790"/>
        <v>15.6</v>
      </c>
      <c r="S1649" s="1">
        <v>84</v>
      </c>
      <c r="T1649" s="1" t="s">
        <v>30</v>
      </c>
      <c r="U1649" s="1">
        <f t="shared" si="800"/>
        <v>1.5599999999999999E-2</v>
      </c>
      <c r="V1649" s="1">
        <f t="shared" si="801"/>
        <v>8.4000000000000005E-2</v>
      </c>
      <c r="W1649" s="1" t="s">
        <v>318</v>
      </c>
      <c r="X1649" s="1" t="str">
        <f>IF(S1649&lt;R1649, "Yes*", "No")</f>
        <v>No</v>
      </c>
      <c r="AB1649" s="1" t="s">
        <v>505</v>
      </c>
      <c r="AC1649" t="str">
        <f t="shared" si="799"/>
        <v>No</v>
      </c>
      <c r="AD1649" t="str">
        <f t="shared" si="780"/>
        <v>No</v>
      </c>
      <c r="AE1649" t="str">
        <f t="shared" si="781"/>
        <v>No</v>
      </c>
      <c r="AF1649" t="str">
        <f t="shared" si="782"/>
        <v>No</v>
      </c>
      <c r="AG1649" t="str">
        <f t="shared" si="783"/>
        <v>Yes</v>
      </c>
      <c r="AH1649" s="1" t="s">
        <v>348</v>
      </c>
      <c r="AI1649" t="s">
        <v>348</v>
      </c>
      <c r="AJ1649" t="str">
        <f t="shared" si="772"/>
        <v/>
      </c>
      <c r="AK1649" t="str">
        <f t="shared" si="784"/>
        <v/>
      </c>
      <c r="AL1649" t="str">
        <f t="shared" si="785"/>
        <v/>
      </c>
      <c r="AM1649" t="str">
        <f t="shared" si="775"/>
        <v/>
      </c>
      <c r="AN1649" t="str">
        <f t="shared" si="776"/>
        <v>Pharmaceutical</v>
      </c>
      <c r="AO1649" t="str">
        <f t="shared" si="777"/>
        <v/>
      </c>
      <c r="AP1649" t="str">
        <f t="shared" si="778"/>
        <v/>
      </c>
    </row>
    <row r="1650" spans="1:42" hidden="1" x14ac:dyDescent="0.35">
      <c r="A1650" s="1">
        <v>40870112</v>
      </c>
      <c r="B1650" s="1" t="s">
        <v>573</v>
      </c>
      <c r="C1650" s="1" t="s">
        <v>574</v>
      </c>
      <c r="D1650" s="1">
        <v>2017</v>
      </c>
      <c r="E1650" s="1" t="s">
        <v>618</v>
      </c>
      <c r="F1650" s="1">
        <v>68021</v>
      </c>
      <c r="G1650" s="1" t="s">
        <v>335</v>
      </c>
      <c r="H1650" s="1" t="s">
        <v>166</v>
      </c>
      <c r="I1650" s="1" t="s">
        <v>597</v>
      </c>
      <c r="J1650" s="1">
        <v>2440</v>
      </c>
      <c r="K1650" s="1" t="s">
        <v>345</v>
      </c>
      <c r="L1650" s="1" t="s">
        <v>345</v>
      </c>
      <c r="M1650" s="1"/>
      <c r="N1650" s="1" t="s">
        <v>606</v>
      </c>
      <c r="O1650" s="1" t="str">
        <f t="shared" si="795"/>
        <v>No</v>
      </c>
      <c r="P1650" s="1" t="s">
        <v>722</v>
      </c>
      <c r="Q1650" s="1">
        <v>80</v>
      </c>
      <c r="R1650" s="1">
        <f t="shared" si="790"/>
        <v>0</v>
      </c>
      <c r="S1650" s="1">
        <v>80</v>
      </c>
      <c r="T1650" s="1" t="s">
        <v>30</v>
      </c>
      <c r="U1650" s="1">
        <f t="shared" si="800"/>
        <v>0</v>
      </c>
      <c r="V1650" s="1">
        <f t="shared" si="801"/>
        <v>0.08</v>
      </c>
      <c r="W1650" s="1" t="s">
        <v>318</v>
      </c>
      <c r="X1650" s="1" t="str">
        <f t="shared" ref="X1650:X1657" si="802">IF(N1650="E", "Yes", "No")</f>
        <v>No</v>
      </c>
      <c r="AB1650" s="1" t="s">
        <v>503</v>
      </c>
      <c r="AC1650" t="str">
        <f t="shared" si="799"/>
        <v>No</v>
      </c>
      <c r="AD1650" t="str">
        <f t="shared" si="780"/>
        <v>No</v>
      </c>
      <c r="AE1650" t="str">
        <f t="shared" si="781"/>
        <v>No</v>
      </c>
      <c r="AF1650" t="str">
        <f t="shared" si="782"/>
        <v>No</v>
      </c>
      <c r="AG1650" t="str">
        <f t="shared" si="783"/>
        <v>Yes</v>
      </c>
      <c r="AH1650" s="1" t="s">
        <v>348</v>
      </c>
      <c r="AI1650" t="s">
        <v>348</v>
      </c>
      <c r="AJ1650" t="str">
        <f t="shared" si="772"/>
        <v/>
      </c>
      <c r="AK1650" t="str">
        <f t="shared" si="784"/>
        <v/>
      </c>
      <c r="AL1650" t="str">
        <f t="shared" si="785"/>
        <v/>
      </c>
      <c r="AM1650" t="str">
        <f t="shared" si="775"/>
        <v/>
      </c>
      <c r="AN1650" t="str">
        <f t="shared" si="776"/>
        <v>Pharmaceutical</v>
      </c>
      <c r="AO1650" t="str">
        <f t="shared" si="777"/>
        <v/>
      </c>
      <c r="AP1650" t="str">
        <f t="shared" si="778"/>
        <v/>
      </c>
    </row>
    <row r="1651" spans="1:42" hidden="1" x14ac:dyDescent="0.35">
      <c r="A1651" s="1">
        <v>40870112</v>
      </c>
      <c r="B1651" s="1" t="s">
        <v>573</v>
      </c>
      <c r="C1651" s="1" t="s">
        <v>574</v>
      </c>
      <c r="D1651" s="1">
        <v>2017</v>
      </c>
      <c r="E1651" s="1" t="s">
        <v>618</v>
      </c>
      <c r="F1651" s="1">
        <v>67518</v>
      </c>
      <c r="G1651" s="1" t="s">
        <v>303</v>
      </c>
      <c r="H1651" s="1" t="s">
        <v>137</v>
      </c>
      <c r="I1651" s="1" t="s">
        <v>597</v>
      </c>
      <c r="J1651" s="1">
        <v>2440</v>
      </c>
      <c r="K1651" s="1" t="s">
        <v>345</v>
      </c>
      <c r="L1651" s="1" t="s">
        <v>561</v>
      </c>
      <c r="M1651" s="1"/>
      <c r="N1651" s="1" t="s">
        <v>606</v>
      </c>
      <c r="O1651" s="1" t="str">
        <f t="shared" si="795"/>
        <v>No</v>
      </c>
      <c r="P1651" s="1" t="s">
        <v>722</v>
      </c>
      <c r="Q1651" s="1">
        <v>61</v>
      </c>
      <c r="R1651" s="1">
        <f t="shared" si="790"/>
        <v>0</v>
      </c>
      <c r="S1651" s="1">
        <v>61</v>
      </c>
      <c r="T1651" s="1" t="s">
        <v>30</v>
      </c>
      <c r="U1651" s="1">
        <f t="shared" si="800"/>
        <v>0</v>
      </c>
      <c r="V1651" s="1">
        <f t="shared" si="801"/>
        <v>6.0999999999999999E-2</v>
      </c>
      <c r="W1651" s="1" t="s">
        <v>231</v>
      </c>
      <c r="X1651" s="1" t="str">
        <f t="shared" si="802"/>
        <v>No</v>
      </c>
      <c r="AB1651" t="s">
        <v>479</v>
      </c>
      <c r="AC1651" t="str">
        <f t="shared" si="799"/>
        <v>No</v>
      </c>
      <c r="AD1651" t="str">
        <f t="shared" si="780"/>
        <v>No</v>
      </c>
      <c r="AE1651" t="str">
        <f t="shared" si="781"/>
        <v>No</v>
      </c>
      <c r="AF1651" t="str">
        <f t="shared" si="782"/>
        <v>Yes</v>
      </c>
      <c r="AG1651" t="str">
        <f t="shared" si="783"/>
        <v>Yes</v>
      </c>
      <c r="AH1651" s="1" t="s">
        <v>348</v>
      </c>
      <c r="AI1651" t="s">
        <v>348</v>
      </c>
      <c r="AJ1651" t="str">
        <f t="shared" si="772"/>
        <v/>
      </c>
      <c r="AK1651" t="str">
        <f t="shared" si="784"/>
        <v/>
      </c>
      <c r="AL1651" t="str">
        <f t="shared" si="785"/>
        <v/>
      </c>
      <c r="AM1651" t="str">
        <f t="shared" si="775"/>
        <v>Industrial</v>
      </c>
      <c r="AN1651" t="str">
        <f t="shared" si="776"/>
        <v>Pharmaceutical</v>
      </c>
      <c r="AO1651" t="str">
        <f t="shared" si="777"/>
        <v/>
      </c>
      <c r="AP1651" t="str">
        <f t="shared" si="778"/>
        <v/>
      </c>
    </row>
    <row r="1652" spans="1:42" hidden="1" x14ac:dyDescent="0.35">
      <c r="A1652" s="1">
        <v>40870112</v>
      </c>
      <c r="B1652" s="1" t="s">
        <v>573</v>
      </c>
      <c r="C1652" s="1" t="s">
        <v>574</v>
      </c>
      <c r="D1652" s="1">
        <v>2017</v>
      </c>
      <c r="E1652" s="1" t="s">
        <v>618</v>
      </c>
      <c r="F1652" s="1">
        <v>68006</v>
      </c>
      <c r="G1652" s="1" t="s">
        <v>325</v>
      </c>
      <c r="H1652" s="1" t="s">
        <v>156</v>
      </c>
      <c r="I1652" s="1" t="s">
        <v>597</v>
      </c>
      <c r="J1652" s="1">
        <v>2440</v>
      </c>
      <c r="K1652" s="1" t="s">
        <v>345</v>
      </c>
      <c r="L1652" s="1" t="s">
        <v>345</v>
      </c>
      <c r="M1652" s="1"/>
      <c r="N1652" s="1" t="s">
        <v>606</v>
      </c>
      <c r="O1652" s="1" t="str">
        <f t="shared" si="795"/>
        <v>No</v>
      </c>
      <c r="P1652" s="1" t="s">
        <v>722</v>
      </c>
      <c r="Q1652" s="1">
        <v>20</v>
      </c>
      <c r="R1652" s="1">
        <f t="shared" si="790"/>
        <v>0</v>
      </c>
      <c r="S1652" s="1">
        <v>20</v>
      </c>
      <c r="T1652" s="1" t="s">
        <v>30</v>
      </c>
      <c r="U1652" s="1">
        <f t="shared" si="800"/>
        <v>0</v>
      </c>
      <c r="V1652" s="1">
        <f t="shared" si="801"/>
        <v>0.02</v>
      </c>
      <c r="W1652" s="1" t="s">
        <v>318</v>
      </c>
      <c r="X1652" s="1" t="str">
        <f t="shared" si="802"/>
        <v>No</v>
      </c>
      <c r="AB1652" t="s">
        <v>496</v>
      </c>
      <c r="AC1652" t="str">
        <f t="shared" si="799"/>
        <v>No</v>
      </c>
      <c r="AD1652" t="str">
        <f t="shared" si="780"/>
        <v>No</v>
      </c>
      <c r="AE1652" t="str">
        <f t="shared" si="781"/>
        <v>No</v>
      </c>
      <c r="AF1652" t="str">
        <f t="shared" si="782"/>
        <v>No</v>
      </c>
      <c r="AG1652" t="str">
        <f t="shared" si="783"/>
        <v>Yes</v>
      </c>
      <c r="AH1652" s="1" t="s">
        <v>348</v>
      </c>
      <c r="AI1652" t="s">
        <v>348</v>
      </c>
      <c r="AJ1652" t="str">
        <f t="shared" si="772"/>
        <v/>
      </c>
      <c r="AK1652" t="str">
        <f t="shared" si="784"/>
        <v/>
      </c>
      <c r="AL1652" t="str">
        <f t="shared" si="785"/>
        <v/>
      </c>
      <c r="AM1652" t="str">
        <f t="shared" si="775"/>
        <v/>
      </c>
      <c r="AN1652" t="str">
        <f t="shared" si="776"/>
        <v>Pharmaceutical</v>
      </c>
      <c r="AO1652" t="str">
        <f t="shared" si="777"/>
        <v/>
      </c>
      <c r="AP1652" t="str">
        <f t="shared" si="778"/>
        <v/>
      </c>
    </row>
    <row r="1653" spans="1:42" hidden="1" x14ac:dyDescent="0.35">
      <c r="A1653" s="1">
        <v>40870112</v>
      </c>
      <c r="B1653" s="1" t="s">
        <v>573</v>
      </c>
      <c r="C1653" s="1" t="s">
        <v>574</v>
      </c>
      <c r="D1653" s="1">
        <v>2017</v>
      </c>
      <c r="E1653" s="1" t="s">
        <v>618</v>
      </c>
      <c r="F1653" s="1">
        <v>67999</v>
      </c>
      <c r="G1653" s="1" t="s">
        <v>320</v>
      </c>
      <c r="H1653" s="1" t="s">
        <v>492</v>
      </c>
      <c r="I1653" s="1" t="s">
        <v>597</v>
      </c>
      <c r="J1653" s="1">
        <v>2440</v>
      </c>
      <c r="K1653" s="1" t="s">
        <v>345</v>
      </c>
      <c r="L1653" s="1" t="s">
        <v>532</v>
      </c>
      <c r="M1653" s="1"/>
      <c r="N1653" s="1" t="s">
        <v>606</v>
      </c>
      <c r="O1653" s="1" t="str">
        <f t="shared" si="795"/>
        <v>No</v>
      </c>
      <c r="P1653" s="1" t="s">
        <v>722</v>
      </c>
      <c r="Q1653" s="1">
        <v>70</v>
      </c>
      <c r="R1653" s="1">
        <f t="shared" si="790"/>
        <v>0</v>
      </c>
      <c r="S1653" s="1">
        <v>70</v>
      </c>
      <c r="T1653" s="1" t="s">
        <v>30</v>
      </c>
      <c r="U1653" s="1">
        <f t="shared" si="800"/>
        <v>0</v>
      </c>
      <c r="V1653" s="1">
        <f t="shared" si="801"/>
        <v>7.0000000000000007E-2</v>
      </c>
      <c r="W1653" s="1" t="s">
        <v>318</v>
      </c>
      <c r="X1653" s="1" t="str">
        <f t="shared" si="802"/>
        <v>No</v>
      </c>
      <c r="AB1653" s="1" t="s">
        <v>491</v>
      </c>
      <c r="AC1653" t="str">
        <f t="shared" si="799"/>
        <v>No</v>
      </c>
      <c r="AD1653" t="str">
        <f t="shared" si="780"/>
        <v>No</v>
      </c>
      <c r="AE1653" t="str">
        <f t="shared" si="781"/>
        <v>No</v>
      </c>
      <c r="AF1653" t="str">
        <f t="shared" si="782"/>
        <v>No</v>
      </c>
      <c r="AG1653" t="str">
        <f t="shared" si="783"/>
        <v>No</v>
      </c>
      <c r="AH1653" s="1" t="s">
        <v>348</v>
      </c>
      <c r="AI1653" t="s">
        <v>349</v>
      </c>
      <c r="AJ1653" t="str">
        <f t="shared" ref="AJ1653:AJ1716" si="803">IF(AC1653="Yes", "Pesticide", "")</f>
        <v/>
      </c>
      <c r="AK1653" t="str">
        <f t="shared" si="784"/>
        <v/>
      </c>
      <c r="AL1653" t="str">
        <f t="shared" si="785"/>
        <v/>
      </c>
      <c r="AM1653" t="str">
        <f t="shared" si="775"/>
        <v/>
      </c>
      <c r="AN1653" t="str">
        <f t="shared" si="776"/>
        <v/>
      </c>
      <c r="AO1653" t="str">
        <f t="shared" si="777"/>
        <v/>
      </c>
      <c r="AP1653" t="str">
        <f t="shared" si="778"/>
        <v>Other</v>
      </c>
    </row>
    <row r="1654" spans="1:42" hidden="1" x14ac:dyDescent="0.35">
      <c r="A1654" s="1">
        <v>40870112</v>
      </c>
      <c r="B1654" s="1" t="s">
        <v>573</v>
      </c>
      <c r="C1654" s="1" t="s">
        <v>574</v>
      </c>
      <c r="D1654" s="1">
        <v>2017</v>
      </c>
      <c r="E1654" s="1" t="s">
        <v>618</v>
      </c>
      <c r="F1654" s="1">
        <v>67519</v>
      </c>
      <c r="G1654" s="1" t="s">
        <v>304</v>
      </c>
      <c r="H1654" s="1" t="s">
        <v>138</v>
      </c>
      <c r="I1654" s="1" t="s">
        <v>597</v>
      </c>
      <c r="J1654" s="1">
        <v>2440</v>
      </c>
      <c r="K1654" s="1" t="s">
        <v>345</v>
      </c>
      <c r="L1654" s="1" t="s">
        <v>345</v>
      </c>
      <c r="M1654" s="1" t="s">
        <v>345</v>
      </c>
      <c r="N1654" s="1" t="s">
        <v>606</v>
      </c>
      <c r="O1654" s="1" t="str">
        <f t="shared" ref="O1654:O1685" si="804">IF(N1654="&lt;", "No", "Yes")</f>
        <v>No</v>
      </c>
      <c r="P1654" s="1" t="s">
        <v>349</v>
      </c>
      <c r="Q1654" s="1">
        <v>35</v>
      </c>
      <c r="R1654" s="1">
        <f t="shared" si="790"/>
        <v>0</v>
      </c>
      <c r="S1654" s="1">
        <v>200</v>
      </c>
      <c r="T1654" s="1" t="s">
        <v>30</v>
      </c>
      <c r="U1654" s="1">
        <f t="shared" si="800"/>
        <v>0</v>
      </c>
      <c r="V1654" s="1">
        <f t="shared" si="801"/>
        <v>0.2</v>
      </c>
      <c r="W1654" s="1" t="s">
        <v>231</v>
      </c>
      <c r="X1654" s="1" t="str">
        <f t="shared" si="802"/>
        <v>No</v>
      </c>
      <c r="AB1654" t="s">
        <v>480</v>
      </c>
      <c r="AC1654" t="str">
        <f t="shared" si="799"/>
        <v>No</v>
      </c>
      <c r="AD1654" t="str">
        <f t="shared" si="780"/>
        <v>No</v>
      </c>
      <c r="AE1654" t="str">
        <f t="shared" si="781"/>
        <v>No</v>
      </c>
      <c r="AF1654" t="str">
        <f t="shared" si="782"/>
        <v>No</v>
      </c>
      <c r="AG1654" t="str">
        <f t="shared" si="783"/>
        <v>Yes</v>
      </c>
      <c r="AH1654" s="1" t="s">
        <v>348</v>
      </c>
      <c r="AI1654" t="s">
        <v>348</v>
      </c>
      <c r="AJ1654" t="str">
        <f t="shared" si="803"/>
        <v/>
      </c>
      <c r="AK1654" t="str">
        <f t="shared" si="784"/>
        <v/>
      </c>
      <c r="AL1654" t="str">
        <f t="shared" si="785"/>
        <v/>
      </c>
      <c r="AM1654" t="str">
        <f t="shared" si="775"/>
        <v/>
      </c>
      <c r="AN1654" t="str">
        <f t="shared" si="776"/>
        <v>Pharmaceutical</v>
      </c>
      <c r="AO1654" t="str">
        <f t="shared" si="777"/>
        <v/>
      </c>
      <c r="AP1654" t="str">
        <f t="shared" si="778"/>
        <v/>
      </c>
    </row>
    <row r="1655" spans="1:42" hidden="1" x14ac:dyDescent="0.35">
      <c r="A1655" s="1">
        <v>40870112</v>
      </c>
      <c r="B1655" s="1" t="s">
        <v>573</v>
      </c>
      <c r="C1655" s="1" t="s">
        <v>574</v>
      </c>
      <c r="D1655" s="1">
        <v>2017</v>
      </c>
      <c r="E1655" s="1" t="s">
        <v>618</v>
      </c>
      <c r="F1655" s="1">
        <v>67499</v>
      </c>
      <c r="G1655" s="1" t="s">
        <v>286</v>
      </c>
      <c r="H1655" s="1" t="s">
        <v>122</v>
      </c>
      <c r="I1655" s="1" t="s">
        <v>597</v>
      </c>
      <c r="J1655" s="1">
        <v>2440</v>
      </c>
      <c r="K1655" s="1" t="s">
        <v>345</v>
      </c>
      <c r="L1655" s="1" t="s">
        <v>567</v>
      </c>
      <c r="M1655" s="1"/>
      <c r="N1655" s="1" t="s">
        <v>606</v>
      </c>
      <c r="O1655" s="1" t="str">
        <f t="shared" si="804"/>
        <v>No</v>
      </c>
      <c r="P1655" s="1" t="s">
        <v>722</v>
      </c>
      <c r="Q1655" s="1">
        <v>4</v>
      </c>
      <c r="R1655" s="1">
        <f t="shared" si="790"/>
        <v>0</v>
      </c>
      <c r="S1655" s="1">
        <v>4</v>
      </c>
      <c r="T1655" s="1" t="s">
        <v>30</v>
      </c>
      <c r="U1655" s="1">
        <f t="shared" si="800"/>
        <v>0</v>
      </c>
      <c r="V1655" s="1">
        <f t="shared" si="801"/>
        <v>4.0000000000000001E-3</v>
      </c>
      <c r="W1655" s="1" t="s">
        <v>231</v>
      </c>
      <c r="X1655" s="1" t="str">
        <f t="shared" si="802"/>
        <v>No</v>
      </c>
      <c r="AB1655" t="s">
        <v>461</v>
      </c>
      <c r="AC1655" s="1" t="s">
        <v>349</v>
      </c>
      <c r="AD1655" t="str">
        <f t="shared" si="780"/>
        <v>No</v>
      </c>
      <c r="AE1655" t="str">
        <f t="shared" si="781"/>
        <v>No</v>
      </c>
      <c r="AF1655" t="str">
        <f t="shared" si="782"/>
        <v>Yes</v>
      </c>
      <c r="AG1655" t="str">
        <f t="shared" si="783"/>
        <v>Yes</v>
      </c>
      <c r="AH1655" s="1" t="s">
        <v>348</v>
      </c>
      <c r="AI1655" t="s">
        <v>348</v>
      </c>
      <c r="AJ1655" t="str">
        <f t="shared" si="803"/>
        <v>Pesticide</v>
      </c>
      <c r="AK1655" t="str">
        <f t="shared" si="784"/>
        <v/>
      </c>
      <c r="AL1655" t="str">
        <f t="shared" si="785"/>
        <v/>
      </c>
      <c r="AM1655" t="str">
        <f t="shared" si="775"/>
        <v>Industrial</v>
      </c>
      <c r="AN1655" t="str">
        <f t="shared" si="776"/>
        <v>Pharmaceutical</v>
      </c>
      <c r="AO1655" t="str">
        <f t="shared" si="777"/>
        <v/>
      </c>
      <c r="AP1655" t="str">
        <f t="shared" si="778"/>
        <v/>
      </c>
    </row>
    <row r="1656" spans="1:42" hidden="1" x14ac:dyDescent="0.35">
      <c r="A1656" s="1">
        <v>40870112</v>
      </c>
      <c r="B1656" s="1" t="s">
        <v>573</v>
      </c>
      <c r="C1656" s="1" t="s">
        <v>574</v>
      </c>
      <c r="D1656" s="1">
        <v>2017</v>
      </c>
      <c r="E1656" s="1" t="s">
        <v>618</v>
      </c>
      <c r="F1656" s="1">
        <v>68009</v>
      </c>
      <c r="G1656" s="1" t="s">
        <v>328</v>
      </c>
      <c r="H1656" s="1" t="s">
        <v>159</v>
      </c>
      <c r="I1656" s="1" t="s">
        <v>597</v>
      </c>
      <c r="J1656" s="1">
        <v>2440</v>
      </c>
      <c r="K1656" s="1" t="s">
        <v>345</v>
      </c>
      <c r="L1656" s="1" t="s">
        <v>563</v>
      </c>
      <c r="M1656" s="1"/>
      <c r="N1656" s="1" t="s">
        <v>606</v>
      </c>
      <c r="O1656" s="1" t="str">
        <f t="shared" si="804"/>
        <v>No</v>
      </c>
      <c r="P1656" s="1" t="s">
        <v>722</v>
      </c>
      <c r="Q1656" s="1">
        <v>17</v>
      </c>
      <c r="R1656" s="1">
        <f t="shared" si="790"/>
        <v>0</v>
      </c>
      <c r="S1656" s="1">
        <v>28</v>
      </c>
      <c r="T1656" s="1" t="s">
        <v>30</v>
      </c>
      <c r="U1656" s="1">
        <f t="shared" si="800"/>
        <v>0</v>
      </c>
      <c r="V1656" s="1">
        <f t="shared" si="801"/>
        <v>2.8000000000000001E-2</v>
      </c>
      <c r="W1656" s="1" t="s">
        <v>318</v>
      </c>
      <c r="X1656" s="1" t="str">
        <f t="shared" si="802"/>
        <v>No</v>
      </c>
      <c r="AB1656" t="s">
        <v>498</v>
      </c>
      <c r="AC1656" t="str">
        <f>IF(ISNUMBER(SEARCH("Pesticide, active_ingredient", AB1656)), "Yes", "No")</f>
        <v>No</v>
      </c>
      <c r="AD1656" t="str">
        <f t="shared" si="780"/>
        <v>Yes</v>
      </c>
      <c r="AE1656" t="str">
        <f t="shared" si="781"/>
        <v>No</v>
      </c>
      <c r="AF1656" t="str">
        <f t="shared" si="782"/>
        <v>No</v>
      </c>
      <c r="AG1656" t="str">
        <f t="shared" si="783"/>
        <v>Yes</v>
      </c>
      <c r="AH1656" s="1" t="s">
        <v>348</v>
      </c>
      <c r="AI1656" t="s">
        <v>348</v>
      </c>
      <c r="AJ1656" t="str">
        <f t="shared" si="803"/>
        <v/>
      </c>
      <c r="AK1656" t="str">
        <f t="shared" si="784"/>
        <v>PCP</v>
      </c>
      <c r="AL1656" t="str">
        <f t="shared" si="785"/>
        <v/>
      </c>
      <c r="AM1656" t="str">
        <f t="shared" si="775"/>
        <v/>
      </c>
      <c r="AN1656" t="str">
        <f t="shared" si="776"/>
        <v>Pharmaceutical</v>
      </c>
      <c r="AO1656" t="str">
        <f t="shared" si="777"/>
        <v/>
      </c>
      <c r="AP1656" t="str">
        <f t="shared" si="778"/>
        <v/>
      </c>
    </row>
    <row r="1657" spans="1:42" hidden="1" x14ac:dyDescent="0.35">
      <c r="A1657" s="1">
        <v>40870112</v>
      </c>
      <c r="B1657" s="1" t="s">
        <v>573</v>
      </c>
      <c r="C1657" s="1" t="s">
        <v>574</v>
      </c>
      <c r="D1657" s="1">
        <v>2017</v>
      </c>
      <c r="E1657" s="1" t="s">
        <v>618</v>
      </c>
      <c r="F1657" s="1">
        <v>67531</v>
      </c>
      <c r="G1657" s="1" t="s">
        <v>314</v>
      </c>
      <c r="H1657" s="1" t="s">
        <v>148</v>
      </c>
      <c r="I1657" s="1" t="s">
        <v>597</v>
      </c>
      <c r="J1657" s="1">
        <v>2440</v>
      </c>
      <c r="K1657" s="1" t="s">
        <v>345</v>
      </c>
      <c r="L1657" s="1" t="s">
        <v>345</v>
      </c>
      <c r="M1657" s="1"/>
      <c r="N1657" s="1" t="s">
        <v>606</v>
      </c>
      <c r="O1657" s="1" t="str">
        <f t="shared" si="804"/>
        <v>No</v>
      </c>
      <c r="P1657" s="1" t="s">
        <v>722</v>
      </c>
      <c r="Q1657" s="1">
        <v>140</v>
      </c>
      <c r="R1657" s="1">
        <f t="shared" si="790"/>
        <v>0</v>
      </c>
      <c r="S1657" s="1">
        <v>97</v>
      </c>
      <c r="T1657" s="1" t="s">
        <v>30</v>
      </c>
      <c r="U1657" s="1">
        <f t="shared" si="800"/>
        <v>0</v>
      </c>
      <c r="V1657" s="1">
        <f t="shared" si="801"/>
        <v>9.7000000000000003E-2</v>
      </c>
      <c r="W1657" s="1" t="s">
        <v>231</v>
      </c>
      <c r="X1657" s="1" t="str">
        <f t="shared" si="802"/>
        <v>No</v>
      </c>
      <c r="AB1657" s="1" t="s">
        <v>488</v>
      </c>
      <c r="AC1657" t="str">
        <f>IF(ISNUMBER(SEARCH("Pesticide, active_ingredient", AB1657)), "Yes", "No")</f>
        <v>No</v>
      </c>
      <c r="AD1657" t="str">
        <f t="shared" si="780"/>
        <v>No</v>
      </c>
      <c r="AE1657" t="str">
        <f t="shared" si="781"/>
        <v>No</v>
      </c>
      <c r="AF1657" t="str">
        <f t="shared" si="782"/>
        <v>No</v>
      </c>
      <c r="AG1657" t="str">
        <f t="shared" si="783"/>
        <v>Yes</v>
      </c>
      <c r="AH1657" s="1" t="s">
        <v>348</v>
      </c>
      <c r="AI1657" t="s">
        <v>348</v>
      </c>
      <c r="AJ1657" t="str">
        <f t="shared" si="803"/>
        <v/>
      </c>
      <c r="AK1657" t="str">
        <f t="shared" si="784"/>
        <v/>
      </c>
      <c r="AL1657" t="str">
        <f t="shared" si="785"/>
        <v/>
      </c>
      <c r="AM1657" t="str">
        <f t="shared" si="775"/>
        <v/>
      </c>
      <c r="AN1657" t="str">
        <f t="shared" si="776"/>
        <v>Pharmaceutical</v>
      </c>
      <c r="AO1657" t="str">
        <f t="shared" si="777"/>
        <v/>
      </c>
      <c r="AP1657" t="str">
        <f t="shared" si="778"/>
        <v/>
      </c>
    </row>
    <row r="1658" spans="1:42" hidden="1" x14ac:dyDescent="0.35">
      <c r="A1658" s="1">
        <v>40870112</v>
      </c>
      <c r="B1658" s="1" t="s">
        <v>573</v>
      </c>
      <c r="C1658" s="1" t="s">
        <v>574</v>
      </c>
      <c r="D1658" s="1">
        <v>2017</v>
      </c>
      <c r="E1658" s="1" t="s">
        <v>618</v>
      </c>
      <c r="F1658" s="1">
        <v>34376</v>
      </c>
      <c r="G1658" s="1" t="s">
        <v>185</v>
      </c>
      <c r="H1658" s="1" t="s">
        <v>15</v>
      </c>
      <c r="I1658" s="1" t="s">
        <v>596</v>
      </c>
      <c r="J1658" s="1">
        <v>4433</v>
      </c>
      <c r="K1658" s="1" t="s">
        <v>614</v>
      </c>
      <c r="L1658" s="1" t="s">
        <v>543</v>
      </c>
      <c r="M1658" s="1" t="s">
        <v>507</v>
      </c>
      <c r="O1658" s="1" t="str">
        <f t="shared" si="804"/>
        <v>Yes</v>
      </c>
      <c r="P1658" s="1" t="s">
        <v>349</v>
      </c>
      <c r="Q1658" s="1">
        <v>0.06</v>
      </c>
      <c r="R1658" s="1">
        <f t="shared" si="790"/>
        <v>0.06</v>
      </c>
      <c r="S1658" s="1">
        <v>0.02</v>
      </c>
      <c r="T1658" s="1" t="s">
        <v>7</v>
      </c>
      <c r="U1658" s="1">
        <f>R1658/1</f>
        <v>0.06</v>
      </c>
      <c r="V1658" s="1">
        <f>S1658</f>
        <v>0.02</v>
      </c>
      <c r="W1658" s="1" t="s">
        <v>177</v>
      </c>
      <c r="X1658" s="1" t="str">
        <f>IF(S1658&lt;R1658, "Yes*", "No")</f>
        <v>Yes*</v>
      </c>
      <c r="AB1658" t="s">
        <v>356</v>
      </c>
      <c r="AC1658" t="str">
        <f>IF(ISNUMBER(SEARCH("Pesticide, active_ingredient", AB1658)), "Yes", "No")</f>
        <v>No</v>
      </c>
      <c r="AD1658" t="str">
        <f t="shared" si="780"/>
        <v>No</v>
      </c>
      <c r="AE1658" t="str">
        <f t="shared" si="781"/>
        <v>Yes</v>
      </c>
      <c r="AF1658" t="str">
        <f t="shared" si="782"/>
        <v>Yes</v>
      </c>
      <c r="AG1658" t="str">
        <f t="shared" si="783"/>
        <v>No</v>
      </c>
      <c r="AH1658" t="s">
        <v>349</v>
      </c>
      <c r="AI1658" t="s">
        <v>348</v>
      </c>
      <c r="AJ1658" t="str">
        <f t="shared" si="803"/>
        <v/>
      </c>
      <c r="AK1658" t="str">
        <f t="shared" si="784"/>
        <v/>
      </c>
      <c r="AL1658" t="str">
        <f t="shared" si="785"/>
        <v>Consumer</v>
      </c>
      <c r="AM1658" t="str">
        <f t="shared" si="775"/>
        <v>Industrial</v>
      </c>
      <c r="AN1658" t="str">
        <f t="shared" si="776"/>
        <v/>
      </c>
      <c r="AO1658" t="str">
        <f t="shared" si="777"/>
        <v>PAH</v>
      </c>
      <c r="AP1658" t="str">
        <f t="shared" si="778"/>
        <v/>
      </c>
    </row>
    <row r="1659" spans="1:42" hidden="1" x14ac:dyDescent="0.35">
      <c r="A1659" s="1">
        <v>40870112</v>
      </c>
      <c r="B1659" s="1" t="s">
        <v>573</v>
      </c>
      <c r="C1659" s="1" t="s">
        <v>574</v>
      </c>
      <c r="D1659" s="1">
        <v>2017</v>
      </c>
      <c r="E1659" s="1" t="s">
        <v>618</v>
      </c>
      <c r="F1659" s="1">
        <v>67489</v>
      </c>
      <c r="G1659" s="1" t="s">
        <v>278</v>
      </c>
      <c r="H1659" s="1" t="s">
        <v>114</v>
      </c>
      <c r="I1659" s="1" t="s">
        <v>597</v>
      </c>
      <c r="J1659" s="1">
        <v>2440</v>
      </c>
      <c r="K1659" s="1" t="s">
        <v>345</v>
      </c>
      <c r="L1659" s="1" t="s">
        <v>345</v>
      </c>
      <c r="M1659" s="1"/>
      <c r="N1659" s="1" t="s">
        <v>606</v>
      </c>
      <c r="O1659" s="1" t="str">
        <f t="shared" si="804"/>
        <v>No</v>
      </c>
      <c r="P1659" s="1" t="s">
        <v>722</v>
      </c>
      <c r="Q1659" s="1">
        <v>20</v>
      </c>
      <c r="R1659" s="1">
        <f t="shared" si="790"/>
        <v>0</v>
      </c>
      <c r="S1659" s="1">
        <v>6.4</v>
      </c>
      <c r="T1659" s="1" t="s">
        <v>30</v>
      </c>
      <c r="U1659" s="1">
        <f t="shared" ref="U1659:U1673" si="805">R1659/1000</f>
        <v>0</v>
      </c>
      <c r="V1659" s="1">
        <f t="shared" ref="V1659:V1673" si="806">S1659/1000</f>
        <v>6.4000000000000003E-3</v>
      </c>
      <c r="W1659" s="1" t="s">
        <v>231</v>
      </c>
      <c r="X1659" s="1" t="str">
        <f>IF(N1659="E", "Yes", "No")</f>
        <v>No</v>
      </c>
      <c r="AB1659" t="s">
        <v>454</v>
      </c>
      <c r="AC1659" t="str">
        <f>IF(ISNUMBER(SEARCH("Pesticide, active_ingredient", AB1659)), "Yes", "No")</f>
        <v>No</v>
      </c>
      <c r="AD1659" t="str">
        <f t="shared" si="780"/>
        <v>No</v>
      </c>
      <c r="AE1659" t="str">
        <f t="shared" si="781"/>
        <v>No</v>
      </c>
      <c r="AF1659" t="str">
        <f t="shared" si="782"/>
        <v>No</v>
      </c>
      <c r="AG1659" t="str">
        <f t="shared" si="783"/>
        <v>Yes</v>
      </c>
      <c r="AH1659" s="1" t="s">
        <v>348</v>
      </c>
      <c r="AI1659" t="s">
        <v>348</v>
      </c>
      <c r="AJ1659" t="str">
        <f t="shared" si="803"/>
        <v/>
      </c>
      <c r="AK1659" t="str">
        <f t="shared" si="784"/>
        <v/>
      </c>
      <c r="AL1659" t="str">
        <f t="shared" si="785"/>
        <v/>
      </c>
      <c r="AM1659" t="str">
        <f t="shared" ref="AM1659:AM1722" si="807">IF(AF1659="Yes", "Industrial", "")</f>
        <v/>
      </c>
      <c r="AN1659" t="str">
        <f t="shared" ref="AN1659:AN1722" si="808">IF(AG1659="Yes", "Pharmaceutical", "")</f>
        <v>Pharmaceutical</v>
      </c>
      <c r="AO1659" t="str">
        <f t="shared" ref="AO1659:AO1722" si="809">IF(AH1659="Yes", "PAH", "")</f>
        <v/>
      </c>
      <c r="AP1659" t="str">
        <f t="shared" ref="AP1659:AP1722" si="810">IF(AI1659="Yes", "Other", "")</f>
        <v/>
      </c>
    </row>
    <row r="1660" spans="1:42" hidden="1" x14ac:dyDescent="0.35">
      <c r="A1660" s="1">
        <v>40870112</v>
      </c>
      <c r="B1660" s="1" t="s">
        <v>573</v>
      </c>
      <c r="C1660" s="1" t="s">
        <v>574</v>
      </c>
      <c r="D1660" s="1">
        <v>2017</v>
      </c>
      <c r="E1660" s="1" t="s">
        <v>618</v>
      </c>
      <c r="F1660" s="1">
        <v>67459</v>
      </c>
      <c r="G1660" s="1" t="s">
        <v>254</v>
      </c>
      <c r="H1660" s="1" t="s">
        <v>92</v>
      </c>
      <c r="I1660" s="1" t="s">
        <v>597</v>
      </c>
      <c r="J1660" s="1">
        <v>2440</v>
      </c>
      <c r="K1660" s="1" t="s">
        <v>345</v>
      </c>
      <c r="L1660" s="1" t="s">
        <v>565</v>
      </c>
      <c r="M1660" s="1"/>
      <c r="N1660" s="1" t="s">
        <v>606</v>
      </c>
      <c r="O1660" s="1" t="str">
        <f t="shared" si="804"/>
        <v>No</v>
      </c>
      <c r="P1660" s="1" t="s">
        <v>722</v>
      </c>
      <c r="Q1660" s="1">
        <v>200</v>
      </c>
      <c r="R1660" s="1">
        <f t="shared" si="790"/>
        <v>0</v>
      </c>
      <c r="S1660" s="1">
        <v>147</v>
      </c>
      <c r="T1660" s="1" t="s">
        <v>30</v>
      </c>
      <c r="U1660" s="1">
        <f t="shared" si="805"/>
        <v>0</v>
      </c>
      <c r="V1660" s="1">
        <f t="shared" si="806"/>
        <v>0.14699999999999999</v>
      </c>
      <c r="W1660" s="1" t="s">
        <v>231</v>
      </c>
      <c r="X1660" s="1" t="str">
        <f>IF(N1660="E", "Yes", "No")</f>
        <v>No</v>
      </c>
      <c r="AB1660" t="s">
        <v>430</v>
      </c>
      <c r="AC1660" s="1" t="s">
        <v>349</v>
      </c>
      <c r="AD1660" t="str">
        <f t="shared" si="780"/>
        <v>Yes</v>
      </c>
      <c r="AE1660" t="str">
        <f t="shared" si="781"/>
        <v>No</v>
      </c>
      <c r="AF1660" t="str">
        <f t="shared" si="782"/>
        <v>Yes</v>
      </c>
      <c r="AG1660" t="str">
        <f t="shared" si="783"/>
        <v>Yes</v>
      </c>
      <c r="AH1660" s="1" t="s">
        <v>348</v>
      </c>
      <c r="AI1660" t="s">
        <v>348</v>
      </c>
      <c r="AJ1660" t="str">
        <f t="shared" si="803"/>
        <v>Pesticide</v>
      </c>
      <c r="AK1660" t="str">
        <f t="shared" si="784"/>
        <v>PCP</v>
      </c>
      <c r="AL1660" t="str">
        <f t="shared" si="785"/>
        <v/>
      </c>
      <c r="AM1660" t="str">
        <f t="shared" si="807"/>
        <v>Industrial</v>
      </c>
      <c r="AN1660" t="str">
        <f t="shared" si="808"/>
        <v>Pharmaceutical</v>
      </c>
      <c r="AO1660" t="str">
        <f t="shared" si="809"/>
        <v/>
      </c>
      <c r="AP1660" t="str">
        <f t="shared" si="810"/>
        <v/>
      </c>
    </row>
    <row r="1661" spans="1:42" hidden="1" x14ac:dyDescent="0.35">
      <c r="A1661" s="1">
        <v>40870112</v>
      </c>
      <c r="B1661" s="1" t="s">
        <v>573</v>
      </c>
      <c r="C1661" s="1" t="s">
        <v>574</v>
      </c>
      <c r="D1661" s="1">
        <v>2017</v>
      </c>
      <c r="E1661" s="1" t="s">
        <v>618</v>
      </c>
      <c r="F1661" s="1">
        <v>67483</v>
      </c>
      <c r="G1661" s="1" t="s">
        <v>273</v>
      </c>
      <c r="H1661" s="1" t="s">
        <v>109</v>
      </c>
      <c r="I1661" s="1" t="s">
        <v>597</v>
      </c>
      <c r="J1661" s="1">
        <v>2440</v>
      </c>
      <c r="K1661" s="1" t="s">
        <v>345</v>
      </c>
      <c r="L1661" s="1" t="s">
        <v>561</v>
      </c>
      <c r="M1661" s="1"/>
      <c r="N1661" s="1" t="s">
        <v>606</v>
      </c>
      <c r="O1661" s="1" t="str">
        <f t="shared" si="804"/>
        <v>No</v>
      </c>
      <c r="P1661" s="1" t="s">
        <v>722</v>
      </c>
      <c r="Q1661" s="1">
        <v>150</v>
      </c>
      <c r="R1661" s="1">
        <f t="shared" si="790"/>
        <v>0</v>
      </c>
      <c r="S1661" s="1">
        <v>150</v>
      </c>
      <c r="T1661" s="1" t="s">
        <v>30</v>
      </c>
      <c r="U1661" s="1">
        <f t="shared" si="805"/>
        <v>0</v>
      </c>
      <c r="V1661" s="1">
        <f t="shared" si="806"/>
        <v>0.15</v>
      </c>
      <c r="W1661" s="1" t="s">
        <v>231</v>
      </c>
      <c r="X1661" s="1" t="str">
        <f>IF(N1661="E", "Yes", "No")</f>
        <v>No</v>
      </c>
      <c r="AB1661" t="s">
        <v>449</v>
      </c>
      <c r="AC1661" t="str">
        <f>IF(ISNUMBER(SEARCH("Pesticide, active_ingredient", AB1661)), "Yes", "No")</f>
        <v>No</v>
      </c>
      <c r="AD1661" t="str">
        <f t="shared" si="780"/>
        <v>No</v>
      </c>
      <c r="AE1661" t="str">
        <f t="shared" si="781"/>
        <v>No</v>
      </c>
      <c r="AF1661" t="str">
        <f t="shared" si="782"/>
        <v>Yes</v>
      </c>
      <c r="AG1661" t="str">
        <f t="shared" si="783"/>
        <v>Yes</v>
      </c>
      <c r="AH1661" s="1" t="s">
        <v>348</v>
      </c>
      <c r="AI1661" t="s">
        <v>348</v>
      </c>
      <c r="AJ1661" t="str">
        <f t="shared" si="803"/>
        <v/>
      </c>
      <c r="AK1661" t="str">
        <f t="shared" si="784"/>
        <v/>
      </c>
      <c r="AL1661" t="str">
        <f t="shared" si="785"/>
        <v/>
      </c>
      <c r="AM1661" t="str">
        <f t="shared" si="807"/>
        <v>Industrial</v>
      </c>
      <c r="AN1661" t="str">
        <f t="shared" si="808"/>
        <v>Pharmaceutical</v>
      </c>
      <c r="AO1661" t="str">
        <f t="shared" si="809"/>
        <v/>
      </c>
      <c r="AP1661" t="str">
        <f t="shared" si="810"/>
        <v/>
      </c>
    </row>
    <row r="1662" spans="1:42" hidden="1" x14ac:dyDescent="0.35">
      <c r="A1662" s="1">
        <v>40870112</v>
      </c>
      <c r="B1662" s="1" t="s">
        <v>573</v>
      </c>
      <c r="C1662" s="1" t="s">
        <v>574</v>
      </c>
      <c r="D1662" s="1">
        <v>2017</v>
      </c>
      <c r="E1662" s="1" t="s">
        <v>618</v>
      </c>
      <c r="F1662" s="1">
        <v>67462</v>
      </c>
      <c r="G1662" s="1" t="s">
        <v>257</v>
      </c>
      <c r="H1662" s="1" t="s">
        <v>94</v>
      </c>
      <c r="I1662" s="1" t="s">
        <v>597</v>
      </c>
      <c r="J1662" s="1">
        <v>2440</v>
      </c>
      <c r="K1662" s="1" t="s">
        <v>345</v>
      </c>
      <c r="L1662" s="1" t="s">
        <v>565</v>
      </c>
      <c r="M1662" s="1" t="s">
        <v>345</v>
      </c>
      <c r="O1662" s="1" t="str">
        <f t="shared" si="804"/>
        <v>Yes</v>
      </c>
      <c r="P1662" s="1" t="s">
        <v>349</v>
      </c>
      <c r="Q1662" s="1">
        <v>14.6</v>
      </c>
      <c r="R1662" s="1">
        <f t="shared" si="790"/>
        <v>14.6</v>
      </c>
      <c r="S1662" s="1">
        <v>8</v>
      </c>
      <c r="T1662" s="1" t="s">
        <v>30</v>
      </c>
      <c r="U1662" s="1">
        <f t="shared" si="805"/>
        <v>1.46E-2</v>
      </c>
      <c r="V1662" s="1">
        <f t="shared" si="806"/>
        <v>8.0000000000000002E-3</v>
      </c>
      <c r="W1662" s="1" t="s">
        <v>231</v>
      </c>
      <c r="X1662" s="1" t="str">
        <f>IF(S1662&lt;R1662, "Yes*", "No")</f>
        <v>Yes*</v>
      </c>
      <c r="AB1662" t="s">
        <v>433</v>
      </c>
      <c r="AC1662" s="1" t="s">
        <v>349</v>
      </c>
      <c r="AD1662" t="str">
        <f t="shared" si="780"/>
        <v>Yes</v>
      </c>
      <c r="AE1662" t="str">
        <f t="shared" si="781"/>
        <v>No</v>
      </c>
      <c r="AF1662" t="str">
        <f t="shared" si="782"/>
        <v>Yes</v>
      </c>
      <c r="AG1662" t="str">
        <f t="shared" si="783"/>
        <v>Yes</v>
      </c>
      <c r="AH1662" s="1" t="s">
        <v>348</v>
      </c>
      <c r="AI1662" t="s">
        <v>348</v>
      </c>
      <c r="AJ1662" t="str">
        <f t="shared" si="803"/>
        <v>Pesticide</v>
      </c>
      <c r="AK1662" t="str">
        <f t="shared" si="784"/>
        <v>PCP</v>
      </c>
      <c r="AL1662" t="str">
        <f t="shared" si="785"/>
        <v/>
      </c>
      <c r="AM1662" t="str">
        <f t="shared" si="807"/>
        <v>Industrial</v>
      </c>
      <c r="AN1662" t="str">
        <f t="shared" si="808"/>
        <v>Pharmaceutical</v>
      </c>
      <c r="AO1662" t="str">
        <f t="shared" si="809"/>
        <v/>
      </c>
      <c r="AP1662" t="str">
        <f t="shared" si="810"/>
        <v/>
      </c>
    </row>
    <row r="1663" spans="1:42" hidden="1" x14ac:dyDescent="0.35">
      <c r="A1663" s="1">
        <v>40870112</v>
      </c>
      <c r="B1663" s="1" t="s">
        <v>573</v>
      </c>
      <c r="C1663" s="1" t="s">
        <v>574</v>
      </c>
      <c r="D1663" s="1">
        <v>2017</v>
      </c>
      <c r="E1663" s="1" t="s">
        <v>618</v>
      </c>
      <c r="F1663" s="1">
        <v>67522</v>
      </c>
      <c r="G1663" s="1" t="s">
        <v>306</v>
      </c>
      <c r="H1663" s="1" t="s">
        <v>140</v>
      </c>
      <c r="I1663" s="1" t="s">
        <v>597</v>
      </c>
      <c r="J1663" s="1">
        <v>2440</v>
      </c>
      <c r="K1663" s="1" t="s">
        <v>345</v>
      </c>
      <c r="L1663" s="1" t="s">
        <v>345</v>
      </c>
      <c r="M1663" s="1"/>
      <c r="N1663" s="1" t="s">
        <v>606</v>
      </c>
      <c r="O1663" s="1" t="str">
        <f t="shared" si="804"/>
        <v>No</v>
      </c>
      <c r="P1663" s="1" t="s">
        <v>722</v>
      </c>
      <c r="Q1663" s="1">
        <v>37</v>
      </c>
      <c r="R1663" s="1">
        <f t="shared" si="790"/>
        <v>0</v>
      </c>
      <c r="S1663" s="1">
        <v>37</v>
      </c>
      <c r="T1663" s="1" t="s">
        <v>30</v>
      </c>
      <c r="U1663" s="1">
        <f t="shared" si="805"/>
        <v>0</v>
      </c>
      <c r="V1663" s="1">
        <f t="shared" si="806"/>
        <v>3.6999999999999998E-2</v>
      </c>
      <c r="W1663" s="1" t="s">
        <v>231</v>
      </c>
      <c r="X1663" s="1" t="str">
        <f t="shared" ref="X1663:X1680" si="811">IF(N1663="E", "Yes", "No")</f>
        <v>No</v>
      </c>
      <c r="AB1663" t="s">
        <v>481</v>
      </c>
      <c r="AC1663" t="str">
        <f>IF(ISNUMBER(SEARCH("Pesticide, active_ingredient", AB1663)), "Yes", "No")</f>
        <v>No</v>
      </c>
      <c r="AD1663" t="str">
        <f t="shared" ref="AD1663:AD1726" si="812">IF(ISNUMBER(SEARCH("Personal_care", AB1663)), "Yes", "No")</f>
        <v>No</v>
      </c>
      <c r="AE1663" t="str">
        <f t="shared" ref="AE1663:AE1726" si="813">IF(ISNUMBER(SEARCH("Consumer_use", AB1663)), "Yes", "No")</f>
        <v>No</v>
      </c>
      <c r="AF1663" t="str">
        <f t="shared" ref="AF1663:AF1726" si="814">IF(ISNUMBER(SEARCH("Industrial_manufacturing", AB1663)), "Yes", "No")</f>
        <v>No</v>
      </c>
      <c r="AG1663" t="str">
        <f t="shared" ref="AG1663:AG1726" si="815">IF(ISNUMBER(SEARCH("Drug", AB1663)), "Yes", "No")</f>
        <v>Yes</v>
      </c>
      <c r="AH1663" s="1" t="s">
        <v>348</v>
      </c>
      <c r="AI1663" t="s">
        <v>348</v>
      </c>
      <c r="AJ1663" t="str">
        <f t="shared" si="803"/>
        <v/>
      </c>
      <c r="AK1663" t="str">
        <f t="shared" si="784"/>
        <v/>
      </c>
      <c r="AL1663" t="str">
        <f t="shared" si="785"/>
        <v/>
      </c>
      <c r="AM1663" t="str">
        <f t="shared" si="807"/>
        <v/>
      </c>
      <c r="AN1663" t="str">
        <f t="shared" si="808"/>
        <v>Pharmaceutical</v>
      </c>
      <c r="AO1663" t="str">
        <f t="shared" si="809"/>
        <v/>
      </c>
      <c r="AP1663" t="str">
        <f t="shared" si="810"/>
        <v/>
      </c>
    </row>
    <row r="1664" spans="1:42" hidden="1" x14ac:dyDescent="0.35">
      <c r="A1664" s="1">
        <v>40870112</v>
      </c>
      <c r="B1664" s="1" t="s">
        <v>573</v>
      </c>
      <c r="C1664" s="1" t="s">
        <v>574</v>
      </c>
      <c r="D1664" s="1">
        <v>2017</v>
      </c>
      <c r="E1664" s="1" t="s">
        <v>618</v>
      </c>
      <c r="F1664" s="1">
        <v>67435</v>
      </c>
      <c r="G1664" s="1" t="s">
        <v>233</v>
      </c>
      <c r="H1664" s="1" t="s">
        <v>71</v>
      </c>
      <c r="I1664" s="1" t="s">
        <v>597</v>
      </c>
      <c r="J1664" s="1">
        <v>2440</v>
      </c>
      <c r="K1664" s="1" t="s">
        <v>345</v>
      </c>
      <c r="L1664" s="1" t="s">
        <v>544</v>
      </c>
      <c r="M1664" s="1"/>
      <c r="N1664" s="1" t="s">
        <v>606</v>
      </c>
      <c r="O1664" s="1" t="str">
        <f t="shared" si="804"/>
        <v>No</v>
      </c>
      <c r="P1664" s="1" t="s">
        <v>722</v>
      </c>
      <c r="Q1664" s="1">
        <v>20</v>
      </c>
      <c r="R1664" s="1">
        <f t="shared" si="790"/>
        <v>0</v>
      </c>
      <c r="S1664" s="1">
        <v>60</v>
      </c>
      <c r="T1664" s="1" t="s">
        <v>30</v>
      </c>
      <c r="U1664" s="1">
        <f t="shared" si="805"/>
        <v>0</v>
      </c>
      <c r="V1664" s="1">
        <f t="shared" si="806"/>
        <v>0.06</v>
      </c>
      <c r="W1664" s="1" t="s">
        <v>230</v>
      </c>
      <c r="X1664" s="1" t="str">
        <f t="shared" si="811"/>
        <v>No</v>
      </c>
      <c r="AB1664" t="s">
        <v>412</v>
      </c>
      <c r="AC1664" s="1" t="s">
        <v>349</v>
      </c>
      <c r="AD1664" t="str">
        <f t="shared" si="812"/>
        <v>Yes</v>
      </c>
      <c r="AE1664" t="str">
        <f t="shared" si="813"/>
        <v>Yes</v>
      </c>
      <c r="AF1664" t="str">
        <f t="shared" si="814"/>
        <v>Yes</v>
      </c>
      <c r="AG1664" t="str">
        <f t="shared" si="815"/>
        <v>Yes</v>
      </c>
      <c r="AH1664" s="1" t="s">
        <v>348</v>
      </c>
      <c r="AI1664" t="s">
        <v>348</v>
      </c>
      <c r="AJ1664" t="str">
        <f t="shared" si="803"/>
        <v>Pesticide</v>
      </c>
      <c r="AK1664" t="str">
        <f t="shared" si="784"/>
        <v>PCP</v>
      </c>
      <c r="AL1664" t="str">
        <f t="shared" si="785"/>
        <v>Consumer</v>
      </c>
      <c r="AM1664" t="str">
        <f t="shared" si="807"/>
        <v>Industrial</v>
      </c>
      <c r="AN1664" t="str">
        <f t="shared" si="808"/>
        <v>Pharmaceutical</v>
      </c>
      <c r="AO1664" t="str">
        <f t="shared" si="809"/>
        <v/>
      </c>
      <c r="AP1664" t="str">
        <f t="shared" si="810"/>
        <v/>
      </c>
    </row>
    <row r="1665" spans="1:42" hidden="1" x14ac:dyDescent="0.35">
      <c r="A1665" s="1">
        <v>40870112</v>
      </c>
      <c r="B1665" s="1" t="s">
        <v>573</v>
      </c>
      <c r="C1665" s="1" t="s">
        <v>574</v>
      </c>
      <c r="D1665" s="1">
        <v>2017</v>
      </c>
      <c r="E1665" s="1" t="s">
        <v>618</v>
      </c>
      <c r="F1665" s="1">
        <v>67492</v>
      </c>
      <c r="G1665" s="1" t="s">
        <v>279</v>
      </c>
      <c r="H1665" s="1" t="s">
        <v>115</v>
      </c>
      <c r="I1665" s="1" t="s">
        <v>597</v>
      </c>
      <c r="J1665" s="1">
        <v>2440</v>
      </c>
      <c r="K1665" s="1" t="s">
        <v>345</v>
      </c>
      <c r="L1665" s="1" t="s">
        <v>566</v>
      </c>
      <c r="M1665" s="1" t="s">
        <v>345</v>
      </c>
      <c r="N1665" s="1" t="s">
        <v>607</v>
      </c>
      <c r="O1665" s="1" t="str">
        <f t="shared" si="804"/>
        <v>Yes</v>
      </c>
      <c r="P1665" s="1" t="s">
        <v>349</v>
      </c>
      <c r="Q1665" s="1">
        <v>82.4</v>
      </c>
      <c r="R1665" s="1">
        <f t="shared" si="790"/>
        <v>82.4</v>
      </c>
      <c r="S1665" s="1">
        <v>13</v>
      </c>
      <c r="T1665" s="1" t="s">
        <v>30</v>
      </c>
      <c r="U1665" s="1">
        <f t="shared" si="805"/>
        <v>8.2400000000000001E-2</v>
      </c>
      <c r="V1665" s="1">
        <f t="shared" si="806"/>
        <v>1.2999999999999999E-2</v>
      </c>
      <c r="W1665" s="1" t="s">
        <v>231</v>
      </c>
      <c r="X1665" s="1" t="str">
        <f t="shared" si="811"/>
        <v>Yes</v>
      </c>
      <c r="AB1665" t="s">
        <v>455</v>
      </c>
      <c r="AC1665" t="str">
        <f t="shared" ref="AC1665:AC1671" si="816">IF(ISNUMBER(SEARCH("Pesticide, active_ingredient", AB1665)), "Yes", "No")</f>
        <v>No</v>
      </c>
      <c r="AD1665" t="str">
        <f t="shared" si="812"/>
        <v>Yes</v>
      </c>
      <c r="AE1665" t="str">
        <f t="shared" si="813"/>
        <v>No</v>
      </c>
      <c r="AF1665" t="str">
        <f t="shared" si="814"/>
        <v>Yes</v>
      </c>
      <c r="AG1665" t="str">
        <f t="shared" si="815"/>
        <v>Yes</v>
      </c>
      <c r="AH1665" s="1" t="s">
        <v>348</v>
      </c>
      <c r="AI1665" t="s">
        <v>348</v>
      </c>
      <c r="AJ1665" t="str">
        <f t="shared" si="803"/>
        <v/>
      </c>
      <c r="AK1665" t="str">
        <f t="shared" si="784"/>
        <v>PCP</v>
      </c>
      <c r="AL1665" t="str">
        <f t="shared" si="785"/>
        <v/>
      </c>
      <c r="AM1665" t="str">
        <f t="shared" si="807"/>
        <v>Industrial</v>
      </c>
      <c r="AN1665" t="str">
        <f t="shared" si="808"/>
        <v>Pharmaceutical</v>
      </c>
      <c r="AO1665" t="str">
        <f t="shared" si="809"/>
        <v/>
      </c>
      <c r="AP1665" t="str">
        <f t="shared" si="810"/>
        <v/>
      </c>
    </row>
    <row r="1666" spans="1:42" hidden="1" x14ac:dyDescent="0.35">
      <c r="A1666" s="1">
        <v>40870112</v>
      </c>
      <c r="B1666" s="1" t="s">
        <v>573</v>
      </c>
      <c r="C1666" s="1" t="s">
        <v>574</v>
      </c>
      <c r="D1666" s="1">
        <v>2017</v>
      </c>
      <c r="E1666" s="1" t="s">
        <v>618</v>
      </c>
      <c r="F1666" s="1">
        <v>67523</v>
      </c>
      <c r="G1666" s="1" t="s">
        <v>307</v>
      </c>
      <c r="H1666" s="1" t="s">
        <v>141</v>
      </c>
      <c r="I1666" s="1" t="s">
        <v>597</v>
      </c>
      <c r="J1666" s="1">
        <v>2440</v>
      </c>
      <c r="K1666" s="1" t="s">
        <v>345</v>
      </c>
      <c r="L1666" s="1" t="s">
        <v>561</v>
      </c>
      <c r="M1666" s="1"/>
      <c r="N1666" s="1" t="s">
        <v>606</v>
      </c>
      <c r="O1666" s="1" t="str">
        <f t="shared" si="804"/>
        <v>No</v>
      </c>
      <c r="P1666" s="1" t="s">
        <v>722</v>
      </c>
      <c r="Q1666" s="1">
        <v>27</v>
      </c>
      <c r="R1666" s="1">
        <f t="shared" si="790"/>
        <v>0</v>
      </c>
      <c r="S1666" s="1">
        <v>10</v>
      </c>
      <c r="T1666" s="1" t="s">
        <v>30</v>
      </c>
      <c r="U1666" s="1">
        <f t="shared" si="805"/>
        <v>0</v>
      </c>
      <c r="V1666" s="1">
        <f t="shared" si="806"/>
        <v>0.01</v>
      </c>
      <c r="W1666" s="1" t="s">
        <v>231</v>
      </c>
      <c r="X1666" s="1" t="str">
        <f t="shared" si="811"/>
        <v>No</v>
      </c>
      <c r="AB1666" t="s">
        <v>482</v>
      </c>
      <c r="AC1666" t="str">
        <f t="shared" si="816"/>
        <v>No</v>
      </c>
      <c r="AD1666" t="str">
        <f t="shared" si="812"/>
        <v>No</v>
      </c>
      <c r="AE1666" t="str">
        <f t="shared" si="813"/>
        <v>No</v>
      </c>
      <c r="AF1666" t="str">
        <f t="shared" si="814"/>
        <v>Yes</v>
      </c>
      <c r="AG1666" t="str">
        <f t="shared" si="815"/>
        <v>Yes</v>
      </c>
      <c r="AH1666" s="1" t="s">
        <v>348</v>
      </c>
      <c r="AI1666" t="s">
        <v>348</v>
      </c>
      <c r="AJ1666" t="str">
        <f t="shared" si="803"/>
        <v/>
      </c>
      <c r="AK1666" t="str">
        <f t="shared" ref="AK1666:AK1729" si="817">IF(AD1666="Yes", "PCP", "")</f>
        <v/>
      </c>
      <c r="AL1666" t="str">
        <f t="shared" ref="AL1666:AL1729" si="818">IF(AE1666="Yes", "Consumer", "")</f>
        <v/>
      </c>
      <c r="AM1666" t="str">
        <f t="shared" si="807"/>
        <v>Industrial</v>
      </c>
      <c r="AN1666" t="str">
        <f t="shared" si="808"/>
        <v>Pharmaceutical</v>
      </c>
      <c r="AO1666" t="str">
        <f t="shared" si="809"/>
        <v/>
      </c>
      <c r="AP1666" t="str">
        <f t="shared" si="810"/>
        <v/>
      </c>
    </row>
    <row r="1667" spans="1:42" hidden="1" x14ac:dyDescent="0.35">
      <c r="A1667" s="1">
        <v>40870112</v>
      </c>
      <c r="B1667" s="1" t="s">
        <v>573</v>
      </c>
      <c r="C1667" s="1" t="s">
        <v>574</v>
      </c>
      <c r="D1667" s="1">
        <v>2017</v>
      </c>
      <c r="E1667" s="1" t="s">
        <v>618</v>
      </c>
      <c r="F1667" s="1">
        <v>67442</v>
      </c>
      <c r="G1667" s="1" t="s">
        <v>239</v>
      </c>
      <c r="H1667" s="1" t="s">
        <v>77</v>
      </c>
      <c r="I1667" s="1" t="s">
        <v>597</v>
      </c>
      <c r="J1667" s="1">
        <v>2440</v>
      </c>
      <c r="K1667" s="1" t="s">
        <v>345</v>
      </c>
      <c r="L1667" s="1" t="s">
        <v>561</v>
      </c>
      <c r="M1667" s="1"/>
      <c r="N1667" s="1" t="s">
        <v>606</v>
      </c>
      <c r="O1667" s="1" t="str">
        <f t="shared" si="804"/>
        <v>No</v>
      </c>
      <c r="P1667" s="1" t="s">
        <v>722</v>
      </c>
      <c r="Q1667" s="1">
        <v>200</v>
      </c>
      <c r="R1667" s="1">
        <f t="shared" si="790"/>
        <v>0</v>
      </c>
      <c r="S1667" s="1">
        <v>140</v>
      </c>
      <c r="T1667" s="1" t="s">
        <v>30</v>
      </c>
      <c r="U1667" s="1">
        <f t="shared" si="805"/>
        <v>0</v>
      </c>
      <c r="V1667" s="1">
        <f t="shared" si="806"/>
        <v>0.14000000000000001</v>
      </c>
      <c r="W1667" s="1" t="s">
        <v>231</v>
      </c>
      <c r="X1667" s="1" t="str">
        <f t="shared" si="811"/>
        <v>No</v>
      </c>
      <c r="AB1667" t="s">
        <v>418</v>
      </c>
      <c r="AC1667" t="str">
        <f t="shared" si="816"/>
        <v>No</v>
      </c>
      <c r="AD1667" t="str">
        <f t="shared" si="812"/>
        <v>No</v>
      </c>
      <c r="AE1667" t="str">
        <f t="shared" si="813"/>
        <v>No</v>
      </c>
      <c r="AF1667" t="str">
        <f t="shared" si="814"/>
        <v>Yes</v>
      </c>
      <c r="AG1667" t="str">
        <f t="shared" si="815"/>
        <v>Yes</v>
      </c>
      <c r="AH1667" s="1" t="s">
        <v>348</v>
      </c>
      <c r="AI1667" t="s">
        <v>348</v>
      </c>
      <c r="AJ1667" t="str">
        <f t="shared" si="803"/>
        <v/>
      </c>
      <c r="AK1667" t="str">
        <f t="shared" si="817"/>
        <v/>
      </c>
      <c r="AL1667" t="str">
        <f t="shared" si="818"/>
        <v/>
      </c>
      <c r="AM1667" t="str">
        <f t="shared" si="807"/>
        <v>Industrial</v>
      </c>
      <c r="AN1667" t="str">
        <f t="shared" si="808"/>
        <v>Pharmaceutical</v>
      </c>
      <c r="AO1667" t="str">
        <f t="shared" si="809"/>
        <v/>
      </c>
      <c r="AP1667" t="str">
        <f t="shared" si="810"/>
        <v/>
      </c>
    </row>
    <row r="1668" spans="1:42" hidden="1" x14ac:dyDescent="0.35">
      <c r="A1668" s="1">
        <v>40870112</v>
      </c>
      <c r="B1668" s="1" t="s">
        <v>573</v>
      </c>
      <c r="C1668" s="1" t="s">
        <v>574</v>
      </c>
      <c r="D1668" s="1">
        <v>2017</v>
      </c>
      <c r="E1668" s="1" t="s">
        <v>618</v>
      </c>
      <c r="F1668" s="1">
        <v>67472</v>
      </c>
      <c r="G1668" s="1" t="s">
        <v>265</v>
      </c>
      <c r="H1668" s="1" t="s">
        <v>102</v>
      </c>
      <c r="I1668" s="1" t="s">
        <v>597</v>
      </c>
      <c r="J1668" s="1">
        <v>2440</v>
      </c>
      <c r="K1668" s="1" t="s">
        <v>345</v>
      </c>
      <c r="L1668" s="1" t="s">
        <v>345</v>
      </c>
      <c r="M1668" s="1"/>
      <c r="N1668" s="1" t="s">
        <v>606</v>
      </c>
      <c r="O1668" s="1" t="str">
        <f t="shared" si="804"/>
        <v>No</v>
      </c>
      <c r="P1668" s="1" t="s">
        <v>722</v>
      </c>
      <c r="Q1668" s="1">
        <v>140</v>
      </c>
      <c r="R1668" s="1">
        <f t="shared" si="790"/>
        <v>0</v>
      </c>
      <c r="S1668" s="1">
        <v>140</v>
      </c>
      <c r="T1668" s="1" t="s">
        <v>30</v>
      </c>
      <c r="U1668" s="1">
        <f t="shared" si="805"/>
        <v>0</v>
      </c>
      <c r="V1668" s="1">
        <f t="shared" si="806"/>
        <v>0.14000000000000001</v>
      </c>
      <c r="W1668" s="1" t="s">
        <v>231</v>
      </c>
      <c r="X1668" s="1" t="str">
        <f t="shared" si="811"/>
        <v>No</v>
      </c>
      <c r="AB1668" s="1" t="s">
        <v>441</v>
      </c>
      <c r="AC1668" t="str">
        <f t="shared" si="816"/>
        <v>No</v>
      </c>
      <c r="AD1668" t="str">
        <f t="shared" si="812"/>
        <v>No</v>
      </c>
      <c r="AE1668" t="str">
        <f t="shared" si="813"/>
        <v>No</v>
      </c>
      <c r="AF1668" t="str">
        <f t="shared" si="814"/>
        <v>No</v>
      </c>
      <c r="AG1668" t="str">
        <f t="shared" si="815"/>
        <v>Yes</v>
      </c>
      <c r="AH1668" s="1" t="s">
        <v>348</v>
      </c>
      <c r="AI1668" t="s">
        <v>348</v>
      </c>
      <c r="AJ1668" t="str">
        <f t="shared" si="803"/>
        <v/>
      </c>
      <c r="AK1668" t="str">
        <f t="shared" si="817"/>
        <v/>
      </c>
      <c r="AL1668" t="str">
        <f t="shared" si="818"/>
        <v/>
      </c>
      <c r="AM1668" t="str">
        <f t="shared" si="807"/>
        <v/>
      </c>
      <c r="AN1668" t="str">
        <f t="shared" si="808"/>
        <v>Pharmaceutical</v>
      </c>
      <c r="AO1668" t="str">
        <f t="shared" si="809"/>
        <v/>
      </c>
      <c r="AP1668" t="str">
        <f t="shared" si="810"/>
        <v/>
      </c>
    </row>
    <row r="1669" spans="1:42" hidden="1" x14ac:dyDescent="0.35">
      <c r="A1669" s="1">
        <v>40870112</v>
      </c>
      <c r="B1669" s="1" t="s">
        <v>573</v>
      </c>
      <c r="C1669" s="1" t="s">
        <v>574</v>
      </c>
      <c r="D1669" s="1">
        <v>2017</v>
      </c>
      <c r="E1669" s="1" t="s">
        <v>618</v>
      </c>
      <c r="F1669" s="1">
        <v>67516</v>
      </c>
      <c r="G1669" s="1" t="s">
        <v>301</v>
      </c>
      <c r="H1669" s="1" t="s">
        <v>135</v>
      </c>
      <c r="I1669" s="1" t="s">
        <v>597</v>
      </c>
      <c r="J1669" s="1">
        <v>2440</v>
      </c>
      <c r="K1669" s="1" t="s">
        <v>345</v>
      </c>
      <c r="L1669" s="1" t="s">
        <v>345</v>
      </c>
      <c r="M1669" s="1"/>
      <c r="N1669" s="1" t="s">
        <v>606</v>
      </c>
      <c r="O1669" s="1" t="str">
        <f t="shared" si="804"/>
        <v>No</v>
      </c>
      <c r="P1669" s="1" t="s">
        <v>722</v>
      </c>
      <c r="Q1669" s="1">
        <v>26</v>
      </c>
      <c r="R1669" s="1">
        <f t="shared" si="790"/>
        <v>0</v>
      </c>
      <c r="S1669" s="1">
        <v>26</v>
      </c>
      <c r="T1669" s="1" t="s">
        <v>30</v>
      </c>
      <c r="U1669" s="1">
        <f t="shared" si="805"/>
        <v>0</v>
      </c>
      <c r="V1669" s="1">
        <f t="shared" si="806"/>
        <v>2.5999999999999999E-2</v>
      </c>
      <c r="W1669" s="1" t="s">
        <v>231</v>
      </c>
      <c r="X1669" s="1" t="str">
        <f t="shared" si="811"/>
        <v>No</v>
      </c>
      <c r="AB1669" t="s">
        <v>477</v>
      </c>
      <c r="AC1669" t="str">
        <f t="shared" si="816"/>
        <v>No</v>
      </c>
      <c r="AD1669" t="str">
        <f t="shared" si="812"/>
        <v>No</v>
      </c>
      <c r="AE1669" t="str">
        <f t="shared" si="813"/>
        <v>No</v>
      </c>
      <c r="AF1669" t="str">
        <f t="shared" si="814"/>
        <v>No</v>
      </c>
      <c r="AG1669" t="str">
        <f t="shared" si="815"/>
        <v>Yes</v>
      </c>
      <c r="AH1669" s="1" t="s">
        <v>348</v>
      </c>
      <c r="AI1669" t="s">
        <v>348</v>
      </c>
      <c r="AJ1669" t="str">
        <f t="shared" si="803"/>
        <v/>
      </c>
      <c r="AK1669" t="str">
        <f t="shared" si="817"/>
        <v/>
      </c>
      <c r="AL1669" t="str">
        <f t="shared" si="818"/>
        <v/>
      </c>
      <c r="AM1669" t="str">
        <f t="shared" si="807"/>
        <v/>
      </c>
      <c r="AN1669" t="str">
        <f t="shared" si="808"/>
        <v>Pharmaceutical</v>
      </c>
      <c r="AO1669" t="str">
        <f t="shared" si="809"/>
        <v/>
      </c>
      <c r="AP1669" t="str">
        <f t="shared" si="810"/>
        <v/>
      </c>
    </row>
    <row r="1670" spans="1:42" hidden="1" x14ac:dyDescent="0.35">
      <c r="A1670" s="1">
        <v>40870112</v>
      </c>
      <c r="B1670" s="1" t="s">
        <v>573</v>
      </c>
      <c r="C1670" s="1" t="s">
        <v>574</v>
      </c>
      <c r="D1670" s="1">
        <v>2017</v>
      </c>
      <c r="E1670" s="1" t="s">
        <v>618</v>
      </c>
      <c r="F1670" s="1">
        <v>67467</v>
      </c>
      <c r="G1670" s="1" t="s">
        <v>260</v>
      </c>
      <c r="H1670" s="1" t="s">
        <v>97</v>
      </c>
      <c r="I1670" s="1" t="s">
        <v>597</v>
      </c>
      <c r="J1670" s="1">
        <v>2440</v>
      </c>
      <c r="K1670" s="1" t="s">
        <v>345</v>
      </c>
      <c r="L1670" s="1" t="s">
        <v>561</v>
      </c>
      <c r="M1670" s="1"/>
      <c r="N1670" s="1" t="s">
        <v>606</v>
      </c>
      <c r="O1670" s="1" t="str">
        <f t="shared" si="804"/>
        <v>No</v>
      </c>
      <c r="P1670" s="1" t="s">
        <v>722</v>
      </c>
      <c r="Q1670" s="1">
        <v>200</v>
      </c>
      <c r="R1670" s="1">
        <f t="shared" si="790"/>
        <v>0</v>
      </c>
      <c r="S1670" s="1">
        <v>105</v>
      </c>
      <c r="T1670" s="1" t="s">
        <v>30</v>
      </c>
      <c r="U1670" s="1">
        <f t="shared" si="805"/>
        <v>0</v>
      </c>
      <c r="V1670" s="1">
        <f t="shared" si="806"/>
        <v>0.105</v>
      </c>
      <c r="W1670" s="1" t="s">
        <v>231</v>
      </c>
      <c r="X1670" s="1" t="str">
        <f t="shared" si="811"/>
        <v>No</v>
      </c>
      <c r="AB1670" t="s">
        <v>436</v>
      </c>
      <c r="AC1670" t="str">
        <f t="shared" si="816"/>
        <v>No</v>
      </c>
      <c r="AD1670" t="str">
        <f t="shared" si="812"/>
        <v>No</v>
      </c>
      <c r="AE1670" t="str">
        <f t="shared" si="813"/>
        <v>No</v>
      </c>
      <c r="AF1670" t="str">
        <f t="shared" si="814"/>
        <v>Yes</v>
      </c>
      <c r="AG1670" t="str">
        <f t="shared" si="815"/>
        <v>Yes</v>
      </c>
      <c r="AH1670" s="1" t="s">
        <v>348</v>
      </c>
      <c r="AI1670" t="s">
        <v>348</v>
      </c>
      <c r="AJ1670" t="str">
        <f t="shared" si="803"/>
        <v/>
      </c>
      <c r="AK1670" t="str">
        <f t="shared" si="817"/>
        <v/>
      </c>
      <c r="AL1670" t="str">
        <f t="shared" si="818"/>
        <v/>
      </c>
      <c r="AM1670" t="str">
        <f t="shared" si="807"/>
        <v>Industrial</v>
      </c>
      <c r="AN1670" t="str">
        <f t="shared" si="808"/>
        <v>Pharmaceutical</v>
      </c>
      <c r="AO1670" t="str">
        <f t="shared" si="809"/>
        <v/>
      </c>
      <c r="AP1670" t="str">
        <f t="shared" si="810"/>
        <v/>
      </c>
    </row>
    <row r="1671" spans="1:42" hidden="1" x14ac:dyDescent="0.35">
      <c r="A1671" s="1">
        <v>40870112</v>
      </c>
      <c r="B1671" s="1" t="s">
        <v>573</v>
      </c>
      <c r="C1671" s="1" t="s">
        <v>574</v>
      </c>
      <c r="D1671" s="1">
        <v>2017</v>
      </c>
      <c r="E1671" s="1" t="s">
        <v>618</v>
      </c>
      <c r="F1671" s="1">
        <v>67515</v>
      </c>
      <c r="G1671" s="1" t="s">
        <v>300</v>
      </c>
      <c r="H1671" s="11" t="s">
        <v>517</v>
      </c>
      <c r="I1671" s="1" t="s">
        <v>597</v>
      </c>
      <c r="J1671" s="1">
        <v>2440</v>
      </c>
      <c r="K1671" s="1" t="s">
        <v>345</v>
      </c>
      <c r="L1671" s="1" t="s">
        <v>345</v>
      </c>
      <c r="M1671" s="1"/>
      <c r="N1671" s="1" t="s">
        <v>606</v>
      </c>
      <c r="O1671" s="1" t="str">
        <f t="shared" si="804"/>
        <v>No</v>
      </c>
      <c r="P1671" s="1" t="s">
        <v>722</v>
      </c>
      <c r="Q1671" s="1">
        <v>80</v>
      </c>
      <c r="R1671" s="1">
        <f t="shared" si="790"/>
        <v>0</v>
      </c>
      <c r="S1671" s="1">
        <v>80</v>
      </c>
      <c r="T1671" s="1" t="s">
        <v>30</v>
      </c>
      <c r="U1671" s="1">
        <f t="shared" si="805"/>
        <v>0</v>
      </c>
      <c r="V1671" s="1">
        <f t="shared" si="806"/>
        <v>0.08</v>
      </c>
      <c r="W1671" s="1" t="s">
        <v>231</v>
      </c>
      <c r="X1671" s="1" t="str">
        <f t="shared" si="811"/>
        <v>No</v>
      </c>
      <c r="AB1671" s="1" t="s">
        <v>476</v>
      </c>
      <c r="AC1671" t="str">
        <f t="shared" si="816"/>
        <v>No</v>
      </c>
      <c r="AD1671" t="str">
        <f t="shared" si="812"/>
        <v>No</v>
      </c>
      <c r="AE1671" t="str">
        <f t="shared" si="813"/>
        <v>No</v>
      </c>
      <c r="AF1671" t="str">
        <f t="shared" si="814"/>
        <v>No</v>
      </c>
      <c r="AG1671" t="str">
        <f t="shared" si="815"/>
        <v>Yes</v>
      </c>
      <c r="AH1671" s="1" t="s">
        <v>348</v>
      </c>
      <c r="AI1671" t="s">
        <v>348</v>
      </c>
      <c r="AJ1671" t="str">
        <f t="shared" si="803"/>
        <v/>
      </c>
      <c r="AK1671" t="str">
        <f t="shared" si="817"/>
        <v/>
      </c>
      <c r="AL1671" t="str">
        <f t="shared" si="818"/>
        <v/>
      </c>
      <c r="AM1671" t="str">
        <f t="shared" si="807"/>
        <v/>
      </c>
      <c r="AN1671" t="str">
        <f t="shared" si="808"/>
        <v>Pharmaceutical</v>
      </c>
      <c r="AO1671" t="str">
        <f t="shared" si="809"/>
        <v/>
      </c>
      <c r="AP1671" t="str">
        <f t="shared" si="810"/>
        <v/>
      </c>
    </row>
    <row r="1672" spans="1:42" hidden="1" x14ac:dyDescent="0.35">
      <c r="A1672" s="1">
        <v>40870112</v>
      </c>
      <c r="B1672" s="1" t="s">
        <v>573</v>
      </c>
      <c r="C1672" s="1" t="s">
        <v>574</v>
      </c>
      <c r="D1672" s="1">
        <v>2017</v>
      </c>
      <c r="E1672" s="1" t="s">
        <v>618</v>
      </c>
      <c r="F1672" s="1">
        <v>67501</v>
      </c>
      <c r="G1672" s="1" t="s">
        <v>288</v>
      </c>
      <c r="H1672" s="1" t="s">
        <v>124</v>
      </c>
      <c r="I1672" s="1" t="s">
        <v>597</v>
      </c>
      <c r="J1672" s="1">
        <v>2440</v>
      </c>
      <c r="K1672" s="1" t="s">
        <v>345</v>
      </c>
      <c r="L1672" s="1" t="s">
        <v>610</v>
      </c>
      <c r="M1672" s="1"/>
      <c r="N1672" s="1" t="s">
        <v>606</v>
      </c>
      <c r="O1672" s="1" t="str">
        <f t="shared" si="804"/>
        <v>No</v>
      </c>
      <c r="P1672" s="1" t="s">
        <v>722</v>
      </c>
      <c r="Q1672" s="1">
        <v>20</v>
      </c>
      <c r="R1672" s="1">
        <f t="shared" si="790"/>
        <v>0</v>
      </c>
      <c r="S1672" s="1">
        <v>11</v>
      </c>
      <c r="T1672" s="1" t="s">
        <v>30</v>
      </c>
      <c r="U1672" s="1">
        <f t="shared" si="805"/>
        <v>0</v>
      </c>
      <c r="V1672" s="1">
        <f t="shared" si="806"/>
        <v>1.0999999999999999E-2</v>
      </c>
      <c r="W1672" s="1" t="s">
        <v>231</v>
      </c>
      <c r="X1672" s="1" t="str">
        <f t="shared" si="811"/>
        <v>No</v>
      </c>
      <c r="AB1672" t="s">
        <v>463</v>
      </c>
      <c r="AC1672" s="1" t="s">
        <v>349</v>
      </c>
      <c r="AD1672" t="str">
        <f t="shared" si="812"/>
        <v>Yes</v>
      </c>
      <c r="AE1672" t="str">
        <f t="shared" si="813"/>
        <v>No</v>
      </c>
      <c r="AF1672" t="str">
        <f t="shared" si="814"/>
        <v>No</v>
      </c>
      <c r="AG1672" t="str">
        <f t="shared" si="815"/>
        <v>Yes</v>
      </c>
      <c r="AH1672" s="1" t="s">
        <v>348</v>
      </c>
      <c r="AI1672" t="s">
        <v>348</v>
      </c>
      <c r="AJ1672" t="str">
        <f t="shared" si="803"/>
        <v>Pesticide</v>
      </c>
      <c r="AK1672" t="str">
        <f t="shared" si="817"/>
        <v>PCP</v>
      </c>
      <c r="AL1672" t="str">
        <f t="shared" si="818"/>
        <v/>
      </c>
      <c r="AM1672" t="str">
        <f t="shared" si="807"/>
        <v/>
      </c>
      <c r="AN1672" t="str">
        <f t="shared" si="808"/>
        <v>Pharmaceutical</v>
      </c>
      <c r="AO1672" t="str">
        <f t="shared" si="809"/>
        <v/>
      </c>
      <c r="AP1672" t="str">
        <f t="shared" si="810"/>
        <v/>
      </c>
    </row>
    <row r="1673" spans="1:42" hidden="1" x14ac:dyDescent="0.35">
      <c r="A1673" s="1">
        <v>40870112</v>
      </c>
      <c r="B1673" s="1" t="s">
        <v>573</v>
      </c>
      <c r="C1673" s="1" t="s">
        <v>574</v>
      </c>
      <c r="D1673" s="1">
        <v>2017</v>
      </c>
      <c r="E1673" s="1" t="s">
        <v>618</v>
      </c>
      <c r="F1673" s="1">
        <v>67525</v>
      </c>
      <c r="G1673" s="1" t="s">
        <v>309</v>
      </c>
      <c r="H1673" s="1" t="s">
        <v>143</v>
      </c>
      <c r="I1673" s="1" t="s">
        <v>597</v>
      </c>
      <c r="J1673" s="1">
        <v>2440</v>
      </c>
      <c r="K1673" s="1" t="s">
        <v>345</v>
      </c>
      <c r="L1673" s="1" t="s">
        <v>566</v>
      </c>
      <c r="M1673" s="1" t="s">
        <v>345</v>
      </c>
      <c r="N1673" s="1" t="s">
        <v>607</v>
      </c>
      <c r="O1673" s="1" t="str">
        <f t="shared" si="804"/>
        <v>Yes</v>
      </c>
      <c r="P1673" s="1" t="s">
        <v>349</v>
      </c>
      <c r="Q1673" s="1">
        <v>82.3</v>
      </c>
      <c r="R1673" s="1">
        <f t="shared" si="790"/>
        <v>82.3</v>
      </c>
      <c r="S1673" s="1">
        <v>52</v>
      </c>
      <c r="T1673" s="1" t="s">
        <v>30</v>
      </c>
      <c r="U1673" s="1">
        <f t="shared" si="805"/>
        <v>8.2299999999999998E-2</v>
      </c>
      <c r="V1673" s="1">
        <f t="shared" si="806"/>
        <v>5.1999999999999998E-2</v>
      </c>
      <c r="W1673" s="1" t="s">
        <v>231</v>
      </c>
      <c r="X1673" s="1" t="str">
        <f t="shared" si="811"/>
        <v>Yes</v>
      </c>
      <c r="AB1673" t="s">
        <v>484</v>
      </c>
      <c r="AC1673" t="str">
        <f>IF(ISNUMBER(SEARCH("Pesticide, active_ingredient", AB1673)), "Yes", "No")</f>
        <v>No</v>
      </c>
      <c r="AD1673" t="str">
        <f t="shared" si="812"/>
        <v>Yes</v>
      </c>
      <c r="AE1673" t="str">
        <f t="shared" si="813"/>
        <v>No</v>
      </c>
      <c r="AF1673" t="str">
        <f t="shared" si="814"/>
        <v>Yes</v>
      </c>
      <c r="AG1673" t="str">
        <f t="shared" si="815"/>
        <v>Yes</v>
      </c>
      <c r="AH1673" s="1" t="s">
        <v>348</v>
      </c>
      <c r="AI1673" t="s">
        <v>348</v>
      </c>
      <c r="AJ1673" t="str">
        <f t="shared" si="803"/>
        <v/>
      </c>
      <c r="AK1673" t="str">
        <f t="shared" si="817"/>
        <v>PCP</v>
      </c>
      <c r="AL1673" t="str">
        <f t="shared" si="818"/>
        <v/>
      </c>
      <c r="AM1673" t="str">
        <f t="shared" si="807"/>
        <v>Industrial</v>
      </c>
      <c r="AN1673" t="str">
        <f t="shared" si="808"/>
        <v>Pharmaceutical</v>
      </c>
      <c r="AO1673" t="str">
        <f t="shared" si="809"/>
        <v/>
      </c>
      <c r="AP1673" t="str">
        <f t="shared" si="810"/>
        <v/>
      </c>
    </row>
    <row r="1674" spans="1:42" hidden="1" x14ac:dyDescent="0.35">
      <c r="A1674" s="1">
        <v>40870112</v>
      </c>
      <c r="B1674" s="1" t="s">
        <v>573</v>
      </c>
      <c r="C1674" s="1" t="s">
        <v>574</v>
      </c>
      <c r="D1674" s="1">
        <v>2017</v>
      </c>
      <c r="E1674" s="1" t="s">
        <v>618</v>
      </c>
      <c r="F1674" s="1">
        <v>63147</v>
      </c>
      <c r="G1674" s="1" t="s">
        <v>605</v>
      </c>
      <c r="H1674" s="1" t="s">
        <v>69</v>
      </c>
      <c r="I1674" s="1" t="s">
        <v>596</v>
      </c>
      <c r="J1674" s="1">
        <v>4433</v>
      </c>
      <c r="K1674" s="1" t="s">
        <v>614</v>
      </c>
      <c r="L1674" s="1" t="s">
        <v>554</v>
      </c>
      <c r="M1674" s="1"/>
      <c r="N1674" s="1" t="s">
        <v>606</v>
      </c>
      <c r="O1674" s="1" t="str">
        <f t="shared" si="804"/>
        <v>No</v>
      </c>
      <c r="P1674" s="1" t="s">
        <v>722</v>
      </c>
      <c r="Q1674" s="1">
        <v>0.04</v>
      </c>
      <c r="R1674" s="1">
        <f t="shared" si="790"/>
        <v>0</v>
      </c>
      <c r="S1674" s="1">
        <v>0.04</v>
      </c>
      <c r="T1674" s="1" t="s">
        <v>7</v>
      </c>
      <c r="U1674" s="1">
        <f>R1674/1</f>
        <v>0</v>
      </c>
      <c r="V1674" s="1">
        <f>S1674</f>
        <v>0.04</v>
      </c>
      <c r="W1674" s="1" t="s">
        <v>177</v>
      </c>
      <c r="X1674" s="1" t="str">
        <f t="shared" si="811"/>
        <v>No</v>
      </c>
      <c r="AB1674" s="1" t="s">
        <v>410</v>
      </c>
      <c r="AC1674" t="str">
        <f>IF(ISNUMBER(SEARCH("Pesticide, active_ingredient", AB1674)), "Yes", "No")</f>
        <v>No</v>
      </c>
      <c r="AD1674" t="str">
        <f t="shared" si="812"/>
        <v>No</v>
      </c>
      <c r="AE1674" t="str">
        <f t="shared" si="813"/>
        <v>Yes</v>
      </c>
      <c r="AF1674" t="str">
        <f t="shared" si="814"/>
        <v>No</v>
      </c>
      <c r="AG1674" t="str">
        <f t="shared" si="815"/>
        <v>No</v>
      </c>
      <c r="AH1674" s="1" t="s">
        <v>348</v>
      </c>
      <c r="AI1674" t="s">
        <v>348</v>
      </c>
      <c r="AJ1674" t="str">
        <f t="shared" si="803"/>
        <v/>
      </c>
      <c r="AK1674" t="str">
        <f t="shared" si="817"/>
        <v/>
      </c>
      <c r="AL1674" t="str">
        <f t="shared" si="818"/>
        <v>Consumer</v>
      </c>
      <c r="AM1674" t="str">
        <f t="shared" si="807"/>
        <v/>
      </c>
      <c r="AN1674" t="str">
        <f t="shared" si="808"/>
        <v/>
      </c>
      <c r="AO1674" t="str">
        <f t="shared" si="809"/>
        <v/>
      </c>
      <c r="AP1674" t="str">
        <f t="shared" si="810"/>
        <v/>
      </c>
    </row>
    <row r="1675" spans="1:42" hidden="1" x14ac:dyDescent="0.35">
      <c r="A1675" s="1">
        <v>40870112</v>
      </c>
      <c r="B1675" s="1" t="s">
        <v>573</v>
      </c>
      <c r="C1675" s="1" t="s">
        <v>574</v>
      </c>
      <c r="D1675" s="1">
        <v>2017</v>
      </c>
      <c r="E1675" s="1" t="s">
        <v>618</v>
      </c>
      <c r="F1675" s="1">
        <v>67521</v>
      </c>
      <c r="G1675" s="1" t="s">
        <v>305</v>
      </c>
      <c r="H1675" s="1" t="s">
        <v>139</v>
      </c>
      <c r="I1675" s="1" t="s">
        <v>597</v>
      </c>
      <c r="J1675" s="1">
        <v>2440</v>
      </c>
      <c r="K1675" s="1" t="s">
        <v>345</v>
      </c>
      <c r="L1675" s="1" t="s">
        <v>345</v>
      </c>
      <c r="M1675" s="1"/>
      <c r="N1675" s="1" t="s">
        <v>606</v>
      </c>
      <c r="O1675" s="1" t="str">
        <f t="shared" si="804"/>
        <v>No</v>
      </c>
      <c r="P1675" s="1" t="s">
        <v>722</v>
      </c>
      <c r="Q1675" s="1">
        <v>80</v>
      </c>
      <c r="R1675" s="1">
        <f t="shared" si="790"/>
        <v>0</v>
      </c>
      <c r="S1675" s="1">
        <v>80</v>
      </c>
      <c r="T1675" s="1" t="s">
        <v>30</v>
      </c>
      <c r="U1675" s="1">
        <f t="shared" ref="U1675:V1679" si="819">R1675/1000</f>
        <v>0</v>
      </c>
      <c r="V1675" s="1">
        <f t="shared" si="819"/>
        <v>0.08</v>
      </c>
      <c r="W1675" s="1" t="s">
        <v>231</v>
      </c>
      <c r="X1675" s="1" t="str">
        <f t="shared" si="811"/>
        <v>No</v>
      </c>
      <c r="AB1675" t="s">
        <v>481</v>
      </c>
      <c r="AC1675" t="str">
        <f>IF(ISNUMBER(SEARCH("Pesticide, active_ingredient", AB1675)), "Yes", "No")</f>
        <v>No</v>
      </c>
      <c r="AD1675" t="str">
        <f t="shared" si="812"/>
        <v>No</v>
      </c>
      <c r="AE1675" t="str">
        <f t="shared" si="813"/>
        <v>No</v>
      </c>
      <c r="AF1675" t="str">
        <f t="shared" si="814"/>
        <v>No</v>
      </c>
      <c r="AG1675" t="str">
        <f t="shared" si="815"/>
        <v>Yes</v>
      </c>
      <c r="AH1675" s="1" t="s">
        <v>348</v>
      </c>
      <c r="AI1675" t="s">
        <v>348</v>
      </c>
      <c r="AJ1675" t="str">
        <f t="shared" si="803"/>
        <v/>
      </c>
      <c r="AK1675" t="str">
        <f t="shared" si="817"/>
        <v/>
      </c>
      <c r="AL1675" t="str">
        <f t="shared" si="818"/>
        <v/>
      </c>
      <c r="AM1675" t="str">
        <f t="shared" si="807"/>
        <v/>
      </c>
      <c r="AN1675" t="str">
        <f t="shared" si="808"/>
        <v>Pharmaceutical</v>
      </c>
      <c r="AO1675" t="str">
        <f t="shared" si="809"/>
        <v/>
      </c>
      <c r="AP1675" t="str">
        <f t="shared" si="810"/>
        <v/>
      </c>
    </row>
    <row r="1676" spans="1:42" hidden="1" x14ac:dyDescent="0.35">
      <c r="A1676" s="1">
        <v>40870112</v>
      </c>
      <c r="B1676" s="1" t="s">
        <v>573</v>
      </c>
      <c r="C1676" s="1" t="s">
        <v>574</v>
      </c>
      <c r="D1676" s="1">
        <v>2017</v>
      </c>
      <c r="E1676" s="1" t="s">
        <v>618</v>
      </c>
      <c r="F1676" s="1">
        <v>67450</v>
      </c>
      <c r="G1676" s="1" t="s">
        <v>246</v>
      </c>
      <c r="H1676" s="1" t="s">
        <v>84</v>
      </c>
      <c r="I1676" s="1" t="s">
        <v>597</v>
      </c>
      <c r="J1676" s="1">
        <v>2440</v>
      </c>
      <c r="K1676" s="1" t="s">
        <v>345</v>
      </c>
      <c r="L1676" s="1" t="s">
        <v>561</v>
      </c>
      <c r="M1676" s="1"/>
      <c r="N1676" s="1" t="s">
        <v>606</v>
      </c>
      <c r="O1676" s="1" t="str">
        <f t="shared" si="804"/>
        <v>No</v>
      </c>
      <c r="P1676" s="1" t="s">
        <v>722</v>
      </c>
      <c r="Q1676" s="1">
        <v>27</v>
      </c>
      <c r="R1676" s="1">
        <f t="shared" si="790"/>
        <v>0</v>
      </c>
      <c r="S1676" s="1">
        <v>26</v>
      </c>
      <c r="T1676" s="1" t="s">
        <v>30</v>
      </c>
      <c r="U1676" s="1">
        <f t="shared" si="819"/>
        <v>0</v>
      </c>
      <c r="V1676" s="1">
        <f t="shared" si="819"/>
        <v>2.5999999999999999E-2</v>
      </c>
      <c r="W1676" s="1" t="s">
        <v>231</v>
      </c>
      <c r="X1676" s="1" t="str">
        <f t="shared" si="811"/>
        <v>No</v>
      </c>
      <c r="AB1676" t="s">
        <v>424</v>
      </c>
      <c r="AC1676" t="str">
        <f>IF(ISNUMBER(SEARCH("Pesticide, active_ingredient", AB1676)), "Yes", "No")</f>
        <v>No</v>
      </c>
      <c r="AD1676" t="str">
        <f t="shared" si="812"/>
        <v>No</v>
      </c>
      <c r="AE1676" t="str">
        <f t="shared" si="813"/>
        <v>No</v>
      </c>
      <c r="AF1676" t="str">
        <f t="shared" si="814"/>
        <v>Yes</v>
      </c>
      <c r="AG1676" t="str">
        <f t="shared" si="815"/>
        <v>Yes</v>
      </c>
      <c r="AH1676" s="1" t="s">
        <v>348</v>
      </c>
      <c r="AI1676" t="s">
        <v>348</v>
      </c>
      <c r="AJ1676" t="str">
        <f t="shared" si="803"/>
        <v/>
      </c>
      <c r="AK1676" t="str">
        <f t="shared" si="817"/>
        <v/>
      </c>
      <c r="AL1676" t="str">
        <f t="shared" si="818"/>
        <v/>
      </c>
      <c r="AM1676" t="str">
        <f t="shared" si="807"/>
        <v>Industrial</v>
      </c>
      <c r="AN1676" t="str">
        <f t="shared" si="808"/>
        <v>Pharmaceutical</v>
      </c>
      <c r="AO1676" t="str">
        <f t="shared" si="809"/>
        <v/>
      </c>
      <c r="AP1676" t="str">
        <f t="shared" si="810"/>
        <v/>
      </c>
    </row>
    <row r="1677" spans="1:42" hidden="1" x14ac:dyDescent="0.35">
      <c r="A1677" s="1">
        <v>40870112</v>
      </c>
      <c r="B1677" s="1" t="s">
        <v>573</v>
      </c>
      <c r="C1677" s="1" t="s">
        <v>574</v>
      </c>
      <c r="D1677" s="1">
        <v>2017</v>
      </c>
      <c r="E1677" s="1" t="s">
        <v>618</v>
      </c>
      <c r="F1677" s="1">
        <v>67458</v>
      </c>
      <c r="G1677" s="1" t="s">
        <v>253</v>
      </c>
      <c r="H1677" s="1" t="s">
        <v>91</v>
      </c>
      <c r="I1677" s="1" t="s">
        <v>597</v>
      </c>
      <c r="J1677" s="1">
        <v>2440</v>
      </c>
      <c r="K1677" s="1" t="s">
        <v>345</v>
      </c>
      <c r="L1677" s="1" t="s">
        <v>561</v>
      </c>
      <c r="M1677" s="1"/>
      <c r="N1677" s="1" t="s">
        <v>606</v>
      </c>
      <c r="O1677" s="1" t="str">
        <f t="shared" si="804"/>
        <v>No</v>
      </c>
      <c r="P1677" s="1" t="s">
        <v>722</v>
      </c>
      <c r="Q1677" s="1">
        <v>80</v>
      </c>
      <c r="R1677" s="1">
        <f t="shared" si="790"/>
        <v>0</v>
      </c>
      <c r="S1677" s="1">
        <v>80</v>
      </c>
      <c r="T1677" s="1" t="s">
        <v>30</v>
      </c>
      <c r="U1677" s="1">
        <f t="shared" si="819"/>
        <v>0</v>
      </c>
      <c r="V1677" s="1">
        <f t="shared" si="819"/>
        <v>0.08</v>
      </c>
      <c r="W1677" s="1" t="s">
        <v>231</v>
      </c>
      <c r="X1677" s="1" t="str">
        <f t="shared" si="811"/>
        <v>No</v>
      </c>
      <c r="AB1677" t="s">
        <v>429</v>
      </c>
      <c r="AC1677" t="str">
        <f>IF(ISNUMBER(SEARCH("Pesticide, active_ingredient", AB1677)), "Yes", "No")</f>
        <v>No</v>
      </c>
      <c r="AD1677" t="str">
        <f t="shared" si="812"/>
        <v>No</v>
      </c>
      <c r="AE1677" t="str">
        <f t="shared" si="813"/>
        <v>No</v>
      </c>
      <c r="AF1677" t="str">
        <f t="shared" si="814"/>
        <v>Yes</v>
      </c>
      <c r="AG1677" t="str">
        <f t="shared" si="815"/>
        <v>Yes</v>
      </c>
      <c r="AH1677" s="1" t="s">
        <v>348</v>
      </c>
      <c r="AI1677" t="s">
        <v>348</v>
      </c>
      <c r="AJ1677" t="str">
        <f t="shared" si="803"/>
        <v/>
      </c>
      <c r="AK1677" t="str">
        <f t="shared" si="817"/>
        <v/>
      </c>
      <c r="AL1677" t="str">
        <f t="shared" si="818"/>
        <v/>
      </c>
      <c r="AM1677" t="str">
        <f t="shared" si="807"/>
        <v>Industrial</v>
      </c>
      <c r="AN1677" t="str">
        <f t="shared" si="808"/>
        <v>Pharmaceutical</v>
      </c>
      <c r="AO1677" t="str">
        <f t="shared" si="809"/>
        <v/>
      </c>
      <c r="AP1677" t="str">
        <f t="shared" si="810"/>
        <v/>
      </c>
    </row>
    <row r="1678" spans="1:42" hidden="1" x14ac:dyDescent="0.35">
      <c r="A1678" s="1">
        <v>40870112</v>
      </c>
      <c r="B1678" s="1" t="s">
        <v>573</v>
      </c>
      <c r="C1678" s="1" t="s">
        <v>574</v>
      </c>
      <c r="D1678" s="1">
        <v>2017</v>
      </c>
      <c r="E1678" s="1" t="s">
        <v>618</v>
      </c>
      <c r="F1678" s="1">
        <v>67466</v>
      </c>
      <c r="G1678" s="1" t="s">
        <v>259</v>
      </c>
      <c r="H1678" s="1" t="s">
        <v>96</v>
      </c>
      <c r="I1678" s="1" t="s">
        <v>597</v>
      </c>
      <c r="J1678" s="1">
        <v>2440</v>
      </c>
      <c r="K1678" s="1" t="s">
        <v>345</v>
      </c>
      <c r="L1678" s="1" t="s">
        <v>567</v>
      </c>
      <c r="M1678" s="1"/>
      <c r="N1678" s="1" t="s">
        <v>606</v>
      </c>
      <c r="O1678" s="1" t="str">
        <f t="shared" si="804"/>
        <v>No</v>
      </c>
      <c r="P1678" s="1" t="s">
        <v>722</v>
      </c>
      <c r="Q1678" s="1">
        <v>188</v>
      </c>
      <c r="R1678" s="1">
        <f t="shared" si="790"/>
        <v>0</v>
      </c>
      <c r="S1678" s="1">
        <v>188</v>
      </c>
      <c r="T1678" s="1" t="s">
        <v>30</v>
      </c>
      <c r="U1678" s="1">
        <f t="shared" si="819"/>
        <v>0</v>
      </c>
      <c r="V1678" s="1">
        <f t="shared" si="819"/>
        <v>0.188</v>
      </c>
      <c r="W1678" s="1" t="s">
        <v>231</v>
      </c>
      <c r="X1678" s="1" t="str">
        <f t="shared" si="811"/>
        <v>No</v>
      </c>
      <c r="AB1678" t="s">
        <v>435</v>
      </c>
      <c r="AC1678" s="1" t="s">
        <v>349</v>
      </c>
      <c r="AD1678" t="str">
        <f t="shared" si="812"/>
        <v>No</v>
      </c>
      <c r="AE1678" t="str">
        <f t="shared" si="813"/>
        <v>No</v>
      </c>
      <c r="AF1678" t="str">
        <f t="shared" si="814"/>
        <v>Yes</v>
      </c>
      <c r="AG1678" t="str">
        <f t="shared" si="815"/>
        <v>Yes</v>
      </c>
      <c r="AH1678" s="1" t="s">
        <v>348</v>
      </c>
      <c r="AI1678" t="s">
        <v>348</v>
      </c>
      <c r="AJ1678" t="str">
        <f t="shared" si="803"/>
        <v>Pesticide</v>
      </c>
      <c r="AK1678" t="str">
        <f t="shared" si="817"/>
        <v/>
      </c>
      <c r="AL1678" t="str">
        <f t="shared" si="818"/>
        <v/>
      </c>
      <c r="AM1678" t="str">
        <f t="shared" si="807"/>
        <v>Industrial</v>
      </c>
      <c r="AN1678" t="str">
        <f t="shared" si="808"/>
        <v>Pharmaceutical</v>
      </c>
      <c r="AO1678" t="str">
        <f t="shared" si="809"/>
        <v/>
      </c>
      <c r="AP1678" t="str">
        <f t="shared" si="810"/>
        <v/>
      </c>
    </row>
    <row r="1679" spans="1:42" hidden="1" x14ac:dyDescent="0.35">
      <c r="A1679" s="1">
        <v>40870112</v>
      </c>
      <c r="B1679" s="1" t="s">
        <v>573</v>
      </c>
      <c r="C1679" s="1" t="s">
        <v>574</v>
      </c>
      <c r="D1679" s="1">
        <v>2017</v>
      </c>
      <c r="E1679" s="1" t="s">
        <v>618</v>
      </c>
      <c r="F1679" s="1">
        <v>67464</v>
      </c>
      <c r="G1679" s="1" t="s">
        <v>258</v>
      </c>
      <c r="H1679" s="1" t="s">
        <v>95</v>
      </c>
      <c r="I1679" s="1" t="s">
        <v>597</v>
      </c>
      <c r="J1679" s="1">
        <v>2440</v>
      </c>
      <c r="K1679" s="1" t="s">
        <v>345</v>
      </c>
      <c r="L1679" s="1" t="s">
        <v>566</v>
      </c>
      <c r="M1679" s="1"/>
      <c r="N1679" s="1" t="s">
        <v>606</v>
      </c>
      <c r="O1679" s="1" t="str">
        <f t="shared" si="804"/>
        <v>No</v>
      </c>
      <c r="P1679" s="1" t="s">
        <v>722</v>
      </c>
      <c r="Q1679" s="1">
        <v>86</v>
      </c>
      <c r="R1679" s="1">
        <f t="shared" si="790"/>
        <v>0</v>
      </c>
      <c r="S1679" s="1">
        <v>12</v>
      </c>
      <c r="T1679" s="1" t="s">
        <v>30</v>
      </c>
      <c r="U1679" s="1">
        <f t="shared" si="819"/>
        <v>0</v>
      </c>
      <c r="V1679" s="1">
        <f t="shared" si="819"/>
        <v>1.2E-2</v>
      </c>
      <c r="W1679" s="1" t="s">
        <v>231</v>
      </c>
      <c r="X1679" s="1" t="str">
        <f t="shared" si="811"/>
        <v>No</v>
      </c>
      <c r="AB1679" t="s">
        <v>434</v>
      </c>
      <c r="AC1679" t="str">
        <f t="shared" ref="AC1679:AC1685" si="820">IF(ISNUMBER(SEARCH("Pesticide, active_ingredient", AB1679)), "Yes", "No")</f>
        <v>No</v>
      </c>
      <c r="AD1679" t="str">
        <f t="shared" si="812"/>
        <v>Yes</v>
      </c>
      <c r="AE1679" t="str">
        <f t="shared" si="813"/>
        <v>No</v>
      </c>
      <c r="AF1679" t="str">
        <f t="shared" si="814"/>
        <v>Yes</v>
      </c>
      <c r="AG1679" t="str">
        <f t="shared" si="815"/>
        <v>Yes</v>
      </c>
      <c r="AH1679" s="1" t="s">
        <v>348</v>
      </c>
      <c r="AI1679" t="s">
        <v>348</v>
      </c>
      <c r="AJ1679" t="str">
        <f t="shared" si="803"/>
        <v/>
      </c>
      <c r="AK1679" t="str">
        <f t="shared" si="817"/>
        <v>PCP</v>
      </c>
      <c r="AL1679" t="str">
        <f t="shared" si="818"/>
        <v/>
      </c>
      <c r="AM1679" t="str">
        <f t="shared" si="807"/>
        <v>Industrial</v>
      </c>
      <c r="AN1679" t="str">
        <f t="shared" si="808"/>
        <v>Pharmaceutical</v>
      </c>
      <c r="AO1679" t="str">
        <f t="shared" si="809"/>
        <v/>
      </c>
      <c r="AP1679" t="str">
        <f t="shared" si="810"/>
        <v/>
      </c>
    </row>
    <row r="1680" spans="1:42" hidden="1" x14ac:dyDescent="0.35">
      <c r="A1680" s="1">
        <v>40870112</v>
      </c>
      <c r="B1680" s="1" t="s">
        <v>573</v>
      </c>
      <c r="C1680" s="1" t="s">
        <v>574</v>
      </c>
      <c r="D1680" s="1">
        <v>2017</v>
      </c>
      <c r="E1680" s="1" t="s">
        <v>618</v>
      </c>
      <c r="F1680" s="1">
        <v>4254</v>
      </c>
      <c r="G1680" s="1" t="s">
        <v>176</v>
      </c>
      <c r="H1680" s="1" t="s">
        <v>6</v>
      </c>
      <c r="I1680" s="1" t="s">
        <v>596</v>
      </c>
      <c r="J1680" s="1">
        <v>4433</v>
      </c>
      <c r="K1680" s="1" t="s">
        <v>614</v>
      </c>
      <c r="L1680" s="1" t="s">
        <v>530</v>
      </c>
      <c r="M1680" s="1"/>
      <c r="N1680" s="1" t="s">
        <v>606</v>
      </c>
      <c r="O1680" s="1" t="str">
        <f t="shared" si="804"/>
        <v>No</v>
      </c>
      <c r="P1680" s="1" t="s">
        <v>722</v>
      </c>
      <c r="Q1680" s="1">
        <v>0.16</v>
      </c>
      <c r="R1680" s="1">
        <f t="shared" si="790"/>
        <v>0</v>
      </c>
      <c r="S1680" s="1">
        <v>0.16</v>
      </c>
      <c r="T1680" s="1" t="s">
        <v>7</v>
      </c>
      <c r="U1680" s="1">
        <f>R1680/1</f>
        <v>0</v>
      </c>
      <c r="V1680" s="1">
        <f>S1680</f>
        <v>0.16</v>
      </c>
      <c r="W1680" s="1" t="s">
        <v>177</v>
      </c>
      <c r="X1680" s="1" t="str">
        <f t="shared" si="811"/>
        <v>No</v>
      </c>
      <c r="AB1680" t="s">
        <v>347</v>
      </c>
      <c r="AC1680" t="str">
        <f t="shared" si="820"/>
        <v>Yes</v>
      </c>
      <c r="AD1680" t="str">
        <f t="shared" si="812"/>
        <v>No</v>
      </c>
      <c r="AE1680" t="str">
        <f t="shared" si="813"/>
        <v>No</v>
      </c>
      <c r="AF1680" t="str">
        <f t="shared" si="814"/>
        <v>No</v>
      </c>
      <c r="AG1680" t="str">
        <f t="shared" si="815"/>
        <v>No</v>
      </c>
      <c r="AH1680" t="s">
        <v>348</v>
      </c>
      <c r="AI1680" t="s">
        <v>348</v>
      </c>
      <c r="AJ1680" t="str">
        <f t="shared" si="803"/>
        <v>Pesticide</v>
      </c>
      <c r="AK1680" t="str">
        <f t="shared" si="817"/>
        <v/>
      </c>
      <c r="AL1680" t="str">
        <f t="shared" si="818"/>
        <v/>
      </c>
      <c r="AM1680" t="str">
        <f t="shared" si="807"/>
        <v/>
      </c>
      <c r="AN1680" t="str">
        <f t="shared" si="808"/>
        <v/>
      </c>
      <c r="AO1680" t="str">
        <f t="shared" si="809"/>
        <v/>
      </c>
      <c r="AP1680" t="str">
        <f t="shared" si="810"/>
        <v/>
      </c>
    </row>
    <row r="1681" spans="1:42" ht="15.5" hidden="1" customHeight="1" x14ac:dyDescent="0.35">
      <c r="A1681" s="1">
        <v>40870112</v>
      </c>
      <c r="B1681" s="1" t="s">
        <v>573</v>
      </c>
      <c r="C1681" s="1" t="s">
        <v>574</v>
      </c>
      <c r="D1681" s="1">
        <v>2017</v>
      </c>
      <c r="E1681" s="1" t="s">
        <v>618</v>
      </c>
      <c r="F1681" s="1">
        <v>67514</v>
      </c>
      <c r="G1681" s="1" t="s">
        <v>299</v>
      </c>
      <c r="H1681" s="1" t="s">
        <v>134</v>
      </c>
      <c r="I1681" s="1" t="s">
        <v>597</v>
      </c>
      <c r="J1681" s="1">
        <v>2440</v>
      </c>
      <c r="K1681" s="1" t="s">
        <v>345</v>
      </c>
      <c r="L1681" s="1" t="s">
        <v>532</v>
      </c>
      <c r="M1681" s="1" t="s">
        <v>713</v>
      </c>
      <c r="O1681" s="1" t="str">
        <f t="shared" si="804"/>
        <v>Yes</v>
      </c>
      <c r="P1681" s="1" t="s">
        <v>349</v>
      </c>
      <c r="Q1681" s="1">
        <v>188</v>
      </c>
      <c r="R1681" s="1">
        <f t="shared" si="790"/>
        <v>188</v>
      </c>
      <c r="S1681" s="1">
        <v>80</v>
      </c>
      <c r="T1681" s="1" t="s">
        <v>30</v>
      </c>
      <c r="U1681" s="1">
        <f>R1681/1000</f>
        <v>0.188</v>
      </c>
      <c r="V1681" s="1">
        <f>S1681/1000</f>
        <v>0.08</v>
      </c>
      <c r="W1681" s="1" t="s">
        <v>231</v>
      </c>
      <c r="X1681" s="1" t="str">
        <f>IF(S1681&lt;R1681, "Yes*", "No")</f>
        <v>Yes*</v>
      </c>
      <c r="AB1681" s="1" t="s">
        <v>475</v>
      </c>
      <c r="AC1681" t="str">
        <f t="shared" si="820"/>
        <v>No</v>
      </c>
      <c r="AD1681" t="str">
        <f t="shared" si="812"/>
        <v>No</v>
      </c>
      <c r="AE1681" t="str">
        <f t="shared" si="813"/>
        <v>No</v>
      </c>
      <c r="AF1681" t="str">
        <f t="shared" si="814"/>
        <v>No</v>
      </c>
      <c r="AG1681" t="str">
        <f t="shared" si="815"/>
        <v>No</v>
      </c>
      <c r="AH1681" s="1" t="s">
        <v>348</v>
      </c>
      <c r="AI1681" t="s">
        <v>349</v>
      </c>
      <c r="AJ1681" t="str">
        <f t="shared" si="803"/>
        <v/>
      </c>
      <c r="AK1681" t="str">
        <f t="shared" si="817"/>
        <v/>
      </c>
      <c r="AL1681" t="str">
        <f t="shared" si="818"/>
        <v/>
      </c>
      <c r="AM1681" t="str">
        <f t="shared" si="807"/>
        <v/>
      </c>
      <c r="AN1681" t="str">
        <f t="shared" si="808"/>
        <v/>
      </c>
      <c r="AO1681" t="str">
        <f t="shared" si="809"/>
        <v/>
      </c>
      <c r="AP1681" t="str">
        <f t="shared" si="810"/>
        <v>Other</v>
      </c>
    </row>
    <row r="1682" spans="1:42" hidden="1" x14ac:dyDescent="0.35">
      <c r="A1682" s="1">
        <v>40870112</v>
      </c>
      <c r="B1682" s="1" t="s">
        <v>573</v>
      </c>
      <c r="C1682" s="1" t="s">
        <v>574</v>
      </c>
      <c r="D1682" s="1">
        <v>2017</v>
      </c>
      <c r="E1682" s="1" t="s">
        <v>618</v>
      </c>
      <c r="F1682" s="1">
        <v>82612</v>
      </c>
      <c r="G1682" s="1" t="s">
        <v>343</v>
      </c>
      <c r="H1682" s="1" t="s">
        <v>175</v>
      </c>
      <c r="I1682" s="1" t="s">
        <v>596</v>
      </c>
      <c r="J1682" s="1">
        <v>4433</v>
      </c>
      <c r="K1682" s="1" t="s">
        <v>614</v>
      </c>
      <c r="L1682" s="1" t="s">
        <v>555</v>
      </c>
      <c r="M1682" s="1" t="s">
        <v>530</v>
      </c>
      <c r="O1682" s="1" t="str">
        <f t="shared" si="804"/>
        <v>Yes</v>
      </c>
      <c r="P1682" s="1" t="s">
        <v>349</v>
      </c>
      <c r="Q1682" s="1">
        <v>0.06</v>
      </c>
      <c r="R1682" s="1">
        <f t="shared" si="790"/>
        <v>0.06</v>
      </c>
      <c r="S1682" s="1">
        <v>0.04</v>
      </c>
      <c r="T1682" s="1" t="s">
        <v>7</v>
      </c>
      <c r="U1682" s="1">
        <f>R1682/1</f>
        <v>0.06</v>
      </c>
      <c r="V1682" s="1">
        <f>S1682</f>
        <v>0.04</v>
      </c>
      <c r="W1682" s="1" t="s">
        <v>177</v>
      </c>
      <c r="X1682" s="1" t="str">
        <f>IF(S1682&lt;R1682, "Yes*", "No")</f>
        <v>Yes*</v>
      </c>
      <c r="AB1682" t="s">
        <v>514</v>
      </c>
      <c r="AC1682" t="str">
        <f t="shared" si="820"/>
        <v>No</v>
      </c>
      <c r="AD1682" t="str">
        <f t="shared" si="812"/>
        <v>No</v>
      </c>
      <c r="AE1682" t="str">
        <f t="shared" si="813"/>
        <v>Yes</v>
      </c>
      <c r="AF1682" t="str">
        <f t="shared" si="814"/>
        <v>Yes</v>
      </c>
      <c r="AG1682" t="str">
        <f t="shared" si="815"/>
        <v>No</v>
      </c>
      <c r="AH1682" s="1" t="s">
        <v>348</v>
      </c>
      <c r="AI1682" t="s">
        <v>348</v>
      </c>
      <c r="AJ1682" t="str">
        <f t="shared" si="803"/>
        <v/>
      </c>
      <c r="AK1682" t="str">
        <f t="shared" si="817"/>
        <v/>
      </c>
      <c r="AL1682" t="str">
        <f t="shared" si="818"/>
        <v>Consumer</v>
      </c>
      <c r="AM1682" t="str">
        <f t="shared" si="807"/>
        <v>Industrial</v>
      </c>
      <c r="AN1682" t="str">
        <f t="shared" si="808"/>
        <v/>
      </c>
      <c r="AO1682" t="str">
        <f t="shared" si="809"/>
        <v/>
      </c>
      <c r="AP1682" t="str">
        <f t="shared" si="810"/>
        <v/>
      </c>
    </row>
    <row r="1683" spans="1:42" hidden="1" x14ac:dyDescent="0.35">
      <c r="A1683" s="1">
        <v>40870112</v>
      </c>
      <c r="B1683" s="1" t="s">
        <v>573</v>
      </c>
      <c r="C1683" s="1" t="s">
        <v>574</v>
      </c>
      <c r="D1683" s="1">
        <v>2017</v>
      </c>
      <c r="E1683" s="1" t="s">
        <v>618</v>
      </c>
      <c r="F1683" s="1">
        <v>62805</v>
      </c>
      <c r="G1683" s="1" t="s">
        <v>208</v>
      </c>
      <c r="H1683" s="1" t="s">
        <v>42</v>
      </c>
      <c r="I1683" s="1" t="s">
        <v>596</v>
      </c>
      <c r="J1683" s="1">
        <v>4433</v>
      </c>
      <c r="K1683" s="1" t="s">
        <v>614</v>
      </c>
      <c r="L1683" s="1" t="s">
        <v>507</v>
      </c>
      <c r="M1683" s="1"/>
      <c r="N1683" s="1" t="s">
        <v>606</v>
      </c>
      <c r="O1683" s="1" t="str">
        <f t="shared" si="804"/>
        <v>No</v>
      </c>
      <c r="P1683" s="1" t="s">
        <v>722</v>
      </c>
      <c r="Q1683" s="1">
        <v>0.04</v>
      </c>
      <c r="R1683" s="1">
        <f t="shared" ref="R1683:R1746" si="821">IF(O1683="No", 0, Q1683)</f>
        <v>0</v>
      </c>
      <c r="S1683" s="1">
        <v>0.04</v>
      </c>
      <c r="T1683" s="1" t="s">
        <v>7</v>
      </c>
      <c r="U1683" s="1">
        <f>R1683/1</f>
        <v>0</v>
      </c>
      <c r="V1683" s="1">
        <f>S1683</f>
        <v>0.04</v>
      </c>
      <c r="W1683" s="1" t="s">
        <v>177</v>
      </c>
      <c r="X1683" s="1" t="str">
        <f>IF(N1683="E", "Yes", "No")</f>
        <v>No</v>
      </c>
      <c r="AB1683" s="1" t="s">
        <v>381</v>
      </c>
      <c r="AC1683" t="str">
        <f t="shared" si="820"/>
        <v>No</v>
      </c>
      <c r="AD1683" t="str">
        <f t="shared" si="812"/>
        <v>No</v>
      </c>
      <c r="AE1683" t="str">
        <f t="shared" si="813"/>
        <v>No</v>
      </c>
      <c r="AF1683" t="str">
        <f t="shared" si="814"/>
        <v>No</v>
      </c>
      <c r="AG1683" t="str">
        <f t="shared" si="815"/>
        <v>No</v>
      </c>
      <c r="AH1683" s="1" t="s">
        <v>349</v>
      </c>
      <c r="AI1683" t="s">
        <v>348</v>
      </c>
      <c r="AJ1683" t="str">
        <f t="shared" si="803"/>
        <v/>
      </c>
      <c r="AK1683" t="str">
        <f t="shared" si="817"/>
        <v/>
      </c>
      <c r="AL1683" t="str">
        <f t="shared" si="818"/>
        <v/>
      </c>
      <c r="AM1683" t="str">
        <f t="shared" si="807"/>
        <v/>
      </c>
      <c r="AN1683" t="str">
        <f t="shared" si="808"/>
        <v/>
      </c>
      <c r="AO1683" t="str">
        <f t="shared" si="809"/>
        <v>PAH</v>
      </c>
      <c r="AP1683" t="str">
        <f t="shared" si="810"/>
        <v/>
      </c>
    </row>
    <row r="1684" spans="1:42" hidden="1" x14ac:dyDescent="0.35">
      <c r="A1684" s="1">
        <v>40870112</v>
      </c>
      <c r="B1684" s="1" t="s">
        <v>573</v>
      </c>
      <c r="C1684" s="1" t="s">
        <v>574</v>
      </c>
      <c r="D1684" s="1">
        <v>2017</v>
      </c>
      <c r="E1684" s="1" t="s">
        <v>618</v>
      </c>
      <c r="F1684" s="1">
        <v>67494</v>
      </c>
      <c r="G1684" s="1" t="s">
        <v>281</v>
      </c>
      <c r="H1684" s="1" t="s">
        <v>117</v>
      </c>
      <c r="I1684" s="1" t="s">
        <v>597</v>
      </c>
      <c r="J1684" s="1">
        <v>2440</v>
      </c>
      <c r="K1684" s="1" t="s">
        <v>345</v>
      </c>
      <c r="L1684" s="1" t="s">
        <v>566</v>
      </c>
      <c r="M1684" s="1"/>
      <c r="N1684" s="1" t="s">
        <v>606</v>
      </c>
      <c r="O1684" s="1" t="str">
        <f t="shared" si="804"/>
        <v>No</v>
      </c>
      <c r="P1684" s="1" t="s">
        <v>722</v>
      </c>
      <c r="Q1684" s="1">
        <v>140</v>
      </c>
      <c r="R1684" s="1">
        <f t="shared" si="821"/>
        <v>0</v>
      </c>
      <c r="S1684" s="1">
        <v>80</v>
      </c>
      <c r="T1684" s="1" t="s">
        <v>30</v>
      </c>
      <c r="U1684" s="1">
        <f>R1684/1000</f>
        <v>0</v>
      </c>
      <c r="V1684" s="1">
        <f>S1684/1000</f>
        <v>0.08</v>
      </c>
      <c r="W1684" s="1" t="s">
        <v>231</v>
      </c>
      <c r="X1684" s="1" t="str">
        <f>IF(N1684="E", "Yes", "No")</f>
        <v>No</v>
      </c>
      <c r="AB1684" t="s">
        <v>457</v>
      </c>
      <c r="AC1684" t="str">
        <f t="shared" si="820"/>
        <v>No</v>
      </c>
      <c r="AD1684" t="str">
        <f t="shared" si="812"/>
        <v>Yes</v>
      </c>
      <c r="AE1684" t="str">
        <f t="shared" si="813"/>
        <v>No</v>
      </c>
      <c r="AF1684" t="str">
        <f t="shared" si="814"/>
        <v>Yes</v>
      </c>
      <c r="AG1684" t="str">
        <f t="shared" si="815"/>
        <v>Yes</v>
      </c>
      <c r="AH1684" s="1" t="s">
        <v>348</v>
      </c>
      <c r="AI1684" t="s">
        <v>348</v>
      </c>
      <c r="AJ1684" t="str">
        <f t="shared" si="803"/>
        <v/>
      </c>
      <c r="AK1684" t="str">
        <f t="shared" si="817"/>
        <v>PCP</v>
      </c>
      <c r="AL1684" t="str">
        <f t="shared" si="818"/>
        <v/>
      </c>
      <c r="AM1684" t="str">
        <f t="shared" si="807"/>
        <v>Industrial</v>
      </c>
      <c r="AN1684" t="str">
        <f t="shared" si="808"/>
        <v>Pharmaceutical</v>
      </c>
      <c r="AO1684" t="str">
        <f t="shared" si="809"/>
        <v/>
      </c>
      <c r="AP1684" t="str">
        <f t="shared" si="810"/>
        <v/>
      </c>
    </row>
    <row r="1685" spans="1:42" hidden="1" x14ac:dyDescent="0.35">
      <c r="A1685" s="1">
        <v>40870112</v>
      </c>
      <c r="B1685" s="1" t="s">
        <v>573</v>
      </c>
      <c r="C1685" s="1" t="s">
        <v>574</v>
      </c>
      <c r="D1685" s="1">
        <v>2017</v>
      </c>
      <c r="E1685" s="1" t="s">
        <v>618</v>
      </c>
      <c r="F1685" s="1">
        <v>67447</v>
      </c>
      <c r="G1685" s="1" t="s">
        <v>243</v>
      </c>
      <c r="H1685" s="1" t="s">
        <v>81</v>
      </c>
      <c r="I1685" s="1" t="s">
        <v>597</v>
      </c>
      <c r="J1685" s="1">
        <v>2440</v>
      </c>
      <c r="K1685" s="1" t="s">
        <v>345</v>
      </c>
      <c r="L1685" s="1" t="s">
        <v>563</v>
      </c>
      <c r="M1685" s="1"/>
      <c r="N1685" s="1" t="s">
        <v>606</v>
      </c>
      <c r="O1685" s="1" t="str">
        <f t="shared" si="804"/>
        <v>No</v>
      </c>
      <c r="P1685" s="1" t="s">
        <v>722</v>
      </c>
      <c r="Q1685" s="1">
        <v>19</v>
      </c>
      <c r="R1685" s="1">
        <f t="shared" si="821"/>
        <v>0</v>
      </c>
      <c r="S1685" s="1">
        <v>48</v>
      </c>
      <c r="T1685" s="1" t="s">
        <v>30</v>
      </c>
      <c r="U1685" s="1">
        <f>R1685/1000</f>
        <v>0</v>
      </c>
      <c r="V1685" s="1">
        <f>S1685/1000</f>
        <v>4.8000000000000001E-2</v>
      </c>
      <c r="W1685" s="1" t="s">
        <v>231</v>
      </c>
      <c r="X1685" s="1" t="str">
        <f>IF(N1685="E", "Yes", "No")</f>
        <v>No</v>
      </c>
      <c r="AB1685" t="s">
        <v>421</v>
      </c>
      <c r="AC1685" t="str">
        <f t="shared" si="820"/>
        <v>No</v>
      </c>
      <c r="AD1685" t="str">
        <f t="shared" si="812"/>
        <v>Yes</v>
      </c>
      <c r="AE1685" t="str">
        <f t="shared" si="813"/>
        <v>No</v>
      </c>
      <c r="AF1685" t="str">
        <f t="shared" si="814"/>
        <v>No</v>
      </c>
      <c r="AG1685" t="str">
        <f t="shared" si="815"/>
        <v>Yes</v>
      </c>
      <c r="AH1685" s="1" t="s">
        <v>348</v>
      </c>
      <c r="AI1685" t="s">
        <v>348</v>
      </c>
      <c r="AJ1685" t="str">
        <f t="shared" si="803"/>
        <v/>
      </c>
      <c r="AK1685" t="str">
        <f t="shared" si="817"/>
        <v>PCP</v>
      </c>
      <c r="AL1685" t="str">
        <f t="shared" si="818"/>
        <v/>
      </c>
      <c r="AM1685" t="str">
        <f t="shared" si="807"/>
        <v/>
      </c>
      <c r="AN1685" t="str">
        <f t="shared" si="808"/>
        <v>Pharmaceutical</v>
      </c>
      <c r="AO1685" t="str">
        <f t="shared" si="809"/>
        <v/>
      </c>
      <c r="AP1685" t="str">
        <f t="shared" si="810"/>
        <v/>
      </c>
    </row>
    <row r="1686" spans="1:42" hidden="1" x14ac:dyDescent="0.35">
      <c r="A1686" s="1">
        <v>40870112</v>
      </c>
      <c r="B1686" s="1" t="s">
        <v>573</v>
      </c>
      <c r="C1686" s="1" t="s">
        <v>574</v>
      </c>
      <c r="D1686" s="1">
        <v>2017</v>
      </c>
      <c r="E1686" s="1" t="s">
        <v>618</v>
      </c>
      <c r="F1686" s="1">
        <v>61947</v>
      </c>
      <c r="G1686" s="1" t="s">
        <v>717</v>
      </c>
      <c r="H1686" s="1" t="s">
        <v>38</v>
      </c>
      <c r="I1686" s="1" t="s">
        <v>596</v>
      </c>
      <c r="J1686" s="1">
        <v>4433</v>
      </c>
      <c r="K1686" s="1" t="s">
        <v>614</v>
      </c>
      <c r="L1686" s="1" t="s">
        <v>544</v>
      </c>
      <c r="M1686" s="1" t="s">
        <v>530</v>
      </c>
      <c r="O1686" s="1" t="s">
        <v>349</v>
      </c>
      <c r="P1686" s="1" t="s">
        <v>349</v>
      </c>
      <c r="Q1686" s="1">
        <f>0.12-0.02</f>
        <v>9.9999999999999992E-2</v>
      </c>
      <c r="R1686" s="1">
        <f t="shared" si="821"/>
        <v>9.9999999999999992E-2</v>
      </c>
      <c r="S1686" s="1">
        <v>0.04</v>
      </c>
      <c r="T1686" s="1" t="s">
        <v>7</v>
      </c>
      <c r="U1686" s="1">
        <f>R1686</f>
        <v>9.9999999999999992E-2</v>
      </c>
      <c r="V1686" s="1">
        <f>S1686</f>
        <v>0.04</v>
      </c>
      <c r="W1686" s="1" t="s">
        <v>177</v>
      </c>
      <c r="X1686" s="1" t="str">
        <f>IF(S1686&lt;R1686, "Yes*", "No")</f>
        <v>Yes*</v>
      </c>
      <c r="AB1686" s="1" t="s">
        <v>378</v>
      </c>
      <c r="AC1686" s="1" t="s">
        <v>349</v>
      </c>
      <c r="AD1686" t="str">
        <f t="shared" si="812"/>
        <v>Yes</v>
      </c>
      <c r="AE1686" t="str">
        <f t="shared" si="813"/>
        <v>Yes</v>
      </c>
      <c r="AF1686" t="str">
        <f t="shared" si="814"/>
        <v>Yes</v>
      </c>
      <c r="AG1686" t="str">
        <f t="shared" si="815"/>
        <v>Yes</v>
      </c>
      <c r="AH1686" s="1" t="s">
        <v>348</v>
      </c>
      <c r="AI1686" t="s">
        <v>348</v>
      </c>
      <c r="AJ1686" t="str">
        <f t="shared" si="803"/>
        <v>Pesticide</v>
      </c>
      <c r="AK1686" t="str">
        <f t="shared" si="817"/>
        <v>PCP</v>
      </c>
      <c r="AL1686" t="str">
        <f t="shared" si="818"/>
        <v>Consumer</v>
      </c>
      <c r="AM1686" t="str">
        <f t="shared" si="807"/>
        <v>Industrial</v>
      </c>
      <c r="AN1686" t="str">
        <f t="shared" si="808"/>
        <v>Pharmaceutical</v>
      </c>
      <c r="AO1686" t="str">
        <f t="shared" si="809"/>
        <v/>
      </c>
      <c r="AP1686" t="str">
        <f t="shared" si="810"/>
        <v/>
      </c>
    </row>
    <row r="1687" spans="1:42" hidden="1" x14ac:dyDescent="0.35">
      <c r="A1687" s="1">
        <v>40870112</v>
      </c>
      <c r="B1687" s="1" t="s">
        <v>573</v>
      </c>
      <c r="C1687" s="1" t="s">
        <v>574</v>
      </c>
      <c r="D1687" s="1">
        <v>2017</v>
      </c>
      <c r="E1687" s="1" t="s">
        <v>618</v>
      </c>
      <c r="F1687" s="1">
        <v>67484</v>
      </c>
      <c r="G1687" s="1" t="s">
        <v>274</v>
      </c>
      <c r="H1687" s="1" t="s">
        <v>110</v>
      </c>
      <c r="I1687" s="1" t="s">
        <v>597</v>
      </c>
      <c r="J1687" s="1">
        <v>2440</v>
      </c>
      <c r="K1687" s="1" t="s">
        <v>345</v>
      </c>
      <c r="L1687" s="1" t="s">
        <v>345</v>
      </c>
      <c r="M1687" s="1"/>
      <c r="N1687" s="1" t="s">
        <v>606</v>
      </c>
      <c r="O1687" s="1" t="str">
        <f t="shared" ref="O1687:O1714" si="822">IF(N1687="&lt;", "No", "Yes")</f>
        <v>No</v>
      </c>
      <c r="P1687" s="1" t="s">
        <v>722</v>
      </c>
      <c r="Q1687" s="1">
        <v>22</v>
      </c>
      <c r="R1687" s="1">
        <f t="shared" si="821"/>
        <v>0</v>
      </c>
      <c r="S1687" s="1">
        <v>22</v>
      </c>
      <c r="T1687" s="1" t="s">
        <v>30</v>
      </c>
      <c r="U1687" s="1">
        <f>R1687/1000</f>
        <v>0</v>
      </c>
      <c r="V1687" s="1">
        <f>S1687/1000</f>
        <v>2.1999999999999999E-2</v>
      </c>
      <c r="W1687" s="1" t="s">
        <v>231</v>
      </c>
      <c r="X1687" s="1" t="str">
        <f t="shared" ref="X1687:X1708" si="823">IF(N1687="E", "Yes", "No")</f>
        <v>No</v>
      </c>
      <c r="AB1687" t="s">
        <v>450</v>
      </c>
      <c r="AC1687" t="str">
        <f t="shared" ref="AC1687:AC1696" si="824">IF(ISNUMBER(SEARCH("Pesticide, active_ingredient", AB1687)), "Yes", "No")</f>
        <v>No</v>
      </c>
      <c r="AD1687" t="str">
        <f t="shared" si="812"/>
        <v>No</v>
      </c>
      <c r="AE1687" t="str">
        <f t="shared" si="813"/>
        <v>No</v>
      </c>
      <c r="AF1687" t="str">
        <f t="shared" si="814"/>
        <v>No</v>
      </c>
      <c r="AG1687" t="str">
        <f t="shared" si="815"/>
        <v>Yes</v>
      </c>
      <c r="AH1687" s="1" t="s">
        <v>348</v>
      </c>
      <c r="AI1687" t="s">
        <v>348</v>
      </c>
      <c r="AJ1687" t="str">
        <f t="shared" si="803"/>
        <v/>
      </c>
      <c r="AK1687" t="str">
        <f t="shared" si="817"/>
        <v/>
      </c>
      <c r="AL1687" t="str">
        <f t="shared" si="818"/>
        <v/>
      </c>
      <c r="AM1687" t="str">
        <f t="shared" si="807"/>
        <v/>
      </c>
      <c r="AN1687" t="str">
        <f t="shared" si="808"/>
        <v>Pharmaceutical</v>
      </c>
      <c r="AO1687" t="str">
        <f t="shared" si="809"/>
        <v/>
      </c>
      <c r="AP1687" t="str">
        <f t="shared" si="810"/>
        <v/>
      </c>
    </row>
    <row r="1688" spans="1:42" hidden="1" x14ac:dyDescent="0.35">
      <c r="A1688" s="1">
        <v>40870112</v>
      </c>
      <c r="B1688" s="1" t="s">
        <v>573</v>
      </c>
      <c r="C1688" s="1" t="s">
        <v>574</v>
      </c>
      <c r="D1688" s="1">
        <v>2017</v>
      </c>
      <c r="E1688" s="1" t="s">
        <v>618</v>
      </c>
      <c r="F1688" s="1">
        <v>67505</v>
      </c>
      <c r="G1688" s="1" t="s">
        <v>292</v>
      </c>
      <c r="H1688" s="1" t="s">
        <v>128</v>
      </c>
      <c r="I1688" s="1" t="s">
        <v>597</v>
      </c>
      <c r="J1688" s="1">
        <v>2440</v>
      </c>
      <c r="K1688" s="1" t="s">
        <v>345</v>
      </c>
      <c r="L1688" s="1" t="s">
        <v>345</v>
      </c>
      <c r="M1688" s="1"/>
      <c r="N1688" s="1" t="s">
        <v>606</v>
      </c>
      <c r="O1688" s="1" t="str">
        <f t="shared" si="822"/>
        <v>No</v>
      </c>
      <c r="P1688" s="1" t="s">
        <v>722</v>
      </c>
      <c r="Q1688" s="1">
        <v>6.6</v>
      </c>
      <c r="R1688" s="1">
        <f t="shared" si="821"/>
        <v>0</v>
      </c>
      <c r="S1688" s="1">
        <v>6.6</v>
      </c>
      <c r="T1688" s="1" t="s">
        <v>30</v>
      </c>
      <c r="U1688" s="1">
        <f>R1688/1000</f>
        <v>0</v>
      </c>
      <c r="V1688" s="1">
        <f>S1688/1000</f>
        <v>6.6E-3</v>
      </c>
      <c r="W1688" s="1" t="s">
        <v>231</v>
      </c>
      <c r="X1688" s="1" t="str">
        <f t="shared" si="823"/>
        <v>No</v>
      </c>
      <c r="AB1688" t="s">
        <v>467</v>
      </c>
      <c r="AC1688" t="str">
        <f t="shared" si="824"/>
        <v>No</v>
      </c>
      <c r="AD1688" t="str">
        <f t="shared" si="812"/>
        <v>No</v>
      </c>
      <c r="AE1688" t="str">
        <f t="shared" si="813"/>
        <v>No</v>
      </c>
      <c r="AF1688" t="str">
        <f t="shared" si="814"/>
        <v>No</v>
      </c>
      <c r="AG1688" t="str">
        <f t="shared" si="815"/>
        <v>Yes</v>
      </c>
      <c r="AH1688" s="1" t="s">
        <v>348</v>
      </c>
      <c r="AI1688" t="s">
        <v>348</v>
      </c>
      <c r="AJ1688" t="str">
        <f t="shared" si="803"/>
        <v/>
      </c>
      <c r="AK1688" t="str">
        <f t="shared" si="817"/>
        <v/>
      </c>
      <c r="AL1688" t="str">
        <f t="shared" si="818"/>
        <v/>
      </c>
      <c r="AM1688" t="str">
        <f t="shared" si="807"/>
        <v/>
      </c>
      <c r="AN1688" t="str">
        <f t="shared" si="808"/>
        <v>Pharmaceutical</v>
      </c>
      <c r="AO1688" t="str">
        <f t="shared" si="809"/>
        <v/>
      </c>
      <c r="AP1688" t="str">
        <f t="shared" si="810"/>
        <v/>
      </c>
    </row>
    <row r="1689" spans="1:42" hidden="1" x14ac:dyDescent="0.35">
      <c r="A1689" s="1">
        <v>40870112</v>
      </c>
      <c r="B1689" s="1" t="s">
        <v>573</v>
      </c>
      <c r="C1689" s="1" t="s">
        <v>574</v>
      </c>
      <c r="D1689" s="1">
        <v>2017</v>
      </c>
      <c r="E1689" s="1" t="s">
        <v>618</v>
      </c>
      <c r="F1689" s="1">
        <v>62819</v>
      </c>
      <c r="G1689" s="1" t="s">
        <v>219</v>
      </c>
      <c r="H1689" s="1" t="s">
        <v>56</v>
      </c>
      <c r="I1689" s="1" t="s">
        <v>596</v>
      </c>
      <c r="J1689" s="1">
        <v>4433</v>
      </c>
      <c r="K1689" s="1" t="s">
        <v>614</v>
      </c>
      <c r="L1689" s="1" t="s">
        <v>559</v>
      </c>
      <c r="M1689" s="1"/>
      <c r="N1689" s="1" t="s">
        <v>606</v>
      </c>
      <c r="O1689" s="1" t="str">
        <f t="shared" si="822"/>
        <v>No</v>
      </c>
      <c r="P1689" s="1" t="s">
        <v>722</v>
      </c>
      <c r="Q1689" s="1">
        <v>0.16</v>
      </c>
      <c r="R1689" s="1">
        <f t="shared" si="821"/>
        <v>0</v>
      </c>
      <c r="S1689" s="1">
        <v>0.16</v>
      </c>
      <c r="T1689" s="1" t="s">
        <v>7</v>
      </c>
      <c r="U1689" s="1">
        <f>R1689/1</f>
        <v>0</v>
      </c>
      <c r="V1689" s="1">
        <f>S1689</f>
        <v>0.16</v>
      </c>
      <c r="W1689" s="1" t="s">
        <v>177</v>
      </c>
      <c r="X1689" s="1" t="str">
        <f t="shared" si="823"/>
        <v>No</v>
      </c>
      <c r="AB1689" t="s">
        <v>395</v>
      </c>
      <c r="AC1689" t="str">
        <f t="shared" si="824"/>
        <v>No</v>
      </c>
      <c r="AD1689" t="str">
        <f t="shared" si="812"/>
        <v>Yes</v>
      </c>
      <c r="AE1689" t="str">
        <f t="shared" si="813"/>
        <v>Yes</v>
      </c>
      <c r="AF1689" t="str">
        <f t="shared" si="814"/>
        <v>Yes</v>
      </c>
      <c r="AG1689" t="str">
        <f t="shared" si="815"/>
        <v>Yes</v>
      </c>
      <c r="AH1689" s="1" t="s">
        <v>348</v>
      </c>
      <c r="AI1689" t="s">
        <v>348</v>
      </c>
      <c r="AJ1689" t="str">
        <f t="shared" si="803"/>
        <v/>
      </c>
      <c r="AK1689" t="str">
        <f t="shared" si="817"/>
        <v>PCP</v>
      </c>
      <c r="AL1689" t="str">
        <f t="shared" si="818"/>
        <v>Consumer</v>
      </c>
      <c r="AM1689" t="str">
        <f t="shared" si="807"/>
        <v>Industrial</v>
      </c>
      <c r="AN1689" t="str">
        <f t="shared" si="808"/>
        <v>Pharmaceutical</v>
      </c>
      <c r="AO1689" t="str">
        <f t="shared" si="809"/>
        <v/>
      </c>
      <c r="AP1689" t="str">
        <f t="shared" si="810"/>
        <v/>
      </c>
    </row>
    <row r="1690" spans="1:42" hidden="1" x14ac:dyDescent="0.35">
      <c r="A1690" s="1">
        <v>40870112</v>
      </c>
      <c r="B1690" s="1" t="s">
        <v>573</v>
      </c>
      <c r="C1690" s="1" t="s">
        <v>574</v>
      </c>
      <c r="D1690" s="1">
        <v>2017</v>
      </c>
      <c r="E1690" s="1" t="s">
        <v>618</v>
      </c>
      <c r="F1690" s="1">
        <v>62808</v>
      </c>
      <c r="G1690" s="1" t="s">
        <v>210</v>
      </c>
      <c r="H1690" s="1" t="s">
        <v>45</v>
      </c>
      <c r="I1690" s="1" t="s">
        <v>596</v>
      </c>
      <c r="J1690" s="1">
        <v>4433</v>
      </c>
      <c r="K1690" s="1" t="s">
        <v>614</v>
      </c>
      <c r="L1690" s="1" t="s">
        <v>532</v>
      </c>
      <c r="M1690" s="1"/>
      <c r="N1690" s="1" t="s">
        <v>606</v>
      </c>
      <c r="O1690" s="1" t="str">
        <f t="shared" si="822"/>
        <v>No</v>
      </c>
      <c r="P1690" s="1" t="s">
        <v>722</v>
      </c>
      <c r="Q1690" s="1">
        <v>0.04</v>
      </c>
      <c r="R1690" s="1">
        <f t="shared" si="821"/>
        <v>0</v>
      </c>
      <c r="S1690" s="1">
        <v>0.04</v>
      </c>
      <c r="T1690" s="1" t="s">
        <v>7</v>
      </c>
      <c r="U1690" s="1">
        <f>R1690/1</f>
        <v>0</v>
      </c>
      <c r="V1690" s="1">
        <f>S1690</f>
        <v>0.04</v>
      </c>
      <c r="W1690" s="1" t="s">
        <v>177</v>
      </c>
      <c r="X1690" s="1" t="str">
        <f t="shared" si="823"/>
        <v>No</v>
      </c>
      <c r="AB1690" t="s">
        <v>384</v>
      </c>
      <c r="AC1690" t="str">
        <f t="shared" si="824"/>
        <v>No</v>
      </c>
      <c r="AD1690" t="str">
        <f t="shared" si="812"/>
        <v>No</v>
      </c>
      <c r="AE1690" t="str">
        <f t="shared" si="813"/>
        <v>No</v>
      </c>
      <c r="AF1690" t="str">
        <f t="shared" si="814"/>
        <v>No</v>
      </c>
      <c r="AG1690" t="str">
        <f t="shared" si="815"/>
        <v>No</v>
      </c>
      <c r="AH1690" s="1" t="s">
        <v>348</v>
      </c>
      <c r="AI1690" t="s">
        <v>349</v>
      </c>
      <c r="AJ1690" t="str">
        <f t="shared" si="803"/>
        <v/>
      </c>
      <c r="AK1690" t="str">
        <f t="shared" si="817"/>
        <v/>
      </c>
      <c r="AL1690" t="str">
        <f t="shared" si="818"/>
        <v/>
      </c>
      <c r="AM1690" t="str">
        <f t="shared" si="807"/>
        <v/>
      </c>
      <c r="AN1690" t="str">
        <f t="shared" si="808"/>
        <v/>
      </c>
      <c r="AO1690" t="str">
        <f t="shared" si="809"/>
        <v/>
      </c>
      <c r="AP1690" t="str">
        <f t="shared" si="810"/>
        <v>Other</v>
      </c>
    </row>
    <row r="1691" spans="1:42" hidden="1" x14ac:dyDescent="0.35">
      <c r="A1691" s="1">
        <v>40870112</v>
      </c>
      <c r="B1691" s="1" t="s">
        <v>573</v>
      </c>
      <c r="C1691" s="1" t="s">
        <v>574</v>
      </c>
      <c r="D1691" s="1">
        <v>2017</v>
      </c>
      <c r="E1691" s="1" t="s">
        <v>618</v>
      </c>
      <c r="F1691" s="1">
        <v>67469</v>
      </c>
      <c r="G1691" s="1" t="s">
        <v>262</v>
      </c>
      <c r="H1691" s="1" t="s">
        <v>99</v>
      </c>
      <c r="I1691" s="1" t="s">
        <v>597</v>
      </c>
      <c r="J1691" s="1">
        <v>2440</v>
      </c>
      <c r="K1691" s="1" t="s">
        <v>345</v>
      </c>
      <c r="L1691" s="1" t="s">
        <v>561</v>
      </c>
      <c r="M1691" s="1"/>
      <c r="N1691" s="1" t="s">
        <v>606</v>
      </c>
      <c r="O1691" s="1" t="str">
        <f t="shared" si="822"/>
        <v>No</v>
      </c>
      <c r="P1691" s="1" t="s">
        <v>722</v>
      </c>
      <c r="Q1691" s="1">
        <v>226</v>
      </c>
      <c r="R1691" s="1">
        <f t="shared" si="821"/>
        <v>0</v>
      </c>
      <c r="S1691" s="1">
        <v>226</v>
      </c>
      <c r="T1691" s="1" t="s">
        <v>30</v>
      </c>
      <c r="U1691" s="1">
        <f t="shared" ref="U1691:V1695" si="825">R1691/1000</f>
        <v>0</v>
      </c>
      <c r="V1691" s="1">
        <f t="shared" si="825"/>
        <v>0.22600000000000001</v>
      </c>
      <c r="W1691" s="1" t="s">
        <v>231</v>
      </c>
      <c r="X1691" s="1" t="str">
        <f t="shared" si="823"/>
        <v>No</v>
      </c>
      <c r="AB1691" t="s">
        <v>438</v>
      </c>
      <c r="AC1691" t="str">
        <f t="shared" si="824"/>
        <v>No</v>
      </c>
      <c r="AD1691" t="str">
        <f t="shared" si="812"/>
        <v>No</v>
      </c>
      <c r="AE1691" t="str">
        <f t="shared" si="813"/>
        <v>No</v>
      </c>
      <c r="AF1691" t="str">
        <f t="shared" si="814"/>
        <v>Yes</v>
      </c>
      <c r="AG1691" t="str">
        <f t="shared" si="815"/>
        <v>Yes</v>
      </c>
      <c r="AH1691" s="1" t="s">
        <v>348</v>
      </c>
      <c r="AI1691" t="s">
        <v>348</v>
      </c>
      <c r="AJ1691" t="str">
        <f t="shared" si="803"/>
        <v/>
      </c>
      <c r="AK1691" t="str">
        <f t="shared" si="817"/>
        <v/>
      </c>
      <c r="AL1691" t="str">
        <f t="shared" si="818"/>
        <v/>
      </c>
      <c r="AM1691" t="str">
        <f t="shared" si="807"/>
        <v>Industrial</v>
      </c>
      <c r="AN1691" t="str">
        <f t="shared" si="808"/>
        <v>Pharmaceutical</v>
      </c>
      <c r="AO1691" t="str">
        <f t="shared" si="809"/>
        <v/>
      </c>
      <c r="AP1691" t="str">
        <f t="shared" si="810"/>
        <v/>
      </c>
    </row>
    <row r="1692" spans="1:42" hidden="1" x14ac:dyDescent="0.35">
      <c r="A1692" s="1">
        <v>40870112</v>
      </c>
      <c r="B1692" s="1" t="s">
        <v>573</v>
      </c>
      <c r="C1692" s="1" t="s">
        <v>574</v>
      </c>
      <c r="D1692" s="1">
        <v>2017</v>
      </c>
      <c r="E1692" s="1" t="s">
        <v>618</v>
      </c>
      <c r="F1692" s="1">
        <v>67477</v>
      </c>
      <c r="G1692" s="1" t="s">
        <v>268</v>
      </c>
      <c r="H1692" s="1" t="s">
        <v>105</v>
      </c>
      <c r="I1692" s="1" t="s">
        <v>597</v>
      </c>
      <c r="J1692" s="1">
        <v>2440</v>
      </c>
      <c r="K1692" s="1" t="s">
        <v>345</v>
      </c>
      <c r="L1692" s="1" t="s">
        <v>561</v>
      </c>
      <c r="M1692" s="1"/>
      <c r="N1692" s="1" t="s">
        <v>606</v>
      </c>
      <c r="O1692" s="1" t="str">
        <f t="shared" si="822"/>
        <v>No</v>
      </c>
      <c r="P1692" s="1" t="s">
        <v>722</v>
      </c>
      <c r="Q1692" s="1">
        <v>116</v>
      </c>
      <c r="R1692" s="1">
        <f t="shared" si="821"/>
        <v>0</v>
      </c>
      <c r="S1692" s="1">
        <v>50</v>
      </c>
      <c r="T1692" s="1" t="s">
        <v>30</v>
      </c>
      <c r="U1692" s="1">
        <f t="shared" si="825"/>
        <v>0</v>
      </c>
      <c r="V1692" s="1">
        <f t="shared" si="825"/>
        <v>0.05</v>
      </c>
      <c r="W1692" s="1" t="s">
        <v>231</v>
      </c>
      <c r="X1692" s="1" t="str">
        <f t="shared" si="823"/>
        <v>No</v>
      </c>
      <c r="AB1692" t="s">
        <v>444</v>
      </c>
      <c r="AC1692" t="str">
        <f t="shared" si="824"/>
        <v>No</v>
      </c>
      <c r="AD1692" t="str">
        <f t="shared" si="812"/>
        <v>No</v>
      </c>
      <c r="AE1692" t="str">
        <f t="shared" si="813"/>
        <v>No</v>
      </c>
      <c r="AF1692" t="str">
        <f t="shared" si="814"/>
        <v>Yes</v>
      </c>
      <c r="AG1692" t="str">
        <f t="shared" si="815"/>
        <v>Yes</v>
      </c>
      <c r="AH1692" s="1" t="s">
        <v>348</v>
      </c>
      <c r="AI1692" t="s">
        <v>348</v>
      </c>
      <c r="AJ1692" t="str">
        <f t="shared" si="803"/>
        <v/>
      </c>
      <c r="AK1692" t="str">
        <f t="shared" si="817"/>
        <v/>
      </c>
      <c r="AL1692" t="str">
        <f t="shared" si="818"/>
        <v/>
      </c>
      <c r="AM1692" t="str">
        <f t="shared" si="807"/>
        <v>Industrial</v>
      </c>
      <c r="AN1692" t="str">
        <f t="shared" si="808"/>
        <v>Pharmaceutical</v>
      </c>
      <c r="AO1692" t="str">
        <f t="shared" si="809"/>
        <v/>
      </c>
      <c r="AP1692" t="str">
        <f t="shared" si="810"/>
        <v/>
      </c>
    </row>
    <row r="1693" spans="1:42" hidden="1" x14ac:dyDescent="0.35">
      <c r="A1693" s="1">
        <v>40870112</v>
      </c>
      <c r="B1693" s="1" t="s">
        <v>573</v>
      </c>
      <c r="C1693" s="1" t="s">
        <v>574</v>
      </c>
      <c r="D1693" s="1">
        <v>2017</v>
      </c>
      <c r="E1693" s="1" t="s">
        <v>618</v>
      </c>
      <c r="F1693" s="1">
        <v>67524</v>
      </c>
      <c r="G1693" s="1" t="s">
        <v>308</v>
      </c>
      <c r="H1693" s="1" t="s">
        <v>142</v>
      </c>
      <c r="I1693" s="1" t="s">
        <v>597</v>
      </c>
      <c r="J1693" s="1">
        <v>2440</v>
      </c>
      <c r="K1693" s="1" t="s">
        <v>345</v>
      </c>
      <c r="L1693" s="1" t="s">
        <v>345</v>
      </c>
      <c r="M1693" s="1"/>
      <c r="N1693" s="1" t="s">
        <v>606</v>
      </c>
      <c r="O1693" s="1" t="str">
        <f t="shared" si="822"/>
        <v>No</v>
      </c>
      <c r="P1693" s="1" t="s">
        <v>722</v>
      </c>
      <c r="Q1693" s="1">
        <v>80</v>
      </c>
      <c r="R1693" s="1">
        <f t="shared" si="821"/>
        <v>0</v>
      </c>
      <c r="S1693" s="1">
        <v>114</v>
      </c>
      <c r="T1693" s="1" t="s">
        <v>30</v>
      </c>
      <c r="U1693" s="1">
        <f t="shared" si="825"/>
        <v>0</v>
      </c>
      <c r="V1693" s="1">
        <f t="shared" si="825"/>
        <v>0.114</v>
      </c>
      <c r="W1693" s="1" t="s">
        <v>231</v>
      </c>
      <c r="X1693" s="1" t="str">
        <f t="shared" si="823"/>
        <v>No</v>
      </c>
      <c r="AB1693" t="s">
        <v>483</v>
      </c>
      <c r="AC1693" t="str">
        <f t="shared" si="824"/>
        <v>No</v>
      </c>
      <c r="AD1693" t="str">
        <f t="shared" si="812"/>
        <v>No</v>
      </c>
      <c r="AE1693" t="str">
        <f t="shared" si="813"/>
        <v>No</v>
      </c>
      <c r="AF1693" t="str">
        <f t="shared" si="814"/>
        <v>No</v>
      </c>
      <c r="AG1693" t="str">
        <f t="shared" si="815"/>
        <v>Yes</v>
      </c>
      <c r="AH1693" s="1" t="s">
        <v>348</v>
      </c>
      <c r="AI1693" t="s">
        <v>348</v>
      </c>
      <c r="AJ1693" t="str">
        <f t="shared" si="803"/>
        <v/>
      </c>
      <c r="AK1693" t="str">
        <f t="shared" si="817"/>
        <v/>
      </c>
      <c r="AL1693" t="str">
        <f t="shared" si="818"/>
        <v/>
      </c>
      <c r="AM1693" t="str">
        <f t="shared" si="807"/>
        <v/>
      </c>
      <c r="AN1693" t="str">
        <f t="shared" si="808"/>
        <v>Pharmaceutical</v>
      </c>
      <c r="AO1693" t="str">
        <f t="shared" si="809"/>
        <v/>
      </c>
      <c r="AP1693" t="str">
        <f t="shared" si="810"/>
        <v/>
      </c>
    </row>
    <row r="1694" spans="1:42" hidden="1" x14ac:dyDescent="0.35">
      <c r="A1694" s="1">
        <v>40870112</v>
      </c>
      <c r="B1694" s="1" t="s">
        <v>573</v>
      </c>
      <c r="C1694" s="1" t="s">
        <v>574</v>
      </c>
      <c r="D1694" s="1">
        <v>2017</v>
      </c>
      <c r="E1694" s="1" t="s">
        <v>618</v>
      </c>
      <c r="F1694" s="1">
        <v>67446</v>
      </c>
      <c r="G1694" s="1" t="s">
        <v>242</v>
      </c>
      <c r="H1694" s="1" t="s">
        <v>80</v>
      </c>
      <c r="I1694" s="1" t="s">
        <v>597</v>
      </c>
      <c r="J1694" s="1">
        <v>2440</v>
      </c>
      <c r="K1694" s="1" t="s">
        <v>345</v>
      </c>
      <c r="L1694" s="1" t="s">
        <v>345</v>
      </c>
      <c r="M1694" s="1"/>
      <c r="N1694" s="1" t="s">
        <v>606</v>
      </c>
      <c r="O1694" s="1" t="str">
        <f t="shared" si="822"/>
        <v>No</v>
      </c>
      <c r="P1694" s="1" t="s">
        <v>722</v>
      </c>
      <c r="Q1694" s="1">
        <v>200</v>
      </c>
      <c r="R1694" s="1">
        <f t="shared" si="821"/>
        <v>0</v>
      </c>
      <c r="S1694" s="1">
        <v>88</v>
      </c>
      <c r="T1694" s="1" t="s">
        <v>30</v>
      </c>
      <c r="U1694" s="1">
        <f t="shared" si="825"/>
        <v>0</v>
      </c>
      <c r="V1694" s="1">
        <f t="shared" si="825"/>
        <v>8.7999999999999995E-2</v>
      </c>
      <c r="W1694" s="1" t="s">
        <v>231</v>
      </c>
      <c r="X1694" s="1" t="str">
        <f t="shared" si="823"/>
        <v>No</v>
      </c>
      <c r="AB1694" s="1" t="s">
        <v>377</v>
      </c>
      <c r="AC1694" t="str">
        <f t="shared" si="824"/>
        <v>No</v>
      </c>
      <c r="AD1694" t="str">
        <f t="shared" si="812"/>
        <v>No</v>
      </c>
      <c r="AE1694" t="str">
        <f t="shared" si="813"/>
        <v>No</v>
      </c>
      <c r="AF1694" t="str">
        <f t="shared" si="814"/>
        <v>No</v>
      </c>
      <c r="AG1694" t="str">
        <f t="shared" si="815"/>
        <v>Yes</v>
      </c>
      <c r="AH1694" s="1" t="s">
        <v>348</v>
      </c>
      <c r="AI1694" t="s">
        <v>348</v>
      </c>
      <c r="AJ1694" t="str">
        <f t="shared" si="803"/>
        <v/>
      </c>
      <c r="AK1694" t="str">
        <f t="shared" si="817"/>
        <v/>
      </c>
      <c r="AL1694" t="str">
        <f t="shared" si="818"/>
        <v/>
      </c>
      <c r="AM1694" t="str">
        <f t="shared" si="807"/>
        <v/>
      </c>
      <c r="AN1694" t="str">
        <f t="shared" si="808"/>
        <v>Pharmaceutical</v>
      </c>
      <c r="AO1694" t="str">
        <f t="shared" si="809"/>
        <v/>
      </c>
      <c r="AP1694" t="str">
        <f t="shared" si="810"/>
        <v/>
      </c>
    </row>
    <row r="1695" spans="1:42" hidden="1" x14ac:dyDescent="0.35">
      <c r="A1695" s="1">
        <v>40870112</v>
      </c>
      <c r="B1695" s="1" t="s">
        <v>573</v>
      </c>
      <c r="C1695" s="1" t="s">
        <v>574</v>
      </c>
      <c r="D1695" s="1">
        <v>2017</v>
      </c>
      <c r="E1695" s="1" t="s">
        <v>618</v>
      </c>
      <c r="F1695" s="1">
        <v>67527</v>
      </c>
      <c r="G1695" s="1" t="s">
        <v>310</v>
      </c>
      <c r="H1695" s="1" t="s">
        <v>144</v>
      </c>
      <c r="I1695" s="1" t="s">
        <v>597</v>
      </c>
      <c r="J1695" s="1">
        <v>2440</v>
      </c>
      <c r="K1695" s="1" t="s">
        <v>345</v>
      </c>
      <c r="L1695" s="1" t="s">
        <v>345</v>
      </c>
      <c r="M1695" s="1"/>
      <c r="N1695" s="1" t="s">
        <v>606</v>
      </c>
      <c r="O1695" s="1" t="str">
        <f t="shared" si="822"/>
        <v>No</v>
      </c>
      <c r="P1695" s="1" t="s">
        <v>722</v>
      </c>
      <c r="Q1695" s="1">
        <v>264</v>
      </c>
      <c r="R1695" s="1">
        <f t="shared" si="821"/>
        <v>0</v>
      </c>
      <c r="S1695" s="1">
        <v>72</v>
      </c>
      <c r="T1695" s="1" t="s">
        <v>30</v>
      </c>
      <c r="U1695" s="1">
        <f t="shared" si="825"/>
        <v>0</v>
      </c>
      <c r="V1695" s="1">
        <f t="shared" si="825"/>
        <v>7.1999999999999995E-2</v>
      </c>
      <c r="W1695" s="1" t="s">
        <v>231</v>
      </c>
      <c r="X1695" s="1" t="str">
        <f t="shared" si="823"/>
        <v>No</v>
      </c>
      <c r="AB1695" t="s">
        <v>486</v>
      </c>
      <c r="AC1695" t="str">
        <f t="shared" si="824"/>
        <v>No</v>
      </c>
      <c r="AD1695" t="str">
        <f t="shared" si="812"/>
        <v>No</v>
      </c>
      <c r="AE1695" t="str">
        <f t="shared" si="813"/>
        <v>No</v>
      </c>
      <c r="AF1695" t="str">
        <f t="shared" si="814"/>
        <v>No</v>
      </c>
      <c r="AG1695" t="str">
        <f t="shared" si="815"/>
        <v>Yes</v>
      </c>
      <c r="AH1695" s="1" t="s">
        <v>348</v>
      </c>
      <c r="AI1695" t="s">
        <v>348</v>
      </c>
      <c r="AJ1695" t="str">
        <f t="shared" si="803"/>
        <v/>
      </c>
      <c r="AK1695" t="str">
        <f t="shared" si="817"/>
        <v/>
      </c>
      <c r="AL1695" t="str">
        <f t="shared" si="818"/>
        <v/>
      </c>
      <c r="AM1695" t="str">
        <f t="shared" si="807"/>
        <v/>
      </c>
      <c r="AN1695" t="str">
        <f t="shared" si="808"/>
        <v>Pharmaceutical</v>
      </c>
      <c r="AO1695" t="str">
        <f t="shared" si="809"/>
        <v/>
      </c>
      <c r="AP1695" t="str">
        <f t="shared" si="810"/>
        <v/>
      </c>
    </row>
    <row r="1696" spans="1:42" hidden="1" x14ac:dyDescent="0.35">
      <c r="A1696" s="1">
        <v>40870112</v>
      </c>
      <c r="B1696" s="1" t="s">
        <v>573</v>
      </c>
      <c r="C1696" s="1" t="s">
        <v>574</v>
      </c>
      <c r="D1696" s="1">
        <v>2017</v>
      </c>
      <c r="E1696" s="1" t="s">
        <v>618</v>
      </c>
      <c r="F1696" s="1">
        <v>30218</v>
      </c>
      <c r="G1696" s="1" t="s">
        <v>179</v>
      </c>
      <c r="H1696" s="1" t="s">
        <v>9</v>
      </c>
      <c r="I1696" s="1" t="s">
        <v>596</v>
      </c>
      <c r="J1696" s="1">
        <v>4433</v>
      </c>
      <c r="K1696" s="1" t="s">
        <v>614</v>
      </c>
      <c r="L1696" s="1" t="s">
        <v>544</v>
      </c>
      <c r="M1696" s="1"/>
      <c r="N1696" s="1" t="s">
        <v>606</v>
      </c>
      <c r="O1696" s="1" t="str">
        <f t="shared" si="822"/>
        <v>No</v>
      </c>
      <c r="P1696" s="1" t="s">
        <v>722</v>
      </c>
      <c r="Q1696" s="1">
        <v>0.08</v>
      </c>
      <c r="R1696" s="1">
        <f t="shared" si="821"/>
        <v>0</v>
      </c>
      <c r="S1696" s="1">
        <v>0.08</v>
      </c>
      <c r="T1696" s="1" t="s">
        <v>7</v>
      </c>
      <c r="U1696" s="1">
        <f>R1696/1</f>
        <v>0</v>
      </c>
      <c r="V1696" s="1">
        <f>S1696</f>
        <v>0.08</v>
      </c>
      <c r="W1696" s="1" t="s">
        <v>177</v>
      </c>
      <c r="X1696" s="1" t="str">
        <f t="shared" si="823"/>
        <v>No</v>
      </c>
      <c r="AB1696" t="s">
        <v>351</v>
      </c>
      <c r="AC1696" t="str">
        <f t="shared" si="824"/>
        <v>Yes</v>
      </c>
      <c r="AD1696" t="str">
        <f t="shared" si="812"/>
        <v>Yes</v>
      </c>
      <c r="AE1696" t="str">
        <f t="shared" si="813"/>
        <v>Yes</v>
      </c>
      <c r="AF1696" t="str">
        <f t="shared" si="814"/>
        <v>Yes</v>
      </c>
      <c r="AG1696" t="str">
        <f t="shared" si="815"/>
        <v>Yes</v>
      </c>
      <c r="AH1696" t="s">
        <v>348</v>
      </c>
      <c r="AI1696" t="s">
        <v>348</v>
      </c>
      <c r="AJ1696" t="str">
        <f t="shared" si="803"/>
        <v>Pesticide</v>
      </c>
      <c r="AK1696" t="str">
        <f t="shared" si="817"/>
        <v>PCP</v>
      </c>
      <c r="AL1696" t="str">
        <f t="shared" si="818"/>
        <v>Consumer</v>
      </c>
      <c r="AM1696" t="str">
        <f t="shared" si="807"/>
        <v>Industrial</v>
      </c>
      <c r="AN1696" t="str">
        <f t="shared" si="808"/>
        <v>Pharmaceutical</v>
      </c>
      <c r="AO1696" t="str">
        <f t="shared" si="809"/>
        <v/>
      </c>
      <c r="AP1696" t="str">
        <f t="shared" si="810"/>
        <v/>
      </c>
    </row>
    <row r="1697" spans="1:42" hidden="1" x14ac:dyDescent="0.35">
      <c r="A1697" s="1">
        <v>40870112</v>
      </c>
      <c r="B1697" s="1" t="s">
        <v>573</v>
      </c>
      <c r="C1697" s="1" t="s">
        <v>574</v>
      </c>
      <c r="D1697" s="1">
        <v>2017</v>
      </c>
      <c r="E1697" s="1" t="s">
        <v>618</v>
      </c>
      <c r="F1697" s="1">
        <v>39750</v>
      </c>
      <c r="G1697" s="1" t="s">
        <v>197</v>
      </c>
      <c r="H1697" s="1" t="s">
        <v>29</v>
      </c>
      <c r="I1697" s="1" t="s">
        <v>596</v>
      </c>
      <c r="J1697" s="1">
        <v>4433</v>
      </c>
      <c r="K1697" s="1" t="s">
        <v>614</v>
      </c>
      <c r="L1697" s="1" t="s">
        <v>550</v>
      </c>
      <c r="M1697" s="1"/>
      <c r="N1697" s="1" t="s">
        <v>606</v>
      </c>
      <c r="O1697" s="1" t="str">
        <f t="shared" si="822"/>
        <v>No</v>
      </c>
      <c r="P1697" s="1" t="s">
        <v>722</v>
      </c>
      <c r="Q1697" s="1">
        <v>0.06</v>
      </c>
      <c r="R1697" s="1">
        <f t="shared" si="821"/>
        <v>0</v>
      </c>
      <c r="S1697" s="1">
        <v>0.06</v>
      </c>
      <c r="T1697" s="1" t="s">
        <v>7</v>
      </c>
      <c r="U1697" s="1">
        <f>R1697/1</f>
        <v>0</v>
      </c>
      <c r="V1697" s="1">
        <f>S1697</f>
        <v>0.06</v>
      </c>
      <c r="W1697" s="1" t="s">
        <v>177</v>
      </c>
      <c r="X1697" s="1" t="str">
        <f t="shared" si="823"/>
        <v>No</v>
      </c>
      <c r="AB1697" s="1" t="s">
        <v>369</v>
      </c>
      <c r="AC1697" s="1" t="s">
        <v>349</v>
      </c>
      <c r="AD1697" t="str">
        <f t="shared" si="812"/>
        <v>Yes</v>
      </c>
      <c r="AE1697" t="str">
        <f t="shared" si="813"/>
        <v>Yes</v>
      </c>
      <c r="AF1697" t="str">
        <f t="shared" si="814"/>
        <v>No</v>
      </c>
      <c r="AG1697" t="str">
        <f t="shared" si="815"/>
        <v>Yes</v>
      </c>
      <c r="AH1697" s="1" t="s">
        <v>348</v>
      </c>
      <c r="AI1697" t="s">
        <v>348</v>
      </c>
      <c r="AJ1697" t="str">
        <f t="shared" si="803"/>
        <v>Pesticide</v>
      </c>
      <c r="AK1697" t="str">
        <f t="shared" si="817"/>
        <v>PCP</v>
      </c>
      <c r="AL1697" t="str">
        <f t="shared" si="818"/>
        <v>Consumer</v>
      </c>
      <c r="AM1697" t="str">
        <f t="shared" si="807"/>
        <v/>
      </c>
      <c r="AN1697" t="str">
        <f t="shared" si="808"/>
        <v>Pharmaceutical</v>
      </c>
      <c r="AO1697" t="str">
        <f t="shared" si="809"/>
        <v/>
      </c>
      <c r="AP1697" t="str">
        <f t="shared" si="810"/>
        <v/>
      </c>
    </row>
    <row r="1698" spans="1:42" hidden="1" x14ac:dyDescent="0.35">
      <c r="A1698" s="1">
        <v>40870112</v>
      </c>
      <c r="B1698" s="1" t="s">
        <v>573</v>
      </c>
      <c r="C1698" s="1" t="s">
        <v>574</v>
      </c>
      <c r="D1698" s="1">
        <v>2017</v>
      </c>
      <c r="E1698" s="1" t="s">
        <v>618</v>
      </c>
      <c r="F1698" s="1">
        <v>67496</v>
      </c>
      <c r="G1698" s="1" t="s">
        <v>283</v>
      </c>
      <c r="H1698" s="1" t="s">
        <v>119</v>
      </c>
      <c r="I1698" s="1" t="s">
        <v>597</v>
      </c>
      <c r="J1698" s="1">
        <v>2440</v>
      </c>
      <c r="K1698" s="1" t="s">
        <v>345</v>
      </c>
      <c r="L1698" s="1" t="s">
        <v>345</v>
      </c>
      <c r="M1698" s="1"/>
      <c r="N1698" s="1" t="s">
        <v>606</v>
      </c>
      <c r="O1698" s="1" t="str">
        <f t="shared" si="822"/>
        <v>No</v>
      </c>
      <c r="P1698" s="1" t="s">
        <v>722</v>
      </c>
      <c r="Q1698" s="1">
        <v>31</v>
      </c>
      <c r="R1698" s="1">
        <f t="shared" si="821"/>
        <v>0</v>
      </c>
      <c r="S1698" s="1">
        <v>20</v>
      </c>
      <c r="T1698" s="1" t="s">
        <v>30</v>
      </c>
      <c r="U1698" s="1">
        <f t="shared" ref="U1698:U1706" si="826">R1698/1000</f>
        <v>0</v>
      </c>
      <c r="V1698" s="1">
        <f t="shared" ref="V1698:V1706" si="827">S1698/1000</f>
        <v>0.02</v>
      </c>
      <c r="W1698" s="1" t="s">
        <v>231</v>
      </c>
      <c r="X1698" s="1" t="str">
        <f t="shared" si="823"/>
        <v>No</v>
      </c>
      <c r="AB1698" s="1" t="s">
        <v>370</v>
      </c>
      <c r="AC1698" t="str">
        <f>IF(ISNUMBER(SEARCH("Pesticide, active_ingredient", AB1698)), "Yes", "No")</f>
        <v>No</v>
      </c>
      <c r="AD1698" t="str">
        <f t="shared" si="812"/>
        <v>No</v>
      </c>
      <c r="AE1698" t="str">
        <f t="shared" si="813"/>
        <v>No</v>
      </c>
      <c r="AF1698" t="str">
        <f t="shared" si="814"/>
        <v>No</v>
      </c>
      <c r="AG1698" t="str">
        <f t="shared" si="815"/>
        <v>Yes</v>
      </c>
      <c r="AH1698" s="1" t="s">
        <v>348</v>
      </c>
      <c r="AI1698" t="s">
        <v>348</v>
      </c>
      <c r="AJ1698" t="str">
        <f t="shared" si="803"/>
        <v/>
      </c>
      <c r="AK1698" t="str">
        <f t="shared" si="817"/>
        <v/>
      </c>
      <c r="AL1698" t="str">
        <f t="shared" si="818"/>
        <v/>
      </c>
      <c r="AM1698" t="str">
        <f t="shared" si="807"/>
        <v/>
      </c>
      <c r="AN1698" t="str">
        <f t="shared" si="808"/>
        <v>Pharmaceutical</v>
      </c>
      <c r="AO1698" t="str">
        <f t="shared" si="809"/>
        <v/>
      </c>
      <c r="AP1698" t="str">
        <f t="shared" si="810"/>
        <v/>
      </c>
    </row>
    <row r="1699" spans="1:42" hidden="1" x14ac:dyDescent="0.35">
      <c r="A1699" s="1">
        <v>40870112</v>
      </c>
      <c r="B1699" s="1" t="s">
        <v>573</v>
      </c>
      <c r="C1699" s="1" t="s">
        <v>574</v>
      </c>
      <c r="D1699" s="1">
        <v>2017</v>
      </c>
      <c r="E1699" s="1" t="s">
        <v>618</v>
      </c>
      <c r="F1699" s="1">
        <v>67995</v>
      </c>
      <c r="G1699" s="1" t="s">
        <v>317</v>
      </c>
      <c r="H1699" s="8" t="s">
        <v>595</v>
      </c>
      <c r="I1699" s="1" t="s">
        <v>597</v>
      </c>
      <c r="J1699" s="1">
        <v>2440</v>
      </c>
      <c r="K1699" s="1" t="s">
        <v>345</v>
      </c>
      <c r="L1699" s="1" t="s">
        <v>345</v>
      </c>
      <c r="M1699" s="1"/>
      <c r="N1699" s="1" t="s">
        <v>606</v>
      </c>
      <c r="O1699" s="1" t="str">
        <f t="shared" si="822"/>
        <v>No</v>
      </c>
      <c r="P1699" s="1" t="s">
        <v>722</v>
      </c>
      <c r="Q1699" s="1">
        <v>8.3000000000000007</v>
      </c>
      <c r="R1699" s="1">
        <f t="shared" si="821"/>
        <v>0</v>
      </c>
      <c r="S1699" s="1">
        <v>8.3000000000000007</v>
      </c>
      <c r="T1699" s="1" t="s">
        <v>30</v>
      </c>
      <c r="U1699" s="1">
        <f t="shared" si="826"/>
        <v>0</v>
      </c>
      <c r="V1699" s="1">
        <f t="shared" si="827"/>
        <v>8.3000000000000001E-3</v>
      </c>
      <c r="W1699" s="1" t="s">
        <v>231</v>
      </c>
      <c r="X1699" s="1" t="str">
        <f t="shared" si="823"/>
        <v>No</v>
      </c>
      <c r="AB1699" s="1" t="s">
        <v>445</v>
      </c>
      <c r="AC1699" t="str">
        <f>IF(ISNUMBER(SEARCH("Pesticide, active_ingredient", AB1699)), "Yes", "No")</f>
        <v>No</v>
      </c>
      <c r="AD1699" t="str">
        <f t="shared" si="812"/>
        <v>No</v>
      </c>
      <c r="AE1699" t="str">
        <f t="shared" si="813"/>
        <v>No</v>
      </c>
      <c r="AF1699" t="str">
        <f t="shared" si="814"/>
        <v>No</v>
      </c>
      <c r="AG1699" t="str">
        <f t="shared" si="815"/>
        <v>Yes</v>
      </c>
      <c r="AH1699" s="1" t="s">
        <v>348</v>
      </c>
      <c r="AI1699" t="s">
        <v>348</v>
      </c>
      <c r="AJ1699" t="str">
        <f t="shared" si="803"/>
        <v/>
      </c>
      <c r="AK1699" t="str">
        <f t="shared" si="817"/>
        <v/>
      </c>
      <c r="AL1699" t="str">
        <f t="shared" si="818"/>
        <v/>
      </c>
      <c r="AM1699" t="str">
        <f t="shared" si="807"/>
        <v/>
      </c>
      <c r="AN1699" t="str">
        <f t="shared" si="808"/>
        <v>Pharmaceutical</v>
      </c>
      <c r="AO1699" t="str">
        <f t="shared" si="809"/>
        <v/>
      </c>
      <c r="AP1699" t="str">
        <f t="shared" si="810"/>
        <v/>
      </c>
    </row>
    <row r="1700" spans="1:42" hidden="1" x14ac:dyDescent="0.35">
      <c r="A1700" s="1">
        <v>40870112</v>
      </c>
      <c r="B1700" s="1" t="s">
        <v>573</v>
      </c>
      <c r="C1700" s="1" t="s">
        <v>574</v>
      </c>
      <c r="D1700" s="1">
        <v>2017</v>
      </c>
      <c r="E1700" s="1" t="s">
        <v>618</v>
      </c>
      <c r="F1700" s="1">
        <v>67480</v>
      </c>
      <c r="G1700" s="1" t="s">
        <v>271</v>
      </c>
      <c r="H1700" s="12" t="s">
        <v>516</v>
      </c>
      <c r="I1700" s="1" t="s">
        <v>597</v>
      </c>
      <c r="J1700" s="1">
        <v>2440</v>
      </c>
      <c r="K1700" s="1" t="s">
        <v>345</v>
      </c>
      <c r="L1700" s="1" t="s">
        <v>561</v>
      </c>
      <c r="M1700" s="1"/>
      <c r="N1700" s="1" t="s">
        <v>606</v>
      </c>
      <c r="O1700" s="1" t="str">
        <f t="shared" si="822"/>
        <v>No</v>
      </c>
      <c r="P1700" s="1" t="s">
        <v>722</v>
      </c>
      <c r="Q1700" s="1">
        <v>9.4</v>
      </c>
      <c r="R1700" s="1">
        <f t="shared" si="821"/>
        <v>0</v>
      </c>
      <c r="S1700" s="1">
        <v>9.4</v>
      </c>
      <c r="T1700" s="1" t="s">
        <v>30</v>
      </c>
      <c r="U1700" s="1">
        <f t="shared" si="826"/>
        <v>0</v>
      </c>
      <c r="V1700" s="1">
        <f t="shared" si="827"/>
        <v>9.4000000000000004E-3</v>
      </c>
      <c r="W1700" s="1" t="s">
        <v>231</v>
      </c>
      <c r="X1700" s="1" t="str">
        <f t="shared" si="823"/>
        <v>No</v>
      </c>
      <c r="AB1700" t="s">
        <v>447</v>
      </c>
      <c r="AC1700" t="str">
        <f>IF(ISNUMBER(SEARCH("Pesticide, active_ingredient", AB1700)), "Yes", "No")</f>
        <v>No</v>
      </c>
      <c r="AD1700" t="str">
        <f t="shared" si="812"/>
        <v>No</v>
      </c>
      <c r="AE1700" t="str">
        <f t="shared" si="813"/>
        <v>No</v>
      </c>
      <c r="AF1700" t="str">
        <f t="shared" si="814"/>
        <v>Yes</v>
      </c>
      <c r="AG1700" t="str">
        <f t="shared" si="815"/>
        <v>Yes</v>
      </c>
      <c r="AH1700" s="1" t="s">
        <v>348</v>
      </c>
      <c r="AI1700" t="s">
        <v>348</v>
      </c>
      <c r="AJ1700" t="str">
        <f t="shared" si="803"/>
        <v/>
      </c>
      <c r="AK1700" t="str">
        <f t="shared" si="817"/>
        <v/>
      </c>
      <c r="AL1700" t="str">
        <f t="shared" si="818"/>
        <v/>
      </c>
      <c r="AM1700" t="str">
        <f t="shared" si="807"/>
        <v>Industrial</v>
      </c>
      <c r="AN1700" t="str">
        <f t="shared" si="808"/>
        <v>Pharmaceutical</v>
      </c>
      <c r="AO1700" t="str">
        <f t="shared" si="809"/>
        <v/>
      </c>
      <c r="AP1700" t="str">
        <f t="shared" si="810"/>
        <v/>
      </c>
    </row>
    <row r="1701" spans="1:42" hidden="1" x14ac:dyDescent="0.35">
      <c r="A1701" s="1">
        <v>40870112</v>
      </c>
      <c r="B1701" s="1" t="s">
        <v>573</v>
      </c>
      <c r="C1701" s="1" t="s">
        <v>574</v>
      </c>
      <c r="D1701" s="1">
        <v>2017</v>
      </c>
      <c r="E1701" s="1" t="s">
        <v>618</v>
      </c>
      <c r="F1701" s="1">
        <v>68014</v>
      </c>
      <c r="G1701" s="1" t="s">
        <v>331</v>
      </c>
      <c r="H1701" s="1" t="s">
        <v>162</v>
      </c>
      <c r="I1701" s="1" t="s">
        <v>597</v>
      </c>
      <c r="J1701" s="1">
        <v>2440</v>
      </c>
      <c r="K1701" s="1" t="s">
        <v>345</v>
      </c>
      <c r="L1701" s="1" t="s">
        <v>566</v>
      </c>
      <c r="M1701" s="1"/>
      <c r="N1701" s="1" t="s">
        <v>606</v>
      </c>
      <c r="O1701" s="1" t="str">
        <f t="shared" si="822"/>
        <v>No</v>
      </c>
      <c r="P1701" s="1" t="s">
        <v>722</v>
      </c>
      <c r="Q1701" s="1">
        <v>113</v>
      </c>
      <c r="R1701" s="1">
        <f t="shared" si="821"/>
        <v>0</v>
      </c>
      <c r="S1701" s="1">
        <v>113</v>
      </c>
      <c r="T1701" s="1" t="s">
        <v>30</v>
      </c>
      <c r="U1701" s="1">
        <f t="shared" si="826"/>
        <v>0</v>
      </c>
      <c r="V1701" s="1">
        <f t="shared" si="827"/>
        <v>0.113</v>
      </c>
      <c r="W1701" s="1" t="s">
        <v>318</v>
      </c>
      <c r="X1701" s="1" t="str">
        <f t="shared" si="823"/>
        <v>No</v>
      </c>
      <c r="AB1701" t="s">
        <v>500</v>
      </c>
      <c r="AC1701" t="str">
        <f>IF(ISNUMBER(SEARCH("Pesticide, active_ingredient", AB1701)), "Yes", "No")</f>
        <v>No</v>
      </c>
      <c r="AD1701" t="str">
        <f t="shared" si="812"/>
        <v>Yes</v>
      </c>
      <c r="AE1701" t="str">
        <f t="shared" si="813"/>
        <v>No</v>
      </c>
      <c r="AF1701" t="str">
        <f t="shared" si="814"/>
        <v>Yes</v>
      </c>
      <c r="AG1701" t="str">
        <f t="shared" si="815"/>
        <v>Yes</v>
      </c>
      <c r="AH1701" s="1" t="s">
        <v>348</v>
      </c>
      <c r="AI1701" t="s">
        <v>348</v>
      </c>
      <c r="AJ1701" t="str">
        <f t="shared" si="803"/>
        <v/>
      </c>
      <c r="AK1701" t="str">
        <f t="shared" si="817"/>
        <v>PCP</v>
      </c>
      <c r="AL1701" t="str">
        <f t="shared" si="818"/>
        <v/>
      </c>
      <c r="AM1701" t="str">
        <f t="shared" si="807"/>
        <v>Industrial</v>
      </c>
      <c r="AN1701" t="str">
        <f t="shared" si="808"/>
        <v>Pharmaceutical</v>
      </c>
      <c r="AO1701" t="str">
        <f t="shared" si="809"/>
        <v/>
      </c>
      <c r="AP1701" t="str">
        <f t="shared" si="810"/>
        <v/>
      </c>
    </row>
    <row r="1702" spans="1:42" x14ac:dyDescent="0.35">
      <c r="A1702" s="1">
        <v>40870112</v>
      </c>
      <c r="B1702" s="1" t="s">
        <v>573</v>
      </c>
      <c r="C1702" s="1" t="s">
        <v>574</v>
      </c>
      <c r="D1702" s="1">
        <v>2017</v>
      </c>
      <c r="E1702" s="1" t="s">
        <v>618</v>
      </c>
      <c r="F1702" s="1">
        <v>67493</v>
      </c>
      <c r="G1702" s="1" t="s">
        <v>280</v>
      </c>
      <c r="H1702" s="1" t="s">
        <v>116</v>
      </c>
      <c r="I1702" s="1" t="s">
        <v>597</v>
      </c>
      <c r="J1702" s="1">
        <v>2440</v>
      </c>
      <c r="K1702" s="1" t="s">
        <v>345</v>
      </c>
      <c r="L1702" s="1" t="s">
        <v>544</v>
      </c>
      <c r="M1702" s="1" t="s">
        <v>554</v>
      </c>
      <c r="N1702" s="1" t="s">
        <v>607</v>
      </c>
      <c r="O1702" s="1" t="str">
        <f t="shared" si="822"/>
        <v>Yes</v>
      </c>
      <c r="P1702" s="1" t="s">
        <v>349</v>
      </c>
      <c r="Q1702" s="1">
        <v>106</v>
      </c>
      <c r="R1702" s="1">
        <f t="shared" si="821"/>
        <v>106</v>
      </c>
      <c r="S1702" s="1">
        <v>58</v>
      </c>
      <c r="T1702" s="1" t="s">
        <v>30</v>
      </c>
      <c r="U1702" s="1">
        <f t="shared" si="826"/>
        <v>0.106</v>
      </c>
      <c r="V1702" s="1">
        <f t="shared" si="827"/>
        <v>5.8000000000000003E-2</v>
      </c>
      <c r="W1702" s="1" t="s">
        <v>231</v>
      </c>
      <c r="X1702" s="1" t="str">
        <f t="shared" si="823"/>
        <v>Yes</v>
      </c>
      <c r="AB1702" t="s">
        <v>456</v>
      </c>
      <c r="AC1702" s="1" t="s">
        <v>349</v>
      </c>
      <c r="AD1702" t="str">
        <f t="shared" si="812"/>
        <v>Yes</v>
      </c>
      <c r="AE1702" t="str">
        <f t="shared" si="813"/>
        <v>Yes</v>
      </c>
      <c r="AF1702" t="str">
        <f t="shared" si="814"/>
        <v>Yes</v>
      </c>
      <c r="AG1702" t="str">
        <f t="shared" si="815"/>
        <v>Yes</v>
      </c>
      <c r="AH1702" s="1" t="s">
        <v>348</v>
      </c>
      <c r="AI1702" t="s">
        <v>348</v>
      </c>
      <c r="AJ1702" t="str">
        <f t="shared" si="803"/>
        <v>Pesticide</v>
      </c>
      <c r="AK1702" t="str">
        <f t="shared" si="817"/>
        <v>PCP</v>
      </c>
      <c r="AL1702" t="str">
        <f t="shared" si="818"/>
        <v>Consumer</v>
      </c>
      <c r="AM1702" t="str">
        <f t="shared" si="807"/>
        <v>Industrial</v>
      </c>
      <c r="AN1702" t="str">
        <f t="shared" si="808"/>
        <v>Pharmaceutical</v>
      </c>
      <c r="AO1702" t="str">
        <f t="shared" si="809"/>
        <v/>
      </c>
      <c r="AP1702" t="str">
        <f t="shared" si="810"/>
        <v/>
      </c>
    </row>
    <row r="1703" spans="1:42" hidden="1" x14ac:dyDescent="0.35">
      <c r="A1703" s="1">
        <v>40870112</v>
      </c>
      <c r="B1703" s="1" t="s">
        <v>573</v>
      </c>
      <c r="C1703" s="1" t="s">
        <v>574</v>
      </c>
      <c r="D1703" s="1">
        <v>2017</v>
      </c>
      <c r="E1703" s="1" t="s">
        <v>618</v>
      </c>
      <c r="F1703" s="1">
        <v>67452</v>
      </c>
      <c r="G1703" s="1" t="s">
        <v>248</v>
      </c>
      <c r="H1703" s="1" t="s">
        <v>86</v>
      </c>
      <c r="I1703" s="1" t="s">
        <v>597</v>
      </c>
      <c r="J1703" s="1">
        <v>2440</v>
      </c>
      <c r="K1703" s="1" t="s">
        <v>345</v>
      </c>
      <c r="L1703" s="1" t="s">
        <v>345</v>
      </c>
      <c r="M1703" s="1"/>
      <c r="N1703" s="1" t="s">
        <v>606</v>
      </c>
      <c r="O1703" s="1" t="str">
        <f t="shared" si="822"/>
        <v>No</v>
      </c>
      <c r="P1703" s="1" t="s">
        <v>722</v>
      </c>
      <c r="Q1703" s="1">
        <v>192</v>
      </c>
      <c r="R1703" s="1">
        <f t="shared" si="821"/>
        <v>0</v>
      </c>
      <c r="S1703" s="1">
        <v>192</v>
      </c>
      <c r="T1703" s="1" t="s">
        <v>30</v>
      </c>
      <c r="U1703" s="1">
        <f t="shared" si="826"/>
        <v>0</v>
      </c>
      <c r="V1703" s="1">
        <f t="shared" si="827"/>
        <v>0.192</v>
      </c>
      <c r="W1703" s="1" t="s">
        <v>231</v>
      </c>
      <c r="X1703" s="1" t="str">
        <f t="shared" si="823"/>
        <v>No</v>
      </c>
      <c r="AB1703" s="1" t="s">
        <v>445</v>
      </c>
      <c r="AC1703" t="str">
        <f>IF(ISNUMBER(SEARCH("Pesticide, active_ingredient", AB1703)), "Yes", "No")</f>
        <v>No</v>
      </c>
      <c r="AD1703" t="str">
        <f t="shared" si="812"/>
        <v>No</v>
      </c>
      <c r="AE1703" t="str">
        <f t="shared" si="813"/>
        <v>No</v>
      </c>
      <c r="AF1703" t="str">
        <f t="shared" si="814"/>
        <v>No</v>
      </c>
      <c r="AG1703" t="str">
        <f t="shared" si="815"/>
        <v>Yes</v>
      </c>
      <c r="AH1703" s="1" t="s">
        <v>348</v>
      </c>
      <c r="AI1703" t="s">
        <v>348</v>
      </c>
      <c r="AJ1703" t="str">
        <f t="shared" si="803"/>
        <v/>
      </c>
      <c r="AK1703" t="str">
        <f t="shared" si="817"/>
        <v/>
      </c>
      <c r="AL1703" t="str">
        <f t="shared" si="818"/>
        <v/>
      </c>
      <c r="AM1703" t="str">
        <f t="shared" si="807"/>
        <v/>
      </c>
      <c r="AN1703" t="str">
        <f t="shared" si="808"/>
        <v>Pharmaceutical</v>
      </c>
      <c r="AO1703" t="str">
        <f t="shared" si="809"/>
        <v/>
      </c>
      <c r="AP1703" t="str">
        <f t="shared" si="810"/>
        <v/>
      </c>
    </row>
    <row r="1704" spans="1:42" hidden="1" x14ac:dyDescent="0.35">
      <c r="A1704" s="1">
        <v>40870112</v>
      </c>
      <c r="B1704" s="1" t="s">
        <v>573</v>
      </c>
      <c r="C1704" s="1" t="s">
        <v>574</v>
      </c>
      <c r="D1704" s="1">
        <v>2017</v>
      </c>
      <c r="E1704" s="1" t="s">
        <v>618</v>
      </c>
      <c r="F1704" s="1">
        <v>68007</v>
      </c>
      <c r="G1704" s="1" t="s">
        <v>326</v>
      </c>
      <c r="H1704" s="1" t="s">
        <v>157</v>
      </c>
      <c r="I1704" s="1" t="s">
        <v>597</v>
      </c>
      <c r="J1704" s="1">
        <v>2440</v>
      </c>
      <c r="K1704" s="1" t="s">
        <v>345</v>
      </c>
      <c r="L1704" s="1" t="s">
        <v>345</v>
      </c>
      <c r="M1704" s="1"/>
      <c r="N1704" s="1" t="s">
        <v>606</v>
      </c>
      <c r="O1704" s="1" t="str">
        <f t="shared" si="822"/>
        <v>No</v>
      </c>
      <c r="P1704" s="1" t="s">
        <v>722</v>
      </c>
      <c r="Q1704" s="1">
        <v>80</v>
      </c>
      <c r="R1704" s="1">
        <f t="shared" si="821"/>
        <v>0</v>
      </c>
      <c r="S1704" s="1">
        <v>8.6</v>
      </c>
      <c r="T1704" s="1" t="s">
        <v>30</v>
      </c>
      <c r="U1704" s="1">
        <f t="shared" si="826"/>
        <v>0</v>
      </c>
      <c r="V1704" s="1">
        <f t="shared" si="827"/>
        <v>8.6E-3</v>
      </c>
      <c r="W1704" s="1" t="s">
        <v>318</v>
      </c>
      <c r="X1704" s="1" t="str">
        <f t="shared" si="823"/>
        <v>No</v>
      </c>
      <c r="AB1704" s="1" t="s">
        <v>445</v>
      </c>
      <c r="AC1704" t="str">
        <f>IF(ISNUMBER(SEARCH("Pesticide, active_ingredient", AB1704)), "Yes", "No")</f>
        <v>No</v>
      </c>
      <c r="AD1704" t="str">
        <f t="shared" si="812"/>
        <v>No</v>
      </c>
      <c r="AE1704" t="str">
        <f t="shared" si="813"/>
        <v>No</v>
      </c>
      <c r="AF1704" t="str">
        <f t="shared" si="814"/>
        <v>No</v>
      </c>
      <c r="AG1704" t="str">
        <f t="shared" si="815"/>
        <v>Yes</v>
      </c>
      <c r="AH1704" s="1" t="s">
        <v>348</v>
      </c>
      <c r="AI1704" t="s">
        <v>348</v>
      </c>
      <c r="AJ1704" t="str">
        <f t="shared" si="803"/>
        <v/>
      </c>
      <c r="AK1704" t="str">
        <f t="shared" si="817"/>
        <v/>
      </c>
      <c r="AL1704" t="str">
        <f t="shared" si="818"/>
        <v/>
      </c>
      <c r="AM1704" t="str">
        <f t="shared" si="807"/>
        <v/>
      </c>
      <c r="AN1704" t="str">
        <f t="shared" si="808"/>
        <v>Pharmaceutical</v>
      </c>
      <c r="AO1704" t="str">
        <f t="shared" si="809"/>
        <v/>
      </c>
      <c r="AP1704" t="str">
        <f t="shared" si="810"/>
        <v/>
      </c>
    </row>
    <row r="1705" spans="1:42" hidden="1" x14ac:dyDescent="0.35">
      <c r="A1705" s="1">
        <v>40870112</v>
      </c>
      <c r="B1705" s="1" t="s">
        <v>573</v>
      </c>
      <c r="C1705" s="1" t="s">
        <v>574</v>
      </c>
      <c r="D1705" s="1">
        <v>2017</v>
      </c>
      <c r="E1705" s="1" t="s">
        <v>618</v>
      </c>
      <c r="F1705" s="1">
        <v>67445</v>
      </c>
      <c r="G1705" s="1" t="s">
        <v>241</v>
      </c>
      <c r="H1705" s="1" t="s">
        <v>79</v>
      </c>
      <c r="I1705" s="1" t="s">
        <v>597</v>
      </c>
      <c r="J1705" s="1">
        <v>2440</v>
      </c>
      <c r="K1705" s="1" t="s">
        <v>345</v>
      </c>
      <c r="L1705" s="1" t="s">
        <v>345</v>
      </c>
      <c r="M1705" s="1"/>
      <c r="N1705" s="1" t="s">
        <v>606</v>
      </c>
      <c r="O1705" s="1" t="str">
        <f t="shared" si="822"/>
        <v>No</v>
      </c>
      <c r="P1705" s="1" t="s">
        <v>722</v>
      </c>
      <c r="Q1705" s="1">
        <v>30</v>
      </c>
      <c r="R1705" s="1">
        <f t="shared" si="821"/>
        <v>0</v>
      </c>
      <c r="S1705" s="1">
        <v>20</v>
      </c>
      <c r="T1705" s="1" t="s">
        <v>30</v>
      </c>
      <c r="U1705" s="1">
        <f t="shared" si="826"/>
        <v>0</v>
      </c>
      <c r="V1705" s="1">
        <f t="shared" si="827"/>
        <v>0.02</v>
      </c>
      <c r="W1705" s="1" t="s">
        <v>231</v>
      </c>
      <c r="X1705" s="1" t="str">
        <f t="shared" si="823"/>
        <v>No</v>
      </c>
      <c r="AB1705" s="1" t="s">
        <v>420</v>
      </c>
      <c r="AC1705" t="str">
        <f>IF(ISNUMBER(SEARCH("Pesticide, active_ingredient", AB1705)), "Yes", "No")</f>
        <v>No</v>
      </c>
      <c r="AD1705" t="str">
        <f t="shared" si="812"/>
        <v>No</v>
      </c>
      <c r="AE1705" t="str">
        <f t="shared" si="813"/>
        <v>No</v>
      </c>
      <c r="AF1705" t="str">
        <f t="shared" si="814"/>
        <v>No</v>
      </c>
      <c r="AG1705" t="str">
        <f t="shared" si="815"/>
        <v>Yes</v>
      </c>
      <c r="AH1705" s="1" t="s">
        <v>348</v>
      </c>
      <c r="AI1705" t="s">
        <v>348</v>
      </c>
      <c r="AJ1705" t="str">
        <f t="shared" si="803"/>
        <v/>
      </c>
      <c r="AK1705" t="str">
        <f t="shared" si="817"/>
        <v/>
      </c>
      <c r="AL1705" t="str">
        <f t="shared" si="818"/>
        <v/>
      </c>
      <c r="AM1705" t="str">
        <f t="shared" si="807"/>
        <v/>
      </c>
      <c r="AN1705" t="str">
        <f t="shared" si="808"/>
        <v>Pharmaceutical</v>
      </c>
      <c r="AO1705" t="str">
        <f t="shared" si="809"/>
        <v/>
      </c>
      <c r="AP1705" t="str">
        <f t="shared" si="810"/>
        <v/>
      </c>
    </row>
    <row r="1706" spans="1:42" hidden="1" x14ac:dyDescent="0.35">
      <c r="A1706" s="1">
        <v>40870112</v>
      </c>
      <c r="B1706" s="1" t="s">
        <v>573</v>
      </c>
      <c r="C1706" s="1" t="s">
        <v>574</v>
      </c>
      <c r="D1706" s="1">
        <v>2017</v>
      </c>
      <c r="E1706" s="1" t="s">
        <v>618</v>
      </c>
      <c r="F1706" s="1">
        <v>67434</v>
      </c>
      <c r="G1706" s="1" t="s">
        <v>232</v>
      </c>
      <c r="H1706" s="1" t="s">
        <v>70</v>
      </c>
      <c r="I1706" s="1" t="s">
        <v>597</v>
      </c>
      <c r="J1706" s="1">
        <v>2440</v>
      </c>
      <c r="K1706" s="1" t="s">
        <v>345</v>
      </c>
      <c r="L1706" s="1" t="s">
        <v>560</v>
      </c>
      <c r="M1706" s="1"/>
      <c r="N1706" s="1" t="s">
        <v>606</v>
      </c>
      <c r="O1706" s="1" t="str">
        <f t="shared" si="822"/>
        <v>No</v>
      </c>
      <c r="P1706" s="1" t="s">
        <v>722</v>
      </c>
      <c r="Q1706" s="1">
        <v>20</v>
      </c>
      <c r="R1706" s="1">
        <f t="shared" si="821"/>
        <v>0</v>
      </c>
      <c r="S1706" s="1">
        <v>20</v>
      </c>
      <c r="T1706" s="1" t="s">
        <v>30</v>
      </c>
      <c r="U1706" s="1">
        <f t="shared" si="826"/>
        <v>0</v>
      </c>
      <c r="V1706" s="1">
        <f t="shared" si="827"/>
        <v>0.02</v>
      </c>
      <c r="W1706" s="1" t="s">
        <v>231</v>
      </c>
      <c r="X1706" s="1" t="str">
        <f t="shared" si="823"/>
        <v>No</v>
      </c>
      <c r="AB1706" s="1" t="s">
        <v>411</v>
      </c>
      <c r="AC1706" s="1" t="s">
        <v>349</v>
      </c>
      <c r="AD1706" t="str">
        <f t="shared" si="812"/>
        <v>No</v>
      </c>
      <c r="AE1706" t="str">
        <f t="shared" si="813"/>
        <v>No</v>
      </c>
      <c r="AF1706" t="str">
        <f t="shared" si="814"/>
        <v>No</v>
      </c>
      <c r="AG1706" t="str">
        <f t="shared" si="815"/>
        <v>Yes</v>
      </c>
      <c r="AH1706" s="1" t="s">
        <v>348</v>
      </c>
      <c r="AI1706" t="s">
        <v>348</v>
      </c>
      <c r="AJ1706" t="str">
        <f t="shared" si="803"/>
        <v>Pesticide</v>
      </c>
      <c r="AK1706" t="str">
        <f t="shared" si="817"/>
        <v/>
      </c>
      <c r="AL1706" t="str">
        <f t="shared" si="818"/>
        <v/>
      </c>
      <c r="AM1706" t="str">
        <f t="shared" si="807"/>
        <v/>
      </c>
      <c r="AN1706" t="str">
        <f t="shared" si="808"/>
        <v>Pharmaceutical</v>
      </c>
      <c r="AO1706" t="str">
        <f t="shared" si="809"/>
        <v/>
      </c>
      <c r="AP1706" t="str">
        <f t="shared" si="810"/>
        <v/>
      </c>
    </row>
    <row r="1707" spans="1:42" hidden="1" x14ac:dyDescent="0.35">
      <c r="A1707" s="1">
        <v>40870112</v>
      </c>
      <c r="B1707" s="1" t="s">
        <v>573</v>
      </c>
      <c r="C1707" s="1" t="s">
        <v>574</v>
      </c>
      <c r="D1707" s="1">
        <v>2017</v>
      </c>
      <c r="E1707" s="1" t="s">
        <v>618</v>
      </c>
      <c r="F1707" s="1">
        <v>61704</v>
      </c>
      <c r="G1707" s="1" t="s">
        <v>201</v>
      </c>
      <c r="H1707" s="8" t="s">
        <v>716</v>
      </c>
      <c r="I1707" s="1" t="s">
        <v>596</v>
      </c>
      <c r="J1707" s="1">
        <v>4433</v>
      </c>
      <c r="K1707" s="1" t="s">
        <v>614</v>
      </c>
      <c r="L1707" s="1" t="s">
        <v>532</v>
      </c>
      <c r="M1707" s="1"/>
      <c r="N1707" s="1" t="s">
        <v>606</v>
      </c>
      <c r="O1707" s="1" t="str">
        <f t="shared" si="822"/>
        <v>No</v>
      </c>
      <c r="P1707" s="1" t="s">
        <v>722</v>
      </c>
      <c r="Q1707" s="1">
        <v>1.6</v>
      </c>
      <c r="R1707" s="1">
        <f t="shared" si="821"/>
        <v>0</v>
      </c>
      <c r="S1707" s="1">
        <v>1.6</v>
      </c>
      <c r="T1707" s="1" t="s">
        <v>7</v>
      </c>
      <c r="U1707" s="1">
        <f>R1707/1</f>
        <v>0</v>
      </c>
      <c r="V1707" s="1">
        <f>S1707</f>
        <v>1.6</v>
      </c>
      <c r="W1707" s="1" t="s">
        <v>199</v>
      </c>
      <c r="X1707" s="1" t="str">
        <f t="shared" si="823"/>
        <v>No</v>
      </c>
      <c r="AB1707" s="1" t="s">
        <v>373</v>
      </c>
      <c r="AC1707" t="str">
        <f>IF(ISNUMBER(SEARCH("Pesticide, active_ingredient", AB1707)), "Yes", "No")</f>
        <v>No</v>
      </c>
      <c r="AD1707" t="str">
        <f t="shared" si="812"/>
        <v>No</v>
      </c>
      <c r="AE1707" t="str">
        <f t="shared" si="813"/>
        <v>No</v>
      </c>
      <c r="AF1707" t="str">
        <f t="shared" si="814"/>
        <v>No</v>
      </c>
      <c r="AG1707" t="str">
        <f t="shared" si="815"/>
        <v>No</v>
      </c>
      <c r="AH1707" s="1" t="s">
        <v>348</v>
      </c>
      <c r="AI1707" t="s">
        <v>349</v>
      </c>
      <c r="AJ1707" t="str">
        <f t="shared" si="803"/>
        <v/>
      </c>
      <c r="AK1707" t="str">
        <f t="shared" si="817"/>
        <v/>
      </c>
      <c r="AL1707" t="str">
        <f t="shared" si="818"/>
        <v/>
      </c>
      <c r="AM1707" t="str">
        <f t="shared" si="807"/>
        <v/>
      </c>
      <c r="AN1707" t="str">
        <f t="shared" si="808"/>
        <v/>
      </c>
      <c r="AO1707" t="str">
        <f t="shared" si="809"/>
        <v/>
      </c>
      <c r="AP1707" t="str">
        <f t="shared" si="810"/>
        <v>Other</v>
      </c>
    </row>
    <row r="1708" spans="1:42" hidden="1" x14ac:dyDescent="0.35">
      <c r="A1708" s="1">
        <v>40870112</v>
      </c>
      <c r="B1708" s="1" t="s">
        <v>573</v>
      </c>
      <c r="C1708" s="1" t="s">
        <v>574</v>
      </c>
      <c r="D1708" s="1">
        <v>2017</v>
      </c>
      <c r="E1708" s="1" t="s">
        <v>618</v>
      </c>
      <c r="F1708" s="1">
        <v>68005</v>
      </c>
      <c r="G1708" s="1" t="s">
        <v>324</v>
      </c>
      <c r="H1708" s="1" t="s">
        <v>155</v>
      </c>
      <c r="I1708" s="1" t="s">
        <v>597</v>
      </c>
      <c r="J1708" s="1">
        <v>2440</v>
      </c>
      <c r="K1708" s="1" t="s">
        <v>345</v>
      </c>
      <c r="L1708" s="1" t="s">
        <v>563</v>
      </c>
      <c r="M1708" s="1"/>
      <c r="N1708" s="1" t="s">
        <v>606</v>
      </c>
      <c r="O1708" s="1" t="str">
        <f t="shared" si="822"/>
        <v>No</v>
      </c>
      <c r="P1708" s="1" t="s">
        <v>722</v>
      </c>
      <c r="Q1708" s="1">
        <v>7.4</v>
      </c>
      <c r="R1708" s="1">
        <f t="shared" si="821"/>
        <v>0</v>
      </c>
      <c r="S1708" s="1">
        <v>7.4</v>
      </c>
      <c r="T1708" s="1" t="s">
        <v>30</v>
      </c>
      <c r="U1708" s="1">
        <f>R1708/1000</f>
        <v>0</v>
      </c>
      <c r="V1708" s="1">
        <f>S1708/1000</f>
        <v>7.4000000000000003E-3</v>
      </c>
      <c r="W1708" s="1" t="s">
        <v>318</v>
      </c>
      <c r="X1708" s="1" t="str">
        <f t="shared" si="823"/>
        <v>No</v>
      </c>
      <c r="AB1708" t="s">
        <v>495</v>
      </c>
      <c r="AC1708" t="str">
        <f>IF(ISNUMBER(SEARCH("Pesticide, active_ingredient", AB1708)), "Yes", "No")</f>
        <v>No</v>
      </c>
      <c r="AD1708" t="str">
        <f t="shared" si="812"/>
        <v>Yes</v>
      </c>
      <c r="AE1708" t="str">
        <f t="shared" si="813"/>
        <v>No</v>
      </c>
      <c r="AF1708" t="str">
        <f t="shared" si="814"/>
        <v>No</v>
      </c>
      <c r="AG1708" t="str">
        <f t="shared" si="815"/>
        <v>Yes</v>
      </c>
      <c r="AH1708" s="1" t="s">
        <v>348</v>
      </c>
      <c r="AI1708" t="s">
        <v>348</v>
      </c>
      <c r="AJ1708" t="str">
        <f t="shared" si="803"/>
        <v/>
      </c>
      <c r="AK1708" t="str">
        <f t="shared" si="817"/>
        <v>PCP</v>
      </c>
      <c r="AL1708" t="str">
        <f t="shared" si="818"/>
        <v/>
      </c>
      <c r="AM1708" t="str">
        <f t="shared" si="807"/>
        <v/>
      </c>
      <c r="AN1708" t="str">
        <f t="shared" si="808"/>
        <v>Pharmaceutical</v>
      </c>
      <c r="AO1708" t="str">
        <f t="shared" si="809"/>
        <v/>
      </c>
      <c r="AP1708" t="str">
        <f t="shared" si="810"/>
        <v/>
      </c>
    </row>
    <row r="1709" spans="1:42" hidden="1" x14ac:dyDescent="0.35">
      <c r="A1709" s="1">
        <v>40870112</v>
      </c>
      <c r="B1709" s="1" t="s">
        <v>573</v>
      </c>
      <c r="C1709" s="1" t="s">
        <v>574</v>
      </c>
      <c r="D1709" s="1">
        <v>2017</v>
      </c>
      <c r="E1709" s="1" t="s">
        <v>618</v>
      </c>
      <c r="F1709" s="1">
        <v>34469</v>
      </c>
      <c r="G1709" s="1" t="s">
        <v>188</v>
      </c>
      <c r="H1709" s="1" t="s">
        <v>18</v>
      </c>
      <c r="I1709" s="1" t="s">
        <v>596</v>
      </c>
      <c r="J1709" s="1">
        <v>4433</v>
      </c>
      <c r="K1709" s="1" t="s">
        <v>614</v>
      </c>
      <c r="L1709" s="1" t="s">
        <v>546</v>
      </c>
      <c r="M1709" s="1" t="s">
        <v>507</v>
      </c>
      <c r="O1709" s="1" t="str">
        <f t="shared" si="822"/>
        <v>Yes</v>
      </c>
      <c r="P1709" s="1" t="s">
        <v>349</v>
      </c>
      <c r="Q1709" s="1">
        <v>0.04</v>
      </c>
      <c r="R1709" s="1">
        <f t="shared" si="821"/>
        <v>0.04</v>
      </c>
      <c r="S1709" s="1">
        <v>0.02</v>
      </c>
      <c r="T1709" s="1" t="s">
        <v>7</v>
      </c>
      <c r="U1709" s="1">
        <f>R1709/1</f>
        <v>0.04</v>
      </c>
      <c r="V1709" s="1">
        <f>S1709</f>
        <v>0.02</v>
      </c>
      <c r="W1709" s="1" t="s">
        <v>177</v>
      </c>
      <c r="X1709" s="1" t="str">
        <f>IF(S1709&lt;R1709, "Yes*", "No")</f>
        <v>Yes*</v>
      </c>
      <c r="AB1709" t="s">
        <v>359</v>
      </c>
      <c r="AC1709" t="str">
        <f>IF(ISNUMBER(SEARCH("Pesticide, active_ingredient", AB1709)), "Yes", "No")</f>
        <v>No</v>
      </c>
      <c r="AD1709" t="str">
        <f t="shared" si="812"/>
        <v>Yes</v>
      </c>
      <c r="AE1709" t="str">
        <f t="shared" si="813"/>
        <v>Yes</v>
      </c>
      <c r="AF1709" t="str">
        <f t="shared" si="814"/>
        <v>Yes</v>
      </c>
      <c r="AG1709" t="str">
        <f t="shared" si="815"/>
        <v>No</v>
      </c>
      <c r="AH1709" t="s">
        <v>349</v>
      </c>
      <c r="AI1709" t="s">
        <v>348</v>
      </c>
      <c r="AJ1709" t="str">
        <f t="shared" si="803"/>
        <v/>
      </c>
      <c r="AK1709" t="str">
        <f t="shared" si="817"/>
        <v>PCP</v>
      </c>
      <c r="AL1709" t="str">
        <f t="shared" si="818"/>
        <v>Consumer</v>
      </c>
      <c r="AM1709" t="str">
        <f t="shared" si="807"/>
        <v>Industrial</v>
      </c>
      <c r="AN1709" t="str">
        <f t="shared" si="808"/>
        <v/>
      </c>
      <c r="AO1709" t="str">
        <f t="shared" si="809"/>
        <v>PAH</v>
      </c>
      <c r="AP1709" t="str">
        <f t="shared" si="810"/>
        <v/>
      </c>
    </row>
    <row r="1710" spans="1:42" hidden="1" x14ac:dyDescent="0.35">
      <c r="A1710" s="1">
        <v>40870112</v>
      </c>
      <c r="B1710" s="1" t="s">
        <v>573</v>
      </c>
      <c r="C1710" s="1" t="s">
        <v>574</v>
      </c>
      <c r="D1710" s="1">
        <v>2017</v>
      </c>
      <c r="E1710" s="1" t="s">
        <v>618</v>
      </c>
      <c r="F1710" s="1">
        <v>67512</v>
      </c>
      <c r="G1710" s="1" t="s">
        <v>298</v>
      </c>
      <c r="H1710" s="1" t="s">
        <v>473</v>
      </c>
      <c r="I1710" s="1" t="s">
        <v>597</v>
      </c>
      <c r="J1710" s="1">
        <v>2440</v>
      </c>
      <c r="K1710" s="1" t="s">
        <v>345</v>
      </c>
      <c r="L1710" s="1" t="s">
        <v>560</v>
      </c>
      <c r="M1710" s="1"/>
      <c r="N1710" s="1" t="s">
        <v>606</v>
      </c>
      <c r="O1710" s="1" t="str">
        <f t="shared" si="822"/>
        <v>No</v>
      </c>
      <c r="P1710" s="1" t="s">
        <v>722</v>
      </c>
      <c r="Q1710" s="1">
        <v>80</v>
      </c>
      <c r="R1710" s="1">
        <f t="shared" si="821"/>
        <v>0</v>
      </c>
      <c r="S1710" s="1">
        <v>16</v>
      </c>
      <c r="T1710" s="1" t="s">
        <v>30</v>
      </c>
      <c r="U1710" s="1">
        <f>R1710/1000</f>
        <v>0</v>
      </c>
      <c r="V1710" s="1">
        <f>S1710/1000</f>
        <v>1.6E-2</v>
      </c>
      <c r="W1710" s="1" t="s">
        <v>231</v>
      </c>
      <c r="X1710" s="1" t="str">
        <f t="shared" ref="X1710:X1726" si="828">IF(N1710="E", "Yes", "No")</f>
        <v>No</v>
      </c>
      <c r="AB1710" t="s">
        <v>474</v>
      </c>
      <c r="AC1710" s="1" t="s">
        <v>349</v>
      </c>
      <c r="AD1710" t="str">
        <f t="shared" si="812"/>
        <v>No</v>
      </c>
      <c r="AE1710" t="str">
        <f t="shared" si="813"/>
        <v>No</v>
      </c>
      <c r="AF1710" t="str">
        <f t="shared" si="814"/>
        <v>No</v>
      </c>
      <c r="AG1710" t="str">
        <f t="shared" si="815"/>
        <v>Yes</v>
      </c>
      <c r="AH1710" s="1" t="s">
        <v>348</v>
      </c>
      <c r="AI1710" t="s">
        <v>348</v>
      </c>
      <c r="AJ1710" t="str">
        <f t="shared" si="803"/>
        <v>Pesticide</v>
      </c>
      <c r="AK1710" t="str">
        <f t="shared" si="817"/>
        <v/>
      </c>
      <c r="AL1710" t="str">
        <f t="shared" si="818"/>
        <v/>
      </c>
      <c r="AM1710" t="str">
        <f t="shared" si="807"/>
        <v/>
      </c>
      <c r="AN1710" t="str">
        <f t="shared" si="808"/>
        <v>Pharmaceutical</v>
      </c>
      <c r="AO1710" t="str">
        <f t="shared" si="809"/>
        <v/>
      </c>
      <c r="AP1710" t="str">
        <f t="shared" si="810"/>
        <v/>
      </c>
    </row>
    <row r="1711" spans="1:42" hidden="1" x14ac:dyDescent="0.35">
      <c r="A1711" s="1">
        <v>40870112</v>
      </c>
      <c r="B1711" s="1" t="s">
        <v>573</v>
      </c>
      <c r="C1711" s="1" t="s">
        <v>574</v>
      </c>
      <c r="D1711" s="1">
        <v>2017</v>
      </c>
      <c r="E1711" s="1" t="s">
        <v>618</v>
      </c>
      <c r="F1711" s="1">
        <v>67456</v>
      </c>
      <c r="G1711" s="1" t="s">
        <v>251</v>
      </c>
      <c r="H1711" s="1" t="s">
        <v>89</v>
      </c>
      <c r="I1711" s="1" t="s">
        <v>597</v>
      </c>
      <c r="J1711" s="1">
        <v>2440</v>
      </c>
      <c r="K1711" s="1" t="s">
        <v>345</v>
      </c>
      <c r="L1711" s="1" t="s">
        <v>561</v>
      </c>
      <c r="M1711" s="1"/>
      <c r="N1711" s="1" t="s">
        <v>606</v>
      </c>
      <c r="O1711" s="1" t="str">
        <f t="shared" si="822"/>
        <v>No</v>
      </c>
      <c r="P1711" s="1" t="s">
        <v>722</v>
      </c>
      <c r="Q1711" s="1">
        <v>19</v>
      </c>
      <c r="R1711" s="1">
        <f t="shared" si="821"/>
        <v>0</v>
      </c>
      <c r="S1711" s="1">
        <v>20</v>
      </c>
      <c r="T1711" s="1" t="s">
        <v>30</v>
      </c>
      <c r="U1711" s="1">
        <f>R1711/1000</f>
        <v>0</v>
      </c>
      <c r="V1711" s="1">
        <f>S1711/1000</f>
        <v>0.02</v>
      </c>
      <c r="W1711" s="1" t="s">
        <v>231</v>
      </c>
      <c r="X1711" s="1" t="str">
        <f t="shared" si="828"/>
        <v>No</v>
      </c>
      <c r="AB1711" t="s">
        <v>427</v>
      </c>
      <c r="AC1711" t="str">
        <f t="shared" ref="AC1711:AC1742" si="829">IF(ISNUMBER(SEARCH("Pesticide, active_ingredient", AB1711)), "Yes", "No")</f>
        <v>No</v>
      </c>
      <c r="AD1711" t="str">
        <f t="shared" si="812"/>
        <v>No</v>
      </c>
      <c r="AE1711" t="str">
        <f t="shared" si="813"/>
        <v>No</v>
      </c>
      <c r="AF1711" t="str">
        <f t="shared" si="814"/>
        <v>Yes</v>
      </c>
      <c r="AG1711" t="str">
        <f t="shared" si="815"/>
        <v>Yes</v>
      </c>
      <c r="AH1711" s="1" t="s">
        <v>348</v>
      </c>
      <c r="AI1711" t="s">
        <v>348</v>
      </c>
      <c r="AJ1711" t="str">
        <f t="shared" si="803"/>
        <v/>
      </c>
      <c r="AK1711" t="str">
        <f t="shared" si="817"/>
        <v/>
      </c>
      <c r="AL1711" t="str">
        <f t="shared" si="818"/>
        <v/>
      </c>
      <c r="AM1711" t="str">
        <f t="shared" si="807"/>
        <v>Industrial</v>
      </c>
      <c r="AN1711" t="str">
        <f t="shared" si="808"/>
        <v>Pharmaceutical</v>
      </c>
      <c r="AO1711" t="str">
        <f t="shared" si="809"/>
        <v/>
      </c>
      <c r="AP1711" t="str">
        <f t="shared" si="810"/>
        <v/>
      </c>
    </row>
    <row r="1712" spans="1:42" hidden="1" x14ac:dyDescent="0.35">
      <c r="A1712" s="1">
        <v>40870112</v>
      </c>
      <c r="B1712" s="1" t="s">
        <v>573</v>
      </c>
      <c r="C1712" s="1" t="s">
        <v>574</v>
      </c>
      <c r="D1712" s="1">
        <v>2017</v>
      </c>
      <c r="E1712" s="1" t="s">
        <v>618</v>
      </c>
      <c r="F1712" s="1">
        <v>32104</v>
      </c>
      <c r="G1712" s="1" t="s">
        <v>181</v>
      </c>
      <c r="H1712" s="1" t="s">
        <v>11</v>
      </c>
      <c r="I1712" s="1" t="s">
        <v>596</v>
      </c>
      <c r="J1712" s="1">
        <v>4433</v>
      </c>
      <c r="K1712" s="1" t="s">
        <v>614</v>
      </c>
      <c r="L1712" s="1" t="s">
        <v>345</v>
      </c>
      <c r="M1712" s="1"/>
      <c r="N1712" s="1" t="s">
        <v>606</v>
      </c>
      <c r="O1712" s="1" t="str">
        <f t="shared" si="822"/>
        <v>No</v>
      </c>
      <c r="P1712" s="1" t="s">
        <v>722</v>
      </c>
      <c r="Q1712" s="1">
        <v>0.16</v>
      </c>
      <c r="R1712" s="1">
        <f t="shared" si="821"/>
        <v>0</v>
      </c>
      <c r="S1712" s="1">
        <v>0.16</v>
      </c>
      <c r="T1712" s="1" t="s">
        <v>7</v>
      </c>
      <c r="U1712" s="1">
        <f>R1712/1</f>
        <v>0</v>
      </c>
      <c r="V1712" s="1">
        <f>S1712</f>
        <v>0.16</v>
      </c>
      <c r="W1712" s="1" t="s">
        <v>177</v>
      </c>
      <c r="X1712" s="1" t="str">
        <f t="shared" si="828"/>
        <v>No</v>
      </c>
      <c r="AB1712" t="s">
        <v>353</v>
      </c>
      <c r="AC1712" t="str">
        <f t="shared" si="829"/>
        <v>No</v>
      </c>
      <c r="AD1712" t="str">
        <f t="shared" si="812"/>
        <v>No</v>
      </c>
      <c r="AE1712" t="str">
        <f t="shared" si="813"/>
        <v>No</v>
      </c>
      <c r="AF1712" t="str">
        <f t="shared" si="814"/>
        <v>No</v>
      </c>
      <c r="AG1712" t="str">
        <f t="shared" si="815"/>
        <v>Yes</v>
      </c>
      <c r="AH1712" t="s">
        <v>348</v>
      </c>
      <c r="AI1712" t="s">
        <v>348</v>
      </c>
      <c r="AJ1712" t="str">
        <f t="shared" si="803"/>
        <v/>
      </c>
      <c r="AK1712" t="str">
        <f t="shared" si="817"/>
        <v/>
      </c>
      <c r="AL1712" t="str">
        <f t="shared" si="818"/>
        <v/>
      </c>
      <c r="AM1712" t="str">
        <f t="shared" si="807"/>
        <v/>
      </c>
      <c r="AN1712" t="str">
        <f t="shared" si="808"/>
        <v>Pharmaceutical</v>
      </c>
      <c r="AO1712" t="str">
        <f t="shared" si="809"/>
        <v/>
      </c>
      <c r="AP1712" t="str">
        <f t="shared" si="810"/>
        <v/>
      </c>
    </row>
    <row r="1713" spans="1:42" hidden="1" x14ac:dyDescent="0.35">
      <c r="A1713" s="1">
        <v>40870112</v>
      </c>
      <c r="B1713" s="1" t="s">
        <v>573</v>
      </c>
      <c r="C1713" s="1" t="s">
        <v>574</v>
      </c>
      <c r="D1713" s="1">
        <v>2017</v>
      </c>
      <c r="E1713" s="1" t="s">
        <v>618</v>
      </c>
      <c r="F1713" s="1">
        <v>62817</v>
      </c>
      <c r="G1713" s="1" t="s">
        <v>217</v>
      </c>
      <c r="H1713" s="1" t="s">
        <v>54</v>
      </c>
      <c r="I1713" s="1" t="s">
        <v>596</v>
      </c>
      <c r="J1713" s="1">
        <v>4433</v>
      </c>
      <c r="K1713" s="1" t="s">
        <v>614</v>
      </c>
      <c r="L1713" s="1" t="s">
        <v>548</v>
      </c>
      <c r="M1713" s="1"/>
      <c r="N1713" s="1" t="s">
        <v>606</v>
      </c>
      <c r="O1713" s="1" t="str">
        <f t="shared" si="822"/>
        <v>No</v>
      </c>
      <c r="P1713" s="1" t="s">
        <v>722</v>
      </c>
      <c r="Q1713" s="1">
        <v>0.08</v>
      </c>
      <c r="R1713" s="1">
        <f t="shared" si="821"/>
        <v>0</v>
      </c>
      <c r="S1713" s="1">
        <v>0.08</v>
      </c>
      <c r="T1713" s="1" t="s">
        <v>7</v>
      </c>
      <c r="U1713" s="1">
        <f>R1713/1</f>
        <v>0</v>
      </c>
      <c r="V1713" s="1">
        <f>S1713</f>
        <v>0.08</v>
      </c>
      <c r="W1713" s="1" t="s">
        <v>177</v>
      </c>
      <c r="X1713" s="1" t="str">
        <f t="shared" si="828"/>
        <v>No</v>
      </c>
      <c r="AB1713" t="s">
        <v>393</v>
      </c>
      <c r="AC1713" t="str">
        <f t="shared" si="829"/>
        <v>No</v>
      </c>
      <c r="AD1713" t="str">
        <f t="shared" si="812"/>
        <v>Yes</v>
      </c>
      <c r="AE1713" t="str">
        <f t="shared" si="813"/>
        <v>Yes</v>
      </c>
      <c r="AF1713" t="str">
        <f t="shared" si="814"/>
        <v>Yes</v>
      </c>
      <c r="AG1713" t="str">
        <f t="shared" si="815"/>
        <v>Yes</v>
      </c>
      <c r="AH1713" s="1" t="s">
        <v>348</v>
      </c>
      <c r="AI1713" t="s">
        <v>348</v>
      </c>
      <c r="AJ1713" t="str">
        <f t="shared" si="803"/>
        <v/>
      </c>
      <c r="AK1713" t="str">
        <f t="shared" si="817"/>
        <v>PCP</v>
      </c>
      <c r="AL1713" t="str">
        <f t="shared" si="818"/>
        <v>Consumer</v>
      </c>
      <c r="AM1713" t="str">
        <f t="shared" si="807"/>
        <v>Industrial</v>
      </c>
      <c r="AN1713" t="str">
        <f t="shared" si="808"/>
        <v>Pharmaceutical</v>
      </c>
      <c r="AO1713" t="str">
        <f t="shared" si="809"/>
        <v/>
      </c>
      <c r="AP1713" t="str">
        <f t="shared" si="810"/>
        <v/>
      </c>
    </row>
    <row r="1714" spans="1:42" hidden="1" x14ac:dyDescent="0.35">
      <c r="A1714" s="1">
        <v>40870112</v>
      </c>
      <c r="B1714" s="1" t="s">
        <v>573</v>
      </c>
      <c r="C1714" s="1" t="s">
        <v>574</v>
      </c>
      <c r="D1714" s="1">
        <v>2017</v>
      </c>
      <c r="E1714" s="1" t="s">
        <v>618</v>
      </c>
      <c r="F1714" s="1">
        <v>67495</v>
      </c>
      <c r="G1714" s="1" t="s">
        <v>282</v>
      </c>
      <c r="H1714" s="1" t="s">
        <v>118</v>
      </c>
      <c r="I1714" s="1" t="s">
        <v>597</v>
      </c>
      <c r="J1714" s="1">
        <v>2440</v>
      </c>
      <c r="K1714" s="1" t="s">
        <v>345</v>
      </c>
      <c r="L1714" s="1" t="s">
        <v>345</v>
      </c>
      <c r="M1714" s="1"/>
      <c r="N1714" s="1" t="s">
        <v>606</v>
      </c>
      <c r="O1714" s="1" t="str">
        <f t="shared" si="822"/>
        <v>No</v>
      </c>
      <c r="P1714" s="1" t="s">
        <v>722</v>
      </c>
      <c r="Q1714" s="1">
        <v>25</v>
      </c>
      <c r="R1714" s="1">
        <f t="shared" si="821"/>
        <v>0</v>
      </c>
      <c r="S1714" s="1">
        <v>25</v>
      </c>
      <c r="T1714" s="1" t="s">
        <v>30</v>
      </c>
      <c r="U1714" s="1">
        <f t="shared" ref="U1714:V1718" si="830">R1714/1000</f>
        <v>0</v>
      </c>
      <c r="V1714" s="1">
        <f t="shared" si="830"/>
        <v>2.5000000000000001E-2</v>
      </c>
      <c r="W1714" s="1" t="s">
        <v>231</v>
      </c>
      <c r="X1714" s="1" t="str">
        <f t="shared" si="828"/>
        <v>No</v>
      </c>
      <c r="AB1714" t="s">
        <v>458</v>
      </c>
      <c r="AC1714" t="str">
        <f t="shared" si="829"/>
        <v>No</v>
      </c>
      <c r="AD1714" t="str">
        <f t="shared" si="812"/>
        <v>No</v>
      </c>
      <c r="AE1714" t="str">
        <f t="shared" si="813"/>
        <v>No</v>
      </c>
      <c r="AF1714" t="str">
        <f t="shared" si="814"/>
        <v>No</v>
      </c>
      <c r="AG1714" t="str">
        <f t="shared" si="815"/>
        <v>Yes</v>
      </c>
      <c r="AH1714" s="1" t="s">
        <v>348</v>
      </c>
      <c r="AI1714" t="s">
        <v>348</v>
      </c>
      <c r="AJ1714" t="str">
        <f t="shared" si="803"/>
        <v/>
      </c>
      <c r="AK1714" t="str">
        <f t="shared" si="817"/>
        <v/>
      </c>
      <c r="AL1714" t="str">
        <f t="shared" si="818"/>
        <v/>
      </c>
      <c r="AM1714" t="str">
        <f t="shared" si="807"/>
        <v/>
      </c>
      <c r="AN1714" t="str">
        <f t="shared" si="808"/>
        <v>Pharmaceutical</v>
      </c>
      <c r="AO1714" t="str">
        <f t="shared" si="809"/>
        <v/>
      </c>
      <c r="AP1714" t="str">
        <f t="shared" si="810"/>
        <v/>
      </c>
    </row>
    <row r="1715" spans="1:42" hidden="1" x14ac:dyDescent="0.35">
      <c r="A1715" s="1">
        <v>40870112</v>
      </c>
      <c r="B1715" s="1" t="s">
        <v>573</v>
      </c>
      <c r="C1715" s="1" t="s">
        <v>574</v>
      </c>
      <c r="D1715" s="1">
        <v>2017</v>
      </c>
      <c r="E1715" s="1" t="s">
        <v>618</v>
      </c>
      <c r="F1715" s="1">
        <v>67443</v>
      </c>
      <c r="G1715" s="1" t="s">
        <v>240</v>
      </c>
      <c r="H1715" s="1" t="s">
        <v>78</v>
      </c>
      <c r="I1715" s="1" t="s">
        <v>597</v>
      </c>
      <c r="J1715" s="1">
        <v>2440</v>
      </c>
      <c r="K1715" s="1" t="s">
        <v>345</v>
      </c>
      <c r="L1715" s="1" t="s">
        <v>345</v>
      </c>
      <c r="M1715" s="1" t="s">
        <v>345</v>
      </c>
      <c r="N1715" s="1" t="s">
        <v>606</v>
      </c>
      <c r="O1715" s="1" t="s">
        <v>348</v>
      </c>
      <c r="P1715" s="1" t="s">
        <v>349</v>
      </c>
      <c r="Q1715" s="1">
        <f>614-$Q$995</f>
        <v>613.4</v>
      </c>
      <c r="R1715" s="1">
        <f t="shared" si="821"/>
        <v>0</v>
      </c>
      <c r="S1715" s="1">
        <v>88</v>
      </c>
      <c r="T1715" s="1" t="s">
        <v>30</v>
      </c>
      <c r="U1715" s="1">
        <f t="shared" si="830"/>
        <v>0</v>
      </c>
      <c r="V1715" s="1">
        <f t="shared" si="830"/>
        <v>8.7999999999999995E-2</v>
      </c>
      <c r="W1715" s="1" t="s">
        <v>231</v>
      </c>
      <c r="X1715" s="1" t="str">
        <f t="shared" si="828"/>
        <v>No</v>
      </c>
      <c r="AB1715" t="s">
        <v>419</v>
      </c>
      <c r="AC1715" t="str">
        <f t="shared" si="829"/>
        <v>No</v>
      </c>
      <c r="AD1715" t="str">
        <f t="shared" si="812"/>
        <v>No</v>
      </c>
      <c r="AE1715" t="str">
        <f t="shared" si="813"/>
        <v>No</v>
      </c>
      <c r="AF1715" t="str">
        <f t="shared" si="814"/>
        <v>No</v>
      </c>
      <c r="AG1715" t="str">
        <f t="shared" si="815"/>
        <v>Yes</v>
      </c>
      <c r="AH1715" s="1" t="s">
        <v>348</v>
      </c>
      <c r="AI1715" t="s">
        <v>348</v>
      </c>
      <c r="AJ1715" t="str">
        <f t="shared" si="803"/>
        <v/>
      </c>
      <c r="AK1715" t="str">
        <f t="shared" si="817"/>
        <v/>
      </c>
      <c r="AL1715" t="str">
        <f t="shared" si="818"/>
        <v/>
      </c>
      <c r="AM1715" t="str">
        <f t="shared" si="807"/>
        <v/>
      </c>
      <c r="AN1715" t="str">
        <f t="shared" si="808"/>
        <v>Pharmaceutical</v>
      </c>
      <c r="AO1715" t="str">
        <f t="shared" si="809"/>
        <v/>
      </c>
      <c r="AP1715" t="str">
        <f t="shared" si="810"/>
        <v/>
      </c>
    </row>
    <row r="1716" spans="1:42" hidden="1" x14ac:dyDescent="0.35">
      <c r="A1716" s="1">
        <v>40870112</v>
      </c>
      <c r="B1716" s="1" t="s">
        <v>573</v>
      </c>
      <c r="C1716" s="1" t="s">
        <v>574</v>
      </c>
      <c r="D1716" s="1">
        <v>2017</v>
      </c>
      <c r="E1716" s="1" t="s">
        <v>618</v>
      </c>
      <c r="F1716" s="1">
        <v>68000</v>
      </c>
      <c r="G1716" s="1" t="s">
        <v>321</v>
      </c>
      <c r="H1716" s="1" t="s">
        <v>152</v>
      </c>
      <c r="I1716" s="1" t="s">
        <v>597</v>
      </c>
      <c r="J1716" s="1">
        <v>2440</v>
      </c>
      <c r="K1716" s="1" t="s">
        <v>345</v>
      </c>
      <c r="L1716" s="1" t="s">
        <v>345</v>
      </c>
      <c r="M1716" s="1"/>
      <c r="N1716" s="1" t="s">
        <v>606</v>
      </c>
      <c r="O1716" s="1" t="str">
        <f t="shared" ref="O1716:O1751" si="831">IF(N1716="&lt;", "No", "Yes")</f>
        <v>No</v>
      </c>
      <c r="P1716" s="1" t="s">
        <v>722</v>
      </c>
      <c r="Q1716" s="1">
        <v>40</v>
      </c>
      <c r="R1716" s="1">
        <f t="shared" si="821"/>
        <v>0</v>
      </c>
      <c r="S1716" s="1">
        <v>34</v>
      </c>
      <c r="T1716" s="1" t="s">
        <v>30</v>
      </c>
      <c r="U1716" s="1">
        <f t="shared" si="830"/>
        <v>0</v>
      </c>
      <c r="V1716" s="1">
        <f t="shared" si="830"/>
        <v>3.4000000000000002E-2</v>
      </c>
      <c r="W1716" s="1" t="s">
        <v>318</v>
      </c>
      <c r="X1716" s="1" t="str">
        <f t="shared" si="828"/>
        <v>No</v>
      </c>
      <c r="AB1716" s="1" t="s">
        <v>445</v>
      </c>
      <c r="AC1716" t="str">
        <f t="shared" si="829"/>
        <v>No</v>
      </c>
      <c r="AD1716" t="str">
        <f t="shared" si="812"/>
        <v>No</v>
      </c>
      <c r="AE1716" t="str">
        <f t="shared" si="813"/>
        <v>No</v>
      </c>
      <c r="AF1716" t="str">
        <f t="shared" si="814"/>
        <v>No</v>
      </c>
      <c r="AG1716" t="str">
        <f t="shared" si="815"/>
        <v>Yes</v>
      </c>
      <c r="AH1716" s="1" t="s">
        <v>348</v>
      </c>
      <c r="AI1716" t="s">
        <v>348</v>
      </c>
      <c r="AJ1716" t="str">
        <f t="shared" si="803"/>
        <v/>
      </c>
      <c r="AK1716" t="str">
        <f t="shared" si="817"/>
        <v/>
      </c>
      <c r="AL1716" t="str">
        <f t="shared" si="818"/>
        <v/>
      </c>
      <c r="AM1716" t="str">
        <f t="shared" si="807"/>
        <v/>
      </c>
      <c r="AN1716" t="str">
        <f t="shared" si="808"/>
        <v>Pharmaceutical</v>
      </c>
      <c r="AO1716" t="str">
        <f t="shared" si="809"/>
        <v/>
      </c>
      <c r="AP1716" t="str">
        <f t="shared" si="810"/>
        <v/>
      </c>
    </row>
    <row r="1717" spans="1:42" hidden="1" x14ac:dyDescent="0.35">
      <c r="A1717" s="1">
        <v>40870112</v>
      </c>
      <c r="B1717" s="1" t="s">
        <v>573</v>
      </c>
      <c r="C1717" s="1" t="s">
        <v>574</v>
      </c>
      <c r="D1717" s="1">
        <v>2017</v>
      </c>
      <c r="E1717" s="1" t="s">
        <v>618</v>
      </c>
      <c r="F1717" s="1">
        <v>67479</v>
      </c>
      <c r="G1717" s="1" t="s">
        <v>270</v>
      </c>
      <c r="H1717" s="1" t="s">
        <v>107</v>
      </c>
      <c r="I1717" s="1" t="s">
        <v>597</v>
      </c>
      <c r="J1717" s="1">
        <v>2440</v>
      </c>
      <c r="K1717" s="1" t="s">
        <v>345</v>
      </c>
      <c r="L1717" s="1" t="s">
        <v>345</v>
      </c>
      <c r="M1717" s="1"/>
      <c r="N1717" s="1" t="s">
        <v>606</v>
      </c>
      <c r="O1717" s="1" t="str">
        <f t="shared" si="831"/>
        <v>No</v>
      </c>
      <c r="P1717" s="1" t="s">
        <v>722</v>
      </c>
      <c r="Q1717" s="1">
        <v>80</v>
      </c>
      <c r="R1717" s="1">
        <f t="shared" si="821"/>
        <v>0</v>
      </c>
      <c r="S1717" s="1">
        <v>80</v>
      </c>
      <c r="T1717" s="1" t="s">
        <v>30</v>
      </c>
      <c r="U1717" s="1">
        <f t="shared" si="830"/>
        <v>0</v>
      </c>
      <c r="V1717" s="1">
        <f t="shared" si="830"/>
        <v>0.08</v>
      </c>
      <c r="W1717" s="1" t="s">
        <v>231</v>
      </c>
      <c r="X1717" s="1" t="str">
        <f t="shared" si="828"/>
        <v>No</v>
      </c>
      <c r="AB1717" s="1" t="s">
        <v>445</v>
      </c>
      <c r="AC1717" t="str">
        <f t="shared" si="829"/>
        <v>No</v>
      </c>
      <c r="AD1717" t="str">
        <f t="shared" si="812"/>
        <v>No</v>
      </c>
      <c r="AE1717" t="str">
        <f t="shared" si="813"/>
        <v>No</v>
      </c>
      <c r="AF1717" t="str">
        <f t="shared" si="814"/>
        <v>No</v>
      </c>
      <c r="AG1717" t="str">
        <f t="shared" si="815"/>
        <v>Yes</v>
      </c>
      <c r="AH1717" s="1" t="s">
        <v>348</v>
      </c>
      <c r="AI1717" t="s">
        <v>348</v>
      </c>
      <c r="AJ1717" t="str">
        <f t="shared" ref="AJ1717:AJ1780" si="832">IF(AC1717="Yes", "Pesticide", "")</f>
        <v/>
      </c>
      <c r="AK1717" t="str">
        <f t="shared" si="817"/>
        <v/>
      </c>
      <c r="AL1717" t="str">
        <f t="shared" si="818"/>
        <v/>
      </c>
      <c r="AM1717" t="str">
        <f t="shared" si="807"/>
        <v/>
      </c>
      <c r="AN1717" t="str">
        <f t="shared" si="808"/>
        <v>Pharmaceutical</v>
      </c>
      <c r="AO1717" t="str">
        <f t="shared" si="809"/>
        <v/>
      </c>
      <c r="AP1717" t="str">
        <f t="shared" si="810"/>
        <v/>
      </c>
    </row>
    <row r="1718" spans="1:42" hidden="1" x14ac:dyDescent="0.35">
      <c r="A1718" s="1">
        <v>40870112</v>
      </c>
      <c r="B1718" s="1" t="s">
        <v>573</v>
      </c>
      <c r="C1718" s="1" t="s">
        <v>574</v>
      </c>
      <c r="D1718" s="1">
        <v>2017</v>
      </c>
      <c r="E1718" s="1" t="s">
        <v>618</v>
      </c>
      <c r="F1718" s="1">
        <v>67500</v>
      </c>
      <c r="G1718" s="1" t="s">
        <v>287</v>
      </c>
      <c r="H1718" s="1" t="s">
        <v>123</v>
      </c>
      <c r="I1718" s="1" t="s">
        <v>597</v>
      </c>
      <c r="J1718" s="1">
        <v>2440</v>
      </c>
      <c r="K1718" s="1" t="s">
        <v>345</v>
      </c>
      <c r="L1718" s="1" t="s">
        <v>345</v>
      </c>
      <c r="M1718" s="1"/>
      <c r="N1718" s="1" t="s">
        <v>606</v>
      </c>
      <c r="O1718" s="1" t="str">
        <f t="shared" si="831"/>
        <v>No</v>
      </c>
      <c r="P1718" s="1" t="s">
        <v>722</v>
      </c>
      <c r="Q1718" s="1">
        <v>20</v>
      </c>
      <c r="R1718" s="1">
        <f t="shared" si="821"/>
        <v>0</v>
      </c>
      <c r="S1718" s="1">
        <v>7.6</v>
      </c>
      <c r="T1718" s="1" t="s">
        <v>30</v>
      </c>
      <c r="U1718" s="1">
        <f t="shared" si="830"/>
        <v>0</v>
      </c>
      <c r="V1718" s="1">
        <f t="shared" si="830"/>
        <v>7.6E-3</v>
      </c>
      <c r="W1718" s="1" t="s">
        <v>231</v>
      </c>
      <c r="X1718" s="1" t="str">
        <f t="shared" si="828"/>
        <v>No</v>
      </c>
      <c r="AB1718" t="s">
        <v>462</v>
      </c>
      <c r="AC1718" t="str">
        <f t="shared" si="829"/>
        <v>No</v>
      </c>
      <c r="AD1718" t="str">
        <f t="shared" si="812"/>
        <v>No</v>
      </c>
      <c r="AE1718" t="str">
        <f t="shared" si="813"/>
        <v>No</v>
      </c>
      <c r="AF1718" t="str">
        <f t="shared" si="814"/>
        <v>No</v>
      </c>
      <c r="AG1718" t="str">
        <f t="shared" si="815"/>
        <v>Yes</v>
      </c>
      <c r="AH1718" s="1" t="s">
        <v>348</v>
      </c>
      <c r="AI1718" t="s">
        <v>348</v>
      </c>
      <c r="AJ1718" t="str">
        <f t="shared" si="832"/>
        <v/>
      </c>
      <c r="AK1718" t="str">
        <f t="shared" si="817"/>
        <v/>
      </c>
      <c r="AL1718" t="str">
        <f t="shared" si="818"/>
        <v/>
      </c>
      <c r="AM1718" t="str">
        <f t="shared" si="807"/>
        <v/>
      </c>
      <c r="AN1718" t="str">
        <f t="shared" si="808"/>
        <v>Pharmaceutical</v>
      </c>
      <c r="AO1718" t="str">
        <f t="shared" si="809"/>
        <v/>
      </c>
      <c r="AP1718" t="str">
        <f t="shared" si="810"/>
        <v/>
      </c>
    </row>
    <row r="1719" spans="1:42" hidden="1" x14ac:dyDescent="0.35">
      <c r="A1719" s="1">
        <v>40870112</v>
      </c>
      <c r="B1719" s="1" t="s">
        <v>573</v>
      </c>
      <c r="C1719" s="1" t="s">
        <v>574</v>
      </c>
      <c r="D1719" s="1">
        <v>2017</v>
      </c>
      <c r="E1719" s="1" t="s">
        <v>618</v>
      </c>
      <c r="F1719" s="1">
        <v>62833</v>
      </c>
      <c r="G1719" s="1" t="s">
        <v>227</v>
      </c>
      <c r="H1719" s="1" t="s">
        <v>66</v>
      </c>
      <c r="I1719" s="1" t="s">
        <v>596</v>
      </c>
      <c r="J1719" s="1">
        <v>4433</v>
      </c>
      <c r="K1719" s="1" t="s">
        <v>614</v>
      </c>
      <c r="L1719" s="1" t="s">
        <v>548</v>
      </c>
      <c r="M1719" s="1"/>
      <c r="N1719" s="1" t="s">
        <v>606</v>
      </c>
      <c r="O1719" s="1" t="str">
        <f t="shared" si="831"/>
        <v>No</v>
      </c>
      <c r="P1719" s="1" t="s">
        <v>722</v>
      </c>
      <c r="Q1719" s="1">
        <v>0.04</v>
      </c>
      <c r="R1719" s="1">
        <f t="shared" si="821"/>
        <v>0</v>
      </c>
      <c r="S1719" s="1">
        <v>0.04</v>
      </c>
      <c r="T1719" s="1" t="s">
        <v>7</v>
      </c>
      <c r="U1719" s="1">
        <f>R1719/1</f>
        <v>0</v>
      </c>
      <c r="V1719" s="1">
        <f>S1719</f>
        <v>0.04</v>
      </c>
      <c r="W1719" s="1" t="s">
        <v>177</v>
      </c>
      <c r="X1719" s="1" t="str">
        <f t="shared" si="828"/>
        <v>No</v>
      </c>
      <c r="AB1719" t="s">
        <v>407</v>
      </c>
      <c r="AC1719" t="str">
        <f t="shared" si="829"/>
        <v>No</v>
      </c>
      <c r="AD1719" t="str">
        <f t="shared" si="812"/>
        <v>Yes</v>
      </c>
      <c r="AE1719" t="str">
        <f t="shared" si="813"/>
        <v>Yes</v>
      </c>
      <c r="AF1719" t="str">
        <f t="shared" si="814"/>
        <v>Yes</v>
      </c>
      <c r="AG1719" t="str">
        <f t="shared" si="815"/>
        <v>Yes</v>
      </c>
      <c r="AH1719" s="1" t="s">
        <v>348</v>
      </c>
      <c r="AI1719" t="s">
        <v>348</v>
      </c>
      <c r="AJ1719" t="str">
        <f t="shared" si="832"/>
        <v/>
      </c>
      <c r="AK1719" t="str">
        <f t="shared" si="817"/>
        <v>PCP</v>
      </c>
      <c r="AL1719" t="str">
        <f t="shared" si="818"/>
        <v>Consumer</v>
      </c>
      <c r="AM1719" t="str">
        <f t="shared" si="807"/>
        <v>Industrial</v>
      </c>
      <c r="AN1719" t="str">
        <f t="shared" si="808"/>
        <v>Pharmaceutical</v>
      </c>
      <c r="AO1719" t="str">
        <f t="shared" si="809"/>
        <v/>
      </c>
      <c r="AP1719" t="str">
        <f t="shared" si="810"/>
        <v/>
      </c>
    </row>
    <row r="1720" spans="1:42" hidden="1" x14ac:dyDescent="0.35">
      <c r="A1720" s="1">
        <v>40870112</v>
      </c>
      <c r="B1720" s="1" t="s">
        <v>573</v>
      </c>
      <c r="C1720" s="1" t="s">
        <v>574</v>
      </c>
      <c r="D1720" s="1">
        <v>2017</v>
      </c>
      <c r="E1720" s="1" t="s">
        <v>618</v>
      </c>
      <c r="F1720" s="1">
        <v>67498</v>
      </c>
      <c r="G1720" s="1" t="s">
        <v>285</v>
      </c>
      <c r="H1720" s="1" t="s">
        <v>121</v>
      </c>
      <c r="I1720" s="1" t="s">
        <v>597</v>
      </c>
      <c r="J1720" s="1">
        <v>2440</v>
      </c>
      <c r="K1720" s="1" t="s">
        <v>345</v>
      </c>
      <c r="L1720" s="1" t="s">
        <v>563</v>
      </c>
      <c r="M1720" s="1"/>
      <c r="N1720" s="1" t="s">
        <v>606</v>
      </c>
      <c r="O1720" s="1" t="str">
        <f t="shared" si="831"/>
        <v>No</v>
      </c>
      <c r="P1720" s="1" t="s">
        <v>722</v>
      </c>
      <c r="Q1720" s="1">
        <v>50</v>
      </c>
      <c r="R1720" s="1">
        <f t="shared" si="821"/>
        <v>0</v>
      </c>
      <c r="S1720" s="1">
        <v>20</v>
      </c>
      <c r="T1720" s="1" t="s">
        <v>30</v>
      </c>
      <c r="U1720" s="1">
        <f>R1720/1000</f>
        <v>0</v>
      </c>
      <c r="V1720" s="1">
        <f>S1720/1000</f>
        <v>0.02</v>
      </c>
      <c r="W1720" s="1" t="s">
        <v>231</v>
      </c>
      <c r="X1720" s="1" t="str">
        <f t="shared" si="828"/>
        <v>No</v>
      </c>
      <c r="AB1720" t="s">
        <v>460</v>
      </c>
      <c r="AC1720" t="str">
        <f t="shared" si="829"/>
        <v>No</v>
      </c>
      <c r="AD1720" t="str">
        <f t="shared" si="812"/>
        <v>Yes</v>
      </c>
      <c r="AE1720" t="str">
        <f t="shared" si="813"/>
        <v>No</v>
      </c>
      <c r="AF1720" t="str">
        <f t="shared" si="814"/>
        <v>No</v>
      </c>
      <c r="AG1720" t="str">
        <f t="shared" si="815"/>
        <v>Yes</v>
      </c>
      <c r="AH1720" s="1" t="s">
        <v>348</v>
      </c>
      <c r="AI1720" t="s">
        <v>348</v>
      </c>
      <c r="AJ1720" t="str">
        <f t="shared" si="832"/>
        <v/>
      </c>
      <c r="AK1720" t="str">
        <f t="shared" si="817"/>
        <v>PCP</v>
      </c>
      <c r="AL1720" t="str">
        <f t="shared" si="818"/>
        <v/>
      </c>
      <c r="AM1720" t="str">
        <f t="shared" si="807"/>
        <v/>
      </c>
      <c r="AN1720" t="str">
        <f t="shared" si="808"/>
        <v>Pharmaceutical</v>
      </c>
      <c r="AO1720" t="str">
        <f t="shared" si="809"/>
        <v/>
      </c>
      <c r="AP1720" t="str">
        <f t="shared" si="810"/>
        <v/>
      </c>
    </row>
    <row r="1721" spans="1:42" hidden="1" x14ac:dyDescent="0.35">
      <c r="A1721" s="1">
        <v>40870112</v>
      </c>
      <c r="B1721" s="1" t="s">
        <v>573</v>
      </c>
      <c r="C1721" s="1" t="s">
        <v>574</v>
      </c>
      <c r="D1721" s="1">
        <v>2017</v>
      </c>
      <c r="E1721" s="1" t="s">
        <v>618</v>
      </c>
      <c r="F1721" s="1">
        <v>62830</v>
      </c>
      <c r="G1721" s="1" t="s">
        <v>603</v>
      </c>
      <c r="H1721" s="1" t="s">
        <v>63</v>
      </c>
      <c r="I1721" s="1" t="s">
        <v>596</v>
      </c>
      <c r="J1721" s="1">
        <v>4433</v>
      </c>
      <c r="K1721" s="1" t="s">
        <v>614</v>
      </c>
      <c r="L1721" s="1" t="s">
        <v>555</v>
      </c>
      <c r="M1721" s="1"/>
      <c r="N1721" s="1" t="s">
        <v>606</v>
      </c>
      <c r="O1721" s="1" t="str">
        <f t="shared" si="831"/>
        <v>No</v>
      </c>
      <c r="P1721" s="1" t="s">
        <v>722</v>
      </c>
      <c r="Q1721" s="1">
        <v>0.64</v>
      </c>
      <c r="R1721" s="1">
        <f t="shared" si="821"/>
        <v>0</v>
      </c>
      <c r="S1721" s="1">
        <v>0.64</v>
      </c>
      <c r="T1721" s="1" t="s">
        <v>7</v>
      </c>
      <c r="U1721" s="1">
        <f>R1721/1</f>
        <v>0</v>
      </c>
      <c r="V1721" s="1">
        <f>S1721</f>
        <v>0.64</v>
      </c>
      <c r="W1721" s="1" t="s">
        <v>177</v>
      </c>
      <c r="X1721" s="1" t="str">
        <f t="shared" si="828"/>
        <v>No</v>
      </c>
      <c r="AB1721" t="s">
        <v>404</v>
      </c>
      <c r="AC1721" t="str">
        <f t="shared" si="829"/>
        <v>No</v>
      </c>
      <c r="AD1721" t="str">
        <f t="shared" si="812"/>
        <v>No</v>
      </c>
      <c r="AE1721" t="str">
        <f t="shared" si="813"/>
        <v>Yes</v>
      </c>
      <c r="AF1721" t="str">
        <f t="shared" si="814"/>
        <v>Yes</v>
      </c>
      <c r="AG1721" t="str">
        <f t="shared" si="815"/>
        <v>No</v>
      </c>
      <c r="AH1721" s="1" t="s">
        <v>348</v>
      </c>
      <c r="AI1721" t="s">
        <v>348</v>
      </c>
      <c r="AJ1721" t="str">
        <f t="shared" si="832"/>
        <v/>
      </c>
      <c r="AK1721" t="str">
        <f t="shared" si="817"/>
        <v/>
      </c>
      <c r="AL1721" t="str">
        <f t="shared" si="818"/>
        <v>Consumer</v>
      </c>
      <c r="AM1721" t="str">
        <f t="shared" si="807"/>
        <v>Industrial</v>
      </c>
      <c r="AN1721" t="str">
        <f t="shared" si="808"/>
        <v/>
      </c>
      <c r="AO1721" t="str">
        <f t="shared" si="809"/>
        <v/>
      </c>
      <c r="AP1721" t="str">
        <f t="shared" si="810"/>
        <v/>
      </c>
    </row>
    <row r="1722" spans="1:42" hidden="1" x14ac:dyDescent="0.35">
      <c r="A1722" s="1">
        <v>40870112</v>
      </c>
      <c r="B1722" s="1" t="s">
        <v>573</v>
      </c>
      <c r="C1722" s="1" t="s">
        <v>574</v>
      </c>
      <c r="D1722" s="1">
        <v>2017</v>
      </c>
      <c r="E1722" s="1" t="s">
        <v>618</v>
      </c>
      <c r="F1722" s="1">
        <v>34408</v>
      </c>
      <c r="G1722" s="1" t="s">
        <v>186</v>
      </c>
      <c r="H1722" s="1" t="s">
        <v>16</v>
      </c>
      <c r="I1722" s="1" t="s">
        <v>596</v>
      </c>
      <c r="J1722" s="1">
        <v>4433</v>
      </c>
      <c r="K1722" s="1" t="s">
        <v>614</v>
      </c>
      <c r="L1722" s="1" t="s">
        <v>547</v>
      </c>
      <c r="M1722" s="1"/>
      <c r="N1722" s="1" t="s">
        <v>606</v>
      </c>
      <c r="O1722" s="1" t="str">
        <f t="shared" si="831"/>
        <v>No</v>
      </c>
      <c r="P1722" s="1" t="s">
        <v>722</v>
      </c>
      <c r="Q1722" s="1">
        <v>0.05</v>
      </c>
      <c r="R1722" s="1">
        <f t="shared" si="821"/>
        <v>0</v>
      </c>
      <c r="S1722" s="1">
        <v>0.05</v>
      </c>
      <c r="T1722" s="1" t="s">
        <v>7</v>
      </c>
      <c r="U1722" s="1">
        <f>R1722/1</f>
        <v>0</v>
      </c>
      <c r="V1722" s="1">
        <f>S1722</f>
        <v>0.05</v>
      </c>
      <c r="W1722" s="1" t="s">
        <v>177</v>
      </c>
      <c r="X1722" s="1" t="str">
        <f t="shared" si="828"/>
        <v>No</v>
      </c>
      <c r="AB1722" t="s">
        <v>357</v>
      </c>
      <c r="AC1722" t="str">
        <f t="shared" si="829"/>
        <v>No</v>
      </c>
      <c r="AD1722" t="str">
        <f t="shared" si="812"/>
        <v>Yes</v>
      </c>
      <c r="AE1722" t="str">
        <f t="shared" si="813"/>
        <v>Yes</v>
      </c>
      <c r="AF1722" t="str">
        <f t="shared" si="814"/>
        <v>Yes</v>
      </c>
      <c r="AG1722" t="str">
        <f t="shared" si="815"/>
        <v>No</v>
      </c>
      <c r="AH1722" t="s">
        <v>348</v>
      </c>
      <c r="AI1722" t="s">
        <v>348</v>
      </c>
      <c r="AJ1722" t="str">
        <f t="shared" si="832"/>
        <v/>
      </c>
      <c r="AK1722" t="str">
        <f t="shared" si="817"/>
        <v>PCP</v>
      </c>
      <c r="AL1722" t="str">
        <f t="shared" si="818"/>
        <v>Consumer</v>
      </c>
      <c r="AM1722" t="str">
        <f t="shared" si="807"/>
        <v>Industrial</v>
      </c>
      <c r="AN1722" t="str">
        <f t="shared" si="808"/>
        <v/>
      </c>
      <c r="AO1722" t="str">
        <f t="shared" si="809"/>
        <v/>
      </c>
      <c r="AP1722" t="str">
        <f t="shared" si="810"/>
        <v/>
      </c>
    </row>
    <row r="1723" spans="1:42" hidden="1" x14ac:dyDescent="0.35">
      <c r="A1723" s="1">
        <v>40870112</v>
      </c>
      <c r="B1723" s="1" t="s">
        <v>573</v>
      </c>
      <c r="C1723" s="1" t="s">
        <v>574</v>
      </c>
      <c r="D1723" s="1">
        <v>2017</v>
      </c>
      <c r="E1723" s="1" t="s">
        <v>618</v>
      </c>
      <c r="F1723" s="1">
        <v>67528</v>
      </c>
      <c r="G1723" s="1" t="s">
        <v>311</v>
      </c>
      <c r="H1723" s="1" t="s">
        <v>145</v>
      </c>
      <c r="I1723" s="1" t="s">
        <v>597</v>
      </c>
      <c r="J1723" s="1">
        <v>2440</v>
      </c>
      <c r="K1723" s="1" t="s">
        <v>345</v>
      </c>
      <c r="L1723" s="1" t="s">
        <v>345</v>
      </c>
      <c r="M1723" s="1"/>
      <c r="N1723" s="1" t="s">
        <v>606</v>
      </c>
      <c r="O1723" s="1" t="str">
        <f t="shared" si="831"/>
        <v>No</v>
      </c>
      <c r="P1723" s="1" t="s">
        <v>722</v>
      </c>
      <c r="Q1723" s="1">
        <v>20</v>
      </c>
      <c r="R1723" s="1">
        <f t="shared" si="821"/>
        <v>0</v>
      </c>
      <c r="S1723" s="1">
        <v>16</v>
      </c>
      <c r="T1723" s="1" t="s">
        <v>30</v>
      </c>
      <c r="U1723" s="1">
        <f>R1723/1000</f>
        <v>0</v>
      </c>
      <c r="V1723" s="1">
        <f>S1723/1000</f>
        <v>1.6E-2</v>
      </c>
      <c r="W1723" s="1" t="s">
        <v>231</v>
      </c>
      <c r="X1723" s="1" t="str">
        <f t="shared" si="828"/>
        <v>No</v>
      </c>
      <c r="AB1723" t="s">
        <v>485</v>
      </c>
      <c r="AC1723" t="str">
        <f t="shared" si="829"/>
        <v>No</v>
      </c>
      <c r="AD1723" t="str">
        <f t="shared" si="812"/>
        <v>No</v>
      </c>
      <c r="AE1723" t="str">
        <f t="shared" si="813"/>
        <v>No</v>
      </c>
      <c r="AF1723" t="str">
        <f t="shared" si="814"/>
        <v>No</v>
      </c>
      <c r="AG1723" t="str">
        <f t="shared" si="815"/>
        <v>Yes</v>
      </c>
      <c r="AH1723" s="1" t="s">
        <v>348</v>
      </c>
      <c r="AI1723" t="s">
        <v>348</v>
      </c>
      <c r="AJ1723" t="str">
        <f t="shared" si="832"/>
        <v/>
      </c>
      <c r="AK1723" t="str">
        <f t="shared" si="817"/>
        <v/>
      </c>
      <c r="AL1723" t="str">
        <f t="shared" si="818"/>
        <v/>
      </c>
      <c r="AM1723" t="str">
        <f t="shared" ref="AM1723:AM1786" si="833">IF(AF1723="Yes", "Industrial", "")</f>
        <v/>
      </c>
      <c r="AN1723" t="str">
        <f t="shared" ref="AN1723:AN1786" si="834">IF(AG1723="Yes", "Pharmaceutical", "")</f>
        <v>Pharmaceutical</v>
      </c>
      <c r="AO1723" t="str">
        <f t="shared" ref="AO1723:AO1786" si="835">IF(AH1723="Yes", "PAH", "")</f>
        <v/>
      </c>
      <c r="AP1723" t="str">
        <f t="shared" ref="AP1723:AP1786" si="836">IF(AI1723="Yes", "Other", "")</f>
        <v/>
      </c>
    </row>
    <row r="1724" spans="1:42" hidden="1" x14ac:dyDescent="0.35">
      <c r="A1724" s="1">
        <v>40870112</v>
      </c>
      <c r="B1724" s="1" t="s">
        <v>573</v>
      </c>
      <c r="C1724" s="1" t="s">
        <v>574</v>
      </c>
      <c r="D1724" s="1">
        <v>2017</v>
      </c>
      <c r="E1724" s="1" t="s">
        <v>618</v>
      </c>
      <c r="F1724" s="1">
        <v>67488</v>
      </c>
      <c r="G1724" s="1" t="s">
        <v>277</v>
      </c>
      <c r="H1724" s="1" t="s">
        <v>113</v>
      </c>
      <c r="I1724" s="1" t="s">
        <v>597</v>
      </c>
      <c r="J1724" s="1">
        <v>2440</v>
      </c>
      <c r="K1724" s="1" t="s">
        <v>345</v>
      </c>
      <c r="L1724" s="1" t="s">
        <v>345</v>
      </c>
      <c r="M1724" s="1"/>
      <c r="N1724" s="1" t="s">
        <v>606</v>
      </c>
      <c r="O1724" s="1" t="str">
        <f t="shared" si="831"/>
        <v>No</v>
      </c>
      <c r="P1724" s="1" t="s">
        <v>722</v>
      </c>
      <c r="Q1724" s="1">
        <v>7</v>
      </c>
      <c r="R1724" s="1">
        <f t="shared" si="821"/>
        <v>0</v>
      </c>
      <c r="S1724" s="1">
        <v>7</v>
      </c>
      <c r="T1724" s="1" t="s">
        <v>30</v>
      </c>
      <c r="U1724" s="1">
        <f>R1724/1000</f>
        <v>0</v>
      </c>
      <c r="V1724" s="1">
        <f>S1724/1000</f>
        <v>7.0000000000000001E-3</v>
      </c>
      <c r="W1724" s="1" t="s">
        <v>231</v>
      </c>
      <c r="X1724" s="1" t="str">
        <f t="shared" si="828"/>
        <v>No</v>
      </c>
      <c r="AB1724" t="s">
        <v>453</v>
      </c>
      <c r="AC1724" t="str">
        <f t="shared" si="829"/>
        <v>No</v>
      </c>
      <c r="AD1724" t="str">
        <f t="shared" si="812"/>
        <v>No</v>
      </c>
      <c r="AE1724" t="str">
        <f t="shared" si="813"/>
        <v>No</v>
      </c>
      <c r="AF1724" t="str">
        <f t="shared" si="814"/>
        <v>No</v>
      </c>
      <c r="AG1724" t="str">
        <f t="shared" si="815"/>
        <v>Yes</v>
      </c>
      <c r="AH1724" s="1" t="s">
        <v>348</v>
      </c>
      <c r="AI1724" t="s">
        <v>348</v>
      </c>
      <c r="AJ1724" t="str">
        <f t="shared" si="832"/>
        <v/>
      </c>
      <c r="AK1724" t="str">
        <f t="shared" si="817"/>
        <v/>
      </c>
      <c r="AL1724" t="str">
        <f t="shared" si="818"/>
        <v/>
      </c>
      <c r="AM1724" t="str">
        <f t="shared" si="833"/>
        <v/>
      </c>
      <c r="AN1724" t="str">
        <f t="shared" si="834"/>
        <v>Pharmaceutical</v>
      </c>
      <c r="AO1724" t="str">
        <f t="shared" si="835"/>
        <v/>
      </c>
      <c r="AP1724" t="str">
        <f t="shared" si="836"/>
        <v/>
      </c>
    </row>
    <row r="1725" spans="1:42" hidden="1" x14ac:dyDescent="0.35">
      <c r="A1725" s="1">
        <v>40870112</v>
      </c>
      <c r="B1725" s="1" t="s">
        <v>573</v>
      </c>
      <c r="C1725" s="1" t="s">
        <v>574</v>
      </c>
      <c r="D1725" s="1">
        <v>2017</v>
      </c>
      <c r="E1725" s="1" t="s">
        <v>618</v>
      </c>
      <c r="F1725" s="1">
        <v>62816</v>
      </c>
      <c r="G1725" s="1" t="s">
        <v>216</v>
      </c>
      <c r="H1725" s="1" t="s">
        <v>53</v>
      </c>
      <c r="I1725" s="1" t="s">
        <v>596</v>
      </c>
      <c r="J1725" s="1">
        <v>4433</v>
      </c>
      <c r="K1725" s="1" t="s">
        <v>614</v>
      </c>
      <c r="L1725" s="1" t="s">
        <v>548</v>
      </c>
      <c r="M1725" s="1"/>
      <c r="N1725" s="1" t="s">
        <v>606</v>
      </c>
      <c r="O1725" s="1" t="str">
        <f t="shared" si="831"/>
        <v>No</v>
      </c>
      <c r="P1725" s="1" t="s">
        <v>722</v>
      </c>
      <c r="Q1725" s="1">
        <v>7.0000000000000007E-2</v>
      </c>
      <c r="R1725" s="1">
        <f t="shared" si="821"/>
        <v>0</v>
      </c>
      <c r="S1725" s="1">
        <v>0.04</v>
      </c>
      <c r="T1725" s="1" t="s">
        <v>7</v>
      </c>
      <c r="U1725" s="1">
        <f>R1725/1</f>
        <v>0</v>
      </c>
      <c r="V1725" s="1">
        <f>S1725</f>
        <v>0.04</v>
      </c>
      <c r="W1725" s="1" t="s">
        <v>177</v>
      </c>
      <c r="X1725" s="1" t="str">
        <f t="shared" si="828"/>
        <v>No</v>
      </c>
      <c r="AB1725" t="s">
        <v>392</v>
      </c>
      <c r="AC1725" t="str">
        <f t="shared" si="829"/>
        <v>No</v>
      </c>
      <c r="AD1725" t="str">
        <f t="shared" si="812"/>
        <v>Yes</v>
      </c>
      <c r="AE1725" t="str">
        <f t="shared" si="813"/>
        <v>Yes</v>
      </c>
      <c r="AF1725" t="str">
        <f t="shared" si="814"/>
        <v>Yes</v>
      </c>
      <c r="AG1725" t="str">
        <f t="shared" si="815"/>
        <v>Yes</v>
      </c>
      <c r="AH1725" s="1" t="s">
        <v>348</v>
      </c>
      <c r="AI1725" t="s">
        <v>348</v>
      </c>
      <c r="AJ1725" t="str">
        <f t="shared" si="832"/>
        <v/>
      </c>
      <c r="AK1725" t="str">
        <f t="shared" si="817"/>
        <v>PCP</v>
      </c>
      <c r="AL1725" t="str">
        <f t="shared" si="818"/>
        <v>Consumer</v>
      </c>
      <c r="AM1725" t="str">
        <f t="shared" si="833"/>
        <v>Industrial</v>
      </c>
      <c r="AN1725" t="str">
        <f t="shared" si="834"/>
        <v>Pharmaceutical</v>
      </c>
      <c r="AO1725" t="str">
        <f t="shared" si="835"/>
        <v/>
      </c>
      <c r="AP1725" t="str">
        <f t="shared" si="836"/>
        <v/>
      </c>
    </row>
    <row r="1726" spans="1:42" hidden="1" x14ac:dyDescent="0.35">
      <c r="A1726" s="1">
        <v>4087000</v>
      </c>
      <c r="B1726" s="1" t="s">
        <v>3</v>
      </c>
      <c r="C1726" s="1" t="s">
        <v>4</v>
      </c>
      <c r="D1726" s="1">
        <v>2017</v>
      </c>
      <c r="E1726" s="1" t="s">
        <v>618</v>
      </c>
      <c r="F1726" s="1">
        <v>67508</v>
      </c>
      <c r="G1726" s="1" t="s">
        <v>295</v>
      </c>
      <c r="H1726" s="1" t="s">
        <v>131</v>
      </c>
      <c r="I1726" s="1" t="s">
        <v>597</v>
      </c>
      <c r="J1726" s="1">
        <v>2440</v>
      </c>
      <c r="K1726" s="1" t="s">
        <v>345</v>
      </c>
      <c r="L1726" s="1" t="s">
        <v>345</v>
      </c>
      <c r="M1726" s="1"/>
      <c r="N1726" s="1" t="s">
        <v>606</v>
      </c>
      <c r="O1726" s="1" t="str">
        <f t="shared" si="831"/>
        <v>No</v>
      </c>
      <c r="P1726" s="1" t="s">
        <v>722</v>
      </c>
      <c r="Q1726" s="1">
        <v>200</v>
      </c>
      <c r="R1726" s="1">
        <f t="shared" si="821"/>
        <v>0</v>
      </c>
      <c r="S1726" s="1">
        <v>50</v>
      </c>
      <c r="T1726" s="1" t="s">
        <v>30</v>
      </c>
      <c r="U1726" s="1">
        <f>R1726/1000</f>
        <v>0</v>
      </c>
      <c r="V1726" s="1">
        <f>S1726/1000</f>
        <v>0.05</v>
      </c>
      <c r="W1726" s="1" t="s">
        <v>231</v>
      </c>
      <c r="X1726" s="1" t="str">
        <f t="shared" si="828"/>
        <v>No</v>
      </c>
      <c r="AB1726" t="s">
        <v>470</v>
      </c>
      <c r="AC1726" t="str">
        <f t="shared" si="829"/>
        <v>No</v>
      </c>
      <c r="AD1726" t="str">
        <f t="shared" si="812"/>
        <v>No</v>
      </c>
      <c r="AE1726" t="str">
        <f t="shared" si="813"/>
        <v>No</v>
      </c>
      <c r="AF1726" t="str">
        <f t="shared" si="814"/>
        <v>No</v>
      </c>
      <c r="AG1726" t="str">
        <f t="shared" si="815"/>
        <v>Yes</v>
      </c>
      <c r="AH1726" s="1" t="s">
        <v>348</v>
      </c>
      <c r="AI1726" t="s">
        <v>348</v>
      </c>
      <c r="AJ1726" t="str">
        <f t="shared" si="832"/>
        <v/>
      </c>
      <c r="AK1726" t="str">
        <f t="shared" si="817"/>
        <v/>
      </c>
      <c r="AL1726" t="str">
        <f t="shared" si="818"/>
        <v/>
      </c>
      <c r="AM1726" t="str">
        <f t="shared" si="833"/>
        <v/>
      </c>
      <c r="AN1726" t="str">
        <f t="shared" si="834"/>
        <v>Pharmaceutical</v>
      </c>
      <c r="AO1726" t="str">
        <f t="shared" si="835"/>
        <v/>
      </c>
      <c r="AP1726" t="str">
        <f t="shared" si="836"/>
        <v/>
      </c>
    </row>
    <row r="1727" spans="1:42" hidden="1" x14ac:dyDescent="0.35">
      <c r="A1727">
        <v>40870112</v>
      </c>
      <c r="B1727" t="s">
        <v>573</v>
      </c>
      <c r="C1727" t="s">
        <v>574</v>
      </c>
      <c r="D1727">
        <v>2017</v>
      </c>
      <c r="E1727" t="s">
        <v>620</v>
      </c>
      <c r="F1727" s="4">
        <v>68083</v>
      </c>
      <c r="G1727" t="s">
        <v>665</v>
      </c>
      <c r="H1727" t="s">
        <v>673</v>
      </c>
      <c r="I1727" t="s">
        <v>621</v>
      </c>
      <c r="N1727"/>
      <c r="O1727" s="1" t="str">
        <f t="shared" si="831"/>
        <v>Yes</v>
      </c>
      <c r="Q1727">
        <v>177</v>
      </c>
      <c r="R1727">
        <f t="shared" si="821"/>
        <v>177</v>
      </c>
      <c r="S1727">
        <v>0.69</v>
      </c>
      <c r="T1727" t="s">
        <v>622</v>
      </c>
      <c r="U1727">
        <f t="shared" ref="U1727:U1733" si="837">R1727/1</f>
        <v>177</v>
      </c>
      <c r="V1727">
        <f t="shared" ref="V1727:V1733" si="838">U1727</f>
        <v>177</v>
      </c>
      <c r="W1727" t="s">
        <v>648</v>
      </c>
      <c r="X1727" t="str">
        <f t="shared" ref="X1727:X1741" si="839">IF(S1727&lt;R1727, "Yes*", "No")</f>
        <v>Yes*</v>
      </c>
      <c r="AB1727" t="s">
        <v>692</v>
      </c>
      <c r="AC1727" t="str">
        <f t="shared" si="829"/>
        <v>No</v>
      </c>
      <c r="AD1727" t="str">
        <f t="shared" ref="AD1727:AD1790" si="840">IF(ISNUMBER(SEARCH("Personal_care", AB1727)), "Yes", "No")</f>
        <v>No</v>
      </c>
      <c r="AE1727" t="str">
        <f t="shared" ref="AE1727:AE1790" si="841">IF(ISNUMBER(SEARCH("Consumer_use", AB1727)), "Yes", "No")</f>
        <v>No</v>
      </c>
      <c r="AF1727" t="str">
        <f t="shared" ref="AF1727:AF1790" si="842">IF(ISNUMBER(SEARCH("Industrial_manufacturing", AB1727)), "Yes", "No")</f>
        <v>No</v>
      </c>
      <c r="AG1727" t="str">
        <f t="shared" ref="AG1727:AG1790" si="843">IF(ISNUMBER(SEARCH("Drug", AB1727)), "Yes", "No")</f>
        <v>No</v>
      </c>
      <c r="AH1727" t="s">
        <v>349</v>
      </c>
      <c r="AI1727" t="s">
        <v>348</v>
      </c>
      <c r="AJ1727" t="str">
        <f t="shared" si="832"/>
        <v/>
      </c>
      <c r="AK1727" t="str">
        <f t="shared" si="817"/>
        <v/>
      </c>
      <c r="AL1727" t="str">
        <f t="shared" si="818"/>
        <v/>
      </c>
      <c r="AM1727" t="str">
        <f t="shared" si="833"/>
        <v/>
      </c>
      <c r="AN1727" t="str">
        <f t="shared" si="834"/>
        <v/>
      </c>
      <c r="AO1727" t="str">
        <f t="shared" si="835"/>
        <v>PAH</v>
      </c>
      <c r="AP1727" t="str">
        <f t="shared" si="836"/>
        <v/>
      </c>
    </row>
    <row r="1728" spans="1:42" hidden="1" x14ac:dyDescent="0.35">
      <c r="A1728">
        <v>4087170</v>
      </c>
      <c r="B1728" t="s">
        <v>586</v>
      </c>
      <c r="C1728" t="s">
        <v>587</v>
      </c>
      <c r="D1728">
        <v>2017</v>
      </c>
      <c r="E1728" t="s">
        <v>620</v>
      </c>
      <c r="F1728" s="4">
        <v>68083</v>
      </c>
      <c r="G1728" t="s">
        <v>665</v>
      </c>
      <c r="H1728" t="s">
        <v>673</v>
      </c>
      <c r="I1728" t="s">
        <v>621</v>
      </c>
      <c r="N1728"/>
      <c r="O1728" s="1" t="str">
        <f t="shared" si="831"/>
        <v>Yes</v>
      </c>
      <c r="Q1728">
        <v>721</v>
      </c>
      <c r="R1728">
        <f t="shared" si="821"/>
        <v>721</v>
      </c>
      <c r="S1728">
        <v>0.69</v>
      </c>
      <c r="T1728" t="s">
        <v>622</v>
      </c>
      <c r="U1728">
        <f t="shared" si="837"/>
        <v>721</v>
      </c>
      <c r="V1728">
        <f t="shared" si="838"/>
        <v>721</v>
      </c>
      <c r="W1728" t="s">
        <v>648</v>
      </c>
      <c r="X1728" t="str">
        <f t="shared" si="839"/>
        <v>Yes*</v>
      </c>
      <c r="AB1728" t="s">
        <v>692</v>
      </c>
      <c r="AC1728" t="str">
        <f t="shared" si="829"/>
        <v>No</v>
      </c>
      <c r="AD1728" t="str">
        <f t="shared" si="840"/>
        <v>No</v>
      </c>
      <c r="AE1728" t="str">
        <f t="shared" si="841"/>
        <v>No</v>
      </c>
      <c r="AF1728" t="str">
        <f t="shared" si="842"/>
        <v>No</v>
      </c>
      <c r="AG1728" t="str">
        <f t="shared" si="843"/>
        <v>No</v>
      </c>
      <c r="AH1728" t="s">
        <v>349</v>
      </c>
      <c r="AI1728" t="s">
        <v>348</v>
      </c>
      <c r="AJ1728" t="str">
        <f t="shared" si="832"/>
        <v/>
      </c>
      <c r="AK1728" t="str">
        <f t="shared" si="817"/>
        <v/>
      </c>
      <c r="AL1728" t="str">
        <f t="shared" si="818"/>
        <v/>
      </c>
      <c r="AM1728" t="str">
        <f t="shared" si="833"/>
        <v/>
      </c>
      <c r="AN1728" t="str">
        <f t="shared" si="834"/>
        <v/>
      </c>
      <c r="AO1728" t="str">
        <f t="shared" si="835"/>
        <v>PAH</v>
      </c>
      <c r="AP1728" t="str">
        <f t="shared" si="836"/>
        <v/>
      </c>
    </row>
    <row r="1729" spans="1:42" hidden="1" x14ac:dyDescent="0.35">
      <c r="A1729">
        <v>40871607</v>
      </c>
      <c r="B1729" s="5" t="s">
        <v>584</v>
      </c>
      <c r="C1729" t="s">
        <v>585</v>
      </c>
      <c r="D1729">
        <v>2017</v>
      </c>
      <c r="E1729" t="s">
        <v>620</v>
      </c>
      <c r="F1729" s="4">
        <v>68083</v>
      </c>
      <c r="G1729" t="s">
        <v>665</v>
      </c>
      <c r="H1729" t="s">
        <v>673</v>
      </c>
      <c r="I1729" t="s">
        <v>621</v>
      </c>
      <c r="N1729"/>
      <c r="O1729" s="1" t="str">
        <f t="shared" si="831"/>
        <v>Yes</v>
      </c>
      <c r="Q1729">
        <v>1140</v>
      </c>
      <c r="R1729">
        <f t="shared" si="821"/>
        <v>1140</v>
      </c>
      <c r="S1729">
        <v>0.69</v>
      </c>
      <c r="T1729" t="s">
        <v>622</v>
      </c>
      <c r="U1729">
        <f t="shared" si="837"/>
        <v>1140</v>
      </c>
      <c r="V1729">
        <f t="shared" si="838"/>
        <v>1140</v>
      </c>
      <c r="W1729" t="s">
        <v>648</v>
      </c>
      <c r="X1729" t="str">
        <f t="shared" si="839"/>
        <v>Yes*</v>
      </c>
      <c r="AB1729" t="s">
        <v>692</v>
      </c>
      <c r="AC1729" t="str">
        <f t="shared" si="829"/>
        <v>No</v>
      </c>
      <c r="AD1729" t="str">
        <f t="shared" si="840"/>
        <v>No</v>
      </c>
      <c r="AE1729" t="str">
        <f t="shared" si="841"/>
        <v>No</v>
      </c>
      <c r="AF1729" t="str">
        <f t="shared" si="842"/>
        <v>No</v>
      </c>
      <c r="AG1729" t="str">
        <f t="shared" si="843"/>
        <v>No</v>
      </c>
      <c r="AH1729" t="s">
        <v>349</v>
      </c>
      <c r="AI1729" t="s">
        <v>348</v>
      </c>
      <c r="AJ1729" t="str">
        <f t="shared" si="832"/>
        <v/>
      </c>
      <c r="AK1729" t="str">
        <f t="shared" si="817"/>
        <v/>
      </c>
      <c r="AL1729" t="str">
        <f t="shared" si="818"/>
        <v/>
      </c>
      <c r="AM1729" t="str">
        <f t="shared" si="833"/>
        <v/>
      </c>
      <c r="AN1729" t="str">
        <f t="shared" si="834"/>
        <v/>
      </c>
      <c r="AO1729" t="str">
        <f t="shared" si="835"/>
        <v>PAH</v>
      </c>
      <c r="AP1729" t="str">
        <f t="shared" si="836"/>
        <v/>
      </c>
    </row>
    <row r="1730" spans="1:42" hidden="1" x14ac:dyDescent="0.35">
      <c r="A1730">
        <v>4087141</v>
      </c>
      <c r="B1730" t="s">
        <v>582</v>
      </c>
      <c r="C1730" t="s">
        <v>583</v>
      </c>
      <c r="D1730">
        <v>2017</v>
      </c>
      <c r="E1730" t="s">
        <v>620</v>
      </c>
      <c r="F1730" s="4">
        <v>68083</v>
      </c>
      <c r="G1730" t="s">
        <v>665</v>
      </c>
      <c r="H1730" t="s">
        <v>673</v>
      </c>
      <c r="I1730" t="s">
        <v>621</v>
      </c>
      <c r="N1730"/>
      <c r="O1730" s="1" t="str">
        <f t="shared" si="831"/>
        <v>Yes</v>
      </c>
      <c r="Q1730">
        <v>299</v>
      </c>
      <c r="R1730">
        <f t="shared" si="821"/>
        <v>299</v>
      </c>
      <c r="S1730">
        <v>0.69</v>
      </c>
      <c r="T1730" t="s">
        <v>622</v>
      </c>
      <c r="U1730">
        <f t="shared" si="837"/>
        <v>299</v>
      </c>
      <c r="V1730">
        <f t="shared" si="838"/>
        <v>299</v>
      </c>
      <c r="W1730" t="s">
        <v>648</v>
      </c>
      <c r="X1730" t="str">
        <f t="shared" si="839"/>
        <v>Yes*</v>
      </c>
      <c r="AB1730" t="s">
        <v>692</v>
      </c>
      <c r="AC1730" t="str">
        <f t="shared" si="829"/>
        <v>No</v>
      </c>
      <c r="AD1730" t="str">
        <f t="shared" si="840"/>
        <v>No</v>
      </c>
      <c r="AE1730" t="str">
        <f t="shared" si="841"/>
        <v>No</v>
      </c>
      <c r="AF1730" t="str">
        <f t="shared" si="842"/>
        <v>No</v>
      </c>
      <c r="AG1730" t="str">
        <f t="shared" si="843"/>
        <v>No</v>
      </c>
      <c r="AH1730" t="s">
        <v>349</v>
      </c>
      <c r="AI1730" t="s">
        <v>348</v>
      </c>
      <c r="AJ1730" t="str">
        <f t="shared" si="832"/>
        <v/>
      </c>
      <c r="AK1730" t="str">
        <f t="shared" ref="AK1730:AK1793" si="844">IF(AD1730="Yes", "PCP", "")</f>
        <v/>
      </c>
      <c r="AL1730" t="str">
        <f t="shared" ref="AL1730:AL1793" si="845">IF(AE1730="Yes", "Consumer", "")</f>
        <v/>
      </c>
      <c r="AM1730" t="str">
        <f t="shared" si="833"/>
        <v/>
      </c>
      <c r="AN1730" t="str">
        <f t="shared" si="834"/>
        <v/>
      </c>
      <c r="AO1730" t="str">
        <f t="shared" si="835"/>
        <v>PAH</v>
      </c>
      <c r="AP1730" t="str">
        <f t="shared" si="836"/>
        <v/>
      </c>
    </row>
    <row r="1731" spans="1:42" hidden="1" x14ac:dyDescent="0.35">
      <c r="A1731">
        <v>4087098</v>
      </c>
      <c r="B1731" t="s">
        <v>579</v>
      </c>
      <c r="C1731" t="s">
        <v>580</v>
      </c>
      <c r="D1731">
        <v>2017</v>
      </c>
      <c r="E1731" t="s">
        <v>620</v>
      </c>
      <c r="F1731" s="4">
        <v>68083</v>
      </c>
      <c r="G1731" t="s">
        <v>665</v>
      </c>
      <c r="H1731" t="s">
        <v>673</v>
      </c>
      <c r="I1731" t="s">
        <v>621</v>
      </c>
      <c r="N1731"/>
      <c r="O1731" s="1" t="str">
        <f t="shared" si="831"/>
        <v>Yes</v>
      </c>
      <c r="Q1731">
        <v>592</v>
      </c>
      <c r="R1731">
        <f t="shared" si="821"/>
        <v>592</v>
      </c>
      <c r="S1731">
        <v>0.69</v>
      </c>
      <c r="T1731" t="s">
        <v>622</v>
      </c>
      <c r="U1731">
        <f t="shared" si="837"/>
        <v>592</v>
      </c>
      <c r="V1731">
        <f t="shared" si="838"/>
        <v>592</v>
      </c>
      <c r="W1731" t="s">
        <v>648</v>
      </c>
      <c r="X1731" t="str">
        <f t="shared" si="839"/>
        <v>Yes*</v>
      </c>
      <c r="AB1731" t="s">
        <v>692</v>
      </c>
      <c r="AC1731" t="str">
        <f t="shared" si="829"/>
        <v>No</v>
      </c>
      <c r="AD1731" t="str">
        <f t="shared" si="840"/>
        <v>No</v>
      </c>
      <c r="AE1731" t="str">
        <f t="shared" si="841"/>
        <v>No</v>
      </c>
      <c r="AF1731" t="str">
        <f t="shared" si="842"/>
        <v>No</v>
      </c>
      <c r="AG1731" t="str">
        <f t="shared" si="843"/>
        <v>No</v>
      </c>
      <c r="AH1731" t="s">
        <v>349</v>
      </c>
      <c r="AI1731" t="s">
        <v>348</v>
      </c>
      <c r="AJ1731" t="str">
        <f t="shared" si="832"/>
        <v/>
      </c>
      <c r="AK1731" t="str">
        <f t="shared" si="844"/>
        <v/>
      </c>
      <c r="AL1731" t="str">
        <f t="shared" si="845"/>
        <v/>
      </c>
      <c r="AM1731" t="str">
        <f t="shared" si="833"/>
        <v/>
      </c>
      <c r="AN1731" t="str">
        <f t="shared" si="834"/>
        <v/>
      </c>
      <c r="AO1731" t="str">
        <f t="shared" si="835"/>
        <v>PAH</v>
      </c>
      <c r="AP1731" t="str">
        <f t="shared" si="836"/>
        <v/>
      </c>
    </row>
    <row r="1732" spans="1:42" hidden="1" x14ac:dyDescent="0.35">
      <c r="A1732">
        <v>40870855</v>
      </c>
      <c r="B1732" t="s">
        <v>577</v>
      </c>
      <c r="C1732" t="s">
        <v>578</v>
      </c>
      <c r="D1732">
        <v>2017</v>
      </c>
      <c r="E1732" t="s">
        <v>620</v>
      </c>
      <c r="F1732" s="4">
        <v>68083</v>
      </c>
      <c r="G1732" t="s">
        <v>665</v>
      </c>
      <c r="H1732" t="s">
        <v>673</v>
      </c>
      <c r="I1732" t="s">
        <v>621</v>
      </c>
      <c r="N1732"/>
      <c r="O1732" s="1" t="str">
        <f t="shared" si="831"/>
        <v>Yes</v>
      </c>
      <c r="Q1732">
        <v>819</v>
      </c>
      <c r="R1732">
        <f t="shared" si="821"/>
        <v>819</v>
      </c>
      <c r="S1732">
        <v>0.69</v>
      </c>
      <c r="T1732" t="s">
        <v>622</v>
      </c>
      <c r="U1732">
        <f t="shared" si="837"/>
        <v>819</v>
      </c>
      <c r="V1732">
        <f t="shared" si="838"/>
        <v>819</v>
      </c>
      <c r="W1732" t="s">
        <v>648</v>
      </c>
      <c r="X1732" t="str">
        <f t="shared" si="839"/>
        <v>Yes*</v>
      </c>
      <c r="AB1732" t="s">
        <v>692</v>
      </c>
      <c r="AC1732" t="str">
        <f t="shared" si="829"/>
        <v>No</v>
      </c>
      <c r="AD1732" t="str">
        <f t="shared" si="840"/>
        <v>No</v>
      </c>
      <c r="AE1732" t="str">
        <f t="shared" si="841"/>
        <v>No</v>
      </c>
      <c r="AF1732" t="str">
        <f t="shared" si="842"/>
        <v>No</v>
      </c>
      <c r="AG1732" t="str">
        <f t="shared" si="843"/>
        <v>No</v>
      </c>
      <c r="AH1732" t="s">
        <v>349</v>
      </c>
      <c r="AI1732" t="s">
        <v>348</v>
      </c>
      <c r="AJ1732" t="str">
        <f t="shared" si="832"/>
        <v/>
      </c>
      <c r="AK1732" t="str">
        <f t="shared" si="844"/>
        <v/>
      </c>
      <c r="AL1732" t="str">
        <f t="shared" si="845"/>
        <v/>
      </c>
      <c r="AM1732" t="str">
        <f t="shared" si="833"/>
        <v/>
      </c>
      <c r="AN1732" t="str">
        <f t="shared" si="834"/>
        <v/>
      </c>
      <c r="AO1732" t="str">
        <f t="shared" si="835"/>
        <v>PAH</v>
      </c>
      <c r="AP1732" t="str">
        <f t="shared" si="836"/>
        <v/>
      </c>
    </row>
    <row r="1733" spans="1:42" hidden="1" x14ac:dyDescent="0.35">
      <c r="A1733">
        <v>4087014</v>
      </c>
      <c r="B1733" t="s">
        <v>575</v>
      </c>
      <c r="C1733" t="s">
        <v>576</v>
      </c>
      <c r="D1733">
        <v>2017</v>
      </c>
      <c r="E1733" t="s">
        <v>620</v>
      </c>
      <c r="F1733" s="4">
        <v>68083</v>
      </c>
      <c r="G1733" t="s">
        <v>665</v>
      </c>
      <c r="H1733" t="s">
        <v>673</v>
      </c>
      <c r="I1733" t="s">
        <v>621</v>
      </c>
      <c r="N1733"/>
      <c r="O1733" s="1" t="str">
        <f t="shared" si="831"/>
        <v>Yes</v>
      </c>
      <c r="Q1733">
        <v>25.9</v>
      </c>
      <c r="R1733">
        <f t="shared" si="821"/>
        <v>25.9</v>
      </c>
      <c r="S1733">
        <v>0.69</v>
      </c>
      <c r="T1733" t="s">
        <v>622</v>
      </c>
      <c r="U1733">
        <f t="shared" si="837"/>
        <v>25.9</v>
      </c>
      <c r="V1733">
        <f t="shared" si="838"/>
        <v>25.9</v>
      </c>
      <c r="W1733" t="s">
        <v>648</v>
      </c>
      <c r="X1733" t="str">
        <f t="shared" si="839"/>
        <v>Yes*</v>
      </c>
      <c r="AB1733" t="s">
        <v>692</v>
      </c>
      <c r="AC1733" t="str">
        <f t="shared" si="829"/>
        <v>No</v>
      </c>
      <c r="AD1733" t="str">
        <f t="shared" si="840"/>
        <v>No</v>
      </c>
      <c r="AE1733" t="str">
        <f t="shared" si="841"/>
        <v>No</v>
      </c>
      <c r="AF1733" t="str">
        <f t="shared" si="842"/>
        <v>No</v>
      </c>
      <c r="AG1733" t="str">
        <f t="shared" si="843"/>
        <v>No</v>
      </c>
      <c r="AH1733" t="s">
        <v>349</v>
      </c>
      <c r="AI1733" t="s">
        <v>348</v>
      </c>
      <c r="AJ1733" t="str">
        <f t="shared" si="832"/>
        <v/>
      </c>
      <c r="AK1733" t="str">
        <f t="shared" si="844"/>
        <v/>
      </c>
      <c r="AL1733" t="str">
        <f t="shared" si="845"/>
        <v/>
      </c>
      <c r="AM1733" t="str">
        <f t="shared" si="833"/>
        <v/>
      </c>
      <c r="AN1733" t="str">
        <f t="shared" si="834"/>
        <v/>
      </c>
      <c r="AO1733" t="str">
        <f t="shared" si="835"/>
        <v>PAH</v>
      </c>
      <c r="AP1733" t="str">
        <f t="shared" si="836"/>
        <v/>
      </c>
    </row>
    <row r="1734" spans="1:42" hidden="1" x14ac:dyDescent="0.35">
      <c r="A1734" s="1">
        <v>4087000</v>
      </c>
      <c r="B1734" s="1" t="s">
        <v>3</v>
      </c>
      <c r="C1734" s="1" t="s">
        <v>4</v>
      </c>
      <c r="D1734" s="1">
        <v>2017</v>
      </c>
      <c r="E1734" s="1" t="s">
        <v>618</v>
      </c>
      <c r="F1734" s="1">
        <v>67517</v>
      </c>
      <c r="G1734" s="1" t="s">
        <v>302</v>
      </c>
      <c r="H1734" s="1" t="s">
        <v>136</v>
      </c>
      <c r="I1734" s="1" t="s">
        <v>597</v>
      </c>
      <c r="J1734" s="1">
        <v>2440</v>
      </c>
      <c r="K1734" s="1" t="s">
        <v>345</v>
      </c>
      <c r="L1734" s="1" t="s">
        <v>345</v>
      </c>
      <c r="M1734" s="1" t="s">
        <v>345</v>
      </c>
      <c r="O1734" s="1" t="str">
        <f t="shared" si="831"/>
        <v>Yes</v>
      </c>
      <c r="P1734" s="1" t="s">
        <v>349</v>
      </c>
      <c r="Q1734" s="1">
        <v>8.61</v>
      </c>
      <c r="R1734" s="1">
        <f t="shared" si="821"/>
        <v>8.61</v>
      </c>
      <c r="S1734" s="1">
        <v>7.4</v>
      </c>
      <c r="T1734" s="1" t="s">
        <v>30</v>
      </c>
      <c r="U1734" s="1">
        <f>R1734/1000</f>
        <v>8.6099999999999996E-3</v>
      </c>
      <c r="V1734" s="1">
        <f>S1734/1000</f>
        <v>7.4000000000000003E-3</v>
      </c>
      <c r="W1734" s="1" t="s">
        <v>231</v>
      </c>
      <c r="X1734" s="1" t="str">
        <f t="shared" si="839"/>
        <v>Yes*</v>
      </c>
      <c r="AB1734" s="1" t="s">
        <v>478</v>
      </c>
      <c r="AC1734" t="str">
        <f t="shared" si="829"/>
        <v>No</v>
      </c>
      <c r="AD1734" t="str">
        <f t="shared" si="840"/>
        <v>No</v>
      </c>
      <c r="AE1734" t="str">
        <f t="shared" si="841"/>
        <v>No</v>
      </c>
      <c r="AF1734" t="str">
        <f t="shared" si="842"/>
        <v>No</v>
      </c>
      <c r="AG1734" t="str">
        <f t="shared" si="843"/>
        <v>Yes</v>
      </c>
      <c r="AH1734" s="1" t="s">
        <v>348</v>
      </c>
      <c r="AI1734" t="s">
        <v>348</v>
      </c>
      <c r="AJ1734" t="str">
        <f t="shared" si="832"/>
        <v/>
      </c>
      <c r="AK1734" t="str">
        <f t="shared" si="844"/>
        <v/>
      </c>
      <c r="AL1734" t="str">
        <f t="shared" si="845"/>
        <v/>
      </c>
      <c r="AM1734" t="str">
        <f t="shared" si="833"/>
        <v/>
      </c>
      <c r="AN1734" t="str">
        <f t="shared" si="834"/>
        <v>Pharmaceutical</v>
      </c>
      <c r="AO1734" t="str">
        <f t="shared" si="835"/>
        <v/>
      </c>
      <c r="AP1734" t="str">
        <f t="shared" si="836"/>
        <v/>
      </c>
    </row>
    <row r="1735" spans="1:42" hidden="1" x14ac:dyDescent="0.35">
      <c r="A1735">
        <v>40870112</v>
      </c>
      <c r="B1735" t="s">
        <v>573</v>
      </c>
      <c r="C1735" t="s">
        <v>574</v>
      </c>
      <c r="D1735">
        <v>2017</v>
      </c>
      <c r="E1735" t="s">
        <v>620</v>
      </c>
      <c r="F1735" s="4">
        <v>68085</v>
      </c>
      <c r="G1735" t="s">
        <v>666</v>
      </c>
      <c r="H1735" t="s">
        <v>674</v>
      </c>
      <c r="I1735" t="s">
        <v>621</v>
      </c>
      <c r="N1735"/>
      <c r="O1735" s="1" t="str">
        <f t="shared" si="831"/>
        <v>Yes</v>
      </c>
      <c r="Q1735">
        <v>13.2</v>
      </c>
      <c r="R1735">
        <f t="shared" si="821"/>
        <v>13.2</v>
      </c>
      <c r="S1735">
        <v>0.22</v>
      </c>
      <c r="T1735" t="s">
        <v>622</v>
      </c>
      <c r="U1735">
        <f t="shared" ref="U1735:U1741" si="846">R1735/1</f>
        <v>13.2</v>
      </c>
      <c r="V1735">
        <f t="shared" ref="V1735:V1741" si="847">U1735</f>
        <v>13.2</v>
      </c>
      <c r="W1735" t="s">
        <v>648</v>
      </c>
      <c r="X1735" t="str">
        <f t="shared" si="839"/>
        <v>Yes*</v>
      </c>
      <c r="AB1735" t="s">
        <v>692</v>
      </c>
      <c r="AC1735" t="str">
        <f t="shared" si="829"/>
        <v>No</v>
      </c>
      <c r="AD1735" t="str">
        <f t="shared" si="840"/>
        <v>No</v>
      </c>
      <c r="AE1735" t="str">
        <f t="shared" si="841"/>
        <v>No</v>
      </c>
      <c r="AF1735" t="str">
        <f t="shared" si="842"/>
        <v>No</v>
      </c>
      <c r="AG1735" t="str">
        <f t="shared" si="843"/>
        <v>No</v>
      </c>
      <c r="AH1735" t="s">
        <v>349</v>
      </c>
      <c r="AI1735" t="s">
        <v>348</v>
      </c>
      <c r="AJ1735" t="str">
        <f t="shared" si="832"/>
        <v/>
      </c>
      <c r="AK1735" t="str">
        <f t="shared" si="844"/>
        <v/>
      </c>
      <c r="AL1735" t="str">
        <f t="shared" si="845"/>
        <v/>
      </c>
      <c r="AM1735" t="str">
        <f t="shared" si="833"/>
        <v/>
      </c>
      <c r="AN1735" t="str">
        <f t="shared" si="834"/>
        <v/>
      </c>
      <c r="AO1735" t="str">
        <f t="shared" si="835"/>
        <v>PAH</v>
      </c>
      <c r="AP1735" t="str">
        <f t="shared" si="836"/>
        <v/>
      </c>
    </row>
    <row r="1736" spans="1:42" hidden="1" x14ac:dyDescent="0.35">
      <c r="A1736">
        <v>4087170</v>
      </c>
      <c r="B1736" t="s">
        <v>586</v>
      </c>
      <c r="C1736" t="s">
        <v>587</v>
      </c>
      <c r="D1736">
        <v>2017</v>
      </c>
      <c r="E1736" t="s">
        <v>620</v>
      </c>
      <c r="F1736" s="4">
        <v>68085</v>
      </c>
      <c r="G1736" t="s">
        <v>666</v>
      </c>
      <c r="H1736" t="s">
        <v>674</v>
      </c>
      <c r="I1736" t="s">
        <v>621</v>
      </c>
      <c r="N1736"/>
      <c r="O1736" s="1" t="str">
        <f t="shared" si="831"/>
        <v>Yes</v>
      </c>
      <c r="Q1736">
        <v>85.5</v>
      </c>
      <c r="R1736">
        <f t="shared" si="821"/>
        <v>85.5</v>
      </c>
      <c r="S1736">
        <v>0.22</v>
      </c>
      <c r="T1736" t="s">
        <v>622</v>
      </c>
      <c r="U1736">
        <f t="shared" si="846"/>
        <v>85.5</v>
      </c>
      <c r="V1736">
        <f t="shared" si="847"/>
        <v>85.5</v>
      </c>
      <c r="W1736" t="s">
        <v>648</v>
      </c>
      <c r="X1736" t="str">
        <f t="shared" si="839"/>
        <v>Yes*</v>
      </c>
      <c r="AB1736" t="s">
        <v>692</v>
      </c>
      <c r="AC1736" t="str">
        <f t="shared" si="829"/>
        <v>No</v>
      </c>
      <c r="AD1736" t="str">
        <f t="shared" si="840"/>
        <v>No</v>
      </c>
      <c r="AE1736" t="str">
        <f t="shared" si="841"/>
        <v>No</v>
      </c>
      <c r="AF1736" t="str">
        <f t="shared" si="842"/>
        <v>No</v>
      </c>
      <c r="AG1736" t="str">
        <f t="shared" si="843"/>
        <v>No</v>
      </c>
      <c r="AH1736" t="s">
        <v>349</v>
      </c>
      <c r="AI1736" t="s">
        <v>348</v>
      </c>
      <c r="AJ1736" t="str">
        <f t="shared" si="832"/>
        <v/>
      </c>
      <c r="AK1736" t="str">
        <f t="shared" si="844"/>
        <v/>
      </c>
      <c r="AL1736" t="str">
        <f t="shared" si="845"/>
        <v/>
      </c>
      <c r="AM1736" t="str">
        <f t="shared" si="833"/>
        <v/>
      </c>
      <c r="AN1736" t="str">
        <f t="shared" si="834"/>
        <v/>
      </c>
      <c r="AO1736" t="str">
        <f t="shared" si="835"/>
        <v>PAH</v>
      </c>
      <c r="AP1736" t="str">
        <f t="shared" si="836"/>
        <v/>
      </c>
    </row>
    <row r="1737" spans="1:42" hidden="1" x14ac:dyDescent="0.35">
      <c r="A1737">
        <v>40871607</v>
      </c>
      <c r="B1737" s="5" t="s">
        <v>584</v>
      </c>
      <c r="C1737" t="s">
        <v>585</v>
      </c>
      <c r="D1737">
        <v>2017</v>
      </c>
      <c r="E1737" t="s">
        <v>620</v>
      </c>
      <c r="F1737" s="4">
        <v>68085</v>
      </c>
      <c r="G1737" t="s">
        <v>666</v>
      </c>
      <c r="H1737" t="s">
        <v>674</v>
      </c>
      <c r="I1737" t="s">
        <v>621</v>
      </c>
      <c r="N1737"/>
      <c r="O1737" s="1" t="str">
        <f t="shared" si="831"/>
        <v>Yes</v>
      </c>
      <c r="Q1737">
        <v>189</v>
      </c>
      <c r="R1737">
        <f t="shared" si="821"/>
        <v>189</v>
      </c>
      <c r="S1737">
        <v>0.22</v>
      </c>
      <c r="T1737" t="s">
        <v>622</v>
      </c>
      <c r="U1737">
        <f t="shared" si="846"/>
        <v>189</v>
      </c>
      <c r="V1737">
        <f t="shared" si="847"/>
        <v>189</v>
      </c>
      <c r="W1737" t="s">
        <v>648</v>
      </c>
      <c r="X1737" t="str">
        <f t="shared" si="839"/>
        <v>Yes*</v>
      </c>
      <c r="AB1737" t="s">
        <v>692</v>
      </c>
      <c r="AC1737" t="str">
        <f t="shared" si="829"/>
        <v>No</v>
      </c>
      <c r="AD1737" t="str">
        <f t="shared" si="840"/>
        <v>No</v>
      </c>
      <c r="AE1737" t="str">
        <f t="shared" si="841"/>
        <v>No</v>
      </c>
      <c r="AF1737" t="str">
        <f t="shared" si="842"/>
        <v>No</v>
      </c>
      <c r="AG1737" t="str">
        <f t="shared" si="843"/>
        <v>No</v>
      </c>
      <c r="AH1737" t="s">
        <v>349</v>
      </c>
      <c r="AI1737" t="s">
        <v>348</v>
      </c>
      <c r="AJ1737" t="str">
        <f t="shared" si="832"/>
        <v/>
      </c>
      <c r="AK1737" t="str">
        <f t="shared" si="844"/>
        <v/>
      </c>
      <c r="AL1737" t="str">
        <f t="shared" si="845"/>
        <v/>
      </c>
      <c r="AM1737" t="str">
        <f t="shared" si="833"/>
        <v/>
      </c>
      <c r="AN1737" t="str">
        <f t="shared" si="834"/>
        <v/>
      </c>
      <c r="AO1737" t="str">
        <f t="shared" si="835"/>
        <v>PAH</v>
      </c>
      <c r="AP1737" t="str">
        <f t="shared" si="836"/>
        <v/>
      </c>
    </row>
    <row r="1738" spans="1:42" hidden="1" x14ac:dyDescent="0.35">
      <c r="A1738">
        <v>4087141</v>
      </c>
      <c r="B1738" t="s">
        <v>582</v>
      </c>
      <c r="C1738" t="s">
        <v>583</v>
      </c>
      <c r="D1738">
        <v>2017</v>
      </c>
      <c r="E1738" t="s">
        <v>620</v>
      </c>
      <c r="F1738" s="4">
        <v>68085</v>
      </c>
      <c r="G1738" t="s">
        <v>666</v>
      </c>
      <c r="H1738" t="s">
        <v>674</v>
      </c>
      <c r="I1738" t="s">
        <v>621</v>
      </c>
      <c r="N1738"/>
      <c r="O1738" s="1" t="str">
        <f t="shared" si="831"/>
        <v>Yes</v>
      </c>
      <c r="Q1738">
        <v>37.299999999999997</v>
      </c>
      <c r="R1738">
        <f t="shared" si="821"/>
        <v>37.299999999999997</v>
      </c>
      <c r="S1738">
        <v>0.22</v>
      </c>
      <c r="T1738" t="s">
        <v>622</v>
      </c>
      <c r="U1738">
        <f t="shared" si="846"/>
        <v>37.299999999999997</v>
      </c>
      <c r="V1738">
        <f t="shared" si="847"/>
        <v>37.299999999999997</v>
      </c>
      <c r="W1738" t="s">
        <v>648</v>
      </c>
      <c r="X1738" t="str">
        <f t="shared" si="839"/>
        <v>Yes*</v>
      </c>
      <c r="AB1738" t="s">
        <v>692</v>
      </c>
      <c r="AC1738" t="str">
        <f t="shared" si="829"/>
        <v>No</v>
      </c>
      <c r="AD1738" t="str">
        <f t="shared" si="840"/>
        <v>No</v>
      </c>
      <c r="AE1738" t="str">
        <f t="shared" si="841"/>
        <v>No</v>
      </c>
      <c r="AF1738" t="str">
        <f t="shared" si="842"/>
        <v>No</v>
      </c>
      <c r="AG1738" t="str">
        <f t="shared" si="843"/>
        <v>No</v>
      </c>
      <c r="AH1738" t="s">
        <v>349</v>
      </c>
      <c r="AI1738" t="s">
        <v>348</v>
      </c>
      <c r="AJ1738" t="str">
        <f t="shared" si="832"/>
        <v/>
      </c>
      <c r="AK1738" t="str">
        <f t="shared" si="844"/>
        <v/>
      </c>
      <c r="AL1738" t="str">
        <f t="shared" si="845"/>
        <v/>
      </c>
      <c r="AM1738" t="str">
        <f t="shared" si="833"/>
        <v/>
      </c>
      <c r="AN1738" t="str">
        <f t="shared" si="834"/>
        <v/>
      </c>
      <c r="AO1738" t="str">
        <f t="shared" si="835"/>
        <v>PAH</v>
      </c>
      <c r="AP1738" t="str">
        <f t="shared" si="836"/>
        <v/>
      </c>
    </row>
    <row r="1739" spans="1:42" hidden="1" x14ac:dyDescent="0.35">
      <c r="A1739">
        <v>4087098</v>
      </c>
      <c r="B1739" t="s">
        <v>579</v>
      </c>
      <c r="C1739" t="s">
        <v>580</v>
      </c>
      <c r="D1739">
        <v>2017</v>
      </c>
      <c r="E1739" t="s">
        <v>620</v>
      </c>
      <c r="F1739" s="4">
        <v>68085</v>
      </c>
      <c r="G1739" t="s">
        <v>666</v>
      </c>
      <c r="H1739" t="s">
        <v>674</v>
      </c>
      <c r="I1739" t="s">
        <v>621</v>
      </c>
      <c r="N1739"/>
      <c r="O1739" s="1" t="str">
        <f t="shared" si="831"/>
        <v>Yes</v>
      </c>
      <c r="Q1739">
        <v>50.6</v>
      </c>
      <c r="R1739">
        <f t="shared" si="821"/>
        <v>50.6</v>
      </c>
      <c r="S1739">
        <v>0.22</v>
      </c>
      <c r="T1739" t="s">
        <v>622</v>
      </c>
      <c r="U1739">
        <f t="shared" si="846"/>
        <v>50.6</v>
      </c>
      <c r="V1739">
        <f t="shared" si="847"/>
        <v>50.6</v>
      </c>
      <c r="W1739" t="s">
        <v>648</v>
      </c>
      <c r="X1739" t="str">
        <f t="shared" si="839"/>
        <v>Yes*</v>
      </c>
      <c r="AB1739" t="s">
        <v>692</v>
      </c>
      <c r="AC1739" t="str">
        <f t="shared" si="829"/>
        <v>No</v>
      </c>
      <c r="AD1739" t="str">
        <f t="shared" si="840"/>
        <v>No</v>
      </c>
      <c r="AE1739" t="str">
        <f t="shared" si="841"/>
        <v>No</v>
      </c>
      <c r="AF1739" t="str">
        <f t="shared" si="842"/>
        <v>No</v>
      </c>
      <c r="AG1739" t="str">
        <f t="shared" si="843"/>
        <v>No</v>
      </c>
      <c r="AH1739" t="s">
        <v>349</v>
      </c>
      <c r="AI1739" t="s">
        <v>348</v>
      </c>
      <c r="AJ1739" t="str">
        <f t="shared" si="832"/>
        <v/>
      </c>
      <c r="AK1739" t="str">
        <f t="shared" si="844"/>
        <v/>
      </c>
      <c r="AL1739" t="str">
        <f t="shared" si="845"/>
        <v/>
      </c>
      <c r="AM1739" t="str">
        <f t="shared" si="833"/>
        <v/>
      </c>
      <c r="AN1739" t="str">
        <f t="shared" si="834"/>
        <v/>
      </c>
      <c r="AO1739" t="str">
        <f t="shared" si="835"/>
        <v>PAH</v>
      </c>
      <c r="AP1739" t="str">
        <f t="shared" si="836"/>
        <v/>
      </c>
    </row>
    <row r="1740" spans="1:42" hidden="1" x14ac:dyDescent="0.35">
      <c r="A1740">
        <v>40870855</v>
      </c>
      <c r="B1740" t="s">
        <v>577</v>
      </c>
      <c r="C1740" t="s">
        <v>578</v>
      </c>
      <c r="D1740">
        <v>2017</v>
      </c>
      <c r="E1740" t="s">
        <v>620</v>
      </c>
      <c r="F1740" s="4">
        <v>68085</v>
      </c>
      <c r="G1740" t="s">
        <v>666</v>
      </c>
      <c r="H1740" t="s">
        <v>674</v>
      </c>
      <c r="I1740" t="s">
        <v>621</v>
      </c>
      <c r="N1740"/>
      <c r="O1740" s="1" t="str">
        <f t="shared" si="831"/>
        <v>Yes</v>
      </c>
      <c r="Q1740">
        <v>65</v>
      </c>
      <c r="R1740">
        <f t="shared" si="821"/>
        <v>65</v>
      </c>
      <c r="S1740">
        <v>0.22</v>
      </c>
      <c r="T1740" t="s">
        <v>622</v>
      </c>
      <c r="U1740">
        <f t="shared" si="846"/>
        <v>65</v>
      </c>
      <c r="V1740">
        <f t="shared" si="847"/>
        <v>65</v>
      </c>
      <c r="W1740" t="s">
        <v>648</v>
      </c>
      <c r="X1740" t="str">
        <f t="shared" si="839"/>
        <v>Yes*</v>
      </c>
      <c r="AB1740" t="s">
        <v>692</v>
      </c>
      <c r="AC1740" t="str">
        <f t="shared" si="829"/>
        <v>No</v>
      </c>
      <c r="AD1740" t="str">
        <f t="shared" si="840"/>
        <v>No</v>
      </c>
      <c r="AE1740" t="str">
        <f t="shared" si="841"/>
        <v>No</v>
      </c>
      <c r="AF1740" t="str">
        <f t="shared" si="842"/>
        <v>No</v>
      </c>
      <c r="AG1740" t="str">
        <f t="shared" si="843"/>
        <v>No</v>
      </c>
      <c r="AH1740" t="s">
        <v>349</v>
      </c>
      <c r="AI1740" t="s">
        <v>348</v>
      </c>
      <c r="AJ1740" t="str">
        <f t="shared" si="832"/>
        <v/>
      </c>
      <c r="AK1740" t="str">
        <f t="shared" si="844"/>
        <v/>
      </c>
      <c r="AL1740" t="str">
        <f t="shared" si="845"/>
        <v/>
      </c>
      <c r="AM1740" t="str">
        <f t="shared" si="833"/>
        <v/>
      </c>
      <c r="AN1740" t="str">
        <f t="shared" si="834"/>
        <v/>
      </c>
      <c r="AO1740" t="str">
        <f t="shared" si="835"/>
        <v>PAH</v>
      </c>
      <c r="AP1740" t="str">
        <f t="shared" si="836"/>
        <v/>
      </c>
    </row>
    <row r="1741" spans="1:42" hidden="1" x14ac:dyDescent="0.35">
      <c r="A1741">
        <v>4087014</v>
      </c>
      <c r="B1741" t="s">
        <v>575</v>
      </c>
      <c r="C1741" t="s">
        <v>576</v>
      </c>
      <c r="D1741">
        <v>2017</v>
      </c>
      <c r="E1741" t="s">
        <v>620</v>
      </c>
      <c r="F1741" s="4">
        <v>68085</v>
      </c>
      <c r="G1741" t="s">
        <v>666</v>
      </c>
      <c r="H1741" t="s">
        <v>674</v>
      </c>
      <c r="I1741" t="s">
        <v>621</v>
      </c>
      <c r="N1741" t="s">
        <v>606</v>
      </c>
      <c r="O1741" s="1" t="str">
        <f t="shared" si="831"/>
        <v>No</v>
      </c>
      <c r="Q1741">
        <v>0.51</v>
      </c>
      <c r="R1741">
        <f t="shared" si="821"/>
        <v>0</v>
      </c>
      <c r="S1741">
        <v>0.22</v>
      </c>
      <c r="T1741" t="s">
        <v>622</v>
      </c>
      <c r="U1741">
        <f t="shared" si="846"/>
        <v>0</v>
      </c>
      <c r="V1741">
        <f t="shared" si="847"/>
        <v>0</v>
      </c>
      <c r="W1741" t="s">
        <v>648</v>
      </c>
      <c r="X1741" t="str">
        <f t="shared" si="839"/>
        <v>No</v>
      </c>
      <c r="AB1741" t="s">
        <v>692</v>
      </c>
      <c r="AC1741" t="str">
        <f t="shared" si="829"/>
        <v>No</v>
      </c>
      <c r="AD1741" t="str">
        <f t="shared" si="840"/>
        <v>No</v>
      </c>
      <c r="AE1741" t="str">
        <f t="shared" si="841"/>
        <v>No</v>
      </c>
      <c r="AF1741" t="str">
        <f t="shared" si="842"/>
        <v>No</v>
      </c>
      <c r="AG1741" t="str">
        <f t="shared" si="843"/>
        <v>No</v>
      </c>
      <c r="AH1741" t="s">
        <v>349</v>
      </c>
      <c r="AI1741" t="s">
        <v>348</v>
      </c>
      <c r="AJ1741" t="str">
        <f t="shared" si="832"/>
        <v/>
      </c>
      <c r="AK1741" t="str">
        <f t="shared" si="844"/>
        <v/>
      </c>
      <c r="AL1741" t="str">
        <f t="shared" si="845"/>
        <v/>
      </c>
      <c r="AM1741" t="str">
        <f t="shared" si="833"/>
        <v/>
      </c>
      <c r="AN1741" t="str">
        <f t="shared" si="834"/>
        <v/>
      </c>
      <c r="AO1741" t="str">
        <f t="shared" si="835"/>
        <v>PAH</v>
      </c>
      <c r="AP1741" t="str">
        <f t="shared" si="836"/>
        <v/>
      </c>
    </row>
    <row r="1742" spans="1:42" hidden="1" x14ac:dyDescent="0.35">
      <c r="A1742" s="1">
        <v>40870112</v>
      </c>
      <c r="B1742" s="1" t="s">
        <v>573</v>
      </c>
      <c r="C1742" s="1" t="s">
        <v>574</v>
      </c>
      <c r="D1742" s="1">
        <v>2017</v>
      </c>
      <c r="E1742" s="1" t="s">
        <v>618</v>
      </c>
      <c r="F1742" s="1">
        <v>67529</v>
      </c>
      <c r="G1742" s="1" t="s">
        <v>312</v>
      </c>
      <c r="H1742" s="1" t="s">
        <v>146</v>
      </c>
      <c r="I1742" s="1" t="s">
        <v>597</v>
      </c>
      <c r="J1742" s="1">
        <v>2440</v>
      </c>
      <c r="K1742" s="1" t="s">
        <v>345</v>
      </c>
      <c r="L1742" s="1" t="s">
        <v>345</v>
      </c>
      <c r="M1742" s="1"/>
      <c r="N1742" s="1" t="s">
        <v>606</v>
      </c>
      <c r="O1742" s="1" t="str">
        <f t="shared" si="831"/>
        <v>No</v>
      </c>
      <c r="P1742" s="1" t="s">
        <v>722</v>
      </c>
      <c r="Q1742" s="1">
        <v>20</v>
      </c>
      <c r="R1742" s="1">
        <f t="shared" si="821"/>
        <v>0</v>
      </c>
      <c r="S1742" s="1">
        <v>30</v>
      </c>
      <c r="T1742" s="1" t="s">
        <v>30</v>
      </c>
      <c r="U1742" s="1">
        <f>R1742/1000</f>
        <v>0</v>
      </c>
      <c r="V1742" s="1">
        <f>S1742/1000</f>
        <v>0.03</v>
      </c>
      <c r="W1742" s="1" t="s">
        <v>231</v>
      </c>
      <c r="X1742" s="1" t="str">
        <f t="shared" ref="X1742:X1750" si="848">IF(N1742="E", "Yes", "No")</f>
        <v>No</v>
      </c>
      <c r="AB1742" s="1" t="s">
        <v>448</v>
      </c>
      <c r="AC1742" t="str">
        <f t="shared" si="829"/>
        <v>No</v>
      </c>
      <c r="AD1742" t="str">
        <f t="shared" si="840"/>
        <v>No</v>
      </c>
      <c r="AE1742" t="str">
        <f t="shared" si="841"/>
        <v>No</v>
      </c>
      <c r="AF1742" t="str">
        <f t="shared" si="842"/>
        <v>No</v>
      </c>
      <c r="AG1742" t="str">
        <f t="shared" si="843"/>
        <v>Yes</v>
      </c>
      <c r="AH1742" s="1" t="s">
        <v>348</v>
      </c>
      <c r="AI1742" t="s">
        <v>348</v>
      </c>
      <c r="AJ1742" t="str">
        <f t="shared" si="832"/>
        <v/>
      </c>
      <c r="AK1742" t="str">
        <f t="shared" si="844"/>
        <v/>
      </c>
      <c r="AL1742" t="str">
        <f t="shared" si="845"/>
        <v/>
      </c>
      <c r="AM1742" t="str">
        <f t="shared" si="833"/>
        <v/>
      </c>
      <c r="AN1742" t="str">
        <f t="shared" si="834"/>
        <v>Pharmaceutical</v>
      </c>
      <c r="AO1742" t="str">
        <f t="shared" si="835"/>
        <v/>
      </c>
      <c r="AP1742" t="str">
        <f t="shared" si="836"/>
        <v/>
      </c>
    </row>
    <row r="1743" spans="1:42" hidden="1" x14ac:dyDescent="0.35">
      <c r="A1743" s="1">
        <v>40870112</v>
      </c>
      <c r="B1743" s="1" t="s">
        <v>573</v>
      </c>
      <c r="C1743" s="1" t="s">
        <v>574</v>
      </c>
      <c r="D1743" s="1">
        <v>2017</v>
      </c>
      <c r="E1743" s="1" t="s">
        <v>618</v>
      </c>
      <c r="F1743" s="1">
        <v>67457</v>
      </c>
      <c r="G1743" s="1" t="s">
        <v>252</v>
      </c>
      <c r="H1743" s="1" t="s">
        <v>90</v>
      </c>
      <c r="I1743" s="1" t="s">
        <v>597</v>
      </c>
      <c r="J1743" s="1">
        <v>2440</v>
      </c>
      <c r="K1743" s="1" t="s">
        <v>345</v>
      </c>
      <c r="L1743" s="1" t="s">
        <v>553</v>
      </c>
      <c r="M1743" s="1"/>
      <c r="N1743" s="1" t="s">
        <v>606</v>
      </c>
      <c r="O1743" s="1" t="str">
        <f t="shared" si="831"/>
        <v>No</v>
      </c>
      <c r="P1743" s="1" t="s">
        <v>722</v>
      </c>
      <c r="Q1743" s="1">
        <v>6</v>
      </c>
      <c r="R1743" s="1">
        <f t="shared" si="821"/>
        <v>0</v>
      </c>
      <c r="S1743" s="1">
        <v>6</v>
      </c>
      <c r="T1743" s="1" t="s">
        <v>30</v>
      </c>
      <c r="U1743" s="1">
        <f>R1743/1000</f>
        <v>0</v>
      </c>
      <c r="V1743" s="1">
        <f>S1743/1000</f>
        <v>6.0000000000000001E-3</v>
      </c>
      <c r="W1743" s="1" t="s">
        <v>231</v>
      </c>
      <c r="X1743" s="1" t="str">
        <f t="shared" si="848"/>
        <v>No</v>
      </c>
      <c r="AB1743" t="s">
        <v>428</v>
      </c>
      <c r="AC1743" s="1" t="s">
        <v>349</v>
      </c>
      <c r="AD1743" t="str">
        <f t="shared" si="840"/>
        <v>Yes</v>
      </c>
      <c r="AE1743" t="str">
        <f t="shared" si="841"/>
        <v>Yes</v>
      </c>
      <c r="AF1743" t="str">
        <f t="shared" si="842"/>
        <v>No</v>
      </c>
      <c r="AG1743" t="str">
        <f t="shared" si="843"/>
        <v>Yes</v>
      </c>
      <c r="AH1743" s="1" t="s">
        <v>348</v>
      </c>
      <c r="AI1743" t="s">
        <v>348</v>
      </c>
      <c r="AJ1743" t="str">
        <f t="shared" si="832"/>
        <v>Pesticide</v>
      </c>
      <c r="AK1743" t="str">
        <f t="shared" si="844"/>
        <v>PCP</v>
      </c>
      <c r="AL1743" t="str">
        <f t="shared" si="845"/>
        <v>Consumer</v>
      </c>
      <c r="AM1743" t="str">
        <f t="shared" si="833"/>
        <v/>
      </c>
      <c r="AN1743" t="str">
        <f t="shared" si="834"/>
        <v>Pharmaceutical</v>
      </c>
      <c r="AO1743" t="str">
        <f t="shared" si="835"/>
        <v/>
      </c>
      <c r="AP1743" t="str">
        <f t="shared" si="836"/>
        <v/>
      </c>
    </row>
    <row r="1744" spans="1:42" hidden="1" x14ac:dyDescent="0.35">
      <c r="A1744" s="1">
        <v>40870112</v>
      </c>
      <c r="B1744" s="1" t="s">
        <v>573</v>
      </c>
      <c r="C1744" s="1" t="s">
        <v>574</v>
      </c>
      <c r="D1744" s="1">
        <v>2017</v>
      </c>
      <c r="E1744" s="1" t="s">
        <v>618</v>
      </c>
      <c r="F1744" s="1">
        <v>62807</v>
      </c>
      <c r="G1744" s="1" t="s">
        <v>609</v>
      </c>
      <c r="H1744" s="1" t="s">
        <v>44</v>
      </c>
      <c r="I1744" s="1" t="s">
        <v>596</v>
      </c>
      <c r="J1744" s="1">
        <v>4433</v>
      </c>
      <c r="K1744" s="1" t="s">
        <v>614</v>
      </c>
      <c r="L1744" s="1" t="s">
        <v>554</v>
      </c>
      <c r="M1744" s="1"/>
      <c r="N1744" s="1" t="s">
        <v>606</v>
      </c>
      <c r="O1744" s="1" t="str">
        <f t="shared" si="831"/>
        <v>No</v>
      </c>
      <c r="P1744" s="1" t="s">
        <v>722</v>
      </c>
      <c r="Q1744" s="1">
        <v>0.04</v>
      </c>
      <c r="R1744" s="1">
        <f t="shared" si="821"/>
        <v>0</v>
      </c>
      <c r="S1744" s="1">
        <v>0.04</v>
      </c>
      <c r="T1744" s="1" t="s">
        <v>7</v>
      </c>
      <c r="U1744" s="1">
        <f>R1744/1</f>
        <v>0</v>
      </c>
      <c r="V1744" s="1">
        <f>S1744</f>
        <v>0.04</v>
      </c>
      <c r="W1744" s="1" t="s">
        <v>177</v>
      </c>
      <c r="X1744" s="1" t="str">
        <f t="shared" si="848"/>
        <v>No</v>
      </c>
      <c r="AB1744" s="1" t="s">
        <v>383</v>
      </c>
      <c r="AC1744" t="str">
        <f t="shared" ref="AC1744:AC1765" si="849">IF(ISNUMBER(SEARCH("Pesticide, active_ingredient", AB1744)), "Yes", "No")</f>
        <v>No</v>
      </c>
      <c r="AD1744" t="str">
        <f t="shared" si="840"/>
        <v>No</v>
      </c>
      <c r="AE1744" t="str">
        <f t="shared" si="841"/>
        <v>Yes</v>
      </c>
      <c r="AF1744" t="str">
        <f t="shared" si="842"/>
        <v>No</v>
      </c>
      <c r="AG1744" t="str">
        <f t="shared" si="843"/>
        <v>No</v>
      </c>
      <c r="AH1744" s="1" t="s">
        <v>348</v>
      </c>
      <c r="AI1744" t="s">
        <v>348</v>
      </c>
      <c r="AJ1744" t="str">
        <f t="shared" si="832"/>
        <v/>
      </c>
      <c r="AK1744" t="str">
        <f t="shared" si="844"/>
        <v/>
      </c>
      <c r="AL1744" t="str">
        <f t="shared" si="845"/>
        <v>Consumer</v>
      </c>
      <c r="AM1744" t="str">
        <f t="shared" si="833"/>
        <v/>
      </c>
      <c r="AN1744" t="str">
        <f t="shared" si="834"/>
        <v/>
      </c>
      <c r="AO1744" t="str">
        <f t="shared" si="835"/>
        <v/>
      </c>
      <c r="AP1744" t="str">
        <f t="shared" si="836"/>
        <v/>
      </c>
    </row>
    <row r="1745" spans="1:42" hidden="1" x14ac:dyDescent="0.35">
      <c r="A1745" s="1">
        <v>40870112</v>
      </c>
      <c r="B1745" s="1" t="s">
        <v>573</v>
      </c>
      <c r="C1745" s="1" t="s">
        <v>574</v>
      </c>
      <c r="D1745" s="1">
        <v>2017</v>
      </c>
      <c r="E1745" s="1" t="s">
        <v>618</v>
      </c>
      <c r="F1745" s="1">
        <v>62815</v>
      </c>
      <c r="G1745" s="1" t="s">
        <v>215</v>
      </c>
      <c r="H1745" s="1" t="s">
        <v>52</v>
      </c>
      <c r="I1745" s="1" t="s">
        <v>596</v>
      </c>
      <c r="J1745" s="1">
        <v>4433</v>
      </c>
      <c r="K1745" s="1" t="s">
        <v>614</v>
      </c>
      <c r="L1745" s="1" t="s">
        <v>558</v>
      </c>
      <c r="M1745" s="1"/>
      <c r="N1745" s="1" t="s">
        <v>606</v>
      </c>
      <c r="O1745" s="1" t="str">
        <f t="shared" si="831"/>
        <v>No</v>
      </c>
      <c r="P1745" s="1" t="s">
        <v>722</v>
      </c>
      <c r="Q1745" s="1">
        <v>4.8</v>
      </c>
      <c r="R1745" s="1">
        <f t="shared" si="821"/>
        <v>0</v>
      </c>
      <c r="S1745" s="1">
        <v>4.8</v>
      </c>
      <c r="T1745" s="1" t="s">
        <v>7</v>
      </c>
      <c r="U1745" s="1">
        <f>R1745/1</f>
        <v>0</v>
      </c>
      <c r="V1745" s="1">
        <f>S1745</f>
        <v>4.8</v>
      </c>
      <c r="W1745" s="1" t="s">
        <v>177</v>
      </c>
      <c r="X1745" s="1" t="str">
        <f t="shared" si="848"/>
        <v>No</v>
      </c>
      <c r="AB1745" t="s">
        <v>391</v>
      </c>
      <c r="AC1745" t="str">
        <f t="shared" si="849"/>
        <v>No</v>
      </c>
      <c r="AD1745" t="str">
        <f t="shared" si="840"/>
        <v>Yes</v>
      </c>
      <c r="AE1745" t="str">
        <f t="shared" si="841"/>
        <v>Yes</v>
      </c>
      <c r="AF1745" t="str">
        <f t="shared" si="842"/>
        <v>No</v>
      </c>
      <c r="AG1745" t="str">
        <f t="shared" si="843"/>
        <v>Yes</v>
      </c>
      <c r="AH1745" s="1" t="s">
        <v>348</v>
      </c>
      <c r="AI1745" t="s">
        <v>348</v>
      </c>
      <c r="AJ1745" t="str">
        <f t="shared" si="832"/>
        <v/>
      </c>
      <c r="AK1745" t="str">
        <f t="shared" si="844"/>
        <v>PCP</v>
      </c>
      <c r="AL1745" t="str">
        <f t="shared" si="845"/>
        <v>Consumer</v>
      </c>
      <c r="AM1745" t="str">
        <f t="shared" si="833"/>
        <v/>
      </c>
      <c r="AN1745" t="str">
        <f t="shared" si="834"/>
        <v>Pharmaceutical</v>
      </c>
      <c r="AO1745" t="str">
        <f t="shared" si="835"/>
        <v/>
      </c>
      <c r="AP1745" t="str">
        <f t="shared" si="836"/>
        <v/>
      </c>
    </row>
    <row r="1746" spans="1:42" hidden="1" x14ac:dyDescent="0.35">
      <c r="A1746" s="1">
        <v>40870112</v>
      </c>
      <c r="B1746" s="1" t="s">
        <v>573</v>
      </c>
      <c r="C1746" s="1" t="s">
        <v>574</v>
      </c>
      <c r="D1746" s="1">
        <v>2017</v>
      </c>
      <c r="E1746" s="1" t="s">
        <v>618</v>
      </c>
      <c r="F1746" s="1">
        <v>67510</v>
      </c>
      <c r="G1746" s="1" t="s">
        <v>296</v>
      </c>
      <c r="H1746" s="1" t="s">
        <v>132</v>
      </c>
      <c r="I1746" s="1" t="s">
        <v>597</v>
      </c>
      <c r="J1746" s="1">
        <v>2440</v>
      </c>
      <c r="K1746" s="1" t="s">
        <v>345</v>
      </c>
      <c r="L1746" s="1" t="s">
        <v>345</v>
      </c>
      <c r="M1746" s="1"/>
      <c r="N1746" s="1" t="s">
        <v>606</v>
      </c>
      <c r="O1746" s="1" t="str">
        <f t="shared" si="831"/>
        <v>No</v>
      </c>
      <c r="P1746" s="1" t="s">
        <v>722</v>
      </c>
      <c r="Q1746" s="1">
        <v>96</v>
      </c>
      <c r="R1746" s="1">
        <f t="shared" si="821"/>
        <v>0</v>
      </c>
      <c r="S1746" s="1">
        <v>44</v>
      </c>
      <c r="T1746" s="1" t="s">
        <v>30</v>
      </c>
      <c r="U1746" s="1">
        <f t="shared" ref="U1746:V1751" si="850">R1746/1000</f>
        <v>0</v>
      </c>
      <c r="V1746" s="1">
        <f t="shared" si="850"/>
        <v>4.3999999999999997E-2</v>
      </c>
      <c r="W1746" s="1" t="s">
        <v>231</v>
      </c>
      <c r="X1746" s="1" t="str">
        <f t="shared" si="848"/>
        <v>No</v>
      </c>
      <c r="AB1746" t="s">
        <v>471</v>
      </c>
      <c r="AC1746" t="str">
        <f t="shared" si="849"/>
        <v>No</v>
      </c>
      <c r="AD1746" t="str">
        <f t="shared" si="840"/>
        <v>No</v>
      </c>
      <c r="AE1746" t="str">
        <f t="shared" si="841"/>
        <v>No</v>
      </c>
      <c r="AF1746" t="str">
        <f t="shared" si="842"/>
        <v>No</v>
      </c>
      <c r="AG1746" t="str">
        <f t="shared" si="843"/>
        <v>Yes</v>
      </c>
      <c r="AH1746" s="1" t="s">
        <v>348</v>
      </c>
      <c r="AI1746" t="s">
        <v>348</v>
      </c>
      <c r="AJ1746" t="str">
        <f t="shared" si="832"/>
        <v/>
      </c>
      <c r="AK1746" t="str">
        <f t="shared" si="844"/>
        <v/>
      </c>
      <c r="AL1746" t="str">
        <f t="shared" si="845"/>
        <v/>
      </c>
      <c r="AM1746" t="str">
        <f t="shared" si="833"/>
        <v/>
      </c>
      <c r="AN1746" t="str">
        <f t="shared" si="834"/>
        <v>Pharmaceutical</v>
      </c>
      <c r="AO1746" t="str">
        <f t="shared" si="835"/>
        <v/>
      </c>
      <c r="AP1746" t="str">
        <f t="shared" si="836"/>
        <v/>
      </c>
    </row>
    <row r="1747" spans="1:42" hidden="1" x14ac:dyDescent="0.35">
      <c r="A1747" s="1">
        <v>40870112</v>
      </c>
      <c r="B1747" s="1" t="s">
        <v>573</v>
      </c>
      <c r="C1747" s="1" t="s">
        <v>574</v>
      </c>
      <c r="D1747" s="1">
        <v>2017</v>
      </c>
      <c r="E1747" s="1" t="s">
        <v>618</v>
      </c>
      <c r="F1747" s="1">
        <v>67451</v>
      </c>
      <c r="G1747" s="1" t="s">
        <v>247</v>
      </c>
      <c r="H1747" s="1" t="s">
        <v>85</v>
      </c>
      <c r="I1747" s="1" t="s">
        <v>597</v>
      </c>
      <c r="J1747" s="1">
        <v>2440</v>
      </c>
      <c r="K1747" s="1" t="s">
        <v>345</v>
      </c>
      <c r="L1747" s="1" t="s">
        <v>345</v>
      </c>
      <c r="M1747" s="1"/>
      <c r="N1747" s="1" t="s">
        <v>606</v>
      </c>
      <c r="O1747" s="1" t="str">
        <f t="shared" si="831"/>
        <v>No</v>
      </c>
      <c r="P1747" s="1" t="s">
        <v>722</v>
      </c>
      <c r="Q1747" s="1">
        <v>80</v>
      </c>
      <c r="R1747" s="1">
        <f t="shared" ref="R1747:R1810" si="851">IF(O1747="No", 0, Q1747)</f>
        <v>0</v>
      </c>
      <c r="S1747" s="1">
        <v>80</v>
      </c>
      <c r="T1747" s="1" t="s">
        <v>30</v>
      </c>
      <c r="U1747" s="1">
        <f t="shared" si="850"/>
        <v>0</v>
      </c>
      <c r="V1747" s="1">
        <f t="shared" si="850"/>
        <v>0.08</v>
      </c>
      <c r="W1747" s="1" t="s">
        <v>231</v>
      </c>
      <c r="X1747" s="1" t="str">
        <f t="shared" si="848"/>
        <v>No</v>
      </c>
      <c r="AB1747" s="1" t="s">
        <v>420</v>
      </c>
      <c r="AC1747" t="str">
        <f t="shared" si="849"/>
        <v>No</v>
      </c>
      <c r="AD1747" t="str">
        <f t="shared" si="840"/>
        <v>No</v>
      </c>
      <c r="AE1747" t="str">
        <f t="shared" si="841"/>
        <v>No</v>
      </c>
      <c r="AF1747" t="str">
        <f t="shared" si="842"/>
        <v>No</v>
      </c>
      <c r="AG1747" t="str">
        <f t="shared" si="843"/>
        <v>Yes</v>
      </c>
      <c r="AH1747" s="1" t="s">
        <v>348</v>
      </c>
      <c r="AI1747" t="s">
        <v>348</v>
      </c>
      <c r="AJ1747" t="str">
        <f t="shared" si="832"/>
        <v/>
      </c>
      <c r="AK1747" t="str">
        <f t="shared" si="844"/>
        <v/>
      </c>
      <c r="AL1747" t="str">
        <f t="shared" si="845"/>
        <v/>
      </c>
      <c r="AM1747" t="str">
        <f t="shared" si="833"/>
        <v/>
      </c>
      <c r="AN1747" t="str">
        <f t="shared" si="834"/>
        <v>Pharmaceutical</v>
      </c>
      <c r="AO1747" t="str">
        <f t="shared" si="835"/>
        <v/>
      </c>
      <c r="AP1747" t="str">
        <f t="shared" si="836"/>
        <v/>
      </c>
    </row>
    <row r="1748" spans="1:42" hidden="1" x14ac:dyDescent="0.35">
      <c r="A1748" s="1">
        <v>40870112</v>
      </c>
      <c r="B1748" s="1" t="s">
        <v>573</v>
      </c>
      <c r="C1748" s="1" t="s">
        <v>574</v>
      </c>
      <c r="D1748" s="1">
        <v>2017</v>
      </c>
      <c r="E1748" s="1" t="s">
        <v>618</v>
      </c>
      <c r="F1748" s="1">
        <v>67530</v>
      </c>
      <c r="G1748" s="1" t="s">
        <v>313</v>
      </c>
      <c r="H1748" s="1" t="s">
        <v>147</v>
      </c>
      <c r="I1748" s="1" t="s">
        <v>597</v>
      </c>
      <c r="J1748" s="1">
        <v>2440</v>
      </c>
      <c r="K1748" s="1" t="s">
        <v>345</v>
      </c>
      <c r="L1748" s="1" t="s">
        <v>345</v>
      </c>
      <c r="M1748" s="1"/>
      <c r="N1748" s="1" t="s">
        <v>606</v>
      </c>
      <c r="O1748" s="1" t="str">
        <f t="shared" si="831"/>
        <v>No</v>
      </c>
      <c r="P1748" s="1" t="s">
        <v>722</v>
      </c>
      <c r="Q1748" s="1">
        <v>140</v>
      </c>
      <c r="R1748" s="1">
        <f t="shared" si="851"/>
        <v>0</v>
      </c>
      <c r="S1748" s="1">
        <v>80</v>
      </c>
      <c r="T1748" s="1" t="s">
        <v>30</v>
      </c>
      <c r="U1748" s="1">
        <f t="shared" si="850"/>
        <v>0</v>
      </c>
      <c r="V1748" s="1">
        <f t="shared" si="850"/>
        <v>0.08</v>
      </c>
      <c r="W1748" s="1" t="s">
        <v>231</v>
      </c>
      <c r="X1748" s="1" t="str">
        <f t="shared" si="848"/>
        <v>No</v>
      </c>
      <c r="AB1748" t="s">
        <v>487</v>
      </c>
      <c r="AC1748" t="str">
        <f t="shared" si="849"/>
        <v>No</v>
      </c>
      <c r="AD1748" t="str">
        <f t="shared" si="840"/>
        <v>No</v>
      </c>
      <c r="AE1748" t="str">
        <f t="shared" si="841"/>
        <v>No</v>
      </c>
      <c r="AF1748" t="str">
        <f t="shared" si="842"/>
        <v>No</v>
      </c>
      <c r="AG1748" t="str">
        <f t="shared" si="843"/>
        <v>Yes</v>
      </c>
      <c r="AH1748" s="1" t="s">
        <v>348</v>
      </c>
      <c r="AI1748" t="s">
        <v>348</v>
      </c>
      <c r="AJ1748" t="str">
        <f t="shared" si="832"/>
        <v/>
      </c>
      <c r="AK1748" t="str">
        <f t="shared" si="844"/>
        <v/>
      </c>
      <c r="AL1748" t="str">
        <f t="shared" si="845"/>
        <v/>
      </c>
      <c r="AM1748" t="str">
        <f t="shared" si="833"/>
        <v/>
      </c>
      <c r="AN1748" t="str">
        <f t="shared" si="834"/>
        <v>Pharmaceutical</v>
      </c>
      <c r="AO1748" t="str">
        <f t="shared" si="835"/>
        <v/>
      </c>
      <c r="AP1748" t="str">
        <f t="shared" si="836"/>
        <v/>
      </c>
    </row>
    <row r="1749" spans="1:42" hidden="1" x14ac:dyDescent="0.35">
      <c r="A1749" s="1">
        <v>40870112</v>
      </c>
      <c r="B1749" s="1" t="s">
        <v>573</v>
      </c>
      <c r="C1749" s="1" t="s">
        <v>574</v>
      </c>
      <c r="D1749" s="1">
        <v>2017</v>
      </c>
      <c r="E1749" s="1" t="s">
        <v>618</v>
      </c>
      <c r="F1749" s="1">
        <v>67470</v>
      </c>
      <c r="G1749" s="1" t="s">
        <v>263</v>
      </c>
      <c r="H1749" s="1" t="s">
        <v>100</v>
      </c>
      <c r="I1749" s="1" t="s">
        <v>597</v>
      </c>
      <c r="J1749" s="1">
        <v>2440</v>
      </c>
      <c r="K1749" s="1" t="s">
        <v>345</v>
      </c>
      <c r="L1749" s="1" t="s">
        <v>345</v>
      </c>
      <c r="M1749" s="1" t="s">
        <v>345</v>
      </c>
      <c r="N1749" s="1" t="s">
        <v>606</v>
      </c>
      <c r="O1749" s="1" t="str">
        <f t="shared" si="831"/>
        <v>No</v>
      </c>
      <c r="P1749" s="1" t="s">
        <v>349</v>
      </c>
      <c r="Q1749" s="1">
        <v>29.9</v>
      </c>
      <c r="R1749" s="1">
        <f t="shared" si="851"/>
        <v>0</v>
      </c>
      <c r="S1749" s="1">
        <v>202</v>
      </c>
      <c r="T1749" s="1" t="s">
        <v>30</v>
      </c>
      <c r="U1749" s="1">
        <f t="shared" si="850"/>
        <v>0</v>
      </c>
      <c r="V1749" s="1">
        <f t="shared" si="850"/>
        <v>0.20200000000000001</v>
      </c>
      <c r="W1749" s="1" t="s">
        <v>231</v>
      </c>
      <c r="X1749" s="1" t="str">
        <f t="shared" si="848"/>
        <v>No</v>
      </c>
      <c r="AB1749" t="s">
        <v>439</v>
      </c>
      <c r="AC1749" t="str">
        <f t="shared" si="849"/>
        <v>No</v>
      </c>
      <c r="AD1749" t="str">
        <f t="shared" si="840"/>
        <v>No</v>
      </c>
      <c r="AE1749" t="str">
        <f t="shared" si="841"/>
        <v>No</v>
      </c>
      <c r="AF1749" t="str">
        <f t="shared" si="842"/>
        <v>No</v>
      </c>
      <c r="AG1749" t="str">
        <f t="shared" si="843"/>
        <v>Yes</v>
      </c>
      <c r="AH1749" s="1" t="s">
        <v>348</v>
      </c>
      <c r="AI1749" t="s">
        <v>348</v>
      </c>
      <c r="AJ1749" t="str">
        <f t="shared" si="832"/>
        <v/>
      </c>
      <c r="AK1749" t="str">
        <f t="shared" si="844"/>
        <v/>
      </c>
      <c r="AL1749" t="str">
        <f t="shared" si="845"/>
        <v/>
      </c>
      <c r="AM1749" t="str">
        <f t="shared" si="833"/>
        <v/>
      </c>
      <c r="AN1749" t="str">
        <f t="shared" si="834"/>
        <v>Pharmaceutical</v>
      </c>
      <c r="AO1749" t="str">
        <f t="shared" si="835"/>
        <v/>
      </c>
      <c r="AP1749" t="str">
        <f t="shared" si="836"/>
        <v/>
      </c>
    </row>
    <row r="1750" spans="1:42" hidden="1" x14ac:dyDescent="0.35">
      <c r="A1750" s="1">
        <v>40870112</v>
      </c>
      <c r="B1750" s="1" t="s">
        <v>573</v>
      </c>
      <c r="C1750" s="1" t="s">
        <v>574</v>
      </c>
      <c r="D1750" s="1">
        <v>2017</v>
      </c>
      <c r="E1750" s="1" t="s">
        <v>618</v>
      </c>
      <c r="F1750" s="1">
        <v>67471</v>
      </c>
      <c r="G1750" s="1" t="s">
        <v>264</v>
      </c>
      <c r="H1750" s="1" t="s">
        <v>101</v>
      </c>
      <c r="I1750" s="1" t="s">
        <v>597</v>
      </c>
      <c r="J1750" s="1">
        <v>2440</v>
      </c>
      <c r="K1750" s="1" t="s">
        <v>345</v>
      </c>
      <c r="L1750" s="1" t="s">
        <v>561</v>
      </c>
      <c r="M1750" s="1"/>
      <c r="N1750" s="1" t="s">
        <v>606</v>
      </c>
      <c r="O1750" s="1" t="str">
        <f t="shared" si="831"/>
        <v>No</v>
      </c>
      <c r="P1750" s="1" t="s">
        <v>722</v>
      </c>
      <c r="Q1750" s="1">
        <v>20</v>
      </c>
      <c r="R1750" s="1">
        <f t="shared" si="851"/>
        <v>0</v>
      </c>
      <c r="S1750" s="1">
        <v>18</v>
      </c>
      <c r="T1750" s="1" t="s">
        <v>30</v>
      </c>
      <c r="U1750" s="1">
        <f t="shared" si="850"/>
        <v>0</v>
      </c>
      <c r="V1750" s="1">
        <f t="shared" si="850"/>
        <v>1.7999999999999999E-2</v>
      </c>
      <c r="W1750" s="1" t="s">
        <v>231</v>
      </c>
      <c r="X1750" s="1" t="str">
        <f t="shared" si="848"/>
        <v>No</v>
      </c>
      <c r="AB1750" t="s">
        <v>440</v>
      </c>
      <c r="AC1750" t="str">
        <f t="shared" si="849"/>
        <v>No</v>
      </c>
      <c r="AD1750" t="str">
        <f t="shared" si="840"/>
        <v>No</v>
      </c>
      <c r="AE1750" t="str">
        <f t="shared" si="841"/>
        <v>No</v>
      </c>
      <c r="AF1750" t="str">
        <f t="shared" si="842"/>
        <v>Yes</v>
      </c>
      <c r="AG1750" t="str">
        <f t="shared" si="843"/>
        <v>Yes</v>
      </c>
      <c r="AH1750" s="1" t="s">
        <v>348</v>
      </c>
      <c r="AI1750" t="s">
        <v>348</v>
      </c>
      <c r="AJ1750" t="str">
        <f t="shared" si="832"/>
        <v/>
      </c>
      <c r="AK1750" t="str">
        <f t="shared" si="844"/>
        <v/>
      </c>
      <c r="AL1750" t="str">
        <f t="shared" si="845"/>
        <v/>
      </c>
      <c r="AM1750" t="str">
        <f t="shared" si="833"/>
        <v>Industrial</v>
      </c>
      <c r="AN1750" t="str">
        <f t="shared" si="834"/>
        <v>Pharmaceutical</v>
      </c>
      <c r="AO1750" t="str">
        <f t="shared" si="835"/>
        <v/>
      </c>
      <c r="AP1750" t="str">
        <f t="shared" si="836"/>
        <v/>
      </c>
    </row>
    <row r="1751" spans="1:42" hidden="1" x14ac:dyDescent="0.35">
      <c r="A1751" s="1">
        <v>40870112</v>
      </c>
      <c r="B1751" s="1" t="s">
        <v>573</v>
      </c>
      <c r="C1751" s="1" t="s">
        <v>574</v>
      </c>
      <c r="D1751" s="1">
        <v>2017</v>
      </c>
      <c r="E1751" s="1" t="s">
        <v>618</v>
      </c>
      <c r="F1751" s="1">
        <v>67454</v>
      </c>
      <c r="G1751" s="1" t="s">
        <v>249</v>
      </c>
      <c r="H1751" s="1" t="s">
        <v>87</v>
      </c>
      <c r="I1751" s="1" t="s">
        <v>597</v>
      </c>
      <c r="J1751" s="1">
        <v>2440</v>
      </c>
      <c r="K1751" s="1" t="s">
        <v>345</v>
      </c>
      <c r="L1751" s="1" t="s">
        <v>561</v>
      </c>
      <c r="M1751" s="1" t="s">
        <v>345</v>
      </c>
      <c r="O1751" s="1" t="str">
        <f t="shared" si="831"/>
        <v>Yes</v>
      </c>
      <c r="P1751" s="1" t="s">
        <v>349</v>
      </c>
      <c r="Q1751" s="1">
        <v>14.4</v>
      </c>
      <c r="R1751" s="1">
        <f t="shared" si="851"/>
        <v>14.4</v>
      </c>
      <c r="S1751" s="1">
        <v>20</v>
      </c>
      <c r="T1751" s="1" t="s">
        <v>30</v>
      </c>
      <c r="U1751" s="1">
        <f t="shared" si="850"/>
        <v>1.44E-2</v>
      </c>
      <c r="V1751" s="1">
        <f t="shared" si="850"/>
        <v>0.02</v>
      </c>
      <c r="W1751" s="1" t="s">
        <v>231</v>
      </c>
      <c r="X1751" s="1" t="str">
        <f>IF(S1751&lt;R1751, "Yes*", "No")</f>
        <v>No</v>
      </c>
      <c r="AB1751" t="s">
        <v>425</v>
      </c>
      <c r="AC1751" t="str">
        <f t="shared" si="849"/>
        <v>No</v>
      </c>
      <c r="AD1751" t="str">
        <f t="shared" si="840"/>
        <v>No</v>
      </c>
      <c r="AE1751" t="str">
        <f t="shared" si="841"/>
        <v>No</v>
      </c>
      <c r="AF1751" t="str">
        <f t="shared" si="842"/>
        <v>Yes</v>
      </c>
      <c r="AG1751" t="str">
        <f t="shared" si="843"/>
        <v>Yes</v>
      </c>
      <c r="AH1751" s="1" t="s">
        <v>348</v>
      </c>
      <c r="AI1751" t="s">
        <v>348</v>
      </c>
      <c r="AJ1751" t="str">
        <f t="shared" si="832"/>
        <v/>
      </c>
      <c r="AK1751" t="str">
        <f t="shared" si="844"/>
        <v/>
      </c>
      <c r="AL1751" t="str">
        <f t="shared" si="845"/>
        <v/>
      </c>
      <c r="AM1751" t="str">
        <f t="shared" si="833"/>
        <v>Industrial</v>
      </c>
      <c r="AN1751" t="str">
        <f t="shared" si="834"/>
        <v>Pharmaceutical</v>
      </c>
      <c r="AO1751" t="str">
        <f t="shared" si="835"/>
        <v/>
      </c>
      <c r="AP1751" t="str">
        <f t="shared" si="836"/>
        <v/>
      </c>
    </row>
    <row r="1752" spans="1:42" hidden="1" x14ac:dyDescent="0.35">
      <c r="A1752" s="1">
        <v>4087170</v>
      </c>
      <c r="B1752" s="1" t="s">
        <v>586</v>
      </c>
      <c r="C1752" s="1" t="s">
        <v>587</v>
      </c>
      <c r="D1752" s="1">
        <v>2017</v>
      </c>
      <c r="E1752" s="1" t="s">
        <v>618</v>
      </c>
      <c r="F1752" s="1">
        <v>34336</v>
      </c>
      <c r="G1752" s="1" t="s">
        <v>184</v>
      </c>
      <c r="H1752" s="1" t="s">
        <v>14</v>
      </c>
      <c r="I1752" s="1" t="s">
        <v>596</v>
      </c>
      <c r="J1752" s="1">
        <v>4433</v>
      </c>
      <c r="K1752" s="1" t="s">
        <v>614</v>
      </c>
      <c r="L1752" s="1" t="s">
        <v>532</v>
      </c>
      <c r="M1752" s="1" t="s">
        <v>554</v>
      </c>
      <c r="N1752" s="1" t="s">
        <v>606</v>
      </c>
      <c r="O1752" s="1" t="s">
        <v>348</v>
      </c>
      <c r="P1752" s="1" t="s">
        <v>722</v>
      </c>
      <c r="Q1752" s="1">
        <f>0.1-0.1</f>
        <v>0</v>
      </c>
      <c r="R1752" s="1">
        <f t="shared" si="851"/>
        <v>0</v>
      </c>
      <c r="S1752" s="1">
        <v>0.4</v>
      </c>
      <c r="T1752" s="1" t="s">
        <v>7</v>
      </c>
      <c r="U1752" s="1">
        <f>R1752/1</f>
        <v>0</v>
      </c>
      <c r="V1752" s="1">
        <f>S1752</f>
        <v>0.4</v>
      </c>
      <c r="W1752" s="1" t="s">
        <v>569</v>
      </c>
      <c r="X1752" s="1" t="str">
        <f>IF(N1752="E", "Yes", "No")</f>
        <v>No</v>
      </c>
      <c r="AB1752" t="s">
        <v>527</v>
      </c>
      <c r="AC1752" t="str">
        <f t="shared" si="849"/>
        <v>No</v>
      </c>
      <c r="AD1752" t="str">
        <f t="shared" si="840"/>
        <v>No</v>
      </c>
      <c r="AE1752" t="str">
        <f t="shared" si="841"/>
        <v>No</v>
      </c>
      <c r="AF1752" t="str">
        <f t="shared" si="842"/>
        <v>No</v>
      </c>
      <c r="AG1752" t="str">
        <f t="shared" si="843"/>
        <v>No</v>
      </c>
      <c r="AH1752" t="s">
        <v>348</v>
      </c>
      <c r="AI1752" t="s">
        <v>349</v>
      </c>
      <c r="AJ1752" t="str">
        <f t="shared" si="832"/>
        <v/>
      </c>
      <c r="AK1752" t="str">
        <f t="shared" si="844"/>
        <v/>
      </c>
      <c r="AL1752" t="str">
        <f t="shared" si="845"/>
        <v/>
      </c>
      <c r="AM1752" t="str">
        <f t="shared" si="833"/>
        <v/>
      </c>
      <c r="AN1752" t="str">
        <f t="shared" si="834"/>
        <v/>
      </c>
      <c r="AO1752" t="str">
        <f t="shared" si="835"/>
        <v/>
      </c>
      <c r="AP1752" t="str">
        <f t="shared" si="836"/>
        <v>Other</v>
      </c>
    </row>
    <row r="1753" spans="1:42" hidden="1" x14ac:dyDescent="0.35">
      <c r="A1753" s="1">
        <v>4087000</v>
      </c>
      <c r="B1753" s="1" t="s">
        <v>3</v>
      </c>
      <c r="C1753" s="1" t="s">
        <v>4</v>
      </c>
      <c r="D1753" s="1">
        <v>2017</v>
      </c>
      <c r="E1753" s="1" t="s">
        <v>618</v>
      </c>
      <c r="F1753" s="1">
        <v>67475</v>
      </c>
      <c r="G1753" s="1" t="s">
        <v>266</v>
      </c>
      <c r="H1753" s="1" t="s">
        <v>103</v>
      </c>
      <c r="I1753" s="1" t="s">
        <v>597</v>
      </c>
      <c r="J1753" s="1">
        <v>2440</v>
      </c>
      <c r="K1753" s="1" t="s">
        <v>345</v>
      </c>
      <c r="L1753" s="1" t="s">
        <v>566</v>
      </c>
      <c r="M1753" s="1"/>
      <c r="N1753" s="1" t="s">
        <v>606</v>
      </c>
      <c r="O1753" s="1" t="str">
        <f t="shared" ref="O1753:O1784" si="852">IF(N1753="&lt;", "No", "Yes")</f>
        <v>No</v>
      </c>
      <c r="P1753" s="1" t="s">
        <v>722</v>
      </c>
      <c r="Q1753" s="1">
        <v>5.2</v>
      </c>
      <c r="R1753" s="1">
        <f t="shared" si="851"/>
        <v>0</v>
      </c>
      <c r="S1753" s="1">
        <f>IF(O1753="No", Q1753, " ")</f>
        <v>5.2</v>
      </c>
      <c r="T1753" s="1" t="s">
        <v>30</v>
      </c>
      <c r="U1753" s="1">
        <f>R1753/1000</f>
        <v>0</v>
      </c>
      <c r="V1753" s="1">
        <f>S1753/1000</f>
        <v>5.1999999999999998E-3</v>
      </c>
      <c r="W1753" s="1" t="s">
        <v>231</v>
      </c>
      <c r="X1753" s="1" t="str">
        <f>IF(N1753="E", "Yes", "No")</f>
        <v>No</v>
      </c>
      <c r="AB1753" t="s">
        <v>442</v>
      </c>
      <c r="AC1753" t="str">
        <f t="shared" si="849"/>
        <v>No</v>
      </c>
      <c r="AD1753" t="str">
        <f t="shared" si="840"/>
        <v>Yes</v>
      </c>
      <c r="AE1753" t="str">
        <f t="shared" si="841"/>
        <v>No</v>
      </c>
      <c r="AF1753" t="str">
        <f t="shared" si="842"/>
        <v>Yes</v>
      </c>
      <c r="AG1753" t="str">
        <f t="shared" si="843"/>
        <v>Yes</v>
      </c>
      <c r="AH1753" s="1" t="s">
        <v>348</v>
      </c>
      <c r="AI1753" t="s">
        <v>348</v>
      </c>
      <c r="AJ1753" t="str">
        <f t="shared" si="832"/>
        <v/>
      </c>
      <c r="AK1753" t="str">
        <f t="shared" si="844"/>
        <v>PCP</v>
      </c>
      <c r="AL1753" t="str">
        <f t="shared" si="845"/>
        <v/>
      </c>
      <c r="AM1753" t="str">
        <f t="shared" si="833"/>
        <v>Industrial</v>
      </c>
      <c r="AN1753" t="str">
        <f t="shared" si="834"/>
        <v>Pharmaceutical</v>
      </c>
      <c r="AO1753" t="str">
        <f t="shared" si="835"/>
        <v/>
      </c>
      <c r="AP1753" t="str">
        <f t="shared" si="836"/>
        <v/>
      </c>
    </row>
    <row r="1754" spans="1:42" hidden="1" x14ac:dyDescent="0.35">
      <c r="A1754">
        <v>40870112</v>
      </c>
      <c r="B1754" t="s">
        <v>573</v>
      </c>
      <c r="C1754" t="s">
        <v>574</v>
      </c>
      <c r="D1754">
        <v>2017</v>
      </c>
      <c r="E1754" t="s">
        <v>620</v>
      </c>
      <c r="F1754" s="4">
        <v>63218</v>
      </c>
      <c r="G1754" t="s">
        <v>343</v>
      </c>
      <c r="H1754" t="s">
        <v>175</v>
      </c>
      <c r="I1754" t="s">
        <v>693</v>
      </c>
      <c r="N1754" t="s">
        <v>606</v>
      </c>
      <c r="O1754" s="1" t="str">
        <f t="shared" si="852"/>
        <v>No</v>
      </c>
      <c r="Q1754">
        <v>500</v>
      </c>
      <c r="R1754">
        <f t="shared" si="851"/>
        <v>0</v>
      </c>
      <c r="S1754">
        <v>100</v>
      </c>
      <c r="T1754" t="s">
        <v>622</v>
      </c>
      <c r="U1754">
        <f t="shared" ref="U1754:U1761" si="853">R1754/1</f>
        <v>0</v>
      </c>
      <c r="V1754">
        <f t="shared" ref="V1754:V1760" si="854">U1754</f>
        <v>0</v>
      </c>
      <c r="W1754" t="s">
        <v>648</v>
      </c>
      <c r="X1754" t="str">
        <f t="shared" ref="X1754:X1760" si="855">IF(S1754&lt;R1754, "Yes*", "No")</f>
        <v>No</v>
      </c>
      <c r="AB1754" t="s">
        <v>704</v>
      </c>
      <c r="AC1754" t="str">
        <f t="shared" si="849"/>
        <v>Yes</v>
      </c>
      <c r="AD1754" t="str">
        <f t="shared" si="840"/>
        <v>No</v>
      </c>
      <c r="AE1754" t="str">
        <f t="shared" si="841"/>
        <v>No</v>
      </c>
      <c r="AF1754" t="str">
        <f t="shared" si="842"/>
        <v>No</v>
      </c>
      <c r="AG1754" t="str">
        <f t="shared" si="843"/>
        <v>No</v>
      </c>
      <c r="AH1754" t="s">
        <v>349</v>
      </c>
      <c r="AI1754" t="s">
        <v>348</v>
      </c>
      <c r="AJ1754" t="str">
        <f t="shared" si="832"/>
        <v>Pesticide</v>
      </c>
      <c r="AK1754" t="str">
        <f t="shared" si="844"/>
        <v/>
      </c>
      <c r="AL1754" t="str">
        <f t="shared" si="845"/>
        <v/>
      </c>
      <c r="AM1754" t="str">
        <f t="shared" si="833"/>
        <v/>
      </c>
      <c r="AN1754" t="str">
        <f t="shared" si="834"/>
        <v/>
      </c>
      <c r="AO1754" t="str">
        <f t="shared" si="835"/>
        <v>PAH</v>
      </c>
      <c r="AP1754" t="str">
        <f t="shared" si="836"/>
        <v/>
      </c>
    </row>
    <row r="1755" spans="1:42" hidden="1" x14ac:dyDescent="0.35">
      <c r="A1755">
        <v>4087170</v>
      </c>
      <c r="B1755" t="s">
        <v>586</v>
      </c>
      <c r="C1755" t="s">
        <v>587</v>
      </c>
      <c r="D1755">
        <v>2017</v>
      </c>
      <c r="E1755" t="s">
        <v>620</v>
      </c>
      <c r="F1755" s="4">
        <v>63218</v>
      </c>
      <c r="G1755" t="s">
        <v>343</v>
      </c>
      <c r="H1755" t="s">
        <v>175</v>
      </c>
      <c r="I1755" t="s">
        <v>693</v>
      </c>
      <c r="N1755" t="s">
        <v>606</v>
      </c>
      <c r="O1755" s="1" t="str">
        <f t="shared" si="852"/>
        <v>No</v>
      </c>
      <c r="Q1755">
        <v>500</v>
      </c>
      <c r="R1755">
        <f t="shared" si="851"/>
        <v>0</v>
      </c>
      <c r="S1755">
        <v>100</v>
      </c>
      <c r="T1755" t="s">
        <v>622</v>
      </c>
      <c r="U1755">
        <f t="shared" si="853"/>
        <v>0</v>
      </c>
      <c r="V1755">
        <f t="shared" si="854"/>
        <v>0</v>
      </c>
      <c r="W1755" t="s">
        <v>648</v>
      </c>
      <c r="X1755" t="str">
        <f t="shared" si="855"/>
        <v>No</v>
      </c>
      <c r="AB1755" t="s">
        <v>704</v>
      </c>
      <c r="AC1755" t="str">
        <f t="shared" si="849"/>
        <v>Yes</v>
      </c>
      <c r="AD1755" t="str">
        <f t="shared" si="840"/>
        <v>No</v>
      </c>
      <c r="AE1755" t="str">
        <f t="shared" si="841"/>
        <v>No</v>
      </c>
      <c r="AF1755" t="str">
        <f t="shared" si="842"/>
        <v>No</v>
      </c>
      <c r="AG1755" t="str">
        <f t="shared" si="843"/>
        <v>No</v>
      </c>
      <c r="AH1755" t="s">
        <v>349</v>
      </c>
      <c r="AI1755" t="s">
        <v>348</v>
      </c>
      <c r="AJ1755" t="str">
        <f t="shared" si="832"/>
        <v>Pesticide</v>
      </c>
      <c r="AK1755" t="str">
        <f t="shared" si="844"/>
        <v/>
      </c>
      <c r="AL1755" t="str">
        <f t="shared" si="845"/>
        <v/>
      </c>
      <c r="AM1755" t="str">
        <f t="shared" si="833"/>
        <v/>
      </c>
      <c r="AN1755" t="str">
        <f t="shared" si="834"/>
        <v/>
      </c>
      <c r="AO1755" t="str">
        <f t="shared" si="835"/>
        <v>PAH</v>
      </c>
      <c r="AP1755" t="str">
        <f t="shared" si="836"/>
        <v/>
      </c>
    </row>
    <row r="1756" spans="1:42" hidden="1" x14ac:dyDescent="0.35">
      <c r="A1756">
        <v>40871607</v>
      </c>
      <c r="B1756" s="5" t="s">
        <v>584</v>
      </c>
      <c r="C1756" t="s">
        <v>585</v>
      </c>
      <c r="D1756">
        <v>2017</v>
      </c>
      <c r="E1756" t="s">
        <v>620</v>
      </c>
      <c r="F1756" s="4">
        <v>63218</v>
      </c>
      <c r="G1756" t="s">
        <v>343</v>
      </c>
      <c r="H1756" t="s">
        <v>175</v>
      </c>
      <c r="I1756" t="s">
        <v>693</v>
      </c>
      <c r="N1756" t="s">
        <v>606</v>
      </c>
      <c r="O1756" s="1" t="str">
        <f t="shared" si="852"/>
        <v>No</v>
      </c>
      <c r="Q1756">
        <v>100</v>
      </c>
      <c r="R1756">
        <f t="shared" si="851"/>
        <v>0</v>
      </c>
      <c r="S1756">
        <v>100</v>
      </c>
      <c r="T1756" t="s">
        <v>622</v>
      </c>
      <c r="U1756">
        <f t="shared" si="853"/>
        <v>0</v>
      </c>
      <c r="V1756">
        <f t="shared" si="854"/>
        <v>0</v>
      </c>
      <c r="W1756" t="s">
        <v>648</v>
      </c>
      <c r="X1756" t="str">
        <f t="shared" si="855"/>
        <v>No</v>
      </c>
      <c r="AB1756" t="s">
        <v>704</v>
      </c>
      <c r="AC1756" t="str">
        <f t="shared" si="849"/>
        <v>Yes</v>
      </c>
      <c r="AD1756" t="str">
        <f t="shared" si="840"/>
        <v>No</v>
      </c>
      <c r="AE1756" t="str">
        <f t="shared" si="841"/>
        <v>No</v>
      </c>
      <c r="AF1756" t="str">
        <f t="shared" si="842"/>
        <v>No</v>
      </c>
      <c r="AG1756" t="str">
        <f t="shared" si="843"/>
        <v>No</v>
      </c>
      <c r="AH1756" t="s">
        <v>349</v>
      </c>
      <c r="AI1756" t="s">
        <v>348</v>
      </c>
      <c r="AJ1756" t="str">
        <f t="shared" si="832"/>
        <v>Pesticide</v>
      </c>
      <c r="AK1756" t="str">
        <f t="shared" si="844"/>
        <v/>
      </c>
      <c r="AL1756" t="str">
        <f t="shared" si="845"/>
        <v/>
      </c>
      <c r="AM1756" t="str">
        <f t="shared" si="833"/>
        <v/>
      </c>
      <c r="AN1756" t="str">
        <f t="shared" si="834"/>
        <v/>
      </c>
      <c r="AO1756" t="str">
        <f t="shared" si="835"/>
        <v>PAH</v>
      </c>
      <c r="AP1756" t="str">
        <f t="shared" si="836"/>
        <v/>
      </c>
    </row>
    <row r="1757" spans="1:42" hidden="1" x14ac:dyDescent="0.35">
      <c r="A1757">
        <v>4087141</v>
      </c>
      <c r="B1757" t="s">
        <v>582</v>
      </c>
      <c r="C1757" t="s">
        <v>583</v>
      </c>
      <c r="D1757">
        <v>2017</v>
      </c>
      <c r="E1757" t="s">
        <v>620</v>
      </c>
      <c r="F1757" s="4">
        <v>63218</v>
      </c>
      <c r="G1757" t="s">
        <v>343</v>
      </c>
      <c r="H1757" t="s">
        <v>175</v>
      </c>
      <c r="I1757" t="s">
        <v>693</v>
      </c>
      <c r="N1757" t="s">
        <v>606</v>
      </c>
      <c r="O1757" s="1" t="str">
        <f t="shared" si="852"/>
        <v>No</v>
      </c>
      <c r="Q1757">
        <v>100</v>
      </c>
      <c r="R1757">
        <f t="shared" si="851"/>
        <v>0</v>
      </c>
      <c r="S1757">
        <v>100</v>
      </c>
      <c r="T1757" t="s">
        <v>622</v>
      </c>
      <c r="U1757">
        <f t="shared" si="853"/>
        <v>0</v>
      </c>
      <c r="V1757">
        <f t="shared" si="854"/>
        <v>0</v>
      </c>
      <c r="W1757" t="s">
        <v>648</v>
      </c>
      <c r="X1757" t="str">
        <f t="shared" si="855"/>
        <v>No</v>
      </c>
      <c r="AB1757" t="s">
        <v>704</v>
      </c>
      <c r="AC1757" t="str">
        <f t="shared" si="849"/>
        <v>Yes</v>
      </c>
      <c r="AD1757" t="str">
        <f t="shared" si="840"/>
        <v>No</v>
      </c>
      <c r="AE1757" t="str">
        <f t="shared" si="841"/>
        <v>No</v>
      </c>
      <c r="AF1757" t="str">
        <f t="shared" si="842"/>
        <v>No</v>
      </c>
      <c r="AG1757" t="str">
        <f t="shared" si="843"/>
        <v>No</v>
      </c>
      <c r="AH1757" t="s">
        <v>349</v>
      </c>
      <c r="AI1757" t="s">
        <v>348</v>
      </c>
      <c r="AJ1757" t="str">
        <f t="shared" si="832"/>
        <v>Pesticide</v>
      </c>
      <c r="AK1757" t="str">
        <f t="shared" si="844"/>
        <v/>
      </c>
      <c r="AL1757" t="str">
        <f t="shared" si="845"/>
        <v/>
      </c>
      <c r="AM1757" t="str">
        <f t="shared" si="833"/>
        <v/>
      </c>
      <c r="AN1757" t="str">
        <f t="shared" si="834"/>
        <v/>
      </c>
      <c r="AO1757" t="str">
        <f t="shared" si="835"/>
        <v>PAH</v>
      </c>
      <c r="AP1757" t="str">
        <f t="shared" si="836"/>
        <v/>
      </c>
    </row>
    <row r="1758" spans="1:42" hidden="1" x14ac:dyDescent="0.35">
      <c r="A1758">
        <v>4087098</v>
      </c>
      <c r="B1758" t="s">
        <v>579</v>
      </c>
      <c r="C1758" t="s">
        <v>580</v>
      </c>
      <c r="D1758">
        <v>2017</v>
      </c>
      <c r="E1758" t="s">
        <v>620</v>
      </c>
      <c r="F1758" s="4">
        <v>63218</v>
      </c>
      <c r="G1758" t="s">
        <v>343</v>
      </c>
      <c r="H1758" t="s">
        <v>175</v>
      </c>
      <c r="I1758" t="s">
        <v>693</v>
      </c>
      <c r="N1758" t="s">
        <v>606</v>
      </c>
      <c r="O1758" s="1" t="str">
        <f t="shared" si="852"/>
        <v>No</v>
      </c>
      <c r="Q1758">
        <v>100</v>
      </c>
      <c r="R1758">
        <f t="shared" si="851"/>
        <v>0</v>
      </c>
      <c r="S1758">
        <v>100</v>
      </c>
      <c r="T1758" t="s">
        <v>622</v>
      </c>
      <c r="U1758">
        <f t="shared" si="853"/>
        <v>0</v>
      </c>
      <c r="V1758">
        <f t="shared" si="854"/>
        <v>0</v>
      </c>
      <c r="W1758" t="s">
        <v>648</v>
      </c>
      <c r="X1758" t="str">
        <f t="shared" si="855"/>
        <v>No</v>
      </c>
      <c r="AB1758" t="s">
        <v>704</v>
      </c>
      <c r="AC1758" t="str">
        <f t="shared" si="849"/>
        <v>Yes</v>
      </c>
      <c r="AD1758" t="str">
        <f t="shared" si="840"/>
        <v>No</v>
      </c>
      <c r="AE1758" t="str">
        <f t="shared" si="841"/>
        <v>No</v>
      </c>
      <c r="AF1758" t="str">
        <f t="shared" si="842"/>
        <v>No</v>
      </c>
      <c r="AG1758" t="str">
        <f t="shared" si="843"/>
        <v>No</v>
      </c>
      <c r="AH1758" t="s">
        <v>349</v>
      </c>
      <c r="AI1758" t="s">
        <v>348</v>
      </c>
      <c r="AJ1758" t="str">
        <f t="shared" si="832"/>
        <v>Pesticide</v>
      </c>
      <c r="AK1758" t="str">
        <f t="shared" si="844"/>
        <v/>
      </c>
      <c r="AL1758" t="str">
        <f t="shared" si="845"/>
        <v/>
      </c>
      <c r="AM1758" t="str">
        <f t="shared" si="833"/>
        <v/>
      </c>
      <c r="AN1758" t="str">
        <f t="shared" si="834"/>
        <v/>
      </c>
      <c r="AO1758" t="str">
        <f t="shared" si="835"/>
        <v>PAH</v>
      </c>
      <c r="AP1758" t="str">
        <f t="shared" si="836"/>
        <v/>
      </c>
    </row>
    <row r="1759" spans="1:42" hidden="1" x14ac:dyDescent="0.35">
      <c r="A1759">
        <v>40870855</v>
      </c>
      <c r="B1759" t="s">
        <v>577</v>
      </c>
      <c r="C1759" t="s">
        <v>578</v>
      </c>
      <c r="D1759">
        <v>2017</v>
      </c>
      <c r="E1759" t="s">
        <v>620</v>
      </c>
      <c r="F1759" s="4">
        <v>63218</v>
      </c>
      <c r="G1759" t="s">
        <v>343</v>
      </c>
      <c r="H1759" t="s">
        <v>175</v>
      </c>
      <c r="I1759" t="s">
        <v>693</v>
      </c>
      <c r="N1759" t="s">
        <v>606</v>
      </c>
      <c r="O1759" s="1" t="str">
        <f t="shared" si="852"/>
        <v>No</v>
      </c>
      <c r="Q1759">
        <v>100</v>
      </c>
      <c r="R1759">
        <f t="shared" si="851"/>
        <v>0</v>
      </c>
      <c r="S1759">
        <v>100</v>
      </c>
      <c r="T1759" t="s">
        <v>622</v>
      </c>
      <c r="U1759">
        <f t="shared" si="853"/>
        <v>0</v>
      </c>
      <c r="V1759">
        <f t="shared" si="854"/>
        <v>0</v>
      </c>
      <c r="W1759" t="s">
        <v>648</v>
      </c>
      <c r="X1759" t="str">
        <f t="shared" si="855"/>
        <v>No</v>
      </c>
      <c r="AB1759" t="s">
        <v>704</v>
      </c>
      <c r="AC1759" t="str">
        <f t="shared" si="849"/>
        <v>Yes</v>
      </c>
      <c r="AD1759" t="str">
        <f t="shared" si="840"/>
        <v>No</v>
      </c>
      <c r="AE1759" t="str">
        <f t="shared" si="841"/>
        <v>No</v>
      </c>
      <c r="AF1759" t="str">
        <f t="shared" si="842"/>
        <v>No</v>
      </c>
      <c r="AG1759" t="str">
        <f t="shared" si="843"/>
        <v>No</v>
      </c>
      <c r="AH1759" t="s">
        <v>349</v>
      </c>
      <c r="AI1759" t="s">
        <v>348</v>
      </c>
      <c r="AJ1759" t="str">
        <f t="shared" si="832"/>
        <v>Pesticide</v>
      </c>
      <c r="AK1759" t="str">
        <f t="shared" si="844"/>
        <v/>
      </c>
      <c r="AL1759" t="str">
        <f t="shared" si="845"/>
        <v/>
      </c>
      <c r="AM1759" t="str">
        <f t="shared" si="833"/>
        <v/>
      </c>
      <c r="AN1759" t="str">
        <f t="shared" si="834"/>
        <v/>
      </c>
      <c r="AO1759" t="str">
        <f t="shared" si="835"/>
        <v>PAH</v>
      </c>
      <c r="AP1759" t="str">
        <f t="shared" si="836"/>
        <v/>
      </c>
    </row>
    <row r="1760" spans="1:42" hidden="1" x14ac:dyDescent="0.35">
      <c r="A1760">
        <v>4087014</v>
      </c>
      <c r="B1760" t="s">
        <v>575</v>
      </c>
      <c r="C1760" t="s">
        <v>576</v>
      </c>
      <c r="D1760">
        <v>2017</v>
      </c>
      <c r="E1760" t="s">
        <v>620</v>
      </c>
      <c r="F1760" s="4">
        <v>63218</v>
      </c>
      <c r="G1760" t="s">
        <v>343</v>
      </c>
      <c r="H1760" t="s">
        <v>175</v>
      </c>
      <c r="I1760" t="s">
        <v>693</v>
      </c>
      <c r="N1760" t="s">
        <v>606</v>
      </c>
      <c r="O1760" s="1" t="str">
        <f t="shared" si="852"/>
        <v>No</v>
      </c>
      <c r="Q1760">
        <v>100</v>
      </c>
      <c r="R1760">
        <f t="shared" si="851"/>
        <v>0</v>
      </c>
      <c r="S1760">
        <v>100</v>
      </c>
      <c r="T1760" t="s">
        <v>622</v>
      </c>
      <c r="U1760">
        <f t="shared" si="853"/>
        <v>0</v>
      </c>
      <c r="V1760">
        <f t="shared" si="854"/>
        <v>0</v>
      </c>
      <c r="W1760" t="s">
        <v>648</v>
      </c>
      <c r="X1760" t="str">
        <f t="shared" si="855"/>
        <v>No</v>
      </c>
      <c r="AB1760" t="s">
        <v>704</v>
      </c>
      <c r="AC1760" t="str">
        <f t="shared" si="849"/>
        <v>Yes</v>
      </c>
      <c r="AD1760" t="str">
        <f t="shared" si="840"/>
        <v>No</v>
      </c>
      <c r="AE1760" t="str">
        <f t="shared" si="841"/>
        <v>No</v>
      </c>
      <c r="AF1760" t="str">
        <f t="shared" si="842"/>
        <v>No</v>
      </c>
      <c r="AG1760" t="str">
        <f t="shared" si="843"/>
        <v>No</v>
      </c>
      <c r="AH1760" t="s">
        <v>349</v>
      </c>
      <c r="AI1760" t="s">
        <v>348</v>
      </c>
      <c r="AJ1760" t="str">
        <f t="shared" si="832"/>
        <v>Pesticide</v>
      </c>
      <c r="AK1760" t="str">
        <f t="shared" si="844"/>
        <v/>
      </c>
      <c r="AL1760" t="str">
        <f t="shared" si="845"/>
        <v/>
      </c>
      <c r="AM1760" t="str">
        <f t="shared" si="833"/>
        <v/>
      </c>
      <c r="AN1760" t="str">
        <f t="shared" si="834"/>
        <v/>
      </c>
      <c r="AO1760" t="str">
        <f t="shared" si="835"/>
        <v>PAH</v>
      </c>
      <c r="AP1760" t="str">
        <f t="shared" si="836"/>
        <v/>
      </c>
    </row>
    <row r="1761" spans="1:42" hidden="1" x14ac:dyDescent="0.35">
      <c r="A1761" s="1">
        <v>40870112</v>
      </c>
      <c r="B1761" s="1" t="s">
        <v>573</v>
      </c>
      <c r="C1761" s="1" t="s">
        <v>574</v>
      </c>
      <c r="D1761" s="1">
        <v>2017</v>
      </c>
      <c r="E1761" s="1" t="s">
        <v>618</v>
      </c>
      <c r="F1761" s="1">
        <v>34461</v>
      </c>
      <c r="G1761" s="1" t="s">
        <v>187</v>
      </c>
      <c r="H1761" s="1" t="s">
        <v>17</v>
      </c>
      <c r="I1761" s="1" t="s">
        <v>596</v>
      </c>
      <c r="J1761" s="1">
        <v>4433</v>
      </c>
      <c r="K1761" s="1" t="s">
        <v>614</v>
      </c>
      <c r="L1761" s="1" t="s">
        <v>543</v>
      </c>
      <c r="M1761" s="1"/>
      <c r="N1761" s="1" t="s">
        <v>606</v>
      </c>
      <c r="O1761" s="1" t="str">
        <f t="shared" si="852"/>
        <v>No</v>
      </c>
      <c r="P1761" s="1" t="s">
        <v>722</v>
      </c>
      <c r="Q1761" s="1">
        <v>0.02</v>
      </c>
      <c r="R1761" s="1">
        <f t="shared" si="851"/>
        <v>0</v>
      </c>
      <c r="S1761" s="1">
        <v>0.02</v>
      </c>
      <c r="T1761" s="1" t="s">
        <v>7</v>
      </c>
      <c r="U1761" s="1">
        <f t="shared" si="853"/>
        <v>0</v>
      </c>
      <c r="V1761" s="1">
        <f>S1761</f>
        <v>0.02</v>
      </c>
      <c r="W1761" s="1" t="s">
        <v>177</v>
      </c>
      <c r="X1761" s="1" t="str">
        <f>IF(N1761="E", "Yes", "No")</f>
        <v>No</v>
      </c>
      <c r="AB1761" t="s">
        <v>358</v>
      </c>
      <c r="AC1761" t="str">
        <f t="shared" si="849"/>
        <v>No</v>
      </c>
      <c r="AD1761" t="str">
        <f t="shared" si="840"/>
        <v>No</v>
      </c>
      <c r="AE1761" t="str">
        <f t="shared" si="841"/>
        <v>Yes</v>
      </c>
      <c r="AF1761" t="str">
        <f t="shared" si="842"/>
        <v>Yes</v>
      </c>
      <c r="AG1761" t="str">
        <f t="shared" si="843"/>
        <v>No</v>
      </c>
      <c r="AH1761" t="s">
        <v>349</v>
      </c>
      <c r="AI1761" t="s">
        <v>348</v>
      </c>
      <c r="AJ1761" t="str">
        <f t="shared" si="832"/>
        <v/>
      </c>
      <c r="AK1761" t="str">
        <f t="shared" si="844"/>
        <v/>
      </c>
      <c r="AL1761" t="str">
        <f t="shared" si="845"/>
        <v>Consumer</v>
      </c>
      <c r="AM1761" t="str">
        <f t="shared" si="833"/>
        <v>Industrial</v>
      </c>
      <c r="AN1761" t="str">
        <f t="shared" si="834"/>
        <v/>
      </c>
      <c r="AO1761" t="str">
        <f t="shared" si="835"/>
        <v>PAH</v>
      </c>
      <c r="AP1761" t="str">
        <f t="shared" si="836"/>
        <v/>
      </c>
    </row>
    <row r="1762" spans="1:42" hidden="1" x14ac:dyDescent="0.35">
      <c r="A1762" s="1">
        <v>40870112</v>
      </c>
      <c r="B1762" s="1" t="s">
        <v>573</v>
      </c>
      <c r="C1762" s="1" t="s">
        <v>574</v>
      </c>
      <c r="D1762" s="1">
        <v>2017</v>
      </c>
      <c r="E1762" s="1" t="s">
        <v>618</v>
      </c>
      <c r="F1762" s="1">
        <v>67997</v>
      </c>
      <c r="G1762" s="1" t="s">
        <v>319</v>
      </c>
      <c r="H1762" s="1" t="s">
        <v>151</v>
      </c>
      <c r="I1762" s="1" t="s">
        <v>597</v>
      </c>
      <c r="J1762" s="1">
        <v>2440</v>
      </c>
      <c r="K1762" s="1" t="s">
        <v>345</v>
      </c>
      <c r="L1762" s="1" t="s">
        <v>563</v>
      </c>
      <c r="M1762" s="1"/>
      <c r="N1762" s="1" t="s">
        <v>606</v>
      </c>
      <c r="O1762" s="1" t="str">
        <f t="shared" si="852"/>
        <v>No</v>
      </c>
      <c r="P1762" s="1" t="s">
        <v>722</v>
      </c>
      <c r="Q1762" s="1">
        <v>44</v>
      </c>
      <c r="R1762" s="1">
        <f t="shared" si="851"/>
        <v>0</v>
      </c>
      <c r="S1762" s="1">
        <v>44</v>
      </c>
      <c r="T1762" s="1" t="s">
        <v>30</v>
      </c>
      <c r="U1762" s="1">
        <f t="shared" ref="U1762:V1765" si="856">R1762/1000</f>
        <v>0</v>
      </c>
      <c r="V1762" s="1">
        <f t="shared" si="856"/>
        <v>4.3999999999999997E-2</v>
      </c>
      <c r="W1762" s="1" t="s">
        <v>318</v>
      </c>
      <c r="X1762" s="1" t="str">
        <f>IF(N1762="E", "Yes", "No")</f>
        <v>No</v>
      </c>
      <c r="AB1762" t="s">
        <v>490</v>
      </c>
      <c r="AC1762" t="str">
        <f t="shared" si="849"/>
        <v>No</v>
      </c>
      <c r="AD1762" t="str">
        <f t="shared" si="840"/>
        <v>Yes</v>
      </c>
      <c r="AE1762" t="str">
        <f t="shared" si="841"/>
        <v>No</v>
      </c>
      <c r="AF1762" t="str">
        <f t="shared" si="842"/>
        <v>No</v>
      </c>
      <c r="AG1762" t="str">
        <f t="shared" si="843"/>
        <v>Yes</v>
      </c>
      <c r="AH1762" s="1" t="s">
        <v>348</v>
      </c>
      <c r="AI1762" t="s">
        <v>348</v>
      </c>
      <c r="AJ1762" t="str">
        <f t="shared" si="832"/>
        <v/>
      </c>
      <c r="AK1762" t="str">
        <f t="shared" si="844"/>
        <v>PCP</v>
      </c>
      <c r="AL1762" t="str">
        <f t="shared" si="845"/>
        <v/>
      </c>
      <c r="AM1762" t="str">
        <f t="shared" si="833"/>
        <v/>
      </c>
      <c r="AN1762" t="str">
        <f t="shared" si="834"/>
        <v>Pharmaceutical</v>
      </c>
      <c r="AO1762" t="str">
        <f t="shared" si="835"/>
        <v/>
      </c>
      <c r="AP1762" t="str">
        <f t="shared" si="836"/>
        <v/>
      </c>
    </row>
    <row r="1763" spans="1:42" hidden="1" x14ac:dyDescent="0.35">
      <c r="A1763" s="1">
        <v>40870112</v>
      </c>
      <c r="B1763" s="1" t="s">
        <v>573</v>
      </c>
      <c r="C1763" s="1" t="s">
        <v>574</v>
      </c>
      <c r="D1763" s="1">
        <v>2017</v>
      </c>
      <c r="E1763" s="1" t="s">
        <v>618</v>
      </c>
      <c r="F1763" s="1">
        <v>67478</v>
      </c>
      <c r="G1763" s="1" t="s">
        <v>269</v>
      </c>
      <c r="H1763" s="1" t="s">
        <v>106</v>
      </c>
      <c r="I1763" s="1" t="s">
        <v>597</v>
      </c>
      <c r="J1763" s="1">
        <v>2440</v>
      </c>
      <c r="K1763" s="1" t="s">
        <v>345</v>
      </c>
      <c r="L1763" s="1" t="s">
        <v>345</v>
      </c>
      <c r="M1763" s="1"/>
      <c r="N1763" s="1" t="s">
        <v>606</v>
      </c>
      <c r="O1763" s="1" t="str">
        <f t="shared" si="852"/>
        <v>No</v>
      </c>
      <c r="P1763" s="1" t="s">
        <v>722</v>
      </c>
      <c r="Q1763" s="1">
        <v>80</v>
      </c>
      <c r="R1763" s="1">
        <f t="shared" si="851"/>
        <v>0</v>
      </c>
      <c r="S1763" s="1">
        <v>30</v>
      </c>
      <c r="T1763" s="1" t="s">
        <v>30</v>
      </c>
      <c r="U1763" s="1">
        <f t="shared" si="856"/>
        <v>0</v>
      </c>
      <c r="V1763" s="1">
        <f t="shared" si="856"/>
        <v>0.03</v>
      </c>
      <c r="W1763" s="1" t="s">
        <v>231</v>
      </c>
      <c r="X1763" s="1" t="str">
        <f>IF(N1763="E", "Yes", "No")</f>
        <v>No</v>
      </c>
      <c r="AB1763" t="s">
        <v>446</v>
      </c>
      <c r="AC1763" t="str">
        <f t="shared" si="849"/>
        <v>No</v>
      </c>
      <c r="AD1763" t="str">
        <f t="shared" si="840"/>
        <v>No</v>
      </c>
      <c r="AE1763" t="str">
        <f t="shared" si="841"/>
        <v>No</v>
      </c>
      <c r="AF1763" t="str">
        <f t="shared" si="842"/>
        <v>No</v>
      </c>
      <c r="AG1763" t="str">
        <f t="shared" si="843"/>
        <v>Yes</v>
      </c>
      <c r="AH1763" s="1" t="s">
        <v>348</v>
      </c>
      <c r="AI1763" t="s">
        <v>348</v>
      </c>
      <c r="AJ1763" t="str">
        <f t="shared" si="832"/>
        <v/>
      </c>
      <c r="AK1763" t="str">
        <f t="shared" si="844"/>
        <v/>
      </c>
      <c r="AL1763" t="str">
        <f t="shared" si="845"/>
        <v/>
      </c>
      <c r="AM1763" t="str">
        <f t="shared" si="833"/>
        <v/>
      </c>
      <c r="AN1763" t="str">
        <f t="shared" si="834"/>
        <v>Pharmaceutical</v>
      </c>
      <c r="AO1763" t="str">
        <f t="shared" si="835"/>
        <v/>
      </c>
      <c r="AP1763" t="str">
        <f t="shared" si="836"/>
        <v/>
      </c>
    </row>
    <row r="1764" spans="1:42" hidden="1" x14ac:dyDescent="0.35">
      <c r="A1764" s="1">
        <v>40870112</v>
      </c>
      <c r="B1764" s="1" t="s">
        <v>573</v>
      </c>
      <c r="C1764" s="1" t="s">
        <v>574</v>
      </c>
      <c r="D1764" s="1">
        <v>2017</v>
      </c>
      <c r="E1764" s="1" t="s">
        <v>618</v>
      </c>
      <c r="F1764" s="1">
        <v>67517</v>
      </c>
      <c r="G1764" s="1" t="s">
        <v>302</v>
      </c>
      <c r="H1764" s="1" t="s">
        <v>136</v>
      </c>
      <c r="I1764" s="1" t="s">
        <v>597</v>
      </c>
      <c r="J1764" s="1">
        <v>2440</v>
      </c>
      <c r="K1764" s="1" t="s">
        <v>345</v>
      </c>
      <c r="L1764" s="1" t="s">
        <v>345</v>
      </c>
      <c r="M1764" s="1" t="s">
        <v>345</v>
      </c>
      <c r="O1764" s="1" t="str">
        <f t="shared" si="852"/>
        <v>Yes</v>
      </c>
      <c r="P1764" s="1" t="s">
        <v>349</v>
      </c>
      <c r="Q1764" s="1">
        <v>7.79</v>
      </c>
      <c r="R1764" s="1">
        <f t="shared" si="851"/>
        <v>7.79</v>
      </c>
      <c r="S1764" s="1">
        <v>7.4</v>
      </c>
      <c r="T1764" s="1" t="s">
        <v>30</v>
      </c>
      <c r="U1764" s="1">
        <f t="shared" si="856"/>
        <v>7.79E-3</v>
      </c>
      <c r="V1764" s="1">
        <f t="shared" si="856"/>
        <v>7.4000000000000003E-3</v>
      </c>
      <c r="W1764" s="1" t="s">
        <v>231</v>
      </c>
      <c r="X1764" s="1" t="str">
        <f>IF(S1764&lt;R1764, "Yes*", "No")</f>
        <v>Yes*</v>
      </c>
      <c r="AB1764" s="1" t="s">
        <v>478</v>
      </c>
      <c r="AC1764" t="str">
        <f t="shared" si="849"/>
        <v>No</v>
      </c>
      <c r="AD1764" t="str">
        <f t="shared" si="840"/>
        <v>No</v>
      </c>
      <c r="AE1764" t="str">
        <f t="shared" si="841"/>
        <v>No</v>
      </c>
      <c r="AF1764" t="str">
        <f t="shared" si="842"/>
        <v>No</v>
      </c>
      <c r="AG1764" t="str">
        <f t="shared" si="843"/>
        <v>Yes</v>
      </c>
      <c r="AH1764" s="1" t="s">
        <v>348</v>
      </c>
      <c r="AI1764" t="s">
        <v>348</v>
      </c>
      <c r="AJ1764" t="str">
        <f t="shared" si="832"/>
        <v/>
      </c>
      <c r="AK1764" t="str">
        <f t="shared" si="844"/>
        <v/>
      </c>
      <c r="AL1764" t="str">
        <f t="shared" si="845"/>
        <v/>
      </c>
      <c r="AM1764" t="str">
        <f t="shared" si="833"/>
        <v/>
      </c>
      <c r="AN1764" t="str">
        <f t="shared" si="834"/>
        <v>Pharmaceutical</v>
      </c>
      <c r="AO1764" t="str">
        <f t="shared" si="835"/>
        <v/>
      </c>
      <c r="AP1764" t="str">
        <f t="shared" si="836"/>
        <v/>
      </c>
    </row>
    <row r="1765" spans="1:42" hidden="1" x14ac:dyDescent="0.35">
      <c r="A1765" s="1">
        <v>40870112</v>
      </c>
      <c r="B1765" s="1" t="s">
        <v>573</v>
      </c>
      <c r="C1765" s="1" t="s">
        <v>574</v>
      </c>
      <c r="D1765" s="1">
        <v>2017</v>
      </c>
      <c r="E1765" s="1" t="s">
        <v>618</v>
      </c>
      <c r="F1765" s="1">
        <v>67532</v>
      </c>
      <c r="G1765" s="1" t="s">
        <v>315</v>
      </c>
      <c r="H1765" s="1" t="s">
        <v>149</v>
      </c>
      <c r="I1765" s="1" t="s">
        <v>597</v>
      </c>
      <c r="J1765" s="1">
        <v>2440</v>
      </c>
      <c r="K1765" s="1" t="s">
        <v>345</v>
      </c>
      <c r="L1765" s="1" t="s">
        <v>345</v>
      </c>
      <c r="M1765" s="1"/>
      <c r="N1765" s="1" t="s">
        <v>606</v>
      </c>
      <c r="O1765" s="1" t="str">
        <f t="shared" si="852"/>
        <v>No</v>
      </c>
      <c r="P1765" s="1" t="s">
        <v>722</v>
      </c>
      <c r="Q1765" s="1">
        <v>80</v>
      </c>
      <c r="R1765" s="1">
        <f t="shared" si="851"/>
        <v>0</v>
      </c>
      <c r="S1765" s="1">
        <v>80</v>
      </c>
      <c r="T1765" s="1" t="s">
        <v>30</v>
      </c>
      <c r="U1765" s="1">
        <f t="shared" si="856"/>
        <v>0</v>
      </c>
      <c r="V1765" s="1">
        <f t="shared" si="856"/>
        <v>0.08</v>
      </c>
      <c r="W1765" s="1" t="s">
        <v>231</v>
      </c>
      <c r="X1765" s="1" t="str">
        <f t="shared" ref="X1765:X1770" si="857">IF(N1765="E", "Yes", "No")</f>
        <v>No</v>
      </c>
      <c r="AB1765" s="1" t="s">
        <v>445</v>
      </c>
      <c r="AC1765" t="str">
        <f t="shared" si="849"/>
        <v>No</v>
      </c>
      <c r="AD1765" t="str">
        <f t="shared" si="840"/>
        <v>No</v>
      </c>
      <c r="AE1765" t="str">
        <f t="shared" si="841"/>
        <v>No</v>
      </c>
      <c r="AF1765" t="str">
        <f t="shared" si="842"/>
        <v>No</v>
      </c>
      <c r="AG1765" t="str">
        <f t="shared" si="843"/>
        <v>Yes</v>
      </c>
      <c r="AH1765" s="1" t="s">
        <v>348</v>
      </c>
      <c r="AI1765" t="s">
        <v>348</v>
      </c>
      <c r="AJ1765" t="str">
        <f t="shared" si="832"/>
        <v/>
      </c>
      <c r="AK1765" t="str">
        <f t="shared" si="844"/>
        <v/>
      </c>
      <c r="AL1765" t="str">
        <f t="shared" si="845"/>
        <v/>
      </c>
      <c r="AM1765" t="str">
        <f t="shared" si="833"/>
        <v/>
      </c>
      <c r="AN1765" t="str">
        <f t="shared" si="834"/>
        <v>Pharmaceutical</v>
      </c>
      <c r="AO1765" t="str">
        <f t="shared" si="835"/>
        <v/>
      </c>
      <c r="AP1765" t="str">
        <f t="shared" si="836"/>
        <v/>
      </c>
    </row>
    <row r="1766" spans="1:42" hidden="1" x14ac:dyDescent="0.35">
      <c r="A1766" s="1">
        <v>40870112</v>
      </c>
      <c r="B1766" s="1" t="s">
        <v>573</v>
      </c>
      <c r="C1766" s="1" t="s">
        <v>574</v>
      </c>
      <c r="D1766" s="1">
        <v>2017</v>
      </c>
      <c r="E1766" s="1" t="s">
        <v>618</v>
      </c>
      <c r="F1766" s="1">
        <v>39032</v>
      </c>
      <c r="G1766" s="1" t="s">
        <v>193</v>
      </c>
      <c r="H1766" s="1" t="s">
        <v>24</v>
      </c>
      <c r="I1766" s="1" t="s">
        <v>596</v>
      </c>
      <c r="J1766" s="1">
        <v>4433</v>
      </c>
      <c r="K1766" s="1" t="s">
        <v>614</v>
      </c>
      <c r="L1766" s="1" t="s">
        <v>549</v>
      </c>
      <c r="M1766" s="1"/>
      <c r="N1766" s="1" t="s">
        <v>606</v>
      </c>
      <c r="O1766" s="1" t="str">
        <f t="shared" si="852"/>
        <v>No</v>
      </c>
      <c r="P1766" s="1" t="s">
        <v>722</v>
      </c>
      <c r="Q1766" s="1">
        <v>1.6</v>
      </c>
      <c r="R1766" s="1">
        <f t="shared" si="851"/>
        <v>0</v>
      </c>
      <c r="S1766" s="1">
        <v>1.6</v>
      </c>
      <c r="T1766" s="1" t="s">
        <v>7</v>
      </c>
      <c r="U1766" s="1">
        <f>R1766/1</f>
        <v>0</v>
      </c>
      <c r="V1766" s="1">
        <f>S1766</f>
        <v>1.6</v>
      </c>
      <c r="W1766" s="1" t="s">
        <v>177</v>
      </c>
      <c r="X1766" s="1" t="str">
        <f t="shared" si="857"/>
        <v>No</v>
      </c>
      <c r="AB1766" t="s">
        <v>364</v>
      </c>
      <c r="AC1766" t="s">
        <v>349</v>
      </c>
      <c r="AD1766" t="str">
        <f t="shared" si="840"/>
        <v>Yes</v>
      </c>
      <c r="AE1766" t="str">
        <f t="shared" si="841"/>
        <v>Yes</v>
      </c>
      <c r="AF1766" t="str">
        <f t="shared" si="842"/>
        <v>Yes</v>
      </c>
      <c r="AG1766" t="str">
        <f t="shared" si="843"/>
        <v>No</v>
      </c>
      <c r="AH1766" t="s">
        <v>348</v>
      </c>
      <c r="AI1766" t="s">
        <v>348</v>
      </c>
      <c r="AJ1766" t="str">
        <f t="shared" si="832"/>
        <v>Pesticide</v>
      </c>
      <c r="AK1766" t="str">
        <f t="shared" si="844"/>
        <v>PCP</v>
      </c>
      <c r="AL1766" t="str">
        <f t="shared" si="845"/>
        <v>Consumer</v>
      </c>
      <c r="AM1766" t="str">
        <f t="shared" si="833"/>
        <v>Industrial</v>
      </c>
      <c r="AN1766" t="str">
        <f t="shared" si="834"/>
        <v/>
      </c>
      <c r="AO1766" t="str">
        <f t="shared" si="835"/>
        <v/>
      </c>
      <c r="AP1766" t="str">
        <f t="shared" si="836"/>
        <v/>
      </c>
    </row>
    <row r="1767" spans="1:42" hidden="1" x14ac:dyDescent="0.35">
      <c r="A1767" s="1">
        <v>40870112</v>
      </c>
      <c r="B1767" s="1" t="s">
        <v>573</v>
      </c>
      <c r="C1767" s="1" t="s">
        <v>574</v>
      </c>
      <c r="D1767" s="1">
        <v>2017</v>
      </c>
      <c r="E1767" s="1" t="s">
        <v>618</v>
      </c>
      <c r="F1767" s="1">
        <v>62827</v>
      </c>
      <c r="G1767" s="1" t="s">
        <v>223</v>
      </c>
      <c r="H1767" s="1" t="s">
        <v>61</v>
      </c>
      <c r="I1767" s="1" t="s">
        <v>596</v>
      </c>
      <c r="J1767" s="1">
        <v>4433</v>
      </c>
      <c r="K1767" s="1" t="s">
        <v>614</v>
      </c>
      <c r="L1767" s="1" t="s">
        <v>557</v>
      </c>
      <c r="M1767" s="1"/>
      <c r="N1767" s="1" t="s">
        <v>606</v>
      </c>
      <c r="O1767" s="1" t="str">
        <f t="shared" si="852"/>
        <v>No</v>
      </c>
      <c r="P1767" s="1" t="s">
        <v>722</v>
      </c>
      <c r="Q1767" s="1">
        <v>0.32</v>
      </c>
      <c r="R1767" s="1">
        <f t="shared" si="851"/>
        <v>0</v>
      </c>
      <c r="S1767" s="1">
        <v>0.32</v>
      </c>
      <c r="T1767" s="1" t="s">
        <v>7</v>
      </c>
      <c r="U1767" s="1">
        <f>R1767/1</f>
        <v>0</v>
      </c>
      <c r="V1767" s="1">
        <f>S1767</f>
        <v>0.32</v>
      </c>
      <c r="W1767" s="1" t="s">
        <v>177</v>
      </c>
      <c r="X1767" s="1" t="str">
        <f t="shared" si="857"/>
        <v>No</v>
      </c>
      <c r="AB1767" s="1" t="s">
        <v>400</v>
      </c>
      <c r="AC1767" t="str">
        <f>IF(ISNUMBER(SEARCH("Pesticide, active_ingredient", AB1767)), "Yes", "No")</f>
        <v>No</v>
      </c>
      <c r="AD1767" t="str">
        <f t="shared" si="840"/>
        <v>No</v>
      </c>
      <c r="AE1767" t="str">
        <f t="shared" si="841"/>
        <v>Yes</v>
      </c>
      <c r="AF1767" t="str">
        <f t="shared" si="842"/>
        <v>No</v>
      </c>
      <c r="AG1767" t="str">
        <f t="shared" si="843"/>
        <v>Yes</v>
      </c>
      <c r="AH1767" s="1" t="s">
        <v>348</v>
      </c>
      <c r="AI1767" t="s">
        <v>348</v>
      </c>
      <c r="AJ1767" t="str">
        <f t="shared" si="832"/>
        <v/>
      </c>
      <c r="AK1767" t="str">
        <f t="shared" si="844"/>
        <v/>
      </c>
      <c r="AL1767" t="str">
        <f t="shared" si="845"/>
        <v>Consumer</v>
      </c>
      <c r="AM1767" t="str">
        <f t="shared" si="833"/>
        <v/>
      </c>
      <c r="AN1767" t="str">
        <f t="shared" si="834"/>
        <v>Pharmaceutical</v>
      </c>
      <c r="AO1767" t="str">
        <f t="shared" si="835"/>
        <v/>
      </c>
      <c r="AP1767" t="str">
        <f t="shared" si="836"/>
        <v/>
      </c>
    </row>
    <row r="1768" spans="1:42" hidden="1" x14ac:dyDescent="0.35">
      <c r="A1768" s="1">
        <v>40870112</v>
      </c>
      <c r="B1768" s="1" t="s">
        <v>573</v>
      </c>
      <c r="C1768" s="1" t="s">
        <v>574</v>
      </c>
      <c r="D1768" s="1">
        <v>2017</v>
      </c>
      <c r="E1768" s="1" t="s">
        <v>618</v>
      </c>
      <c r="F1768" s="1">
        <v>81696</v>
      </c>
      <c r="G1768" s="1" t="s">
        <v>342</v>
      </c>
      <c r="H1768" s="1" t="s">
        <v>174</v>
      </c>
      <c r="I1768" s="1" t="s">
        <v>596</v>
      </c>
      <c r="J1768" s="1">
        <v>4433</v>
      </c>
      <c r="K1768" s="1" t="s">
        <v>614</v>
      </c>
      <c r="L1768" s="1" t="s">
        <v>543</v>
      </c>
      <c r="M1768" s="1"/>
      <c r="N1768" s="1" t="s">
        <v>606</v>
      </c>
      <c r="O1768" s="1" t="str">
        <f t="shared" si="852"/>
        <v>No</v>
      </c>
      <c r="P1768" s="1" t="s">
        <v>722</v>
      </c>
      <c r="Q1768" s="1">
        <v>0.04</v>
      </c>
      <c r="R1768" s="1">
        <f t="shared" si="851"/>
        <v>0</v>
      </c>
      <c r="S1768" s="1">
        <v>0.04</v>
      </c>
      <c r="T1768" s="1" t="s">
        <v>7</v>
      </c>
      <c r="U1768" s="1">
        <f>R1768/1</f>
        <v>0</v>
      </c>
      <c r="V1768" s="1">
        <f>S1768</f>
        <v>0.04</v>
      </c>
      <c r="W1768" s="1" t="s">
        <v>177</v>
      </c>
      <c r="X1768" s="1" t="str">
        <f t="shared" si="857"/>
        <v>No</v>
      </c>
      <c r="AB1768" t="s">
        <v>514</v>
      </c>
      <c r="AC1768" t="str">
        <f>IF(ISNUMBER(SEARCH("Pesticide, active_ingredient", AB1768)), "Yes", "No")</f>
        <v>No</v>
      </c>
      <c r="AD1768" t="str">
        <f t="shared" si="840"/>
        <v>No</v>
      </c>
      <c r="AE1768" t="str">
        <f t="shared" si="841"/>
        <v>Yes</v>
      </c>
      <c r="AF1768" t="str">
        <f t="shared" si="842"/>
        <v>Yes</v>
      </c>
      <c r="AG1768" t="str">
        <f t="shared" si="843"/>
        <v>No</v>
      </c>
      <c r="AH1768" s="1" t="s">
        <v>349</v>
      </c>
      <c r="AI1768" t="s">
        <v>348</v>
      </c>
      <c r="AJ1768" t="str">
        <f t="shared" si="832"/>
        <v/>
      </c>
      <c r="AK1768" t="str">
        <f t="shared" si="844"/>
        <v/>
      </c>
      <c r="AL1768" t="str">
        <f t="shared" si="845"/>
        <v>Consumer</v>
      </c>
      <c r="AM1768" t="str">
        <f t="shared" si="833"/>
        <v>Industrial</v>
      </c>
      <c r="AN1768" t="str">
        <f t="shared" si="834"/>
        <v/>
      </c>
      <c r="AO1768" t="str">
        <f t="shared" si="835"/>
        <v>PAH</v>
      </c>
      <c r="AP1768" t="str">
        <f t="shared" si="836"/>
        <v/>
      </c>
    </row>
    <row r="1769" spans="1:42" hidden="1" x14ac:dyDescent="0.35">
      <c r="A1769" s="1">
        <v>40870112</v>
      </c>
      <c r="B1769" s="1" t="s">
        <v>573</v>
      </c>
      <c r="C1769" s="1" t="s">
        <v>574</v>
      </c>
      <c r="D1769" s="1">
        <v>2017</v>
      </c>
      <c r="E1769" s="1" t="s">
        <v>618</v>
      </c>
      <c r="F1769" s="1">
        <v>34696</v>
      </c>
      <c r="G1769" s="1" t="s">
        <v>191</v>
      </c>
      <c r="H1769" s="1" t="s">
        <v>22</v>
      </c>
      <c r="I1769" s="1" t="s">
        <v>596</v>
      </c>
      <c r="J1769" s="1">
        <v>4433</v>
      </c>
      <c r="K1769" s="1" t="s">
        <v>614</v>
      </c>
      <c r="L1769" s="1" t="s">
        <v>551</v>
      </c>
      <c r="M1769" s="1"/>
      <c r="N1769" s="1" t="s">
        <v>606</v>
      </c>
      <c r="O1769" s="1" t="str">
        <f t="shared" si="852"/>
        <v>No</v>
      </c>
      <c r="P1769" s="1" t="s">
        <v>722</v>
      </c>
      <c r="Q1769" s="1">
        <v>0.02</v>
      </c>
      <c r="R1769" s="1">
        <f t="shared" si="851"/>
        <v>0</v>
      </c>
      <c r="S1769" s="1">
        <v>0.02</v>
      </c>
      <c r="T1769" s="1" t="s">
        <v>7</v>
      </c>
      <c r="U1769" s="1">
        <f>R1769/1</f>
        <v>0</v>
      </c>
      <c r="V1769" s="1">
        <f>S1769</f>
        <v>0.02</v>
      </c>
      <c r="W1769" s="1" t="s">
        <v>177</v>
      </c>
      <c r="X1769" s="1" t="str">
        <f t="shared" si="857"/>
        <v>No</v>
      </c>
      <c r="AB1769" t="s">
        <v>362</v>
      </c>
      <c r="AC1769" t="s">
        <v>349</v>
      </c>
      <c r="AD1769" t="str">
        <f t="shared" si="840"/>
        <v>Yes</v>
      </c>
      <c r="AE1769" t="str">
        <f t="shared" si="841"/>
        <v>Yes</v>
      </c>
      <c r="AF1769" t="str">
        <f t="shared" si="842"/>
        <v>Yes</v>
      </c>
      <c r="AG1769" t="str">
        <f t="shared" si="843"/>
        <v>Yes</v>
      </c>
      <c r="AH1769" t="s">
        <v>349</v>
      </c>
      <c r="AI1769" t="s">
        <v>348</v>
      </c>
      <c r="AJ1769" t="str">
        <f t="shared" si="832"/>
        <v>Pesticide</v>
      </c>
      <c r="AK1769" t="str">
        <f t="shared" si="844"/>
        <v>PCP</v>
      </c>
      <c r="AL1769" t="str">
        <f t="shared" si="845"/>
        <v>Consumer</v>
      </c>
      <c r="AM1769" t="str">
        <f t="shared" si="833"/>
        <v>Industrial</v>
      </c>
      <c r="AN1769" t="str">
        <f t="shared" si="834"/>
        <v>Pharmaceutical</v>
      </c>
      <c r="AO1769" t="str">
        <f t="shared" si="835"/>
        <v>PAH</v>
      </c>
      <c r="AP1769" t="str">
        <f t="shared" si="836"/>
        <v/>
      </c>
    </row>
    <row r="1770" spans="1:42" hidden="1" x14ac:dyDescent="0.35">
      <c r="A1770" s="1">
        <v>40870112</v>
      </c>
      <c r="B1770" s="1" t="s">
        <v>573</v>
      </c>
      <c r="C1770" s="1" t="s">
        <v>574</v>
      </c>
      <c r="D1770" s="1">
        <v>2017</v>
      </c>
      <c r="E1770" s="1" t="s">
        <v>618</v>
      </c>
      <c r="F1770" s="1">
        <v>30194</v>
      </c>
      <c r="G1770" s="1" t="s">
        <v>178</v>
      </c>
      <c r="H1770" s="1" t="s">
        <v>8</v>
      </c>
      <c r="I1770" s="1" t="s">
        <v>596</v>
      </c>
      <c r="J1770" s="1">
        <v>4433</v>
      </c>
      <c r="K1770" s="1" t="s">
        <v>614</v>
      </c>
      <c r="L1770" s="1" t="s">
        <v>543</v>
      </c>
      <c r="M1770" s="1"/>
      <c r="N1770" s="1" t="s">
        <v>606</v>
      </c>
      <c r="O1770" s="1" t="str">
        <f t="shared" si="852"/>
        <v>No</v>
      </c>
      <c r="P1770" s="1" t="s">
        <v>722</v>
      </c>
      <c r="Q1770" s="1">
        <v>0.04</v>
      </c>
      <c r="R1770" s="1">
        <f t="shared" si="851"/>
        <v>0</v>
      </c>
      <c r="S1770" s="1">
        <v>0.04</v>
      </c>
      <c r="T1770" s="1" t="s">
        <v>7</v>
      </c>
      <c r="U1770" s="1">
        <f>R1770/1</f>
        <v>0</v>
      </c>
      <c r="V1770" s="1">
        <f>S1770</f>
        <v>0.04</v>
      </c>
      <c r="W1770" s="1" t="s">
        <v>177</v>
      </c>
      <c r="X1770" s="1" t="str">
        <f t="shared" si="857"/>
        <v>No</v>
      </c>
      <c r="AB1770" t="s">
        <v>350</v>
      </c>
      <c r="AC1770" t="str">
        <f t="shared" ref="AC1770:AC1778" si="858">IF(ISNUMBER(SEARCH("Pesticide, active_ingredient", AB1770)), "Yes", "No")</f>
        <v>No</v>
      </c>
      <c r="AD1770" t="str">
        <f t="shared" si="840"/>
        <v>No</v>
      </c>
      <c r="AE1770" t="str">
        <f t="shared" si="841"/>
        <v>Yes</v>
      </c>
      <c r="AF1770" t="str">
        <f t="shared" si="842"/>
        <v>Yes</v>
      </c>
      <c r="AG1770" t="str">
        <f t="shared" si="843"/>
        <v>No</v>
      </c>
      <c r="AH1770" t="s">
        <v>349</v>
      </c>
      <c r="AI1770" t="s">
        <v>348</v>
      </c>
      <c r="AJ1770" t="str">
        <f t="shared" si="832"/>
        <v/>
      </c>
      <c r="AK1770" t="str">
        <f t="shared" si="844"/>
        <v/>
      </c>
      <c r="AL1770" t="str">
        <f t="shared" si="845"/>
        <v>Consumer</v>
      </c>
      <c r="AM1770" t="str">
        <f t="shared" si="833"/>
        <v>Industrial</v>
      </c>
      <c r="AN1770" t="str">
        <f t="shared" si="834"/>
        <v/>
      </c>
      <c r="AO1770" t="str">
        <f t="shared" si="835"/>
        <v>PAH</v>
      </c>
      <c r="AP1770" t="str">
        <f t="shared" si="836"/>
        <v/>
      </c>
    </row>
    <row r="1771" spans="1:42" hidden="1" x14ac:dyDescent="0.35">
      <c r="A1771" s="1">
        <v>40870112</v>
      </c>
      <c r="B1771" s="1" t="s">
        <v>573</v>
      </c>
      <c r="C1771" s="1" t="s">
        <v>574</v>
      </c>
      <c r="D1771" s="1">
        <v>2017</v>
      </c>
      <c r="E1771" s="1" t="s">
        <v>618</v>
      </c>
      <c r="F1771" s="1">
        <v>67475</v>
      </c>
      <c r="G1771" s="1" t="s">
        <v>266</v>
      </c>
      <c r="H1771" s="1" t="s">
        <v>103</v>
      </c>
      <c r="I1771" s="1" t="s">
        <v>597</v>
      </c>
      <c r="J1771" s="1">
        <v>2440</v>
      </c>
      <c r="K1771" s="1" t="s">
        <v>345</v>
      </c>
      <c r="L1771" s="1" t="s">
        <v>566</v>
      </c>
      <c r="M1771" s="1" t="s">
        <v>345</v>
      </c>
      <c r="O1771" s="1" t="str">
        <f t="shared" si="852"/>
        <v>Yes</v>
      </c>
      <c r="P1771" s="1" t="s">
        <v>349</v>
      </c>
      <c r="Q1771" s="1">
        <v>3.28</v>
      </c>
      <c r="R1771" s="1">
        <f t="shared" si="851"/>
        <v>3.28</v>
      </c>
      <c r="S1771" s="1">
        <v>5.2</v>
      </c>
      <c r="T1771" s="1" t="s">
        <v>30</v>
      </c>
      <c r="U1771" s="1">
        <f t="shared" ref="U1771:V1773" si="859">R1771/1000</f>
        <v>3.2799999999999999E-3</v>
      </c>
      <c r="V1771" s="1">
        <f t="shared" si="859"/>
        <v>5.1999999999999998E-3</v>
      </c>
      <c r="W1771" s="1" t="s">
        <v>231</v>
      </c>
      <c r="X1771" s="1" t="str">
        <f>IF(S1771&lt;R1771, "Yes*", "No")</f>
        <v>No</v>
      </c>
      <c r="AB1771" t="s">
        <v>442</v>
      </c>
      <c r="AC1771" t="str">
        <f t="shared" si="858"/>
        <v>No</v>
      </c>
      <c r="AD1771" t="str">
        <f t="shared" si="840"/>
        <v>Yes</v>
      </c>
      <c r="AE1771" t="str">
        <f t="shared" si="841"/>
        <v>No</v>
      </c>
      <c r="AF1771" t="str">
        <f t="shared" si="842"/>
        <v>Yes</v>
      </c>
      <c r="AG1771" t="str">
        <f t="shared" si="843"/>
        <v>Yes</v>
      </c>
      <c r="AH1771" s="1" t="s">
        <v>348</v>
      </c>
      <c r="AI1771" t="s">
        <v>348</v>
      </c>
      <c r="AJ1771" t="str">
        <f t="shared" si="832"/>
        <v/>
      </c>
      <c r="AK1771" t="str">
        <f t="shared" si="844"/>
        <v>PCP</v>
      </c>
      <c r="AL1771" t="str">
        <f t="shared" si="845"/>
        <v/>
      </c>
      <c r="AM1771" t="str">
        <f t="shared" si="833"/>
        <v>Industrial</v>
      </c>
      <c r="AN1771" t="str">
        <f t="shared" si="834"/>
        <v>Pharmaceutical</v>
      </c>
      <c r="AO1771" t="str">
        <f t="shared" si="835"/>
        <v/>
      </c>
      <c r="AP1771" t="str">
        <f t="shared" si="836"/>
        <v/>
      </c>
    </row>
    <row r="1772" spans="1:42" hidden="1" x14ac:dyDescent="0.35">
      <c r="A1772" s="1">
        <v>40870112</v>
      </c>
      <c r="B1772" s="1" t="s">
        <v>573</v>
      </c>
      <c r="C1772" s="1" t="s">
        <v>574</v>
      </c>
      <c r="D1772" s="1">
        <v>2017</v>
      </c>
      <c r="E1772" s="1" t="s">
        <v>618</v>
      </c>
      <c r="F1772" s="1">
        <v>67534</v>
      </c>
      <c r="G1772" s="1" t="s">
        <v>316</v>
      </c>
      <c r="H1772" s="1" t="s">
        <v>150</v>
      </c>
      <c r="I1772" s="1" t="s">
        <v>597</v>
      </c>
      <c r="J1772" s="1">
        <v>2440</v>
      </c>
      <c r="K1772" s="1" t="s">
        <v>345</v>
      </c>
      <c r="L1772" s="1" t="s">
        <v>345</v>
      </c>
      <c r="M1772" s="1" t="s">
        <v>345</v>
      </c>
      <c r="O1772" s="1" t="str">
        <f t="shared" si="852"/>
        <v>Yes</v>
      </c>
      <c r="P1772" s="1" t="s">
        <v>349</v>
      </c>
      <c r="Q1772" s="1">
        <v>7.05</v>
      </c>
      <c r="R1772" s="1">
        <f t="shared" si="851"/>
        <v>7.05</v>
      </c>
      <c r="S1772" s="1">
        <v>5.2</v>
      </c>
      <c r="T1772" s="1" t="s">
        <v>30</v>
      </c>
      <c r="U1772" s="1">
        <f t="shared" si="859"/>
        <v>7.0499999999999998E-3</v>
      </c>
      <c r="V1772" s="1">
        <f t="shared" si="859"/>
        <v>5.1999999999999998E-3</v>
      </c>
      <c r="W1772" s="1" t="s">
        <v>231</v>
      </c>
      <c r="X1772" s="1" t="str">
        <f>IF(S1772&lt;R1772, "Yes*", "No")</f>
        <v>Yes*</v>
      </c>
      <c r="AB1772" t="s">
        <v>489</v>
      </c>
      <c r="AC1772" t="str">
        <f t="shared" si="858"/>
        <v>No</v>
      </c>
      <c r="AD1772" t="str">
        <f t="shared" si="840"/>
        <v>No</v>
      </c>
      <c r="AE1772" t="str">
        <f t="shared" si="841"/>
        <v>No</v>
      </c>
      <c r="AF1772" t="str">
        <f t="shared" si="842"/>
        <v>No</v>
      </c>
      <c r="AG1772" t="str">
        <f t="shared" si="843"/>
        <v>Yes</v>
      </c>
      <c r="AH1772" s="1" t="s">
        <v>348</v>
      </c>
      <c r="AI1772" t="s">
        <v>348</v>
      </c>
      <c r="AJ1772" t="str">
        <f t="shared" si="832"/>
        <v/>
      </c>
      <c r="AK1772" t="str">
        <f t="shared" si="844"/>
        <v/>
      </c>
      <c r="AL1772" t="str">
        <f t="shared" si="845"/>
        <v/>
      </c>
      <c r="AM1772" t="str">
        <f t="shared" si="833"/>
        <v/>
      </c>
      <c r="AN1772" t="str">
        <f t="shared" si="834"/>
        <v>Pharmaceutical</v>
      </c>
      <c r="AO1772" t="str">
        <f t="shared" si="835"/>
        <v/>
      </c>
      <c r="AP1772" t="str">
        <f t="shared" si="836"/>
        <v/>
      </c>
    </row>
    <row r="1773" spans="1:42" hidden="1" x14ac:dyDescent="0.35">
      <c r="A1773" s="1">
        <v>40870112</v>
      </c>
      <c r="B1773" s="1" t="s">
        <v>573</v>
      </c>
      <c r="C1773" s="1" t="s">
        <v>574</v>
      </c>
      <c r="D1773" s="1">
        <v>2017</v>
      </c>
      <c r="E1773" s="1" t="s">
        <v>618</v>
      </c>
      <c r="F1773" s="1">
        <v>68008</v>
      </c>
      <c r="G1773" s="1" t="s">
        <v>327</v>
      </c>
      <c r="H1773" s="1" t="s">
        <v>158</v>
      </c>
      <c r="I1773" s="1" t="s">
        <v>597</v>
      </c>
      <c r="J1773" s="1">
        <v>2440</v>
      </c>
      <c r="K1773" s="1" t="s">
        <v>345</v>
      </c>
      <c r="L1773" s="1" t="s">
        <v>345</v>
      </c>
      <c r="M1773" s="1"/>
      <c r="N1773" s="1" t="s">
        <v>606</v>
      </c>
      <c r="O1773" s="1" t="str">
        <f t="shared" si="852"/>
        <v>No</v>
      </c>
      <c r="P1773" s="1" t="s">
        <v>722</v>
      </c>
      <c r="Q1773" s="1">
        <v>20</v>
      </c>
      <c r="R1773" s="1">
        <f t="shared" si="851"/>
        <v>0</v>
      </c>
      <c r="S1773" s="1">
        <v>13</v>
      </c>
      <c r="T1773" s="1" t="s">
        <v>30</v>
      </c>
      <c r="U1773" s="1">
        <f t="shared" si="859"/>
        <v>0</v>
      </c>
      <c r="V1773" s="1">
        <f t="shared" si="859"/>
        <v>1.2999999999999999E-2</v>
      </c>
      <c r="W1773" s="1" t="s">
        <v>318</v>
      </c>
      <c r="X1773" s="1" t="str">
        <f t="shared" ref="X1773:X1783" si="860">IF(N1773="E", "Yes", "No")</f>
        <v>No</v>
      </c>
      <c r="AB1773" s="1" t="s">
        <v>497</v>
      </c>
      <c r="AC1773" t="str">
        <f t="shared" si="858"/>
        <v>No</v>
      </c>
      <c r="AD1773" t="str">
        <f t="shared" si="840"/>
        <v>No</v>
      </c>
      <c r="AE1773" t="str">
        <f t="shared" si="841"/>
        <v>No</v>
      </c>
      <c r="AF1773" t="str">
        <f t="shared" si="842"/>
        <v>No</v>
      </c>
      <c r="AG1773" t="str">
        <f t="shared" si="843"/>
        <v>Yes</v>
      </c>
      <c r="AH1773" s="1" t="s">
        <v>348</v>
      </c>
      <c r="AI1773" t="s">
        <v>348</v>
      </c>
      <c r="AJ1773" t="str">
        <f t="shared" si="832"/>
        <v/>
      </c>
      <c r="AK1773" t="str">
        <f t="shared" si="844"/>
        <v/>
      </c>
      <c r="AL1773" t="str">
        <f t="shared" si="845"/>
        <v/>
      </c>
      <c r="AM1773" t="str">
        <f t="shared" si="833"/>
        <v/>
      </c>
      <c r="AN1773" t="str">
        <f t="shared" si="834"/>
        <v>Pharmaceutical</v>
      </c>
      <c r="AO1773" t="str">
        <f t="shared" si="835"/>
        <v/>
      </c>
      <c r="AP1773" t="str">
        <f t="shared" si="836"/>
        <v/>
      </c>
    </row>
    <row r="1774" spans="1:42" hidden="1" x14ac:dyDescent="0.35">
      <c r="A1774" s="1">
        <v>40870112</v>
      </c>
      <c r="B1774" s="1" t="s">
        <v>573</v>
      </c>
      <c r="C1774" s="1" t="s">
        <v>574</v>
      </c>
      <c r="D1774" s="1">
        <v>2017</v>
      </c>
      <c r="E1774" s="1" t="s">
        <v>618</v>
      </c>
      <c r="F1774" s="1">
        <v>77223</v>
      </c>
      <c r="G1774" t="s">
        <v>662</v>
      </c>
      <c r="H1774" s="1" t="s">
        <v>172</v>
      </c>
      <c r="I1774" s="1" t="s">
        <v>596</v>
      </c>
      <c r="J1774" s="1">
        <v>4433</v>
      </c>
      <c r="K1774" s="1" t="s">
        <v>614</v>
      </c>
      <c r="L1774" s="1" t="s">
        <v>548</v>
      </c>
      <c r="M1774" s="1"/>
      <c r="N1774" s="1" t="s">
        <v>606</v>
      </c>
      <c r="O1774" s="1" t="str">
        <f t="shared" si="852"/>
        <v>No</v>
      </c>
      <c r="P1774" s="1" t="s">
        <v>722</v>
      </c>
      <c r="Q1774" s="1">
        <v>0.04</v>
      </c>
      <c r="R1774" s="1">
        <f t="shared" si="851"/>
        <v>0</v>
      </c>
      <c r="S1774" s="1">
        <v>0.04</v>
      </c>
      <c r="T1774" s="1" t="s">
        <v>7</v>
      </c>
      <c r="U1774" s="1">
        <f>R1774/1</f>
        <v>0</v>
      </c>
      <c r="V1774" s="1">
        <f>S1774</f>
        <v>0.04</v>
      </c>
      <c r="W1774" s="1" t="s">
        <v>318</v>
      </c>
      <c r="X1774" s="1" t="str">
        <f t="shared" si="860"/>
        <v>No</v>
      </c>
      <c r="AB1774" t="s">
        <v>512</v>
      </c>
      <c r="AC1774" t="str">
        <f t="shared" si="858"/>
        <v>No</v>
      </c>
      <c r="AD1774" t="str">
        <f t="shared" si="840"/>
        <v>Yes</v>
      </c>
      <c r="AE1774" t="str">
        <f t="shared" si="841"/>
        <v>Yes</v>
      </c>
      <c r="AF1774" t="str">
        <f t="shared" si="842"/>
        <v>Yes</v>
      </c>
      <c r="AG1774" t="str">
        <f t="shared" si="843"/>
        <v>Yes</v>
      </c>
      <c r="AH1774" s="1" t="s">
        <v>348</v>
      </c>
      <c r="AI1774" t="s">
        <v>348</v>
      </c>
      <c r="AJ1774" t="str">
        <f t="shared" si="832"/>
        <v/>
      </c>
      <c r="AK1774" t="str">
        <f t="shared" si="844"/>
        <v>PCP</v>
      </c>
      <c r="AL1774" t="str">
        <f t="shared" si="845"/>
        <v>Consumer</v>
      </c>
      <c r="AM1774" t="str">
        <f t="shared" si="833"/>
        <v>Industrial</v>
      </c>
      <c r="AN1774" t="str">
        <f t="shared" si="834"/>
        <v>Pharmaceutical</v>
      </c>
      <c r="AO1774" t="str">
        <f t="shared" si="835"/>
        <v/>
      </c>
      <c r="AP1774" t="str">
        <f t="shared" si="836"/>
        <v/>
      </c>
    </row>
    <row r="1775" spans="1:42" hidden="1" x14ac:dyDescent="0.35">
      <c r="A1775" s="1">
        <v>40870112</v>
      </c>
      <c r="B1775" s="1" t="s">
        <v>573</v>
      </c>
      <c r="C1775" s="1" t="s">
        <v>574</v>
      </c>
      <c r="D1775" s="1">
        <v>2017</v>
      </c>
      <c r="E1775" s="1" t="s">
        <v>618</v>
      </c>
      <c r="F1775" s="1">
        <v>62811</v>
      </c>
      <c r="G1775" s="1" t="s">
        <v>213</v>
      </c>
      <c r="H1775" s="1" t="s">
        <v>48</v>
      </c>
      <c r="I1775" s="1" t="s">
        <v>596</v>
      </c>
      <c r="J1775" s="1">
        <v>4433</v>
      </c>
      <c r="K1775" s="1" t="s">
        <v>614</v>
      </c>
      <c r="L1775" s="1" t="s">
        <v>548</v>
      </c>
      <c r="M1775" s="1"/>
      <c r="N1775" s="1" t="s">
        <v>606</v>
      </c>
      <c r="O1775" s="1" t="str">
        <f t="shared" si="852"/>
        <v>No</v>
      </c>
      <c r="P1775" s="1" t="s">
        <v>722</v>
      </c>
      <c r="Q1775" s="1">
        <v>0.4</v>
      </c>
      <c r="R1775" s="1">
        <f t="shared" si="851"/>
        <v>0</v>
      </c>
      <c r="S1775" s="1">
        <v>0.4</v>
      </c>
      <c r="T1775" s="1" t="s">
        <v>7</v>
      </c>
      <c r="U1775" s="1">
        <f>R1775/1</f>
        <v>0</v>
      </c>
      <c r="V1775" s="1">
        <f>S1775</f>
        <v>0.4</v>
      </c>
      <c r="W1775" s="1" t="s">
        <v>177</v>
      </c>
      <c r="X1775" s="1" t="str">
        <f t="shared" si="860"/>
        <v>No</v>
      </c>
      <c r="AB1775" t="s">
        <v>387</v>
      </c>
      <c r="AC1775" t="str">
        <f t="shared" si="858"/>
        <v>No</v>
      </c>
      <c r="AD1775" t="str">
        <f t="shared" si="840"/>
        <v>Yes</v>
      </c>
      <c r="AE1775" t="str">
        <f t="shared" si="841"/>
        <v>Yes</v>
      </c>
      <c r="AF1775" t="str">
        <f t="shared" si="842"/>
        <v>Yes</v>
      </c>
      <c r="AG1775" t="str">
        <f t="shared" si="843"/>
        <v>Yes</v>
      </c>
      <c r="AH1775" s="1" t="s">
        <v>348</v>
      </c>
      <c r="AI1775" t="s">
        <v>348</v>
      </c>
      <c r="AJ1775" t="str">
        <f t="shared" si="832"/>
        <v/>
      </c>
      <c r="AK1775" t="str">
        <f t="shared" si="844"/>
        <v>PCP</v>
      </c>
      <c r="AL1775" t="str">
        <f t="shared" si="845"/>
        <v>Consumer</v>
      </c>
      <c r="AM1775" t="str">
        <f t="shared" si="833"/>
        <v>Industrial</v>
      </c>
      <c r="AN1775" t="str">
        <f t="shared" si="834"/>
        <v>Pharmaceutical</v>
      </c>
      <c r="AO1775" t="str">
        <f t="shared" si="835"/>
        <v/>
      </c>
      <c r="AP1775" t="str">
        <f t="shared" si="836"/>
        <v/>
      </c>
    </row>
    <row r="1776" spans="1:42" hidden="1" x14ac:dyDescent="0.35">
      <c r="A1776" s="1">
        <v>40870112</v>
      </c>
      <c r="B1776" s="1" t="s">
        <v>573</v>
      </c>
      <c r="C1776" s="1" t="s">
        <v>574</v>
      </c>
      <c r="D1776" s="1">
        <v>2017</v>
      </c>
      <c r="E1776" s="1" t="s">
        <v>618</v>
      </c>
      <c r="F1776" s="1">
        <v>90851</v>
      </c>
      <c r="G1776" s="1" t="s">
        <v>344</v>
      </c>
      <c r="H1776" s="1"/>
      <c r="I1776" s="1" t="s">
        <v>596</v>
      </c>
      <c r="J1776" s="1">
        <v>4433</v>
      </c>
      <c r="K1776" s="1" t="s">
        <v>614</v>
      </c>
      <c r="L1776" s="1" t="s">
        <v>532</v>
      </c>
      <c r="M1776" s="1"/>
      <c r="N1776" s="1" t="s">
        <v>606</v>
      </c>
      <c r="O1776" s="1" t="str">
        <f t="shared" si="852"/>
        <v>No</v>
      </c>
      <c r="P1776" s="1" t="s">
        <v>722</v>
      </c>
      <c r="Q1776" s="1">
        <v>0</v>
      </c>
      <c r="R1776" s="1">
        <f t="shared" si="851"/>
        <v>0</v>
      </c>
      <c r="S1776" s="1"/>
      <c r="T1776" s="1" t="s">
        <v>7</v>
      </c>
      <c r="U1776" s="1">
        <f>R1776/1</f>
        <v>0</v>
      </c>
      <c r="V1776" s="1">
        <f>S1776</f>
        <v>0</v>
      </c>
      <c r="W1776" s="1" t="s">
        <v>177</v>
      </c>
      <c r="X1776" s="1" t="str">
        <f t="shared" si="860"/>
        <v>No</v>
      </c>
      <c r="AB1776" t="s">
        <v>515</v>
      </c>
      <c r="AC1776" t="str">
        <f t="shared" si="858"/>
        <v>No</v>
      </c>
      <c r="AD1776" t="str">
        <f t="shared" si="840"/>
        <v>No</v>
      </c>
      <c r="AE1776" t="str">
        <f t="shared" si="841"/>
        <v>No</v>
      </c>
      <c r="AF1776" t="str">
        <f t="shared" si="842"/>
        <v>No</v>
      </c>
      <c r="AG1776" t="str">
        <f t="shared" si="843"/>
        <v>No</v>
      </c>
      <c r="AH1776" s="1" t="s">
        <v>348</v>
      </c>
      <c r="AI1776" t="s">
        <v>349</v>
      </c>
      <c r="AJ1776" t="str">
        <f t="shared" si="832"/>
        <v/>
      </c>
      <c r="AK1776" t="str">
        <f t="shared" si="844"/>
        <v/>
      </c>
      <c r="AL1776" t="str">
        <f t="shared" si="845"/>
        <v/>
      </c>
      <c r="AM1776" t="str">
        <f t="shared" si="833"/>
        <v/>
      </c>
      <c r="AN1776" t="str">
        <f t="shared" si="834"/>
        <v/>
      </c>
      <c r="AO1776" t="str">
        <f t="shared" si="835"/>
        <v/>
      </c>
      <c r="AP1776" t="str">
        <f t="shared" si="836"/>
        <v>Other</v>
      </c>
    </row>
    <row r="1777" spans="1:42" hidden="1" x14ac:dyDescent="0.35">
      <c r="A1777" s="1">
        <v>40870855</v>
      </c>
      <c r="B1777" s="1" t="s">
        <v>577</v>
      </c>
      <c r="C1777" s="1" t="s">
        <v>578</v>
      </c>
      <c r="D1777" s="1">
        <v>2017</v>
      </c>
      <c r="E1777" s="1" t="s">
        <v>618</v>
      </c>
      <c r="F1777" s="1">
        <v>68002</v>
      </c>
      <c r="G1777" s="1" t="s">
        <v>323</v>
      </c>
      <c r="H1777" s="1" t="s">
        <v>154</v>
      </c>
      <c r="I1777" s="1" t="s">
        <v>597</v>
      </c>
      <c r="J1777" s="1">
        <v>2440</v>
      </c>
      <c r="K1777" s="1" t="s">
        <v>345</v>
      </c>
      <c r="L1777" s="1" t="s">
        <v>345</v>
      </c>
      <c r="M1777" s="1"/>
      <c r="N1777" s="1" t="s">
        <v>606</v>
      </c>
      <c r="O1777" s="1" t="str">
        <f t="shared" si="852"/>
        <v>No</v>
      </c>
      <c r="P1777" s="1" t="s">
        <v>722</v>
      </c>
      <c r="Q1777" s="1">
        <v>58</v>
      </c>
      <c r="R1777" s="1">
        <f t="shared" si="851"/>
        <v>0</v>
      </c>
      <c r="S1777" s="1">
        <v>58</v>
      </c>
      <c r="T1777" s="1" t="s">
        <v>30</v>
      </c>
      <c r="U1777" s="1">
        <f t="shared" ref="U1777:V1779" si="861">R1777/1000</f>
        <v>0</v>
      </c>
      <c r="V1777" s="1">
        <f t="shared" si="861"/>
        <v>5.8000000000000003E-2</v>
      </c>
      <c r="W1777" s="1" t="s">
        <v>318</v>
      </c>
      <c r="X1777" s="1" t="str">
        <f t="shared" si="860"/>
        <v>No</v>
      </c>
      <c r="AB1777" t="s">
        <v>494</v>
      </c>
      <c r="AC1777" t="str">
        <f t="shared" si="858"/>
        <v>No</v>
      </c>
      <c r="AD1777" t="str">
        <f t="shared" si="840"/>
        <v>No</v>
      </c>
      <c r="AE1777" t="str">
        <f t="shared" si="841"/>
        <v>No</v>
      </c>
      <c r="AF1777" t="str">
        <f t="shared" si="842"/>
        <v>No</v>
      </c>
      <c r="AG1777" t="str">
        <f t="shared" si="843"/>
        <v>Yes</v>
      </c>
      <c r="AH1777" s="1" t="s">
        <v>348</v>
      </c>
      <c r="AI1777" t="s">
        <v>348</v>
      </c>
      <c r="AJ1777" t="str">
        <f t="shared" si="832"/>
        <v/>
      </c>
      <c r="AK1777" t="str">
        <f t="shared" si="844"/>
        <v/>
      </c>
      <c r="AL1777" t="str">
        <f t="shared" si="845"/>
        <v/>
      </c>
      <c r="AM1777" t="str">
        <f t="shared" si="833"/>
        <v/>
      </c>
      <c r="AN1777" t="str">
        <f t="shared" si="834"/>
        <v>Pharmaceutical</v>
      </c>
      <c r="AO1777" t="str">
        <f t="shared" si="835"/>
        <v/>
      </c>
      <c r="AP1777" t="str">
        <f t="shared" si="836"/>
        <v/>
      </c>
    </row>
    <row r="1778" spans="1:42" hidden="1" x14ac:dyDescent="0.35">
      <c r="A1778" s="1">
        <v>40870855</v>
      </c>
      <c r="B1778" s="1" t="s">
        <v>577</v>
      </c>
      <c r="C1778" s="1" t="s">
        <v>578</v>
      </c>
      <c r="D1778" s="1">
        <v>2017</v>
      </c>
      <c r="E1778" s="1" t="s">
        <v>618</v>
      </c>
      <c r="F1778" s="1">
        <v>68012</v>
      </c>
      <c r="G1778" s="1" t="s">
        <v>330</v>
      </c>
      <c r="H1778" s="1" t="s">
        <v>161</v>
      </c>
      <c r="I1778" s="1" t="s">
        <v>597</v>
      </c>
      <c r="J1778" s="1">
        <v>2440</v>
      </c>
      <c r="K1778" s="1" t="s">
        <v>345</v>
      </c>
      <c r="L1778" s="1" t="s">
        <v>345</v>
      </c>
      <c r="M1778" s="1"/>
      <c r="N1778" s="1" t="s">
        <v>606</v>
      </c>
      <c r="O1778" s="1" t="str">
        <f t="shared" si="852"/>
        <v>No</v>
      </c>
      <c r="P1778" s="1" t="s">
        <v>722</v>
      </c>
      <c r="Q1778" s="1">
        <v>13</v>
      </c>
      <c r="R1778" s="1">
        <f t="shared" si="851"/>
        <v>0</v>
      </c>
      <c r="S1778" s="1">
        <v>13</v>
      </c>
      <c r="T1778" s="1" t="s">
        <v>30</v>
      </c>
      <c r="U1778" s="1">
        <f t="shared" si="861"/>
        <v>0</v>
      </c>
      <c r="V1778" s="1">
        <f t="shared" si="861"/>
        <v>1.2999999999999999E-2</v>
      </c>
      <c r="W1778" s="1" t="s">
        <v>318</v>
      </c>
      <c r="X1778" s="1" t="str">
        <f t="shared" si="860"/>
        <v>No</v>
      </c>
      <c r="AB1778" s="1" t="s">
        <v>370</v>
      </c>
      <c r="AC1778" t="str">
        <f t="shared" si="858"/>
        <v>No</v>
      </c>
      <c r="AD1778" t="str">
        <f t="shared" si="840"/>
        <v>No</v>
      </c>
      <c r="AE1778" t="str">
        <f t="shared" si="841"/>
        <v>No</v>
      </c>
      <c r="AF1778" t="str">
        <f t="shared" si="842"/>
        <v>No</v>
      </c>
      <c r="AG1778" t="str">
        <f t="shared" si="843"/>
        <v>Yes</v>
      </c>
      <c r="AH1778" s="1" t="s">
        <v>348</v>
      </c>
      <c r="AI1778" t="s">
        <v>348</v>
      </c>
      <c r="AJ1778" t="str">
        <f t="shared" si="832"/>
        <v/>
      </c>
      <c r="AK1778" t="str">
        <f t="shared" si="844"/>
        <v/>
      </c>
      <c r="AL1778" t="str">
        <f t="shared" si="845"/>
        <v/>
      </c>
      <c r="AM1778" t="str">
        <f t="shared" si="833"/>
        <v/>
      </c>
      <c r="AN1778" t="str">
        <f t="shared" si="834"/>
        <v>Pharmaceutical</v>
      </c>
      <c r="AO1778" t="str">
        <f t="shared" si="835"/>
        <v/>
      </c>
      <c r="AP1778" t="str">
        <f t="shared" si="836"/>
        <v/>
      </c>
    </row>
    <row r="1779" spans="1:42" hidden="1" x14ac:dyDescent="0.35">
      <c r="A1779" s="1">
        <v>40870855</v>
      </c>
      <c r="B1779" s="1" t="s">
        <v>577</v>
      </c>
      <c r="C1779" s="1" t="s">
        <v>578</v>
      </c>
      <c r="D1779" s="1">
        <v>2017</v>
      </c>
      <c r="E1779" s="1" t="s">
        <v>618</v>
      </c>
      <c r="F1779" s="1">
        <v>67436</v>
      </c>
      <c r="G1779" s="1" t="s">
        <v>234</v>
      </c>
      <c r="H1779" s="1" t="s">
        <v>72</v>
      </c>
      <c r="I1779" s="1" t="s">
        <v>597</v>
      </c>
      <c r="J1779" s="1">
        <v>2440</v>
      </c>
      <c r="K1779" s="1" t="s">
        <v>345</v>
      </c>
      <c r="L1779" s="1" t="s">
        <v>544</v>
      </c>
      <c r="M1779" s="1"/>
      <c r="N1779" s="1" t="s">
        <v>606</v>
      </c>
      <c r="O1779" s="1" t="str">
        <f t="shared" si="852"/>
        <v>No</v>
      </c>
      <c r="P1779" s="1" t="s">
        <v>722</v>
      </c>
      <c r="Q1779" s="1">
        <v>20</v>
      </c>
      <c r="R1779" s="1">
        <f t="shared" si="851"/>
        <v>0</v>
      </c>
      <c r="S1779" s="1">
        <v>20</v>
      </c>
      <c r="T1779" s="1" t="s">
        <v>30</v>
      </c>
      <c r="U1779" s="1">
        <f t="shared" si="861"/>
        <v>0</v>
      </c>
      <c r="V1779" s="1">
        <f t="shared" si="861"/>
        <v>0.02</v>
      </c>
      <c r="W1779" s="1" t="s">
        <v>231</v>
      </c>
      <c r="X1779" s="1" t="str">
        <f t="shared" si="860"/>
        <v>No</v>
      </c>
      <c r="AB1779" t="s">
        <v>413</v>
      </c>
      <c r="AC1779" s="1" t="s">
        <v>349</v>
      </c>
      <c r="AD1779" t="str">
        <f t="shared" si="840"/>
        <v>Yes</v>
      </c>
      <c r="AE1779" t="str">
        <f t="shared" si="841"/>
        <v>Yes</v>
      </c>
      <c r="AF1779" t="str">
        <f t="shared" si="842"/>
        <v>Yes</v>
      </c>
      <c r="AG1779" t="str">
        <f t="shared" si="843"/>
        <v>Yes</v>
      </c>
      <c r="AH1779" s="1" t="s">
        <v>348</v>
      </c>
      <c r="AI1779" t="s">
        <v>348</v>
      </c>
      <c r="AJ1779" t="str">
        <f t="shared" si="832"/>
        <v>Pesticide</v>
      </c>
      <c r="AK1779" t="str">
        <f t="shared" si="844"/>
        <v>PCP</v>
      </c>
      <c r="AL1779" t="str">
        <f t="shared" si="845"/>
        <v>Consumer</v>
      </c>
      <c r="AM1779" t="str">
        <f t="shared" si="833"/>
        <v>Industrial</v>
      </c>
      <c r="AN1779" t="str">
        <f t="shared" si="834"/>
        <v>Pharmaceutical</v>
      </c>
      <c r="AO1779" t="str">
        <f t="shared" si="835"/>
        <v/>
      </c>
      <c r="AP1779" t="str">
        <f t="shared" si="836"/>
        <v/>
      </c>
    </row>
    <row r="1780" spans="1:42" hidden="1" x14ac:dyDescent="0.35">
      <c r="A1780" s="1">
        <v>40870855</v>
      </c>
      <c r="B1780" s="1" t="s">
        <v>577</v>
      </c>
      <c r="C1780" s="1" t="s">
        <v>578</v>
      </c>
      <c r="D1780" s="1">
        <v>2017</v>
      </c>
      <c r="E1780" s="1" t="s">
        <v>618</v>
      </c>
      <c r="F1780" s="1">
        <v>62829</v>
      </c>
      <c r="G1780" s="1" t="s">
        <v>225</v>
      </c>
      <c r="H1780" s="1" t="s">
        <v>402</v>
      </c>
      <c r="I1780" s="1" t="s">
        <v>596</v>
      </c>
      <c r="J1780" s="1">
        <v>4433</v>
      </c>
      <c r="K1780" s="1" t="s">
        <v>614</v>
      </c>
      <c r="L1780" s="1" t="s">
        <v>555</v>
      </c>
      <c r="M1780" s="1"/>
      <c r="N1780" s="1" t="s">
        <v>606</v>
      </c>
      <c r="O1780" s="1" t="str">
        <f t="shared" si="852"/>
        <v>No</v>
      </c>
      <c r="P1780" s="1" t="s">
        <v>722</v>
      </c>
      <c r="Q1780" s="1">
        <v>1.6</v>
      </c>
      <c r="R1780" s="1">
        <f t="shared" si="851"/>
        <v>0</v>
      </c>
      <c r="S1780" s="1">
        <v>1.6</v>
      </c>
      <c r="T1780" s="1" t="s">
        <v>7</v>
      </c>
      <c r="U1780" s="1">
        <f>R1780/1</f>
        <v>0</v>
      </c>
      <c r="V1780" s="1">
        <f>S1780</f>
        <v>1.6</v>
      </c>
      <c r="W1780" s="1" t="s">
        <v>199</v>
      </c>
      <c r="X1780" s="1" t="str">
        <f t="shared" si="860"/>
        <v>No</v>
      </c>
      <c r="AB1780" t="s">
        <v>403</v>
      </c>
      <c r="AC1780" t="str">
        <f t="shared" ref="AC1780:AC1786" si="862">IF(ISNUMBER(SEARCH("Pesticide, active_ingredient", AB1780)), "Yes", "No")</f>
        <v>No</v>
      </c>
      <c r="AD1780" t="str">
        <f t="shared" si="840"/>
        <v>No</v>
      </c>
      <c r="AE1780" t="str">
        <f t="shared" si="841"/>
        <v>Yes</v>
      </c>
      <c r="AF1780" t="str">
        <f t="shared" si="842"/>
        <v>Yes</v>
      </c>
      <c r="AG1780" t="str">
        <f t="shared" si="843"/>
        <v>No</v>
      </c>
      <c r="AH1780" s="1" t="s">
        <v>348</v>
      </c>
      <c r="AI1780" t="s">
        <v>348</v>
      </c>
      <c r="AJ1780" t="str">
        <f t="shared" si="832"/>
        <v/>
      </c>
      <c r="AK1780" t="str">
        <f t="shared" si="844"/>
        <v/>
      </c>
      <c r="AL1780" t="str">
        <f t="shared" si="845"/>
        <v>Consumer</v>
      </c>
      <c r="AM1780" t="str">
        <f t="shared" si="833"/>
        <v>Industrial</v>
      </c>
      <c r="AN1780" t="str">
        <f t="shared" si="834"/>
        <v/>
      </c>
      <c r="AO1780" t="str">
        <f t="shared" si="835"/>
        <v/>
      </c>
      <c r="AP1780" t="str">
        <f t="shared" si="836"/>
        <v/>
      </c>
    </row>
    <row r="1781" spans="1:42" hidden="1" x14ac:dyDescent="0.35">
      <c r="A1781" s="1">
        <v>40870855</v>
      </c>
      <c r="B1781" s="1" t="s">
        <v>577</v>
      </c>
      <c r="C1781" s="1" t="s">
        <v>578</v>
      </c>
      <c r="D1781" s="1">
        <v>2017</v>
      </c>
      <c r="E1781" s="1" t="s">
        <v>618</v>
      </c>
      <c r="F1781" s="1">
        <v>68015</v>
      </c>
      <c r="G1781" s="1" t="s">
        <v>332</v>
      </c>
      <c r="H1781" s="1" t="s">
        <v>163</v>
      </c>
      <c r="I1781" s="1" t="s">
        <v>597</v>
      </c>
      <c r="J1781" s="1">
        <v>2440</v>
      </c>
      <c r="K1781" s="1" t="s">
        <v>345</v>
      </c>
      <c r="L1781" s="1" t="s">
        <v>561</v>
      </c>
      <c r="M1781" s="1"/>
      <c r="N1781" s="1" t="s">
        <v>606</v>
      </c>
      <c r="O1781" s="1" t="str">
        <f t="shared" si="852"/>
        <v>No</v>
      </c>
      <c r="P1781" s="1" t="s">
        <v>722</v>
      </c>
      <c r="Q1781" s="1">
        <v>270</v>
      </c>
      <c r="R1781" s="1">
        <f t="shared" si="851"/>
        <v>0</v>
      </c>
      <c r="S1781" s="1">
        <v>270</v>
      </c>
      <c r="T1781" s="1" t="s">
        <v>30</v>
      </c>
      <c r="U1781" s="1">
        <f>R1781/1000</f>
        <v>0</v>
      </c>
      <c r="V1781" s="1">
        <f>S1781/1000</f>
        <v>0.27</v>
      </c>
      <c r="W1781" s="1" t="s">
        <v>318</v>
      </c>
      <c r="X1781" s="1" t="str">
        <f t="shared" si="860"/>
        <v>No</v>
      </c>
      <c r="AB1781" t="s">
        <v>501</v>
      </c>
      <c r="AC1781" t="str">
        <f t="shared" si="862"/>
        <v>No</v>
      </c>
      <c r="AD1781" t="str">
        <f t="shared" si="840"/>
        <v>No</v>
      </c>
      <c r="AE1781" t="str">
        <f t="shared" si="841"/>
        <v>No</v>
      </c>
      <c r="AF1781" t="str">
        <f t="shared" si="842"/>
        <v>Yes</v>
      </c>
      <c r="AG1781" t="str">
        <f t="shared" si="843"/>
        <v>Yes</v>
      </c>
      <c r="AH1781" s="1" t="s">
        <v>348</v>
      </c>
      <c r="AI1781" t="s">
        <v>348</v>
      </c>
      <c r="AJ1781" t="str">
        <f t="shared" ref="AJ1781:AJ1844" si="863">IF(AC1781="Yes", "Pesticide", "")</f>
        <v/>
      </c>
      <c r="AK1781" t="str">
        <f t="shared" si="844"/>
        <v/>
      </c>
      <c r="AL1781" t="str">
        <f t="shared" si="845"/>
        <v/>
      </c>
      <c r="AM1781" t="str">
        <f t="shared" si="833"/>
        <v>Industrial</v>
      </c>
      <c r="AN1781" t="str">
        <f t="shared" si="834"/>
        <v>Pharmaceutical</v>
      </c>
      <c r="AO1781" t="str">
        <f t="shared" si="835"/>
        <v/>
      </c>
      <c r="AP1781" t="str">
        <f t="shared" si="836"/>
        <v/>
      </c>
    </row>
    <row r="1782" spans="1:42" hidden="1" x14ac:dyDescent="0.35">
      <c r="A1782" s="1">
        <v>40870855</v>
      </c>
      <c r="B1782" s="1" t="s">
        <v>577</v>
      </c>
      <c r="C1782" s="1" t="s">
        <v>578</v>
      </c>
      <c r="D1782" s="1">
        <v>2017</v>
      </c>
      <c r="E1782" s="1" t="s">
        <v>618</v>
      </c>
      <c r="F1782" s="1">
        <v>63145</v>
      </c>
      <c r="G1782" s="1" t="s">
        <v>229</v>
      </c>
      <c r="H1782" s="1" t="s">
        <v>68</v>
      </c>
      <c r="I1782" s="1" t="s">
        <v>596</v>
      </c>
      <c r="J1782" s="1">
        <v>4433</v>
      </c>
      <c r="K1782" s="1" t="s">
        <v>614</v>
      </c>
      <c r="L1782" s="1" t="s">
        <v>532</v>
      </c>
      <c r="M1782" s="1"/>
      <c r="N1782" s="1" t="s">
        <v>606</v>
      </c>
      <c r="O1782" s="1" t="str">
        <f t="shared" si="852"/>
        <v>No</v>
      </c>
      <c r="P1782" s="1" t="s">
        <v>722</v>
      </c>
      <c r="Q1782" s="1">
        <v>0.32</v>
      </c>
      <c r="R1782" s="1">
        <f t="shared" si="851"/>
        <v>0</v>
      </c>
      <c r="S1782" s="1">
        <v>0.32</v>
      </c>
      <c r="T1782" s="1" t="s">
        <v>7</v>
      </c>
      <c r="U1782" s="1">
        <f>R1782/1</f>
        <v>0</v>
      </c>
      <c r="V1782" s="1">
        <f>S1782</f>
        <v>0.32</v>
      </c>
      <c r="W1782" s="1" t="s">
        <v>177</v>
      </c>
      <c r="X1782" s="1" t="str">
        <f t="shared" si="860"/>
        <v>No</v>
      </c>
      <c r="AB1782" s="1" t="s">
        <v>409</v>
      </c>
      <c r="AC1782" t="str">
        <f t="shared" si="862"/>
        <v>No</v>
      </c>
      <c r="AD1782" t="str">
        <f t="shared" si="840"/>
        <v>No</v>
      </c>
      <c r="AE1782" t="str">
        <f t="shared" si="841"/>
        <v>No</v>
      </c>
      <c r="AF1782" t="str">
        <f t="shared" si="842"/>
        <v>No</v>
      </c>
      <c r="AG1782" t="str">
        <f t="shared" si="843"/>
        <v>No</v>
      </c>
      <c r="AH1782" s="1" t="s">
        <v>348</v>
      </c>
      <c r="AI1782" t="s">
        <v>349</v>
      </c>
      <c r="AJ1782" t="str">
        <f t="shared" si="863"/>
        <v/>
      </c>
      <c r="AK1782" t="str">
        <f t="shared" si="844"/>
        <v/>
      </c>
      <c r="AL1782" t="str">
        <f t="shared" si="845"/>
        <v/>
      </c>
      <c r="AM1782" t="str">
        <f t="shared" si="833"/>
        <v/>
      </c>
      <c r="AN1782" t="str">
        <f t="shared" si="834"/>
        <v/>
      </c>
      <c r="AO1782" t="str">
        <f t="shared" si="835"/>
        <v/>
      </c>
      <c r="AP1782" t="str">
        <f t="shared" si="836"/>
        <v>Other</v>
      </c>
    </row>
    <row r="1783" spans="1:42" hidden="1" x14ac:dyDescent="0.35">
      <c r="A1783" s="1">
        <v>40870855</v>
      </c>
      <c r="B1783" s="1" t="s">
        <v>577</v>
      </c>
      <c r="C1783" s="1" t="s">
        <v>578</v>
      </c>
      <c r="D1783" s="1">
        <v>2017</v>
      </c>
      <c r="E1783" s="1" t="s">
        <v>618</v>
      </c>
      <c r="F1783" s="1">
        <v>77146</v>
      </c>
      <c r="G1783" s="1" t="s">
        <v>340</v>
      </c>
      <c r="H1783" s="1" t="s">
        <v>171</v>
      </c>
      <c r="I1783" s="1" t="s">
        <v>596</v>
      </c>
      <c r="J1783" s="1">
        <v>4433</v>
      </c>
      <c r="K1783" s="1" t="s">
        <v>614</v>
      </c>
      <c r="L1783" s="1" t="s">
        <v>562</v>
      </c>
      <c r="M1783" s="1"/>
      <c r="N1783" s="1" t="s">
        <v>606</v>
      </c>
      <c r="O1783" s="1" t="str">
        <f t="shared" si="852"/>
        <v>No</v>
      </c>
      <c r="P1783" s="1" t="s">
        <v>722</v>
      </c>
      <c r="Q1783" s="1">
        <v>0.08</v>
      </c>
      <c r="R1783" s="1">
        <f t="shared" si="851"/>
        <v>0</v>
      </c>
      <c r="S1783" s="1">
        <v>0.08</v>
      </c>
      <c r="T1783" s="1" t="s">
        <v>7</v>
      </c>
      <c r="U1783" s="1">
        <f>R1783/1</f>
        <v>0</v>
      </c>
      <c r="V1783" s="1">
        <f>S1783</f>
        <v>0.08</v>
      </c>
      <c r="W1783" s="1" t="s">
        <v>318</v>
      </c>
      <c r="X1783" s="1" t="str">
        <f t="shared" si="860"/>
        <v>No</v>
      </c>
      <c r="AB1783" t="s">
        <v>511</v>
      </c>
      <c r="AC1783" t="str">
        <f t="shared" si="862"/>
        <v>No</v>
      </c>
      <c r="AD1783" t="str">
        <f t="shared" si="840"/>
        <v>No</v>
      </c>
      <c r="AE1783" t="str">
        <f t="shared" si="841"/>
        <v>Yes</v>
      </c>
      <c r="AF1783" t="str">
        <f t="shared" si="842"/>
        <v>Yes</v>
      </c>
      <c r="AG1783" t="str">
        <f t="shared" si="843"/>
        <v>Yes</v>
      </c>
      <c r="AH1783" s="1" t="s">
        <v>348</v>
      </c>
      <c r="AI1783" t="s">
        <v>348</v>
      </c>
      <c r="AJ1783" t="str">
        <f t="shared" si="863"/>
        <v/>
      </c>
      <c r="AK1783" t="str">
        <f t="shared" si="844"/>
        <v/>
      </c>
      <c r="AL1783" t="str">
        <f t="shared" si="845"/>
        <v>Consumer</v>
      </c>
      <c r="AM1783" t="str">
        <f t="shared" si="833"/>
        <v>Industrial</v>
      </c>
      <c r="AN1783" t="str">
        <f t="shared" si="834"/>
        <v>Pharmaceutical</v>
      </c>
      <c r="AO1783" t="str">
        <f t="shared" si="835"/>
        <v/>
      </c>
      <c r="AP1783" t="str">
        <f t="shared" si="836"/>
        <v/>
      </c>
    </row>
    <row r="1784" spans="1:42" hidden="1" x14ac:dyDescent="0.35">
      <c r="A1784">
        <v>4087141</v>
      </c>
      <c r="B1784" t="s">
        <v>582</v>
      </c>
      <c r="C1784" t="s">
        <v>583</v>
      </c>
      <c r="D1784">
        <v>2017</v>
      </c>
      <c r="E1784" t="s">
        <v>620</v>
      </c>
      <c r="F1784" s="4">
        <v>63163</v>
      </c>
      <c r="G1784" s="1" t="s">
        <v>189</v>
      </c>
      <c r="H1784" t="s">
        <v>20</v>
      </c>
      <c r="I1784" t="s">
        <v>693</v>
      </c>
      <c r="L1784" t="s">
        <v>551</v>
      </c>
      <c r="N1784"/>
      <c r="O1784" s="1" t="str">
        <f t="shared" si="852"/>
        <v>Yes</v>
      </c>
      <c r="Q1784">
        <v>100</v>
      </c>
      <c r="R1784">
        <f t="shared" si="851"/>
        <v>100</v>
      </c>
      <c r="S1784">
        <v>100</v>
      </c>
      <c r="T1784" t="s">
        <v>622</v>
      </c>
      <c r="U1784">
        <f>R1784/1</f>
        <v>100</v>
      </c>
      <c r="V1784">
        <f>U1784</f>
        <v>100</v>
      </c>
      <c r="W1784" t="s">
        <v>648</v>
      </c>
      <c r="X1784" t="str">
        <f>IF(S1784&lt;R1784, "Yes*", "No")</f>
        <v>No</v>
      </c>
      <c r="AB1784" t="s">
        <v>361</v>
      </c>
      <c r="AC1784" t="str">
        <f t="shared" si="862"/>
        <v>Yes</v>
      </c>
      <c r="AD1784" t="str">
        <f t="shared" si="840"/>
        <v>Yes</v>
      </c>
      <c r="AE1784" t="str">
        <f t="shared" si="841"/>
        <v>Yes</v>
      </c>
      <c r="AF1784" t="str">
        <f t="shared" si="842"/>
        <v>Yes</v>
      </c>
      <c r="AG1784" t="str">
        <f t="shared" si="843"/>
        <v>Yes</v>
      </c>
      <c r="AH1784" t="s">
        <v>349</v>
      </c>
      <c r="AI1784" t="s">
        <v>348</v>
      </c>
      <c r="AJ1784" t="str">
        <f t="shared" si="863"/>
        <v>Pesticide</v>
      </c>
      <c r="AK1784" t="str">
        <f t="shared" si="844"/>
        <v>PCP</v>
      </c>
      <c r="AL1784" t="str">
        <f t="shared" si="845"/>
        <v>Consumer</v>
      </c>
      <c r="AM1784" t="str">
        <f t="shared" si="833"/>
        <v>Industrial</v>
      </c>
      <c r="AN1784" t="str">
        <f t="shared" si="834"/>
        <v>Pharmaceutical</v>
      </c>
      <c r="AO1784" t="str">
        <f t="shared" si="835"/>
        <v>PAH</v>
      </c>
      <c r="AP1784" t="str">
        <f t="shared" si="836"/>
        <v/>
      </c>
    </row>
    <row r="1785" spans="1:42" hidden="1" x14ac:dyDescent="0.35">
      <c r="A1785" s="1">
        <v>40870855</v>
      </c>
      <c r="B1785" s="1" t="s">
        <v>577</v>
      </c>
      <c r="C1785" s="1" t="s">
        <v>578</v>
      </c>
      <c r="D1785" s="1">
        <v>2017</v>
      </c>
      <c r="E1785" s="1" t="s">
        <v>618</v>
      </c>
      <c r="F1785" s="1">
        <v>68252</v>
      </c>
      <c r="G1785" s="1" t="s">
        <v>339</v>
      </c>
      <c r="H1785" s="1" t="s">
        <v>170</v>
      </c>
      <c r="I1785" s="1" t="s">
        <v>597</v>
      </c>
      <c r="J1785" s="1">
        <v>2440</v>
      </c>
      <c r="K1785" s="1" t="s">
        <v>345</v>
      </c>
      <c r="L1785" s="1" t="s">
        <v>345</v>
      </c>
      <c r="M1785" s="1"/>
      <c r="N1785" s="1" t="s">
        <v>606</v>
      </c>
      <c r="O1785" s="1" t="str">
        <f t="shared" ref="O1785:O1804" si="864">IF(N1785="&lt;", "No", "Yes")</f>
        <v>No</v>
      </c>
      <c r="P1785" s="1" t="s">
        <v>722</v>
      </c>
      <c r="Q1785" s="1">
        <v>80</v>
      </c>
      <c r="R1785" s="1">
        <f t="shared" si="851"/>
        <v>0</v>
      </c>
      <c r="S1785" s="1">
        <v>20</v>
      </c>
      <c r="T1785" s="1" t="s">
        <v>30</v>
      </c>
      <c r="U1785" s="1">
        <f>R1785/1000</f>
        <v>0</v>
      </c>
      <c r="V1785" s="1">
        <f>S1785/1000</f>
        <v>0.02</v>
      </c>
      <c r="W1785" s="1" t="s">
        <v>318</v>
      </c>
      <c r="X1785" s="1" t="str">
        <f t="shared" ref="X1785:X1792" si="865">IF(N1785="E", "Yes", "No")</f>
        <v>No</v>
      </c>
      <c r="AB1785" s="1" t="s">
        <v>506</v>
      </c>
      <c r="AC1785" t="str">
        <f t="shared" si="862"/>
        <v>No</v>
      </c>
      <c r="AD1785" t="str">
        <f t="shared" si="840"/>
        <v>No</v>
      </c>
      <c r="AE1785" t="str">
        <f t="shared" si="841"/>
        <v>No</v>
      </c>
      <c r="AF1785" t="str">
        <f t="shared" si="842"/>
        <v>No</v>
      </c>
      <c r="AG1785" t="str">
        <f t="shared" si="843"/>
        <v>Yes</v>
      </c>
      <c r="AH1785" s="1" t="s">
        <v>348</v>
      </c>
      <c r="AI1785" t="s">
        <v>348</v>
      </c>
      <c r="AJ1785" t="str">
        <f t="shared" si="863"/>
        <v/>
      </c>
      <c r="AK1785" t="str">
        <f t="shared" si="844"/>
        <v/>
      </c>
      <c r="AL1785" t="str">
        <f t="shared" si="845"/>
        <v/>
      </c>
      <c r="AM1785" t="str">
        <f t="shared" si="833"/>
        <v/>
      </c>
      <c r="AN1785" t="str">
        <f t="shared" si="834"/>
        <v>Pharmaceutical</v>
      </c>
      <c r="AO1785" t="str">
        <f t="shared" si="835"/>
        <v/>
      </c>
      <c r="AP1785" t="str">
        <f t="shared" si="836"/>
        <v/>
      </c>
    </row>
    <row r="1786" spans="1:42" hidden="1" x14ac:dyDescent="0.35">
      <c r="A1786" s="1">
        <v>40870855</v>
      </c>
      <c r="B1786" s="1" t="s">
        <v>577</v>
      </c>
      <c r="C1786" s="1" t="s">
        <v>578</v>
      </c>
      <c r="D1786" s="1">
        <v>2017</v>
      </c>
      <c r="E1786" s="1" t="s">
        <v>618</v>
      </c>
      <c r="F1786" s="1">
        <v>34694</v>
      </c>
      <c r="G1786" s="1" t="s">
        <v>190</v>
      </c>
      <c r="H1786" s="1" t="s">
        <v>21</v>
      </c>
      <c r="I1786" s="1" t="s">
        <v>596</v>
      </c>
      <c r="J1786" s="1">
        <v>4433</v>
      </c>
      <c r="K1786" s="1" t="s">
        <v>614</v>
      </c>
      <c r="L1786" s="1" t="s">
        <v>547</v>
      </c>
      <c r="M1786" s="1"/>
      <c r="N1786" s="1" t="s">
        <v>606</v>
      </c>
      <c r="O1786" s="1" t="str">
        <f t="shared" si="864"/>
        <v>No</v>
      </c>
      <c r="P1786" s="1" t="s">
        <v>722</v>
      </c>
      <c r="Q1786" s="1">
        <v>0.16</v>
      </c>
      <c r="R1786" s="1">
        <f t="shared" si="851"/>
        <v>0</v>
      </c>
      <c r="S1786" s="1">
        <v>0.16</v>
      </c>
      <c r="T1786" s="1" t="s">
        <v>7</v>
      </c>
      <c r="U1786" s="1">
        <f>R1786/1</f>
        <v>0</v>
      </c>
      <c r="V1786" s="1">
        <f>S1786</f>
        <v>0.16</v>
      </c>
      <c r="W1786" s="1" t="s">
        <v>177</v>
      </c>
      <c r="X1786" s="1" t="str">
        <f t="shared" si="865"/>
        <v>No</v>
      </c>
      <c r="AB1786" t="s">
        <v>357</v>
      </c>
      <c r="AC1786" t="str">
        <f t="shared" si="862"/>
        <v>No</v>
      </c>
      <c r="AD1786" t="str">
        <f t="shared" si="840"/>
        <v>Yes</v>
      </c>
      <c r="AE1786" t="str">
        <f t="shared" si="841"/>
        <v>Yes</v>
      </c>
      <c r="AF1786" t="str">
        <f t="shared" si="842"/>
        <v>Yes</v>
      </c>
      <c r="AG1786" t="str">
        <f t="shared" si="843"/>
        <v>No</v>
      </c>
      <c r="AH1786" t="s">
        <v>348</v>
      </c>
      <c r="AI1786" t="s">
        <v>348</v>
      </c>
      <c r="AJ1786" t="str">
        <f t="shared" si="863"/>
        <v/>
      </c>
      <c r="AK1786" t="str">
        <f t="shared" si="844"/>
        <v>PCP</v>
      </c>
      <c r="AL1786" t="str">
        <f t="shared" si="845"/>
        <v>Consumer</v>
      </c>
      <c r="AM1786" t="str">
        <f t="shared" si="833"/>
        <v>Industrial</v>
      </c>
      <c r="AN1786" t="str">
        <f t="shared" si="834"/>
        <v/>
      </c>
      <c r="AO1786" t="str">
        <f t="shared" si="835"/>
        <v/>
      </c>
      <c r="AP1786" t="str">
        <f t="shared" si="836"/>
        <v/>
      </c>
    </row>
    <row r="1787" spans="1:42" hidden="1" x14ac:dyDescent="0.35">
      <c r="A1787" s="1">
        <v>40870855</v>
      </c>
      <c r="B1787" s="1" t="s">
        <v>577</v>
      </c>
      <c r="C1787" s="1" t="s">
        <v>578</v>
      </c>
      <c r="D1787" s="1">
        <v>2017</v>
      </c>
      <c r="E1787" s="1" t="s">
        <v>618</v>
      </c>
      <c r="F1787" s="1">
        <v>67449</v>
      </c>
      <c r="G1787" s="1" t="s">
        <v>245</v>
      </c>
      <c r="H1787" s="1" t="s">
        <v>83</v>
      </c>
      <c r="I1787" s="1" t="s">
        <v>597</v>
      </c>
      <c r="J1787" s="1">
        <v>2440</v>
      </c>
      <c r="K1787" s="1" t="s">
        <v>345</v>
      </c>
      <c r="L1787" s="1" t="s">
        <v>564</v>
      </c>
      <c r="M1787" s="1"/>
      <c r="N1787" s="1" t="s">
        <v>606</v>
      </c>
      <c r="O1787" s="1" t="str">
        <f t="shared" si="864"/>
        <v>No</v>
      </c>
      <c r="P1787" s="1" t="s">
        <v>722</v>
      </c>
      <c r="Q1787" s="1">
        <v>80</v>
      </c>
      <c r="R1787" s="1">
        <f t="shared" si="851"/>
        <v>0</v>
      </c>
      <c r="S1787" s="1">
        <v>80</v>
      </c>
      <c r="T1787" s="1" t="s">
        <v>30</v>
      </c>
      <c r="U1787" s="1">
        <f>R1787/1000</f>
        <v>0</v>
      </c>
      <c r="V1787" s="1">
        <f>S1787/1000</f>
        <v>0.08</v>
      </c>
      <c r="W1787" s="1" t="s">
        <v>231</v>
      </c>
      <c r="X1787" s="1" t="str">
        <f t="shared" si="865"/>
        <v>No</v>
      </c>
      <c r="AB1787" t="s">
        <v>423</v>
      </c>
      <c r="AC1787" s="1" t="s">
        <v>349</v>
      </c>
      <c r="AD1787" t="str">
        <f t="shared" si="840"/>
        <v>No</v>
      </c>
      <c r="AE1787" t="str">
        <f t="shared" si="841"/>
        <v>No</v>
      </c>
      <c r="AF1787" t="str">
        <f t="shared" si="842"/>
        <v>No</v>
      </c>
      <c r="AG1787" t="str">
        <f t="shared" si="843"/>
        <v>Yes</v>
      </c>
      <c r="AH1787" s="1" t="s">
        <v>348</v>
      </c>
      <c r="AI1787" t="s">
        <v>348</v>
      </c>
      <c r="AJ1787" t="str">
        <f t="shared" si="863"/>
        <v>Pesticide</v>
      </c>
      <c r="AK1787" t="str">
        <f t="shared" si="844"/>
        <v/>
      </c>
      <c r="AL1787" t="str">
        <f t="shared" si="845"/>
        <v/>
      </c>
      <c r="AM1787" t="str">
        <f t="shared" ref="AM1787:AM1850" si="866">IF(AF1787="Yes", "Industrial", "")</f>
        <v/>
      </c>
      <c r="AN1787" t="str">
        <f t="shared" ref="AN1787:AN1850" si="867">IF(AG1787="Yes", "Pharmaceutical", "")</f>
        <v>Pharmaceutical</v>
      </c>
      <c r="AO1787" t="str">
        <f t="shared" ref="AO1787:AO1850" si="868">IF(AH1787="Yes", "PAH", "")</f>
        <v/>
      </c>
      <c r="AP1787" t="str">
        <f t="shared" ref="AP1787:AP1850" si="869">IF(AI1787="Yes", "Other", "")</f>
        <v/>
      </c>
    </row>
    <row r="1788" spans="1:42" hidden="1" x14ac:dyDescent="0.35">
      <c r="A1788" s="1">
        <v>40870855</v>
      </c>
      <c r="B1788" s="1" t="s">
        <v>577</v>
      </c>
      <c r="C1788" s="1" t="s">
        <v>578</v>
      </c>
      <c r="D1788" s="1">
        <v>2017</v>
      </c>
      <c r="E1788" s="1" t="s">
        <v>618</v>
      </c>
      <c r="F1788" s="1">
        <v>62834</v>
      </c>
      <c r="G1788" s="1" t="s">
        <v>228</v>
      </c>
      <c r="H1788" s="1" t="s">
        <v>67</v>
      </c>
      <c r="I1788" s="1" t="s">
        <v>596</v>
      </c>
      <c r="J1788" s="1">
        <v>4433</v>
      </c>
      <c r="K1788" s="1" t="s">
        <v>614</v>
      </c>
      <c r="L1788" s="1" t="s">
        <v>547</v>
      </c>
      <c r="M1788" s="1"/>
      <c r="N1788" s="1" t="s">
        <v>606</v>
      </c>
      <c r="O1788" s="1" t="str">
        <f t="shared" si="864"/>
        <v>No</v>
      </c>
      <c r="P1788" s="1" t="s">
        <v>722</v>
      </c>
      <c r="Q1788" s="1">
        <v>0.08</v>
      </c>
      <c r="R1788" s="1">
        <f t="shared" si="851"/>
        <v>0</v>
      </c>
      <c r="S1788" s="1">
        <v>0.08</v>
      </c>
      <c r="T1788" s="1" t="s">
        <v>7</v>
      </c>
      <c r="U1788" s="1">
        <f>R1788/1</f>
        <v>0</v>
      </c>
      <c r="V1788" s="1">
        <f>S1788</f>
        <v>0.08</v>
      </c>
      <c r="W1788" s="1" t="s">
        <v>177</v>
      </c>
      <c r="X1788" s="1" t="str">
        <f t="shared" si="865"/>
        <v>No</v>
      </c>
      <c r="AB1788" t="s">
        <v>408</v>
      </c>
      <c r="AC1788" t="str">
        <f t="shared" ref="AC1788:AC1799" si="870">IF(ISNUMBER(SEARCH("Pesticide, active_ingredient", AB1788)), "Yes", "No")</f>
        <v>No</v>
      </c>
      <c r="AD1788" t="str">
        <f t="shared" si="840"/>
        <v>Yes</v>
      </c>
      <c r="AE1788" t="str">
        <f t="shared" si="841"/>
        <v>Yes</v>
      </c>
      <c r="AF1788" t="str">
        <f t="shared" si="842"/>
        <v>Yes</v>
      </c>
      <c r="AG1788" t="str">
        <f t="shared" si="843"/>
        <v>No</v>
      </c>
      <c r="AH1788" s="1" t="s">
        <v>348</v>
      </c>
      <c r="AI1788" t="s">
        <v>348</v>
      </c>
      <c r="AJ1788" t="str">
        <f t="shared" si="863"/>
        <v/>
      </c>
      <c r="AK1788" t="str">
        <f t="shared" si="844"/>
        <v>PCP</v>
      </c>
      <c r="AL1788" t="str">
        <f t="shared" si="845"/>
        <v>Consumer</v>
      </c>
      <c r="AM1788" t="str">
        <f t="shared" si="866"/>
        <v>Industrial</v>
      </c>
      <c r="AN1788" t="str">
        <f t="shared" si="867"/>
        <v/>
      </c>
      <c r="AO1788" t="str">
        <f t="shared" si="868"/>
        <v/>
      </c>
      <c r="AP1788" t="str">
        <f t="shared" si="869"/>
        <v/>
      </c>
    </row>
    <row r="1789" spans="1:42" hidden="1" x14ac:dyDescent="0.35">
      <c r="A1789" s="1">
        <v>40870855</v>
      </c>
      <c r="B1789" s="1" t="s">
        <v>577</v>
      </c>
      <c r="C1789" s="1" t="s">
        <v>578</v>
      </c>
      <c r="D1789" s="1">
        <v>2017</v>
      </c>
      <c r="E1789" s="1" t="s">
        <v>618</v>
      </c>
      <c r="F1789" s="1">
        <v>62831</v>
      </c>
      <c r="G1789" s="1" t="s">
        <v>604</v>
      </c>
      <c r="H1789" s="1" t="s">
        <v>64</v>
      </c>
      <c r="I1789" s="1" t="s">
        <v>596</v>
      </c>
      <c r="J1789" s="1">
        <v>4433</v>
      </c>
      <c r="K1789" s="1" t="s">
        <v>614</v>
      </c>
      <c r="L1789" s="1" t="s">
        <v>548</v>
      </c>
      <c r="M1789" s="1"/>
      <c r="N1789" s="1" t="s">
        <v>606</v>
      </c>
      <c r="O1789" s="1" t="str">
        <f t="shared" si="864"/>
        <v>No</v>
      </c>
      <c r="P1789" s="1" t="s">
        <v>722</v>
      </c>
      <c r="Q1789" s="1">
        <v>0.16</v>
      </c>
      <c r="R1789" s="1">
        <f t="shared" si="851"/>
        <v>0</v>
      </c>
      <c r="S1789" s="1">
        <v>0.16</v>
      </c>
      <c r="T1789" s="1" t="s">
        <v>7</v>
      </c>
      <c r="U1789" s="1">
        <f>R1789/1</f>
        <v>0</v>
      </c>
      <c r="V1789" s="1">
        <f>S1789</f>
        <v>0.16</v>
      </c>
      <c r="W1789" s="1" t="s">
        <v>177</v>
      </c>
      <c r="X1789" s="1" t="str">
        <f t="shared" si="865"/>
        <v>No</v>
      </c>
      <c r="AB1789" t="s">
        <v>405</v>
      </c>
      <c r="AC1789" t="str">
        <f t="shared" si="870"/>
        <v>No</v>
      </c>
      <c r="AD1789" t="str">
        <f t="shared" si="840"/>
        <v>Yes</v>
      </c>
      <c r="AE1789" t="str">
        <f t="shared" si="841"/>
        <v>Yes</v>
      </c>
      <c r="AF1789" t="str">
        <f t="shared" si="842"/>
        <v>Yes</v>
      </c>
      <c r="AG1789" t="str">
        <f t="shared" si="843"/>
        <v>Yes</v>
      </c>
      <c r="AH1789" s="1" t="s">
        <v>348</v>
      </c>
      <c r="AI1789" t="s">
        <v>348</v>
      </c>
      <c r="AJ1789" t="str">
        <f t="shared" si="863"/>
        <v/>
      </c>
      <c r="AK1789" t="str">
        <f t="shared" si="844"/>
        <v>PCP</v>
      </c>
      <c r="AL1789" t="str">
        <f t="shared" si="845"/>
        <v>Consumer</v>
      </c>
      <c r="AM1789" t="str">
        <f t="shared" si="866"/>
        <v>Industrial</v>
      </c>
      <c r="AN1789" t="str">
        <f t="shared" si="867"/>
        <v>Pharmaceutical</v>
      </c>
      <c r="AO1789" t="str">
        <f t="shared" si="868"/>
        <v/>
      </c>
      <c r="AP1789" t="str">
        <f t="shared" si="869"/>
        <v/>
      </c>
    </row>
    <row r="1790" spans="1:42" hidden="1" x14ac:dyDescent="0.35">
      <c r="A1790" s="1">
        <v>40870855</v>
      </c>
      <c r="B1790" s="1" t="s">
        <v>577</v>
      </c>
      <c r="C1790" s="1" t="s">
        <v>578</v>
      </c>
      <c r="D1790" s="1">
        <v>2017</v>
      </c>
      <c r="E1790" s="1" t="s">
        <v>618</v>
      </c>
      <c r="F1790" s="1">
        <v>67448</v>
      </c>
      <c r="G1790" s="1" t="s">
        <v>244</v>
      </c>
      <c r="H1790" s="1" t="s">
        <v>82</v>
      </c>
      <c r="I1790" s="1" t="s">
        <v>597</v>
      </c>
      <c r="J1790" s="1">
        <v>2440</v>
      </c>
      <c r="K1790" s="1" t="s">
        <v>345</v>
      </c>
      <c r="L1790" s="1" t="s">
        <v>345</v>
      </c>
      <c r="M1790" s="1"/>
      <c r="N1790" s="1" t="s">
        <v>606</v>
      </c>
      <c r="O1790" s="1" t="str">
        <f t="shared" si="864"/>
        <v>No</v>
      </c>
      <c r="P1790" s="1" t="s">
        <v>722</v>
      </c>
      <c r="Q1790" s="1">
        <v>37</v>
      </c>
      <c r="R1790" s="1">
        <f t="shared" si="851"/>
        <v>0</v>
      </c>
      <c r="S1790" s="1">
        <v>37</v>
      </c>
      <c r="T1790" s="1" t="s">
        <v>30</v>
      </c>
      <c r="U1790" s="1">
        <f>R1790/1000</f>
        <v>0</v>
      </c>
      <c r="V1790" s="1">
        <f>S1790/1000</f>
        <v>3.6999999999999998E-2</v>
      </c>
      <c r="W1790" s="1" t="s">
        <v>231</v>
      </c>
      <c r="X1790" s="1" t="str">
        <f t="shared" si="865"/>
        <v>No</v>
      </c>
      <c r="AB1790" t="s">
        <v>422</v>
      </c>
      <c r="AC1790" t="str">
        <f t="shared" si="870"/>
        <v>No</v>
      </c>
      <c r="AD1790" t="str">
        <f t="shared" si="840"/>
        <v>No</v>
      </c>
      <c r="AE1790" t="str">
        <f t="shared" si="841"/>
        <v>No</v>
      </c>
      <c r="AF1790" t="str">
        <f t="shared" si="842"/>
        <v>No</v>
      </c>
      <c r="AG1790" t="str">
        <f t="shared" si="843"/>
        <v>Yes</v>
      </c>
      <c r="AH1790" s="1" t="s">
        <v>348</v>
      </c>
      <c r="AI1790" t="s">
        <v>348</v>
      </c>
      <c r="AJ1790" t="str">
        <f t="shared" si="863"/>
        <v/>
      </c>
      <c r="AK1790" t="str">
        <f t="shared" si="844"/>
        <v/>
      </c>
      <c r="AL1790" t="str">
        <f t="shared" si="845"/>
        <v/>
      </c>
      <c r="AM1790" t="str">
        <f t="shared" si="866"/>
        <v/>
      </c>
      <c r="AN1790" t="str">
        <f t="shared" si="867"/>
        <v>Pharmaceutical</v>
      </c>
      <c r="AO1790" t="str">
        <f t="shared" si="868"/>
        <v/>
      </c>
      <c r="AP1790" t="str">
        <f t="shared" si="869"/>
        <v/>
      </c>
    </row>
    <row r="1791" spans="1:42" hidden="1" x14ac:dyDescent="0.35">
      <c r="A1791" s="1">
        <v>40870855</v>
      </c>
      <c r="B1791" s="1" t="s">
        <v>577</v>
      </c>
      <c r="C1791" s="1" t="s">
        <v>578</v>
      </c>
      <c r="D1791" s="1">
        <v>2017</v>
      </c>
      <c r="E1791" s="1" t="s">
        <v>618</v>
      </c>
      <c r="F1791" s="1">
        <v>39100</v>
      </c>
      <c r="G1791" t="s">
        <v>661</v>
      </c>
      <c r="H1791" s="1" t="s">
        <v>26</v>
      </c>
      <c r="I1791" s="1" t="s">
        <v>596</v>
      </c>
      <c r="J1791" s="1">
        <v>4433</v>
      </c>
      <c r="K1791" s="1" t="s">
        <v>614</v>
      </c>
      <c r="L1791" s="1" t="s">
        <v>548</v>
      </c>
      <c r="M1791" s="1"/>
      <c r="N1791" s="1" t="s">
        <v>606</v>
      </c>
      <c r="O1791" s="1" t="str">
        <f t="shared" si="864"/>
        <v>No</v>
      </c>
      <c r="P1791" s="1" t="s">
        <v>722</v>
      </c>
      <c r="Q1791" s="1">
        <v>2</v>
      </c>
      <c r="R1791" s="1">
        <f t="shared" si="851"/>
        <v>0</v>
      </c>
      <c r="S1791" s="1">
        <v>2</v>
      </c>
      <c r="T1791" s="1" t="s">
        <v>7</v>
      </c>
      <c r="U1791" s="1">
        <f t="shared" ref="U1791:U1805" si="871">R1791/1</f>
        <v>0</v>
      </c>
      <c r="V1791" s="1">
        <f>S1791</f>
        <v>2</v>
      </c>
      <c r="W1791" s="1" t="s">
        <v>346</v>
      </c>
      <c r="X1791" s="1" t="str">
        <f t="shared" si="865"/>
        <v>No</v>
      </c>
      <c r="Z1791" s="1"/>
      <c r="AA1791" s="1"/>
      <c r="AB1791" s="1" t="s">
        <v>366</v>
      </c>
      <c r="AC1791" t="str">
        <f t="shared" si="870"/>
        <v>No</v>
      </c>
      <c r="AD1791" t="str">
        <f t="shared" ref="AD1791:AD1854" si="872">IF(ISNUMBER(SEARCH("Personal_care", AB1791)), "Yes", "No")</f>
        <v>Yes</v>
      </c>
      <c r="AE1791" t="str">
        <f t="shared" ref="AE1791:AE1854" si="873">IF(ISNUMBER(SEARCH("Consumer_use", AB1791)), "Yes", "No")</f>
        <v>Yes</v>
      </c>
      <c r="AF1791" t="str">
        <f t="shared" ref="AF1791:AF1854" si="874">IF(ISNUMBER(SEARCH("Industrial_manufacturing", AB1791)), "Yes", "No")</f>
        <v>Yes</v>
      </c>
      <c r="AG1791" t="str">
        <f t="shared" ref="AG1791:AG1854" si="875">IF(ISNUMBER(SEARCH("Drug", AB1791)), "Yes", "No")</f>
        <v>Yes</v>
      </c>
      <c r="AH1791" s="1" t="s">
        <v>348</v>
      </c>
      <c r="AI1791" t="s">
        <v>348</v>
      </c>
      <c r="AJ1791" t="str">
        <f t="shared" si="863"/>
        <v/>
      </c>
      <c r="AK1791" t="str">
        <f t="shared" si="844"/>
        <v>PCP</v>
      </c>
      <c r="AL1791" t="str">
        <f t="shared" si="845"/>
        <v>Consumer</v>
      </c>
      <c r="AM1791" t="str">
        <f t="shared" si="866"/>
        <v>Industrial</v>
      </c>
      <c r="AN1791" t="str">
        <f t="shared" si="867"/>
        <v>Pharmaceutical</v>
      </c>
      <c r="AO1791" t="str">
        <f t="shared" si="868"/>
        <v/>
      </c>
      <c r="AP1791" t="str">
        <f t="shared" si="869"/>
        <v/>
      </c>
    </row>
    <row r="1792" spans="1:42" hidden="1" x14ac:dyDescent="0.35">
      <c r="A1792" s="1">
        <v>4087000</v>
      </c>
      <c r="B1792" s="1" t="s">
        <v>3</v>
      </c>
      <c r="C1792" s="1" t="s">
        <v>4</v>
      </c>
      <c r="D1792" s="1">
        <v>2017</v>
      </c>
      <c r="E1792" s="1" t="s">
        <v>618</v>
      </c>
      <c r="F1792" s="1">
        <v>32104</v>
      </c>
      <c r="G1792" s="1" t="s">
        <v>181</v>
      </c>
      <c r="H1792" s="1" t="s">
        <v>11</v>
      </c>
      <c r="I1792" s="1" t="s">
        <v>596</v>
      </c>
      <c r="J1792" s="1">
        <v>4433</v>
      </c>
      <c r="K1792" s="1" t="s">
        <v>614</v>
      </c>
      <c r="L1792" s="1" t="s">
        <v>345</v>
      </c>
      <c r="M1792" s="1"/>
      <c r="N1792" s="1" t="s">
        <v>606</v>
      </c>
      <c r="O1792" s="1" t="str">
        <f t="shared" si="864"/>
        <v>No</v>
      </c>
      <c r="P1792" s="1" t="s">
        <v>722</v>
      </c>
      <c r="Q1792" s="1">
        <v>0.16</v>
      </c>
      <c r="R1792" s="1">
        <f t="shared" si="851"/>
        <v>0</v>
      </c>
      <c r="S1792" s="1">
        <f>IF(O1792="No", Q1792, " ")</f>
        <v>0.16</v>
      </c>
      <c r="T1792" s="1" t="s">
        <v>7</v>
      </c>
      <c r="U1792" s="1">
        <f t="shared" si="871"/>
        <v>0</v>
      </c>
      <c r="V1792" s="1">
        <f>S1792</f>
        <v>0.16</v>
      </c>
      <c r="W1792" s="1" t="s">
        <v>177</v>
      </c>
      <c r="X1792" s="1" t="str">
        <f t="shared" si="865"/>
        <v>No</v>
      </c>
      <c r="AB1792" t="s">
        <v>353</v>
      </c>
      <c r="AC1792" t="str">
        <f t="shared" si="870"/>
        <v>No</v>
      </c>
      <c r="AD1792" t="str">
        <f t="shared" si="872"/>
        <v>No</v>
      </c>
      <c r="AE1792" t="str">
        <f t="shared" si="873"/>
        <v>No</v>
      </c>
      <c r="AF1792" t="str">
        <f t="shared" si="874"/>
        <v>No</v>
      </c>
      <c r="AG1792" t="str">
        <f t="shared" si="875"/>
        <v>Yes</v>
      </c>
      <c r="AH1792" t="s">
        <v>348</v>
      </c>
      <c r="AI1792" t="s">
        <v>348</v>
      </c>
      <c r="AJ1792" t="str">
        <f t="shared" si="863"/>
        <v/>
      </c>
      <c r="AK1792" t="str">
        <f t="shared" si="844"/>
        <v/>
      </c>
      <c r="AL1792" t="str">
        <f t="shared" si="845"/>
        <v/>
      </c>
      <c r="AM1792" t="str">
        <f t="shared" si="866"/>
        <v/>
      </c>
      <c r="AN1792" t="str">
        <f t="shared" si="867"/>
        <v>Pharmaceutical</v>
      </c>
      <c r="AO1792" t="str">
        <f t="shared" si="868"/>
        <v/>
      </c>
      <c r="AP1792" t="str">
        <f t="shared" si="869"/>
        <v/>
      </c>
    </row>
    <row r="1793" spans="1:42" hidden="1" x14ac:dyDescent="0.35">
      <c r="A1793">
        <v>40870112</v>
      </c>
      <c r="B1793" t="s">
        <v>573</v>
      </c>
      <c r="C1793" t="s">
        <v>574</v>
      </c>
      <c r="D1793">
        <v>2017</v>
      </c>
      <c r="E1793" t="s">
        <v>620</v>
      </c>
      <c r="F1793" s="4">
        <v>63219</v>
      </c>
      <c r="G1793" s="1" t="s">
        <v>717</v>
      </c>
      <c r="H1793" t="s">
        <v>38</v>
      </c>
      <c r="I1793" t="s">
        <v>693</v>
      </c>
      <c r="N1793" t="s">
        <v>606</v>
      </c>
      <c r="O1793" s="1" t="str">
        <f t="shared" si="864"/>
        <v>No</v>
      </c>
      <c r="Q1793">
        <v>1000</v>
      </c>
      <c r="R1793">
        <f t="shared" si="851"/>
        <v>0</v>
      </c>
      <c r="S1793">
        <v>200</v>
      </c>
      <c r="T1793" t="s">
        <v>622</v>
      </c>
      <c r="U1793">
        <f t="shared" si="871"/>
        <v>0</v>
      </c>
      <c r="V1793">
        <f t="shared" ref="V1793:V1799" si="876">U1793</f>
        <v>0</v>
      </c>
      <c r="W1793" t="s">
        <v>648</v>
      </c>
      <c r="X1793" t="str">
        <f t="shared" ref="X1793:X1799" si="877">IF(S1793&lt;R1793, "Yes*", "No")</f>
        <v>No</v>
      </c>
      <c r="AB1793" t="s">
        <v>378</v>
      </c>
      <c r="AC1793" t="str">
        <f t="shared" si="870"/>
        <v>Yes</v>
      </c>
      <c r="AD1793" t="str">
        <f t="shared" si="872"/>
        <v>Yes</v>
      </c>
      <c r="AE1793" t="str">
        <f t="shared" si="873"/>
        <v>Yes</v>
      </c>
      <c r="AF1793" t="str">
        <f t="shared" si="874"/>
        <v>Yes</v>
      </c>
      <c r="AG1793" t="str">
        <f t="shared" si="875"/>
        <v>Yes</v>
      </c>
      <c r="AH1793" t="s">
        <v>349</v>
      </c>
      <c r="AI1793" t="s">
        <v>348</v>
      </c>
      <c r="AJ1793" t="str">
        <f t="shared" si="863"/>
        <v>Pesticide</v>
      </c>
      <c r="AK1793" t="str">
        <f t="shared" si="844"/>
        <v>PCP</v>
      </c>
      <c r="AL1793" t="str">
        <f t="shared" si="845"/>
        <v>Consumer</v>
      </c>
      <c r="AM1793" t="str">
        <f t="shared" si="866"/>
        <v>Industrial</v>
      </c>
      <c r="AN1793" t="str">
        <f t="shared" si="867"/>
        <v>Pharmaceutical</v>
      </c>
      <c r="AO1793" t="str">
        <f t="shared" si="868"/>
        <v>PAH</v>
      </c>
      <c r="AP1793" t="str">
        <f t="shared" si="869"/>
        <v/>
      </c>
    </row>
    <row r="1794" spans="1:42" hidden="1" x14ac:dyDescent="0.35">
      <c r="A1794">
        <v>4087170</v>
      </c>
      <c r="B1794" t="s">
        <v>586</v>
      </c>
      <c r="C1794" t="s">
        <v>587</v>
      </c>
      <c r="D1794">
        <v>2017</v>
      </c>
      <c r="E1794" t="s">
        <v>620</v>
      </c>
      <c r="F1794" s="4">
        <v>63219</v>
      </c>
      <c r="G1794" s="1" t="s">
        <v>717</v>
      </c>
      <c r="H1794" t="s">
        <v>38</v>
      </c>
      <c r="I1794" t="s">
        <v>693</v>
      </c>
      <c r="N1794" t="s">
        <v>606</v>
      </c>
      <c r="O1794" s="1" t="str">
        <f t="shared" si="864"/>
        <v>No</v>
      </c>
      <c r="Q1794">
        <v>1000</v>
      </c>
      <c r="R1794">
        <f t="shared" si="851"/>
        <v>0</v>
      </c>
      <c r="S1794">
        <v>200</v>
      </c>
      <c r="T1794" t="s">
        <v>622</v>
      </c>
      <c r="U1794">
        <f t="shared" si="871"/>
        <v>0</v>
      </c>
      <c r="V1794">
        <f t="shared" si="876"/>
        <v>0</v>
      </c>
      <c r="W1794" t="s">
        <v>648</v>
      </c>
      <c r="X1794" t="str">
        <f t="shared" si="877"/>
        <v>No</v>
      </c>
      <c r="AB1794" t="s">
        <v>378</v>
      </c>
      <c r="AC1794" t="str">
        <f t="shared" si="870"/>
        <v>Yes</v>
      </c>
      <c r="AD1794" t="str">
        <f t="shared" si="872"/>
        <v>Yes</v>
      </c>
      <c r="AE1794" t="str">
        <f t="shared" si="873"/>
        <v>Yes</v>
      </c>
      <c r="AF1794" t="str">
        <f t="shared" si="874"/>
        <v>Yes</v>
      </c>
      <c r="AG1794" t="str">
        <f t="shared" si="875"/>
        <v>Yes</v>
      </c>
      <c r="AH1794" t="s">
        <v>349</v>
      </c>
      <c r="AI1794" t="s">
        <v>348</v>
      </c>
      <c r="AJ1794" t="str">
        <f t="shared" si="863"/>
        <v>Pesticide</v>
      </c>
      <c r="AK1794" t="str">
        <f t="shared" ref="AK1794:AK1857" si="878">IF(AD1794="Yes", "PCP", "")</f>
        <v>PCP</v>
      </c>
      <c r="AL1794" t="str">
        <f t="shared" ref="AL1794:AL1857" si="879">IF(AE1794="Yes", "Consumer", "")</f>
        <v>Consumer</v>
      </c>
      <c r="AM1794" t="str">
        <f t="shared" si="866"/>
        <v>Industrial</v>
      </c>
      <c r="AN1794" t="str">
        <f t="shared" si="867"/>
        <v>Pharmaceutical</v>
      </c>
      <c r="AO1794" t="str">
        <f t="shared" si="868"/>
        <v>PAH</v>
      </c>
      <c r="AP1794" t="str">
        <f t="shared" si="869"/>
        <v/>
      </c>
    </row>
    <row r="1795" spans="1:42" hidden="1" x14ac:dyDescent="0.35">
      <c r="A1795">
        <v>40871607</v>
      </c>
      <c r="B1795" s="5" t="s">
        <v>584</v>
      </c>
      <c r="C1795" t="s">
        <v>585</v>
      </c>
      <c r="D1795">
        <v>2017</v>
      </c>
      <c r="E1795" t="s">
        <v>620</v>
      </c>
      <c r="F1795" s="4">
        <v>63219</v>
      </c>
      <c r="G1795" s="1" t="s">
        <v>717</v>
      </c>
      <c r="H1795" t="s">
        <v>38</v>
      </c>
      <c r="I1795" t="s">
        <v>693</v>
      </c>
      <c r="N1795" t="s">
        <v>606</v>
      </c>
      <c r="O1795" s="1" t="str">
        <f t="shared" si="864"/>
        <v>No</v>
      </c>
      <c r="Q1795">
        <v>200</v>
      </c>
      <c r="R1795">
        <f t="shared" si="851"/>
        <v>0</v>
      </c>
      <c r="S1795">
        <v>200</v>
      </c>
      <c r="T1795" t="s">
        <v>622</v>
      </c>
      <c r="U1795">
        <f t="shared" si="871"/>
        <v>0</v>
      </c>
      <c r="V1795">
        <f t="shared" si="876"/>
        <v>0</v>
      </c>
      <c r="W1795" t="s">
        <v>648</v>
      </c>
      <c r="X1795" t="str">
        <f t="shared" si="877"/>
        <v>No</v>
      </c>
      <c r="AB1795" t="s">
        <v>378</v>
      </c>
      <c r="AC1795" t="str">
        <f t="shared" si="870"/>
        <v>Yes</v>
      </c>
      <c r="AD1795" t="str">
        <f t="shared" si="872"/>
        <v>Yes</v>
      </c>
      <c r="AE1795" t="str">
        <f t="shared" si="873"/>
        <v>Yes</v>
      </c>
      <c r="AF1795" t="str">
        <f t="shared" si="874"/>
        <v>Yes</v>
      </c>
      <c r="AG1795" t="str">
        <f t="shared" si="875"/>
        <v>Yes</v>
      </c>
      <c r="AH1795" t="s">
        <v>349</v>
      </c>
      <c r="AI1795" t="s">
        <v>348</v>
      </c>
      <c r="AJ1795" t="str">
        <f t="shared" si="863"/>
        <v>Pesticide</v>
      </c>
      <c r="AK1795" t="str">
        <f t="shared" si="878"/>
        <v>PCP</v>
      </c>
      <c r="AL1795" t="str">
        <f t="shared" si="879"/>
        <v>Consumer</v>
      </c>
      <c r="AM1795" t="str">
        <f t="shared" si="866"/>
        <v>Industrial</v>
      </c>
      <c r="AN1795" t="str">
        <f t="shared" si="867"/>
        <v>Pharmaceutical</v>
      </c>
      <c r="AO1795" t="str">
        <f t="shared" si="868"/>
        <v>PAH</v>
      </c>
      <c r="AP1795" t="str">
        <f t="shared" si="869"/>
        <v/>
      </c>
    </row>
    <row r="1796" spans="1:42" hidden="1" x14ac:dyDescent="0.35">
      <c r="A1796">
        <v>4087141</v>
      </c>
      <c r="B1796" t="s">
        <v>582</v>
      </c>
      <c r="C1796" t="s">
        <v>583</v>
      </c>
      <c r="D1796">
        <v>2017</v>
      </c>
      <c r="E1796" t="s">
        <v>620</v>
      </c>
      <c r="F1796" s="4">
        <v>63219</v>
      </c>
      <c r="G1796" s="1" t="s">
        <v>717</v>
      </c>
      <c r="H1796" t="s">
        <v>38</v>
      </c>
      <c r="I1796" t="s">
        <v>693</v>
      </c>
      <c r="N1796" t="s">
        <v>607</v>
      </c>
      <c r="O1796" s="1" t="str">
        <f t="shared" si="864"/>
        <v>Yes</v>
      </c>
      <c r="Q1796">
        <v>200</v>
      </c>
      <c r="R1796">
        <f t="shared" si="851"/>
        <v>200</v>
      </c>
      <c r="S1796">
        <v>200</v>
      </c>
      <c r="T1796" t="s">
        <v>622</v>
      </c>
      <c r="U1796">
        <f t="shared" si="871"/>
        <v>200</v>
      </c>
      <c r="V1796">
        <f t="shared" si="876"/>
        <v>200</v>
      </c>
      <c r="W1796" t="s">
        <v>648</v>
      </c>
      <c r="X1796" t="str">
        <f t="shared" si="877"/>
        <v>No</v>
      </c>
      <c r="AB1796" t="s">
        <v>378</v>
      </c>
      <c r="AC1796" t="str">
        <f t="shared" si="870"/>
        <v>Yes</v>
      </c>
      <c r="AD1796" t="str">
        <f t="shared" si="872"/>
        <v>Yes</v>
      </c>
      <c r="AE1796" t="str">
        <f t="shared" si="873"/>
        <v>Yes</v>
      </c>
      <c r="AF1796" t="str">
        <f t="shared" si="874"/>
        <v>Yes</v>
      </c>
      <c r="AG1796" t="str">
        <f t="shared" si="875"/>
        <v>Yes</v>
      </c>
      <c r="AH1796" t="s">
        <v>349</v>
      </c>
      <c r="AI1796" t="s">
        <v>348</v>
      </c>
      <c r="AJ1796" t="str">
        <f t="shared" si="863"/>
        <v>Pesticide</v>
      </c>
      <c r="AK1796" t="str">
        <f t="shared" si="878"/>
        <v>PCP</v>
      </c>
      <c r="AL1796" t="str">
        <f t="shared" si="879"/>
        <v>Consumer</v>
      </c>
      <c r="AM1796" t="str">
        <f t="shared" si="866"/>
        <v>Industrial</v>
      </c>
      <c r="AN1796" t="str">
        <f t="shared" si="867"/>
        <v>Pharmaceutical</v>
      </c>
      <c r="AO1796" t="str">
        <f t="shared" si="868"/>
        <v>PAH</v>
      </c>
      <c r="AP1796" t="str">
        <f t="shared" si="869"/>
        <v/>
      </c>
    </row>
    <row r="1797" spans="1:42" hidden="1" x14ac:dyDescent="0.35">
      <c r="A1797">
        <v>4087098</v>
      </c>
      <c r="B1797" t="s">
        <v>579</v>
      </c>
      <c r="C1797" t="s">
        <v>580</v>
      </c>
      <c r="D1797">
        <v>2017</v>
      </c>
      <c r="E1797" t="s">
        <v>620</v>
      </c>
      <c r="F1797" s="4">
        <v>63219</v>
      </c>
      <c r="G1797" s="1" t="s">
        <v>717</v>
      </c>
      <c r="H1797" t="s">
        <v>38</v>
      </c>
      <c r="I1797" t="s">
        <v>693</v>
      </c>
      <c r="N1797" t="s">
        <v>606</v>
      </c>
      <c r="O1797" s="1" t="str">
        <f t="shared" si="864"/>
        <v>No</v>
      </c>
      <c r="Q1797">
        <v>200</v>
      </c>
      <c r="R1797">
        <f t="shared" si="851"/>
        <v>0</v>
      </c>
      <c r="S1797">
        <v>200</v>
      </c>
      <c r="T1797" t="s">
        <v>622</v>
      </c>
      <c r="U1797">
        <f t="shared" si="871"/>
        <v>0</v>
      </c>
      <c r="V1797">
        <f t="shared" si="876"/>
        <v>0</v>
      </c>
      <c r="W1797" t="s">
        <v>648</v>
      </c>
      <c r="X1797" t="str">
        <f t="shared" si="877"/>
        <v>No</v>
      </c>
      <c r="AB1797" t="s">
        <v>378</v>
      </c>
      <c r="AC1797" t="str">
        <f t="shared" si="870"/>
        <v>Yes</v>
      </c>
      <c r="AD1797" t="str">
        <f t="shared" si="872"/>
        <v>Yes</v>
      </c>
      <c r="AE1797" t="str">
        <f t="shared" si="873"/>
        <v>Yes</v>
      </c>
      <c r="AF1797" t="str">
        <f t="shared" si="874"/>
        <v>Yes</v>
      </c>
      <c r="AG1797" t="str">
        <f t="shared" si="875"/>
        <v>Yes</v>
      </c>
      <c r="AH1797" t="s">
        <v>349</v>
      </c>
      <c r="AI1797" t="s">
        <v>348</v>
      </c>
      <c r="AJ1797" t="str">
        <f t="shared" si="863"/>
        <v>Pesticide</v>
      </c>
      <c r="AK1797" t="str">
        <f t="shared" si="878"/>
        <v>PCP</v>
      </c>
      <c r="AL1797" t="str">
        <f t="shared" si="879"/>
        <v>Consumer</v>
      </c>
      <c r="AM1797" t="str">
        <f t="shared" si="866"/>
        <v>Industrial</v>
      </c>
      <c r="AN1797" t="str">
        <f t="shared" si="867"/>
        <v>Pharmaceutical</v>
      </c>
      <c r="AO1797" t="str">
        <f t="shared" si="868"/>
        <v>PAH</v>
      </c>
      <c r="AP1797" t="str">
        <f t="shared" si="869"/>
        <v/>
      </c>
    </row>
    <row r="1798" spans="1:42" hidden="1" x14ac:dyDescent="0.35">
      <c r="A1798">
        <v>40870855</v>
      </c>
      <c r="B1798" t="s">
        <v>577</v>
      </c>
      <c r="C1798" t="s">
        <v>578</v>
      </c>
      <c r="D1798">
        <v>2017</v>
      </c>
      <c r="E1798" t="s">
        <v>620</v>
      </c>
      <c r="F1798" s="4">
        <v>63219</v>
      </c>
      <c r="G1798" s="1" t="s">
        <v>717</v>
      </c>
      <c r="H1798" t="s">
        <v>38</v>
      </c>
      <c r="I1798" t="s">
        <v>693</v>
      </c>
      <c r="N1798" t="s">
        <v>606</v>
      </c>
      <c r="O1798" s="1" t="str">
        <f t="shared" si="864"/>
        <v>No</v>
      </c>
      <c r="Q1798">
        <v>200</v>
      </c>
      <c r="R1798">
        <f t="shared" si="851"/>
        <v>0</v>
      </c>
      <c r="S1798">
        <v>200</v>
      </c>
      <c r="T1798" t="s">
        <v>622</v>
      </c>
      <c r="U1798">
        <f t="shared" si="871"/>
        <v>0</v>
      </c>
      <c r="V1798">
        <f t="shared" si="876"/>
        <v>0</v>
      </c>
      <c r="W1798" t="s">
        <v>648</v>
      </c>
      <c r="X1798" t="str">
        <f t="shared" si="877"/>
        <v>No</v>
      </c>
      <c r="AB1798" t="s">
        <v>378</v>
      </c>
      <c r="AC1798" t="str">
        <f t="shared" si="870"/>
        <v>Yes</v>
      </c>
      <c r="AD1798" t="str">
        <f t="shared" si="872"/>
        <v>Yes</v>
      </c>
      <c r="AE1798" t="str">
        <f t="shared" si="873"/>
        <v>Yes</v>
      </c>
      <c r="AF1798" t="str">
        <f t="shared" si="874"/>
        <v>Yes</v>
      </c>
      <c r="AG1798" t="str">
        <f t="shared" si="875"/>
        <v>Yes</v>
      </c>
      <c r="AH1798" t="s">
        <v>349</v>
      </c>
      <c r="AI1798" t="s">
        <v>348</v>
      </c>
      <c r="AJ1798" t="str">
        <f t="shared" si="863"/>
        <v>Pesticide</v>
      </c>
      <c r="AK1798" t="str">
        <f t="shared" si="878"/>
        <v>PCP</v>
      </c>
      <c r="AL1798" t="str">
        <f t="shared" si="879"/>
        <v>Consumer</v>
      </c>
      <c r="AM1798" t="str">
        <f t="shared" si="866"/>
        <v>Industrial</v>
      </c>
      <c r="AN1798" t="str">
        <f t="shared" si="867"/>
        <v>Pharmaceutical</v>
      </c>
      <c r="AO1798" t="str">
        <f t="shared" si="868"/>
        <v>PAH</v>
      </c>
      <c r="AP1798" t="str">
        <f t="shared" si="869"/>
        <v/>
      </c>
    </row>
    <row r="1799" spans="1:42" hidden="1" x14ac:dyDescent="0.35">
      <c r="A1799">
        <v>4087014</v>
      </c>
      <c r="B1799" t="s">
        <v>575</v>
      </c>
      <c r="C1799" t="s">
        <v>576</v>
      </c>
      <c r="D1799">
        <v>2017</v>
      </c>
      <c r="E1799" t="s">
        <v>620</v>
      </c>
      <c r="F1799" s="4">
        <v>63219</v>
      </c>
      <c r="G1799" s="1" t="s">
        <v>717</v>
      </c>
      <c r="H1799" t="s">
        <v>38</v>
      </c>
      <c r="I1799" t="s">
        <v>693</v>
      </c>
      <c r="N1799" t="s">
        <v>606</v>
      </c>
      <c r="O1799" s="1" t="str">
        <f t="shared" si="864"/>
        <v>No</v>
      </c>
      <c r="Q1799">
        <v>200</v>
      </c>
      <c r="R1799">
        <f t="shared" si="851"/>
        <v>0</v>
      </c>
      <c r="S1799">
        <v>200</v>
      </c>
      <c r="T1799" t="s">
        <v>622</v>
      </c>
      <c r="U1799">
        <f t="shared" si="871"/>
        <v>0</v>
      </c>
      <c r="V1799">
        <f t="shared" si="876"/>
        <v>0</v>
      </c>
      <c r="W1799" t="s">
        <v>648</v>
      </c>
      <c r="X1799" t="str">
        <f t="shared" si="877"/>
        <v>No</v>
      </c>
      <c r="AB1799" t="s">
        <v>378</v>
      </c>
      <c r="AC1799" t="str">
        <f t="shared" si="870"/>
        <v>Yes</v>
      </c>
      <c r="AD1799" t="str">
        <f t="shared" si="872"/>
        <v>Yes</v>
      </c>
      <c r="AE1799" t="str">
        <f t="shared" si="873"/>
        <v>Yes</v>
      </c>
      <c r="AF1799" t="str">
        <f t="shared" si="874"/>
        <v>Yes</v>
      </c>
      <c r="AG1799" t="str">
        <f t="shared" si="875"/>
        <v>Yes</v>
      </c>
      <c r="AH1799" t="s">
        <v>349</v>
      </c>
      <c r="AI1799" t="s">
        <v>348</v>
      </c>
      <c r="AJ1799" t="str">
        <f t="shared" si="863"/>
        <v>Pesticide</v>
      </c>
      <c r="AK1799" t="str">
        <f t="shared" si="878"/>
        <v>PCP</v>
      </c>
      <c r="AL1799" t="str">
        <f t="shared" si="879"/>
        <v>Consumer</v>
      </c>
      <c r="AM1799" t="str">
        <f t="shared" si="866"/>
        <v>Industrial</v>
      </c>
      <c r="AN1799" t="str">
        <f t="shared" si="867"/>
        <v>Pharmaceutical</v>
      </c>
      <c r="AO1799" t="str">
        <f t="shared" si="868"/>
        <v>PAH</v>
      </c>
      <c r="AP1799" t="str">
        <f t="shared" si="869"/>
        <v/>
      </c>
    </row>
    <row r="1800" spans="1:42" hidden="1" x14ac:dyDescent="0.35">
      <c r="A1800" s="1">
        <v>40870855</v>
      </c>
      <c r="B1800" s="1" t="s">
        <v>577</v>
      </c>
      <c r="C1800" s="1" t="s">
        <v>578</v>
      </c>
      <c r="D1800" s="1">
        <v>2017</v>
      </c>
      <c r="E1800" s="1" t="s">
        <v>618</v>
      </c>
      <c r="F1800" s="1">
        <v>62828</v>
      </c>
      <c r="G1800" s="1" t="s">
        <v>224</v>
      </c>
      <c r="H1800" s="1" t="s">
        <v>62</v>
      </c>
      <c r="I1800" s="1" t="s">
        <v>596</v>
      </c>
      <c r="J1800" s="1">
        <v>4433</v>
      </c>
      <c r="K1800" s="1" t="s">
        <v>614</v>
      </c>
      <c r="L1800" s="1" t="s">
        <v>544</v>
      </c>
      <c r="M1800" s="1"/>
      <c r="N1800" s="1" t="s">
        <v>606</v>
      </c>
      <c r="O1800" s="1" t="str">
        <f t="shared" si="864"/>
        <v>No</v>
      </c>
      <c r="P1800" s="1" t="s">
        <v>722</v>
      </c>
      <c r="Q1800" s="1">
        <v>0.08</v>
      </c>
      <c r="R1800" s="1">
        <f t="shared" si="851"/>
        <v>0</v>
      </c>
      <c r="S1800" s="1">
        <v>0.08</v>
      </c>
      <c r="T1800" s="1" t="s">
        <v>7</v>
      </c>
      <c r="U1800" s="1">
        <f t="shared" si="871"/>
        <v>0</v>
      </c>
      <c r="V1800" s="1">
        <f t="shared" ref="V1800:V1805" si="880">S1800</f>
        <v>0.08</v>
      </c>
      <c r="W1800" s="1" t="s">
        <v>177</v>
      </c>
      <c r="X1800" s="1" t="str">
        <f t="shared" ref="X1800:X1822" si="881">IF(N1800="E", "Yes", "No")</f>
        <v>No</v>
      </c>
      <c r="AB1800" t="s">
        <v>401</v>
      </c>
      <c r="AC1800" s="1" t="s">
        <v>349</v>
      </c>
      <c r="AD1800" t="str">
        <f t="shared" si="872"/>
        <v>Yes</v>
      </c>
      <c r="AE1800" t="str">
        <f t="shared" si="873"/>
        <v>Yes</v>
      </c>
      <c r="AF1800" t="str">
        <f t="shared" si="874"/>
        <v>Yes</v>
      </c>
      <c r="AG1800" t="str">
        <f t="shared" si="875"/>
        <v>Yes</v>
      </c>
      <c r="AH1800" s="1" t="s">
        <v>348</v>
      </c>
      <c r="AI1800" t="s">
        <v>348</v>
      </c>
      <c r="AJ1800" t="str">
        <f t="shared" si="863"/>
        <v>Pesticide</v>
      </c>
      <c r="AK1800" t="str">
        <f t="shared" si="878"/>
        <v>PCP</v>
      </c>
      <c r="AL1800" t="str">
        <f t="shared" si="879"/>
        <v>Consumer</v>
      </c>
      <c r="AM1800" t="str">
        <f t="shared" si="866"/>
        <v>Industrial</v>
      </c>
      <c r="AN1800" t="str">
        <f t="shared" si="867"/>
        <v>Pharmaceutical</v>
      </c>
      <c r="AO1800" t="str">
        <f t="shared" si="868"/>
        <v/>
      </c>
      <c r="AP1800" t="str">
        <f t="shared" si="869"/>
        <v/>
      </c>
    </row>
    <row r="1801" spans="1:42" hidden="1" x14ac:dyDescent="0.35">
      <c r="A1801" s="1">
        <v>40870855</v>
      </c>
      <c r="B1801" s="1" t="s">
        <v>577</v>
      </c>
      <c r="C1801" s="1" t="s">
        <v>578</v>
      </c>
      <c r="D1801" s="1">
        <v>2017</v>
      </c>
      <c r="E1801" s="1" t="s">
        <v>618</v>
      </c>
      <c r="F1801" s="1">
        <v>62814</v>
      </c>
      <c r="G1801" s="1" t="s">
        <v>214</v>
      </c>
      <c r="H1801" s="1" t="s">
        <v>51</v>
      </c>
      <c r="I1801" s="1" t="s">
        <v>596</v>
      </c>
      <c r="J1801" s="1">
        <v>4433</v>
      </c>
      <c r="K1801" s="1" t="s">
        <v>614</v>
      </c>
      <c r="L1801" s="1" t="s">
        <v>548</v>
      </c>
      <c r="M1801" s="1"/>
      <c r="N1801" s="1" t="s">
        <v>606</v>
      </c>
      <c r="O1801" s="1" t="str">
        <f t="shared" si="864"/>
        <v>No</v>
      </c>
      <c r="P1801" s="1" t="s">
        <v>722</v>
      </c>
      <c r="Q1801" s="1">
        <v>0.08</v>
      </c>
      <c r="R1801" s="1">
        <f t="shared" si="851"/>
        <v>0</v>
      </c>
      <c r="S1801" s="1">
        <v>0.08</v>
      </c>
      <c r="T1801" s="1" t="s">
        <v>7</v>
      </c>
      <c r="U1801" s="1">
        <f t="shared" si="871"/>
        <v>0</v>
      </c>
      <c r="V1801" s="1">
        <f t="shared" si="880"/>
        <v>0.08</v>
      </c>
      <c r="W1801" s="1" t="s">
        <v>177</v>
      </c>
      <c r="X1801" s="1" t="str">
        <f t="shared" si="881"/>
        <v>No</v>
      </c>
      <c r="AB1801" t="s">
        <v>390</v>
      </c>
      <c r="AC1801" t="str">
        <f>IF(ISNUMBER(SEARCH("Pesticide, active_ingredient", AB1801)), "Yes", "No")</f>
        <v>No</v>
      </c>
      <c r="AD1801" t="str">
        <f t="shared" si="872"/>
        <v>Yes</v>
      </c>
      <c r="AE1801" t="str">
        <f t="shared" si="873"/>
        <v>Yes</v>
      </c>
      <c r="AF1801" t="str">
        <f t="shared" si="874"/>
        <v>Yes</v>
      </c>
      <c r="AG1801" t="str">
        <f t="shared" si="875"/>
        <v>Yes</v>
      </c>
      <c r="AH1801" s="1" t="s">
        <v>348</v>
      </c>
      <c r="AI1801" t="s">
        <v>348</v>
      </c>
      <c r="AJ1801" t="str">
        <f t="shared" si="863"/>
        <v/>
      </c>
      <c r="AK1801" t="str">
        <f t="shared" si="878"/>
        <v>PCP</v>
      </c>
      <c r="AL1801" t="str">
        <f t="shared" si="879"/>
        <v>Consumer</v>
      </c>
      <c r="AM1801" t="str">
        <f t="shared" si="866"/>
        <v>Industrial</v>
      </c>
      <c r="AN1801" t="str">
        <f t="shared" si="867"/>
        <v>Pharmaceutical</v>
      </c>
      <c r="AO1801" t="str">
        <f t="shared" si="868"/>
        <v/>
      </c>
      <c r="AP1801" t="str">
        <f t="shared" si="869"/>
        <v/>
      </c>
    </row>
    <row r="1802" spans="1:42" hidden="1" x14ac:dyDescent="0.35">
      <c r="A1802" s="1">
        <v>40870855</v>
      </c>
      <c r="B1802" s="1" t="s">
        <v>577</v>
      </c>
      <c r="C1802" s="1" t="s">
        <v>578</v>
      </c>
      <c r="D1802" s="1">
        <v>2017</v>
      </c>
      <c r="E1802" s="1" t="s">
        <v>618</v>
      </c>
      <c r="F1802" s="1">
        <v>62826</v>
      </c>
      <c r="G1802" s="1" t="s">
        <v>222</v>
      </c>
      <c r="H1802" s="1" t="s">
        <v>60</v>
      </c>
      <c r="I1802" s="1" t="s">
        <v>596</v>
      </c>
      <c r="J1802" s="1">
        <v>4433</v>
      </c>
      <c r="K1802" s="1" t="s">
        <v>614</v>
      </c>
      <c r="L1802" s="1" t="s">
        <v>557</v>
      </c>
      <c r="M1802" s="1"/>
      <c r="N1802" s="1" t="s">
        <v>606</v>
      </c>
      <c r="O1802" s="1" t="str">
        <f t="shared" si="864"/>
        <v>No</v>
      </c>
      <c r="P1802" s="1" t="s">
        <v>722</v>
      </c>
      <c r="Q1802" s="1">
        <v>0.8</v>
      </c>
      <c r="R1802" s="1">
        <f t="shared" si="851"/>
        <v>0</v>
      </c>
      <c r="S1802" s="1">
        <v>0.8</v>
      </c>
      <c r="T1802" s="1" t="s">
        <v>7</v>
      </c>
      <c r="U1802" s="1">
        <f t="shared" si="871"/>
        <v>0</v>
      </c>
      <c r="V1802" s="1">
        <f t="shared" si="880"/>
        <v>0.8</v>
      </c>
      <c r="W1802" s="1" t="s">
        <v>177</v>
      </c>
      <c r="X1802" s="1" t="str">
        <f t="shared" si="881"/>
        <v>No</v>
      </c>
      <c r="AB1802" t="s">
        <v>399</v>
      </c>
      <c r="AC1802" t="str">
        <f>IF(ISNUMBER(SEARCH("Pesticide, active_ingredient", AB1802)), "Yes", "No")</f>
        <v>No</v>
      </c>
      <c r="AD1802" t="str">
        <f t="shared" si="872"/>
        <v>No</v>
      </c>
      <c r="AE1802" t="str">
        <f t="shared" si="873"/>
        <v>Yes</v>
      </c>
      <c r="AF1802" t="str">
        <f t="shared" si="874"/>
        <v>No</v>
      </c>
      <c r="AG1802" t="str">
        <f t="shared" si="875"/>
        <v>Yes</v>
      </c>
      <c r="AH1802" s="1" t="s">
        <v>348</v>
      </c>
      <c r="AI1802" t="s">
        <v>348</v>
      </c>
      <c r="AJ1802" t="str">
        <f t="shared" si="863"/>
        <v/>
      </c>
      <c r="AK1802" t="str">
        <f t="shared" si="878"/>
        <v/>
      </c>
      <c r="AL1802" t="str">
        <f t="shared" si="879"/>
        <v>Consumer</v>
      </c>
      <c r="AM1802" t="str">
        <f t="shared" si="866"/>
        <v/>
      </c>
      <c r="AN1802" t="str">
        <f t="shared" si="867"/>
        <v>Pharmaceutical</v>
      </c>
      <c r="AO1802" t="str">
        <f t="shared" si="868"/>
        <v/>
      </c>
      <c r="AP1802" t="str">
        <f t="shared" si="869"/>
        <v/>
      </c>
    </row>
    <row r="1803" spans="1:42" hidden="1" x14ac:dyDescent="0.35">
      <c r="A1803" s="1">
        <v>40870855</v>
      </c>
      <c r="B1803" s="1" t="s">
        <v>577</v>
      </c>
      <c r="C1803" s="1" t="s">
        <v>578</v>
      </c>
      <c r="D1803" s="1">
        <v>2017</v>
      </c>
      <c r="E1803" s="1" t="s">
        <v>618</v>
      </c>
      <c r="F1803" s="1">
        <v>34220</v>
      </c>
      <c r="G1803" s="1" t="s">
        <v>182</v>
      </c>
      <c r="H1803" s="1" t="s">
        <v>12</v>
      </c>
      <c r="I1803" s="1" t="s">
        <v>596</v>
      </c>
      <c r="J1803" s="1">
        <v>4433</v>
      </c>
      <c r="K1803" s="1" t="s">
        <v>614</v>
      </c>
      <c r="L1803" s="1" t="s">
        <v>546</v>
      </c>
      <c r="M1803" s="1"/>
      <c r="N1803" s="1" t="s">
        <v>606</v>
      </c>
      <c r="O1803" s="1" t="str">
        <f t="shared" si="864"/>
        <v>No</v>
      </c>
      <c r="P1803" s="1" t="s">
        <v>722</v>
      </c>
      <c r="Q1803" s="1">
        <v>0.02</v>
      </c>
      <c r="R1803" s="1">
        <f t="shared" si="851"/>
        <v>0</v>
      </c>
      <c r="S1803" s="1">
        <v>0.02</v>
      </c>
      <c r="T1803" s="1" t="s">
        <v>7</v>
      </c>
      <c r="U1803" s="1">
        <f t="shared" si="871"/>
        <v>0</v>
      </c>
      <c r="V1803" s="1">
        <f t="shared" si="880"/>
        <v>0.02</v>
      </c>
      <c r="W1803" s="1" t="s">
        <v>177</v>
      </c>
      <c r="X1803" s="1" t="str">
        <f t="shared" si="881"/>
        <v>No</v>
      </c>
      <c r="AB1803" t="s">
        <v>354</v>
      </c>
      <c r="AC1803" t="str">
        <f>IF(ISNUMBER(SEARCH("Pesticide, active_ingredient", AB1803)), "Yes", "No")</f>
        <v>No</v>
      </c>
      <c r="AD1803" t="str">
        <f t="shared" si="872"/>
        <v>Yes</v>
      </c>
      <c r="AE1803" t="str">
        <f t="shared" si="873"/>
        <v>Yes</v>
      </c>
      <c r="AF1803" t="str">
        <f t="shared" si="874"/>
        <v>Yes</v>
      </c>
      <c r="AG1803" t="str">
        <f t="shared" si="875"/>
        <v>No</v>
      </c>
      <c r="AH1803" t="s">
        <v>349</v>
      </c>
      <c r="AI1803" t="s">
        <v>348</v>
      </c>
      <c r="AJ1803" t="str">
        <f t="shared" si="863"/>
        <v/>
      </c>
      <c r="AK1803" t="str">
        <f t="shared" si="878"/>
        <v>PCP</v>
      </c>
      <c r="AL1803" t="str">
        <f t="shared" si="879"/>
        <v>Consumer</v>
      </c>
      <c r="AM1803" t="str">
        <f t="shared" si="866"/>
        <v>Industrial</v>
      </c>
      <c r="AN1803" t="str">
        <f t="shared" si="867"/>
        <v/>
      </c>
      <c r="AO1803" t="str">
        <f t="shared" si="868"/>
        <v>PAH</v>
      </c>
      <c r="AP1803" t="str">
        <f t="shared" si="869"/>
        <v/>
      </c>
    </row>
    <row r="1804" spans="1:42" hidden="1" x14ac:dyDescent="0.35">
      <c r="A1804" s="1">
        <v>40870855</v>
      </c>
      <c r="B1804" s="1" t="s">
        <v>577</v>
      </c>
      <c r="C1804" s="1" t="s">
        <v>578</v>
      </c>
      <c r="D1804" s="1">
        <v>2017</v>
      </c>
      <c r="E1804" s="1" t="s">
        <v>618</v>
      </c>
      <c r="F1804" s="1">
        <v>62813</v>
      </c>
      <c r="G1804" s="1" t="s">
        <v>601</v>
      </c>
      <c r="H1804" s="1" t="s">
        <v>50</v>
      </c>
      <c r="I1804" s="1" t="s">
        <v>596</v>
      </c>
      <c r="J1804" s="1">
        <v>4433</v>
      </c>
      <c r="K1804" s="1" t="s">
        <v>614</v>
      </c>
      <c r="L1804" s="1" t="s">
        <v>708</v>
      </c>
      <c r="M1804" s="1" t="s">
        <v>507</v>
      </c>
      <c r="N1804" s="1" t="s">
        <v>607</v>
      </c>
      <c r="O1804" s="1" t="str">
        <f t="shared" si="864"/>
        <v>Yes</v>
      </c>
      <c r="P1804" s="1" t="s">
        <v>349</v>
      </c>
      <c r="Q1804" s="1">
        <v>0.1</v>
      </c>
      <c r="R1804" s="1">
        <f t="shared" si="851"/>
        <v>0.1</v>
      </c>
      <c r="S1804" s="1">
        <v>0.04</v>
      </c>
      <c r="T1804" s="1" t="s">
        <v>7</v>
      </c>
      <c r="U1804" s="1">
        <f t="shared" si="871"/>
        <v>0.1</v>
      </c>
      <c r="V1804" s="1">
        <f t="shared" si="880"/>
        <v>0.04</v>
      </c>
      <c r="W1804" s="1" t="s">
        <v>177</v>
      </c>
      <c r="X1804" s="1" t="str">
        <f t="shared" si="881"/>
        <v>Yes</v>
      </c>
      <c r="AB1804" t="s">
        <v>389</v>
      </c>
      <c r="AC1804" s="1" t="s">
        <v>349</v>
      </c>
      <c r="AD1804" t="str">
        <f t="shared" si="872"/>
        <v>Yes</v>
      </c>
      <c r="AE1804" t="str">
        <f t="shared" si="873"/>
        <v>Yes</v>
      </c>
      <c r="AF1804" t="str">
        <f t="shared" si="874"/>
        <v>Yes</v>
      </c>
      <c r="AG1804" t="str">
        <f t="shared" si="875"/>
        <v>No</v>
      </c>
      <c r="AH1804" s="1" t="s">
        <v>348</v>
      </c>
      <c r="AI1804" t="s">
        <v>348</v>
      </c>
      <c r="AJ1804" t="str">
        <f t="shared" si="863"/>
        <v>Pesticide</v>
      </c>
      <c r="AK1804" t="str">
        <f t="shared" si="878"/>
        <v>PCP</v>
      </c>
      <c r="AL1804" t="str">
        <f t="shared" si="879"/>
        <v>Consumer</v>
      </c>
      <c r="AM1804" t="str">
        <f t="shared" si="866"/>
        <v>Industrial</v>
      </c>
      <c r="AN1804" t="str">
        <f t="shared" si="867"/>
        <v/>
      </c>
      <c r="AO1804" t="str">
        <f t="shared" si="868"/>
        <v/>
      </c>
      <c r="AP1804" t="str">
        <f t="shared" si="869"/>
        <v/>
      </c>
    </row>
    <row r="1805" spans="1:42" hidden="1" x14ac:dyDescent="0.35">
      <c r="A1805" s="1">
        <v>40870855</v>
      </c>
      <c r="B1805" s="1" t="s">
        <v>577</v>
      </c>
      <c r="C1805" s="1" t="s">
        <v>578</v>
      </c>
      <c r="D1805" s="1">
        <v>2017</v>
      </c>
      <c r="E1805" s="1" t="s">
        <v>618</v>
      </c>
      <c r="F1805" s="1">
        <v>61702</v>
      </c>
      <c r="G1805" s="1" t="s">
        <v>198</v>
      </c>
      <c r="H1805" s="1" t="s">
        <v>31</v>
      </c>
      <c r="I1805" s="1" t="s">
        <v>596</v>
      </c>
      <c r="J1805" s="1">
        <v>4433</v>
      </c>
      <c r="K1805" s="1" t="s">
        <v>614</v>
      </c>
      <c r="L1805" s="1" t="s">
        <v>554</v>
      </c>
      <c r="M1805" s="1"/>
      <c r="N1805" s="1" t="s">
        <v>606</v>
      </c>
      <c r="O1805" s="1" t="s">
        <v>348</v>
      </c>
      <c r="P1805" s="1" t="s">
        <v>722</v>
      </c>
      <c r="Q1805" s="3">
        <v>0</v>
      </c>
      <c r="R1805" s="1">
        <f t="shared" si="851"/>
        <v>0</v>
      </c>
      <c r="S1805" s="1">
        <v>0.16</v>
      </c>
      <c r="T1805" s="1" t="s">
        <v>7</v>
      </c>
      <c r="U1805" s="1">
        <f t="shared" si="871"/>
        <v>0</v>
      </c>
      <c r="V1805" s="1">
        <f t="shared" si="880"/>
        <v>0.16</v>
      </c>
      <c r="W1805" s="1" t="s">
        <v>177</v>
      </c>
      <c r="X1805" s="1" t="str">
        <f t="shared" si="881"/>
        <v>No</v>
      </c>
      <c r="AB1805" s="1" t="s">
        <v>371</v>
      </c>
      <c r="AC1805" t="str">
        <f t="shared" ref="AC1805:AC1813" si="882">IF(ISNUMBER(SEARCH("Pesticide, active_ingredient", AB1805)), "Yes", "No")</f>
        <v>No</v>
      </c>
      <c r="AD1805" t="str">
        <f t="shared" si="872"/>
        <v>No</v>
      </c>
      <c r="AE1805" t="str">
        <f t="shared" si="873"/>
        <v>Yes</v>
      </c>
      <c r="AF1805" t="str">
        <f t="shared" si="874"/>
        <v>No</v>
      </c>
      <c r="AG1805" t="str">
        <f t="shared" si="875"/>
        <v>No</v>
      </c>
      <c r="AH1805" s="1" t="s">
        <v>348</v>
      </c>
      <c r="AI1805" t="s">
        <v>348</v>
      </c>
      <c r="AJ1805" t="str">
        <f t="shared" si="863"/>
        <v/>
      </c>
      <c r="AK1805" t="str">
        <f t="shared" si="878"/>
        <v/>
      </c>
      <c r="AL1805" t="str">
        <f t="shared" si="879"/>
        <v>Consumer</v>
      </c>
      <c r="AM1805" t="str">
        <f t="shared" si="866"/>
        <v/>
      </c>
      <c r="AN1805" t="str">
        <f t="shared" si="867"/>
        <v/>
      </c>
      <c r="AO1805" t="str">
        <f t="shared" si="868"/>
        <v/>
      </c>
      <c r="AP1805" t="str">
        <f t="shared" si="869"/>
        <v/>
      </c>
    </row>
    <row r="1806" spans="1:42" hidden="1" x14ac:dyDescent="0.35">
      <c r="A1806" s="1">
        <v>40870855</v>
      </c>
      <c r="B1806" s="1" t="s">
        <v>577</v>
      </c>
      <c r="C1806" s="1" t="s">
        <v>578</v>
      </c>
      <c r="D1806" s="1">
        <v>2017</v>
      </c>
      <c r="E1806" s="1" t="s">
        <v>618</v>
      </c>
      <c r="F1806" s="1">
        <v>67503</v>
      </c>
      <c r="G1806" s="1" t="s">
        <v>290</v>
      </c>
      <c r="H1806" s="1" t="s">
        <v>126</v>
      </c>
      <c r="I1806" s="1" t="s">
        <v>597</v>
      </c>
      <c r="J1806" s="1">
        <v>2440</v>
      </c>
      <c r="K1806" s="1" t="s">
        <v>345</v>
      </c>
      <c r="L1806" s="1" t="s">
        <v>345</v>
      </c>
      <c r="M1806" s="1"/>
      <c r="N1806" s="1" t="s">
        <v>606</v>
      </c>
      <c r="O1806" s="1" t="str">
        <f t="shared" ref="O1806:O1837" si="883">IF(N1806="&lt;", "No", "Yes")</f>
        <v>No</v>
      </c>
      <c r="P1806" s="1" t="s">
        <v>722</v>
      </c>
      <c r="Q1806" s="1">
        <v>65</v>
      </c>
      <c r="R1806" s="1">
        <f t="shared" si="851"/>
        <v>0</v>
      </c>
      <c r="S1806" s="1">
        <v>30</v>
      </c>
      <c r="T1806" s="1" t="s">
        <v>30</v>
      </c>
      <c r="U1806" s="1">
        <f>R1806/1000</f>
        <v>0</v>
      </c>
      <c r="V1806" s="1">
        <f>S1806/1000</f>
        <v>0.03</v>
      </c>
      <c r="W1806" s="1" t="s">
        <v>231</v>
      </c>
      <c r="X1806" s="1" t="str">
        <f t="shared" si="881"/>
        <v>No</v>
      </c>
      <c r="AB1806" s="1" t="s">
        <v>465</v>
      </c>
      <c r="AC1806" t="str">
        <f t="shared" si="882"/>
        <v>No</v>
      </c>
      <c r="AD1806" t="str">
        <f t="shared" si="872"/>
        <v>No</v>
      </c>
      <c r="AE1806" t="str">
        <f t="shared" si="873"/>
        <v>No</v>
      </c>
      <c r="AF1806" t="str">
        <f t="shared" si="874"/>
        <v>No</v>
      </c>
      <c r="AG1806" t="str">
        <f t="shared" si="875"/>
        <v>Yes</v>
      </c>
      <c r="AH1806" s="1" t="s">
        <v>348</v>
      </c>
      <c r="AI1806" t="s">
        <v>348</v>
      </c>
      <c r="AJ1806" t="str">
        <f t="shared" si="863"/>
        <v/>
      </c>
      <c r="AK1806" t="str">
        <f t="shared" si="878"/>
        <v/>
      </c>
      <c r="AL1806" t="str">
        <f t="shared" si="879"/>
        <v/>
      </c>
      <c r="AM1806" t="str">
        <f t="shared" si="866"/>
        <v/>
      </c>
      <c r="AN1806" t="str">
        <f t="shared" si="867"/>
        <v>Pharmaceutical</v>
      </c>
      <c r="AO1806" t="str">
        <f t="shared" si="868"/>
        <v/>
      </c>
      <c r="AP1806" t="str">
        <f t="shared" si="869"/>
        <v/>
      </c>
    </row>
    <row r="1807" spans="1:42" hidden="1" x14ac:dyDescent="0.35">
      <c r="A1807" s="1">
        <v>40870855</v>
      </c>
      <c r="B1807" s="1" t="s">
        <v>577</v>
      </c>
      <c r="C1807" s="1" t="s">
        <v>578</v>
      </c>
      <c r="D1807" s="1">
        <v>2017</v>
      </c>
      <c r="E1807" s="1" t="s">
        <v>618</v>
      </c>
      <c r="F1807" s="1">
        <v>62823</v>
      </c>
      <c r="G1807" s="1" t="s">
        <v>602</v>
      </c>
      <c r="H1807" s="1" t="s">
        <v>57</v>
      </c>
      <c r="I1807" s="1" t="s">
        <v>596</v>
      </c>
      <c r="J1807" s="1">
        <v>4433</v>
      </c>
      <c r="K1807" s="1" t="s">
        <v>614</v>
      </c>
      <c r="L1807" s="1" t="s">
        <v>548</v>
      </c>
      <c r="M1807" s="1"/>
      <c r="N1807" s="1" t="s">
        <v>606</v>
      </c>
      <c r="O1807" s="1" t="str">
        <f t="shared" si="883"/>
        <v>No</v>
      </c>
      <c r="P1807" s="1" t="s">
        <v>722</v>
      </c>
      <c r="Q1807" s="1">
        <v>0.04</v>
      </c>
      <c r="R1807" s="1">
        <f t="shared" si="851"/>
        <v>0</v>
      </c>
      <c r="S1807" s="1">
        <v>0.04</v>
      </c>
      <c r="T1807" s="1" t="s">
        <v>7</v>
      </c>
      <c r="U1807" s="1">
        <f>R1807/1</f>
        <v>0</v>
      </c>
      <c r="V1807" s="1">
        <f>S1807</f>
        <v>0.04</v>
      </c>
      <c r="W1807" s="1" t="s">
        <v>177</v>
      </c>
      <c r="X1807" s="1" t="str">
        <f t="shared" si="881"/>
        <v>No</v>
      </c>
      <c r="AB1807" t="s">
        <v>396</v>
      </c>
      <c r="AC1807" t="str">
        <f t="shared" si="882"/>
        <v>No</v>
      </c>
      <c r="AD1807" t="str">
        <f t="shared" si="872"/>
        <v>Yes</v>
      </c>
      <c r="AE1807" t="str">
        <f t="shared" si="873"/>
        <v>Yes</v>
      </c>
      <c r="AF1807" t="str">
        <f t="shared" si="874"/>
        <v>Yes</v>
      </c>
      <c r="AG1807" t="str">
        <f t="shared" si="875"/>
        <v>Yes</v>
      </c>
      <c r="AH1807" s="1" t="s">
        <v>348</v>
      </c>
      <c r="AI1807" t="s">
        <v>348</v>
      </c>
      <c r="AJ1807" t="str">
        <f t="shared" si="863"/>
        <v/>
      </c>
      <c r="AK1807" t="str">
        <f t="shared" si="878"/>
        <v>PCP</v>
      </c>
      <c r="AL1807" t="str">
        <f t="shared" si="879"/>
        <v>Consumer</v>
      </c>
      <c r="AM1807" t="str">
        <f t="shared" si="866"/>
        <v>Industrial</v>
      </c>
      <c r="AN1807" t="str">
        <f t="shared" si="867"/>
        <v>Pharmaceutical</v>
      </c>
      <c r="AO1807" t="str">
        <f t="shared" si="868"/>
        <v/>
      </c>
      <c r="AP1807" t="str">
        <f t="shared" si="869"/>
        <v/>
      </c>
    </row>
    <row r="1808" spans="1:42" hidden="1" x14ac:dyDescent="0.35">
      <c r="A1808" s="1">
        <v>40870855</v>
      </c>
      <c r="B1808" s="1" t="s">
        <v>577</v>
      </c>
      <c r="C1808" s="1" t="s">
        <v>578</v>
      </c>
      <c r="D1808" s="1">
        <v>2017</v>
      </c>
      <c r="E1808" s="1" t="s">
        <v>618</v>
      </c>
      <c r="F1808" s="1">
        <v>62825</v>
      </c>
      <c r="G1808" s="1" t="s">
        <v>221</v>
      </c>
      <c r="H1808" s="1" t="s">
        <v>59</v>
      </c>
      <c r="I1808" s="1" t="s">
        <v>596</v>
      </c>
      <c r="J1808" s="1">
        <v>4433</v>
      </c>
      <c r="K1808" s="1" t="s">
        <v>614</v>
      </c>
      <c r="L1808" s="1" t="s">
        <v>555</v>
      </c>
      <c r="M1808" s="1"/>
      <c r="N1808" s="1" t="s">
        <v>606</v>
      </c>
      <c r="O1808" s="1" t="str">
        <f t="shared" si="883"/>
        <v>No</v>
      </c>
      <c r="P1808" s="1" t="s">
        <v>722</v>
      </c>
      <c r="Q1808" s="1">
        <v>0.09</v>
      </c>
      <c r="R1808" s="1">
        <f t="shared" si="851"/>
        <v>0</v>
      </c>
      <c r="S1808" s="1">
        <v>0.09</v>
      </c>
      <c r="T1808" s="1" t="s">
        <v>7</v>
      </c>
      <c r="U1808" s="1">
        <f>R1808/1</f>
        <v>0</v>
      </c>
      <c r="V1808" s="1">
        <f>S1808</f>
        <v>0.09</v>
      </c>
      <c r="W1808" s="1" t="s">
        <v>177</v>
      </c>
      <c r="X1808" s="1" t="str">
        <f t="shared" si="881"/>
        <v>No</v>
      </c>
      <c r="AB1808" t="s">
        <v>398</v>
      </c>
      <c r="AC1808" t="str">
        <f t="shared" si="882"/>
        <v>No</v>
      </c>
      <c r="AD1808" t="str">
        <f t="shared" si="872"/>
        <v>No</v>
      </c>
      <c r="AE1808" t="str">
        <f t="shared" si="873"/>
        <v>Yes</v>
      </c>
      <c r="AF1808" t="str">
        <f t="shared" si="874"/>
        <v>Yes</v>
      </c>
      <c r="AG1808" t="str">
        <f t="shared" si="875"/>
        <v>No</v>
      </c>
      <c r="AH1808" s="1" t="s">
        <v>348</v>
      </c>
      <c r="AI1808" t="s">
        <v>348</v>
      </c>
      <c r="AJ1808" t="str">
        <f t="shared" si="863"/>
        <v/>
      </c>
      <c r="AK1808" t="str">
        <f t="shared" si="878"/>
        <v/>
      </c>
      <c r="AL1808" t="str">
        <f t="shared" si="879"/>
        <v>Consumer</v>
      </c>
      <c r="AM1808" t="str">
        <f t="shared" si="866"/>
        <v>Industrial</v>
      </c>
      <c r="AN1808" t="str">
        <f t="shared" si="867"/>
        <v/>
      </c>
      <c r="AO1808" t="str">
        <f t="shared" si="868"/>
        <v/>
      </c>
      <c r="AP1808" t="str">
        <f t="shared" si="869"/>
        <v/>
      </c>
    </row>
    <row r="1809" spans="1:42" hidden="1" x14ac:dyDescent="0.35">
      <c r="A1809" s="1">
        <v>40870855</v>
      </c>
      <c r="B1809" s="1" t="s">
        <v>577</v>
      </c>
      <c r="C1809" s="1" t="s">
        <v>578</v>
      </c>
      <c r="D1809" s="1">
        <v>2017</v>
      </c>
      <c r="E1809" s="1" t="s">
        <v>618</v>
      </c>
      <c r="F1809" s="1">
        <v>67507</v>
      </c>
      <c r="G1809" s="1" t="s">
        <v>294</v>
      </c>
      <c r="H1809" s="1" t="s">
        <v>130</v>
      </c>
      <c r="I1809" s="1" t="s">
        <v>597</v>
      </c>
      <c r="J1809" s="1">
        <v>2440</v>
      </c>
      <c r="K1809" s="1" t="s">
        <v>345</v>
      </c>
      <c r="L1809" s="1" t="s">
        <v>345</v>
      </c>
      <c r="M1809" s="1"/>
      <c r="N1809" s="1" t="s">
        <v>606</v>
      </c>
      <c r="O1809" s="1" t="str">
        <f t="shared" si="883"/>
        <v>No</v>
      </c>
      <c r="P1809" s="1" t="s">
        <v>722</v>
      </c>
      <c r="Q1809" s="1">
        <v>163</v>
      </c>
      <c r="R1809" s="1">
        <f t="shared" si="851"/>
        <v>0</v>
      </c>
      <c r="S1809" s="1">
        <v>163</v>
      </c>
      <c r="T1809" s="1" t="s">
        <v>30</v>
      </c>
      <c r="U1809" s="1">
        <f t="shared" ref="U1809:V1811" si="884">R1809/1000</f>
        <v>0</v>
      </c>
      <c r="V1809" s="1">
        <f t="shared" si="884"/>
        <v>0.16300000000000001</v>
      </c>
      <c r="W1809" s="1" t="s">
        <v>231</v>
      </c>
      <c r="X1809" s="1" t="str">
        <f t="shared" si="881"/>
        <v>No</v>
      </c>
      <c r="AB1809" t="s">
        <v>469</v>
      </c>
      <c r="AC1809" t="str">
        <f t="shared" si="882"/>
        <v>No</v>
      </c>
      <c r="AD1809" t="str">
        <f t="shared" si="872"/>
        <v>No</v>
      </c>
      <c r="AE1809" t="str">
        <f t="shared" si="873"/>
        <v>No</v>
      </c>
      <c r="AF1809" t="str">
        <f t="shared" si="874"/>
        <v>No</v>
      </c>
      <c r="AG1809" t="str">
        <f t="shared" si="875"/>
        <v>Yes</v>
      </c>
      <c r="AH1809" s="1" t="s">
        <v>348</v>
      </c>
      <c r="AI1809" t="s">
        <v>348</v>
      </c>
      <c r="AJ1809" t="str">
        <f t="shared" si="863"/>
        <v/>
      </c>
      <c r="AK1809" t="str">
        <f t="shared" si="878"/>
        <v/>
      </c>
      <c r="AL1809" t="str">
        <f t="shared" si="879"/>
        <v/>
      </c>
      <c r="AM1809" t="str">
        <f t="shared" si="866"/>
        <v/>
      </c>
      <c r="AN1809" t="str">
        <f t="shared" si="867"/>
        <v>Pharmaceutical</v>
      </c>
      <c r="AO1809" t="str">
        <f t="shared" si="868"/>
        <v/>
      </c>
      <c r="AP1809" t="str">
        <f t="shared" si="869"/>
        <v/>
      </c>
    </row>
    <row r="1810" spans="1:42" hidden="1" x14ac:dyDescent="0.35">
      <c r="A1810" s="1">
        <v>40870855</v>
      </c>
      <c r="B1810" s="1" t="s">
        <v>577</v>
      </c>
      <c r="C1810" s="1" t="s">
        <v>578</v>
      </c>
      <c r="D1810" s="1">
        <v>2017</v>
      </c>
      <c r="E1810" s="1" t="s">
        <v>618</v>
      </c>
      <c r="F1810" s="1">
        <v>67506</v>
      </c>
      <c r="G1810" s="1" t="s">
        <v>293</v>
      </c>
      <c r="H1810" s="1" t="s">
        <v>129</v>
      </c>
      <c r="I1810" s="1" t="s">
        <v>597</v>
      </c>
      <c r="J1810" s="1">
        <v>2440</v>
      </c>
      <c r="K1810" s="1" t="s">
        <v>345</v>
      </c>
      <c r="L1810" s="1" t="s">
        <v>345</v>
      </c>
      <c r="M1810" s="1"/>
      <c r="N1810" s="1" t="s">
        <v>606</v>
      </c>
      <c r="O1810" s="1" t="str">
        <f t="shared" si="883"/>
        <v>No</v>
      </c>
      <c r="P1810" s="1" t="s">
        <v>722</v>
      </c>
      <c r="Q1810" s="1">
        <v>40</v>
      </c>
      <c r="R1810" s="1">
        <f t="shared" si="851"/>
        <v>0</v>
      </c>
      <c r="S1810" s="1">
        <v>40</v>
      </c>
      <c r="T1810" s="1" t="s">
        <v>30</v>
      </c>
      <c r="U1810" s="1">
        <f t="shared" si="884"/>
        <v>0</v>
      </c>
      <c r="V1810" s="1">
        <f t="shared" si="884"/>
        <v>0.04</v>
      </c>
      <c r="W1810" s="1" t="s">
        <v>231</v>
      </c>
      <c r="X1810" s="1" t="str">
        <f t="shared" si="881"/>
        <v>No</v>
      </c>
      <c r="AB1810" t="s">
        <v>468</v>
      </c>
      <c r="AC1810" t="str">
        <f t="shared" si="882"/>
        <v>No</v>
      </c>
      <c r="AD1810" t="str">
        <f t="shared" si="872"/>
        <v>No</v>
      </c>
      <c r="AE1810" t="str">
        <f t="shared" si="873"/>
        <v>No</v>
      </c>
      <c r="AF1810" t="str">
        <f t="shared" si="874"/>
        <v>No</v>
      </c>
      <c r="AG1810" t="str">
        <f t="shared" si="875"/>
        <v>Yes</v>
      </c>
      <c r="AH1810" s="1" t="s">
        <v>348</v>
      </c>
      <c r="AI1810" t="s">
        <v>348</v>
      </c>
      <c r="AJ1810" t="str">
        <f t="shared" si="863"/>
        <v/>
      </c>
      <c r="AK1810" t="str">
        <f t="shared" si="878"/>
        <v/>
      </c>
      <c r="AL1810" t="str">
        <f t="shared" si="879"/>
        <v/>
      </c>
      <c r="AM1810" t="str">
        <f t="shared" si="866"/>
        <v/>
      </c>
      <c r="AN1810" t="str">
        <f t="shared" si="867"/>
        <v>Pharmaceutical</v>
      </c>
      <c r="AO1810" t="str">
        <f t="shared" si="868"/>
        <v/>
      </c>
      <c r="AP1810" t="str">
        <f t="shared" si="869"/>
        <v/>
      </c>
    </row>
    <row r="1811" spans="1:42" hidden="1" x14ac:dyDescent="0.35">
      <c r="A1811" s="1">
        <v>40870855</v>
      </c>
      <c r="B1811" s="1" t="s">
        <v>577</v>
      </c>
      <c r="C1811" s="1" t="s">
        <v>578</v>
      </c>
      <c r="D1811" s="1">
        <v>2017</v>
      </c>
      <c r="E1811" s="1" t="s">
        <v>618</v>
      </c>
      <c r="F1811" s="1">
        <v>67468</v>
      </c>
      <c r="G1811" s="1" t="s">
        <v>261</v>
      </c>
      <c r="H1811" s="1" t="s">
        <v>98</v>
      </c>
      <c r="I1811" s="1" t="s">
        <v>597</v>
      </c>
      <c r="J1811" s="1">
        <v>2440</v>
      </c>
      <c r="K1811" s="1" t="s">
        <v>345</v>
      </c>
      <c r="L1811" s="1" t="s">
        <v>563</v>
      </c>
      <c r="M1811" s="1"/>
      <c r="N1811" s="1" t="s">
        <v>606</v>
      </c>
      <c r="O1811" s="1" t="str">
        <f t="shared" si="883"/>
        <v>No</v>
      </c>
      <c r="P1811" s="1" t="s">
        <v>722</v>
      </c>
      <c r="Q1811" s="1">
        <v>80</v>
      </c>
      <c r="R1811" s="1">
        <f t="shared" ref="R1811:R1874" si="885">IF(O1811="No", 0, Q1811)</f>
        <v>0</v>
      </c>
      <c r="S1811" s="1">
        <v>8.1999999999999993</v>
      </c>
      <c r="T1811" s="1" t="s">
        <v>30</v>
      </c>
      <c r="U1811" s="1">
        <f t="shared" si="884"/>
        <v>0</v>
      </c>
      <c r="V1811" s="1">
        <f t="shared" si="884"/>
        <v>8.199999999999999E-3</v>
      </c>
      <c r="W1811" s="1" t="s">
        <v>231</v>
      </c>
      <c r="X1811" s="1" t="str">
        <f t="shared" si="881"/>
        <v>No</v>
      </c>
      <c r="AB1811" t="s">
        <v>437</v>
      </c>
      <c r="AC1811" t="str">
        <f t="shared" si="882"/>
        <v>No</v>
      </c>
      <c r="AD1811" t="str">
        <f t="shared" si="872"/>
        <v>Yes</v>
      </c>
      <c r="AE1811" t="str">
        <f t="shared" si="873"/>
        <v>No</v>
      </c>
      <c r="AF1811" t="str">
        <f t="shared" si="874"/>
        <v>No</v>
      </c>
      <c r="AG1811" t="str">
        <f t="shared" si="875"/>
        <v>Yes</v>
      </c>
      <c r="AH1811" s="1" t="s">
        <v>348</v>
      </c>
      <c r="AI1811" t="s">
        <v>348</v>
      </c>
      <c r="AJ1811" t="str">
        <f t="shared" si="863"/>
        <v/>
      </c>
      <c r="AK1811" t="str">
        <f t="shared" si="878"/>
        <v>PCP</v>
      </c>
      <c r="AL1811" t="str">
        <f t="shared" si="879"/>
        <v/>
      </c>
      <c r="AM1811" t="str">
        <f t="shared" si="866"/>
        <v/>
      </c>
      <c r="AN1811" t="str">
        <f t="shared" si="867"/>
        <v>Pharmaceutical</v>
      </c>
      <c r="AO1811" t="str">
        <f t="shared" si="868"/>
        <v/>
      </c>
      <c r="AP1811" t="str">
        <f t="shared" si="869"/>
        <v/>
      </c>
    </row>
    <row r="1812" spans="1:42" hidden="1" x14ac:dyDescent="0.35">
      <c r="A1812" s="1">
        <v>40870855</v>
      </c>
      <c r="B1812" s="1" t="s">
        <v>577</v>
      </c>
      <c r="C1812" s="1" t="s">
        <v>578</v>
      </c>
      <c r="D1812" s="1">
        <v>2017</v>
      </c>
      <c r="E1812" s="1" t="s">
        <v>618</v>
      </c>
      <c r="F1812" s="1">
        <v>62832</v>
      </c>
      <c r="G1812" s="1" t="s">
        <v>226</v>
      </c>
      <c r="H1812" s="1" t="s">
        <v>65</v>
      </c>
      <c r="I1812" s="1" t="s">
        <v>596</v>
      </c>
      <c r="J1812" s="1">
        <v>4433</v>
      </c>
      <c r="K1812" s="1" t="s">
        <v>614</v>
      </c>
      <c r="L1812" s="1" t="s">
        <v>547</v>
      </c>
      <c r="M1812" s="1"/>
      <c r="N1812" s="1" t="s">
        <v>606</v>
      </c>
      <c r="O1812" s="1" t="str">
        <f t="shared" si="883"/>
        <v>No</v>
      </c>
      <c r="P1812" s="1" t="s">
        <v>722</v>
      </c>
      <c r="Q1812" s="1">
        <v>6.4000000000000001E-2</v>
      </c>
      <c r="R1812" s="1">
        <f t="shared" si="885"/>
        <v>0</v>
      </c>
      <c r="S1812" s="1">
        <v>6.4000000000000001E-2</v>
      </c>
      <c r="T1812" s="1" t="s">
        <v>7</v>
      </c>
      <c r="U1812" s="1">
        <f>R1812/1</f>
        <v>0</v>
      </c>
      <c r="V1812" s="1">
        <f>S1812</f>
        <v>6.4000000000000001E-2</v>
      </c>
      <c r="W1812" s="1" t="s">
        <v>177</v>
      </c>
      <c r="X1812" s="1" t="str">
        <f t="shared" si="881"/>
        <v>No</v>
      </c>
      <c r="AB1812" t="s">
        <v>406</v>
      </c>
      <c r="AC1812" t="str">
        <f t="shared" si="882"/>
        <v>No</v>
      </c>
      <c r="AD1812" t="str">
        <f t="shared" si="872"/>
        <v>Yes</v>
      </c>
      <c r="AE1812" t="str">
        <f t="shared" si="873"/>
        <v>Yes</v>
      </c>
      <c r="AF1812" t="str">
        <f t="shared" si="874"/>
        <v>Yes</v>
      </c>
      <c r="AG1812" t="str">
        <f t="shared" si="875"/>
        <v>No</v>
      </c>
      <c r="AH1812" s="1" t="s">
        <v>348</v>
      </c>
      <c r="AI1812" t="s">
        <v>348</v>
      </c>
      <c r="AJ1812" t="str">
        <f t="shared" si="863"/>
        <v/>
      </c>
      <c r="AK1812" t="str">
        <f t="shared" si="878"/>
        <v>PCP</v>
      </c>
      <c r="AL1812" t="str">
        <f t="shared" si="879"/>
        <v>Consumer</v>
      </c>
      <c r="AM1812" t="str">
        <f t="shared" si="866"/>
        <v>Industrial</v>
      </c>
      <c r="AN1812" t="str">
        <f t="shared" si="867"/>
        <v/>
      </c>
      <c r="AO1812" t="str">
        <f t="shared" si="868"/>
        <v/>
      </c>
      <c r="AP1812" t="str">
        <f t="shared" si="869"/>
        <v/>
      </c>
    </row>
    <row r="1813" spans="1:42" hidden="1" x14ac:dyDescent="0.35">
      <c r="A1813" s="1">
        <v>40870855</v>
      </c>
      <c r="B1813" s="1" t="s">
        <v>577</v>
      </c>
      <c r="C1813" s="1" t="s">
        <v>578</v>
      </c>
      <c r="D1813" s="1">
        <v>2017</v>
      </c>
      <c r="E1813" s="1" t="s">
        <v>618</v>
      </c>
      <c r="F1813" s="1">
        <v>34475</v>
      </c>
      <c r="G1813" s="1" t="s">
        <v>599</v>
      </c>
      <c r="H1813" s="1" t="s">
        <v>19</v>
      </c>
      <c r="I1813" s="1" t="s">
        <v>596</v>
      </c>
      <c r="J1813" s="1">
        <v>4433</v>
      </c>
      <c r="K1813" s="1" t="s">
        <v>614</v>
      </c>
      <c r="L1813" s="1" t="s">
        <v>548</v>
      </c>
      <c r="M1813" s="1"/>
      <c r="N1813" s="1" t="s">
        <v>606</v>
      </c>
      <c r="O1813" s="1" t="str">
        <f t="shared" si="883"/>
        <v>No</v>
      </c>
      <c r="P1813" s="1" t="s">
        <v>722</v>
      </c>
      <c r="Q1813" s="1">
        <v>0.16</v>
      </c>
      <c r="R1813" s="1">
        <f t="shared" si="885"/>
        <v>0</v>
      </c>
      <c r="S1813" s="1">
        <v>0.16</v>
      </c>
      <c r="T1813" s="1" t="s">
        <v>7</v>
      </c>
      <c r="U1813" s="1">
        <f>R1813/1</f>
        <v>0</v>
      </c>
      <c r="V1813" s="1">
        <f>S1813</f>
        <v>0.16</v>
      </c>
      <c r="W1813" s="1" t="s">
        <v>177</v>
      </c>
      <c r="X1813" s="1" t="str">
        <f t="shared" si="881"/>
        <v>No</v>
      </c>
      <c r="AB1813" t="s">
        <v>360</v>
      </c>
      <c r="AC1813" t="str">
        <f t="shared" si="882"/>
        <v>No</v>
      </c>
      <c r="AD1813" t="str">
        <f t="shared" si="872"/>
        <v>Yes</v>
      </c>
      <c r="AE1813" t="str">
        <f t="shared" si="873"/>
        <v>Yes</v>
      </c>
      <c r="AF1813" t="str">
        <f t="shared" si="874"/>
        <v>Yes</v>
      </c>
      <c r="AG1813" t="str">
        <f t="shared" si="875"/>
        <v>Yes</v>
      </c>
      <c r="AH1813" t="s">
        <v>348</v>
      </c>
      <c r="AI1813" t="s">
        <v>348</v>
      </c>
      <c r="AJ1813" t="str">
        <f t="shared" si="863"/>
        <v/>
      </c>
      <c r="AK1813" t="str">
        <f t="shared" si="878"/>
        <v>PCP</v>
      </c>
      <c r="AL1813" t="str">
        <f t="shared" si="879"/>
        <v>Consumer</v>
      </c>
      <c r="AM1813" t="str">
        <f t="shared" si="866"/>
        <v>Industrial</v>
      </c>
      <c r="AN1813" t="str">
        <f t="shared" si="867"/>
        <v>Pharmaceutical</v>
      </c>
      <c r="AO1813" t="str">
        <f t="shared" si="868"/>
        <v/>
      </c>
      <c r="AP1813" t="str">
        <f t="shared" si="869"/>
        <v/>
      </c>
    </row>
    <row r="1814" spans="1:42" hidden="1" x14ac:dyDescent="0.35">
      <c r="A1814" s="1">
        <v>40870855</v>
      </c>
      <c r="B1814" s="1" t="s">
        <v>577</v>
      </c>
      <c r="C1814" s="1" t="s">
        <v>578</v>
      </c>
      <c r="D1814" s="1">
        <v>2017</v>
      </c>
      <c r="E1814" s="1" t="s">
        <v>618</v>
      </c>
      <c r="F1814" s="1">
        <v>65065</v>
      </c>
      <c r="G1814" s="2" t="s">
        <v>196</v>
      </c>
      <c r="H1814" s="1" t="s">
        <v>28</v>
      </c>
      <c r="I1814" s="1" t="s">
        <v>597</v>
      </c>
      <c r="J1814" s="1">
        <v>2440</v>
      </c>
      <c r="K1814" s="1" t="s">
        <v>345</v>
      </c>
      <c r="L1814" s="1" t="s">
        <v>553</v>
      </c>
      <c r="M1814" s="1" t="s">
        <v>530</v>
      </c>
      <c r="N1814" s="1" t="s">
        <v>607</v>
      </c>
      <c r="O1814" s="1" t="str">
        <f t="shared" si="883"/>
        <v>Yes</v>
      </c>
      <c r="P1814" s="1" t="s">
        <v>349</v>
      </c>
      <c r="Q1814" s="1">
        <v>55.4</v>
      </c>
      <c r="R1814" s="1">
        <f t="shared" si="885"/>
        <v>55.4</v>
      </c>
      <c r="S1814" s="1">
        <v>20</v>
      </c>
      <c r="T1814" s="1" t="s">
        <v>30</v>
      </c>
      <c r="U1814" s="1">
        <f t="shared" ref="U1814:V1819" si="886">R1814/1000</f>
        <v>5.5399999999999998E-2</v>
      </c>
      <c r="V1814" s="1">
        <f t="shared" si="886"/>
        <v>0.02</v>
      </c>
      <c r="W1814" s="1" t="s">
        <v>177</v>
      </c>
      <c r="X1814" s="1" t="str">
        <f t="shared" si="881"/>
        <v>Yes</v>
      </c>
      <c r="AB1814" t="s">
        <v>368</v>
      </c>
      <c r="AC1814" s="1" t="s">
        <v>349</v>
      </c>
      <c r="AD1814" t="str">
        <f t="shared" si="872"/>
        <v>Yes</v>
      </c>
      <c r="AE1814" t="str">
        <f t="shared" si="873"/>
        <v>Yes</v>
      </c>
      <c r="AF1814" t="str">
        <f t="shared" si="874"/>
        <v>No</v>
      </c>
      <c r="AG1814" t="str">
        <f t="shared" si="875"/>
        <v>No</v>
      </c>
      <c r="AH1814" s="1" t="s">
        <v>348</v>
      </c>
      <c r="AI1814" t="s">
        <v>348</v>
      </c>
      <c r="AJ1814" t="str">
        <f t="shared" si="863"/>
        <v>Pesticide</v>
      </c>
      <c r="AK1814" t="str">
        <f t="shared" si="878"/>
        <v>PCP</v>
      </c>
      <c r="AL1814" t="str">
        <f t="shared" si="879"/>
        <v>Consumer</v>
      </c>
      <c r="AM1814" t="str">
        <f t="shared" si="866"/>
        <v/>
      </c>
      <c r="AN1814" t="str">
        <f t="shared" si="867"/>
        <v/>
      </c>
      <c r="AO1814" t="str">
        <f t="shared" si="868"/>
        <v/>
      </c>
      <c r="AP1814" t="str">
        <f t="shared" si="869"/>
        <v/>
      </c>
    </row>
    <row r="1815" spans="1:42" hidden="1" x14ac:dyDescent="0.35">
      <c r="A1815" s="1">
        <v>40870855</v>
      </c>
      <c r="B1815" s="1" t="s">
        <v>577</v>
      </c>
      <c r="C1815" s="1" t="s">
        <v>578</v>
      </c>
      <c r="D1815" s="1">
        <v>2017</v>
      </c>
      <c r="E1815" s="1" t="s">
        <v>618</v>
      </c>
      <c r="F1815" s="1">
        <v>68017</v>
      </c>
      <c r="G1815" s="1" t="s">
        <v>333</v>
      </c>
      <c r="H1815" s="1" t="s">
        <v>164</v>
      </c>
      <c r="I1815" s="1" t="s">
        <v>597</v>
      </c>
      <c r="J1815" s="1">
        <v>2440</v>
      </c>
      <c r="K1815" s="1" t="s">
        <v>345</v>
      </c>
      <c r="L1815" s="1" t="s">
        <v>345</v>
      </c>
      <c r="M1815" s="1"/>
      <c r="N1815" s="1" t="s">
        <v>606</v>
      </c>
      <c r="O1815" s="1" t="str">
        <f t="shared" si="883"/>
        <v>No</v>
      </c>
      <c r="P1815" s="1" t="s">
        <v>722</v>
      </c>
      <c r="Q1815" s="1">
        <v>290</v>
      </c>
      <c r="R1815" s="1">
        <f t="shared" si="885"/>
        <v>0</v>
      </c>
      <c r="S1815" s="1">
        <v>46</v>
      </c>
      <c r="T1815" s="1" t="s">
        <v>30</v>
      </c>
      <c r="U1815" s="1">
        <f t="shared" si="886"/>
        <v>0</v>
      </c>
      <c r="V1815" s="1">
        <f t="shared" si="886"/>
        <v>4.5999999999999999E-2</v>
      </c>
      <c r="W1815" s="1" t="s">
        <v>318</v>
      </c>
      <c r="X1815" s="1" t="str">
        <f t="shared" si="881"/>
        <v>No</v>
      </c>
      <c r="AB1815" t="s">
        <v>502</v>
      </c>
      <c r="AC1815" t="str">
        <f t="shared" ref="AC1815:AC1822" si="887">IF(ISNUMBER(SEARCH("Pesticide, active_ingredient", AB1815)), "Yes", "No")</f>
        <v>No</v>
      </c>
      <c r="AD1815" t="str">
        <f t="shared" si="872"/>
        <v>No</v>
      </c>
      <c r="AE1815" t="str">
        <f t="shared" si="873"/>
        <v>No</v>
      </c>
      <c r="AF1815" t="str">
        <f t="shared" si="874"/>
        <v>No</v>
      </c>
      <c r="AG1815" t="str">
        <f t="shared" si="875"/>
        <v>Yes</v>
      </c>
      <c r="AH1815" s="1" t="s">
        <v>348</v>
      </c>
      <c r="AI1815" t="s">
        <v>348</v>
      </c>
      <c r="AJ1815" t="str">
        <f t="shared" si="863"/>
        <v/>
      </c>
      <c r="AK1815" t="str">
        <f t="shared" si="878"/>
        <v/>
      </c>
      <c r="AL1815" t="str">
        <f t="shared" si="879"/>
        <v/>
      </c>
      <c r="AM1815" t="str">
        <f t="shared" si="866"/>
        <v/>
      </c>
      <c r="AN1815" t="str">
        <f t="shared" si="867"/>
        <v>Pharmaceutical</v>
      </c>
      <c r="AO1815" t="str">
        <f t="shared" si="868"/>
        <v/>
      </c>
      <c r="AP1815" t="str">
        <f t="shared" si="869"/>
        <v/>
      </c>
    </row>
    <row r="1816" spans="1:42" hidden="1" x14ac:dyDescent="0.35">
      <c r="A1816" s="1">
        <v>40870855</v>
      </c>
      <c r="B1816" s="1" t="s">
        <v>577</v>
      </c>
      <c r="C1816" s="1" t="s">
        <v>578</v>
      </c>
      <c r="D1816" s="1">
        <v>2017</v>
      </c>
      <c r="E1816" s="1" t="s">
        <v>618</v>
      </c>
      <c r="F1816" s="1">
        <v>68011</v>
      </c>
      <c r="G1816" s="1" t="s">
        <v>329</v>
      </c>
      <c r="H1816" s="1" t="s">
        <v>160</v>
      </c>
      <c r="I1816" s="1" t="s">
        <v>597</v>
      </c>
      <c r="J1816" s="1">
        <v>2440</v>
      </c>
      <c r="K1816" s="1" t="s">
        <v>345</v>
      </c>
      <c r="L1816" s="1" t="s">
        <v>563</v>
      </c>
      <c r="M1816" s="1"/>
      <c r="N1816" s="1" t="s">
        <v>606</v>
      </c>
      <c r="O1816" s="1" t="str">
        <f t="shared" si="883"/>
        <v>No</v>
      </c>
      <c r="P1816" s="1" t="s">
        <v>722</v>
      </c>
      <c r="Q1816" s="1">
        <v>80</v>
      </c>
      <c r="R1816" s="1">
        <f t="shared" si="885"/>
        <v>0</v>
      </c>
      <c r="S1816" s="1">
        <v>80</v>
      </c>
      <c r="T1816" s="1" t="s">
        <v>30</v>
      </c>
      <c r="U1816" s="1">
        <f t="shared" si="886"/>
        <v>0</v>
      </c>
      <c r="V1816" s="1">
        <f t="shared" si="886"/>
        <v>0.08</v>
      </c>
      <c r="W1816" s="1" t="s">
        <v>318</v>
      </c>
      <c r="X1816" s="1" t="str">
        <f t="shared" si="881"/>
        <v>No</v>
      </c>
      <c r="AB1816" t="s">
        <v>499</v>
      </c>
      <c r="AC1816" t="str">
        <f t="shared" si="887"/>
        <v>No</v>
      </c>
      <c r="AD1816" t="str">
        <f t="shared" si="872"/>
        <v>Yes</v>
      </c>
      <c r="AE1816" t="str">
        <f t="shared" si="873"/>
        <v>No</v>
      </c>
      <c r="AF1816" t="str">
        <f t="shared" si="874"/>
        <v>No</v>
      </c>
      <c r="AG1816" t="str">
        <f t="shared" si="875"/>
        <v>Yes</v>
      </c>
      <c r="AH1816" s="1" t="s">
        <v>348</v>
      </c>
      <c r="AI1816" t="s">
        <v>348</v>
      </c>
      <c r="AJ1816" t="str">
        <f t="shared" si="863"/>
        <v/>
      </c>
      <c r="AK1816" t="str">
        <f t="shared" si="878"/>
        <v>PCP</v>
      </c>
      <c r="AL1816" t="str">
        <f t="shared" si="879"/>
        <v/>
      </c>
      <c r="AM1816" t="str">
        <f t="shared" si="866"/>
        <v/>
      </c>
      <c r="AN1816" t="str">
        <f t="shared" si="867"/>
        <v>Pharmaceutical</v>
      </c>
      <c r="AO1816" t="str">
        <f t="shared" si="868"/>
        <v/>
      </c>
      <c r="AP1816" t="str">
        <f t="shared" si="869"/>
        <v/>
      </c>
    </row>
    <row r="1817" spans="1:42" hidden="1" x14ac:dyDescent="0.35">
      <c r="A1817" s="1">
        <v>40870855</v>
      </c>
      <c r="B1817" s="1" t="s">
        <v>577</v>
      </c>
      <c r="C1817" s="1" t="s">
        <v>578</v>
      </c>
      <c r="D1817" s="1">
        <v>2017</v>
      </c>
      <c r="E1817" s="1" t="s">
        <v>618</v>
      </c>
      <c r="F1817" s="1">
        <v>67497</v>
      </c>
      <c r="G1817" s="1" t="s">
        <v>284</v>
      </c>
      <c r="H1817" s="1" t="s">
        <v>120</v>
      </c>
      <c r="I1817" s="1" t="s">
        <v>597</v>
      </c>
      <c r="J1817" s="1">
        <v>2440</v>
      </c>
      <c r="K1817" s="1" t="s">
        <v>345</v>
      </c>
      <c r="L1817" s="1" t="s">
        <v>345</v>
      </c>
      <c r="M1817" s="1"/>
      <c r="N1817" s="1" t="s">
        <v>606</v>
      </c>
      <c r="O1817" s="1" t="str">
        <f t="shared" si="883"/>
        <v>No</v>
      </c>
      <c r="P1817" s="1" t="s">
        <v>722</v>
      </c>
      <c r="Q1817" s="1">
        <v>54</v>
      </c>
      <c r="R1817" s="1">
        <f t="shared" si="885"/>
        <v>0</v>
      </c>
      <c r="S1817" s="1">
        <v>54</v>
      </c>
      <c r="T1817" s="1" t="s">
        <v>30</v>
      </c>
      <c r="U1817" s="1">
        <f t="shared" si="886"/>
        <v>0</v>
      </c>
      <c r="V1817" s="1">
        <f t="shared" si="886"/>
        <v>5.3999999999999999E-2</v>
      </c>
      <c r="W1817" s="1" t="s">
        <v>231</v>
      </c>
      <c r="X1817" s="1" t="str">
        <f t="shared" si="881"/>
        <v>No</v>
      </c>
      <c r="AB1817" t="s">
        <v>459</v>
      </c>
      <c r="AC1817" t="str">
        <f t="shared" si="887"/>
        <v>No</v>
      </c>
      <c r="AD1817" t="str">
        <f t="shared" si="872"/>
        <v>No</v>
      </c>
      <c r="AE1817" t="str">
        <f t="shared" si="873"/>
        <v>No</v>
      </c>
      <c r="AF1817" t="str">
        <f t="shared" si="874"/>
        <v>No</v>
      </c>
      <c r="AG1817" t="str">
        <f t="shared" si="875"/>
        <v>Yes</v>
      </c>
      <c r="AH1817" s="1" t="s">
        <v>348</v>
      </c>
      <c r="AI1817" t="s">
        <v>348</v>
      </c>
      <c r="AJ1817" t="str">
        <f t="shared" si="863"/>
        <v/>
      </c>
      <c r="AK1817" t="str">
        <f t="shared" si="878"/>
        <v/>
      </c>
      <c r="AL1817" t="str">
        <f t="shared" si="879"/>
        <v/>
      </c>
      <c r="AM1817" t="str">
        <f t="shared" si="866"/>
        <v/>
      </c>
      <c r="AN1817" t="str">
        <f t="shared" si="867"/>
        <v>Pharmaceutical</v>
      </c>
      <c r="AO1817" t="str">
        <f t="shared" si="868"/>
        <v/>
      </c>
      <c r="AP1817" t="str">
        <f t="shared" si="869"/>
        <v/>
      </c>
    </row>
    <row r="1818" spans="1:42" hidden="1" x14ac:dyDescent="0.35">
      <c r="A1818" s="1">
        <v>40870855</v>
      </c>
      <c r="B1818" s="1" t="s">
        <v>577</v>
      </c>
      <c r="C1818" s="1" t="s">
        <v>578</v>
      </c>
      <c r="D1818" s="1">
        <v>2017</v>
      </c>
      <c r="E1818" s="1" t="s">
        <v>618</v>
      </c>
      <c r="F1818" s="1">
        <v>68018</v>
      </c>
      <c r="G1818" s="1" t="s">
        <v>334</v>
      </c>
      <c r="H1818" s="1" t="s">
        <v>165</v>
      </c>
      <c r="I1818" s="1" t="s">
        <v>597</v>
      </c>
      <c r="J1818" s="1">
        <v>2440</v>
      </c>
      <c r="K1818" s="1" t="s">
        <v>345</v>
      </c>
      <c r="L1818" s="1" t="s">
        <v>345</v>
      </c>
      <c r="M1818" s="1"/>
      <c r="N1818" s="1" t="s">
        <v>606</v>
      </c>
      <c r="O1818" s="1" t="str">
        <f t="shared" si="883"/>
        <v>No</v>
      </c>
      <c r="P1818" s="1" t="s">
        <v>722</v>
      </c>
      <c r="Q1818" s="1">
        <v>20</v>
      </c>
      <c r="R1818" s="1">
        <f t="shared" si="885"/>
        <v>0</v>
      </c>
      <c r="S1818" s="1">
        <v>16</v>
      </c>
      <c r="T1818" s="1" t="s">
        <v>30</v>
      </c>
      <c r="U1818" s="1">
        <f t="shared" si="886"/>
        <v>0</v>
      </c>
      <c r="V1818" s="1">
        <f t="shared" si="886"/>
        <v>1.6E-2</v>
      </c>
      <c r="W1818" s="1" t="s">
        <v>318</v>
      </c>
      <c r="X1818" s="1" t="str">
        <f t="shared" si="881"/>
        <v>No</v>
      </c>
      <c r="AB1818" s="1" t="s">
        <v>445</v>
      </c>
      <c r="AC1818" t="str">
        <f t="shared" si="887"/>
        <v>No</v>
      </c>
      <c r="AD1818" t="str">
        <f t="shared" si="872"/>
        <v>No</v>
      </c>
      <c r="AE1818" t="str">
        <f t="shared" si="873"/>
        <v>No</v>
      </c>
      <c r="AF1818" t="str">
        <f t="shared" si="874"/>
        <v>No</v>
      </c>
      <c r="AG1818" t="str">
        <f t="shared" si="875"/>
        <v>Yes</v>
      </c>
      <c r="AH1818" s="1" t="s">
        <v>348</v>
      </c>
      <c r="AI1818" t="s">
        <v>348</v>
      </c>
      <c r="AJ1818" t="str">
        <f t="shared" si="863"/>
        <v/>
      </c>
      <c r="AK1818" t="str">
        <f t="shared" si="878"/>
        <v/>
      </c>
      <c r="AL1818" t="str">
        <f t="shared" si="879"/>
        <v/>
      </c>
      <c r="AM1818" t="str">
        <f t="shared" si="866"/>
        <v/>
      </c>
      <c r="AN1818" t="str">
        <f t="shared" si="867"/>
        <v>Pharmaceutical</v>
      </c>
      <c r="AO1818" t="str">
        <f t="shared" si="868"/>
        <v/>
      </c>
      <c r="AP1818" t="str">
        <f t="shared" si="869"/>
        <v/>
      </c>
    </row>
    <row r="1819" spans="1:42" hidden="1" x14ac:dyDescent="0.35">
      <c r="A1819" s="1">
        <v>40870855</v>
      </c>
      <c r="B1819" s="1" t="s">
        <v>577</v>
      </c>
      <c r="C1819" s="1" t="s">
        <v>578</v>
      </c>
      <c r="D1819" s="1">
        <v>2017</v>
      </c>
      <c r="E1819" s="1" t="s">
        <v>618</v>
      </c>
      <c r="F1819" s="1">
        <v>68022</v>
      </c>
      <c r="G1819" s="1" t="s">
        <v>336</v>
      </c>
      <c r="H1819" s="1" t="s">
        <v>167</v>
      </c>
      <c r="I1819" s="1" t="s">
        <v>597</v>
      </c>
      <c r="J1819" s="1">
        <v>2440</v>
      </c>
      <c r="K1819" s="1" t="s">
        <v>345</v>
      </c>
      <c r="L1819" s="1" t="s">
        <v>345</v>
      </c>
      <c r="M1819" s="1"/>
      <c r="N1819" s="1" t="s">
        <v>606</v>
      </c>
      <c r="O1819" s="1" t="str">
        <f t="shared" si="883"/>
        <v>No</v>
      </c>
      <c r="P1819" s="1" t="s">
        <v>722</v>
      </c>
      <c r="Q1819" s="1">
        <v>8.1999999999999993</v>
      </c>
      <c r="R1819" s="1">
        <f t="shared" si="885"/>
        <v>0</v>
      </c>
      <c r="S1819" s="1">
        <v>2</v>
      </c>
      <c r="T1819" s="1" t="s">
        <v>30</v>
      </c>
      <c r="U1819" s="1">
        <f t="shared" si="886"/>
        <v>0</v>
      </c>
      <c r="V1819" s="1">
        <f t="shared" si="886"/>
        <v>2E-3</v>
      </c>
      <c r="W1819" s="1" t="s">
        <v>318</v>
      </c>
      <c r="X1819" s="1" t="str">
        <f t="shared" si="881"/>
        <v>No</v>
      </c>
      <c r="AB1819" s="1" t="s">
        <v>445</v>
      </c>
      <c r="AC1819" t="str">
        <f t="shared" si="887"/>
        <v>No</v>
      </c>
      <c r="AD1819" t="str">
        <f t="shared" si="872"/>
        <v>No</v>
      </c>
      <c r="AE1819" t="str">
        <f t="shared" si="873"/>
        <v>No</v>
      </c>
      <c r="AF1819" t="str">
        <f t="shared" si="874"/>
        <v>No</v>
      </c>
      <c r="AG1819" t="str">
        <f t="shared" si="875"/>
        <v>Yes</v>
      </c>
      <c r="AH1819" s="1" t="s">
        <v>348</v>
      </c>
      <c r="AI1819" t="s">
        <v>348</v>
      </c>
      <c r="AJ1819" t="str">
        <f t="shared" si="863"/>
        <v/>
      </c>
      <c r="AK1819" t="str">
        <f t="shared" si="878"/>
        <v/>
      </c>
      <c r="AL1819" t="str">
        <f t="shared" si="879"/>
        <v/>
      </c>
      <c r="AM1819" t="str">
        <f t="shared" si="866"/>
        <v/>
      </c>
      <c r="AN1819" t="str">
        <f t="shared" si="867"/>
        <v>Pharmaceutical</v>
      </c>
      <c r="AO1819" t="str">
        <f t="shared" si="868"/>
        <v/>
      </c>
      <c r="AP1819" t="str">
        <f t="shared" si="869"/>
        <v/>
      </c>
    </row>
    <row r="1820" spans="1:42" hidden="1" x14ac:dyDescent="0.35">
      <c r="A1820" s="1">
        <v>40870855</v>
      </c>
      <c r="B1820" s="1" t="s">
        <v>577</v>
      </c>
      <c r="C1820" s="1" t="s">
        <v>578</v>
      </c>
      <c r="D1820" s="1">
        <v>2017</v>
      </c>
      <c r="E1820" s="1" t="s">
        <v>618</v>
      </c>
      <c r="F1820" s="1">
        <v>61707</v>
      </c>
      <c r="G1820" s="1" t="s">
        <v>600</v>
      </c>
      <c r="H1820" s="1" t="s">
        <v>34</v>
      </c>
      <c r="I1820" s="1" t="s">
        <v>596</v>
      </c>
      <c r="J1820" s="1">
        <v>4433</v>
      </c>
      <c r="K1820" s="1" t="s">
        <v>614</v>
      </c>
      <c r="L1820" s="1" t="s">
        <v>555</v>
      </c>
      <c r="M1820" s="1"/>
      <c r="N1820" s="1" t="s">
        <v>606</v>
      </c>
      <c r="O1820" s="1" t="str">
        <f t="shared" si="883"/>
        <v>No</v>
      </c>
      <c r="P1820" s="1" t="s">
        <v>722</v>
      </c>
      <c r="Q1820" s="1">
        <v>0.32</v>
      </c>
      <c r="R1820" s="1">
        <f t="shared" si="885"/>
        <v>0</v>
      </c>
      <c r="S1820" s="1">
        <v>0.32</v>
      </c>
      <c r="T1820" s="1" t="s">
        <v>7</v>
      </c>
      <c r="U1820" s="1">
        <f t="shared" ref="U1820:U1829" si="888">R1820/1</f>
        <v>0</v>
      </c>
      <c r="V1820" s="1">
        <f t="shared" ref="V1820:V1829" si="889">S1820</f>
        <v>0.32</v>
      </c>
      <c r="W1820" s="1" t="s">
        <v>177</v>
      </c>
      <c r="X1820" s="1" t="str">
        <f t="shared" si="881"/>
        <v>No</v>
      </c>
      <c r="AB1820" s="1" t="s">
        <v>374</v>
      </c>
      <c r="AC1820" t="str">
        <f t="shared" si="887"/>
        <v>No</v>
      </c>
      <c r="AD1820" t="str">
        <f t="shared" si="872"/>
        <v>No</v>
      </c>
      <c r="AE1820" t="str">
        <f t="shared" si="873"/>
        <v>Yes</v>
      </c>
      <c r="AF1820" t="str">
        <f t="shared" si="874"/>
        <v>Yes</v>
      </c>
      <c r="AG1820" t="str">
        <f t="shared" si="875"/>
        <v>No</v>
      </c>
      <c r="AH1820" s="1" t="s">
        <v>348</v>
      </c>
      <c r="AI1820" t="s">
        <v>348</v>
      </c>
      <c r="AJ1820" t="str">
        <f t="shared" si="863"/>
        <v/>
      </c>
      <c r="AK1820" t="str">
        <f t="shared" si="878"/>
        <v/>
      </c>
      <c r="AL1820" t="str">
        <f t="shared" si="879"/>
        <v>Consumer</v>
      </c>
      <c r="AM1820" t="str">
        <f t="shared" si="866"/>
        <v>Industrial</v>
      </c>
      <c r="AN1820" t="str">
        <f t="shared" si="867"/>
        <v/>
      </c>
      <c r="AO1820" t="str">
        <f t="shared" si="868"/>
        <v/>
      </c>
      <c r="AP1820" t="str">
        <f t="shared" si="869"/>
        <v/>
      </c>
    </row>
    <row r="1821" spans="1:42" hidden="1" x14ac:dyDescent="0.35">
      <c r="A1821" s="1">
        <v>40870855</v>
      </c>
      <c r="B1821" s="1" t="s">
        <v>577</v>
      </c>
      <c r="C1821" s="1" t="s">
        <v>578</v>
      </c>
      <c r="D1821" s="1">
        <v>2017</v>
      </c>
      <c r="E1821" s="1" t="s">
        <v>618</v>
      </c>
      <c r="F1821" s="1">
        <v>61944</v>
      </c>
      <c r="G1821" s="1" t="s">
        <v>203</v>
      </c>
      <c r="H1821" s="1" t="s">
        <v>36</v>
      </c>
      <c r="I1821" s="1" t="s">
        <v>596</v>
      </c>
      <c r="J1821" s="1">
        <v>4433</v>
      </c>
      <c r="K1821" s="1" t="s">
        <v>614</v>
      </c>
      <c r="L1821" s="1" t="s">
        <v>556</v>
      </c>
      <c r="M1821" s="1"/>
      <c r="N1821" s="1" t="s">
        <v>606</v>
      </c>
      <c r="O1821" s="1" t="str">
        <f t="shared" si="883"/>
        <v>No</v>
      </c>
      <c r="P1821" s="1" t="s">
        <v>722</v>
      </c>
      <c r="Q1821" s="1">
        <v>0.32</v>
      </c>
      <c r="R1821" s="1">
        <f t="shared" si="885"/>
        <v>0</v>
      </c>
      <c r="S1821" s="1">
        <v>0.32</v>
      </c>
      <c r="T1821" s="1" t="s">
        <v>7</v>
      </c>
      <c r="U1821" s="1">
        <f t="shared" si="888"/>
        <v>0</v>
      </c>
      <c r="V1821" s="1">
        <f t="shared" si="889"/>
        <v>0.32</v>
      </c>
      <c r="W1821" s="1" t="s">
        <v>177</v>
      </c>
      <c r="X1821" s="1" t="str">
        <f t="shared" si="881"/>
        <v>No</v>
      </c>
      <c r="AB1821" s="1" t="s">
        <v>376</v>
      </c>
      <c r="AC1821" t="str">
        <f t="shared" si="887"/>
        <v>No</v>
      </c>
      <c r="AD1821" t="str">
        <f t="shared" si="872"/>
        <v>No</v>
      </c>
      <c r="AE1821" t="str">
        <f t="shared" si="873"/>
        <v>No</v>
      </c>
      <c r="AF1821" t="str">
        <f t="shared" si="874"/>
        <v>Yes</v>
      </c>
      <c r="AG1821" t="str">
        <f t="shared" si="875"/>
        <v>No</v>
      </c>
      <c r="AH1821" s="1" t="s">
        <v>348</v>
      </c>
      <c r="AI1821" t="s">
        <v>348</v>
      </c>
      <c r="AJ1821" t="str">
        <f t="shared" si="863"/>
        <v/>
      </c>
      <c r="AK1821" t="str">
        <f t="shared" si="878"/>
        <v/>
      </c>
      <c r="AL1821" t="str">
        <f t="shared" si="879"/>
        <v/>
      </c>
      <c r="AM1821" t="str">
        <f t="shared" si="866"/>
        <v>Industrial</v>
      </c>
      <c r="AN1821" t="str">
        <f t="shared" si="867"/>
        <v/>
      </c>
      <c r="AO1821" t="str">
        <f t="shared" si="868"/>
        <v/>
      </c>
      <c r="AP1821" t="str">
        <f t="shared" si="869"/>
        <v/>
      </c>
    </row>
    <row r="1822" spans="1:42" hidden="1" x14ac:dyDescent="0.35">
      <c r="A1822" s="1">
        <v>4087000</v>
      </c>
      <c r="B1822" s="1" t="s">
        <v>3</v>
      </c>
      <c r="C1822" s="1" t="s">
        <v>4</v>
      </c>
      <c r="D1822" s="1">
        <v>2017</v>
      </c>
      <c r="E1822" s="1" t="s">
        <v>618</v>
      </c>
      <c r="F1822" s="1">
        <v>62832</v>
      </c>
      <c r="G1822" s="1" t="s">
        <v>226</v>
      </c>
      <c r="H1822" s="1" t="s">
        <v>65</v>
      </c>
      <c r="I1822" s="1" t="s">
        <v>596</v>
      </c>
      <c r="J1822" s="1">
        <v>4433</v>
      </c>
      <c r="K1822" s="1" t="s">
        <v>614</v>
      </c>
      <c r="L1822" s="1" t="s">
        <v>547</v>
      </c>
      <c r="M1822" s="1"/>
      <c r="N1822" s="1" t="s">
        <v>606</v>
      </c>
      <c r="O1822" s="1" t="str">
        <f t="shared" si="883"/>
        <v>No</v>
      </c>
      <c r="P1822" s="1" t="s">
        <v>722</v>
      </c>
      <c r="Q1822" s="1">
        <v>6.4000000000000001E-2</v>
      </c>
      <c r="R1822" s="1">
        <f t="shared" si="885"/>
        <v>0</v>
      </c>
      <c r="S1822" s="1">
        <f>IF(O1822="No", Q1822, " ")</f>
        <v>6.4000000000000001E-2</v>
      </c>
      <c r="T1822" s="1" t="s">
        <v>7</v>
      </c>
      <c r="U1822" s="1">
        <f t="shared" si="888"/>
        <v>0</v>
      </c>
      <c r="V1822" s="1">
        <f t="shared" si="889"/>
        <v>6.4000000000000001E-2</v>
      </c>
      <c r="W1822" s="1" t="s">
        <v>177</v>
      </c>
      <c r="X1822" s="1" t="str">
        <f t="shared" si="881"/>
        <v>No</v>
      </c>
      <c r="AB1822" t="s">
        <v>406</v>
      </c>
      <c r="AC1822" t="str">
        <f t="shared" si="887"/>
        <v>No</v>
      </c>
      <c r="AD1822" t="str">
        <f t="shared" si="872"/>
        <v>Yes</v>
      </c>
      <c r="AE1822" t="str">
        <f t="shared" si="873"/>
        <v>Yes</v>
      </c>
      <c r="AF1822" t="str">
        <f t="shared" si="874"/>
        <v>Yes</v>
      </c>
      <c r="AG1822" t="str">
        <f t="shared" si="875"/>
        <v>No</v>
      </c>
      <c r="AH1822" s="1" t="s">
        <v>348</v>
      </c>
      <c r="AI1822" t="s">
        <v>348</v>
      </c>
      <c r="AJ1822" t="str">
        <f t="shared" si="863"/>
        <v/>
      </c>
      <c r="AK1822" t="str">
        <f t="shared" si="878"/>
        <v>PCP</v>
      </c>
      <c r="AL1822" t="str">
        <f t="shared" si="879"/>
        <v>Consumer</v>
      </c>
      <c r="AM1822" t="str">
        <f t="shared" si="866"/>
        <v>Industrial</v>
      </c>
      <c r="AN1822" t="str">
        <f t="shared" si="867"/>
        <v/>
      </c>
      <c r="AO1822" t="str">
        <f t="shared" si="868"/>
        <v/>
      </c>
      <c r="AP1822" t="str">
        <f t="shared" si="869"/>
        <v/>
      </c>
    </row>
    <row r="1823" spans="1:42" hidden="1" x14ac:dyDescent="0.35">
      <c r="A1823">
        <v>40870112</v>
      </c>
      <c r="B1823" t="s">
        <v>573</v>
      </c>
      <c r="C1823" t="s">
        <v>574</v>
      </c>
      <c r="D1823">
        <v>2017</v>
      </c>
      <c r="E1823" t="s">
        <v>620</v>
      </c>
      <c r="F1823" s="4">
        <v>34445</v>
      </c>
      <c r="G1823" t="s">
        <v>191</v>
      </c>
      <c r="H1823" t="s">
        <v>22</v>
      </c>
      <c r="I1823" t="s">
        <v>621</v>
      </c>
      <c r="K1823" t="s">
        <v>530</v>
      </c>
      <c r="L1823" t="s">
        <v>551</v>
      </c>
      <c r="N1823"/>
      <c r="O1823" s="1" t="str">
        <f t="shared" si="883"/>
        <v>Yes</v>
      </c>
      <c r="Q1823">
        <v>7.04</v>
      </c>
      <c r="R1823">
        <f t="shared" si="885"/>
        <v>7.04</v>
      </c>
      <c r="S1823">
        <v>0.23</v>
      </c>
      <c r="T1823" t="s">
        <v>622</v>
      </c>
      <c r="U1823">
        <f t="shared" si="888"/>
        <v>7.04</v>
      </c>
      <c r="V1823">
        <f t="shared" si="889"/>
        <v>0.23</v>
      </c>
      <c r="W1823" t="s">
        <v>648</v>
      </c>
      <c r="X1823" t="str">
        <f t="shared" ref="X1823:X1829" si="890">IF(S1823&lt;R1823, "Yes*", "No")</f>
        <v>Yes*</v>
      </c>
      <c r="AB1823" t="s">
        <v>362</v>
      </c>
      <c r="AC1823" t="s">
        <v>349</v>
      </c>
      <c r="AD1823" t="str">
        <f t="shared" si="872"/>
        <v>Yes</v>
      </c>
      <c r="AE1823" t="str">
        <f t="shared" si="873"/>
        <v>Yes</v>
      </c>
      <c r="AF1823" t="str">
        <f t="shared" si="874"/>
        <v>Yes</v>
      </c>
      <c r="AG1823" t="str">
        <f t="shared" si="875"/>
        <v>Yes</v>
      </c>
      <c r="AH1823" t="s">
        <v>349</v>
      </c>
      <c r="AI1823" t="s">
        <v>348</v>
      </c>
      <c r="AJ1823" t="str">
        <f t="shared" si="863"/>
        <v>Pesticide</v>
      </c>
      <c r="AK1823" t="str">
        <f t="shared" si="878"/>
        <v>PCP</v>
      </c>
      <c r="AL1823" t="str">
        <f t="shared" si="879"/>
        <v>Consumer</v>
      </c>
      <c r="AM1823" t="str">
        <f t="shared" si="866"/>
        <v>Industrial</v>
      </c>
      <c r="AN1823" t="str">
        <f t="shared" si="867"/>
        <v>Pharmaceutical</v>
      </c>
      <c r="AO1823" t="str">
        <f t="shared" si="868"/>
        <v>PAH</v>
      </c>
      <c r="AP1823" t="str">
        <f t="shared" si="869"/>
        <v/>
      </c>
    </row>
    <row r="1824" spans="1:42" hidden="1" x14ac:dyDescent="0.35">
      <c r="A1824">
        <v>4087170</v>
      </c>
      <c r="B1824" t="s">
        <v>586</v>
      </c>
      <c r="C1824" t="s">
        <v>587</v>
      </c>
      <c r="D1824">
        <v>2017</v>
      </c>
      <c r="E1824" t="s">
        <v>620</v>
      </c>
      <c r="F1824" s="4">
        <v>34445</v>
      </c>
      <c r="G1824" t="s">
        <v>191</v>
      </c>
      <c r="H1824" t="s">
        <v>22</v>
      </c>
      <c r="I1824" t="s">
        <v>621</v>
      </c>
      <c r="K1824" t="s">
        <v>530</v>
      </c>
      <c r="L1824" t="s">
        <v>551</v>
      </c>
      <c r="N1824"/>
      <c r="O1824" s="1" t="str">
        <f t="shared" si="883"/>
        <v>Yes</v>
      </c>
      <c r="Q1824">
        <v>118</v>
      </c>
      <c r="R1824">
        <f t="shared" si="885"/>
        <v>118</v>
      </c>
      <c r="S1824">
        <v>0.23</v>
      </c>
      <c r="T1824" t="s">
        <v>622</v>
      </c>
      <c r="U1824">
        <f t="shared" si="888"/>
        <v>118</v>
      </c>
      <c r="V1824">
        <f t="shared" si="889"/>
        <v>0.23</v>
      </c>
      <c r="W1824" t="s">
        <v>648</v>
      </c>
      <c r="X1824" t="str">
        <f t="shared" si="890"/>
        <v>Yes*</v>
      </c>
      <c r="AB1824" t="s">
        <v>362</v>
      </c>
      <c r="AC1824" t="s">
        <v>349</v>
      </c>
      <c r="AD1824" t="str">
        <f t="shared" si="872"/>
        <v>Yes</v>
      </c>
      <c r="AE1824" t="str">
        <f t="shared" si="873"/>
        <v>Yes</v>
      </c>
      <c r="AF1824" t="str">
        <f t="shared" si="874"/>
        <v>Yes</v>
      </c>
      <c r="AG1824" t="str">
        <f t="shared" si="875"/>
        <v>Yes</v>
      </c>
      <c r="AH1824" t="s">
        <v>349</v>
      </c>
      <c r="AI1824" t="s">
        <v>348</v>
      </c>
      <c r="AJ1824" t="str">
        <f t="shared" si="863"/>
        <v>Pesticide</v>
      </c>
      <c r="AK1824" t="str">
        <f t="shared" si="878"/>
        <v>PCP</v>
      </c>
      <c r="AL1824" t="str">
        <f t="shared" si="879"/>
        <v>Consumer</v>
      </c>
      <c r="AM1824" t="str">
        <f t="shared" si="866"/>
        <v>Industrial</v>
      </c>
      <c r="AN1824" t="str">
        <f t="shared" si="867"/>
        <v>Pharmaceutical</v>
      </c>
      <c r="AO1824" t="str">
        <f t="shared" si="868"/>
        <v>PAH</v>
      </c>
      <c r="AP1824" t="str">
        <f t="shared" si="869"/>
        <v/>
      </c>
    </row>
    <row r="1825" spans="1:42" hidden="1" x14ac:dyDescent="0.35">
      <c r="A1825">
        <v>40871607</v>
      </c>
      <c r="B1825" s="5" t="s">
        <v>584</v>
      </c>
      <c r="C1825" t="s">
        <v>585</v>
      </c>
      <c r="D1825">
        <v>2017</v>
      </c>
      <c r="E1825" t="s">
        <v>620</v>
      </c>
      <c r="F1825" s="4">
        <v>34445</v>
      </c>
      <c r="G1825" t="s">
        <v>191</v>
      </c>
      <c r="H1825" t="s">
        <v>22</v>
      </c>
      <c r="I1825" t="s">
        <v>621</v>
      </c>
      <c r="K1825" t="s">
        <v>530</v>
      </c>
      <c r="L1825" t="s">
        <v>551</v>
      </c>
      <c r="N1825"/>
      <c r="O1825" s="1" t="str">
        <f t="shared" si="883"/>
        <v>Yes</v>
      </c>
      <c r="Q1825">
        <v>82.7</v>
      </c>
      <c r="R1825">
        <f t="shared" si="885"/>
        <v>82.7</v>
      </c>
      <c r="S1825">
        <v>0.23</v>
      </c>
      <c r="T1825" t="s">
        <v>622</v>
      </c>
      <c r="U1825">
        <f t="shared" si="888"/>
        <v>82.7</v>
      </c>
      <c r="V1825">
        <f t="shared" si="889"/>
        <v>0.23</v>
      </c>
      <c r="W1825" t="s">
        <v>648</v>
      </c>
      <c r="X1825" t="str">
        <f t="shared" si="890"/>
        <v>Yes*</v>
      </c>
      <c r="AB1825" t="s">
        <v>362</v>
      </c>
      <c r="AC1825" t="s">
        <v>349</v>
      </c>
      <c r="AD1825" t="str">
        <f t="shared" si="872"/>
        <v>Yes</v>
      </c>
      <c r="AE1825" t="str">
        <f t="shared" si="873"/>
        <v>Yes</v>
      </c>
      <c r="AF1825" t="str">
        <f t="shared" si="874"/>
        <v>Yes</v>
      </c>
      <c r="AG1825" t="str">
        <f t="shared" si="875"/>
        <v>Yes</v>
      </c>
      <c r="AH1825" t="s">
        <v>349</v>
      </c>
      <c r="AI1825" t="s">
        <v>348</v>
      </c>
      <c r="AJ1825" t="str">
        <f t="shared" si="863"/>
        <v>Pesticide</v>
      </c>
      <c r="AK1825" t="str">
        <f t="shared" si="878"/>
        <v>PCP</v>
      </c>
      <c r="AL1825" t="str">
        <f t="shared" si="879"/>
        <v>Consumer</v>
      </c>
      <c r="AM1825" t="str">
        <f t="shared" si="866"/>
        <v>Industrial</v>
      </c>
      <c r="AN1825" t="str">
        <f t="shared" si="867"/>
        <v>Pharmaceutical</v>
      </c>
      <c r="AO1825" t="str">
        <f t="shared" si="868"/>
        <v>PAH</v>
      </c>
      <c r="AP1825" t="str">
        <f t="shared" si="869"/>
        <v/>
      </c>
    </row>
    <row r="1826" spans="1:42" hidden="1" x14ac:dyDescent="0.35">
      <c r="A1826">
        <v>4087141</v>
      </c>
      <c r="B1826" t="s">
        <v>582</v>
      </c>
      <c r="C1826" t="s">
        <v>583</v>
      </c>
      <c r="D1826">
        <v>2017</v>
      </c>
      <c r="E1826" t="s">
        <v>620</v>
      </c>
      <c r="F1826" s="4">
        <v>34445</v>
      </c>
      <c r="G1826" t="s">
        <v>191</v>
      </c>
      <c r="H1826" t="s">
        <v>22</v>
      </c>
      <c r="I1826" t="s">
        <v>621</v>
      </c>
      <c r="K1826" t="s">
        <v>530</v>
      </c>
      <c r="L1826" t="s">
        <v>551</v>
      </c>
      <c r="N1826"/>
      <c r="O1826" s="1" t="str">
        <f t="shared" si="883"/>
        <v>Yes</v>
      </c>
      <c r="Q1826">
        <v>23.7</v>
      </c>
      <c r="R1826">
        <f t="shared" si="885"/>
        <v>23.7</v>
      </c>
      <c r="S1826">
        <v>0.23</v>
      </c>
      <c r="T1826" t="s">
        <v>622</v>
      </c>
      <c r="U1826">
        <f t="shared" si="888"/>
        <v>23.7</v>
      </c>
      <c r="V1826">
        <f t="shared" si="889"/>
        <v>0.23</v>
      </c>
      <c r="W1826" t="s">
        <v>648</v>
      </c>
      <c r="X1826" t="str">
        <f t="shared" si="890"/>
        <v>Yes*</v>
      </c>
      <c r="AB1826" t="s">
        <v>362</v>
      </c>
      <c r="AC1826" t="s">
        <v>349</v>
      </c>
      <c r="AD1826" t="str">
        <f t="shared" si="872"/>
        <v>Yes</v>
      </c>
      <c r="AE1826" t="str">
        <f t="shared" si="873"/>
        <v>Yes</v>
      </c>
      <c r="AF1826" t="str">
        <f t="shared" si="874"/>
        <v>Yes</v>
      </c>
      <c r="AG1826" t="str">
        <f t="shared" si="875"/>
        <v>Yes</v>
      </c>
      <c r="AH1826" t="s">
        <v>349</v>
      </c>
      <c r="AI1826" t="s">
        <v>348</v>
      </c>
      <c r="AJ1826" t="str">
        <f t="shared" si="863"/>
        <v>Pesticide</v>
      </c>
      <c r="AK1826" t="str">
        <f t="shared" si="878"/>
        <v>PCP</v>
      </c>
      <c r="AL1826" t="str">
        <f t="shared" si="879"/>
        <v>Consumer</v>
      </c>
      <c r="AM1826" t="str">
        <f t="shared" si="866"/>
        <v>Industrial</v>
      </c>
      <c r="AN1826" t="str">
        <f t="shared" si="867"/>
        <v>Pharmaceutical</v>
      </c>
      <c r="AO1826" t="str">
        <f t="shared" si="868"/>
        <v>PAH</v>
      </c>
      <c r="AP1826" t="str">
        <f t="shared" si="869"/>
        <v/>
      </c>
    </row>
    <row r="1827" spans="1:42" hidden="1" x14ac:dyDescent="0.35">
      <c r="A1827">
        <v>4087098</v>
      </c>
      <c r="B1827" t="s">
        <v>579</v>
      </c>
      <c r="C1827" t="s">
        <v>580</v>
      </c>
      <c r="D1827">
        <v>2017</v>
      </c>
      <c r="E1827" t="s">
        <v>620</v>
      </c>
      <c r="F1827" s="4">
        <v>34445</v>
      </c>
      <c r="G1827" t="s">
        <v>191</v>
      </c>
      <c r="H1827" t="s">
        <v>22</v>
      </c>
      <c r="I1827" t="s">
        <v>621</v>
      </c>
      <c r="K1827" t="s">
        <v>530</v>
      </c>
      <c r="L1827" t="s">
        <v>551</v>
      </c>
      <c r="N1827"/>
      <c r="O1827" s="1" t="str">
        <f t="shared" si="883"/>
        <v>Yes</v>
      </c>
      <c r="Q1827">
        <v>28.9</v>
      </c>
      <c r="R1827">
        <f t="shared" si="885"/>
        <v>28.9</v>
      </c>
      <c r="S1827">
        <v>0.23</v>
      </c>
      <c r="T1827" t="s">
        <v>622</v>
      </c>
      <c r="U1827">
        <f t="shared" si="888"/>
        <v>28.9</v>
      </c>
      <c r="V1827">
        <f t="shared" si="889"/>
        <v>0.23</v>
      </c>
      <c r="W1827" t="s">
        <v>648</v>
      </c>
      <c r="X1827" t="str">
        <f t="shared" si="890"/>
        <v>Yes*</v>
      </c>
      <c r="AB1827" t="s">
        <v>362</v>
      </c>
      <c r="AC1827" t="s">
        <v>349</v>
      </c>
      <c r="AD1827" t="str">
        <f t="shared" si="872"/>
        <v>Yes</v>
      </c>
      <c r="AE1827" t="str">
        <f t="shared" si="873"/>
        <v>Yes</v>
      </c>
      <c r="AF1827" t="str">
        <f t="shared" si="874"/>
        <v>Yes</v>
      </c>
      <c r="AG1827" t="str">
        <f t="shared" si="875"/>
        <v>Yes</v>
      </c>
      <c r="AH1827" t="s">
        <v>349</v>
      </c>
      <c r="AI1827" t="s">
        <v>348</v>
      </c>
      <c r="AJ1827" t="str">
        <f t="shared" si="863"/>
        <v>Pesticide</v>
      </c>
      <c r="AK1827" t="str">
        <f t="shared" si="878"/>
        <v>PCP</v>
      </c>
      <c r="AL1827" t="str">
        <f t="shared" si="879"/>
        <v>Consumer</v>
      </c>
      <c r="AM1827" t="str">
        <f t="shared" si="866"/>
        <v>Industrial</v>
      </c>
      <c r="AN1827" t="str">
        <f t="shared" si="867"/>
        <v>Pharmaceutical</v>
      </c>
      <c r="AO1827" t="str">
        <f t="shared" si="868"/>
        <v>PAH</v>
      </c>
      <c r="AP1827" t="str">
        <f t="shared" si="869"/>
        <v/>
      </c>
    </row>
    <row r="1828" spans="1:42" hidden="1" x14ac:dyDescent="0.35">
      <c r="A1828">
        <v>40870855</v>
      </c>
      <c r="B1828" t="s">
        <v>577</v>
      </c>
      <c r="C1828" t="s">
        <v>578</v>
      </c>
      <c r="D1828">
        <v>2017</v>
      </c>
      <c r="E1828" t="s">
        <v>620</v>
      </c>
      <c r="F1828" s="4">
        <v>34445</v>
      </c>
      <c r="G1828" t="s">
        <v>191</v>
      </c>
      <c r="H1828" t="s">
        <v>22</v>
      </c>
      <c r="I1828" t="s">
        <v>621</v>
      </c>
      <c r="K1828" t="s">
        <v>530</v>
      </c>
      <c r="L1828" t="s">
        <v>551</v>
      </c>
      <c r="N1828"/>
      <c r="O1828" s="1" t="str">
        <f t="shared" si="883"/>
        <v>Yes</v>
      </c>
      <c r="Q1828">
        <v>45.9</v>
      </c>
      <c r="R1828">
        <f t="shared" si="885"/>
        <v>45.9</v>
      </c>
      <c r="S1828">
        <v>0.23</v>
      </c>
      <c r="T1828" t="s">
        <v>622</v>
      </c>
      <c r="U1828">
        <f t="shared" si="888"/>
        <v>45.9</v>
      </c>
      <c r="V1828">
        <f t="shared" si="889"/>
        <v>0.23</v>
      </c>
      <c r="W1828" t="s">
        <v>648</v>
      </c>
      <c r="X1828" t="str">
        <f t="shared" si="890"/>
        <v>Yes*</v>
      </c>
      <c r="AB1828" t="s">
        <v>362</v>
      </c>
      <c r="AC1828" t="s">
        <v>349</v>
      </c>
      <c r="AD1828" t="str">
        <f t="shared" si="872"/>
        <v>Yes</v>
      </c>
      <c r="AE1828" t="str">
        <f t="shared" si="873"/>
        <v>Yes</v>
      </c>
      <c r="AF1828" t="str">
        <f t="shared" si="874"/>
        <v>Yes</v>
      </c>
      <c r="AG1828" t="str">
        <f t="shared" si="875"/>
        <v>Yes</v>
      </c>
      <c r="AH1828" t="s">
        <v>349</v>
      </c>
      <c r="AI1828" t="s">
        <v>348</v>
      </c>
      <c r="AJ1828" t="str">
        <f t="shared" si="863"/>
        <v>Pesticide</v>
      </c>
      <c r="AK1828" t="str">
        <f t="shared" si="878"/>
        <v>PCP</v>
      </c>
      <c r="AL1828" t="str">
        <f t="shared" si="879"/>
        <v>Consumer</v>
      </c>
      <c r="AM1828" t="str">
        <f t="shared" si="866"/>
        <v>Industrial</v>
      </c>
      <c r="AN1828" t="str">
        <f t="shared" si="867"/>
        <v>Pharmaceutical</v>
      </c>
      <c r="AO1828" t="str">
        <f t="shared" si="868"/>
        <v>PAH</v>
      </c>
      <c r="AP1828" t="str">
        <f t="shared" si="869"/>
        <v/>
      </c>
    </row>
    <row r="1829" spans="1:42" hidden="1" x14ac:dyDescent="0.35">
      <c r="A1829">
        <v>4087014</v>
      </c>
      <c r="B1829" t="s">
        <v>575</v>
      </c>
      <c r="C1829" t="s">
        <v>576</v>
      </c>
      <c r="D1829">
        <v>2017</v>
      </c>
      <c r="E1829" t="s">
        <v>620</v>
      </c>
      <c r="F1829" s="4">
        <v>34445</v>
      </c>
      <c r="G1829" t="s">
        <v>191</v>
      </c>
      <c r="H1829" t="s">
        <v>22</v>
      </c>
      <c r="I1829" t="s">
        <v>621</v>
      </c>
      <c r="K1829" t="s">
        <v>530</v>
      </c>
      <c r="L1829" t="s">
        <v>551</v>
      </c>
      <c r="N1829"/>
      <c r="O1829" s="1" t="str">
        <f t="shared" si="883"/>
        <v>Yes</v>
      </c>
      <c r="Q1829">
        <v>3.21</v>
      </c>
      <c r="R1829">
        <f t="shared" si="885"/>
        <v>3.21</v>
      </c>
      <c r="S1829">
        <v>0.23</v>
      </c>
      <c r="T1829" t="s">
        <v>622</v>
      </c>
      <c r="U1829">
        <f t="shared" si="888"/>
        <v>3.21</v>
      </c>
      <c r="V1829">
        <f t="shared" si="889"/>
        <v>0.23</v>
      </c>
      <c r="W1829" t="s">
        <v>648</v>
      </c>
      <c r="X1829" t="str">
        <f t="shared" si="890"/>
        <v>Yes*</v>
      </c>
      <c r="AB1829" t="s">
        <v>362</v>
      </c>
      <c r="AC1829" t="s">
        <v>349</v>
      </c>
      <c r="AD1829" t="str">
        <f t="shared" si="872"/>
        <v>Yes</v>
      </c>
      <c r="AE1829" t="str">
        <f t="shared" si="873"/>
        <v>Yes</v>
      </c>
      <c r="AF1829" t="str">
        <f t="shared" si="874"/>
        <v>Yes</v>
      </c>
      <c r="AG1829" t="str">
        <f t="shared" si="875"/>
        <v>Yes</v>
      </c>
      <c r="AH1829" t="s">
        <v>349</v>
      </c>
      <c r="AI1829" t="s">
        <v>348</v>
      </c>
      <c r="AJ1829" t="str">
        <f t="shared" si="863"/>
        <v>Pesticide</v>
      </c>
      <c r="AK1829" t="str">
        <f t="shared" si="878"/>
        <v>PCP</v>
      </c>
      <c r="AL1829" t="str">
        <f t="shared" si="879"/>
        <v>Consumer</v>
      </c>
      <c r="AM1829" t="str">
        <f t="shared" si="866"/>
        <v>Industrial</v>
      </c>
      <c r="AN1829" t="str">
        <f t="shared" si="867"/>
        <v>Pharmaceutical</v>
      </c>
      <c r="AO1829" t="str">
        <f t="shared" si="868"/>
        <v>PAH</v>
      </c>
      <c r="AP1829" t="str">
        <f t="shared" si="869"/>
        <v/>
      </c>
    </row>
    <row r="1830" spans="1:42" hidden="1" x14ac:dyDescent="0.35">
      <c r="A1830" s="1">
        <v>40870855</v>
      </c>
      <c r="B1830" s="1" t="s">
        <v>577</v>
      </c>
      <c r="C1830" s="1" t="s">
        <v>578</v>
      </c>
      <c r="D1830" s="1">
        <v>2017</v>
      </c>
      <c r="E1830" s="1" t="s">
        <v>618</v>
      </c>
      <c r="F1830" s="1">
        <v>67462</v>
      </c>
      <c r="G1830" s="1" t="s">
        <v>257</v>
      </c>
      <c r="H1830" s="1" t="s">
        <v>94</v>
      </c>
      <c r="I1830" s="1" t="s">
        <v>597</v>
      </c>
      <c r="J1830" s="1">
        <v>2440</v>
      </c>
      <c r="K1830" s="1" t="s">
        <v>345</v>
      </c>
      <c r="L1830" s="1" t="s">
        <v>565</v>
      </c>
      <c r="M1830" s="1"/>
      <c r="N1830" s="1" t="s">
        <v>606</v>
      </c>
      <c r="O1830" s="1" t="str">
        <f t="shared" si="883"/>
        <v>No</v>
      </c>
      <c r="P1830" s="1" t="s">
        <v>722</v>
      </c>
      <c r="Q1830" s="1">
        <v>38</v>
      </c>
      <c r="R1830" s="1">
        <f t="shared" si="885"/>
        <v>0</v>
      </c>
      <c r="S1830" s="1">
        <v>8</v>
      </c>
      <c r="T1830" s="1" t="s">
        <v>30</v>
      </c>
      <c r="U1830" s="1">
        <f>R1830/1000</f>
        <v>0</v>
      </c>
      <c r="V1830" s="1">
        <f>S1830/1000</f>
        <v>8.0000000000000002E-3</v>
      </c>
      <c r="W1830" s="1" t="s">
        <v>231</v>
      </c>
      <c r="X1830" s="1" t="str">
        <f t="shared" ref="X1830:X1839" si="891">IF(N1830="E", "Yes", "No")</f>
        <v>No</v>
      </c>
      <c r="AB1830" t="s">
        <v>433</v>
      </c>
      <c r="AC1830" s="1" t="s">
        <v>349</v>
      </c>
      <c r="AD1830" t="str">
        <f t="shared" si="872"/>
        <v>Yes</v>
      </c>
      <c r="AE1830" t="str">
        <f t="shared" si="873"/>
        <v>No</v>
      </c>
      <c r="AF1830" t="str">
        <f t="shared" si="874"/>
        <v>Yes</v>
      </c>
      <c r="AG1830" t="str">
        <f t="shared" si="875"/>
        <v>Yes</v>
      </c>
      <c r="AH1830" s="1" t="s">
        <v>348</v>
      </c>
      <c r="AI1830" t="s">
        <v>348</v>
      </c>
      <c r="AJ1830" t="str">
        <f t="shared" si="863"/>
        <v>Pesticide</v>
      </c>
      <c r="AK1830" t="str">
        <f t="shared" si="878"/>
        <v>PCP</v>
      </c>
      <c r="AL1830" t="str">
        <f t="shared" si="879"/>
        <v/>
      </c>
      <c r="AM1830" t="str">
        <f t="shared" si="866"/>
        <v>Industrial</v>
      </c>
      <c r="AN1830" t="str">
        <f t="shared" si="867"/>
        <v>Pharmaceutical</v>
      </c>
      <c r="AO1830" t="str">
        <f t="shared" si="868"/>
        <v/>
      </c>
      <c r="AP1830" t="str">
        <f t="shared" si="869"/>
        <v/>
      </c>
    </row>
    <row r="1831" spans="1:42" hidden="1" x14ac:dyDescent="0.35">
      <c r="A1831" s="1">
        <v>40870855</v>
      </c>
      <c r="B1831" s="1" t="s">
        <v>577</v>
      </c>
      <c r="C1831" s="1" t="s">
        <v>578</v>
      </c>
      <c r="D1831" s="1">
        <v>2017</v>
      </c>
      <c r="E1831" s="1" t="s">
        <v>618</v>
      </c>
      <c r="F1831" s="1">
        <v>62810</v>
      </c>
      <c r="G1831" s="1" t="s">
        <v>212</v>
      </c>
      <c r="H1831" s="1" t="s">
        <v>47</v>
      </c>
      <c r="I1831" s="1" t="s">
        <v>596</v>
      </c>
      <c r="J1831" s="1">
        <v>4433</v>
      </c>
      <c r="K1831" s="1" t="s">
        <v>614</v>
      </c>
      <c r="L1831" s="1" t="s">
        <v>555</v>
      </c>
      <c r="M1831" s="1"/>
      <c r="N1831" s="1" t="s">
        <v>606</v>
      </c>
      <c r="O1831" s="1" t="str">
        <f t="shared" si="883"/>
        <v>No</v>
      </c>
      <c r="P1831" s="1" t="s">
        <v>722</v>
      </c>
      <c r="Q1831" s="1">
        <v>0.4</v>
      </c>
      <c r="R1831" s="1">
        <f t="shared" si="885"/>
        <v>0</v>
      </c>
      <c r="S1831" s="1">
        <v>0.4</v>
      </c>
      <c r="T1831" s="1" t="s">
        <v>7</v>
      </c>
      <c r="U1831" s="1">
        <f>R1831/1</f>
        <v>0</v>
      </c>
      <c r="V1831" s="1">
        <f>S1831</f>
        <v>0.4</v>
      </c>
      <c r="W1831" s="1" t="s">
        <v>177</v>
      </c>
      <c r="X1831" s="1" t="str">
        <f t="shared" si="891"/>
        <v>No</v>
      </c>
      <c r="AB1831" t="s">
        <v>386</v>
      </c>
      <c r="AC1831" t="str">
        <f>IF(ISNUMBER(SEARCH("Pesticide, active_ingredient", AB1831)), "Yes", "No")</f>
        <v>No</v>
      </c>
      <c r="AD1831" t="str">
        <f t="shared" si="872"/>
        <v>No</v>
      </c>
      <c r="AE1831" t="str">
        <f t="shared" si="873"/>
        <v>Yes</v>
      </c>
      <c r="AF1831" t="str">
        <f t="shared" si="874"/>
        <v>Yes</v>
      </c>
      <c r="AG1831" t="str">
        <f t="shared" si="875"/>
        <v>No</v>
      </c>
      <c r="AH1831" s="1" t="s">
        <v>348</v>
      </c>
      <c r="AI1831" t="s">
        <v>348</v>
      </c>
      <c r="AJ1831" t="str">
        <f t="shared" si="863"/>
        <v/>
      </c>
      <c r="AK1831" t="str">
        <f t="shared" si="878"/>
        <v/>
      </c>
      <c r="AL1831" t="str">
        <f t="shared" si="879"/>
        <v>Consumer</v>
      </c>
      <c r="AM1831" t="str">
        <f t="shared" si="866"/>
        <v>Industrial</v>
      </c>
      <c r="AN1831" t="str">
        <f t="shared" si="867"/>
        <v/>
      </c>
      <c r="AO1831" t="str">
        <f t="shared" si="868"/>
        <v/>
      </c>
      <c r="AP1831" t="str">
        <f t="shared" si="869"/>
        <v/>
      </c>
    </row>
    <row r="1832" spans="1:42" hidden="1" x14ac:dyDescent="0.35">
      <c r="A1832" s="1">
        <v>40870855</v>
      </c>
      <c r="B1832" s="1" t="s">
        <v>577</v>
      </c>
      <c r="C1832" s="1" t="s">
        <v>578</v>
      </c>
      <c r="D1832" s="1">
        <v>2017</v>
      </c>
      <c r="E1832" s="1" t="s">
        <v>618</v>
      </c>
      <c r="F1832" s="1">
        <v>67476</v>
      </c>
      <c r="G1832" s="1" t="s">
        <v>267</v>
      </c>
      <c r="H1832" s="1" t="s">
        <v>104</v>
      </c>
      <c r="I1832" s="1" t="s">
        <v>597</v>
      </c>
      <c r="J1832" s="1">
        <v>2440</v>
      </c>
      <c r="K1832" s="1" t="s">
        <v>345</v>
      </c>
      <c r="L1832" s="1" t="s">
        <v>345</v>
      </c>
      <c r="M1832" s="1"/>
      <c r="N1832" s="1" t="s">
        <v>606</v>
      </c>
      <c r="O1832" s="1" t="str">
        <f t="shared" si="883"/>
        <v>No</v>
      </c>
      <c r="P1832" s="1" t="s">
        <v>722</v>
      </c>
      <c r="Q1832" s="1">
        <v>104</v>
      </c>
      <c r="R1832" s="1">
        <f t="shared" si="885"/>
        <v>0</v>
      </c>
      <c r="S1832" s="1">
        <v>104</v>
      </c>
      <c r="T1832" s="1" t="s">
        <v>30</v>
      </c>
      <c r="U1832" s="1">
        <f>R1832/1000</f>
        <v>0</v>
      </c>
      <c r="V1832" s="1">
        <f>S1832/1000</f>
        <v>0.104</v>
      </c>
      <c r="W1832" s="1" t="s">
        <v>231</v>
      </c>
      <c r="X1832" s="1" t="str">
        <f t="shared" si="891"/>
        <v>No</v>
      </c>
      <c r="AB1832" s="1" t="s">
        <v>443</v>
      </c>
      <c r="AC1832" t="str">
        <f>IF(ISNUMBER(SEARCH("Pesticide, active_ingredient", AB1832)), "Yes", "No")</f>
        <v>No</v>
      </c>
      <c r="AD1832" t="str">
        <f t="shared" si="872"/>
        <v>No</v>
      </c>
      <c r="AE1832" t="str">
        <f t="shared" si="873"/>
        <v>No</v>
      </c>
      <c r="AF1832" t="str">
        <f t="shared" si="874"/>
        <v>No</v>
      </c>
      <c r="AG1832" t="str">
        <f t="shared" si="875"/>
        <v>Yes</v>
      </c>
      <c r="AH1832" s="1" t="s">
        <v>348</v>
      </c>
      <c r="AI1832" t="s">
        <v>348</v>
      </c>
      <c r="AJ1832" t="str">
        <f t="shared" si="863"/>
        <v/>
      </c>
      <c r="AK1832" t="str">
        <f t="shared" si="878"/>
        <v/>
      </c>
      <c r="AL1832" t="str">
        <f t="shared" si="879"/>
        <v/>
      </c>
      <c r="AM1832" t="str">
        <f t="shared" si="866"/>
        <v/>
      </c>
      <c r="AN1832" t="str">
        <f t="shared" si="867"/>
        <v>Pharmaceutical</v>
      </c>
      <c r="AO1832" t="str">
        <f t="shared" si="868"/>
        <v/>
      </c>
      <c r="AP1832" t="str">
        <f t="shared" si="869"/>
        <v/>
      </c>
    </row>
    <row r="1833" spans="1:42" hidden="1" x14ac:dyDescent="0.35">
      <c r="A1833" s="1">
        <v>40870855</v>
      </c>
      <c r="B1833" s="1" t="s">
        <v>577</v>
      </c>
      <c r="C1833" s="1" t="s">
        <v>578</v>
      </c>
      <c r="D1833" s="1">
        <v>2017</v>
      </c>
      <c r="E1833" s="1" t="s">
        <v>618</v>
      </c>
      <c r="F1833" s="1">
        <v>67455</v>
      </c>
      <c r="G1833" s="1" t="s">
        <v>250</v>
      </c>
      <c r="H1833" s="1" t="s">
        <v>88</v>
      </c>
      <c r="I1833" s="1" t="s">
        <v>597</v>
      </c>
      <c r="J1833" s="1">
        <v>2440</v>
      </c>
      <c r="K1833" s="1" t="s">
        <v>345</v>
      </c>
      <c r="L1833" s="1" t="s">
        <v>550</v>
      </c>
      <c r="M1833" s="1"/>
      <c r="N1833" s="1" t="s">
        <v>606</v>
      </c>
      <c r="O1833" s="1" t="str">
        <f t="shared" si="883"/>
        <v>No</v>
      </c>
      <c r="P1833" s="1" t="s">
        <v>722</v>
      </c>
      <c r="Q1833" s="1">
        <v>11</v>
      </c>
      <c r="R1833" s="1">
        <f t="shared" si="885"/>
        <v>0</v>
      </c>
      <c r="S1833" s="1">
        <v>11</v>
      </c>
      <c r="T1833" s="1" t="s">
        <v>30</v>
      </c>
      <c r="U1833" s="1">
        <f>R1833/1000</f>
        <v>0</v>
      </c>
      <c r="V1833" s="1">
        <f>S1833/1000</f>
        <v>1.0999999999999999E-2</v>
      </c>
      <c r="W1833" s="1" t="s">
        <v>231</v>
      </c>
      <c r="X1833" s="1" t="str">
        <f t="shared" si="891"/>
        <v>No</v>
      </c>
      <c r="AB1833" t="s">
        <v>426</v>
      </c>
      <c r="AC1833" s="1" t="s">
        <v>349</v>
      </c>
      <c r="AD1833" t="str">
        <f t="shared" si="872"/>
        <v>Yes</v>
      </c>
      <c r="AE1833" t="str">
        <f t="shared" si="873"/>
        <v>Yes</v>
      </c>
      <c r="AF1833" t="str">
        <f t="shared" si="874"/>
        <v>No</v>
      </c>
      <c r="AG1833" t="str">
        <f t="shared" si="875"/>
        <v>Yes</v>
      </c>
      <c r="AH1833" s="1" t="s">
        <v>348</v>
      </c>
      <c r="AI1833" t="s">
        <v>348</v>
      </c>
      <c r="AJ1833" t="str">
        <f t="shared" si="863"/>
        <v>Pesticide</v>
      </c>
      <c r="AK1833" t="str">
        <f t="shared" si="878"/>
        <v>PCP</v>
      </c>
      <c r="AL1833" t="str">
        <f t="shared" si="879"/>
        <v>Consumer</v>
      </c>
      <c r="AM1833" t="str">
        <f t="shared" si="866"/>
        <v/>
      </c>
      <c r="AN1833" t="str">
        <f t="shared" si="867"/>
        <v>Pharmaceutical</v>
      </c>
      <c r="AO1833" t="str">
        <f t="shared" si="868"/>
        <v/>
      </c>
      <c r="AP1833" t="str">
        <f t="shared" si="869"/>
        <v/>
      </c>
    </row>
    <row r="1834" spans="1:42" hidden="1" x14ac:dyDescent="0.35">
      <c r="A1834" s="1">
        <v>40870855</v>
      </c>
      <c r="B1834" s="1" t="s">
        <v>577</v>
      </c>
      <c r="C1834" s="1" t="s">
        <v>578</v>
      </c>
      <c r="D1834" s="1">
        <v>2017</v>
      </c>
      <c r="E1834" s="1" t="s">
        <v>618</v>
      </c>
      <c r="F1834" s="1">
        <v>39056</v>
      </c>
      <c r="G1834" s="1" t="s">
        <v>194</v>
      </c>
      <c r="H1834" s="1" t="s">
        <v>25</v>
      </c>
      <c r="I1834" s="1" t="s">
        <v>596</v>
      </c>
      <c r="J1834" s="1">
        <v>4433</v>
      </c>
      <c r="K1834" s="1" t="s">
        <v>614</v>
      </c>
      <c r="L1834" s="1" t="s">
        <v>530</v>
      </c>
      <c r="M1834" s="1"/>
      <c r="N1834" s="1" t="s">
        <v>606</v>
      </c>
      <c r="O1834" s="1" t="str">
        <f t="shared" si="883"/>
        <v>No</v>
      </c>
      <c r="P1834" s="1" t="s">
        <v>722</v>
      </c>
      <c r="Q1834" s="1">
        <v>0.16</v>
      </c>
      <c r="R1834" s="1">
        <f t="shared" si="885"/>
        <v>0</v>
      </c>
      <c r="S1834" s="1">
        <v>0.16</v>
      </c>
      <c r="T1834" s="1" t="s">
        <v>7</v>
      </c>
      <c r="U1834" s="1">
        <f>R1834/1</f>
        <v>0</v>
      </c>
      <c r="V1834" s="1">
        <f>S1834</f>
        <v>0.16</v>
      </c>
      <c r="W1834" s="1" t="s">
        <v>177</v>
      </c>
      <c r="X1834" s="1" t="str">
        <f t="shared" si="891"/>
        <v>No</v>
      </c>
      <c r="AB1834" t="s">
        <v>365</v>
      </c>
      <c r="AC1834" t="str">
        <f t="shared" ref="AC1834:AC1852" si="892">IF(ISNUMBER(SEARCH("Pesticide, active_ingredient", AB1834)), "Yes", "No")</f>
        <v>Yes</v>
      </c>
      <c r="AD1834" t="str">
        <f t="shared" si="872"/>
        <v>No</v>
      </c>
      <c r="AE1834" t="str">
        <f t="shared" si="873"/>
        <v>No</v>
      </c>
      <c r="AF1834" t="str">
        <f t="shared" si="874"/>
        <v>No</v>
      </c>
      <c r="AG1834" t="str">
        <f t="shared" si="875"/>
        <v>No</v>
      </c>
      <c r="AH1834" t="s">
        <v>348</v>
      </c>
      <c r="AI1834" t="s">
        <v>348</v>
      </c>
      <c r="AJ1834" t="str">
        <f t="shared" si="863"/>
        <v>Pesticide</v>
      </c>
      <c r="AK1834" t="str">
        <f t="shared" si="878"/>
        <v/>
      </c>
      <c r="AL1834" t="str">
        <f t="shared" si="879"/>
        <v/>
      </c>
      <c r="AM1834" t="str">
        <f t="shared" si="866"/>
        <v/>
      </c>
      <c r="AN1834" t="str">
        <f t="shared" si="867"/>
        <v/>
      </c>
      <c r="AO1834" t="str">
        <f t="shared" si="868"/>
        <v/>
      </c>
      <c r="AP1834" t="str">
        <f t="shared" si="869"/>
        <v/>
      </c>
    </row>
    <row r="1835" spans="1:42" hidden="1" x14ac:dyDescent="0.35">
      <c r="A1835" s="1">
        <v>40870855</v>
      </c>
      <c r="B1835" s="1" t="s">
        <v>577</v>
      </c>
      <c r="C1835" s="1" t="s">
        <v>578</v>
      </c>
      <c r="D1835" s="1">
        <v>2017</v>
      </c>
      <c r="E1835" s="1" t="s">
        <v>618</v>
      </c>
      <c r="F1835" s="1">
        <v>67487</v>
      </c>
      <c r="G1835" s="1" t="s">
        <v>276</v>
      </c>
      <c r="H1835" s="1" t="s">
        <v>112</v>
      </c>
      <c r="I1835" s="1" t="s">
        <v>597</v>
      </c>
      <c r="J1835" s="1">
        <v>2440</v>
      </c>
      <c r="K1835" s="1" t="s">
        <v>345</v>
      </c>
      <c r="L1835" s="1" t="s">
        <v>345</v>
      </c>
      <c r="M1835" s="1"/>
      <c r="N1835" s="1" t="s">
        <v>606</v>
      </c>
      <c r="O1835" s="1" t="str">
        <f t="shared" si="883"/>
        <v>No</v>
      </c>
      <c r="P1835" s="1" t="s">
        <v>722</v>
      </c>
      <c r="Q1835" s="1">
        <v>205</v>
      </c>
      <c r="R1835" s="1">
        <f t="shared" si="885"/>
        <v>0</v>
      </c>
      <c r="S1835" s="1">
        <v>205</v>
      </c>
      <c r="T1835" s="1" t="s">
        <v>30</v>
      </c>
      <c r="U1835" s="1">
        <f>R1835/1000</f>
        <v>0</v>
      </c>
      <c r="V1835" s="1">
        <f>S1835/1000</f>
        <v>0.20499999999999999</v>
      </c>
      <c r="W1835" s="1" t="s">
        <v>231</v>
      </c>
      <c r="X1835" s="1" t="str">
        <f t="shared" si="891"/>
        <v>No</v>
      </c>
      <c r="AB1835" s="1" t="s">
        <v>452</v>
      </c>
      <c r="AC1835" t="str">
        <f t="shared" si="892"/>
        <v>No</v>
      </c>
      <c r="AD1835" t="str">
        <f t="shared" si="872"/>
        <v>No</v>
      </c>
      <c r="AE1835" t="str">
        <f t="shared" si="873"/>
        <v>No</v>
      </c>
      <c r="AF1835" t="str">
        <f t="shared" si="874"/>
        <v>No</v>
      </c>
      <c r="AG1835" t="str">
        <f t="shared" si="875"/>
        <v>Yes</v>
      </c>
      <c r="AH1835" s="1" t="s">
        <v>348</v>
      </c>
      <c r="AI1835" t="s">
        <v>348</v>
      </c>
      <c r="AJ1835" t="str">
        <f t="shared" si="863"/>
        <v/>
      </c>
      <c r="AK1835" t="str">
        <f t="shared" si="878"/>
        <v/>
      </c>
      <c r="AL1835" t="str">
        <f t="shared" si="879"/>
        <v/>
      </c>
      <c r="AM1835" t="str">
        <f t="shared" si="866"/>
        <v/>
      </c>
      <c r="AN1835" t="str">
        <f t="shared" si="867"/>
        <v>Pharmaceutical</v>
      </c>
      <c r="AO1835" t="str">
        <f t="shared" si="868"/>
        <v/>
      </c>
      <c r="AP1835" t="str">
        <f t="shared" si="869"/>
        <v/>
      </c>
    </row>
    <row r="1836" spans="1:42" hidden="1" x14ac:dyDescent="0.35">
      <c r="A1836" s="1">
        <v>40870855</v>
      </c>
      <c r="B1836" s="1" t="s">
        <v>577</v>
      </c>
      <c r="C1836" s="1" t="s">
        <v>578</v>
      </c>
      <c r="D1836" s="1">
        <v>2017</v>
      </c>
      <c r="E1836" s="1" t="s">
        <v>618</v>
      </c>
      <c r="F1836" s="1">
        <v>67504</v>
      </c>
      <c r="G1836" s="1" t="s">
        <v>291</v>
      </c>
      <c r="H1836" s="1" t="s">
        <v>127</v>
      </c>
      <c r="I1836" s="1" t="s">
        <v>597</v>
      </c>
      <c r="J1836" s="1">
        <v>2440</v>
      </c>
      <c r="K1836" s="1" t="s">
        <v>345</v>
      </c>
      <c r="L1836" s="1" t="s">
        <v>345</v>
      </c>
      <c r="M1836" s="1"/>
      <c r="N1836" s="1" t="s">
        <v>606</v>
      </c>
      <c r="O1836" s="1" t="str">
        <f t="shared" si="883"/>
        <v>No</v>
      </c>
      <c r="P1836" s="1" t="s">
        <v>722</v>
      </c>
      <c r="Q1836" s="1">
        <v>20</v>
      </c>
      <c r="R1836" s="1">
        <f t="shared" si="885"/>
        <v>0</v>
      </c>
      <c r="S1836" s="1">
        <v>16</v>
      </c>
      <c r="T1836" s="1" t="s">
        <v>30</v>
      </c>
      <c r="U1836" s="1">
        <f>R1836/1000</f>
        <v>0</v>
      </c>
      <c r="V1836" s="1">
        <f>S1836/1000</f>
        <v>1.6E-2</v>
      </c>
      <c r="W1836" s="1" t="s">
        <v>231</v>
      </c>
      <c r="X1836" s="1" t="str">
        <f t="shared" si="891"/>
        <v>No</v>
      </c>
      <c r="AB1836" s="1" t="s">
        <v>466</v>
      </c>
      <c r="AC1836" t="str">
        <f t="shared" si="892"/>
        <v>No</v>
      </c>
      <c r="AD1836" t="str">
        <f t="shared" si="872"/>
        <v>No</v>
      </c>
      <c r="AE1836" t="str">
        <f t="shared" si="873"/>
        <v>No</v>
      </c>
      <c r="AF1836" t="str">
        <f t="shared" si="874"/>
        <v>No</v>
      </c>
      <c r="AG1836" t="str">
        <f t="shared" si="875"/>
        <v>Yes</v>
      </c>
      <c r="AH1836" s="1" t="s">
        <v>348</v>
      </c>
      <c r="AI1836" t="s">
        <v>348</v>
      </c>
      <c r="AJ1836" t="str">
        <f t="shared" si="863"/>
        <v/>
      </c>
      <c r="AK1836" t="str">
        <f t="shared" si="878"/>
        <v/>
      </c>
      <c r="AL1836" t="str">
        <f t="shared" si="879"/>
        <v/>
      </c>
      <c r="AM1836" t="str">
        <f t="shared" si="866"/>
        <v/>
      </c>
      <c r="AN1836" t="str">
        <f t="shared" si="867"/>
        <v>Pharmaceutical</v>
      </c>
      <c r="AO1836" t="str">
        <f t="shared" si="868"/>
        <v/>
      </c>
      <c r="AP1836" t="str">
        <f t="shared" si="869"/>
        <v/>
      </c>
    </row>
    <row r="1837" spans="1:42" hidden="1" x14ac:dyDescent="0.35">
      <c r="A1837" s="1">
        <v>40870855</v>
      </c>
      <c r="B1837" s="1" t="s">
        <v>577</v>
      </c>
      <c r="C1837" s="1" t="s">
        <v>578</v>
      </c>
      <c r="D1837" s="1">
        <v>2017</v>
      </c>
      <c r="E1837" s="1" t="s">
        <v>618</v>
      </c>
      <c r="F1837" s="1">
        <v>62809</v>
      </c>
      <c r="G1837" s="1" t="s">
        <v>211</v>
      </c>
      <c r="H1837" s="1" t="s">
        <v>46</v>
      </c>
      <c r="I1837" s="1" t="s">
        <v>596</v>
      </c>
      <c r="J1837" s="1">
        <v>4433</v>
      </c>
      <c r="K1837" s="1" t="s">
        <v>614</v>
      </c>
      <c r="L1837" s="1" t="s">
        <v>554</v>
      </c>
      <c r="M1837" s="1"/>
      <c r="N1837" s="1" t="s">
        <v>606</v>
      </c>
      <c r="O1837" s="1" t="str">
        <f t="shared" si="883"/>
        <v>No</v>
      </c>
      <c r="P1837" s="1" t="s">
        <v>722</v>
      </c>
      <c r="Q1837" s="1">
        <v>0.02</v>
      </c>
      <c r="R1837" s="1">
        <f t="shared" si="885"/>
        <v>0</v>
      </c>
      <c r="S1837" s="1">
        <v>0.02</v>
      </c>
      <c r="T1837" s="1" t="s">
        <v>7</v>
      </c>
      <c r="U1837" s="1">
        <f>R1837/1</f>
        <v>0</v>
      </c>
      <c r="V1837" s="1">
        <f>S1837</f>
        <v>0.02</v>
      </c>
      <c r="W1837" s="1" t="s">
        <v>177</v>
      </c>
      <c r="X1837" s="1" t="str">
        <f t="shared" si="891"/>
        <v>No</v>
      </c>
      <c r="AB1837" t="s">
        <v>385</v>
      </c>
      <c r="AC1837" t="str">
        <f t="shared" si="892"/>
        <v>No</v>
      </c>
      <c r="AD1837" t="str">
        <f t="shared" si="872"/>
        <v>No</v>
      </c>
      <c r="AE1837" t="str">
        <f t="shared" si="873"/>
        <v>Yes</v>
      </c>
      <c r="AF1837" t="str">
        <f t="shared" si="874"/>
        <v>No</v>
      </c>
      <c r="AG1837" t="str">
        <f t="shared" si="875"/>
        <v>No</v>
      </c>
      <c r="AH1837" s="1" t="s">
        <v>348</v>
      </c>
      <c r="AI1837" t="s">
        <v>348</v>
      </c>
      <c r="AJ1837" t="str">
        <f t="shared" si="863"/>
        <v/>
      </c>
      <c r="AK1837" t="str">
        <f t="shared" si="878"/>
        <v/>
      </c>
      <c r="AL1837" t="str">
        <f t="shared" si="879"/>
        <v>Consumer</v>
      </c>
      <c r="AM1837" t="str">
        <f t="shared" si="866"/>
        <v/>
      </c>
      <c r="AN1837" t="str">
        <f t="shared" si="867"/>
        <v/>
      </c>
      <c r="AO1837" t="str">
        <f t="shared" si="868"/>
        <v/>
      </c>
      <c r="AP1837" t="str">
        <f t="shared" si="869"/>
        <v/>
      </c>
    </row>
    <row r="1838" spans="1:42" hidden="1" x14ac:dyDescent="0.35">
      <c r="A1838" s="1">
        <v>40870855</v>
      </c>
      <c r="B1838" s="1" t="s">
        <v>577</v>
      </c>
      <c r="C1838" s="1" t="s">
        <v>578</v>
      </c>
      <c r="D1838" s="1">
        <v>2017</v>
      </c>
      <c r="E1838" s="1" t="s">
        <v>618</v>
      </c>
      <c r="F1838" s="1">
        <v>67437</v>
      </c>
      <c r="G1838" s="1" t="s">
        <v>235</v>
      </c>
      <c r="H1838" s="1" t="s">
        <v>73</v>
      </c>
      <c r="I1838" s="1" t="s">
        <v>597</v>
      </c>
      <c r="J1838" s="1">
        <v>2440</v>
      </c>
      <c r="K1838" s="1" t="s">
        <v>345</v>
      </c>
      <c r="L1838" s="1" t="s">
        <v>561</v>
      </c>
      <c r="M1838" s="1"/>
      <c r="N1838" s="1" t="s">
        <v>606</v>
      </c>
      <c r="O1838" s="1" t="str">
        <f t="shared" ref="O1838:O1869" si="893">IF(N1838="&lt;", "No", "Yes")</f>
        <v>No</v>
      </c>
      <c r="P1838" s="1" t="s">
        <v>722</v>
      </c>
      <c r="Q1838" s="1">
        <v>6.7</v>
      </c>
      <c r="R1838" s="1">
        <f t="shared" si="885"/>
        <v>0</v>
      </c>
      <c r="S1838" s="1">
        <v>6.7</v>
      </c>
      <c r="T1838" s="1" t="s">
        <v>30</v>
      </c>
      <c r="U1838" s="1">
        <f>R1838/1000</f>
        <v>0</v>
      </c>
      <c r="V1838" s="1">
        <f>S1838/1000</f>
        <v>6.7000000000000002E-3</v>
      </c>
      <c r="W1838" s="1" t="s">
        <v>231</v>
      </c>
      <c r="X1838" s="1" t="str">
        <f t="shared" si="891"/>
        <v>No</v>
      </c>
      <c r="AB1838" t="s">
        <v>414</v>
      </c>
      <c r="AC1838" t="str">
        <f t="shared" si="892"/>
        <v>No</v>
      </c>
      <c r="AD1838" t="str">
        <f t="shared" si="872"/>
        <v>No</v>
      </c>
      <c r="AE1838" t="str">
        <f t="shared" si="873"/>
        <v>No</v>
      </c>
      <c r="AF1838" t="str">
        <f t="shared" si="874"/>
        <v>Yes</v>
      </c>
      <c r="AG1838" t="str">
        <f t="shared" si="875"/>
        <v>Yes</v>
      </c>
      <c r="AH1838" s="1" t="s">
        <v>348</v>
      </c>
      <c r="AI1838" t="s">
        <v>348</v>
      </c>
      <c r="AJ1838" t="str">
        <f t="shared" si="863"/>
        <v/>
      </c>
      <c r="AK1838" t="str">
        <f t="shared" si="878"/>
        <v/>
      </c>
      <c r="AL1838" t="str">
        <f t="shared" si="879"/>
        <v/>
      </c>
      <c r="AM1838" t="str">
        <f t="shared" si="866"/>
        <v>Industrial</v>
      </c>
      <c r="AN1838" t="str">
        <f t="shared" si="867"/>
        <v>Pharmaceutical</v>
      </c>
      <c r="AO1838" t="str">
        <f t="shared" si="868"/>
        <v/>
      </c>
      <c r="AP1838" t="str">
        <f t="shared" si="869"/>
        <v/>
      </c>
    </row>
    <row r="1839" spans="1:42" hidden="1" x14ac:dyDescent="0.35">
      <c r="A1839" s="1">
        <v>40870855</v>
      </c>
      <c r="B1839" s="1" t="s">
        <v>577</v>
      </c>
      <c r="C1839" s="1" t="s">
        <v>578</v>
      </c>
      <c r="D1839" s="1">
        <v>2017</v>
      </c>
      <c r="E1839" s="1" t="s">
        <v>618</v>
      </c>
      <c r="F1839" s="1">
        <v>67508</v>
      </c>
      <c r="G1839" s="1" t="s">
        <v>295</v>
      </c>
      <c r="H1839" s="1" t="s">
        <v>131</v>
      </c>
      <c r="I1839" s="1" t="s">
        <v>597</v>
      </c>
      <c r="J1839" s="1">
        <v>2440</v>
      </c>
      <c r="K1839" s="1" t="s">
        <v>345</v>
      </c>
      <c r="L1839" s="1" t="s">
        <v>345</v>
      </c>
      <c r="M1839" s="1"/>
      <c r="N1839" s="1" t="s">
        <v>606</v>
      </c>
      <c r="O1839" s="1" t="str">
        <f t="shared" si="893"/>
        <v>No</v>
      </c>
      <c r="P1839" s="1" t="s">
        <v>722</v>
      </c>
      <c r="Q1839" s="1">
        <v>200</v>
      </c>
      <c r="R1839" s="1">
        <f t="shared" si="885"/>
        <v>0</v>
      </c>
      <c r="S1839" s="1">
        <v>50</v>
      </c>
      <c r="T1839" s="1" t="s">
        <v>30</v>
      </c>
      <c r="U1839" s="1">
        <f>R1839/1000</f>
        <v>0</v>
      </c>
      <c r="V1839" s="1">
        <f>S1839/1000</f>
        <v>0.05</v>
      </c>
      <c r="W1839" s="1" t="s">
        <v>231</v>
      </c>
      <c r="X1839" s="1" t="str">
        <f t="shared" si="891"/>
        <v>No</v>
      </c>
      <c r="AB1839" t="s">
        <v>470</v>
      </c>
      <c r="AC1839" t="str">
        <f t="shared" si="892"/>
        <v>No</v>
      </c>
      <c r="AD1839" t="str">
        <f t="shared" si="872"/>
        <v>No</v>
      </c>
      <c r="AE1839" t="str">
        <f t="shared" si="873"/>
        <v>No</v>
      </c>
      <c r="AF1839" t="str">
        <f t="shared" si="874"/>
        <v>No</v>
      </c>
      <c r="AG1839" t="str">
        <f t="shared" si="875"/>
        <v>Yes</v>
      </c>
      <c r="AH1839" s="1" t="s">
        <v>348</v>
      </c>
      <c r="AI1839" t="s">
        <v>348</v>
      </c>
      <c r="AJ1839" t="str">
        <f t="shared" si="863"/>
        <v/>
      </c>
      <c r="AK1839" t="str">
        <f t="shared" si="878"/>
        <v/>
      </c>
      <c r="AL1839" t="str">
        <f t="shared" si="879"/>
        <v/>
      </c>
      <c r="AM1839" t="str">
        <f t="shared" si="866"/>
        <v/>
      </c>
      <c r="AN1839" t="str">
        <f t="shared" si="867"/>
        <v>Pharmaceutical</v>
      </c>
      <c r="AO1839" t="str">
        <f t="shared" si="868"/>
        <v/>
      </c>
      <c r="AP1839" t="str">
        <f t="shared" si="869"/>
        <v/>
      </c>
    </row>
    <row r="1840" spans="1:42" hidden="1" x14ac:dyDescent="0.35">
      <c r="A1840" s="1">
        <v>40870855</v>
      </c>
      <c r="B1840" s="1" t="s">
        <v>577</v>
      </c>
      <c r="C1840" s="1" t="s">
        <v>578</v>
      </c>
      <c r="D1840" s="1">
        <v>2017</v>
      </c>
      <c r="E1840" s="1" t="s">
        <v>618</v>
      </c>
      <c r="F1840" s="1">
        <v>34247</v>
      </c>
      <c r="G1840" s="1" t="s">
        <v>183</v>
      </c>
      <c r="H1840" s="1" t="s">
        <v>13</v>
      </c>
      <c r="I1840" s="1" t="s">
        <v>596</v>
      </c>
      <c r="J1840" s="1">
        <v>4433</v>
      </c>
      <c r="K1840" s="1" t="s">
        <v>614</v>
      </c>
      <c r="L1840" s="1" t="s">
        <v>545</v>
      </c>
      <c r="M1840" s="1" t="s">
        <v>507</v>
      </c>
      <c r="O1840" s="1" t="str">
        <f t="shared" si="893"/>
        <v>Yes</v>
      </c>
      <c r="P1840" s="1" t="s">
        <v>349</v>
      </c>
      <c r="Q1840" s="1">
        <v>0.06</v>
      </c>
      <c r="R1840" s="1">
        <f t="shared" si="885"/>
        <v>0.06</v>
      </c>
      <c r="S1840" s="1">
        <v>0.02</v>
      </c>
      <c r="T1840" s="1" t="s">
        <v>7</v>
      </c>
      <c r="U1840" s="1">
        <f>R1840/1</f>
        <v>0.06</v>
      </c>
      <c r="V1840" s="1">
        <f>S1840</f>
        <v>0.02</v>
      </c>
      <c r="W1840" s="1" t="s">
        <v>177</v>
      </c>
      <c r="X1840" s="1" t="str">
        <f>IF(S1840&lt;R1840, "Yes*", "No")</f>
        <v>Yes*</v>
      </c>
      <c r="AB1840" t="s">
        <v>355</v>
      </c>
      <c r="AC1840" t="str">
        <f t="shared" si="892"/>
        <v>No</v>
      </c>
      <c r="AD1840" t="str">
        <f t="shared" si="872"/>
        <v>Yes</v>
      </c>
      <c r="AE1840" t="str">
        <f t="shared" si="873"/>
        <v>Yes</v>
      </c>
      <c r="AF1840" t="str">
        <f t="shared" si="874"/>
        <v>Yes</v>
      </c>
      <c r="AG1840" t="str">
        <f t="shared" si="875"/>
        <v>Yes</v>
      </c>
      <c r="AH1840" t="s">
        <v>349</v>
      </c>
      <c r="AI1840" t="s">
        <v>348</v>
      </c>
      <c r="AJ1840" t="str">
        <f t="shared" si="863"/>
        <v/>
      </c>
      <c r="AK1840" t="str">
        <f t="shared" si="878"/>
        <v>PCP</v>
      </c>
      <c r="AL1840" t="str">
        <f t="shared" si="879"/>
        <v>Consumer</v>
      </c>
      <c r="AM1840" t="str">
        <f t="shared" si="866"/>
        <v>Industrial</v>
      </c>
      <c r="AN1840" t="str">
        <f t="shared" si="867"/>
        <v>Pharmaceutical</v>
      </c>
      <c r="AO1840" t="str">
        <f t="shared" si="868"/>
        <v>PAH</v>
      </c>
      <c r="AP1840" t="str">
        <f t="shared" si="869"/>
        <v/>
      </c>
    </row>
    <row r="1841" spans="1:42" hidden="1" x14ac:dyDescent="0.35">
      <c r="A1841" s="1">
        <v>40870855</v>
      </c>
      <c r="B1841" s="1" t="s">
        <v>577</v>
      </c>
      <c r="C1841" s="1" t="s">
        <v>578</v>
      </c>
      <c r="D1841" s="1">
        <v>2017</v>
      </c>
      <c r="E1841" s="1" t="s">
        <v>618</v>
      </c>
      <c r="F1841" s="1">
        <v>61948</v>
      </c>
      <c r="G1841" s="1" t="s">
        <v>205</v>
      </c>
      <c r="H1841" s="1" t="s">
        <v>39</v>
      </c>
      <c r="I1841" s="1" t="s">
        <v>596</v>
      </c>
      <c r="J1841" s="1">
        <v>4433</v>
      </c>
      <c r="K1841" s="1" t="s">
        <v>614</v>
      </c>
      <c r="L1841" s="1" t="s">
        <v>532</v>
      </c>
      <c r="M1841" s="1"/>
      <c r="N1841" s="1" t="s">
        <v>606</v>
      </c>
      <c r="O1841" s="1" t="str">
        <f t="shared" si="893"/>
        <v>No</v>
      </c>
      <c r="P1841" s="1" t="s">
        <v>722</v>
      </c>
      <c r="Q1841" s="1">
        <v>3.4</v>
      </c>
      <c r="R1841" s="1">
        <f t="shared" si="885"/>
        <v>0</v>
      </c>
      <c r="S1841" s="1">
        <v>3.4</v>
      </c>
      <c r="T1841" s="1" t="s">
        <v>7</v>
      </c>
      <c r="U1841" s="1">
        <f>R1841/1</f>
        <v>0</v>
      </c>
      <c r="V1841" s="1">
        <f>S1841</f>
        <v>3.4</v>
      </c>
      <c r="W1841" s="1" t="s">
        <v>177</v>
      </c>
      <c r="X1841" s="1" t="str">
        <f t="shared" ref="X1841:X1853" si="894">IF(N1841="E", "Yes", "No")</f>
        <v>No</v>
      </c>
      <c r="AB1841" s="1" t="s">
        <v>536</v>
      </c>
      <c r="AC1841" t="str">
        <f t="shared" si="892"/>
        <v>No</v>
      </c>
      <c r="AD1841" t="str">
        <f t="shared" si="872"/>
        <v>No</v>
      </c>
      <c r="AE1841" t="str">
        <f t="shared" si="873"/>
        <v>No</v>
      </c>
      <c r="AF1841" t="str">
        <f t="shared" si="874"/>
        <v>No</v>
      </c>
      <c r="AG1841" t="str">
        <f t="shared" si="875"/>
        <v>No</v>
      </c>
      <c r="AH1841" s="1" t="s">
        <v>348</v>
      </c>
      <c r="AI1841" t="s">
        <v>349</v>
      </c>
      <c r="AJ1841" t="str">
        <f t="shared" si="863"/>
        <v/>
      </c>
      <c r="AK1841" t="str">
        <f t="shared" si="878"/>
        <v/>
      </c>
      <c r="AL1841" t="str">
        <f t="shared" si="879"/>
        <v/>
      </c>
      <c r="AM1841" t="str">
        <f t="shared" si="866"/>
        <v/>
      </c>
      <c r="AN1841" t="str">
        <f t="shared" si="867"/>
        <v/>
      </c>
      <c r="AO1841" t="str">
        <f t="shared" si="868"/>
        <v/>
      </c>
      <c r="AP1841" t="str">
        <f t="shared" si="869"/>
        <v>Other</v>
      </c>
    </row>
    <row r="1842" spans="1:42" hidden="1" x14ac:dyDescent="0.35">
      <c r="A1842" s="1">
        <v>40870855</v>
      </c>
      <c r="B1842" s="1" t="s">
        <v>577</v>
      </c>
      <c r="C1842" s="1" t="s">
        <v>578</v>
      </c>
      <c r="D1842" s="1">
        <v>2017</v>
      </c>
      <c r="E1842" s="1" t="s">
        <v>618</v>
      </c>
      <c r="F1842" s="1">
        <v>67511</v>
      </c>
      <c r="G1842" s="1" t="s">
        <v>297</v>
      </c>
      <c r="H1842" s="1" t="s">
        <v>133</v>
      </c>
      <c r="I1842" s="1" t="s">
        <v>597</v>
      </c>
      <c r="J1842" s="1">
        <v>2440</v>
      </c>
      <c r="K1842" s="1" t="s">
        <v>345</v>
      </c>
      <c r="L1842" s="1" t="s">
        <v>561</v>
      </c>
      <c r="M1842" s="1"/>
      <c r="N1842" s="1" t="s">
        <v>606</v>
      </c>
      <c r="O1842" s="1" t="str">
        <f t="shared" si="893"/>
        <v>No</v>
      </c>
      <c r="P1842" s="1" t="s">
        <v>722</v>
      </c>
      <c r="Q1842" s="1">
        <v>15</v>
      </c>
      <c r="R1842" s="1">
        <f t="shared" si="885"/>
        <v>0</v>
      </c>
      <c r="S1842" s="1">
        <v>15</v>
      </c>
      <c r="T1842" s="1" t="s">
        <v>30</v>
      </c>
      <c r="U1842" s="1">
        <f>R1842/1000</f>
        <v>0</v>
      </c>
      <c r="V1842" s="1">
        <f>S1842/1000</f>
        <v>1.4999999999999999E-2</v>
      </c>
      <c r="W1842" s="1" t="s">
        <v>231</v>
      </c>
      <c r="X1842" s="1" t="str">
        <f t="shared" si="894"/>
        <v>No</v>
      </c>
      <c r="AB1842" t="s">
        <v>472</v>
      </c>
      <c r="AC1842" t="str">
        <f t="shared" si="892"/>
        <v>No</v>
      </c>
      <c r="AD1842" t="str">
        <f t="shared" si="872"/>
        <v>No</v>
      </c>
      <c r="AE1842" t="str">
        <f t="shared" si="873"/>
        <v>No</v>
      </c>
      <c r="AF1842" t="str">
        <f t="shared" si="874"/>
        <v>Yes</v>
      </c>
      <c r="AG1842" t="str">
        <f t="shared" si="875"/>
        <v>Yes</v>
      </c>
      <c r="AH1842" t="s">
        <v>348</v>
      </c>
      <c r="AI1842" t="s">
        <v>348</v>
      </c>
      <c r="AJ1842" t="str">
        <f t="shared" si="863"/>
        <v/>
      </c>
      <c r="AK1842" t="str">
        <f t="shared" si="878"/>
        <v/>
      </c>
      <c r="AL1842" t="str">
        <f t="shared" si="879"/>
        <v/>
      </c>
      <c r="AM1842" t="str">
        <f t="shared" si="866"/>
        <v>Industrial</v>
      </c>
      <c r="AN1842" t="str">
        <f t="shared" si="867"/>
        <v>Pharmaceutical</v>
      </c>
      <c r="AO1842" t="str">
        <f t="shared" si="868"/>
        <v/>
      </c>
      <c r="AP1842" t="str">
        <f t="shared" si="869"/>
        <v/>
      </c>
    </row>
    <row r="1843" spans="1:42" hidden="1" x14ac:dyDescent="0.35">
      <c r="A1843" s="1">
        <v>40870855</v>
      </c>
      <c r="B1843" s="1" t="s">
        <v>577</v>
      </c>
      <c r="C1843" s="1" t="s">
        <v>578</v>
      </c>
      <c r="D1843" s="1">
        <v>2017</v>
      </c>
      <c r="E1843" s="1" t="s">
        <v>618</v>
      </c>
      <c r="F1843" s="1">
        <v>61703</v>
      </c>
      <c r="G1843" s="1" t="s">
        <v>200</v>
      </c>
      <c r="H1843" s="1" t="s">
        <v>32</v>
      </c>
      <c r="I1843" s="1" t="s">
        <v>596</v>
      </c>
      <c r="J1843" s="1">
        <v>4433</v>
      </c>
      <c r="K1843" s="1" t="s">
        <v>614</v>
      </c>
      <c r="L1843" s="1" t="s">
        <v>554</v>
      </c>
      <c r="M1843" s="1"/>
      <c r="N1843" s="1" t="s">
        <v>606</v>
      </c>
      <c r="O1843" s="1" t="str">
        <f t="shared" si="893"/>
        <v>No</v>
      </c>
      <c r="P1843" s="1" t="s">
        <v>722</v>
      </c>
      <c r="Q1843" s="1">
        <v>1.6</v>
      </c>
      <c r="R1843" s="1">
        <f t="shared" si="885"/>
        <v>0</v>
      </c>
      <c r="S1843" s="1">
        <v>1.6</v>
      </c>
      <c r="T1843" s="1" t="s">
        <v>7</v>
      </c>
      <c r="U1843" s="1">
        <f>R1843/1</f>
        <v>0</v>
      </c>
      <c r="V1843" s="1">
        <f>S1843</f>
        <v>1.6</v>
      </c>
      <c r="W1843" s="1" t="s">
        <v>199</v>
      </c>
      <c r="X1843" s="1" t="str">
        <f t="shared" si="894"/>
        <v>No</v>
      </c>
      <c r="AB1843" s="1" t="s">
        <v>372</v>
      </c>
      <c r="AC1843" t="str">
        <f t="shared" si="892"/>
        <v>No</v>
      </c>
      <c r="AD1843" t="str">
        <f t="shared" si="872"/>
        <v>No</v>
      </c>
      <c r="AE1843" t="str">
        <f t="shared" si="873"/>
        <v>Yes</v>
      </c>
      <c r="AF1843" t="str">
        <f t="shared" si="874"/>
        <v>No</v>
      </c>
      <c r="AG1843" t="str">
        <f t="shared" si="875"/>
        <v>No</v>
      </c>
      <c r="AH1843" s="1" t="s">
        <v>348</v>
      </c>
      <c r="AI1843" t="s">
        <v>348</v>
      </c>
      <c r="AJ1843" t="str">
        <f t="shared" si="863"/>
        <v/>
      </c>
      <c r="AK1843" t="str">
        <f t="shared" si="878"/>
        <v/>
      </c>
      <c r="AL1843" t="str">
        <f t="shared" si="879"/>
        <v>Consumer</v>
      </c>
      <c r="AM1843" t="str">
        <f t="shared" si="866"/>
        <v/>
      </c>
      <c r="AN1843" t="str">
        <f t="shared" si="867"/>
        <v/>
      </c>
      <c r="AO1843" t="str">
        <f t="shared" si="868"/>
        <v/>
      </c>
      <c r="AP1843" t="str">
        <f t="shared" si="869"/>
        <v/>
      </c>
    </row>
    <row r="1844" spans="1:42" hidden="1" x14ac:dyDescent="0.35">
      <c r="A1844" s="1">
        <v>40870855</v>
      </c>
      <c r="B1844" s="1" t="s">
        <v>577</v>
      </c>
      <c r="C1844" s="1" t="s">
        <v>578</v>
      </c>
      <c r="D1844" s="1">
        <v>2017</v>
      </c>
      <c r="E1844" s="1" t="s">
        <v>618</v>
      </c>
      <c r="F1844" s="1">
        <v>62815</v>
      </c>
      <c r="G1844" s="1" t="s">
        <v>215</v>
      </c>
      <c r="H1844" s="1" t="s">
        <v>52</v>
      </c>
      <c r="I1844" s="1" t="s">
        <v>596</v>
      </c>
      <c r="J1844" s="1">
        <v>4433</v>
      </c>
      <c r="K1844" s="1" t="s">
        <v>614</v>
      </c>
      <c r="L1844" s="1" t="s">
        <v>558</v>
      </c>
      <c r="M1844" s="1" t="s">
        <v>715</v>
      </c>
      <c r="N1844" s="1" t="s">
        <v>607</v>
      </c>
      <c r="O1844" s="1" t="str">
        <f t="shared" si="893"/>
        <v>Yes</v>
      </c>
      <c r="P1844" s="1" t="s">
        <v>349</v>
      </c>
      <c r="Q1844" s="1">
        <v>1.1000000000000001</v>
      </c>
      <c r="R1844" s="1">
        <f t="shared" si="885"/>
        <v>1.1000000000000001</v>
      </c>
      <c r="S1844" s="1">
        <v>4.8</v>
      </c>
      <c r="T1844" s="1" t="s">
        <v>7</v>
      </c>
      <c r="U1844" s="1">
        <f>R1844/1</f>
        <v>1.1000000000000001</v>
      </c>
      <c r="V1844" s="1">
        <f>S1844</f>
        <v>4.8</v>
      </c>
      <c r="W1844" s="1" t="s">
        <v>177</v>
      </c>
      <c r="X1844" s="1" t="str">
        <f t="shared" si="894"/>
        <v>Yes</v>
      </c>
      <c r="AB1844" t="s">
        <v>391</v>
      </c>
      <c r="AC1844" t="str">
        <f t="shared" si="892"/>
        <v>No</v>
      </c>
      <c r="AD1844" t="str">
        <f t="shared" si="872"/>
        <v>Yes</v>
      </c>
      <c r="AE1844" t="str">
        <f t="shared" si="873"/>
        <v>Yes</v>
      </c>
      <c r="AF1844" t="str">
        <f t="shared" si="874"/>
        <v>No</v>
      </c>
      <c r="AG1844" t="str">
        <f t="shared" si="875"/>
        <v>Yes</v>
      </c>
      <c r="AH1844" s="1" t="s">
        <v>348</v>
      </c>
      <c r="AI1844" t="s">
        <v>348</v>
      </c>
      <c r="AJ1844" t="str">
        <f t="shared" si="863"/>
        <v/>
      </c>
      <c r="AK1844" t="str">
        <f t="shared" si="878"/>
        <v>PCP</v>
      </c>
      <c r="AL1844" t="str">
        <f t="shared" si="879"/>
        <v>Consumer</v>
      </c>
      <c r="AM1844" t="str">
        <f t="shared" si="866"/>
        <v/>
      </c>
      <c r="AN1844" t="str">
        <f t="shared" si="867"/>
        <v>Pharmaceutical</v>
      </c>
      <c r="AO1844" t="str">
        <f t="shared" si="868"/>
        <v/>
      </c>
      <c r="AP1844" t="str">
        <f t="shared" si="869"/>
        <v/>
      </c>
    </row>
    <row r="1845" spans="1:42" hidden="1" x14ac:dyDescent="0.35">
      <c r="A1845" s="1">
        <v>40870855</v>
      </c>
      <c r="B1845" s="1" t="s">
        <v>577</v>
      </c>
      <c r="C1845" s="1" t="s">
        <v>578</v>
      </c>
      <c r="D1845" s="1">
        <v>2017</v>
      </c>
      <c r="E1845" s="1" t="s">
        <v>618</v>
      </c>
      <c r="F1845" s="1">
        <v>62812</v>
      </c>
      <c r="G1845" s="1" t="s">
        <v>709</v>
      </c>
      <c r="H1845" s="1" t="s">
        <v>49</v>
      </c>
      <c r="I1845" s="1" t="s">
        <v>596</v>
      </c>
      <c r="J1845" s="1">
        <v>4433</v>
      </c>
      <c r="K1845" s="1" t="s">
        <v>614</v>
      </c>
      <c r="L1845" s="1" t="s">
        <v>554</v>
      </c>
      <c r="M1845" s="1"/>
      <c r="N1845" s="1" t="s">
        <v>606</v>
      </c>
      <c r="O1845" s="1" t="str">
        <f t="shared" si="893"/>
        <v>No</v>
      </c>
      <c r="P1845" s="1" t="s">
        <v>722</v>
      </c>
      <c r="Q1845" s="1">
        <v>0.04</v>
      </c>
      <c r="R1845" s="1">
        <f t="shared" si="885"/>
        <v>0</v>
      </c>
      <c r="S1845" s="1">
        <v>0.04</v>
      </c>
      <c r="T1845" s="1" t="s">
        <v>7</v>
      </c>
      <c r="U1845" s="1">
        <f>R1845/1</f>
        <v>0</v>
      </c>
      <c r="V1845" s="1">
        <f>S1845</f>
        <v>0.04</v>
      </c>
      <c r="W1845" s="1" t="s">
        <v>177</v>
      </c>
      <c r="X1845" s="1" t="str">
        <f t="shared" si="894"/>
        <v>No</v>
      </c>
      <c r="AB1845" s="1" t="s">
        <v>388</v>
      </c>
      <c r="AC1845" t="str">
        <f t="shared" si="892"/>
        <v>No</v>
      </c>
      <c r="AD1845" t="str">
        <f t="shared" si="872"/>
        <v>No</v>
      </c>
      <c r="AE1845" t="str">
        <f t="shared" si="873"/>
        <v>Yes</v>
      </c>
      <c r="AF1845" t="str">
        <f t="shared" si="874"/>
        <v>No</v>
      </c>
      <c r="AG1845" t="str">
        <f t="shared" si="875"/>
        <v>No</v>
      </c>
      <c r="AH1845" s="1" t="s">
        <v>348</v>
      </c>
      <c r="AI1845" t="s">
        <v>348</v>
      </c>
      <c r="AJ1845" t="str">
        <f t="shared" ref="AJ1845:AJ1908" si="895">IF(AC1845="Yes", "Pesticide", "")</f>
        <v/>
      </c>
      <c r="AK1845" t="str">
        <f t="shared" si="878"/>
        <v/>
      </c>
      <c r="AL1845" t="str">
        <f t="shared" si="879"/>
        <v>Consumer</v>
      </c>
      <c r="AM1845" t="str">
        <f t="shared" si="866"/>
        <v/>
      </c>
      <c r="AN1845" t="str">
        <f t="shared" si="867"/>
        <v/>
      </c>
      <c r="AO1845" t="str">
        <f t="shared" si="868"/>
        <v/>
      </c>
      <c r="AP1845" t="str">
        <f t="shared" si="869"/>
        <v/>
      </c>
    </row>
    <row r="1846" spans="1:42" hidden="1" x14ac:dyDescent="0.35">
      <c r="A1846" s="1">
        <v>40870855</v>
      </c>
      <c r="B1846" s="1" t="s">
        <v>577</v>
      </c>
      <c r="C1846" s="1" t="s">
        <v>578</v>
      </c>
      <c r="D1846" s="1">
        <v>2017</v>
      </c>
      <c r="E1846" s="1" t="s">
        <v>618</v>
      </c>
      <c r="F1846" s="1">
        <v>62486</v>
      </c>
      <c r="G1846" s="1" t="s">
        <v>207</v>
      </c>
      <c r="H1846" s="1" t="s">
        <v>41</v>
      </c>
      <c r="I1846" s="1" t="s">
        <v>596</v>
      </c>
      <c r="J1846" s="1">
        <v>4433</v>
      </c>
      <c r="K1846" s="1" t="s">
        <v>614</v>
      </c>
      <c r="L1846" s="1" t="s">
        <v>554</v>
      </c>
      <c r="M1846" s="1"/>
      <c r="N1846" s="1" t="s">
        <v>606</v>
      </c>
      <c r="O1846" s="1" t="str">
        <f t="shared" si="893"/>
        <v>No</v>
      </c>
      <c r="P1846" s="1" t="s">
        <v>722</v>
      </c>
      <c r="Q1846" s="1">
        <v>0.2</v>
      </c>
      <c r="R1846" s="1">
        <f t="shared" si="885"/>
        <v>0</v>
      </c>
      <c r="S1846" s="1">
        <v>0.2</v>
      </c>
      <c r="T1846" s="1" t="s">
        <v>7</v>
      </c>
      <c r="U1846" s="1">
        <f>R1846/1</f>
        <v>0</v>
      </c>
      <c r="V1846" s="1">
        <f>S1846</f>
        <v>0.2</v>
      </c>
      <c r="W1846" s="1" t="s">
        <v>177</v>
      </c>
      <c r="X1846" s="1" t="str">
        <f t="shared" si="894"/>
        <v>No</v>
      </c>
      <c r="AB1846" s="1" t="s">
        <v>380</v>
      </c>
      <c r="AC1846" t="str">
        <f t="shared" si="892"/>
        <v>No</v>
      </c>
      <c r="AD1846" t="str">
        <f t="shared" si="872"/>
        <v>No</v>
      </c>
      <c r="AE1846" t="str">
        <f t="shared" si="873"/>
        <v>Yes</v>
      </c>
      <c r="AF1846" t="str">
        <f t="shared" si="874"/>
        <v>No</v>
      </c>
      <c r="AG1846" t="str">
        <f t="shared" si="875"/>
        <v>No</v>
      </c>
      <c r="AH1846" s="1" t="s">
        <v>348</v>
      </c>
      <c r="AI1846" t="s">
        <v>348</v>
      </c>
      <c r="AJ1846" t="str">
        <f t="shared" si="895"/>
        <v/>
      </c>
      <c r="AK1846" t="str">
        <f t="shared" si="878"/>
        <v/>
      </c>
      <c r="AL1846" t="str">
        <f t="shared" si="879"/>
        <v>Consumer</v>
      </c>
      <c r="AM1846" t="str">
        <f t="shared" si="866"/>
        <v/>
      </c>
      <c r="AN1846" t="str">
        <f t="shared" si="867"/>
        <v/>
      </c>
      <c r="AO1846" t="str">
        <f t="shared" si="868"/>
        <v/>
      </c>
      <c r="AP1846" t="str">
        <f t="shared" si="869"/>
        <v/>
      </c>
    </row>
    <row r="1847" spans="1:42" hidden="1" x14ac:dyDescent="0.35">
      <c r="A1847" s="1">
        <v>40870855</v>
      </c>
      <c r="B1847" s="1" t="s">
        <v>577</v>
      </c>
      <c r="C1847" s="1" t="s">
        <v>578</v>
      </c>
      <c r="D1847" s="1">
        <v>2017</v>
      </c>
      <c r="E1847" s="1" t="s">
        <v>618</v>
      </c>
      <c r="F1847" s="1">
        <v>62485</v>
      </c>
      <c r="G1847" s="1" t="s">
        <v>206</v>
      </c>
      <c r="H1847" s="1" t="s">
        <v>40</v>
      </c>
      <c r="I1847" s="1" t="s">
        <v>596</v>
      </c>
      <c r="J1847" s="1">
        <v>4433</v>
      </c>
      <c r="K1847" s="1" t="s">
        <v>614</v>
      </c>
      <c r="L1847" s="1" t="s">
        <v>548</v>
      </c>
      <c r="M1847" s="1"/>
      <c r="N1847" s="1" t="s">
        <v>606</v>
      </c>
      <c r="O1847" s="1" t="str">
        <f t="shared" si="893"/>
        <v>No</v>
      </c>
      <c r="P1847" s="1" t="s">
        <v>722</v>
      </c>
      <c r="Q1847" s="1">
        <v>0.6</v>
      </c>
      <c r="R1847" s="1">
        <f t="shared" si="885"/>
        <v>0</v>
      </c>
      <c r="S1847" s="1">
        <v>0.6</v>
      </c>
      <c r="T1847" s="1" t="s">
        <v>7</v>
      </c>
      <c r="U1847" s="1">
        <f>R1847/1</f>
        <v>0</v>
      </c>
      <c r="V1847" s="1">
        <f>S1847</f>
        <v>0.6</v>
      </c>
      <c r="W1847" s="1" t="s">
        <v>177</v>
      </c>
      <c r="X1847" s="1" t="str">
        <f t="shared" si="894"/>
        <v>No</v>
      </c>
      <c r="AB1847" s="1" t="s">
        <v>379</v>
      </c>
      <c r="AC1847" t="str">
        <f t="shared" si="892"/>
        <v>No</v>
      </c>
      <c r="AD1847" t="str">
        <f t="shared" si="872"/>
        <v>Yes</v>
      </c>
      <c r="AE1847" t="str">
        <f t="shared" si="873"/>
        <v>Yes</v>
      </c>
      <c r="AF1847" t="str">
        <f t="shared" si="874"/>
        <v>Yes</v>
      </c>
      <c r="AG1847" t="str">
        <f t="shared" si="875"/>
        <v>Yes</v>
      </c>
      <c r="AH1847" s="1" t="s">
        <v>348</v>
      </c>
      <c r="AI1847" t="s">
        <v>348</v>
      </c>
      <c r="AJ1847" t="str">
        <f t="shared" si="895"/>
        <v/>
      </c>
      <c r="AK1847" t="str">
        <f t="shared" si="878"/>
        <v>PCP</v>
      </c>
      <c r="AL1847" t="str">
        <f t="shared" si="879"/>
        <v>Consumer</v>
      </c>
      <c r="AM1847" t="str">
        <f t="shared" si="866"/>
        <v>Industrial</v>
      </c>
      <c r="AN1847" t="str">
        <f t="shared" si="867"/>
        <v>Pharmaceutical</v>
      </c>
      <c r="AO1847" t="str">
        <f t="shared" si="868"/>
        <v/>
      </c>
      <c r="AP1847" t="str">
        <f t="shared" si="869"/>
        <v/>
      </c>
    </row>
    <row r="1848" spans="1:42" hidden="1" x14ac:dyDescent="0.35">
      <c r="A1848" s="1">
        <v>40870855</v>
      </c>
      <c r="B1848" s="1" t="s">
        <v>577</v>
      </c>
      <c r="C1848" s="1" t="s">
        <v>578</v>
      </c>
      <c r="D1848" s="1">
        <v>2017</v>
      </c>
      <c r="E1848" s="1" t="s">
        <v>618</v>
      </c>
      <c r="F1848" s="1">
        <v>67481</v>
      </c>
      <c r="G1848" s="1" t="s">
        <v>272</v>
      </c>
      <c r="H1848" s="1" t="s">
        <v>108</v>
      </c>
      <c r="I1848" s="1" t="s">
        <v>597</v>
      </c>
      <c r="J1848" s="1">
        <v>2440</v>
      </c>
      <c r="K1848" s="1" t="s">
        <v>345</v>
      </c>
      <c r="L1848" s="1" t="s">
        <v>345</v>
      </c>
      <c r="M1848" s="1"/>
      <c r="N1848" s="1" t="s">
        <v>606</v>
      </c>
      <c r="O1848" s="1" t="str">
        <f t="shared" si="893"/>
        <v>No</v>
      </c>
      <c r="P1848" s="1" t="s">
        <v>722</v>
      </c>
      <c r="Q1848" s="1">
        <v>200</v>
      </c>
      <c r="R1848" s="1">
        <f t="shared" si="885"/>
        <v>0</v>
      </c>
      <c r="S1848" s="1">
        <v>145</v>
      </c>
      <c r="T1848" s="1" t="s">
        <v>30</v>
      </c>
      <c r="U1848" s="1">
        <f t="shared" ref="U1848:V1852" si="896">R1848/1000</f>
        <v>0</v>
      </c>
      <c r="V1848" s="1">
        <f t="shared" si="896"/>
        <v>0.14499999999999999</v>
      </c>
      <c r="W1848" s="1" t="s">
        <v>231</v>
      </c>
      <c r="X1848" s="1" t="str">
        <f t="shared" si="894"/>
        <v>No</v>
      </c>
      <c r="AB1848" s="1" t="s">
        <v>448</v>
      </c>
      <c r="AC1848" t="str">
        <f t="shared" si="892"/>
        <v>No</v>
      </c>
      <c r="AD1848" t="str">
        <f t="shared" si="872"/>
        <v>No</v>
      </c>
      <c r="AE1848" t="str">
        <f t="shared" si="873"/>
        <v>No</v>
      </c>
      <c r="AF1848" t="str">
        <f t="shared" si="874"/>
        <v>No</v>
      </c>
      <c r="AG1848" t="str">
        <f t="shared" si="875"/>
        <v>Yes</v>
      </c>
      <c r="AH1848" s="1" t="s">
        <v>348</v>
      </c>
      <c r="AI1848" t="s">
        <v>348</v>
      </c>
      <c r="AJ1848" t="str">
        <f t="shared" si="895"/>
        <v/>
      </c>
      <c r="AK1848" t="str">
        <f t="shared" si="878"/>
        <v/>
      </c>
      <c r="AL1848" t="str">
        <f t="shared" si="879"/>
        <v/>
      </c>
      <c r="AM1848" t="str">
        <f t="shared" si="866"/>
        <v/>
      </c>
      <c r="AN1848" t="str">
        <f t="shared" si="867"/>
        <v>Pharmaceutical</v>
      </c>
      <c r="AO1848" t="str">
        <f t="shared" si="868"/>
        <v/>
      </c>
      <c r="AP1848" t="str">
        <f t="shared" si="869"/>
        <v/>
      </c>
    </row>
    <row r="1849" spans="1:42" hidden="1" x14ac:dyDescent="0.35">
      <c r="A1849" s="1">
        <v>40870855</v>
      </c>
      <c r="B1849" s="1" t="s">
        <v>577</v>
      </c>
      <c r="C1849" s="1" t="s">
        <v>578</v>
      </c>
      <c r="D1849" s="1">
        <v>2017</v>
      </c>
      <c r="E1849" s="1" t="s">
        <v>618</v>
      </c>
      <c r="F1849" s="1">
        <v>67517</v>
      </c>
      <c r="G1849" s="1" t="s">
        <v>302</v>
      </c>
      <c r="H1849" s="1" t="s">
        <v>136</v>
      </c>
      <c r="I1849" s="1" t="s">
        <v>597</v>
      </c>
      <c r="J1849" s="1">
        <v>2440</v>
      </c>
      <c r="K1849" s="1" t="s">
        <v>345</v>
      </c>
      <c r="L1849" s="1" t="s">
        <v>345</v>
      </c>
      <c r="M1849" s="1"/>
      <c r="N1849" s="1" t="s">
        <v>606</v>
      </c>
      <c r="O1849" s="1" t="str">
        <f t="shared" si="893"/>
        <v>No</v>
      </c>
      <c r="P1849" s="1" t="s">
        <v>722</v>
      </c>
      <c r="Q1849" s="1">
        <v>15</v>
      </c>
      <c r="R1849" s="1">
        <f t="shared" si="885"/>
        <v>0</v>
      </c>
      <c r="S1849" s="1">
        <v>7.4</v>
      </c>
      <c r="T1849" s="1" t="s">
        <v>30</v>
      </c>
      <c r="U1849" s="1">
        <f t="shared" si="896"/>
        <v>0</v>
      </c>
      <c r="V1849" s="1">
        <f t="shared" si="896"/>
        <v>7.4000000000000003E-3</v>
      </c>
      <c r="W1849" s="1" t="s">
        <v>231</v>
      </c>
      <c r="X1849" s="1" t="str">
        <f t="shared" si="894"/>
        <v>No</v>
      </c>
      <c r="AB1849" s="1" t="s">
        <v>478</v>
      </c>
      <c r="AC1849" t="str">
        <f t="shared" si="892"/>
        <v>No</v>
      </c>
      <c r="AD1849" t="str">
        <f t="shared" si="872"/>
        <v>No</v>
      </c>
      <c r="AE1849" t="str">
        <f t="shared" si="873"/>
        <v>No</v>
      </c>
      <c r="AF1849" t="str">
        <f t="shared" si="874"/>
        <v>No</v>
      </c>
      <c r="AG1849" t="str">
        <f t="shared" si="875"/>
        <v>Yes</v>
      </c>
      <c r="AH1849" s="1" t="s">
        <v>348</v>
      </c>
      <c r="AI1849" t="s">
        <v>348</v>
      </c>
      <c r="AJ1849" t="str">
        <f t="shared" si="895"/>
        <v/>
      </c>
      <c r="AK1849" t="str">
        <f t="shared" si="878"/>
        <v/>
      </c>
      <c r="AL1849" t="str">
        <f t="shared" si="879"/>
        <v/>
      </c>
      <c r="AM1849" t="str">
        <f t="shared" si="866"/>
        <v/>
      </c>
      <c r="AN1849" t="str">
        <f t="shared" si="867"/>
        <v>Pharmaceutical</v>
      </c>
      <c r="AO1849" t="str">
        <f t="shared" si="868"/>
        <v/>
      </c>
      <c r="AP1849" t="str">
        <f t="shared" si="869"/>
        <v/>
      </c>
    </row>
    <row r="1850" spans="1:42" hidden="1" x14ac:dyDescent="0.35">
      <c r="A1850" s="1">
        <v>40870855</v>
      </c>
      <c r="B1850" s="1" t="s">
        <v>577</v>
      </c>
      <c r="C1850" s="1" t="s">
        <v>578</v>
      </c>
      <c r="D1850" s="1">
        <v>2017</v>
      </c>
      <c r="E1850" s="1" t="s">
        <v>618</v>
      </c>
      <c r="F1850" s="1">
        <v>68250</v>
      </c>
      <c r="G1850" s="1" t="s">
        <v>337</v>
      </c>
      <c r="H1850" s="1" t="s">
        <v>168</v>
      </c>
      <c r="I1850" s="1" t="s">
        <v>597</v>
      </c>
      <c r="J1850" s="1">
        <v>2440</v>
      </c>
      <c r="K1850" s="1" t="s">
        <v>345</v>
      </c>
      <c r="L1850" s="1" t="s">
        <v>561</v>
      </c>
      <c r="M1850" s="1"/>
      <c r="N1850" s="1" t="s">
        <v>606</v>
      </c>
      <c r="O1850" s="1" t="str">
        <f t="shared" si="893"/>
        <v>No</v>
      </c>
      <c r="P1850" s="1" t="s">
        <v>722</v>
      </c>
      <c r="Q1850" s="1">
        <v>21</v>
      </c>
      <c r="R1850" s="1">
        <f t="shared" si="885"/>
        <v>0</v>
      </c>
      <c r="S1850" s="1">
        <v>21</v>
      </c>
      <c r="T1850" s="1" t="s">
        <v>30</v>
      </c>
      <c r="U1850" s="1">
        <f t="shared" si="896"/>
        <v>0</v>
      </c>
      <c r="V1850" s="1">
        <f t="shared" si="896"/>
        <v>2.1000000000000001E-2</v>
      </c>
      <c r="W1850" s="1" t="s">
        <v>318</v>
      </c>
      <c r="X1850" s="1" t="str">
        <f t="shared" si="894"/>
        <v>No</v>
      </c>
      <c r="AB1850" t="s">
        <v>504</v>
      </c>
      <c r="AC1850" t="str">
        <f t="shared" si="892"/>
        <v>No</v>
      </c>
      <c r="AD1850" t="str">
        <f t="shared" si="872"/>
        <v>No</v>
      </c>
      <c r="AE1850" t="str">
        <f t="shared" si="873"/>
        <v>No</v>
      </c>
      <c r="AF1850" t="str">
        <f t="shared" si="874"/>
        <v>Yes</v>
      </c>
      <c r="AG1850" t="str">
        <f t="shared" si="875"/>
        <v>Yes</v>
      </c>
      <c r="AH1850" s="1" t="s">
        <v>348</v>
      </c>
      <c r="AI1850" t="s">
        <v>348</v>
      </c>
      <c r="AJ1850" t="str">
        <f t="shared" si="895"/>
        <v/>
      </c>
      <c r="AK1850" t="str">
        <f t="shared" si="878"/>
        <v/>
      </c>
      <c r="AL1850" t="str">
        <f t="shared" si="879"/>
        <v/>
      </c>
      <c r="AM1850" t="str">
        <f t="shared" si="866"/>
        <v>Industrial</v>
      </c>
      <c r="AN1850" t="str">
        <f t="shared" si="867"/>
        <v>Pharmaceutical</v>
      </c>
      <c r="AO1850" t="str">
        <f t="shared" si="868"/>
        <v/>
      </c>
      <c r="AP1850" t="str">
        <f t="shared" si="869"/>
        <v/>
      </c>
    </row>
    <row r="1851" spans="1:42" hidden="1" x14ac:dyDescent="0.35">
      <c r="A1851" s="1">
        <v>40870855</v>
      </c>
      <c r="B1851" s="1" t="s">
        <v>577</v>
      </c>
      <c r="C1851" s="1" t="s">
        <v>578</v>
      </c>
      <c r="D1851" s="1">
        <v>2017</v>
      </c>
      <c r="E1851" s="1" t="s">
        <v>618</v>
      </c>
      <c r="F1851" s="1">
        <v>68001</v>
      </c>
      <c r="G1851" s="1" t="s">
        <v>322</v>
      </c>
      <c r="H1851" s="1" t="s">
        <v>153</v>
      </c>
      <c r="I1851" s="1" t="s">
        <v>597</v>
      </c>
      <c r="J1851" s="1">
        <v>2440</v>
      </c>
      <c r="K1851" s="1" t="s">
        <v>345</v>
      </c>
      <c r="L1851" s="1" t="s">
        <v>561</v>
      </c>
      <c r="M1851" s="1"/>
      <c r="N1851" s="1" t="s">
        <v>606</v>
      </c>
      <c r="O1851" s="1" t="str">
        <f t="shared" si="893"/>
        <v>No</v>
      </c>
      <c r="P1851" s="1" t="s">
        <v>722</v>
      </c>
      <c r="Q1851" s="1">
        <v>80</v>
      </c>
      <c r="R1851" s="1">
        <f t="shared" si="885"/>
        <v>0</v>
      </c>
      <c r="S1851" s="1">
        <v>80</v>
      </c>
      <c r="T1851" s="1" t="s">
        <v>30</v>
      </c>
      <c r="U1851" s="1">
        <f t="shared" si="896"/>
        <v>0</v>
      </c>
      <c r="V1851" s="1">
        <f t="shared" si="896"/>
        <v>0.08</v>
      </c>
      <c r="W1851" s="1" t="s">
        <v>318</v>
      </c>
      <c r="X1851" s="1" t="str">
        <f t="shared" si="894"/>
        <v>No</v>
      </c>
      <c r="AB1851" t="s">
        <v>493</v>
      </c>
      <c r="AC1851" t="str">
        <f t="shared" si="892"/>
        <v>No</v>
      </c>
      <c r="AD1851" t="str">
        <f t="shared" si="872"/>
        <v>No</v>
      </c>
      <c r="AE1851" t="str">
        <f t="shared" si="873"/>
        <v>No</v>
      </c>
      <c r="AF1851" t="str">
        <f t="shared" si="874"/>
        <v>Yes</v>
      </c>
      <c r="AG1851" t="str">
        <f t="shared" si="875"/>
        <v>Yes</v>
      </c>
      <c r="AH1851" s="1" t="s">
        <v>348</v>
      </c>
      <c r="AI1851" t="s">
        <v>348</v>
      </c>
      <c r="AJ1851" t="str">
        <f t="shared" si="895"/>
        <v/>
      </c>
      <c r="AK1851" t="str">
        <f t="shared" si="878"/>
        <v/>
      </c>
      <c r="AL1851" t="str">
        <f t="shared" si="879"/>
        <v/>
      </c>
      <c r="AM1851" t="str">
        <f t="shared" ref="AM1851:AM1914" si="897">IF(AF1851="Yes", "Industrial", "")</f>
        <v>Industrial</v>
      </c>
      <c r="AN1851" t="str">
        <f t="shared" ref="AN1851:AN1914" si="898">IF(AG1851="Yes", "Pharmaceutical", "")</f>
        <v>Pharmaceutical</v>
      </c>
      <c r="AO1851" t="str">
        <f t="shared" ref="AO1851:AO1914" si="899">IF(AH1851="Yes", "PAH", "")</f>
        <v/>
      </c>
      <c r="AP1851" t="str">
        <f t="shared" ref="AP1851:AP1914" si="900">IF(AI1851="Yes", "Other", "")</f>
        <v/>
      </c>
    </row>
    <row r="1852" spans="1:42" hidden="1" x14ac:dyDescent="0.35">
      <c r="A1852" s="1">
        <v>40870855</v>
      </c>
      <c r="B1852" s="1" t="s">
        <v>577</v>
      </c>
      <c r="C1852" s="1" t="s">
        <v>578</v>
      </c>
      <c r="D1852" s="1">
        <v>2017</v>
      </c>
      <c r="E1852" s="1" t="s">
        <v>618</v>
      </c>
      <c r="F1852" s="1">
        <v>67502</v>
      </c>
      <c r="G1852" s="1" t="s">
        <v>289</v>
      </c>
      <c r="H1852" s="1" t="s">
        <v>125</v>
      </c>
      <c r="I1852" s="1" t="s">
        <v>597</v>
      </c>
      <c r="J1852" s="1">
        <v>2440</v>
      </c>
      <c r="K1852" s="1" t="s">
        <v>345</v>
      </c>
      <c r="L1852" s="1" t="s">
        <v>345</v>
      </c>
      <c r="M1852" s="1"/>
      <c r="N1852" s="1" t="s">
        <v>606</v>
      </c>
      <c r="O1852" s="1" t="str">
        <f t="shared" si="893"/>
        <v>No</v>
      </c>
      <c r="P1852" s="1" t="s">
        <v>722</v>
      </c>
      <c r="Q1852" s="1">
        <v>20</v>
      </c>
      <c r="R1852" s="1">
        <f t="shared" si="885"/>
        <v>0</v>
      </c>
      <c r="S1852" s="1">
        <v>13</v>
      </c>
      <c r="T1852" s="1" t="s">
        <v>30</v>
      </c>
      <c r="U1852" s="1">
        <f t="shared" si="896"/>
        <v>0</v>
      </c>
      <c r="V1852" s="1">
        <f t="shared" si="896"/>
        <v>1.2999999999999999E-2</v>
      </c>
      <c r="W1852" s="1" t="s">
        <v>231</v>
      </c>
      <c r="X1852" s="1" t="str">
        <f t="shared" si="894"/>
        <v>No</v>
      </c>
      <c r="AB1852" t="s">
        <v>464</v>
      </c>
      <c r="AC1852" t="str">
        <f t="shared" si="892"/>
        <v>No</v>
      </c>
      <c r="AD1852" t="str">
        <f t="shared" si="872"/>
        <v>No</v>
      </c>
      <c r="AE1852" t="str">
        <f t="shared" si="873"/>
        <v>No</v>
      </c>
      <c r="AF1852" t="str">
        <f t="shared" si="874"/>
        <v>No</v>
      </c>
      <c r="AG1852" t="str">
        <f t="shared" si="875"/>
        <v>Yes</v>
      </c>
      <c r="AH1852" s="1" t="s">
        <v>348</v>
      </c>
      <c r="AI1852" t="s">
        <v>348</v>
      </c>
      <c r="AJ1852" t="str">
        <f t="shared" si="895"/>
        <v/>
      </c>
      <c r="AK1852" t="str">
        <f t="shared" si="878"/>
        <v/>
      </c>
      <c r="AL1852" t="str">
        <f t="shared" si="879"/>
        <v/>
      </c>
      <c r="AM1852" t="str">
        <f t="shared" si="897"/>
        <v/>
      </c>
      <c r="AN1852" t="str">
        <f t="shared" si="898"/>
        <v>Pharmaceutical</v>
      </c>
      <c r="AO1852" t="str">
        <f t="shared" si="899"/>
        <v/>
      </c>
      <c r="AP1852" t="str">
        <f t="shared" si="900"/>
        <v/>
      </c>
    </row>
    <row r="1853" spans="1:42" hidden="1" x14ac:dyDescent="0.35">
      <c r="A1853" s="1">
        <v>40870855</v>
      </c>
      <c r="B1853" s="1" t="s">
        <v>577</v>
      </c>
      <c r="C1853" s="1" t="s">
        <v>578</v>
      </c>
      <c r="D1853" s="1">
        <v>2017</v>
      </c>
      <c r="E1853" s="1" t="s">
        <v>618</v>
      </c>
      <c r="F1853" s="1">
        <v>38932</v>
      </c>
      <c r="G1853" s="1" t="s">
        <v>192</v>
      </c>
      <c r="H1853" s="1" t="s">
        <v>23</v>
      </c>
      <c r="I1853" s="1" t="s">
        <v>596</v>
      </c>
      <c r="J1853" s="1">
        <v>4433</v>
      </c>
      <c r="K1853" s="1" t="s">
        <v>614</v>
      </c>
      <c r="L1853" s="1" t="s">
        <v>552</v>
      </c>
      <c r="M1853" s="1"/>
      <c r="N1853" s="1" t="s">
        <v>606</v>
      </c>
      <c r="O1853" s="1" t="str">
        <f t="shared" si="893"/>
        <v>No</v>
      </c>
      <c r="P1853" s="1" t="s">
        <v>722</v>
      </c>
      <c r="Q1853" s="1">
        <v>0.12</v>
      </c>
      <c r="R1853" s="1">
        <f t="shared" si="885"/>
        <v>0</v>
      </c>
      <c r="S1853" s="1">
        <v>0.12</v>
      </c>
      <c r="T1853" s="1" t="s">
        <v>7</v>
      </c>
      <c r="U1853" s="1">
        <f>R1853/1</f>
        <v>0</v>
      </c>
      <c r="V1853" s="1">
        <f>S1853</f>
        <v>0.12</v>
      </c>
      <c r="W1853" s="1" t="s">
        <v>177</v>
      </c>
      <c r="X1853" s="1" t="str">
        <f t="shared" si="894"/>
        <v>No</v>
      </c>
      <c r="AB1853" t="s">
        <v>363</v>
      </c>
      <c r="AC1853" t="s">
        <v>349</v>
      </c>
      <c r="AD1853" t="str">
        <f t="shared" si="872"/>
        <v>No</v>
      </c>
      <c r="AE1853" t="str">
        <f t="shared" si="873"/>
        <v>Yes</v>
      </c>
      <c r="AF1853" t="str">
        <f t="shared" si="874"/>
        <v>Yes</v>
      </c>
      <c r="AG1853" t="str">
        <f t="shared" si="875"/>
        <v>Yes</v>
      </c>
      <c r="AH1853" t="s">
        <v>348</v>
      </c>
      <c r="AI1853" t="s">
        <v>348</v>
      </c>
      <c r="AJ1853" t="str">
        <f t="shared" si="895"/>
        <v>Pesticide</v>
      </c>
      <c r="AK1853" t="str">
        <f t="shared" si="878"/>
        <v/>
      </c>
      <c r="AL1853" t="str">
        <f t="shared" si="879"/>
        <v>Consumer</v>
      </c>
      <c r="AM1853" t="str">
        <f t="shared" si="897"/>
        <v>Industrial</v>
      </c>
      <c r="AN1853" t="str">
        <f t="shared" si="898"/>
        <v>Pharmaceutical</v>
      </c>
      <c r="AO1853" t="str">
        <f t="shared" si="899"/>
        <v/>
      </c>
      <c r="AP1853" t="str">
        <f t="shared" si="900"/>
        <v/>
      </c>
    </row>
    <row r="1854" spans="1:42" hidden="1" x14ac:dyDescent="0.35">
      <c r="A1854" s="1">
        <v>40870855</v>
      </c>
      <c r="B1854" s="1" t="s">
        <v>577</v>
      </c>
      <c r="C1854" s="1" t="s">
        <v>578</v>
      </c>
      <c r="D1854" s="1">
        <v>2017</v>
      </c>
      <c r="E1854" s="1" t="s">
        <v>618</v>
      </c>
      <c r="F1854" s="1">
        <v>77571</v>
      </c>
      <c r="G1854" s="1" t="s">
        <v>341</v>
      </c>
      <c r="H1854" s="1" t="s">
        <v>173</v>
      </c>
      <c r="I1854" s="1" t="s">
        <v>596</v>
      </c>
      <c r="J1854" s="1">
        <v>4433</v>
      </c>
      <c r="K1854" s="1" t="s">
        <v>614</v>
      </c>
      <c r="L1854" s="1" t="s">
        <v>532</v>
      </c>
      <c r="M1854" s="1" t="s">
        <v>554</v>
      </c>
      <c r="O1854" s="1" t="str">
        <f t="shared" si="893"/>
        <v>Yes</v>
      </c>
      <c r="P1854" s="1" t="s">
        <v>349</v>
      </c>
      <c r="Q1854" s="1">
        <v>2.5999999999999999E-2</v>
      </c>
      <c r="R1854" s="1">
        <f t="shared" si="885"/>
        <v>2.5999999999999999E-2</v>
      </c>
      <c r="S1854" s="1">
        <v>0.02</v>
      </c>
      <c r="T1854" s="1" t="s">
        <v>7</v>
      </c>
      <c r="U1854" s="1">
        <f>R1854/1</f>
        <v>2.5999999999999999E-2</v>
      </c>
      <c r="V1854" s="1">
        <f>S1854</f>
        <v>0.02</v>
      </c>
      <c r="W1854" s="1" t="s">
        <v>318</v>
      </c>
      <c r="X1854" s="1" t="str">
        <f>IF(S1854&lt;R1854, "Yes*", "No")</f>
        <v>Yes*</v>
      </c>
      <c r="AB1854" s="1" t="s">
        <v>513</v>
      </c>
      <c r="AC1854" t="str">
        <f>IF(ISNUMBER(SEARCH("Pesticide, active_ingredient", AB1854)), "Yes", "No")</f>
        <v>No</v>
      </c>
      <c r="AD1854" t="str">
        <f t="shared" si="872"/>
        <v>No</v>
      </c>
      <c r="AE1854" t="str">
        <f t="shared" si="873"/>
        <v>No</v>
      </c>
      <c r="AF1854" t="str">
        <f t="shared" si="874"/>
        <v>No</v>
      </c>
      <c r="AG1854" t="str">
        <f t="shared" si="875"/>
        <v>No</v>
      </c>
      <c r="AH1854" s="1" t="s">
        <v>348</v>
      </c>
      <c r="AI1854" t="s">
        <v>349</v>
      </c>
      <c r="AJ1854" t="str">
        <f t="shared" si="895"/>
        <v/>
      </c>
      <c r="AK1854" t="str">
        <f t="shared" si="878"/>
        <v/>
      </c>
      <c r="AL1854" t="str">
        <f t="shared" si="879"/>
        <v/>
      </c>
      <c r="AM1854" t="str">
        <f t="shared" si="897"/>
        <v/>
      </c>
      <c r="AN1854" t="str">
        <f t="shared" si="898"/>
        <v/>
      </c>
      <c r="AO1854" t="str">
        <f t="shared" si="899"/>
        <v/>
      </c>
      <c r="AP1854" t="str">
        <f t="shared" si="900"/>
        <v>Other</v>
      </c>
    </row>
    <row r="1855" spans="1:42" hidden="1" x14ac:dyDescent="0.35">
      <c r="A1855" s="1">
        <v>40870855</v>
      </c>
      <c r="B1855" s="1" t="s">
        <v>577</v>
      </c>
      <c r="C1855" s="1" t="s">
        <v>578</v>
      </c>
      <c r="D1855" s="1">
        <v>2017</v>
      </c>
      <c r="E1855" s="1" t="s">
        <v>618</v>
      </c>
      <c r="F1855" s="1">
        <v>67441</v>
      </c>
      <c r="G1855" s="1" t="s">
        <v>238</v>
      </c>
      <c r="H1855" s="1" t="s">
        <v>76</v>
      </c>
      <c r="I1855" s="1" t="s">
        <v>597</v>
      </c>
      <c r="J1855" s="1">
        <v>2440</v>
      </c>
      <c r="K1855" s="1" t="s">
        <v>345</v>
      </c>
      <c r="L1855" s="1" t="s">
        <v>562</v>
      </c>
      <c r="M1855" s="1"/>
      <c r="N1855" s="1" t="s">
        <v>606</v>
      </c>
      <c r="O1855" s="1" t="str">
        <f t="shared" si="893"/>
        <v>No</v>
      </c>
      <c r="P1855" s="1" t="s">
        <v>722</v>
      </c>
      <c r="Q1855" s="1">
        <v>11</v>
      </c>
      <c r="R1855" s="1">
        <f t="shared" si="885"/>
        <v>0</v>
      </c>
      <c r="S1855" s="1">
        <v>11</v>
      </c>
      <c r="T1855" s="1" t="s">
        <v>30</v>
      </c>
      <c r="U1855" s="1">
        <f t="shared" ref="U1855:V1857" si="901">R1855/1000</f>
        <v>0</v>
      </c>
      <c r="V1855" s="1">
        <f t="shared" si="901"/>
        <v>1.0999999999999999E-2</v>
      </c>
      <c r="W1855" s="1" t="s">
        <v>231</v>
      </c>
      <c r="X1855" s="1" t="str">
        <f t="shared" ref="X1855:X1879" si="902">IF(N1855="E", "Yes", "No")</f>
        <v>No</v>
      </c>
      <c r="AB1855" t="s">
        <v>417</v>
      </c>
      <c r="AC1855" t="str">
        <f>IF(ISNUMBER(SEARCH("Pesticide, active_ingredient", AB1855)), "Yes", "No")</f>
        <v>No</v>
      </c>
      <c r="AD1855" t="str">
        <f t="shared" ref="AD1855:AD1918" si="903">IF(ISNUMBER(SEARCH("Personal_care", AB1855)), "Yes", "No")</f>
        <v>No</v>
      </c>
      <c r="AE1855" t="str">
        <f t="shared" ref="AE1855:AE1918" si="904">IF(ISNUMBER(SEARCH("Consumer_use", AB1855)), "Yes", "No")</f>
        <v>Yes</v>
      </c>
      <c r="AF1855" t="str">
        <f t="shared" ref="AF1855:AF1918" si="905">IF(ISNUMBER(SEARCH("Industrial_manufacturing", AB1855)), "Yes", "No")</f>
        <v>Yes</v>
      </c>
      <c r="AG1855" t="str">
        <f t="shared" ref="AG1855:AG1918" si="906">IF(ISNUMBER(SEARCH("Drug", AB1855)), "Yes", "No")</f>
        <v>Yes</v>
      </c>
      <c r="AH1855" s="1" t="s">
        <v>348</v>
      </c>
      <c r="AI1855" t="s">
        <v>348</v>
      </c>
      <c r="AJ1855" t="str">
        <f t="shared" si="895"/>
        <v/>
      </c>
      <c r="AK1855" t="str">
        <f t="shared" si="878"/>
        <v/>
      </c>
      <c r="AL1855" t="str">
        <f t="shared" si="879"/>
        <v>Consumer</v>
      </c>
      <c r="AM1855" t="str">
        <f t="shared" si="897"/>
        <v>Industrial</v>
      </c>
      <c r="AN1855" t="str">
        <f t="shared" si="898"/>
        <v>Pharmaceutical</v>
      </c>
      <c r="AO1855" t="str">
        <f t="shared" si="899"/>
        <v/>
      </c>
      <c r="AP1855" t="str">
        <f t="shared" si="900"/>
        <v/>
      </c>
    </row>
    <row r="1856" spans="1:42" hidden="1" x14ac:dyDescent="0.35">
      <c r="A1856" s="1">
        <v>40870855</v>
      </c>
      <c r="B1856" s="1" t="s">
        <v>577</v>
      </c>
      <c r="C1856" s="1" t="s">
        <v>578</v>
      </c>
      <c r="D1856" s="1">
        <v>2017</v>
      </c>
      <c r="E1856" s="1" t="s">
        <v>618</v>
      </c>
      <c r="F1856" s="1">
        <v>67460</v>
      </c>
      <c r="G1856" s="1" t="s">
        <v>255</v>
      </c>
      <c r="H1856" s="1" t="s">
        <v>718</v>
      </c>
      <c r="I1856" s="1" t="s">
        <v>597</v>
      </c>
      <c r="J1856" s="1">
        <v>2440</v>
      </c>
      <c r="K1856" s="1" t="s">
        <v>345</v>
      </c>
      <c r="L1856" s="1" t="s">
        <v>563</v>
      </c>
      <c r="M1856" s="1"/>
      <c r="N1856" s="1" t="s">
        <v>606</v>
      </c>
      <c r="O1856" s="1" t="str">
        <f t="shared" si="893"/>
        <v>No</v>
      </c>
      <c r="P1856" s="1" t="s">
        <v>722</v>
      </c>
      <c r="Q1856" s="1">
        <v>11</v>
      </c>
      <c r="R1856" s="1">
        <f t="shared" si="885"/>
        <v>0</v>
      </c>
      <c r="S1856" s="1">
        <v>6</v>
      </c>
      <c r="T1856" s="1" t="s">
        <v>30</v>
      </c>
      <c r="U1856" s="1">
        <f t="shared" si="901"/>
        <v>0</v>
      </c>
      <c r="V1856" s="1">
        <f t="shared" si="901"/>
        <v>6.0000000000000001E-3</v>
      </c>
      <c r="W1856" s="1" t="s">
        <v>231</v>
      </c>
      <c r="X1856" s="1" t="str">
        <f t="shared" si="902"/>
        <v>No</v>
      </c>
      <c r="AB1856" t="s">
        <v>431</v>
      </c>
      <c r="AC1856" t="str">
        <f>IF(ISNUMBER(SEARCH("Pesticide, active_ingredient", AB1856)), "Yes", "No")</f>
        <v>No</v>
      </c>
      <c r="AD1856" t="str">
        <f t="shared" si="903"/>
        <v>Yes</v>
      </c>
      <c r="AE1856" t="str">
        <f t="shared" si="904"/>
        <v>No</v>
      </c>
      <c r="AF1856" t="str">
        <f t="shared" si="905"/>
        <v>No</v>
      </c>
      <c r="AG1856" t="str">
        <f t="shared" si="906"/>
        <v>Yes</v>
      </c>
      <c r="AH1856" s="1" t="s">
        <v>348</v>
      </c>
      <c r="AI1856" t="s">
        <v>348</v>
      </c>
      <c r="AJ1856" t="str">
        <f t="shared" si="895"/>
        <v/>
      </c>
      <c r="AK1856" t="str">
        <f t="shared" si="878"/>
        <v>PCP</v>
      </c>
      <c r="AL1856" t="str">
        <f t="shared" si="879"/>
        <v/>
      </c>
      <c r="AM1856" t="str">
        <f t="shared" si="897"/>
        <v/>
      </c>
      <c r="AN1856" t="str">
        <f t="shared" si="898"/>
        <v>Pharmaceutical</v>
      </c>
      <c r="AO1856" t="str">
        <f t="shared" si="899"/>
        <v/>
      </c>
      <c r="AP1856" t="str">
        <f t="shared" si="900"/>
        <v/>
      </c>
    </row>
    <row r="1857" spans="1:42" hidden="1" x14ac:dyDescent="0.35">
      <c r="A1857" s="1">
        <v>40870855</v>
      </c>
      <c r="B1857" s="1" t="s">
        <v>577</v>
      </c>
      <c r="C1857" s="1" t="s">
        <v>578</v>
      </c>
      <c r="D1857" s="1">
        <v>2017</v>
      </c>
      <c r="E1857" s="1" t="s">
        <v>618</v>
      </c>
      <c r="F1857" s="1">
        <v>67461</v>
      </c>
      <c r="G1857" s="1" t="s">
        <v>256</v>
      </c>
      <c r="H1857" s="1" t="s">
        <v>93</v>
      </c>
      <c r="I1857" s="1" t="s">
        <v>597</v>
      </c>
      <c r="J1857" s="1">
        <v>2440</v>
      </c>
      <c r="K1857" s="1" t="s">
        <v>345</v>
      </c>
      <c r="L1857" s="1" t="s">
        <v>563</v>
      </c>
      <c r="M1857" s="1"/>
      <c r="N1857" s="1" t="s">
        <v>606</v>
      </c>
      <c r="O1857" s="1" t="str">
        <f t="shared" si="893"/>
        <v>No</v>
      </c>
      <c r="P1857" s="1" t="s">
        <v>722</v>
      </c>
      <c r="Q1857" s="1">
        <v>8.1</v>
      </c>
      <c r="R1857" s="1">
        <f t="shared" si="885"/>
        <v>0</v>
      </c>
      <c r="S1857" s="1">
        <v>4.4000000000000004</v>
      </c>
      <c r="T1857" s="1" t="s">
        <v>30</v>
      </c>
      <c r="U1857" s="1">
        <f t="shared" si="901"/>
        <v>0</v>
      </c>
      <c r="V1857" s="1">
        <f t="shared" si="901"/>
        <v>4.4000000000000003E-3</v>
      </c>
      <c r="W1857" s="1" t="s">
        <v>231</v>
      </c>
      <c r="X1857" s="1" t="str">
        <f t="shared" si="902"/>
        <v>No</v>
      </c>
      <c r="AB1857" t="s">
        <v>432</v>
      </c>
      <c r="AC1857" t="str">
        <f>IF(ISNUMBER(SEARCH("Pesticide, active_ingredient", AB1857)), "Yes", "No")</f>
        <v>No</v>
      </c>
      <c r="AD1857" t="str">
        <f t="shared" si="903"/>
        <v>Yes</v>
      </c>
      <c r="AE1857" t="str">
        <f t="shared" si="904"/>
        <v>No</v>
      </c>
      <c r="AF1857" t="str">
        <f t="shared" si="905"/>
        <v>No</v>
      </c>
      <c r="AG1857" t="str">
        <f t="shared" si="906"/>
        <v>Yes</v>
      </c>
      <c r="AH1857" s="1" t="s">
        <v>348</v>
      </c>
      <c r="AI1857" t="s">
        <v>348</v>
      </c>
      <c r="AJ1857" t="str">
        <f t="shared" si="895"/>
        <v/>
      </c>
      <c r="AK1857" t="str">
        <f t="shared" si="878"/>
        <v>PCP</v>
      </c>
      <c r="AL1857" t="str">
        <f t="shared" si="879"/>
        <v/>
      </c>
      <c r="AM1857" t="str">
        <f t="shared" si="897"/>
        <v/>
      </c>
      <c r="AN1857" t="str">
        <f t="shared" si="898"/>
        <v>Pharmaceutical</v>
      </c>
      <c r="AO1857" t="str">
        <f t="shared" si="899"/>
        <v/>
      </c>
      <c r="AP1857" t="str">
        <f t="shared" si="900"/>
        <v/>
      </c>
    </row>
    <row r="1858" spans="1:42" hidden="1" x14ac:dyDescent="0.35">
      <c r="A1858" s="1">
        <v>40870855</v>
      </c>
      <c r="B1858" s="1" t="s">
        <v>577</v>
      </c>
      <c r="C1858" s="1" t="s">
        <v>578</v>
      </c>
      <c r="D1858" s="1">
        <v>2017</v>
      </c>
      <c r="E1858" s="1" t="s">
        <v>618</v>
      </c>
      <c r="F1858" s="1">
        <v>30234</v>
      </c>
      <c r="G1858" s="1" t="s">
        <v>180</v>
      </c>
      <c r="H1858" s="1" t="s">
        <v>10</v>
      </c>
      <c r="I1858" s="1" t="s">
        <v>596</v>
      </c>
      <c r="J1858" s="1">
        <v>4433</v>
      </c>
      <c r="K1858" s="1" t="s">
        <v>614</v>
      </c>
      <c r="L1858" s="1" t="s">
        <v>530</v>
      </c>
      <c r="M1858" s="1"/>
      <c r="N1858" s="1" t="s">
        <v>606</v>
      </c>
      <c r="O1858" s="1" t="str">
        <f t="shared" si="893"/>
        <v>No</v>
      </c>
      <c r="P1858" s="1" t="s">
        <v>722</v>
      </c>
      <c r="Q1858" s="1">
        <v>0.16</v>
      </c>
      <c r="R1858" s="1">
        <f t="shared" si="885"/>
        <v>0</v>
      </c>
      <c r="S1858" s="1">
        <v>0.16</v>
      </c>
      <c r="T1858" s="1" t="s">
        <v>7</v>
      </c>
      <c r="U1858" s="1">
        <f>R1858/1</f>
        <v>0</v>
      </c>
      <c r="V1858" s="1">
        <f>S1858</f>
        <v>0.16</v>
      </c>
      <c r="W1858" s="1" t="s">
        <v>177</v>
      </c>
      <c r="X1858" s="1" t="str">
        <f t="shared" si="902"/>
        <v>No</v>
      </c>
      <c r="AB1858" t="s">
        <v>352</v>
      </c>
      <c r="AC1858" t="str">
        <f>IF(ISNUMBER(SEARCH("Pesticide, active_ingredient", AB1858)), "Yes", "No")</f>
        <v>Yes</v>
      </c>
      <c r="AD1858" t="str">
        <f t="shared" si="903"/>
        <v>No</v>
      </c>
      <c r="AE1858" t="str">
        <f t="shared" si="904"/>
        <v>No</v>
      </c>
      <c r="AF1858" t="str">
        <f t="shared" si="905"/>
        <v>No</v>
      </c>
      <c r="AG1858" t="str">
        <f t="shared" si="906"/>
        <v>No</v>
      </c>
      <c r="AH1858" t="s">
        <v>348</v>
      </c>
      <c r="AI1858" t="s">
        <v>348</v>
      </c>
      <c r="AJ1858" t="str">
        <f t="shared" si="895"/>
        <v>Pesticide</v>
      </c>
      <c r="AK1858" t="str">
        <f t="shared" ref="AK1858:AK1921" si="907">IF(AD1858="Yes", "PCP", "")</f>
        <v/>
      </c>
      <c r="AL1858" t="str">
        <f t="shared" ref="AL1858:AL1921" si="908">IF(AE1858="Yes", "Consumer", "")</f>
        <v/>
      </c>
      <c r="AM1858" t="str">
        <f t="shared" si="897"/>
        <v/>
      </c>
      <c r="AN1858" t="str">
        <f t="shared" si="898"/>
        <v/>
      </c>
      <c r="AO1858" t="str">
        <f t="shared" si="899"/>
        <v/>
      </c>
      <c r="AP1858" t="str">
        <f t="shared" si="900"/>
        <v/>
      </c>
    </row>
    <row r="1859" spans="1:42" hidden="1" x14ac:dyDescent="0.35">
      <c r="A1859" s="1">
        <v>40870855</v>
      </c>
      <c r="B1859" s="1" t="s">
        <v>577</v>
      </c>
      <c r="C1859" s="1" t="s">
        <v>578</v>
      </c>
      <c r="D1859" s="1">
        <v>2017</v>
      </c>
      <c r="E1859" s="1" t="s">
        <v>618</v>
      </c>
      <c r="F1859" s="1">
        <v>39570</v>
      </c>
      <c r="G1859" s="1" t="s">
        <v>195</v>
      </c>
      <c r="H1859" s="1" t="s">
        <v>27</v>
      </c>
      <c r="I1859" s="1" t="s">
        <v>596</v>
      </c>
      <c r="J1859" s="1">
        <v>4433</v>
      </c>
      <c r="K1859" s="1" t="s">
        <v>614</v>
      </c>
      <c r="L1859" s="1" t="s">
        <v>550</v>
      </c>
      <c r="M1859" s="1"/>
      <c r="N1859" s="1" t="s">
        <v>606</v>
      </c>
      <c r="O1859" s="1" t="str">
        <f t="shared" si="893"/>
        <v>No</v>
      </c>
      <c r="P1859" s="1" t="s">
        <v>722</v>
      </c>
      <c r="Q1859" s="1">
        <v>0.32</v>
      </c>
      <c r="R1859" s="1">
        <f t="shared" si="885"/>
        <v>0</v>
      </c>
      <c r="S1859" s="1">
        <v>0.32</v>
      </c>
      <c r="T1859" s="1" t="s">
        <v>7</v>
      </c>
      <c r="U1859" s="1">
        <f>R1859/1</f>
        <v>0</v>
      </c>
      <c r="V1859" s="1">
        <f>S1859</f>
        <v>0.32</v>
      </c>
      <c r="W1859" s="1" t="s">
        <v>177</v>
      </c>
      <c r="X1859" s="1" t="str">
        <f t="shared" si="902"/>
        <v>No</v>
      </c>
      <c r="AB1859" s="1" t="s">
        <v>367</v>
      </c>
      <c r="AC1859" s="1" t="s">
        <v>349</v>
      </c>
      <c r="AD1859" t="str">
        <f t="shared" si="903"/>
        <v>Yes</v>
      </c>
      <c r="AE1859" t="str">
        <f t="shared" si="904"/>
        <v>Yes</v>
      </c>
      <c r="AF1859" t="str">
        <f t="shared" si="905"/>
        <v>No</v>
      </c>
      <c r="AG1859" t="str">
        <f t="shared" si="906"/>
        <v>Yes</v>
      </c>
      <c r="AH1859" s="1" t="s">
        <v>348</v>
      </c>
      <c r="AI1859" t="s">
        <v>348</v>
      </c>
      <c r="AJ1859" t="str">
        <f t="shared" si="895"/>
        <v>Pesticide</v>
      </c>
      <c r="AK1859" t="str">
        <f t="shared" si="907"/>
        <v>PCP</v>
      </c>
      <c r="AL1859" t="str">
        <f t="shared" si="908"/>
        <v>Consumer</v>
      </c>
      <c r="AM1859" t="str">
        <f t="shared" si="897"/>
        <v/>
      </c>
      <c r="AN1859" t="str">
        <f t="shared" si="898"/>
        <v>Pharmaceutical</v>
      </c>
      <c r="AO1859" t="str">
        <f t="shared" si="899"/>
        <v/>
      </c>
      <c r="AP1859" t="str">
        <f t="shared" si="900"/>
        <v/>
      </c>
    </row>
    <row r="1860" spans="1:42" hidden="1" x14ac:dyDescent="0.35">
      <c r="A1860" s="1">
        <v>40870855</v>
      </c>
      <c r="B1860" s="1" t="s">
        <v>577</v>
      </c>
      <c r="C1860" s="1" t="s">
        <v>578</v>
      </c>
      <c r="D1860" s="1">
        <v>2017</v>
      </c>
      <c r="E1860" s="1" t="s">
        <v>618</v>
      </c>
      <c r="F1860" s="1">
        <v>61708</v>
      </c>
      <c r="G1860" s="1" t="s">
        <v>202</v>
      </c>
      <c r="H1860" s="1" t="s">
        <v>35</v>
      </c>
      <c r="I1860" s="1" t="s">
        <v>596</v>
      </c>
      <c r="J1860" s="1">
        <v>4433</v>
      </c>
      <c r="K1860" s="1" t="s">
        <v>614</v>
      </c>
      <c r="L1860" s="1" t="s">
        <v>544</v>
      </c>
      <c r="M1860" s="1"/>
      <c r="N1860" s="1" t="s">
        <v>606</v>
      </c>
      <c r="O1860" s="1" t="str">
        <f t="shared" si="893"/>
        <v>No</v>
      </c>
      <c r="P1860" s="1" t="s">
        <v>722</v>
      </c>
      <c r="Q1860" s="1">
        <v>0.32</v>
      </c>
      <c r="R1860" s="1">
        <f t="shared" si="885"/>
        <v>0</v>
      </c>
      <c r="S1860" s="1">
        <v>0.32</v>
      </c>
      <c r="T1860" s="1" t="s">
        <v>7</v>
      </c>
      <c r="U1860" s="1">
        <f>R1860/1</f>
        <v>0</v>
      </c>
      <c r="V1860" s="1">
        <f>S1860</f>
        <v>0.32</v>
      </c>
      <c r="W1860" s="1" t="s">
        <v>177</v>
      </c>
      <c r="X1860" s="1" t="str">
        <f t="shared" si="902"/>
        <v>No</v>
      </c>
      <c r="AB1860" s="1" t="s">
        <v>375</v>
      </c>
      <c r="AC1860" s="1" t="s">
        <v>349</v>
      </c>
      <c r="AD1860" t="str">
        <f t="shared" si="903"/>
        <v>Yes</v>
      </c>
      <c r="AE1860" t="str">
        <f t="shared" si="904"/>
        <v>Yes</v>
      </c>
      <c r="AF1860" t="str">
        <f t="shared" si="905"/>
        <v>Yes</v>
      </c>
      <c r="AG1860" t="str">
        <f t="shared" si="906"/>
        <v>Yes</v>
      </c>
      <c r="AH1860" s="1" t="s">
        <v>348</v>
      </c>
      <c r="AI1860" t="s">
        <v>348</v>
      </c>
      <c r="AJ1860" t="str">
        <f t="shared" si="895"/>
        <v>Pesticide</v>
      </c>
      <c r="AK1860" t="str">
        <f t="shared" si="907"/>
        <v>PCP</v>
      </c>
      <c r="AL1860" t="str">
        <f t="shared" si="908"/>
        <v>Consumer</v>
      </c>
      <c r="AM1860" t="str">
        <f t="shared" si="897"/>
        <v>Industrial</v>
      </c>
      <c r="AN1860" t="str">
        <f t="shared" si="898"/>
        <v>Pharmaceutical</v>
      </c>
      <c r="AO1860" t="str">
        <f t="shared" si="899"/>
        <v/>
      </c>
      <c r="AP1860" t="str">
        <f t="shared" si="900"/>
        <v/>
      </c>
    </row>
    <row r="1861" spans="1:42" hidden="1" x14ac:dyDescent="0.35">
      <c r="A1861" s="1">
        <v>40870855</v>
      </c>
      <c r="B1861" s="1" t="s">
        <v>577</v>
      </c>
      <c r="C1861" s="1" t="s">
        <v>578</v>
      </c>
      <c r="D1861" s="1">
        <v>2017</v>
      </c>
      <c r="E1861" s="1" t="s">
        <v>618</v>
      </c>
      <c r="F1861" s="1">
        <v>67439</v>
      </c>
      <c r="G1861" s="1" t="s">
        <v>236</v>
      </c>
      <c r="H1861" s="1" t="s">
        <v>74</v>
      </c>
      <c r="I1861" s="1" t="s">
        <v>597</v>
      </c>
      <c r="J1861" s="1">
        <v>2440</v>
      </c>
      <c r="K1861" s="1" t="s">
        <v>345</v>
      </c>
      <c r="L1861" s="1" t="s">
        <v>345</v>
      </c>
      <c r="M1861" s="1"/>
      <c r="N1861" s="1" t="s">
        <v>606</v>
      </c>
      <c r="O1861" s="1" t="str">
        <f t="shared" si="893"/>
        <v>No</v>
      </c>
      <c r="P1861" s="1" t="s">
        <v>722</v>
      </c>
      <c r="Q1861" s="1">
        <v>18</v>
      </c>
      <c r="R1861" s="1">
        <f t="shared" si="885"/>
        <v>0</v>
      </c>
      <c r="S1861" s="1">
        <v>18</v>
      </c>
      <c r="T1861" s="1" t="s">
        <v>30</v>
      </c>
      <c r="U1861" s="1">
        <f>R1861/1000</f>
        <v>0</v>
      </c>
      <c r="V1861" s="1">
        <f>S1861/1000</f>
        <v>1.7999999999999999E-2</v>
      </c>
      <c r="W1861" s="1" t="s">
        <v>231</v>
      </c>
      <c r="X1861" s="1" t="str">
        <f t="shared" si="902"/>
        <v>No</v>
      </c>
      <c r="AB1861" t="s">
        <v>415</v>
      </c>
      <c r="AC1861" t="str">
        <f t="shared" ref="AC1861:AC1869" si="909">IF(ISNUMBER(SEARCH("Pesticide, active_ingredient", AB1861)), "Yes", "No")</f>
        <v>No</v>
      </c>
      <c r="AD1861" t="str">
        <f t="shared" si="903"/>
        <v>No</v>
      </c>
      <c r="AE1861" t="str">
        <f t="shared" si="904"/>
        <v>No</v>
      </c>
      <c r="AF1861" t="str">
        <f t="shared" si="905"/>
        <v>No</v>
      </c>
      <c r="AG1861" t="str">
        <f t="shared" si="906"/>
        <v>Yes</v>
      </c>
      <c r="AH1861" s="1" t="s">
        <v>348</v>
      </c>
      <c r="AI1861" t="s">
        <v>348</v>
      </c>
      <c r="AJ1861" t="str">
        <f t="shared" si="895"/>
        <v/>
      </c>
      <c r="AK1861" t="str">
        <f t="shared" si="907"/>
        <v/>
      </c>
      <c r="AL1861" t="str">
        <f t="shared" si="908"/>
        <v/>
      </c>
      <c r="AM1861" t="str">
        <f t="shared" si="897"/>
        <v/>
      </c>
      <c r="AN1861" t="str">
        <f t="shared" si="898"/>
        <v>Pharmaceutical</v>
      </c>
      <c r="AO1861" t="str">
        <f t="shared" si="899"/>
        <v/>
      </c>
      <c r="AP1861" t="str">
        <f t="shared" si="900"/>
        <v/>
      </c>
    </row>
    <row r="1862" spans="1:42" hidden="1" x14ac:dyDescent="0.35">
      <c r="A1862" s="1">
        <v>40870855</v>
      </c>
      <c r="B1862" s="1" t="s">
        <v>577</v>
      </c>
      <c r="C1862" s="1" t="s">
        <v>578</v>
      </c>
      <c r="D1862" s="1">
        <v>2017</v>
      </c>
      <c r="E1862" s="1" t="s">
        <v>618</v>
      </c>
      <c r="F1862" s="1">
        <v>62806</v>
      </c>
      <c r="G1862" s="1" t="s">
        <v>209</v>
      </c>
      <c r="H1862" s="1" t="s">
        <v>43</v>
      </c>
      <c r="I1862" s="1" t="s">
        <v>596</v>
      </c>
      <c r="J1862" s="1">
        <v>4433</v>
      </c>
      <c r="K1862" s="1" t="s">
        <v>614</v>
      </c>
      <c r="L1862" s="1" t="s">
        <v>557</v>
      </c>
      <c r="M1862" s="1"/>
      <c r="N1862" s="1" t="s">
        <v>606</v>
      </c>
      <c r="O1862" s="1" t="str">
        <f t="shared" si="893"/>
        <v>No</v>
      </c>
      <c r="P1862" s="1" t="s">
        <v>722</v>
      </c>
      <c r="Q1862" s="1">
        <v>1.6</v>
      </c>
      <c r="R1862" s="1">
        <f t="shared" si="885"/>
        <v>0</v>
      </c>
      <c r="S1862" s="1">
        <v>1.6</v>
      </c>
      <c r="T1862" s="1" t="s">
        <v>7</v>
      </c>
      <c r="U1862" s="1">
        <f>R1862/1</f>
        <v>0</v>
      </c>
      <c r="V1862" s="1">
        <f>S1862</f>
        <v>1.6</v>
      </c>
      <c r="W1862" s="1" t="s">
        <v>177</v>
      </c>
      <c r="X1862" s="1" t="str">
        <f t="shared" si="902"/>
        <v>No</v>
      </c>
      <c r="AB1862" s="1" t="s">
        <v>382</v>
      </c>
      <c r="AC1862" t="str">
        <f t="shared" si="909"/>
        <v>No</v>
      </c>
      <c r="AD1862" t="str">
        <f t="shared" si="903"/>
        <v>No</v>
      </c>
      <c r="AE1862" t="str">
        <f t="shared" si="904"/>
        <v>Yes</v>
      </c>
      <c r="AF1862" t="str">
        <f t="shared" si="905"/>
        <v>No</v>
      </c>
      <c r="AG1862" t="str">
        <f t="shared" si="906"/>
        <v>Yes</v>
      </c>
      <c r="AH1862" s="1" t="s">
        <v>348</v>
      </c>
      <c r="AI1862" t="s">
        <v>348</v>
      </c>
      <c r="AJ1862" t="str">
        <f t="shared" si="895"/>
        <v/>
      </c>
      <c r="AK1862" t="str">
        <f t="shared" si="907"/>
        <v/>
      </c>
      <c r="AL1862" t="str">
        <f t="shared" si="908"/>
        <v>Consumer</v>
      </c>
      <c r="AM1862" t="str">
        <f t="shared" si="897"/>
        <v/>
      </c>
      <c r="AN1862" t="str">
        <f t="shared" si="898"/>
        <v>Pharmaceutical</v>
      </c>
      <c r="AO1862" t="str">
        <f t="shared" si="899"/>
        <v/>
      </c>
      <c r="AP1862" t="str">
        <f t="shared" si="900"/>
        <v/>
      </c>
    </row>
    <row r="1863" spans="1:42" hidden="1" x14ac:dyDescent="0.35">
      <c r="A1863" s="1">
        <v>40870855</v>
      </c>
      <c r="B1863" s="1" t="s">
        <v>577</v>
      </c>
      <c r="C1863" s="1" t="s">
        <v>578</v>
      </c>
      <c r="D1863" s="1">
        <v>2017</v>
      </c>
      <c r="E1863" s="1" t="s">
        <v>618</v>
      </c>
      <c r="F1863" s="1">
        <v>67485</v>
      </c>
      <c r="G1863" s="1" t="s">
        <v>275</v>
      </c>
      <c r="H1863" s="1" t="s">
        <v>111</v>
      </c>
      <c r="I1863" s="1" t="s">
        <v>597</v>
      </c>
      <c r="J1863" s="1">
        <v>2440</v>
      </c>
      <c r="K1863" s="1" t="s">
        <v>345</v>
      </c>
      <c r="L1863" s="1" t="s">
        <v>532</v>
      </c>
      <c r="M1863" s="1"/>
      <c r="N1863" s="1" t="s">
        <v>606</v>
      </c>
      <c r="O1863" s="1" t="str">
        <f t="shared" si="893"/>
        <v>No</v>
      </c>
      <c r="P1863" s="1" t="s">
        <v>722</v>
      </c>
      <c r="Q1863" s="1">
        <v>200</v>
      </c>
      <c r="R1863" s="1">
        <f t="shared" si="885"/>
        <v>0</v>
      </c>
      <c r="S1863" s="1">
        <v>114</v>
      </c>
      <c r="T1863" s="1" t="s">
        <v>30</v>
      </c>
      <c r="U1863" s="1">
        <f t="shared" ref="U1863:U1872" si="910">R1863/1000</f>
        <v>0</v>
      </c>
      <c r="V1863" s="1">
        <f t="shared" ref="V1863:V1872" si="911">S1863/1000</f>
        <v>0.114</v>
      </c>
      <c r="W1863" s="1" t="s">
        <v>231</v>
      </c>
      <c r="X1863" s="1" t="str">
        <f t="shared" si="902"/>
        <v>No</v>
      </c>
      <c r="AB1863" s="1" t="s">
        <v>451</v>
      </c>
      <c r="AC1863" t="str">
        <f t="shared" si="909"/>
        <v>No</v>
      </c>
      <c r="AD1863" t="str">
        <f t="shared" si="903"/>
        <v>No</v>
      </c>
      <c r="AE1863" t="str">
        <f t="shared" si="904"/>
        <v>No</v>
      </c>
      <c r="AF1863" t="str">
        <f t="shared" si="905"/>
        <v>No</v>
      </c>
      <c r="AG1863" t="str">
        <f t="shared" si="906"/>
        <v>No</v>
      </c>
      <c r="AH1863" s="1" t="s">
        <v>348</v>
      </c>
      <c r="AI1863" t="s">
        <v>349</v>
      </c>
      <c r="AJ1863" t="str">
        <f t="shared" si="895"/>
        <v/>
      </c>
      <c r="AK1863" t="str">
        <f t="shared" si="907"/>
        <v/>
      </c>
      <c r="AL1863" t="str">
        <f t="shared" si="908"/>
        <v/>
      </c>
      <c r="AM1863" t="str">
        <f t="shared" si="897"/>
        <v/>
      </c>
      <c r="AN1863" t="str">
        <f t="shared" si="898"/>
        <v/>
      </c>
      <c r="AO1863" t="str">
        <f t="shared" si="899"/>
        <v/>
      </c>
      <c r="AP1863" t="str">
        <f t="shared" si="900"/>
        <v>Other</v>
      </c>
    </row>
    <row r="1864" spans="1:42" hidden="1" x14ac:dyDescent="0.35">
      <c r="A1864" s="1">
        <v>40870855</v>
      </c>
      <c r="B1864" s="1" t="s">
        <v>577</v>
      </c>
      <c r="C1864" s="1" t="s">
        <v>578</v>
      </c>
      <c r="D1864" s="1">
        <v>2017</v>
      </c>
      <c r="E1864" s="1" t="s">
        <v>618</v>
      </c>
      <c r="F1864" s="1">
        <v>67475</v>
      </c>
      <c r="G1864" s="1" t="s">
        <v>266</v>
      </c>
      <c r="H1864" s="1" t="s">
        <v>103</v>
      </c>
      <c r="I1864" s="1" t="s">
        <v>597</v>
      </c>
      <c r="J1864" s="1">
        <v>2440</v>
      </c>
      <c r="K1864" s="1" t="s">
        <v>345</v>
      </c>
      <c r="L1864" s="1" t="s">
        <v>566</v>
      </c>
      <c r="M1864" s="1"/>
      <c r="N1864" s="1" t="s">
        <v>606</v>
      </c>
      <c r="O1864" s="1" t="str">
        <f t="shared" si="893"/>
        <v>No</v>
      </c>
      <c r="P1864" s="1" t="s">
        <v>722</v>
      </c>
      <c r="Q1864" s="1">
        <v>5.2</v>
      </c>
      <c r="R1864" s="1">
        <f t="shared" si="885"/>
        <v>0</v>
      </c>
      <c r="S1864" s="1">
        <v>5.2</v>
      </c>
      <c r="T1864" s="1" t="s">
        <v>30</v>
      </c>
      <c r="U1864" s="1">
        <f t="shared" si="910"/>
        <v>0</v>
      </c>
      <c r="V1864" s="1">
        <f t="shared" si="911"/>
        <v>5.1999999999999998E-3</v>
      </c>
      <c r="W1864" s="1" t="s">
        <v>231</v>
      </c>
      <c r="X1864" s="1" t="str">
        <f t="shared" si="902"/>
        <v>No</v>
      </c>
      <c r="AB1864" t="s">
        <v>442</v>
      </c>
      <c r="AC1864" t="str">
        <f t="shared" si="909"/>
        <v>No</v>
      </c>
      <c r="AD1864" t="str">
        <f t="shared" si="903"/>
        <v>Yes</v>
      </c>
      <c r="AE1864" t="str">
        <f t="shared" si="904"/>
        <v>No</v>
      </c>
      <c r="AF1864" t="str">
        <f t="shared" si="905"/>
        <v>Yes</v>
      </c>
      <c r="AG1864" t="str">
        <f t="shared" si="906"/>
        <v>Yes</v>
      </c>
      <c r="AH1864" s="1" t="s">
        <v>348</v>
      </c>
      <c r="AI1864" t="s">
        <v>348</v>
      </c>
      <c r="AJ1864" t="str">
        <f t="shared" si="895"/>
        <v/>
      </c>
      <c r="AK1864" t="str">
        <f t="shared" si="907"/>
        <v>PCP</v>
      </c>
      <c r="AL1864" t="str">
        <f t="shared" si="908"/>
        <v/>
      </c>
      <c r="AM1864" t="str">
        <f t="shared" si="897"/>
        <v>Industrial</v>
      </c>
      <c r="AN1864" t="str">
        <f t="shared" si="898"/>
        <v>Pharmaceutical</v>
      </c>
      <c r="AO1864" t="str">
        <f t="shared" si="899"/>
        <v/>
      </c>
      <c r="AP1864" t="str">
        <f t="shared" si="900"/>
        <v/>
      </c>
    </row>
    <row r="1865" spans="1:42" hidden="1" x14ac:dyDescent="0.35">
      <c r="A1865" s="1">
        <v>40870855</v>
      </c>
      <c r="B1865" s="1" t="s">
        <v>577</v>
      </c>
      <c r="C1865" s="1" t="s">
        <v>578</v>
      </c>
      <c r="D1865" s="1">
        <v>2017</v>
      </c>
      <c r="E1865" s="1" t="s">
        <v>618</v>
      </c>
      <c r="F1865" s="1">
        <v>68021</v>
      </c>
      <c r="G1865" s="1" t="s">
        <v>335</v>
      </c>
      <c r="H1865" s="1" t="s">
        <v>166</v>
      </c>
      <c r="I1865" s="1" t="s">
        <v>597</v>
      </c>
      <c r="J1865" s="1">
        <v>2440</v>
      </c>
      <c r="K1865" s="1" t="s">
        <v>345</v>
      </c>
      <c r="L1865" s="1" t="s">
        <v>345</v>
      </c>
      <c r="M1865" s="1"/>
      <c r="N1865" s="1" t="s">
        <v>606</v>
      </c>
      <c r="O1865" s="1" t="str">
        <f t="shared" si="893"/>
        <v>No</v>
      </c>
      <c r="P1865" s="1" t="s">
        <v>722</v>
      </c>
      <c r="Q1865" s="1">
        <v>140</v>
      </c>
      <c r="R1865" s="1">
        <f t="shared" si="885"/>
        <v>0</v>
      </c>
      <c r="S1865" s="1">
        <v>80</v>
      </c>
      <c r="T1865" s="1" t="s">
        <v>30</v>
      </c>
      <c r="U1865" s="1">
        <f t="shared" si="910"/>
        <v>0</v>
      </c>
      <c r="V1865" s="1">
        <f t="shared" si="911"/>
        <v>0.08</v>
      </c>
      <c r="W1865" s="1" t="s">
        <v>318</v>
      </c>
      <c r="X1865" s="1" t="str">
        <f t="shared" si="902"/>
        <v>No</v>
      </c>
      <c r="AB1865" s="1" t="s">
        <v>503</v>
      </c>
      <c r="AC1865" t="str">
        <f t="shared" si="909"/>
        <v>No</v>
      </c>
      <c r="AD1865" t="str">
        <f t="shared" si="903"/>
        <v>No</v>
      </c>
      <c r="AE1865" t="str">
        <f t="shared" si="904"/>
        <v>No</v>
      </c>
      <c r="AF1865" t="str">
        <f t="shared" si="905"/>
        <v>No</v>
      </c>
      <c r="AG1865" t="str">
        <f t="shared" si="906"/>
        <v>Yes</v>
      </c>
      <c r="AH1865" s="1" t="s">
        <v>348</v>
      </c>
      <c r="AI1865" t="s">
        <v>348</v>
      </c>
      <c r="AJ1865" t="str">
        <f t="shared" si="895"/>
        <v/>
      </c>
      <c r="AK1865" t="str">
        <f t="shared" si="907"/>
        <v/>
      </c>
      <c r="AL1865" t="str">
        <f t="shared" si="908"/>
        <v/>
      </c>
      <c r="AM1865" t="str">
        <f t="shared" si="897"/>
        <v/>
      </c>
      <c r="AN1865" t="str">
        <f t="shared" si="898"/>
        <v>Pharmaceutical</v>
      </c>
      <c r="AO1865" t="str">
        <f t="shared" si="899"/>
        <v/>
      </c>
      <c r="AP1865" t="str">
        <f t="shared" si="900"/>
        <v/>
      </c>
    </row>
    <row r="1866" spans="1:42" hidden="1" x14ac:dyDescent="0.35">
      <c r="A1866" s="1">
        <v>40870855</v>
      </c>
      <c r="B1866" s="1" t="s">
        <v>577</v>
      </c>
      <c r="C1866" s="1" t="s">
        <v>578</v>
      </c>
      <c r="D1866" s="1">
        <v>2017</v>
      </c>
      <c r="E1866" s="1" t="s">
        <v>618</v>
      </c>
      <c r="F1866" s="1">
        <v>67518</v>
      </c>
      <c r="G1866" s="1" t="s">
        <v>303</v>
      </c>
      <c r="H1866" s="1" t="s">
        <v>137</v>
      </c>
      <c r="I1866" s="1" t="s">
        <v>597</v>
      </c>
      <c r="J1866" s="1">
        <v>2440</v>
      </c>
      <c r="K1866" s="1" t="s">
        <v>345</v>
      </c>
      <c r="L1866" s="1" t="s">
        <v>561</v>
      </c>
      <c r="M1866" s="1"/>
      <c r="N1866" s="1" t="s">
        <v>606</v>
      </c>
      <c r="O1866" s="1" t="str">
        <f t="shared" si="893"/>
        <v>No</v>
      </c>
      <c r="P1866" s="1" t="s">
        <v>722</v>
      </c>
      <c r="Q1866" s="1">
        <v>80</v>
      </c>
      <c r="R1866" s="1">
        <f t="shared" si="885"/>
        <v>0</v>
      </c>
      <c r="S1866" s="1">
        <v>61</v>
      </c>
      <c r="T1866" s="1" t="s">
        <v>30</v>
      </c>
      <c r="U1866" s="1">
        <f t="shared" si="910"/>
        <v>0</v>
      </c>
      <c r="V1866" s="1">
        <f t="shared" si="911"/>
        <v>6.0999999999999999E-2</v>
      </c>
      <c r="W1866" s="1" t="s">
        <v>231</v>
      </c>
      <c r="X1866" s="1" t="str">
        <f t="shared" si="902"/>
        <v>No</v>
      </c>
      <c r="AB1866" t="s">
        <v>479</v>
      </c>
      <c r="AC1866" t="str">
        <f t="shared" si="909"/>
        <v>No</v>
      </c>
      <c r="AD1866" t="str">
        <f t="shared" si="903"/>
        <v>No</v>
      </c>
      <c r="AE1866" t="str">
        <f t="shared" si="904"/>
        <v>No</v>
      </c>
      <c r="AF1866" t="str">
        <f t="shared" si="905"/>
        <v>Yes</v>
      </c>
      <c r="AG1866" t="str">
        <f t="shared" si="906"/>
        <v>Yes</v>
      </c>
      <c r="AH1866" s="1" t="s">
        <v>348</v>
      </c>
      <c r="AI1866" t="s">
        <v>348</v>
      </c>
      <c r="AJ1866" t="str">
        <f t="shared" si="895"/>
        <v/>
      </c>
      <c r="AK1866" t="str">
        <f t="shared" si="907"/>
        <v/>
      </c>
      <c r="AL1866" t="str">
        <f t="shared" si="908"/>
        <v/>
      </c>
      <c r="AM1866" t="str">
        <f t="shared" si="897"/>
        <v>Industrial</v>
      </c>
      <c r="AN1866" t="str">
        <f t="shared" si="898"/>
        <v>Pharmaceutical</v>
      </c>
      <c r="AO1866" t="str">
        <f t="shared" si="899"/>
        <v/>
      </c>
      <c r="AP1866" t="str">
        <f t="shared" si="900"/>
        <v/>
      </c>
    </row>
    <row r="1867" spans="1:42" hidden="1" x14ac:dyDescent="0.35">
      <c r="A1867" s="1">
        <v>40870855</v>
      </c>
      <c r="B1867" s="1" t="s">
        <v>577</v>
      </c>
      <c r="C1867" s="1" t="s">
        <v>578</v>
      </c>
      <c r="D1867" s="1">
        <v>2017</v>
      </c>
      <c r="E1867" s="1" t="s">
        <v>618</v>
      </c>
      <c r="F1867" s="1">
        <v>68006</v>
      </c>
      <c r="G1867" s="1" t="s">
        <v>325</v>
      </c>
      <c r="H1867" s="1" t="s">
        <v>156</v>
      </c>
      <c r="I1867" s="1" t="s">
        <v>597</v>
      </c>
      <c r="J1867" s="1">
        <v>2440</v>
      </c>
      <c r="K1867" s="1" t="s">
        <v>345</v>
      </c>
      <c r="L1867" s="1" t="s">
        <v>345</v>
      </c>
      <c r="M1867" s="1"/>
      <c r="N1867" s="1" t="s">
        <v>606</v>
      </c>
      <c r="O1867" s="1" t="str">
        <f t="shared" si="893"/>
        <v>No</v>
      </c>
      <c r="P1867" s="1" t="s">
        <v>722</v>
      </c>
      <c r="Q1867" s="1">
        <v>20</v>
      </c>
      <c r="R1867" s="1">
        <f t="shared" si="885"/>
        <v>0</v>
      </c>
      <c r="S1867" s="1">
        <v>20</v>
      </c>
      <c r="T1867" s="1" t="s">
        <v>30</v>
      </c>
      <c r="U1867" s="1">
        <f t="shared" si="910"/>
        <v>0</v>
      </c>
      <c r="V1867" s="1">
        <f t="shared" si="911"/>
        <v>0.02</v>
      </c>
      <c r="W1867" s="1" t="s">
        <v>318</v>
      </c>
      <c r="X1867" s="1" t="str">
        <f t="shared" si="902"/>
        <v>No</v>
      </c>
      <c r="AB1867" t="s">
        <v>496</v>
      </c>
      <c r="AC1867" t="str">
        <f t="shared" si="909"/>
        <v>No</v>
      </c>
      <c r="AD1867" t="str">
        <f t="shared" si="903"/>
        <v>No</v>
      </c>
      <c r="AE1867" t="str">
        <f t="shared" si="904"/>
        <v>No</v>
      </c>
      <c r="AF1867" t="str">
        <f t="shared" si="905"/>
        <v>No</v>
      </c>
      <c r="AG1867" t="str">
        <f t="shared" si="906"/>
        <v>Yes</v>
      </c>
      <c r="AH1867" s="1" t="s">
        <v>348</v>
      </c>
      <c r="AI1867" t="s">
        <v>348</v>
      </c>
      <c r="AJ1867" t="str">
        <f t="shared" si="895"/>
        <v/>
      </c>
      <c r="AK1867" t="str">
        <f t="shared" si="907"/>
        <v/>
      </c>
      <c r="AL1867" t="str">
        <f t="shared" si="908"/>
        <v/>
      </c>
      <c r="AM1867" t="str">
        <f t="shared" si="897"/>
        <v/>
      </c>
      <c r="AN1867" t="str">
        <f t="shared" si="898"/>
        <v>Pharmaceutical</v>
      </c>
      <c r="AO1867" t="str">
        <f t="shared" si="899"/>
        <v/>
      </c>
      <c r="AP1867" t="str">
        <f t="shared" si="900"/>
        <v/>
      </c>
    </row>
    <row r="1868" spans="1:42" hidden="1" x14ac:dyDescent="0.35">
      <c r="A1868" s="1">
        <v>40870855</v>
      </c>
      <c r="B1868" s="1" t="s">
        <v>577</v>
      </c>
      <c r="C1868" s="1" t="s">
        <v>578</v>
      </c>
      <c r="D1868" s="1">
        <v>2017</v>
      </c>
      <c r="E1868" s="1" t="s">
        <v>618</v>
      </c>
      <c r="F1868" s="1">
        <v>67999</v>
      </c>
      <c r="G1868" s="1" t="s">
        <v>320</v>
      </c>
      <c r="H1868" s="1" t="s">
        <v>492</v>
      </c>
      <c r="I1868" s="1" t="s">
        <v>597</v>
      </c>
      <c r="J1868" s="1">
        <v>2440</v>
      </c>
      <c r="K1868" s="1" t="s">
        <v>345</v>
      </c>
      <c r="L1868" s="1" t="s">
        <v>532</v>
      </c>
      <c r="M1868" s="1"/>
      <c r="N1868" s="1" t="s">
        <v>606</v>
      </c>
      <c r="O1868" s="1" t="str">
        <f t="shared" si="893"/>
        <v>No</v>
      </c>
      <c r="P1868" s="1" t="s">
        <v>722</v>
      </c>
      <c r="Q1868" s="1">
        <v>70</v>
      </c>
      <c r="R1868" s="1">
        <f t="shared" si="885"/>
        <v>0</v>
      </c>
      <c r="S1868" s="1">
        <v>70</v>
      </c>
      <c r="T1868" s="1" t="s">
        <v>30</v>
      </c>
      <c r="U1868" s="1">
        <f t="shared" si="910"/>
        <v>0</v>
      </c>
      <c r="V1868" s="1">
        <f t="shared" si="911"/>
        <v>7.0000000000000007E-2</v>
      </c>
      <c r="W1868" s="1" t="s">
        <v>318</v>
      </c>
      <c r="X1868" s="1" t="str">
        <f t="shared" si="902"/>
        <v>No</v>
      </c>
      <c r="AB1868" s="1" t="s">
        <v>491</v>
      </c>
      <c r="AC1868" t="str">
        <f t="shared" si="909"/>
        <v>No</v>
      </c>
      <c r="AD1868" t="str">
        <f t="shared" si="903"/>
        <v>No</v>
      </c>
      <c r="AE1868" t="str">
        <f t="shared" si="904"/>
        <v>No</v>
      </c>
      <c r="AF1868" t="str">
        <f t="shared" si="905"/>
        <v>No</v>
      </c>
      <c r="AG1868" t="str">
        <f t="shared" si="906"/>
        <v>No</v>
      </c>
      <c r="AH1868" s="1" t="s">
        <v>348</v>
      </c>
      <c r="AI1868" t="s">
        <v>349</v>
      </c>
      <c r="AJ1868" t="str">
        <f t="shared" si="895"/>
        <v/>
      </c>
      <c r="AK1868" t="str">
        <f t="shared" si="907"/>
        <v/>
      </c>
      <c r="AL1868" t="str">
        <f t="shared" si="908"/>
        <v/>
      </c>
      <c r="AM1868" t="str">
        <f t="shared" si="897"/>
        <v/>
      </c>
      <c r="AN1868" t="str">
        <f t="shared" si="898"/>
        <v/>
      </c>
      <c r="AO1868" t="str">
        <f t="shared" si="899"/>
        <v/>
      </c>
      <c r="AP1868" t="str">
        <f t="shared" si="900"/>
        <v>Other</v>
      </c>
    </row>
    <row r="1869" spans="1:42" hidden="1" x14ac:dyDescent="0.35">
      <c r="A1869" s="1">
        <v>40870855</v>
      </c>
      <c r="B1869" s="1" t="s">
        <v>577</v>
      </c>
      <c r="C1869" s="1" t="s">
        <v>578</v>
      </c>
      <c r="D1869" s="1">
        <v>2017</v>
      </c>
      <c r="E1869" s="1" t="s">
        <v>618</v>
      </c>
      <c r="F1869" s="1">
        <v>67519</v>
      </c>
      <c r="G1869" s="1" t="s">
        <v>304</v>
      </c>
      <c r="H1869" s="1" t="s">
        <v>138</v>
      </c>
      <c r="I1869" s="1" t="s">
        <v>597</v>
      </c>
      <c r="J1869" s="1">
        <v>2440</v>
      </c>
      <c r="K1869" s="1" t="s">
        <v>345</v>
      </c>
      <c r="L1869" s="1" t="s">
        <v>345</v>
      </c>
      <c r="M1869" s="1"/>
      <c r="N1869" s="1" t="s">
        <v>606</v>
      </c>
      <c r="O1869" s="1" t="str">
        <f t="shared" si="893"/>
        <v>No</v>
      </c>
      <c r="P1869" s="1" t="s">
        <v>722</v>
      </c>
      <c r="Q1869" s="1">
        <v>20</v>
      </c>
      <c r="R1869" s="1">
        <f t="shared" si="885"/>
        <v>0</v>
      </c>
      <c r="S1869" s="1">
        <v>200</v>
      </c>
      <c r="T1869" s="1" t="s">
        <v>30</v>
      </c>
      <c r="U1869" s="1">
        <f t="shared" si="910"/>
        <v>0</v>
      </c>
      <c r="V1869" s="1">
        <f t="shared" si="911"/>
        <v>0.2</v>
      </c>
      <c r="W1869" s="1" t="s">
        <v>231</v>
      </c>
      <c r="X1869" s="1" t="str">
        <f t="shared" si="902"/>
        <v>No</v>
      </c>
      <c r="AB1869" t="s">
        <v>480</v>
      </c>
      <c r="AC1869" t="str">
        <f t="shared" si="909"/>
        <v>No</v>
      </c>
      <c r="AD1869" t="str">
        <f t="shared" si="903"/>
        <v>No</v>
      </c>
      <c r="AE1869" t="str">
        <f t="shared" si="904"/>
        <v>No</v>
      </c>
      <c r="AF1869" t="str">
        <f t="shared" si="905"/>
        <v>No</v>
      </c>
      <c r="AG1869" t="str">
        <f t="shared" si="906"/>
        <v>Yes</v>
      </c>
      <c r="AH1869" s="1" t="s">
        <v>348</v>
      </c>
      <c r="AI1869" t="s">
        <v>348</v>
      </c>
      <c r="AJ1869" t="str">
        <f t="shared" si="895"/>
        <v/>
      </c>
      <c r="AK1869" t="str">
        <f t="shared" si="907"/>
        <v/>
      </c>
      <c r="AL1869" t="str">
        <f t="shared" si="908"/>
        <v/>
      </c>
      <c r="AM1869" t="str">
        <f t="shared" si="897"/>
        <v/>
      </c>
      <c r="AN1869" t="str">
        <f t="shared" si="898"/>
        <v>Pharmaceutical</v>
      </c>
      <c r="AO1869" t="str">
        <f t="shared" si="899"/>
        <v/>
      </c>
      <c r="AP1869" t="str">
        <f t="shared" si="900"/>
        <v/>
      </c>
    </row>
    <row r="1870" spans="1:42" hidden="1" x14ac:dyDescent="0.35">
      <c r="A1870" s="1">
        <v>40870855</v>
      </c>
      <c r="B1870" s="1" t="s">
        <v>577</v>
      </c>
      <c r="C1870" s="1" t="s">
        <v>578</v>
      </c>
      <c r="D1870" s="1">
        <v>2017</v>
      </c>
      <c r="E1870" s="1" t="s">
        <v>618</v>
      </c>
      <c r="F1870" s="1">
        <v>67499</v>
      </c>
      <c r="G1870" s="1" t="s">
        <v>286</v>
      </c>
      <c r="H1870" s="1" t="s">
        <v>122</v>
      </c>
      <c r="I1870" s="1" t="s">
        <v>597</v>
      </c>
      <c r="J1870" s="1">
        <v>2440</v>
      </c>
      <c r="K1870" s="1" t="s">
        <v>345</v>
      </c>
      <c r="L1870" s="1" t="s">
        <v>567</v>
      </c>
      <c r="M1870" s="1"/>
      <c r="N1870" s="1" t="s">
        <v>606</v>
      </c>
      <c r="O1870" s="1" t="str">
        <f t="shared" ref="O1870:O1901" si="912">IF(N1870="&lt;", "No", "Yes")</f>
        <v>No</v>
      </c>
      <c r="P1870" s="1" t="s">
        <v>722</v>
      </c>
      <c r="Q1870" s="1">
        <v>4</v>
      </c>
      <c r="R1870" s="1">
        <f t="shared" si="885"/>
        <v>0</v>
      </c>
      <c r="S1870" s="1">
        <v>4</v>
      </c>
      <c r="T1870" s="1" t="s">
        <v>30</v>
      </c>
      <c r="U1870" s="1">
        <f t="shared" si="910"/>
        <v>0</v>
      </c>
      <c r="V1870" s="1">
        <f t="shared" si="911"/>
        <v>4.0000000000000001E-3</v>
      </c>
      <c r="W1870" s="1" t="s">
        <v>231</v>
      </c>
      <c r="X1870" s="1" t="str">
        <f t="shared" si="902"/>
        <v>No</v>
      </c>
      <c r="AB1870" t="s">
        <v>461</v>
      </c>
      <c r="AC1870" s="1" t="s">
        <v>349</v>
      </c>
      <c r="AD1870" t="str">
        <f t="shared" si="903"/>
        <v>No</v>
      </c>
      <c r="AE1870" t="str">
        <f t="shared" si="904"/>
        <v>No</v>
      </c>
      <c r="AF1870" t="str">
        <f t="shared" si="905"/>
        <v>Yes</v>
      </c>
      <c r="AG1870" t="str">
        <f t="shared" si="906"/>
        <v>Yes</v>
      </c>
      <c r="AH1870" s="1" t="s">
        <v>348</v>
      </c>
      <c r="AI1870" t="s">
        <v>348</v>
      </c>
      <c r="AJ1870" t="str">
        <f t="shared" si="895"/>
        <v>Pesticide</v>
      </c>
      <c r="AK1870" t="str">
        <f t="shared" si="907"/>
        <v/>
      </c>
      <c r="AL1870" t="str">
        <f t="shared" si="908"/>
        <v/>
      </c>
      <c r="AM1870" t="str">
        <f t="shared" si="897"/>
        <v>Industrial</v>
      </c>
      <c r="AN1870" t="str">
        <f t="shared" si="898"/>
        <v>Pharmaceutical</v>
      </c>
      <c r="AO1870" t="str">
        <f t="shared" si="899"/>
        <v/>
      </c>
      <c r="AP1870" t="str">
        <f t="shared" si="900"/>
        <v/>
      </c>
    </row>
    <row r="1871" spans="1:42" hidden="1" x14ac:dyDescent="0.35">
      <c r="A1871" s="1">
        <v>40870855</v>
      </c>
      <c r="B1871" s="1" t="s">
        <v>577</v>
      </c>
      <c r="C1871" s="1" t="s">
        <v>578</v>
      </c>
      <c r="D1871" s="1">
        <v>2017</v>
      </c>
      <c r="E1871" s="1" t="s">
        <v>618</v>
      </c>
      <c r="F1871" s="1">
        <v>68009</v>
      </c>
      <c r="G1871" s="1" t="s">
        <v>328</v>
      </c>
      <c r="H1871" s="1" t="s">
        <v>159</v>
      </c>
      <c r="I1871" s="1" t="s">
        <v>597</v>
      </c>
      <c r="J1871" s="1">
        <v>2440</v>
      </c>
      <c r="K1871" s="1" t="s">
        <v>345</v>
      </c>
      <c r="L1871" s="1" t="s">
        <v>563</v>
      </c>
      <c r="M1871" s="1"/>
      <c r="N1871" s="1" t="s">
        <v>606</v>
      </c>
      <c r="O1871" s="1" t="str">
        <f t="shared" si="912"/>
        <v>No</v>
      </c>
      <c r="P1871" s="1" t="s">
        <v>722</v>
      </c>
      <c r="Q1871" s="1">
        <v>20</v>
      </c>
      <c r="R1871" s="1">
        <f t="shared" si="885"/>
        <v>0</v>
      </c>
      <c r="S1871" s="1">
        <v>28</v>
      </c>
      <c r="T1871" s="1" t="s">
        <v>30</v>
      </c>
      <c r="U1871" s="1">
        <f t="shared" si="910"/>
        <v>0</v>
      </c>
      <c r="V1871" s="1">
        <f t="shared" si="911"/>
        <v>2.8000000000000001E-2</v>
      </c>
      <c r="W1871" s="1" t="s">
        <v>318</v>
      </c>
      <c r="X1871" s="1" t="str">
        <f t="shared" si="902"/>
        <v>No</v>
      </c>
      <c r="AB1871" t="s">
        <v>498</v>
      </c>
      <c r="AC1871" t="str">
        <f>IF(ISNUMBER(SEARCH("Pesticide, active_ingredient", AB1871)), "Yes", "No")</f>
        <v>No</v>
      </c>
      <c r="AD1871" t="str">
        <f t="shared" si="903"/>
        <v>Yes</v>
      </c>
      <c r="AE1871" t="str">
        <f t="shared" si="904"/>
        <v>No</v>
      </c>
      <c r="AF1871" t="str">
        <f t="shared" si="905"/>
        <v>No</v>
      </c>
      <c r="AG1871" t="str">
        <f t="shared" si="906"/>
        <v>Yes</v>
      </c>
      <c r="AH1871" s="1" t="s">
        <v>348</v>
      </c>
      <c r="AI1871" t="s">
        <v>348</v>
      </c>
      <c r="AJ1871" t="str">
        <f t="shared" si="895"/>
        <v/>
      </c>
      <c r="AK1871" t="str">
        <f t="shared" si="907"/>
        <v>PCP</v>
      </c>
      <c r="AL1871" t="str">
        <f t="shared" si="908"/>
        <v/>
      </c>
      <c r="AM1871" t="str">
        <f t="shared" si="897"/>
        <v/>
      </c>
      <c r="AN1871" t="str">
        <f t="shared" si="898"/>
        <v>Pharmaceutical</v>
      </c>
      <c r="AO1871" t="str">
        <f t="shared" si="899"/>
        <v/>
      </c>
      <c r="AP1871" t="str">
        <f t="shared" si="900"/>
        <v/>
      </c>
    </row>
    <row r="1872" spans="1:42" hidden="1" x14ac:dyDescent="0.35">
      <c r="A1872" s="1">
        <v>40870855</v>
      </c>
      <c r="B1872" s="1" t="s">
        <v>577</v>
      </c>
      <c r="C1872" s="1" t="s">
        <v>578</v>
      </c>
      <c r="D1872" s="1">
        <v>2017</v>
      </c>
      <c r="E1872" s="1" t="s">
        <v>618</v>
      </c>
      <c r="F1872" s="1">
        <v>67531</v>
      </c>
      <c r="G1872" s="1" t="s">
        <v>314</v>
      </c>
      <c r="H1872" s="1" t="s">
        <v>148</v>
      </c>
      <c r="I1872" s="1" t="s">
        <v>597</v>
      </c>
      <c r="J1872" s="1">
        <v>2440</v>
      </c>
      <c r="K1872" s="1" t="s">
        <v>345</v>
      </c>
      <c r="L1872" s="1" t="s">
        <v>345</v>
      </c>
      <c r="M1872" s="1"/>
      <c r="N1872" s="1" t="s">
        <v>606</v>
      </c>
      <c r="O1872" s="1" t="str">
        <f t="shared" si="912"/>
        <v>No</v>
      </c>
      <c r="P1872" s="1" t="s">
        <v>722</v>
      </c>
      <c r="Q1872" s="1">
        <v>140</v>
      </c>
      <c r="R1872" s="1">
        <f t="shared" si="885"/>
        <v>0</v>
      </c>
      <c r="S1872" s="1">
        <v>97</v>
      </c>
      <c r="T1872" s="1" t="s">
        <v>30</v>
      </c>
      <c r="U1872" s="1">
        <f t="shared" si="910"/>
        <v>0</v>
      </c>
      <c r="V1872" s="1">
        <f t="shared" si="911"/>
        <v>9.7000000000000003E-2</v>
      </c>
      <c r="W1872" s="1" t="s">
        <v>231</v>
      </c>
      <c r="X1872" s="1" t="str">
        <f t="shared" si="902"/>
        <v>No</v>
      </c>
      <c r="AB1872" s="1" t="s">
        <v>488</v>
      </c>
      <c r="AC1872" t="str">
        <f>IF(ISNUMBER(SEARCH("Pesticide, active_ingredient", AB1872)), "Yes", "No")</f>
        <v>No</v>
      </c>
      <c r="AD1872" t="str">
        <f t="shared" si="903"/>
        <v>No</v>
      </c>
      <c r="AE1872" t="str">
        <f t="shared" si="904"/>
        <v>No</v>
      </c>
      <c r="AF1872" t="str">
        <f t="shared" si="905"/>
        <v>No</v>
      </c>
      <c r="AG1872" t="str">
        <f t="shared" si="906"/>
        <v>Yes</v>
      </c>
      <c r="AH1872" s="1" t="s">
        <v>348</v>
      </c>
      <c r="AI1872" t="s">
        <v>348</v>
      </c>
      <c r="AJ1872" t="str">
        <f t="shared" si="895"/>
        <v/>
      </c>
      <c r="AK1872" t="str">
        <f t="shared" si="907"/>
        <v/>
      </c>
      <c r="AL1872" t="str">
        <f t="shared" si="908"/>
        <v/>
      </c>
      <c r="AM1872" t="str">
        <f t="shared" si="897"/>
        <v/>
      </c>
      <c r="AN1872" t="str">
        <f t="shared" si="898"/>
        <v>Pharmaceutical</v>
      </c>
      <c r="AO1872" t="str">
        <f t="shared" si="899"/>
        <v/>
      </c>
      <c r="AP1872" t="str">
        <f t="shared" si="900"/>
        <v/>
      </c>
    </row>
    <row r="1873" spans="1:42" hidden="1" x14ac:dyDescent="0.35">
      <c r="A1873" s="1">
        <v>40870855</v>
      </c>
      <c r="B1873" s="1" t="s">
        <v>577</v>
      </c>
      <c r="C1873" s="1" t="s">
        <v>578</v>
      </c>
      <c r="D1873" s="1">
        <v>2017</v>
      </c>
      <c r="E1873" s="1" t="s">
        <v>618</v>
      </c>
      <c r="F1873" s="1">
        <v>62818</v>
      </c>
      <c r="G1873" s="1" t="s">
        <v>218</v>
      </c>
      <c r="H1873" s="1" t="s">
        <v>55</v>
      </c>
      <c r="I1873" s="1" t="s">
        <v>596</v>
      </c>
      <c r="J1873" s="1">
        <v>4433</v>
      </c>
      <c r="K1873" s="1" t="s">
        <v>614</v>
      </c>
      <c r="L1873" s="1" t="s">
        <v>558</v>
      </c>
      <c r="M1873" s="1" t="s">
        <v>715</v>
      </c>
      <c r="N1873" s="1" t="s">
        <v>607</v>
      </c>
      <c r="O1873" s="1" t="str">
        <f t="shared" si="912"/>
        <v>Yes</v>
      </c>
      <c r="P1873" s="1" t="s">
        <v>349</v>
      </c>
      <c r="Q1873" s="1">
        <v>0.6</v>
      </c>
      <c r="R1873" s="1">
        <f t="shared" si="885"/>
        <v>0.6</v>
      </c>
      <c r="S1873" s="1">
        <v>1.6</v>
      </c>
      <c r="T1873" s="1" t="s">
        <v>7</v>
      </c>
      <c r="U1873" s="1">
        <f>R1873/1</f>
        <v>0.6</v>
      </c>
      <c r="V1873" s="1">
        <f>S1873</f>
        <v>1.6</v>
      </c>
      <c r="W1873" s="1" t="s">
        <v>177</v>
      </c>
      <c r="X1873" s="1" t="str">
        <f t="shared" si="902"/>
        <v>Yes</v>
      </c>
      <c r="AB1873" t="s">
        <v>394</v>
      </c>
      <c r="AC1873" t="str">
        <f>IF(ISNUMBER(SEARCH("Pesticide, active_ingredient", AB1873)), "Yes", "No")</f>
        <v>No</v>
      </c>
      <c r="AD1873" t="str">
        <f t="shared" si="903"/>
        <v>Yes</v>
      </c>
      <c r="AE1873" t="str">
        <f t="shared" si="904"/>
        <v>Yes</v>
      </c>
      <c r="AF1873" t="str">
        <f t="shared" si="905"/>
        <v>No</v>
      </c>
      <c r="AG1873" t="str">
        <f t="shared" si="906"/>
        <v>Yes</v>
      </c>
      <c r="AH1873" s="1" t="s">
        <v>348</v>
      </c>
      <c r="AI1873" t="s">
        <v>348</v>
      </c>
      <c r="AJ1873" t="str">
        <f t="shared" si="895"/>
        <v/>
      </c>
      <c r="AK1873" t="str">
        <f t="shared" si="907"/>
        <v>PCP</v>
      </c>
      <c r="AL1873" t="str">
        <f t="shared" si="908"/>
        <v>Consumer</v>
      </c>
      <c r="AM1873" t="str">
        <f t="shared" si="897"/>
        <v/>
      </c>
      <c r="AN1873" t="str">
        <f t="shared" si="898"/>
        <v>Pharmaceutical</v>
      </c>
      <c r="AO1873" t="str">
        <f t="shared" si="899"/>
        <v/>
      </c>
      <c r="AP1873" t="str">
        <f t="shared" si="900"/>
        <v/>
      </c>
    </row>
    <row r="1874" spans="1:42" hidden="1" x14ac:dyDescent="0.35">
      <c r="A1874" s="1">
        <v>40870855</v>
      </c>
      <c r="B1874" s="1" t="s">
        <v>577</v>
      </c>
      <c r="C1874" s="1" t="s">
        <v>578</v>
      </c>
      <c r="D1874" s="1">
        <v>2017</v>
      </c>
      <c r="E1874" s="1" t="s">
        <v>618</v>
      </c>
      <c r="F1874" s="1">
        <v>67489</v>
      </c>
      <c r="G1874" s="1" t="s">
        <v>278</v>
      </c>
      <c r="H1874" s="1" t="s">
        <v>114</v>
      </c>
      <c r="I1874" s="1" t="s">
        <v>597</v>
      </c>
      <c r="J1874" s="1">
        <v>2440</v>
      </c>
      <c r="K1874" s="1" t="s">
        <v>345</v>
      </c>
      <c r="L1874" s="1" t="s">
        <v>345</v>
      </c>
      <c r="M1874" s="1"/>
      <c r="N1874" s="1" t="s">
        <v>606</v>
      </c>
      <c r="O1874" s="1" t="str">
        <f t="shared" si="912"/>
        <v>No</v>
      </c>
      <c r="P1874" s="1" t="s">
        <v>722</v>
      </c>
      <c r="Q1874" s="1">
        <v>14</v>
      </c>
      <c r="R1874" s="1">
        <f t="shared" si="885"/>
        <v>0</v>
      </c>
      <c r="S1874" s="1">
        <v>6.4</v>
      </c>
      <c r="T1874" s="1" t="s">
        <v>30</v>
      </c>
      <c r="U1874" s="1">
        <f t="shared" ref="U1874:V1879" si="913">R1874/1000</f>
        <v>0</v>
      </c>
      <c r="V1874" s="1">
        <f t="shared" si="913"/>
        <v>6.4000000000000003E-3</v>
      </c>
      <c r="W1874" s="1" t="s">
        <v>231</v>
      </c>
      <c r="X1874" s="1" t="str">
        <f t="shared" si="902"/>
        <v>No</v>
      </c>
      <c r="AB1874" t="s">
        <v>454</v>
      </c>
      <c r="AC1874" t="str">
        <f>IF(ISNUMBER(SEARCH("Pesticide, active_ingredient", AB1874)), "Yes", "No")</f>
        <v>No</v>
      </c>
      <c r="AD1874" t="str">
        <f t="shared" si="903"/>
        <v>No</v>
      </c>
      <c r="AE1874" t="str">
        <f t="shared" si="904"/>
        <v>No</v>
      </c>
      <c r="AF1874" t="str">
        <f t="shared" si="905"/>
        <v>No</v>
      </c>
      <c r="AG1874" t="str">
        <f t="shared" si="906"/>
        <v>Yes</v>
      </c>
      <c r="AH1874" s="1" t="s">
        <v>348</v>
      </c>
      <c r="AI1874" t="s">
        <v>348</v>
      </c>
      <c r="AJ1874" t="str">
        <f t="shared" si="895"/>
        <v/>
      </c>
      <c r="AK1874" t="str">
        <f t="shared" si="907"/>
        <v/>
      </c>
      <c r="AL1874" t="str">
        <f t="shared" si="908"/>
        <v/>
      </c>
      <c r="AM1874" t="str">
        <f t="shared" si="897"/>
        <v/>
      </c>
      <c r="AN1874" t="str">
        <f t="shared" si="898"/>
        <v>Pharmaceutical</v>
      </c>
      <c r="AO1874" t="str">
        <f t="shared" si="899"/>
        <v/>
      </c>
      <c r="AP1874" t="str">
        <f t="shared" si="900"/>
        <v/>
      </c>
    </row>
    <row r="1875" spans="1:42" hidden="1" x14ac:dyDescent="0.35">
      <c r="A1875" s="1">
        <v>40870855</v>
      </c>
      <c r="B1875" s="1" t="s">
        <v>577</v>
      </c>
      <c r="C1875" s="1" t="s">
        <v>578</v>
      </c>
      <c r="D1875" s="1">
        <v>2017</v>
      </c>
      <c r="E1875" s="1" t="s">
        <v>618</v>
      </c>
      <c r="F1875" s="1">
        <v>67459</v>
      </c>
      <c r="G1875" s="1" t="s">
        <v>254</v>
      </c>
      <c r="H1875" s="1" t="s">
        <v>92</v>
      </c>
      <c r="I1875" s="1" t="s">
        <v>597</v>
      </c>
      <c r="J1875" s="1">
        <v>2440</v>
      </c>
      <c r="K1875" s="1" t="s">
        <v>345</v>
      </c>
      <c r="L1875" s="1" t="s">
        <v>565</v>
      </c>
      <c r="M1875" s="1"/>
      <c r="N1875" s="1" t="s">
        <v>606</v>
      </c>
      <c r="O1875" s="1" t="str">
        <f t="shared" si="912"/>
        <v>No</v>
      </c>
      <c r="P1875" s="1" t="s">
        <v>722</v>
      </c>
      <c r="Q1875" s="1">
        <v>200</v>
      </c>
      <c r="R1875" s="1">
        <f t="shared" ref="R1875:R1938" si="914">IF(O1875="No", 0, Q1875)</f>
        <v>0</v>
      </c>
      <c r="S1875" s="1">
        <v>147</v>
      </c>
      <c r="T1875" s="1" t="s">
        <v>30</v>
      </c>
      <c r="U1875" s="1">
        <f t="shared" si="913"/>
        <v>0</v>
      </c>
      <c r="V1875" s="1">
        <f t="shared" si="913"/>
        <v>0.14699999999999999</v>
      </c>
      <c r="W1875" s="1" t="s">
        <v>231</v>
      </c>
      <c r="X1875" s="1" t="str">
        <f t="shared" si="902"/>
        <v>No</v>
      </c>
      <c r="AB1875" t="s">
        <v>430</v>
      </c>
      <c r="AC1875" s="1" t="s">
        <v>349</v>
      </c>
      <c r="AD1875" t="str">
        <f t="shared" si="903"/>
        <v>Yes</v>
      </c>
      <c r="AE1875" t="str">
        <f t="shared" si="904"/>
        <v>No</v>
      </c>
      <c r="AF1875" t="str">
        <f t="shared" si="905"/>
        <v>Yes</v>
      </c>
      <c r="AG1875" t="str">
        <f t="shared" si="906"/>
        <v>Yes</v>
      </c>
      <c r="AH1875" s="1" t="s">
        <v>348</v>
      </c>
      <c r="AI1875" t="s">
        <v>348</v>
      </c>
      <c r="AJ1875" t="str">
        <f t="shared" si="895"/>
        <v>Pesticide</v>
      </c>
      <c r="AK1875" t="str">
        <f t="shared" si="907"/>
        <v>PCP</v>
      </c>
      <c r="AL1875" t="str">
        <f t="shared" si="908"/>
        <v/>
      </c>
      <c r="AM1875" t="str">
        <f t="shared" si="897"/>
        <v>Industrial</v>
      </c>
      <c r="AN1875" t="str">
        <f t="shared" si="898"/>
        <v>Pharmaceutical</v>
      </c>
      <c r="AO1875" t="str">
        <f t="shared" si="899"/>
        <v/>
      </c>
      <c r="AP1875" t="str">
        <f t="shared" si="900"/>
        <v/>
      </c>
    </row>
    <row r="1876" spans="1:42" hidden="1" x14ac:dyDescent="0.35">
      <c r="A1876" s="1">
        <v>40870855</v>
      </c>
      <c r="B1876" s="1" t="s">
        <v>577</v>
      </c>
      <c r="C1876" s="1" t="s">
        <v>578</v>
      </c>
      <c r="D1876" s="1">
        <v>2017</v>
      </c>
      <c r="E1876" s="1" t="s">
        <v>618</v>
      </c>
      <c r="F1876" s="1">
        <v>67483</v>
      </c>
      <c r="G1876" s="1" t="s">
        <v>273</v>
      </c>
      <c r="H1876" s="1" t="s">
        <v>109</v>
      </c>
      <c r="I1876" s="1" t="s">
        <v>597</v>
      </c>
      <c r="J1876" s="1">
        <v>2440</v>
      </c>
      <c r="K1876" s="1" t="s">
        <v>345</v>
      </c>
      <c r="L1876" s="1" t="s">
        <v>561</v>
      </c>
      <c r="M1876" s="1"/>
      <c r="N1876" s="1" t="s">
        <v>606</v>
      </c>
      <c r="O1876" s="1" t="str">
        <f t="shared" si="912"/>
        <v>No</v>
      </c>
      <c r="P1876" s="1" t="s">
        <v>722</v>
      </c>
      <c r="Q1876" s="1">
        <v>150</v>
      </c>
      <c r="R1876" s="1">
        <f t="shared" si="914"/>
        <v>0</v>
      </c>
      <c r="S1876" s="1">
        <v>150</v>
      </c>
      <c r="T1876" s="1" t="s">
        <v>30</v>
      </c>
      <c r="U1876" s="1">
        <f t="shared" si="913"/>
        <v>0</v>
      </c>
      <c r="V1876" s="1">
        <f t="shared" si="913"/>
        <v>0.15</v>
      </c>
      <c r="W1876" s="1" t="s">
        <v>231</v>
      </c>
      <c r="X1876" s="1" t="str">
        <f t="shared" si="902"/>
        <v>No</v>
      </c>
      <c r="AB1876" t="s">
        <v>449</v>
      </c>
      <c r="AC1876" t="str">
        <f>IF(ISNUMBER(SEARCH("Pesticide, active_ingredient", AB1876)), "Yes", "No")</f>
        <v>No</v>
      </c>
      <c r="AD1876" t="str">
        <f t="shared" si="903"/>
        <v>No</v>
      </c>
      <c r="AE1876" t="str">
        <f t="shared" si="904"/>
        <v>No</v>
      </c>
      <c r="AF1876" t="str">
        <f t="shared" si="905"/>
        <v>Yes</v>
      </c>
      <c r="AG1876" t="str">
        <f t="shared" si="906"/>
        <v>Yes</v>
      </c>
      <c r="AH1876" s="1" t="s">
        <v>348</v>
      </c>
      <c r="AI1876" t="s">
        <v>348</v>
      </c>
      <c r="AJ1876" t="str">
        <f t="shared" si="895"/>
        <v/>
      </c>
      <c r="AK1876" t="str">
        <f t="shared" si="907"/>
        <v/>
      </c>
      <c r="AL1876" t="str">
        <f t="shared" si="908"/>
        <v/>
      </c>
      <c r="AM1876" t="str">
        <f t="shared" si="897"/>
        <v>Industrial</v>
      </c>
      <c r="AN1876" t="str">
        <f t="shared" si="898"/>
        <v>Pharmaceutical</v>
      </c>
      <c r="AO1876" t="str">
        <f t="shared" si="899"/>
        <v/>
      </c>
      <c r="AP1876" t="str">
        <f t="shared" si="900"/>
        <v/>
      </c>
    </row>
    <row r="1877" spans="1:42" hidden="1" x14ac:dyDescent="0.35">
      <c r="A1877" s="1">
        <v>40870855</v>
      </c>
      <c r="B1877" s="1" t="s">
        <v>577</v>
      </c>
      <c r="C1877" s="1" t="s">
        <v>578</v>
      </c>
      <c r="D1877" s="1">
        <v>2017</v>
      </c>
      <c r="E1877" s="1" t="s">
        <v>618</v>
      </c>
      <c r="F1877" s="1">
        <v>67444</v>
      </c>
      <c r="G1877" s="1" t="s">
        <v>204</v>
      </c>
      <c r="H1877" s="1" t="s">
        <v>37</v>
      </c>
      <c r="I1877" s="1" t="s">
        <v>597</v>
      </c>
      <c r="J1877" s="1">
        <v>2440</v>
      </c>
      <c r="K1877" s="1" t="s">
        <v>345</v>
      </c>
      <c r="L1877" s="1" t="s">
        <v>714</v>
      </c>
      <c r="M1877" s="1" t="s">
        <v>714</v>
      </c>
      <c r="N1877" s="1" t="s">
        <v>607</v>
      </c>
      <c r="O1877" s="1" t="str">
        <f t="shared" si="912"/>
        <v>Yes</v>
      </c>
      <c r="P1877" s="1" t="s">
        <v>349</v>
      </c>
      <c r="Q1877" s="1">
        <v>5.64</v>
      </c>
      <c r="R1877" s="1">
        <f t="shared" si="914"/>
        <v>5.64</v>
      </c>
      <c r="S1877" s="1">
        <v>6.4</v>
      </c>
      <c r="T1877" s="1" t="s">
        <v>30</v>
      </c>
      <c r="U1877" s="1">
        <f t="shared" si="913"/>
        <v>5.64E-3</v>
      </c>
      <c r="V1877" s="1">
        <f t="shared" si="913"/>
        <v>6.4000000000000003E-3</v>
      </c>
      <c r="W1877" s="1" t="s">
        <v>231</v>
      </c>
      <c r="X1877" s="1" t="str">
        <f t="shared" si="902"/>
        <v>Yes</v>
      </c>
      <c r="AB1877" s="1" t="s">
        <v>377</v>
      </c>
      <c r="AC1877" t="str">
        <f>IF(ISNUMBER(SEARCH("Pesticide, active_ingredient", AB1877)), "Yes", "No")</f>
        <v>No</v>
      </c>
      <c r="AD1877" t="str">
        <f t="shared" si="903"/>
        <v>No</v>
      </c>
      <c r="AE1877" t="str">
        <f t="shared" si="904"/>
        <v>No</v>
      </c>
      <c r="AF1877" t="str">
        <f t="shared" si="905"/>
        <v>No</v>
      </c>
      <c r="AG1877" t="str">
        <f t="shared" si="906"/>
        <v>Yes</v>
      </c>
      <c r="AH1877" s="1" t="s">
        <v>348</v>
      </c>
      <c r="AI1877" t="s">
        <v>348</v>
      </c>
      <c r="AJ1877" t="str">
        <f t="shared" si="895"/>
        <v/>
      </c>
      <c r="AK1877" t="str">
        <f t="shared" si="907"/>
        <v/>
      </c>
      <c r="AL1877" t="str">
        <f t="shared" si="908"/>
        <v/>
      </c>
      <c r="AM1877" t="str">
        <f t="shared" si="897"/>
        <v/>
      </c>
      <c r="AN1877" t="str">
        <f t="shared" si="898"/>
        <v>Pharmaceutical</v>
      </c>
      <c r="AO1877" t="str">
        <f t="shared" si="899"/>
        <v/>
      </c>
      <c r="AP1877" t="str">
        <f t="shared" si="900"/>
        <v/>
      </c>
    </row>
    <row r="1878" spans="1:42" hidden="1" x14ac:dyDescent="0.35">
      <c r="A1878" s="1">
        <v>40870855</v>
      </c>
      <c r="B1878" s="1" t="s">
        <v>577</v>
      </c>
      <c r="C1878" s="1" t="s">
        <v>578</v>
      </c>
      <c r="D1878" s="1">
        <v>2017</v>
      </c>
      <c r="E1878" s="1" t="s">
        <v>618</v>
      </c>
      <c r="F1878" s="1">
        <v>67522</v>
      </c>
      <c r="G1878" s="1" t="s">
        <v>306</v>
      </c>
      <c r="H1878" s="1" t="s">
        <v>140</v>
      </c>
      <c r="I1878" s="1" t="s">
        <v>597</v>
      </c>
      <c r="J1878" s="1">
        <v>2440</v>
      </c>
      <c r="K1878" s="1" t="s">
        <v>345</v>
      </c>
      <c r="L1878" s="1" t="s">
        <v>345</v>
      </c>
      <c r="M1878" s="1"/>
      <c r="N1878" s="1" t="s">
        <v>606</v>
      </c>
      <c r="O1878" s="1" t="str">
        <f t="shared" si="912"/>
        <v>No</v>
      </c>
      <c r="P1878" s="1" t="s">
        <v>722</v>
      </c>
      <c r="Q1878" s="1">
        <v>37</v>
      </c>
      <c r="R1878" s="1">
        <f t="shared" si="914"/>
        <v>0</v>
      </c>
      <c r="S1878" s="1">
        <v>37</v>
      </c>
      <c r="T1878" s="1" t="s">
        <v>30</v>
      </c>
      <c r="U1878" s="1">
        <f t="shared" si="913"/>
        <v>0</v>
      </c>
      <c r="V1878" s="1">
        <f t="shared" si="913"/>
        <v>3.6999999999999998E-2</v>
      </c>
      <c r="W1878" s="1" t="s">
        <v>231</v>
      </c>
      <c r="X1878" s="1" t="str">
        <f t="shared" si="902"/>
        <v>No</v>
      </c>
      <c r="AB1878" t="s">
        <v>481</v>
      </c>
      <c r="AC1878" t="str">
        <f>IF(ISNUMBER(SEARCH("Pesticide, active_ingredient", AB1878)), "Yes", "No")</f>
        <v>No</v>
      </c>
      <c r="AD1878" t="str">
        <f t="shared" si="903"/>
        <v>No</v>
      </c>
      <c r="AE1878" t="str">
        <f t="shared" si="904"/>
        <v>No</v>
      </c>
      <c r="AF1878" t="str">
        <f t="shared" si="905"/>
        <v>No</v>
      </c>
      <c r="AG1878" t="str">
        <f t="shared" si="906"/>
        <v>Yes</v>
      </c>
      <c r="AH1878" s="1" t="s">
        <v>348</v>
      </c>
      <c r="AI1878" t="s">
        <v>348</v>
      </c>
      <c r="AJ1878" t="str">
        <f t="shared" si="895"/>
        <v/>
      </c>
      <c r="AK1878" t="str">
        <f t="shared" si="907"/>
        <v/>
      </c>
      <c r="AL1878" t="str">
        <f t="shared" si="908"/>
        <v/>
      </c>
      <c r="AM1878" t="str">
        <f t="shared" si="897"/>
        <v/>
      </c>
      <c r="AN1878" t="str">
        <f t="shared" si="898"/>
        <v>Pharmaceutical</v>
      </c>
      <c r="AO1878" t="str">
        <f t="shared" si="899"/>
        <v/>
      </c>
      <c r="AP1878" t="str">
        <f t="shared" si="900"/>
        <v/>
      </c>
    </row>
    <row r="1879" spans="1:42" hidden="1" x14ac:dyDescent="0.35">
      <c r="A1879" s="1">
        <v>40870855</v>
      </c>
      <c r="B1879" s="1" t="s">
        <v>577</v>
      </c>
      <c r="C1879" s="1" t="s">
        <v>578</v>
      </c>
      <c r="D1879" s="1">
        <v>2017</v>
      </c>
      <c r="E1879" s="1" t="s">
        <v>618</v>
      </c>
      <c r="F1879" s="1">
        <v>67435</v>
      </c>
      <c r="G1879" s="1" t="s">
        <v>233</v>
      </c>
      <c r="H1879" s="1" t="s">
        <v>71</v>
      </c>
      <c r="I1879" s="1" t="s">
        <v>597</v>
      </c>
      <c r="J1879" s="1">
        <v>2440</v>
      </c>
      <c r="K1879" s="1" t="s">
        <v>345</v>
      </c>
      <c r="L1879" s="1" t="s">
        <v>544</v>
      </c>
      <c r="M1879" s="1"/>
      <c r="N1879" s="1" t="s">
        <v>606</v>
      </c>
      <c r="O1879" s="1" t="str">
        <f t="shared" si="912"/>
        <v>No</v>
      </c>
      <c r="P1879" s="1" t="s">
        <v>722</v>
      </c>
      <c r="Q1879" s="1">
        <v>20</v>
      </c>
      <c r="R1879" s="1">
        <f t="shared" si="914"/>
        <v>0</v>
      </c>
      <c r="S1879" s="1">
        <v>60</v>
      </c>
      <c r="T1879" s="1" t="s">
        <v>30</v>
      </c>
      <c r="U1879" s="1">
        <f t="shared" si="913"/>
        <v>0</v>
      </c>
      <c r="V1879" s="1">
        <f t="shared" si="913"/>
        <v>0.06</v>
      </c>
      <c r="W1879" s="1" t="s">
        <v>230</v>
      </c>
      <c r="X1879" s="1" t="str">
        <f t="shared" si="902"/>
        <v>No</v>
      </c>
      <c r="AB1879" t="s">
        <v>412</v>
      </c>
      <c r="AC1879" s="1" t="s">
        <v>349</v>
      </c>
      <c r="AD1879" t="str">
        <f t="shared" si="903"/>
        <v>Yes</v>
      </c>
      <c r="AE1879" t="str">
        <f t="shared" si="904"/>
        <v>Yes</v>
      </c>
      <c r="AF1879" t="str">
        <f t="shared" si="905"/>
        <v>Yes</v>
      </c>
      <c r="AG1879" t="str">
        <f t="shared" si="906"/>
        <v>Yes</v>
      </c>
      <c r="AH1879" s="1" t="s">
        <v>348</v>
      </c>
      <c r="AI1879" t="s">
        <v>348</v>
      </c>
      <c r="AJ1879" t="str">
        <f t="shared" si="895"/>
        <v>Pesticide</v>
      </c>
      <c r="AK1879" t="str">
        <f t="shared" si="907"/>
        <v>PCP</v>
      </c>
      <c r="AL1879" t="str">
        <f t="shared" si="908"/>
        <v>Consumer</v>
      </c>
      <c r="AM1879" t="str">
        <f t="shared" si="897"/>
        <v>Industrial</v>
      </c>
      <c r="AN1879" t="str">
        <f t="shared" si="898"/>
        <v>Pharmaceutical</v>
      </c>
      <c r="AO1879" t="str">
        <f t="shared" si="899"/>
        <v/>
      </c>
      <c r="AP1879" t="str">
        <f t="shared" si="900"/>
        <v/>
      </c>
    </row>
    <row r="1880" spans="1:42" hidden="1" x14ac:dyDescent="0.35">
      <c r="A1880" s="1">
        <v>40870855</v>
      </c>
      <c r="B1880" s="1" t="s">
        <v>577</v>
      </c>
      <c r="C1880" s="1" t="s">
        <v>578</v>
      </c>
      <c r="D1880" s="1">
        <v>2017</v>
      </c>
      <c r="E1880" s="1" t="s">
        <v>618</v>
      </c>
      <c r="F1880" s="1">
        <v>34376</v>
      </c>
      <c r="G1880" s="1" t="s">
        <v>185</v>
      </c>
      <c r="H1880" s="1" t="s">
        <v>15</v>
      </c>
      <c r="I1880" s="1" t="s">
        <v>596</v>
      </c>
      <c r="J1880" s="1">
        <v>4433</v>
      </c>
      <c r="K1880" s="1" t="s">
        <v>614</v>
      </c>
      <c r="L1880" s="1" t="s">
        <v>543</v>
      </c>
      <c r="M1880" s="1" t="s">
        <v>507</v>
      </c>
      <c r="O1880" s="1" t="str">
        <f t="shared" si="912"/>
        <v>Yes</v>
      </c>
      <c r="P1880" s="1" t="s">
        <v>349</v>
      </c>
      <c r="Q1880" s="1">
        <v>0.12</v>
      </c>
      <c r="R1880" s="1">
        <f t="shared" si="914"/>
        <v>0.12</v>
      </c>
      <c r="S1880" s="1">
        <v>0.02</v>
      </c>
      <c r="T1880" s="1" t="s">
        <v>7</v>
      </c>
      <c r="U1880" s="1">
        <f>R1880/1</f>
        <v>0.12</v>
      </c>
      <c r="V1880" s="1">
        <f>S1880</f>
        <v>0.02</v>
      </c>
      <c r="W1880" s="1" t="s">
        <v>177</v>
      </c>
      <c r="X1880" s="1" t="str">
        <f>IF(S1880&lt;R1880, "Yes*", "No")</f>
        <v>Yes*</v>
      </c>
      <c r="AB1880" t="s">
        <v>356</v>
      </c>
      <c r="AC1880" t="str">
        <f t="shared" ref="AC1880:AC1886" si="915">IF(ISNUMBER(SEARCH("Pesticide, active_ingredient", AB1880)), "Yes", "No")</f>
        <v>No</v>
      </c>
      <c r="AD1880" t="str">
        <f t="shared" si="903"/>
        <v>No</v>
      </c>
      <c r="AE1880" t="str">
        <f t="shared" si="904"/>
        <v>Yes</v>
      </c>
      <c r="AF1880" t="str">
        <f t="shared" si="905"/>
        <v>Yes</v>
      </c>
      <c r="AG1880" t="str">
        <f t="shared" si="906"/>
        <v>No</v>
      </c>
      <c r="AH1880" t="s">
        <v>349</v>
      </c>
      <c r="AI1880" t="s">
        <v>348</v>
      </c>
      <c r="AJ1880" t="str">
        <f t="shared" si="895"/>
        <v/>
      </c>
      <c r="AK1880" t="str">
        <f t="shared" si="907"/>
        <v/>
      </c>
      <c r="AL1880" t="str">
        <f t="shared" si="908"/>
        <v>Consumer</v>
      </c>
      <c r="AM1880" t="str">
        <f t="shared" si="897"/>
        <v>Industrial</v>
      </c>
      <c r="AN1880" t="str">
        <f t="shared" si="898"/>
        <v/>
      </c>
      <c r="AO1880" t="str">
        <f t="shared" si="899"/>
        <v>PAH</v>
      </c>
      <c r="AP1880" t="str">
        <f t="shared" si="900"/>
        <v/>
      </c>
    </row>
    <row r="1881" spans="1:42" hidden="1" x14ac:dyDescent="0.35">
      <c r="A1881" s="1">
        <v>40870855</v>
      </c>
      <c r="B1881" s="1" t="s">
        <v>577</v>
      </c>
      <c r="C1881" s="1" t="s">
        <v>578</v>
      </c>
      <c r="D1881" s="1">
        <v>2017</v>
      </c>
      <c r="E1881" s="1" t="s">
        <v>618</v>
      </c>
      <c r="F1881" s="1">
        <v>67523</v>
      </c>
      <c r="G1881" s="1" t="s">
        <v>307</v>
      </c>
      <c r="H1881" s="1" t="s">
        <v>141</v>
      </c>
      <c r="I1881" s="1" t="s">
        <v>597</v>
      </c>
      <c r="J1881" s="1">
        <v>2440</v>
      </c>
      <c r="K1881" s="1" t="s">
        <v>345</v>
      </c>
      <c r="L1881" s="1" t="s">
        <v>561</v>
      </c>
      <c r="M1881" s="1"/>
      <c r="N1881" s="1" t="s">
        <v>606</v>
      </c>
      <c r="O1881" s="1" t="str">
        <f t="shared" si="912"/>
        <v>No</v>
      </c>
      <c r="P1881" s="1" t="s">
        <v>722</v>
      </c>
      <c r="Q1881" s="1">
        <v>27</v>
      </c>
      <c r="R1881" s="1">
        <f t="shared" si="914"/>
        <v>0</v>
      </c>
      <c r="S1881" s="1">
        <v>10</v>
      </c>
      <c r="T1881" s="1" t="s">
        <v>30</v>
      </c>
      <c r="U1881" s="1">
        <f t="shared" ref="U1881:V1888" si="916">R1881/1000</f>
        <v>0</v>
      </c>
      <c r="V1881" s="1">
        <f t="shared" si="916"/>
        <v>0.01</v>
      </c>
      <c r="W1881" s="1" t="s">
        <v>231</v>
      </c>
      <c r="X1881" s="1" t="str">
        <f t="shared" ref="X1881:X1895" si="917">IF(N1881="E", "Yes", "No")</f>
        <v>No</v>
      </c>
      <c r="AB1881" t="s">
        <v>482</v>
      </c>
      <c r="AC1881" t="str">
        <f t="shared" si="915"/>
        <v>No</v>
      </c>
      <c r="AD1881" t="str">
        <f t="shared" si="903"/>
        <v>No</v>
      </c>
      <c r="AE1881" t="str">
        <f t="shared" si="904"/>
        <v>No</v>
      </c>
      <c r="AF1881" t="str">
        <f t="shared" si="905"/>
        <v>Yes</v>
      </c>
      <c r="AG1881" t="str">
        <f t="shared" si="906"/>
        <v>Yes</v>
      </c>
      <c r="AH1881" s="1" t="s">
        <v>348</v>
      </c>
      <c r="AI1881" t="s">
        <v>348</v>
      </c>
      <c r="AJ1881" t="str">
        <f t="shared" si="895"/>
        <v/>
      </c>
      <c r="AK1881" t="str">
        <f t="shared" si="907"/>
        <v/>
      </c>
      <c r="AL1881" t="str">
        <f t="shared" si="908"/>
        <v/>
      </c>
      <c r="AM1881" t="str">
        <f t="shared" si="897"/>
        <v>Industrial</v>
      </c>
      <c r="AN1881" t="str">
        <f t="shared" si="898"/>
        <v>Pharmaceutical</v>
      </c>
      <c r="AO1881" t="str">
        <f t="shared" si="899"/>
        <v/>
      </c>
      <c r="AP1881" t="str">
        <f t="shared" si="900"/>
        <v/>
      </c>
    </row>
    <row r="1882" spans="1:42" hidden="1" x14ac:dyDescent="0.35">
      <c r="A1882" s="1">
        <v>40870855</v>
      </c>
      <c r="B1882" s="1" t="s">
        <v>577</v>
      </c>
      <c r="C1882" s="1" t="s">
        <v>578</v>
      </c>
      <c r="D1882" s="1">
        <v>2017</v>
      </c>
      <c r="E1882" s="1" t="s">
        <v>618</v>
      </c>
      <c r="F1882" s="1">
        <v>67442</v>
      </c>
      <c r="G1882" s="1" t="s">
        <v>239</v>
      </c>
      <c r="H1882" s="1" t="s">
        <v>77</v>
      </c>
      <c r="I1882" s="1" t="s">
        <v>597</v>
      </c>
      <c r="J1882" s="1">
        <v>2440</v>
      </c>
      <c r="K1882" s="1" t="s">
        <v>345</v>
      </c>
      <c r="L1882" s="1" t="s">
        <v>561</v>
      </c>
      <c r="M1882" s="1"/>
      <c r="N1882" s="1" t="s">
        <v>606</v>
      </c>
      <c r="O1882" s="1" t="str">
        <f t="shared" si="912"/>
        <v>No</v>
      </c>
      <c r="P1882" s="1" t="s">
        <v>722</v>
      </c>
      <c r="Q1882" s="1">
        <v>80</v>
      </c>
      <c r="R1882" s="1">
        <f t="shared" si="914"/>
        <v>0</v>
      </c>
      <c r="S1882" s="1">
        <v>140</v>
      </c>
      <c r="T1882" s="1" t="s">
        <v>30</v>
      </c>
      <c r="U1882" s="1">
        <f t="shared" si="916"/>
        <v>0</v>
      </c>
      <c r="V1882" s="1">
        <f t="shared" si="916"/>
        <v>0.14000000000000001</v>
      </c>
      <c r="W1882" s="1" t="s">
        <v>231</v>
      </c>
      <c r="X1882" s="1" t="str">
        <f t="shared" si="917"/>
        <v>No</v>
      </c>
      <c r="AB1882" t="s">
        <v>418</v>
      </c>
      <c r="AC1882" t="str">
        <f t="shared" si="915"/>
        <v>No</v>
      </c>
      <c r="AD1882" t="str">
        <f t="shared" si="903"/>
        <v>No</v>
      </c>
      <c r="AE1882" t="str">
        <f t="shared" si="904"/>
        <v>No</v>
      </c>
      <c r="AF1882" t="str">
        <f t="shared" si="905"/>
        <v>Yes</v>
      </c>
      <c r="AG1882" t="str">
        <f t="shared" si="906"/>
        <v>Yes</v>
      </c>
      <c r="AH1882" s="1" t="s">
        <v>348</v>
      </c>
      <c r="AI1882" t="s">
        <v>348</v>
      </c>
      <c r="AJ1882" t="str">
        <f t="shared" si="895"/>
        <v/>
      </c>
      <c r="AK1882" t="str">
        <f t="shared" si="907"/>
        <v/>
      </c>
      <c r="AL1882" t="str">
        <f t="shared" si="908"/>
        <v/>
      </c>
      <c r="AM1882" t="str">
        <f t="shared" si="897"/>
        <v>Industrial</v>
      </c>
      <c r="AN1882" t="str">
        <f t="shared" si="898"/>
        <v>Pharmaceutical</v>
      </c>
      <c r="AO1882" t="str">
        <f t="shared" si="899"/>
        <v/>
      </c>
      <c r="AP1882" t="str">
        <f t="shared" si="900"/>
        <v/>
      </c>
    </row>
    <row r="1883" spans="1:42" hidden="1" x14ac:dyDescent="0.35">
      <c r="A1883" s="1">
        <v>40870855</v>
      </c>
      <c r="B1883" s="1" t="s">
        <v>577</v>
      </c>
      <c r="C1883" s="1" t="s">
        <v>578</v>
      </c>
      <c r="D1883" s="1">
        <v>2017</v>
      </c>
      <c r="E1883" s="1" t="s">
        <v>618</v>
      </c>
      <c r="F1883" s="1">
        <v>67472</v>
      </c>
      <c r="G1883" s="1" t="s">
        <v>265</v>
      </c>
      <c r="H1883" s="1" t="s">
        <v>102</v>
      </c>
      <c r="I1883" s="1" t="s">
        <v>597</v>
      </c>
      <c r="J1883" s="1">
        <v>2440</v>
      </c>
      <c r="K1883" s="1" t="s">
        <v>345</v>
      </c>
      <c r="L1883" s="1" t="s">
        <v>345</v>
      </c>
      <c r="M1883" s="1"/>
      <c r="N1883" s="1" t="s">
        <v>606</v>
      </c>
      <c r="O1883" s="1" t="str">
        <f t="shared" si="912"/>
        <v>No</v>
      </c>
      <c r="P1883" s="1" t="s">
        <v>722</v>
      </c>
      <c r="Q1883" s="1">
        <v>140</v>
      </c>
      <c r="R1883" s="1">
        <f t="shared" si="914"/>
        <v>0</v>
      </c>
      <c r="S1883" s="1">
        <v>140</v>
      </c>
      <c r="T1883" s="1" t="s">
        <v>30</v>
      </c>
      <c r="U1883" s="1">
        <f t="shared" si="916"/>
        <v>0</v>
      </c>
      <c r="V1883" s="1">
        <f t="shared" si="916"/>
        <v>0.14000000000000001</v>
      </c>
      <c r="W1883" s="1" t="s">
        <v>231</v>
      </c>
      <c r="X1883" s="1" t="str">
        <f t="shared" si="917"/>
        <v>No</v>
      </c>
      <c r="AB1883" s="1" t="s">
        <v>441</v>
      </c>
      <c r="AC1883" t="str">
        <f t="shared" si="915"/>
        <v>No</v>
      </c>
      <c r="AD1883" t="str">
        <f t="shared" si="903"/>
        <v>No</v>
      </c>
      <c r="AE1883" t="str">
        <f t="shared" si="904"/>
        <v>No</v>
      </c>
      <c r="AF1883" t="str">
        <f t="shared" si="905"/>
        <v>No</v>
      </c>
      <c r="AG1883" t="str">
        <f t="shared" si="906"/>
        <v>Yes</v>
      </c>
      <c r="AH1883" s="1" t="s">
        <v>348</v>
      </c>
      <c r="AI1883" t="s">
        <v>348</v>
      </c>
      <c r="AJ1883" t="str">
        <f t="shared" si="895"/>
        <v/>
      </c>
      <c r="AK1883" t="str">
        <f t="shared" si="907"/>
        <v/>
      </c>
      <c r="AL1883" t="str">
        <f t="shared" si="908"/>
        <v/>
      </c>
      <c r="AM1883" t="str">
        <f t="shared" si="897"/>
        <v/>
      </c>
      <c r="AN1883" t="str">
        <f t="shared" si="898"/>
        <v>Pharmaceutical</v>
      </c>
      <c r="AO1883" t="str">
        <f t="shared" si="899"/>
        <v/>
      </c>
      <c r="AP1883" t="str">
        <f t="shared" si="900"/>
        <v/>
      </c>
    </row>
    <row r="1884" spans="1:42" hidden="1" x14ac:dyDescent="0.35">
      <c r="A1884" s="1">
        <v>40870855</v>
      </c>
      <c r="B1884" s="1" t="s">
        <v>577</v>
      </c>
      <c r="C1884" s="1" t="s">
        <v>578</v>
      </c>
      <c r="D1884" s="1">
        <v>2017</v>
      </c>
      <c r="E1884" s="1" t="s">
        <v>618</v>
      </c>
      <c r="F1884" s="1">
        <v>67516</v>
      </c>
      <c r="G1884" s="1" t="s">
        <v>301</v>
      </c>
      <c r="H1884" s="1" t="s">
        <v>135</v>
      </c>
      <c r="I1884" s="1" t="s">
        <v>597</v>
      </c>
      <c r="J1884" s="1">
        <v>2440</v>
      </c>
      <c r="K1884" s="1" t="s">
        <v>345</v>
      </c>
      <c r="L1884" s="1" t="s">
        <v>345</v>
      </c>
      <c r="M1884" s="1"/>
      <c r="N1884" s="1" t="s">
        <v>606</v>
      </c>
      <c r="O1884" s="1" t="str">
        <f t="shared" si="912"/>
        <v>No</v>
      </c>
      <c r="P1884" s="1" t="s">
        <v>722</v>
      </c>
      <c r="Q1884" s="1">
        <v>26</v>
      </c>
      <c r="R1884" s="1">
        <f t="shared" si="914"/>
        <v>0</v>
      </c>
      <c r="S1884" s="1">
        <v>26</v>
      </c>
      <c r="T1884" s="1" t="s">
        <v>30</v>
      </c>
      <c r="U1884" s="1">
        <f t="shared" si="916"/>
        <v>0</v>
      </c>
      <c r="V1884" s="1">
        <f t="shared" si="916"/>
        <v>2.5999999999999999E-2</v>
      </c>
      <c r="W1884" s="1" t="s">
        <v>231</v>
      </c>
      <c r="X1884" s="1" t="str">
        <f t="shared" si="917"/>
        <v>No</v>
      </c>
      <c r="AB1884" t="s">
        <v>477</v>
      </c>
      <c r="AC1884" t="str">
        <f t="shared" si="915"/>
        <v>No</v>
      </c>
      <c r="AD1884" t="str">
        <f t="shared" si="903"/>
        <v>No</v>
      </c>
      <c r="AE1884" t="str">
        <f t="shared" si="904"/>
        <v>No</v>
      </c>
      <c r="AF1884" t="str">
        <f t="shared" si="905"/>
        <v>No</v>
      </c>
      <c r="AG1884" t="str">
        <f t="shared" si="906"/>
        <v>Yes</v>
      </c>
      <c r="AH1884" s="1" t="s">
        <v>348</v>
      </c>
      <c r="AI1884" t="s">
        <v>348</v>
      </c>
      <c r="AJ1884" t="str">
        <f t="shared" si="895"/>
        <v/>
      </c>
      <c r="AK1884" t="str">
        <f t="shared" si="907"/>
        <v/>
      </c>
      <c r="AL1884" t="str">
        <f t="shared" si="908"/>
        <v/>
      </c>
      <c r="AM1884" t="str">
        <f t="shared" si="897"/>
        <v/>
      </c>
      <c r="AN1884" t="str">
        <f t="shared" si="898"/>
        <v>Pharmaceutical</v>
      </c>
      <c r="AO1884" t="str">
        <f t="shared" si="899"/>
        <v/>
      </c>
      <c r="AP1884" t="str">
        <f t="shared" si="900"/>
        <v/>
      </c>
    </row>
    <row r="1885" spans="1:42" hidden="1" x14ac:dyDescent="0.35">
      <c r="A1885" s="1">
        <v>40870855</v>
      </c>
      <c r="B1885" s="1" t="s">
        <v>577</v>
      </c>
      <c r="C1885" s="1" t="s">
        <v>578</v>
      </c>
      <c r="D1885" s="1">
        <v>2017</v>
      </c>
      <c r="E1885" s="1" t="s">
        <v>618</v>
      </c>
      <c r="F1885" s="1">
        <v>67467</v>
      </c>
      <c r="G1885" s="1" t="s">
        <v>260</v>
      </c>
      <c r="H1885" s="1" t="s">
        <v>97</v>
      </c>
      <c r="I1885" s="1" t="s">
        <v>597</v>
      </c>
      <c r="J1885" s="1">
        <v>2440</v>
      </c>
      <c r="K1885" s="1" t="s">
        <v>345</v>
      </c>
      <c r="L1885" s="1" t="s">
        <v>561</v>
      </c>
      <c r="M1885" s="1"/>
      <c r="N1885" s="1" t="s">
        <v>606</v>
      </c>
      <c r="O1885" s="1" t="str">
        <f t="shared" si="912"/>
        <v>No</v>
      </c>
      <c r="P1885" s="1" t="s">
        <v>722</v>
      </c>
      <c r="Q1885" s="1">
        <v>168</v>
      </c>
      <c r="R1885" s="1">
        <f t="shared" si="914"/>
        <v>0</v>
      </c>
      <c r="S1885" s="1">
        <v>105</v>
      </c>
      <c r="T1885" s="1" t="s">
        <v>30</v>
      </c>
      <c r="U1885" s="1">
        <f t="shared" si="916"/>
        <v>0</v>
      </c>
      <c r="V1885" s="1">
        <f t="shared" si="916"/>
        <v>0.105</v>
      </c>
      <c r="W1885" s="1" t="s">
        <v>231</v>
      </c>
      <c r="X1885" s="1" t="str">
        <f t="shared" si="917"/>
        <v>No</v>
      </c>
      <c r="AB1885" t="s">
        <v>436</v>
      </c>
      <c r="AC1885" t="str">
        <f t="shared" si="915"/>
        <v>No</v>
      </c>
      <c r="AD1885" t="str">
        <f t="shared" si="903"/>
        <v>No</v>
      </c>
      <c r="AE1885" t="str">
        <f t="shared" si="904"/>
        <v>No</v>
      </c>
      <c r="AF1885" t="str">
        <f t="shared" si="905"/>
        <v>Yes</v>
      </c>
      <c r="AG1885" t="str">
        <f t="shared" si="906"/>
        <v>Yes</v>
      </c>
      <c r="AH1885" s="1" t="s">
        <v>348</v>
      </c>
      <c r="AI1885" t="s">
        <v>348</v>
      </c>
      <c r="AJ1885" t="str">
        <f t="shared" si="895"/>
        <v/>
      </c>
      <c r="AK1885" t="str">
        <f t="shared" si="907"/>
        <v/>
      </c>
      <c r="AL1885" t="str">
        <f t="shared" si="908"/>
        <v/>
      </c>
      <c r="AM1885" t="str">
        <f t="shared" si="897"/>
        <v>Industrial</v>
      </c>
      <c r="AN1885" t="str">
        <f t="shared" si="898"/>
        <v>Pharmaceutical</v>
      </c>
      <c r="AO1885" t="str">
        <f t="shared" si="899"/>
        <v/>
      </c>
      <c r="AP1885" t="str">
        <f t="shared" si="900"/>
        <v/>
      </c>
    </row>
    <row r="1886" spans="1:42" hidden="1" x14ac:dyDescent="0.35">
      <c r="A1886" s="1">
        <v>40870855</v>
      </c>
      <c r="B1886" s="1" t="s">
        <v>577</v>
      </c>
      <c r="C1886" s="1" t="s">
        <v>578</v>
      </c>
      <c r="D1886" s="1">
        <v>2017</v>
      </c>
      <c r="E1886" s="1" t="s">
        <v>618</v>
      </c>
      <c r="F1886" s="1">
        <v>67515</v>
      </c>
      <c r="G1886" s="1" t="s">
        <v>300</v>
      </c>
      <c r="H1886" s="11" t="s">
        <v>517</v>
      </c>
      <c r="I1886" s="1" t="s">
        <v>597</v>
      </c>
      <c r="J1886" s="1">
        <v>2440</v>
      </c>
      <c r="K1886" s="1" t="s">
        <v>345</v>
      </c>
      <c r="L1886" s="1" t="s">
        <v>345</v>
      </c>
      <c r="M1886" s="1"/>
      <c r="N1886" s="1" t="s">
        <v>606</v>
      </c>
      <c r="O1886" s="1" t="str">
        <f t="shared" si="912"/>
        <v>No</v>
      </c>
      <c r="P1886" s="1" t="s">
        <v>722</v>
      </c>
      <c r="Q1886" s="1">
        <v>80</v>
      </c>
      <c r="R1886" s="1">
        <f t="shared" si="914"/>
        <v>0</v>
      </c>
      <c r="S1886" s="1">
        <v>80</v>
      </c>
      <c r="T1886" s="1" t="s">
        <v>30</v>
      </c>
      <c r="U1886" s="1">
        <f t="shared" si="916"/>
        <v>0</v>
      </c>
      <c r="V1886" s="1">
        <f t="shared" si="916"/>
        <v>0.08</v>
      </c>
      <c r="W1886" s="1" t="s">
        <v>231</v>
      </c>
      <c r="X1886" s="1" t="str">
        <f t="shared" si="917"/>
        <v>No</v>
      </c>
      <c r="AB1886" s="1" t="s">
        <v>476</v>
      </c>
      <c r="AC1886" t="str">
        <f t="shared" si="915"/>
        <v>No</v>
      </c>
      <c r="AD1886" t="str">
        <f t="shared" si="903"/>
        <v>No</v>
      </c>
      <c r="AE1886" t="str">
        <f t="shared" si="904"/>
        <v>No</v>
      </c>
      <c r="AF1886" t="str">
        <f t="shared" si="905"/>
        <v>No</v>
      </c>
      <c r="AG1886" t="str">
        <f t="shared" si="906"/>
        <v>Yes</v>
      </c>
      <c r="AH1886" s="1" t="s">
        <v>348</v>
      </c>
      <c r="AI1886" t="s">
        <v>348</v>
      </c>
      <c r="AJ1886" t="str">
        <f t="shared" si="895"/>
        <v/>
      </c>
      <c r="AK1886" t="str">
        <f t="shared" si="907"/>
        <v/>
      </c>
      <c r="AL1886" t="str">
        <f t="shared" si="908"/>
        <v/>
      </c>
      <c r="AM1886" t="str">
        <f t="shared" si="897"/>
        <v/>
      </c>
      <c r="AN1886" t="str">
        <f t="shared" si="898"/>
        <v>Pharmaceutical</v>
      </c>
      <c r="AO1886" t="str">
        <f t="shared" si="899"/>
        <v/>
      </c>
      <c r="AP1886" t="str">
        <f t="shared" si="900"/>
        <v/>
      </c>
    </row>
    <row r="1887" spans="1:42" hidden="1" x14ac:dyDescent="0.35">
      <c r="A1887" s="1">
        <v>40870855</v>
      </c>
      <c r="B1887" s="1" t="s">
        <v>577</v>
      </c>
      <c r="C1887" s="1" t="s">
        <v>578</v>
      </c>
      <c r="D1887" s="1">
        <v>2017</v>
      </c>
      <c r="E1887" s="1" t="s">
        <v>618</v>
      </c>
      <c r="F1887" s="1">
        <v>67501</v>
      </c>
      <c r="G1887" s="1" t="s">
        <v>288</v>
      </c>
      <c r="H1887" s="1" t="s">
        <v>124</v>
      </c>
      <c r="I1887" s="1" t="s">
        <v>597</v>
      </c>
      <c r="J1887" s="1">
        <v>2440</v>
      </c>
      <c r="K1887" s="1" t="s">
        <v>345</v>
      </c>
      <c r="L1887" s="1" t="s">
        <v>568</v>
      </c>
      <c r="M1887" s="1"/>
      <c r="N1887" s="1" t="s">
        <v>606</v>
      </c>
      <c r="O1887" s="1" t="str">
        <f t="shared" si="912"/>
        <v>No</v>
      </c>
      <c r="P1887" s="1" t="s">
        <v>722</v>
      </c>
      <c r="Q1887" s="1">
        <v>11</v>
      </c>
      <c r="R1887" s="1">
        <f t="shared" si="914"/>
        <v>0</v>
      </c>
      <c r="S1887" s="1">
        <v>11</v>
      </c>
      <c r="T1887" s="1" t="s">
        <v>30</v>
      </c>
      <c r="U1887" s="1">
        <f t="shared" si="916"/>
        <v>0</v>
      </c>
      <c r="V1887" s="1">
        <f t="shared" si="916"/>
        <v>1.0999999999999999E-2</v>
      </c>
      <c r="W1887" s="1" t="s">
        <v>231</v>
      </c>
      <c r="X1887" s="1" t="str">
        <f t="shared" si="917"/>
        <v>No</v>
      </c>
      <c r="AB1887" t="s">
        <v>463</v>
      </c>
      <c r="AC1887" s="1" t="s">
        <v>349</v>
      </c>
      <c r="AD1887" t="str">
        <f t="shared" si="903"/>
        <v>Yes</v>
      </c>
      <c r="AE1887" t="str">
        <f t="shared" si="904"/>
        <v>No</v>
      </c>
      <c r="AF1887" t="str">
        <f t="shared" si="905"/>
        <v>No</v>
      </c>
      <c r="AG1887" t="str">
        <f t="shared" si="906"/>
        <v>Yes</v>
      </c>
      <c r="AH1887" s="1" t="s">
        <v>348</v>
      </c>
      <c r="AI1887" t="s">
        <v>348</v>
      </c>
      <c r="AJ1887" t="str">
        <f t="shared" si="895"/>
        <v>Pesticide</v>
      </c>
      <c r="AK1887" t="str">
        <f t="shared" si="907"/>
        <v>PCP</v>
      </c>
      <c r="AL1887" t="str">
        <f t="shared" si="908"/>
        <v/>
      </c>
      <c r="AM1887" t="str">
        <f t="shared" si="897"/>
        <v/>
      </c>
      <c r="AN1887" t="str">
        <f t="shared" si="898"/>
        <v>Pharmaceutical</v>
      </c>
      <c r="AO1887" t="str">
        <f t="shared" si="899"/>
        <v/>
      </c>
      <c r="AP1887" t="str">
        <f t="shared" si="900"/>
        <v/>
      </c>
    </row>
    <row r="1888" spans="1:42" hidden="1" x14ac:dyDescent="0.35">
      <c r="A1888" s="1">
        <v>40870855</v>
      </c>
      <c r="B1888" s="1" t="s">
        <v>577</v>
      </c>
      <c r="C1888" s="1" t="s">
        <v>578</v>
      </c>
      <c r="D1888" s="1">
        <v>2017</v>
      </c>
      <c r="E1888" s="1" t="s">
        <v>618</v>
      </c>
      <c r="F1888" s="1">
        <v>67493</v>
      </c>
      <c r="G1888" s="1" t="s">
        <v>280</v>
      </c>
      <c r="H1888" s="1" t="s">
        <v>116</v>
      </c>
      <c r="I1888" s="1" t="s">
        <v>597</v>
      </c>
      <c r="J1888" s="1">
        <v>2440</v>
      </c>
      <c r="K1888" s="1" t="s">
        <v>345</v>
      </c>
      <c r="L1888" s="1" t="s">
        <v>544</v>
      </c>
      <c r="M1888" s="1"/>
      <c r="N1888" s="1" t="s">
        <v>606</v>
      </c>
      <c r="O1888" s="1" t="str">
        <f t="shared" si="912"/>
        <v>No</v>
      </c>
      <c r="P1888" s="1" t="s">
        <v>722</v>
      </c>
      <c r="Q1888" s="1">
        <v>80</v>
      </c>
      <c r="R1888" s="1">
        <f t="shared" si="914"/>
        <v>0</v>
      </c>
      <c r="S1888" s="1">
        <v>58</v>
      </c>
      <c r="T1888" s="1" t="s">
        <v>30</v>
      </c>
      <c r="U1888" s="1">
        <f t="shared" si="916"/>
        <v>0</v>
      </c>
      <c r="V1888" s="1">
        <f t="shared" si="916"/>
        <v>5.8000000000000003E-2</v>
      </c>
      <c r="W1888" s="1" t="s">
        <v>231</v>
      </c>
      <c r="X1888" s="1" t="str">
        <f t="shared" si="917"/>
        <v>No</v>
      </c>
      <c r="AB1888" t="s">
        <v>456</v>
      </c>
      <c r="AC1888" s="1" t="s">
        <v>349</v>
      </c>
      <c r="AD1888" t="str">
        <f t="shared" si="903"/>
        <v>Yes</v>
      </c>
      <c r="AE1888" t="str">
        <f t="shared" si="904"/>
        <v>Yes</v>
      </c>
      <c r="AF1888" t="str">
        <f t="shared" si="905"/>
        <v>Yes</v>
      </c>
      <c r="AG1888" t="str">
        <f t="shared" si="906"/>
        <v>Yes</v>
      </c>
      <c r="AH1888" s="1" t="s">
        <v>348</v>
      </c>
      <c r="AI1888" t="s">
        <v>348</v>
      </c>
      <c r="AJ1888" t="str">
        <f t="shared" si="895"/>
        <v>Pesticide</v>
      </c>
      <c r="AK1888" t="str">
        <f t="shared" si="907"/>
        <v>PCP</v>
      </c>
      <c r="AL1888" t="str">
        <f t="shared" si="908"/>
        <v>Consumer</v>
      </c>
      <c r="AM1888" t="str">
        <f t="shared" si="897"/>
        <v>Industrial</v>
      </c>
      <c r="AN1888" t="str">
        <f t="shared" si="898"/>
        <v>Pharmaceutical</v>
      </c>
      <c r="AO1888" t="str">
        <f t="shared" si="899"/>
        <v/>
      </c>
      <c r="AP1888" t="str">
        <f t="shared" si="900"/>
        <v/>
      </c>
    </row>
    <row r="1889" spans="1:42" hidden="1" x14ac:dyDescent="0.35">
      <c r="A1889" s="13">
        <v>40870855</v>
      </c>
      <c r="B1889" s="15" t="s">
        <v>577</v>
      </c>
      <c r="C1889" s="1" t="s">
        <v>578</v>
      </c>
      <c r="D1889" s="1">
        <v>2017</v>
      </c>
      <c r="E1889" s="1" t="s">
        <v>618</v>
      </c>
      <c r="F1889" s="1">
        <v>63147</v>
      </c>
      <c r="G1889" s="1" t="s">
        <v>605</v>
      </c>
      <c r="H1889" s="1" t="s">
        <v>69</v>
      </c>
      <c r="I1889" s="1" t="s">
        <v>596</v>
      </c>
      <c r="J1889" s="1">
        <v>4433</v>
      </c>
      <c r="K1889" s="1" t="s">
        <v>614</v>
      </c>
      <c r="L1889" s="1" t="s">
        <v>554</v>
      </c>
      <c r="M1889" s="1"/>
      <c r="N1889" s="1" t="s">
        <v>606</v>
      </c>
      <c r="O1889" s="1" t="str">
        <f t="shared" si="912"/>
        <v>No</v>
      </c>
      <c r="P1889" s="1" t="s">
        <v>722</v>
      </c>
      <c r="Q1889" s="1">
        <v>0.04</v>
      </c>
      <c r="R1889" s="1">
        <f t="shared" si="914"/>
        <v>0</v>
      </c>
      <c r="S1889" s="1">
        <f>IF(O1889="No", Q1889, " ")</f>
        <v>0.04</v>
      </c>
      <c r="T1889" s="1" t="s">
        <v>7</v>
      </c>
      <c r="U1889" s="1">
        <f>R1889/1</f>
        <v>0</v>
      </c>
      <c r="V1889" s="1">
        <f>S1889</f>
        <v>0.04</v>
      </c>
      <c r="W1889" s="1" t="s">
        <v>177</v>
      </c>
      <c r="X1889" s="1" t="str">
        <f t="shared" si="917"/>
        <v>No</v>
      </c>
      <c r="AB1889" s="1" t="s">
        <v>410</v>
      </c>
      <c r="AC1889" t="str">
        <f>IF(ISNUMBER(SEARCH("Pesticide, active_ingredient", AB1889)), "Yes", "No")</f>
        <v>No</v>
      </c>
      <c r="AD1889" t="str">
        <f t="shared" si="903"/>
        <v>No</v>
      </c>
      <c r="AE1889" t="str">
        <f t="shared" si="904"/>
        <v>Yes</v>
      </c>
      <c r="AF1889" t="str">
        <f t="shared" si="905"/>
        <v>No</v>
      </c>
      <c r="AG1889" t="str">
        <f t="shared" si="906"/>
        <v>No</v>
      </c>
      <c r="AH1889" s="1" t="s">
        <v>348</v>
      </c>
      <c r="AI1889" t="s">
        <v>348</v>
      </c>
      <c r="AJ1889" t="str">
        <f t="shared" si="895"/>
        <v/>
      </c>
      <c r="AK1889" t="str">
        <f t="shared" si="907"/>
        <v/>
      </c>
      <c r="AL1889" t="str">
        <f t="shared" si="908"/>
        <v>Consumer</v>
      </c>
      <c r="AM1889" t="str">
        <f t="shared" si="897"/>
        <v/>
      </c>
      <c r="AN1889" t="str">
        <f t="shared" si="898"/>
        <v/>
      </c>
      <c r="AO1889" t="str">
        <f t="shared" si="899"/>
        <v/>
      </c>
      <c r="AP1889" t="str">
        <f t="shared" si="900"/>
        <v/>
      </c>
    </row>
    <row r="1890" spans="1:42" hidden="1" x14ac:dyDescent="0.35">
      <c r="A1890" s="1">
        <v>40870855</v>
      </c>
      <c r="B1890" s="1" t="s">
        <v>577</v>
      </c>
      <c r="C1890" s="1" t="s">
        <v>578</v>
      </c>
      <c r="D1890" s="1">
        <v>2017</v>
      </c>
      <c r="E1890" s="1" t="s">
        <v>618</v>
      </c>
      <c r="F1890" s="1">
        <v>67521</v>
      </c>
      <c r="G1890" s="1" t="s">
        <v>305</v>
      </c>
      <c r="H1890" s="1" t="s">
        <v>139</v>
      </c>
      <c r="I1890" s="1" t="s">
        <v>597</v>
      </c>
      <c r="J1890" s="1">
        <v>2440</v>
      </c>
      <c r="K1890" s="1" t="s">
        <v>345</v>
      </c>
      <c r="L1890" s="1" t="s">
        <v>345</v>
      </c>
      <c r="M1890" s="1"/>
      <c r="N1890" s="1" t="s">
        <v>606</v>
      </c>
      <c r="O1890" s="1" t="str">
        <f t="shared" si="912"/>
        <v>No</v>
      </c>
      <c r="P1890" s="1" t="s">
        <v>722</v>
      </c>
      <c r="Q1890" s="1">
        <v>80</v>
      </c>
      <c r="R1890" s="1">
        <f t="shared" si="914"/>
        <v>0</v>
      </c>
      <c r="S1890" s="1">
        <v>80</v>
      </c>
      <c r="T1890" s="1" t="s">
        <v>30</v>
      </c>
      <c r="U1890" s="1">
        <f t="shared" ref="U1890:V1894" si="918">R1890/1000</f>
        <v>0</v>
      </c>
      <c r="V1890" s="1">
        <f t="shared" si="918"/>
        <v>0.08</v>
      </c>
      <c r="W1890" s="1" t="s">
        <v>231</v>
      </c>
      <c r="X1890" s="1" t="str">
        <f t="shared" si="917"/>
        <v>No</v>
      </c>
      <c r="AB1890" t="s">
        <v>481</v>
      </c>
      <c r="AC1890" t="str">
        <f>IF(ISNUMBER(SEARCH("Pesticide, active_ingredient", AB1890)), "Yes", "No")</f>
        <v>No</v>
      </c>
      <c r="AD1890" t="str">
        <f t="shared" si="903"/>
        <v>No</v>
      </c>
      <c r="AE1890" t="str">
        <f t="shared" si="904"/>
        <v>No</v>
      </c>
      <c r="AF1890" t="str">
        <f t="shared" si="905"/>
        <v>No</v>
      </c>
      <c r="AG1890" t="str">
        <f t="shared" si="906"/>
        <v>Yes</v>
      </c>
      <c r="AH1890" s="1" t="s">
        <v>348</v>
      </c>
      <c r="AI1890" t="s">
        <v>348</v>
      </c>
      <c r="AJ1890" t="str">
        <f t="shared" si="895"/>
        <v/>
      </c>
      <c r="AK1890" t="str">
        <f t="shared" si="907"/>
        <v/>
      </c>
      <c r="AL1890" t="str">
        <f t="shared" si="908"/>
        <v/>
      </c>
      <c r="AM1890" t="str">
        <f t="shared" si="897"/>
        <v/>
      </c>
      <c r="AN1890" t="str">
        <f t="shared" si="898"/>
        <v>Pharmaceutical</v>
      </c>
      <c r="AO1890" t="str">
        <f t="shared" si="899"/>
        <v/>
      </c>
      <c r="AP1890" t="str">
        <f t="shared" si="900"/>
        <v/>
      </c>
    </row>
    <row r="1891" spans="1:42" hidden="1" x14ac:dyDescent="0.35">
      <c r="A1891" s="1">
        <v>40870855</v>
      </c>
      <c r="B1891" s="1" t="s">
        <v>577</v>
      </c>
      <c r="C1891" s="1" t="s">
        <v>578</v>
      </c>
      <c r="D1891" s="1">
        <v>2017</v>
      </c>
      <c r="E1891" s="1" t="s">
        <v>618</v>
      </c>
      <c r="F1891" s="1">
        <v>67450</v>
      </c>
      <c r="G1891" s="1" t="s">
        <v>246</v>
      </c>
      <c r="H1891" s="1" t="s">
        <v>84</v>
      </c>
      <c r="I1891" s="1" t="s">
        <v>597</v>
      </c>
      <c r="J1891" s="1">
        <v>2440</v>
      </c>
      <c r="K1891" s="1" t="s">
        <v>345</v>
      </c>
      <c r="L1891" s="1" t="s">
        <v>561</v>
      </c>
      <c r="M1891" s="1"/>
      <c r="N1891" s="1" t="s">
        <v>606</v>
      </c>
      <c r="O1891" s="1" t="str">
        <f t="shared" si="912"/>
        <v>No</v>
      </c>
      <c r="P1891" s="1" t="s">
        <v>722</v>
      </c>
      <c r="Q1891" s="1">
        <v>27</v>
      </c>
      <c r="R1891" s="1">
        <f t="shared" si="914"/>
        <v>0</v>
      </c>
      <c r="S1891" s="1">
        <v>26</v>
      </c>
      <c r="T1891" s="1" t="s">
        <v>30</v>
      </c>
      <c r="U1891" s="1">
        <f t="shared" si="918"/>
        <v>0</v>
      </c>
      <c r="V1891" s="1">
        <f t="shared" si="918"/>
        <v>2.5999999999999999E-2</v>
      </c>
      <c r="W1891" s="1" t="s">
        <v>231</v>
      </c>
      <c r="X1891" s="1" t="str">
        <f t="shared" si="917"/>
        <v>No</v>
      </c>
      <c r="AB1891" t="s">
        <v>424</v>
      </c>
      <c r="AC1891" t="str">
        <f>IF(ISNUMBER(SEARCH("Pesticide, active_ingredient", AB1891)), "Yes", "No")</f>
        <v>No</v>
      </c>
      <c r="AD1891" t="str">
        <f t="shared" si="903"/>
        <v>No</v>
      </c>
      <c r="AE1891" t="str">
        <f t="shared" si="904"/>
        <v>No</v>
      </c>
      <c r="AF1891" t="str">
        <f t="shared" si="905"/>
        <v>Yes</v>
      </c>
      <c r="AG1891" t="str">
        <f t="shared" si="906"/>
        <v>Yes</v>
      </c>
      <c r="AH1891" s="1" t="s">
        <v>348</v>
      </c>
      <c r="AI1891" t="s">
        <v>348</v>
      </c>
      <c r="AJ1891" t="str">
        <f t="shared" si="895"/>
        <v/>
      </c>
      <c r="AK1891" t="str">
        <f t="shared" si="907"/>
        <v/>
      </c>
      <c r="AL1891" t="str">
        <f t="shared" si="908"/>
        <v/>
      </c>
      <c r="AM1891" t="str">
        <f t="shared" si="897"/>
        <v>Industrial</v>
      </c>
      <c r="AN1891" t="str">
        <f t="shared" si="898"/>
        <v>Pharmaceutical</v>
      </c>
      <c r="AO1891" t="str">
        <f t="shared" si="899"/>
        <v/>
      </c>
      <c r="AP1891" t="str">
        <f t="shared" si="900"/>
        <v/>
      </c>
    </row>
    <row r="1892" spans="1:42" hidden="1" x14ac:dyDescent="0.35">
      <c r="A1892" s="1">
        <v>40870855</v>
      </c>
      <c r="B1892" s="1" t="s">
        <v>577</v>
      </c>
      <c r="C1892" s="1" t="s">
        <v>578</v>
      </c>
      <c r="D1892" s="1">
        <v>2017</v>
      </c>
      <c r="E1892" s="1" t="s">
        <v>618</v>
      </c>
      <c r="F1892" s="1">
        <v>67458</v>
      </c>
      <c r="G1892" s="1" t="s">
        <v>253</v>
      </c>
      <c r="H1892" s="1" t="s">
        <v>91</v>
      </c>
      <c r="I1892" s="1" t="s">
        <v>597</v>
      </c>
      <c r="J1892" s="1">
        <v>2440</v>
      </c>
      <c r="K1892" s="1" t="s">
        <v>345</v>
      </c>
      <c r="L1892" s="1" t="s">
        <v>561</v>
      </c>
      <c r="M1892" s="1"/>
      <c r="N1892" s="1" t="s">
        <v>606</v>
      </c>
      <c r="O1892" s="1" t="str">
        <f t="shared" si="912"/>
        <v>No</v>
      </c>
      <c r="P1892" s="1" t="s">
        <v>722</v>
      </c>
      <c r="Q1892" s="1">
        <v>80</v>
      </c>
      <c r="R1892" s="1">
        <f t="shared" si="914"/>
        <v>0</v>
      </c>
      <c r="S1892" s="1">
        <v>80</v>
      </c>
      <c r="T1892" s="1" t="s">
        <v>30</v>
      </c>
      <c r="U1892" s="1">
        <f t="shared" si="918"/>
        <v>0</v>
      </c>
      <c r="V1892" s="1">
        <f t="shared" si="918"/>
        <v>0.08</v>
      </c>
      <c r="W1892" s="1" t="s">
        <v>231</v>
      </c>
      <c r="X1892" s="1" t="str">
        <f t="shared" si="917"/>
        <v>No</v>
      </c>
      <c r="AB1892" t="s">
        <v>429</v>
      </c>
      <c r="AC1892" t="str">
        <f>IF(ISNUMBER(SEARCH("Pesticide, active_ingredient", AB1892)), "Yes", "No")</f>
        <v>No</v>
      </c>
      <c r="AD1892" t="str">
        <f t="shared" si="903"/>
        <v>No</v>
      </c>
      <c r="AE1892" t="str">
        <f t="shared" si="904"/>
        <v>No</v>
      </c>
      <c r="AF1892" t="str">
        <f t="shared" si="905"/>
        <v>Yes</v>
      </c>
      <c r="AG1892" t="str">
        <f t="shared" si="906"/>
        <v>Yes</v>
      </c>
      <c r="AH1892" s="1" t="s">
        <v>348</v>
      </c>
      <c r="AI1892" t="s">
        <v>348</v>
      </c>
      <c r="AJ1892" t="str">
        <f t="shared" si="895"/>
        <v/>
      </c>
      <c r="AK1892" t="str">
        <f t="shared" si="907"/>
        <v/>
      </c>
      <c r="AL1892" t="str">
        <f t="shared" si="908"/>
        <v/>
      </c>
      <c r="AM1892" t="str">
        <f t="shared" si="897"/>
        <v>Industrial</v>
      </c>
      <c r="AN1892" t="str">
        <f t="shared" si="898"/>
        <v>Pharmaceutical</v>
      </c>
      <c r="AO1892" t="str">
        <f t="shared" si="899"/>
        <v/>
      </c>
      <c r="AP1892" t="str">
        <f t="shared" si="900"/>
        <v/>
      </c>
    </row>
    <row r="1893" spans="1:42" hidden="1" x14ac:dyDescent="0.35">
      <c r="A1893" s="1">
        <v>40870855</v>
      </c>
      <c r="B1893" s="1" t="s">
        <v>577</v>
      </c>
      <c r="C1893" s="1" t="s">
        <v>578</v>
      </c>
      <c r="D1893" s="1">
        <v>2017</v>
      </c>
      <c r="E1893" s="1" t="s">
        <v>618</v>
      </c>
      <c r="F1893" s="1">
        <v>67466</v>
      </c>
      <c r="G1893" s="1" t="s">
        <v>259</v>
      </c>
      <c r="H1893" s="1" t="s">
        <v>96</v>
      </c>
      <c r="I1893" s="1" t="s">
        <v>597</v>
      </c>
      <c r="J1893" s="1">
        <v>2440</v>
      </c>
      <c r="K1893" s="1" t="s">
        <v>345</v>
      </c>
      <c r="L1893" s="1" t="s">
        <v>567</v>
      </c>
      <c r="M1893" s="1"/>
      <c r="N1893" s="1" t="s">
        <v>606</v>
      </c>
      <c r="O1893" s="1" t="str">
        <f t="shared" si="912"/>
        <v>No</v>
      </c>
      <c r="P1893" s="1" t="s">
        <v>722</v>
      </c>
      <c r="Q1893" s="1">
        <v>200</v>
      </c>
      <c r="R1893" s="1">
        <f t="shared" si="914"/>
        <v>0</v>
      </c>
      <c r="S1893" s="1">
        <v>188</v>
      </c>
      <c r="T1893" s="1" t="s">
        <v>30</v>
      </c>
      <c r="U1893" s="1">
        <f t="shared" si="918"/>
        <v>0</v>
      </c>
      <c r="V1893" s="1">
        <f t="shared" si="918"/>
        <v>0.188</v>
      </c>
      <c r="W1893" s="1" t="s">
        <v>231</v>
      </c>
      <c r="X1893" s="1" t="str">
        <f t="shared" si="917"/>
        <v>No</v>
      </c>
      <c r="AB1893" t="s">
        <v>435</v>
      </c>
      <c r="AC1893" s="1" t="s">
        <v>349</v>
      </c>
      <c r="AD1893" t="str">
        <f t="shared" si="903"/>
        <v>No</v>
      </c>
      <c r="AE1893" t="str">
        <f t="shared" si="904"/>
        <v>No</v>
      </c>
      <c r="AF1893" t="str">
        <f t="shared" si="905"/>
        <v>Yes</v>
      </c>
      <c r="AG1893" t="str">
        <f t="shared" si="906"/>
        <v>Yes</v>
      </c>
      <c r="AH1893" s="1" t="s">
        <v>348</v>
      </c>
      <c r="AI1893" t="s">
        <v>348</v>
      </c>
      <c r="AJ1893" t="str">
        <f t="shared" si="895"/>
        <v>Pesticide</v>
      </c>
      <c r="AK1893" t="str">
        <f t="shared" si="907"/>
        <v/>
      </c>
      <c r="AL1893" t="str">
        <f t="shared" si="908"/>
        <v/>
      </c>
      <c r="AM1893" t="str">
        <f t="shared" si="897"/>
        <v>Industrial</v>
      </c>
      <c r="AN1893" t="str">
        <f t="shared" si="898"/>
        <v>Pharmaceutical</v>
      </c>
      <c r="AO1893" t="str">
        <f t="shared" si="899"/>
        <v/>
      </c>
      <c r="AP1893" t="str">
        <f t="shared" si="900"/>
        <v/>
      </c>
    </row>
    <row r="1894" spans="1:42" hidden="1" x14ac:dyDescent="0.35">
      <c r="A1894" s="1">
        <v>40870855</v>
      </c>
      <c r="B1894" s="1" t="s">
        <v>577</v>
      </c>
      <c r="C1894" s="1" t="s">
        <v>578</v>
      </c>
      <c r="D1894" s="1">
        <v>2017</v>
      </c>
      <c r="E1894" s="1" t="s">
        <v>618</v>
      </c>
      <c r="F1894" s="1">
        <v>67464</v>
      </c>
      <c r="G1894" s="1" t="s">
        <v>258</v>
      </c>
      <c r="H1894" s="1" t="s">
        <v>95</v>
      </c>
      <c r="I1894" s="1" t="s">
        <v>597</v>
      </c>
      <c r="J1894" s="1">
        <v>2440</v>
      </c>
      <c r="K1894" s="1" t="s">
        <v>345</v>
      </c>
      <c r="L1894" s="1" t="s">
        <v>566</v>
      </c>
      <c r="M1894" s="1"/>
      <c r="N1894" s="1" t="s">
        <v>606</v>
      </c>
      <c r="O1894" s="1" t="str">
        <f t="shared" si="912"/>
        <v>No</v>
      </c>
      <c r="P1894" s="1" t="s">
        <v>722</v>
      </c>
      <c r="Q1894" s="1">
        <v>86</v>
      </c>
      <c r="R1894" s="1">
        <f t="shared" si="914"/>
        <v>0</v>
      </c>
      <c r="S1894" s="1">
        <v>12</v>
      </c>
      <c r="T1894" s="1" t="s">
        <v>30</v>
      </c>
      <c r="U1894" s="1">
        <f t="shared" si="918"/>
        <v>0</v>
      </c>
      <c r="V1894" s="1">
        <f t="shared" si="918"/>
        <v>1.2E-2</v>
      </c>
      <c r="W1894" s="1" t="s">
        <v>231</v>
      </c>
      <c r="X1894" s="1" t="str">
        <f t="shared" si="917"/>
        <v>No</v>
      </c>
      <c r="AB1894" t="s">
        <v>434</v>
      </c>
      <c r="AC1894" t="str">
        <f>IF(ISNUMBER(SEARCH("Pesticide, active_ingredient", AB1894)), "Yes", "No")</f>
        <v>No</v>
      </c>
      <c r="AD1894" t="str">
        <f t="shared" si="903"/>
        <v>Yes</v>
      </c>
      <c r="AE1894" t="str">
        <f t="shared" si="904"/>
        <v>No</v>
      </c>
      <c r="AF1894" t="str">
        <f t="shared" si="905"/>
        <v>Yes</v>
      </c>
      <c r="AG1894" t="str">
        <f t="shared" si="906"/>
        <v>Yes</v>
      </c>
      <c r="AH1894" s="1" t="s">
        <v>348</v>
      </c>
      <c r="AI1894" t="s">
        <v>348</v>
      </c>
      <c r="AJ1894" t="str">
        <f t="shared" si="895"/>
        <v/>
      </c>
      <c r="AK1894" t="str">
        <f t="shared" si="907"/>
        <v>PCP</v>
      </c>
      <c r="AL1894" t="str">
        <f t="shared" si="908"/>
        <v/>
      </c>
      <c r="AM1894" t="str">
        <f t="shared" si="897"/>
        <v>Industrial</v>
      </c>
      <c r="AN1894" t="str">
        <f t="shared" si="898"/>
        <v>Pharmaceutical</v>
      </c>
      <c r="AO1894" t="str">
        <f t="shared" si="899"/>
        <v/>
      </c>
      <c r="AP1894" t="str">
        <f t="shared" si="900"/>
        <v/>
      </c>
    </row>
    <row r="1895" spans="1:42" hidden="1" x14ac:dyDescent="0.35">
      <c r="A1895" s="1">
        <v>40870855</v>
      </c>
      <c r="B1895" s="1" t="s">
        <v>577</v>
      </c>
      <c r="C1895" s="1" t="s">
        <v>578</v>
      </c>
      <c r="D1895" s="1">
        <v>2017</v>
      </c>
      <c r="E1895" s="1" t="s">
        <v>618</v>
      </c>
      <c r="F1895" s="1">
        <v>4254</v>
      </c>
      <c r="G1895" s="1" t="s">
        <v>176</v>
      </c>
      <c r="H1895" s="1" t="s">
        <v>6</v>
      </c>
      <c r="I1895" s="1" t="s">
        <v>596</v>
      </c>
      <c r="J1895" s="1">
        <v>4433</v>
      </c>
      <c r="K1895" s="1" t="s">
        <v>614</v>
      </c>
      <c r="L1895" s="1" t="s">
        <v>530</v>
      </c>
      <c r="M1895" s="1"/>
      <c r="N1895" s="1" t="s">
        <v>606</v>
      </c>
      <c r="O1895" s="1" t="str">
        <f t="shared" si="912"/>
        <v>No</v>
      </c>
      <c r="P1895" s="1" t="s">
        <v>722</v>
      </c>
      <c r="Q1895" s="1">
        <v>0.16</v>
      </c>
      <c r="R1895" s="1">
        <f t="shared" si="914"/>
        <v>0</v>
      </c>
      <c r="S1895" s="1">
        <v>0.16</v>
      </c>
      <c r="T1895" s="1" t="s">
        <v>7</v>
      </c>
      <c r="U1895" s="1">
        <f>R1895/1</f>
        <v>0</v>
      </c>
      <c r="V1895" s="1">
        <f>S1895</f>
        <v>0.16</v>
      </c>
      <c r="W1895" s="1" t="s">
        <v>177</v>
      </c>
      <c r="X1895" s="1" t="str">
        <f t="shared" si="917"/>
        <v>No</v>
      </c>
      <c r="AB1895" t="s">
        <v>347</v>
      </c>
      <c r="AC1895" t="str">
        <f>IF(ISNUMBER(SEARCH("Pesticide, active_ingredient", AB1895)), "Yes", "No")</f>
        <v>Yes</v>
      </c>
      <c r="AD1895" t="str">
        <f t="shared" si="903"/>
        <v>No</v>
      </c>
      <c r="AE1895" t="str">
        <f t="shared" si="904"/>
        <v>No</v>
      </c>
      <c r="AF1895" t="str">
        <f t="shared" si="905"/>
        <v>No</v>
      </c>
      <c r="AG1895" t="str">
        <f t="shared" si="906"/>
        <v>No</v>
      </c>
      <c r="AH1895" t="s">
        <v>348</v>
      </c>
      <c r="AI1895" t="s">
        <v>348</v>
      </c>
      <c r="AJ1895" t="str">
        <f t="shared" si="895"/>
        <v>Pesticide</v>
      </c>
      <c r="AK1895" t="str">
        <f t="shared" si="907"/>
        <v/>
      </c>
      <c r="AL1895" t="str">
        <f t="shared" si="908"/>
        <v/>
      </c>
      <c r="AM1895" t="str">
        <f t="shared" si="897"/>
        <v/>
      </c>
      <c r="AN1895" t="str">
        <f t="shared" si="898"/>
        <v/>
      </c>
      <c r="AO1895" t="str">
        <f t="shared" si="899"/>
        <v/>
      </c>
      <c r="AP1895" t="str">
        <f t="shared" si="900"/>
        <v/>
      </c>
    </row>
    <row r="1896" spans="1:42" hidden="1" x14ac:dyDescent="0.35">
      <c r="A1896" s="1">
        <v>40870855</v>
      </c>
      <c r="B1896" s="1" t="s">
        <v>577</v>
      </c>
      <c r="C1896" s="1" t="s">
        <v>578</v>
      </c>
      <c r="D1896" s="1">
        <v>2017</v>
      </c>
      <c r="E1896" s="1" t="s">
        <v>618</v>
      </c>
      <c r="F1896" s="1">
        <v>62824</v>
      </c>
      <c r="G1896" s="1" t="s">
        <v>220</v>
      </c>
      <c r="H1896" s="10" t="s">
        <v>58</v>
      </c>
      <c r="I1896" s="1" t="s">
        <v>596</v>
      </c>
      <c r="J1896" s="1">
        <v>4433</v>
      </c>
      <c r="K1896" s="1" t="s">
        <v>614</v>
      </c>
      <c r="L1896" s="1" t="s">
        <v>548</v>
      </c>
      <c r="M1896" s="1" t="s">
        <v>554</v>
      </c>
      <c r="O1896" s="1" t="str">
        <f t="shared" si="912"/>
        <v>Yes</v>
      </c>
      <c r="P1896" s="1" t="s">
        <v>349</v>
      </c>
      <c r="Q1896" s="1">
        <v>0.01</v>
      </c>
      <c r="R1896" s="1">
        <f t="shared" si="914"/>
        <v>0.01</v>
      </c>
      <c r="S1896" s="1">
        <v>0.04</v>
      </c>
      <c r="T1896" s="1" t="s">
        <v>7</v>
      </c>
      <c r="U1896" s="1">
        <f>R1896/1</f>
        <v>0.01</v>
      </c>
      <c r="V1896" s="1">
        <f>S1896</f>
        <v>0.04</v>
      </c>
      <c r="W1896" s="1" t="s">
        <v>177</v>
      </c>
      <c r="X1896" s="1" t="str">
        <f>IF(S1896&lt;R1896, "Yes*", "No")</f>
        <v>No</v>
      </c>
      <c r="AB1896" t="s">
        <v>397</v>
      </c>
      <c r="AC1896" t="str">
        <f>IF(ISNUMBER(SEARCH("Pesticide, active_ingredient", AB1896)), "Yes", "No")</f>
        <v>No</v>
      </c>
      <c r="AD1896" t="str">
        <f t="shared" si="903"/>
        <v>Yes</v>
      </c>
      <c r="AE1896" t="str">
        <f t="shared" si="904"/>
        <v>Yes</v>
      </c>
      <c r="AF1896" t="str">
        <f t="shared" si="905"/>
        <v>Yes</v>
      </c>
      <c r="AG1896" t="str">
        <f t="shared" si="906"/>
        <v>Yes</v>
      </c>
      <c r="AH1896" s="1" t="s">
        <v>348</v>
      </c>
      <c r="AI1896" t="s">
        <v>348</v>
      </c>
      <c r="AJ1896" t="str">
        <f t="shared" si="895"/>
        <v/>
      </c>
      <c r="AK1896" t="str">
        <f t="shared" si="907"/>
        <v>PCP</v>
      </c>
      <c r="AL1896" t="str">
        <f t="shared" si="908"/>
        <v>Consumer</v>
      </c>
      <c r="AM1896" t="str">
        <f t="shared" si="897"/>
        <v>Industrial</v>
      </c>
      <c r="AN1896" t="str">
        <f t="shared" si="898"/>
        <v>Pharmaceutical</v>
      </c>
      <c r="AO1896" t="str">
        <f t="shared" si="899"/>
        <v/>
      </c>
      <c r="AP1896" t="str">
        <f t="shared" si="900"/>
        <v/>
      </c>
    </row>
    <row r="1897" spans="1:42" hidden="1" x14ac:dyDescent="0.35">
      <c r="A1897" s="1">
        <v>40870855</v>
      </c>
      <c r="B1897" s="1" t="s">
        <v>577</v>
      </c>
      <c r="C1897" s="1" t="s">
        <v>578</v>
      </c>
      <c r="D1897" s="1">
        <v>2017</v>
      </c>
      <c r="E1897" s="1" t="s">
        <v>618</v>
      </c>
      <c r="F1897" s="1">
        <v>67440</v>
      </c>
      <c r="G1897" s="1" t="s">
        <v>237</v>
      </c>
      <c r="H1897" s="1" t="s">
        <v>75</v>
      </c>
      <c r="I1897" s="1" t="s">
        <v>597</v>
      </c>
      <c r="J1897" s="1">
        <v>2440</v>
      </c>
      <c r="K1897" s="1" t="s">
        <v>345</v>
      </c>
      <c r="L1897" s="1" t="s">
        <v>544</v>
      </c>
      <c r="M1897" s="1"/>
      <c r="N1897" s="1" t="s">
        <v>606</v>
      </c>
      <c r="O1897" s="1" t="str">
        <f t="shared" si="912"/>
        <v>No</v>
      </c>
      <c r="P1897" s="1" t="s">
        <v>722</v>
      </c>
      <c r="Q1897" s="1">
        <v>91</v>
      </c>
      <c r="R1897" s="1">
        <f t="shared" si="914"/>
        <v>0</v>
      </c>
      <c r="S1897" s="1">
        <v>91</v>
      </c>
      <c r="T1897" s="1" t="s">
        <v>30</v>
      </c>
      <c r="U1897" s="1">
        <f>R1897/1000</f>
        <v>0</v>
      </c>
      <c r="V1897" s="1">
        <f>S1897/1000</f>
        <v>9.0999999999999998E-2</v>
      </c>
      <c r="W1897" s="1" t="s">
        <v>231</v>
      </c>
      <c r="X1897" s="1" t="str">
        <f t="shared" ref="X1897:X1904" si="919">IF(N1897="E", "Yes", "No")</f>
        <v>No</v>
      </c>
      <c r="AB1897" t="s">
        <v>416</v>
      </c>
      <c r="AC1897" s="1" t="s">
        <v>349</v>
      </c>
      <c r="AD1897" t="str">
        <f t="shared" si="903"/>
        <v>Yes</v>
      </c>
      <c r="AE1897" t="str">
        <f t="shared" si="904"/>
        <v>Yes</v>
      </c>
      <c r="AF1897" t="str">
        <f t="shared" si="905"/>
        <v>Yes</v>
      </c>
      <c r="AG1897" t="str">
        <f t="shared" si="906"/>
        <v>Yes</v>
      </c>
      <c r="AH1897" s="1" t="s">
        <v>348</v>
      </c>
      <c r="AI1897" t="s">
        <v>348</v>
      </c>
      <c r="AJ1897" t="str">
        <f t="shared" si="895"/>
        <v>Pesticide</v>
      </c>
      <c r="AK1897" t="str">
        <f t="shared" si="907"/>
        <v>PCP</v>
      </c>
      <c r="AL1897" t="str">
        <f t="shared" si="908"/>
        <v>Consumer</v>
      </c>
      <c r="AM1897" t="str">
        <f t="shared" si="897"/>
        <v>Industrial</v>
      </c>
      <c r="AN1897" t="str">
        <f t="shared" si="898"/>
        <v>Pharmaceutical</v>
      </c>
      <c r="AO1897" t="str">
        <f t="shared" si="899"/>
        <v/>
      </c>
      <c r="AP1897" t="str">
        <f t="shared" si="900"/>
        <v/>
      </c>
    </row>
    <row r="1898" spans="1:42" hidden="1" x14ac:dyDescent="0.35">
      <c r="A1898" s="1">
        <v>40870855</v>
      </c>
      <c r="B1898" s="1" t="s">
        <v>577</v>
      </c>
      <c r="C1898" s="1" t="s">
        <v>578</v>
      </c>
      <c r="D1898" s="1">
        <v>2017</v>
      </c>
      <c r="E1898" s="1" t="s">
        <v>618</v>
      </c>
      <c r="F1898" s="1">
        <v>62805</v>
      </c>
      <c r="G1898" s="1" t="s">
        <v>208</v>
      </c>
      <c r="H1898" s="1" t="s">
        <v>42</v>
      </c>
      <c r="I1898" s="1" t="s">
        <v>596</v>
      </c>
      <c r="J1898" s="1">
        <v>4433</v>
      </c>
      <c r="K1898" s="1" t="s">
        <v>614</v>
      </c>
      <c r="L1898" s="1" t="s">
        <v>507</v>
      </c>
      <c r="M1898" s="1"/>
      <c r="N1898" s="1" t="s">
        <v>606</v>
      </c>
      <c r="O1898" s="1" t="str">
        <f t="shared" si="912"/>
        <v>No</v>
      </c>
      <c r="P1898" s="1" t="s">
        <v>722</v>
      </c>
      <c r="Q1898" s="1">
        <v>0.04</v>
      </c>
      <c r="R1898" s="1">
        <f t="shared" si="914"/>
        <v>0</v>
      </c>
      <c r="S1898" s="1">
        <v>0.04</v>
      </c>
      <c r="T1898" s="1" t="s">
        <v>7</v>
      </c>
      <c r="U1898" s="1">
        <f>R1898/1</f>
        <v>0</v>
      </c>
      <c r="V1898" s="1">
        <f>S1898</f>
        <v>0.04</v>
      </c>
      <c r="W1898" s="1" t="s">
        <v>177</v>
      </c>
      <c r="X1898" s="1" t="str">
        <f t="shared" si="919"/>
        <v>No</v>
      </c>
      <c r="AB1898" s="1" t="s">
        <v>381</v>
      </c>
      <c r="AC1898" t="str">
        <f t="shared" ref="AC1898:AC1912" si="920">IF(ISNUMBER(SEARCH("Pesticide, active_ingredient", AB1898)), "Yes", "No")</f>
        <v>No</v>
      </c>
      <c r="AD1898" t="str">
        <f t="shared" si="903"/>
        <v>No</v>
      </c>
      <c r="AE1898" t="str">
        <f t="shared" si="904"/>
        <v>No</v>
      </c>
      <c r="AF1898" t="str">
        <f t="shared" si="905"/>
        <v>No</v>
      </c>
      <c r="AG1898" t="str">
        <f t="shared" si="906"/>
        <v>No</v>
      </c>
      <c r="AH1898" s="1" t="s">
        <v>349</v>
      </c>
      <c r="AI1898" t="s">
        <v>348</v>
      </c>
      <c r="AJ1898" t="str">
        <f t="shared" si="895"/>
        <v/>
      </c>
      <c r="AK1898" t="str">
        <f t="shared" si="907"/>
        <v/>
      </c>
      <c r="AL1898" t="str">
        <f t="shared" si="908"/>
        <v/>
      </c>
      <c r="AM1898" t="str">
        <f t="shared" si="897"/>
        <v/>
      </c>
      <c r="AN1898" t="str">
        <f t="shared" si="898"/>
        <v/>
      </c>
      <c r="AO1898" t="str">
        <f t="shared" si="899"/>
        <v>PAH</v>
      </c>
      <c r="AP1898" t="str">
        <f t="shared" si="900"/>
        <v/>
      </c>
    </row>
    <row r="1899" spans="1:42" hidden="1" x14ac:dyDescent="0.35">
      <c r="A1899" s="1">
        <v>40870855</v>
      </c>
      <c r="B1899" s="1" t="s">
        <v>577</v>
      </c>
      <c r="C1899" s="1" t="s">
        <v>578</v>
      </c>
      <c r="D1899" s="1">
        <v>2017</v>
      </c>
      <c r="E1899" s="1" t="s">
        <v>618</v>
      </c>
      <c r="F1899" s="1">
        <v>67494</v>
      </c>
      <c r="G1899" s="1" t="s">
        <v>281</v>
      </c>
      <c r="H1899" s="1" t="s">
        <v>117</v>
      </c>
      <c r="I1899" s="1" t="s">
        <v>597</v>
      </c>
      <c r="J1899" s="1">
        <v>2440</v>
      </c>
      <c r="K1899" s="1" t="s">
        <v>345</v>
      </c>
      <c r="L1899" s="1" t="s">
        <v>566</v>
      </c>
      <c r="M1899" s="1"/>
      <c r="N1899" s="1" t="s">
        <v>606</v>
      </c>
      <c r="O1899" s="1" t="str">
        <f t="shared" si="912"/>
        <v>No</v>
      </c>
      <c r="P1899" s="1" t="s">
        <v>722</v>
      </c>
      <c r="Q1899" s="1">
        <v>200</v>
      </c>
      <c r="R1899" s="1">
        <f t="shared" si="914"/>
        <v>0</v>
      </c>
      <c r="S1899" s="1">
        <v>80</v>
      </c>
      <c r="T1899" s="1" t="s">
        <v>30</v>
      </c>
      <c r="U1899" s="1">
        <f t="shared" ref="U1899:V1903" si="921">R1899/1000</f>
        <v>0</v>
      </c>
      <c r="V1899" s="1">
        <f t="shared" si="921"/>
        <v>0.08</v>
      </c>
      <c r="W1899" s="1" t="s">
        <v>231</v>
      </c>
      <c r="X1899" s="1" t="str">
        <f t="shared" si="919"/>
        <v>No</v>
      </c>
      <c r="AB1899" t="s">
        <v>457</v>
      </c>
      <c r="AC1899" t="str">
        <f t="shared" si="920"/>
        <v>No</v>
      </c>
      <c r="AD1899" t="str">
        <f t="shared" si="903"/>
        <v>Yes</v>
      </c>
      <c r="AE1899" t="str">
        <f t="shared" si="904"/>
        <v>No</v>
      </c>
      <c r="AF1899" t="str">
        <f t="shared" si="905"/>
        <v>Yes</v>
      </c>
      <c r="AG1899" t="str">
        <f t="shared" si="906"/>
        <v>Yes</v>
      </c>
      <c r="AH1899" s="1" t="s">
        <v>348</v>
      </c>
      <c r="AI1899" t="s">
        <v>348</v>
      </c>
      <c r="AJ1899" t="str">
        <f t="shared" si="895"/>
        <v/>
      </c>
      <c r="AK1899" t="str">
        <f t="shared" si="907"/>
        <v>PCP</v>
      </c>
      <c r="AL1899" t="str">
        <f t="shared" si="908"/>
        <v/>
      </c>
      <c r="AM1899" t="str">
        <f t="shared" si="897"/>
        <v>Industrial</v>
      </c>
      <c r="AN1899" t="str">
        <f t="shared" si="898"/>
        <v>Pharmaceutical</v>
      </c>
      <c r="AO1899" t="str">
        <f t="shared" si="899"/>
        <v/>
      </c>
      <c r="AP1899" t="str">
        <f t="shared" si="900"/>
        <v/>
      </c>
    </row>
    <row r="1900" spans="1:42" hidden="1" x14ac:dyDescent="0.35">
      <c r="A1900" s="1">
        <v>40870855</v>
      </c>
      <c r="B1900" s="1" t="s">
        <v>577</v>
      </c>
      <c r="C1900" s="1" t="s">
        <v>578</v>
      </c>
      <c r="D1900" s="1">
        <v>2017</v>
      </c>
      <c r="E1900" s="1" t="s">
        <v>618</v>
      </c>
      <c r="F1900" s="1">
        <v>67447</v>
      </c>
      <c r="G1900" s="1" t="s">
        <v>243</v>
      </c>
      <c r="H1900" s="1" t="s">
        <v>81</v>
      </c>
      <c r="I1900" s="1" t="s">
        <v>597</v>
      </c>
      <c r="J1900" s="1">
        <v>2440</v>
      </c>
      <c r="K1900" s="1" t="s">
        <v>345</v>
      </c>
      <c r="L1900" s="1" t="s">
        <v>563</v>
      </c>
      <c r="M1900" s="1"/>
      <c r="N1900" s="1" t="s">
        <v>606</v>
      </c>
      <c r="O1900" s="1" t="str">
        <f t="shared" si="912"/>
        <v>No</v>
      </c>
      <c r="P1900" s="1" t="s">
        <v>722</v>
      </c>
      <c r="Q1900" s="1">
        <v>19</v>
      </c>
      <c r="R1900" s="1">
        <f t="shared" si="914"/>
        <v>0</v>
      </c>
      <c r="S1900" s="1">
        <v>48</v>
      </c>
      <c r="T1900" s="1" t="s">
        <v>30</v>
      </c>
      <c r="U1900" s="1">
        <f t="shared" si="921"/>
        <v>0</v>
      </c>
      <c r="V1900" s="1">
        <f t="shared" si="921"/>
        <v>4.8000000000000001E-2</v>
      </c>
      <c r="W1900" s="1" t="s">
        <v>231</v>
      </c>
      <c r="X1900" s="1" t="str">
        <f t="shared" si="919"/>
        <v>No</v>
      </c>
      <c r="AB1900" t="s">
        <v>421</v>
      </c>
      <c r="AC1900" t="str">
        <f t="shared" si="920"/>
        <v>No</v>
      </c>
      <c r="AD1900" t="str">
        <f t="shared" si="903"/>
        <v>Yes</v>
      </c>
      <c r="AE1900" t="str">
        <f t="shared" si="904"/>
        <v>No</v>
      </c>
      <c r="AF1900" t="str">
        <f t="shared" si="905"/>
        <v>No</v>
      </c>
      <c r="AG1900" t="str">
        <f t="shared" si="906"/>
        <v>Yes</v>
      </c>
      <c r="AH1900" s="1" t="s">
        <v>348</v>
      </c>
      <c r="AI1900" t="s">
        <v>348</v>
      </c>
      <c r="AJ1900" t="str">
        <f t="shared" si="895"/>
        <v/>
      </c>
      <c r="AK1900" t="str">
        <f t="shared" si="907"/>
        <v>PCP</v>
      </c>
      <c r="AL1900" t="str">
        <f t="shared" si="908"/>
        <v/>
      </c>
      <c r="AM1900" t="str">
        <f t="shared" si="897"/>
        <v/>
      </c>
      <c r="AN1900" t="str">
        <f t="shared" si="898"/>
        <v>Pharmaceutical</v>
      </c>
      <c r="AO1900" t="str">
        <f t="shared" si="899"/>
        <v/>
      </c>
      <c r="AP1900" t="str">
        <f t="shared" si="900"/>
        <v/>
      </c>
    </row>
    <row r="1901" spans="1:42" hidden="1" x14ac:dyDescent="0.35">
      <c r="A1901" s="1">
        <v>40870855</v>
      </c>
      <c r="B1901" s="1" t="s">
        <v>577</v>
      </c>
      <c r="C1901" s="1" t="s">
        <v>578</v>
      </c>
      <c r="D1901" s="1">
        <v>2017</v>
      </c>
      <c r="E1901" s="1" t="s">
        <v>618</v>
      </c>
      <c r="F1901" s="1">
        <v>67525</v>
      </c>
      <c r="G1901" s="1" t="s">
        <v>309</v>
      </c>
      <c r="H1901" s="1" t="s">
        <v>143</v>
      </c>
      <c r="I1901" s="1" t="s">
        <v>597</v>
      </c>
      <c r="J1901" s="1">
        <v>2440</v>
      </c>
      <c r="K1901" s="1" t="s">
        <v>345</v>
      </c>
      <c r="L1901" s="1" t="s">
        <v>566</v>
      </c>
      <c r="M1901" s="1"/>
      <c r="N1901" s="1" t="s">
        <v>606</v>
      </c>
      <c r="O1901" s="1" t="str">
        <f t="shared" si="912"/>
        <v>No</v>
      </c>
      <c r="P1901" s="1" t="s">
        <v>722</v>
      </c>
      <c r="Q1901" s="1">
        <v>80</v>
      </c>
      <c r="R1901" s="1">
        <f t="shared" si="914"/>
        <v>0</v>
      </c>
      <c r="S1901" s="1">
        <v>52</v>
      </c>
      <c r="T1901" s="1" t="s">
        <v>30</v>
      </c>
      <c r="U1901" s="1">
        <f t="shared" si="921"/>
        <v>0</v>
      </c>
      <c r="V1901" s="1">
        <f t="shared" si="921"/>
        <v>5.1999999999999998E-2</v>
      </c>
      <c r="W1901" s="1" t="s">
        <v>231</v>
      </c>
      <c r="X1901" s="1" t="str">
        <f t="shared" si="919"/>
        <v>No</v>
      </c>
      <c r="AB1901" t="s">
        <v>484</v>
      </c>
      <c r="AC1901" t="str">
        <f t="shared" si="920"/>
        <v>No</v>
      </c>
      <c r="AD1901" t="str">
        <f t="shared" si="903"/>
        <v>Yes</v>
      </c>
      <c r="AE1901" t="str">
        <f t="shared" si="904"/>
        <v>No</v>
      </c>
      <c r="AF1901" t="str">
        <f t="shared" si="905"/>
        <v>Yes</v>
      </c>
      <c r="AG1901" t="str">
        <f t="shared" si="906"/>
        <v>Yes</v>
      </c>
      <c r="AH1901" s="1" t="s">
        <v>348</v>
      </c>
      <c r="AI1901" t="s">
        <v>348</v>
      </c>
      <c r="AJ1901" t="str">
        <f t="shared" si="895"/>
        <v/>
      </c>
      <c r="AK1901" t="str">
        <f t="shared" si="907"/>
        <v>PCP</v>
      </c>
      <c r="AL1901" t="str">
        <f t="shared" si="908"/>
        <v/>
      </c>
      <c r="AM1901" t="str">
        <f t="shared" si="897"/>
        <v>Industrial</v>
      </c>
      <c r="AN1901" t="str">
        <f t="shared" si="898"/>
        <v>Pharmaceutical</v>
      </c>
      <c r="AO1901" t="str">
        <f t="shared" si="899"/>
        <v/>
      </c>
      <c r="AP1901" t="str">
        <f t="shared" si="900"/>
        <v/>
      </c>
    </row>
    <row r="1902" spans="1:42" hidden="1" x14ac:dyDescent="0.35">
      <c r="A1902" s="1">
        <v>40870855</v>
      </c>
      <c r="B1902" s="1" t="s">
        <v>577</v>
      </c>
      <c r="C1902" s="1" t="s">
        <v>578</v>
      </c>
      <c r="D1902" s="1">
        <v>2017</v>
      </c>
      <c r="E1902" s="1" t="s">
        <v>618</v>
      </c>
      <c r="F1902" s="1">
        <v>67484</v>
      </c>
      <c r="G1902" s="1" t="s">
        <v>274</v>
      </c>
      <c r="H1902" s="1" t="s">
        <v>110</v>
      </c>
      <c r="I1902" s="1" t="s">
        <v>597</v>
      </c>
      <c r="J1902" s="1">
        <v>2440</v>
      </c>
      <c r="K1902" s="1" t="s">
        <v>345</v>
      </c>
      <c r="L1902" s="1" t="s">
        <v>345</v>
      </c>
      <c r="M1902" s="1"/>
      <c r="N1902" s="1" t="s">
        <v>606</v>
      </c>
      <c r="O1902" s="1" t="str">
        <f t="shared" ref="O1902:O1933" si="922">IF(N1902="&lt;", "No", "Yes")</f>
        <v>No</v>
      </c>
      <c r="P1902" s="1" t="s">
        <v>722</v>
      </c>
      <c r="Q1902" s="1">
        <v>80</v>
      </c>
      <c r="R1902" s="1">
        <f t="shared" si="914"/>
        <v>0</v>
      </c>
      <c r="S1902" s="1">
        <v>22</v>
      </c>
      <c r="T1902" s="1" t="s">
        <v>30</v>
      </c>
      <c r="U1902" s="1">
        <f t="shared" si="921"/>
        <v>0</v>
      </c>
      <c r="V1902" s="1">
        <f t="shared" si="921"/>
        <v>2.1999999999999999E-2</v>
      </c>
      <c r="W1902" s="1" t="s">
        <v>231</v>
      </c>
      <c r="X1902" s="1" t="str">
        <f t="shared" si="919"/>
        <v>No</v>
      </c>
      <c r="AB1902" t="s">
        <v>450</v>
      </c>
      <c r="AC1902" t="str">
        <f t="shared" si="920"/>
        <v>No</v>
      </c>
      <c r="AD1902" t="str">
        <f t="shared" si="903"/>
        <v>No</v>
      </c>
      <c r="AE1902" t="str">
        <f t="shared" si="904"/>
        <v>No</v>
      </c>
      <c r="AF1902" t="str">
        <f t="shared" si="905"/>
        <v>No</v>
      </c>
      <c r="AG1902" t="str">
        <f t="shared" si="906"/>
        <v>Yes</v>
      </c>
      <c r="AH1902" s="1" t="s">
        <v>348</v>
      </c>
      <c r="AI1902" t="s">
        <v>348</v>
      </c>
      <c r="AJ1902" t="str">
        <f t="shared" si="895"/>
        <v/>
      </c>
      <c r="AK1902" t="str">
        <f t="shared" si="907"/>
        <v/>
      </c>
      <c r="AL1902" t="str">
        <f t="shared" si="908"/>
        <v/>
      </c>
      <c r="AM1902" t="str">
        <f t="shared" si="897"/>
        <v/>
      </c>
      <c r="AN1902" t="str">
        <f t="shared" si="898"/>
        <v>Pharmaceutical</v>
      </c>
      <c r="AO1902" t="str">
        <f t="shared" si="899"/>
        <v/>
      </c>
      <c r="AP1902" t="str">
        <f t="shared" si="900"/>
        <v/>
      </c>
    </row>
    <row r="1903" spans="1:42" hidden="1" x14ac:dyDescent="0.35">
      <c r="A1903" s="1">
        <v>40870855</v>
      </c>
      <c r="B1903" s="1" t="s">
        <v>577</v>
      </c>
      <c r="C1903" s="1" t="s">
        <v>578</v>
      </c>
      <c r="D1903" s="1">
        <v>2017</v>
      </c>
      <c r="E1903" s="1" t="s">
        <v>618</v>
      </c>
      <c r="F1903" s="1">
        <v>67505</v>
      </c>
      <c r="G1903" s="1" t="s">
        <v>292</v>
      </c>
      <c r="H1903" s="1" t="s">
        <v>128</v>
      </c>
      <c r="I1903" s="1" t="s">
        <v>597</v>
      </c>
      <c r="J1903" s="1">
        <v>2440</v>
      </c>
      <c r="K1903" s="1" t="s">
        <v>345</v>
      </c>
      <c r="L1903" s="1" t="s">
        <v>345</v>
      </c>
      <c r="M1903" s="1"/>
      <c r="N1903" s="1" t="s">
        <v>606</v>
      </c>
      <c r="O1903" s="1" t="str">
        <f t="shared" si="922"/>
        <v>No</v>
      </c>
      <c r="P1903" s="1" t="s">
        <v>722</v>
      </c>
      <c r="Q1903" s="1">
        <v>6.6</v>
      </c>
      <c r="R1903" s="1">
        <f t="shared" si="914"/>
        <v>0</v>
      </c>
      <c r="S1903" s="1">
        <v>6.6</v>
      </c>
      <c r="T1903" s="1" t="s">
        <v>30</v>
      </c>
      <c r="U1903" s="1">
        <f t="shared" si="921"/>
        <v>0</v>
      </c>
      <c r="V1903" s="1">
        <f t="shared" si="921"/>
        <v>6.6E-3</v>
      </c>
      <c r="W1903" s="1" t="s">
        <v>231</v>
      </c>
      <c r="X1903" s="1" t="str">
        <f t="shared" si="919"/>
        <v>No</v>
      </c>
      <c r="AB1903" t="s">
        <v>467</v>
      </c>
      <c r="AC1903" t="str">
        <f t="shared" si="920"/>
        <v>No</v>
      </c>
      <c r="AD1903" t="str">
        <f t="shared" si="903"/>
        <v>No</v>
      </c>
      <c r="AE1903" t="str">
        <f t="shared" si="904"/>
        <v>No</v>
      </c>
      <c r="AF1903" t="str">
        <f t="shared" si="905"/>
        <v>No</v>
      </c>
      <c r="AG1903" t="str">
        <f t="shared" si="906"/>
        <v>Yes</v>
      </c>
      <c r="AH1903" s="1" t="s">
        <v>348</v>
      </c>
      <c r="AI1903" t="s">
        <v>348</v>
      </c>
      <c r="AJ1903" t="str">
        <f t="shared" si="895"/>
        <v/>
      </c>
      <c r="AK1903" t="str">
        <f t="shared" si="907"/>
        <v/>
      </c>
      <c r="AL1903" t="str">
        <f t="shared" si="908"/>
        <v/>
      </c>
      <c r="AM1903" t="str">
        <f t="shared" si="897"/>
        <v/>
      </c>
      <c r="AN1903" t="str">
        <f t="shared" si="898"/>
        <v>Pharmaceutical</v>
      </c>
      <c r="AO1903" t="str">
        <f t="shared" si="899"/>
        <v/>
      </c>
      <c r="AP1903" t="str">
        <f t="shared" si="900"/>
        <v/>
      </c>
    </row>
    <row r="1904" spans="1:42" hidden="1" x14ac:dyDescent="0.35">
      <c r="A1904" s="1">
        <v>40870855</v>
      </c>
      <c r="B1904" s="1" t="s">
        <v>577</v>
      </c>
      <c r="C1904" s="1" t="s">
        <v>578</v>
      </c>
      <c r="D1904" s="1">
        <v>2017</v>
      </c>
      <c r="E1904" s="1" t="s">
        <v>618</v>
      </c>
      <c r="F1904" s="1">
        <v>62819</v>
      </c>
      <c r="G1904" s="1" t="s">
        <v>219</v>
      </c>
      <c r="H1904" s="1" t="s">
        <v>56</v>
      </c>
      <c r="I1904" s="1" t="s">
        <v>596</v>
      </c>
      <c r="J1904" s="1">
        <v>4433</v>
      </c>
      <c r="K1904" s="1" t="s">
        <v>614</v>
      </c>
      <c r="L1904" s="1" t="s">
        <v>559</v>
      </c>
      <c r="M1904" s="1"/>
      <c r="N1904" s="1" t="s">
        <v>606</v>
      </c>
      <c r="O1904" s="1" t="str">
        <f t="shared" si="922"/>
        <v>No</v>
      </c>
      <c r="P1904" s="1" t="s">
        <v>722</v>
      </c>
      <c r="Q1904" s="1">
        <v>0.16</v>
      </c>
      <c r="R1904" s="1">
        <f t="shared" si="914"/>
        <v>0</v>
      </c>
      <c r="S1904" s="1">
        <v>0.16</v>
      </c>
      <c r="T1904" s="1" t="s">
        <v>7</v>
      </c>
      <c r="U1904" s="1">
        <f>R1904/1</f>
        <v>0</v>
      </c>
      <c r="V1904" s="1">
        <f>S1904</f>
        <v>0.16</v>
      </c>
      <c r="W1904" s="1" t="s">
        <v>177</v>
      </c>
      <c r="X1904" s="1" t="str">
        <f t="shared" si="919"/>
        <v>No</v>
      </c>
      <c r="AB1904" t="s">
        <v>395</v>
      </c>
      <c r="AC1904" t="str">
        <f t="shared" si="920"/>
        <v>No</v>
      </c>
      <c r="AD1904" t="str">
        <f t="shared" si="903"/>
        <v>Yes</v>
      </c>
      <c r="AE1904" t="str">
        <f t="shared" si="904"/>
        <v>Yes</v>
      </c>
      <c r="AF1904" t="str">
        <f t="shared" si="905"/>
        <v>Yes</v>
      </c>
      <c r="AG1904" t="str">
        <f t="shared" si="906"/>
        <v>Yes</v>
      </c>
      <c r="AH1904" s="1" t="s">
        <v>348</v>
      </c>
      <c r="AI1904" t="s">
        <v>348</v>
      </c>
      <c r="AJ1904" t="str">
        <f t="shared" si="895"/>
        <v/>
      </c>
      <c r="AK1904" t="str">
        <f t="shared" si="907"/>
        <v>PCP</v>
      </c>
      <c r="AL1904" t="str">
        <f t="shared" si="908"/>
        <v>Consumer</v>
      </c>
      <c r="AM1904" t="str">
        <f t="shared" si="897"/>
        <v>Industrial</v>
      </c>
      <c r="AN1904" t="str">
        <f t="shared" si="898"/>
        <v>Pharmaceutical</v>
      </c>
      <c r="AO1904" t="str">
        <f t="shared" si="899"/>
        <v/>
      </c>
      <c r="AP1904" t="str">
        <f t="shared" si="900"/>
        <v/>
      </c>
    </row>
    <row r="1905" spans="1:42" hidden="1" x14ac:dyDescent="0.35">
      <c r="A1905" s="1">
        <v>40870855</v>
      </c>
      <c r="B1905" s="1" t="s">
        <v>577</v>
      </c>
      <c r="C1905" s="1" t="s">
        <v>578</v>
      </c>
      <c r="D1905" s="1">
        <v>2017</v>
      </c>
      <c r="E1905" s="1" t="s">
        <v>618</v>
      </c>
      <c r="F1905" s="1">
        <v>34408</v>
      </c>
      <c r="G1905" s="1" t="s">
        <v>186</v>
      </c>
      <c r="H1905" s="1" t="s">
        <v>16</v>
      </c>
      <c r="I1905" s="1" t="s">
        <v>596</v>
      </c>
      <c r="J1905" s="1">
        <v>4433</v>
      </c>
      <c r="K1905" s="1" t="s">
        <v>614</v>
      </c>
      <c r="L1905" s="1" t="s">
        <v>547</v>
      </c>
      <c r="M1905" s="1" t="s">
        <v>554</v>
      </c>
      <c r="O1905" s="1" t="str">
        <f t="shared" si="922"/>
        <v>Yes</v>
      </c>
      <c r="P1905" s="1" t="s">
        <v>349</v>
      </c>
      <c r="Q1905" s="1">
        <v>1.4999999999999999E-2</v>
      </c>
      <c r="R1905" s="1">
        <f t="shared" si="914"/>
        <v>1.4999999999999999E-2</v>
      </c>
      <c r="S1905" s="1">
        <v>0.05</v>
      </c>
      <c r="T1905" s="1" t="s">
        <v>7</v>
      </c>
      <c r="U1905" s="1">
        <f>R1905/1</f>
        <v>1.4999999999999999E-2</v>
      </c>
      <c r="V1905" s="1">
        <f>S1905</f>
        <v>0.05</v>
      </c>
      <c r="W1905" s="1" t="s">
        <v>177</v>
      </c>
      <c r="X1905" s="1" t="str">
        <f>IF(S1905&lt;R1905, "Yes*", "No")</f>
        <v>No</v>
      </c>
      <c r="AB1905" t="s">
        <v>357</v>
      </c>
      <c r="AC1905" t="str">
        <f t="shared" si="920"/>
        <v>No</v>
      </c>
      <c r="AD1905" t="str">
        <f t="shared" si="903"/>
        <v>Yes</v>
      </c>
      <c r="AE1905" t="str">
        <f t="shared" si="904"/>
        <v>Yes</v>
      </c>
      <c r="AF1905" t="str">
        <f t="shared" si="905"/>
        <v>Yes</v>
      </c>
      <c r="AG1905" t="str">
        <f t="shared" si="906"/>
        <v>No</v>
      </c>
      <c r="AH1905" t="s">
        <v>348</v>
      </c>
      <c r="AI1905" t="s">
        <v>348</v>
      </c>
      <c r="AJ1905" t="str">
        <f t="shared" si="895"/>
        <v/>
      </c>
      <c r="AK1905" t="str">
        <f t="shared" si="907"/>
        <v>PCP</v>
      </c>
      <c r="AL1905" t="str">
        <f t="shared" si="908"/>
        <v>Consumer</v>
      </c>
      <c r="AM1905" t="str">
        <f t="shared" si="897"/>
        <v>Industrial</v>
      </c>
      <c r="AN1905" t="str">
        <f t="shared" si="898"/>
        <v/>
      </c>
      <c r="AO1905" t="str">
        <f t="shared" si="899"/>
        <v/>
      </c>
      <c r="AP1905" t="str">
        <f t="shared" si="900"/>
        <v/>
      </c>
    </row>
    <row r="1906" spans="1:42" hidden="1" x14ac:dyDescent="0.35">
      <c r="A1906" s="1">
        <v>40870855</v>
      </c>
      <c r="B1906" s="1" t="s">
        <v>577</v>
      </c>
      <c r="C1906" s="1" t="s">
        <v>578</v>
      </c>
      <c r="D1906" s="1">
        <v>2017</v>
      </c>
      <c r="E1906" s="1" t="s">
        <v>618</v>
      </c>
      <c r="F1906" s="1">
        <v>62808</v>
      </c>
      <c r="G1906" s="1" t="s">
        <v>210</v>
      </c>
      <c r="H1906" s="1" t="s">
        <v>45</v>
      </c>
      <c r="I1906" s="1" t="s">
        <v>596</v>
      </c>
      <c r="J1906" s="1">
        <v>4433</v>
      </c>
      <c r="K1906" s="1" t="s">
        <v>614</v>
      </c>
      <c r="L1906" s="1" t="s">
        <v>532</v>
      </c>
      <c r="M1906" s="1"/>
      <c r="N1906" s="1" t="s">
        <v>606</v>
      </c>
      <c r="O1906" s="1" t="str">
        <f t="shared" si="922"/>
        <v>No</v>
      </c>
      <c r="P1906" s="1" t="s">
        <v>722</v>
      </c>
      <c r="Q1906" s="1">
        <v>0.04</v>
      </c>
      <c r="R1906" s="1">
        <f t="shared" si="914"/>
        <v>0</v>
      </c>
      <c r="S1906" s="1">
        <v>0.04</v>
      </c>
      <c r="T1906" s="1" t="s">
        <v>7</v>
      </c>
      <c r="U1906" s="1">
        <f>R1906/1</f>
        <v>0</v>
      </c>
      <c r="V1906" s="1">
        <f>S1906</f>
        <v>0.04</v>
      </c>
      <c r="W1906" s="1" t="s">
        <v>177</v>
      </c>
      <c r="X1906" s="1" t="str">
        <f t="shared" ref="X1906:X1937" si="923">IF(N1906="E", "Yes", "No")</f>
        <v>No</v>
      </c>
      <c r="AB1906" t="s">
        <v>384</v>
      </c>
      <c r="AC1906" t="str">
        <f t="shared" si="920"/>
        <v>No</v>
      </c>
      <c r="AD1906" t="str">
        <f t="shared" si="903"/>
        <v>No</v>
      </c>
      <c r="AE1906" t="str">
        <f t="shared" si="904"/>
        <v>No</v>
      </c>
      <c r="AF1906" t="str">
        <f t="shared" si="905"/>
        <v>No</v>
      </c>
      <c r="AG1906" t="str">
        <f t="shared" si="906"/>
        <v>No</v>
      </c>
      <c r="AH1906" s="1" t="s">
        <v>348</v>
      </c>
      <c r="AI1906" t="s">
        <v>349</v>
      </c>
      <c r="AJ1906" t="str">
        <f t="shared" si="895"/>
        <v/>
      </c>
      <c r="AK1906" t="str">
        <f t="shared" si="907"/>
        <v/>
      </c>
      <c r="AL1906" t="str">
        <f t="shared" si="908"/>
        <v/>
      </c>
      <c r="AM1906" t="str">
        <f t="shared" si="897"/>
        <v/>
      </c>
      <c r="AN1906" t="str">
        <f t="shared" si="898"/>
        <v/>
      </c>
      <c r="AO1906" t="str">
        <f t="shared" si="899"/>
        <v/>
      </c>
      <c r="AP1906" t="str">
        <f t="shared" si="900"/>
        <v>Other</v>
      </c>
    </row>
    <row r="1907" spans="1:42" hidden="1" x14ac:dyDescent="0.35">
      <c r="A1907" s="1">
        <v>40870855</v>
      </c>
      <c r="B1907" s="1" t="s">
        <v>577</v>
      </c>
      <c r="C1907" s="1" t="s">
        <v>578</v>
      </c>
      <c r="D1907" s="1">
        <v>2017</v>
      </c>
      <c r="E1907" s="1" t="s">
        <v>618</v>
      </c>
      <c r="F1907" s="1">
        <v>67469</v>
      </c>
      <c r="G1907" s="1" t="s">
        <v>262</v>
      </c>
      <c r="H1907" s="1" t="s">
        <v>99</v>
      </c>
      <c r="I1907" s="1" t="s">
        <v>597</v>
      </c>
      <c r="J1907" s="1">
        <v>2440</v>
      </c>
      <c r="K1907" s="1" t="s">
        <v>345</v>
      </c>
      <c r="L1907" s="1" t="s">
        <v>561</v>
      </c>
      <c r="M1907" s="1"/>
      <c r="N1907" s="1" t="s">
        <v>606</v>
      </c>
      <c r="O1907" s="1" t="str">
        <f t="shared" si="922"/>
        <v>No</v>
      </c>
      <c r="P1907" s="1" t="s">
        <v>722</v>
      </c>
      <c r="Q1907" s="1">
        <v>226</v>
      </c>
      <c r="R1907" s="1">
        <f t="shared" si="914"/>
        <v>0</v>
      </c>
      <c r="S1907" s="1">
        <v>226</v>
      </c>
      <c r="T1907" s="1" t="s">
        <v>30</v>
      </c>
      <c r="U1907" s="1">
        <f t="shared" ref="U1907:V1911" si="924">R1907/1000</f>
        <v>0</v>
      </c>
      <c r="V1907" s="1">
        <f t="shared" si="924"/>
        <v>0.22600000000000001</v>
      </c>
      <c r="W1907" s="1" t="s">
        <v>231</v>
      </c>
      <c r="X1907" s="1" t="str">
        <f t="shared" si="923"/>
        <v>No</v>
      </c>
      <c r="AB1907" t="s">
        <v>438</v>
      </c>
      <c r="AC1907" t="str">
        <f t="shared" si="920"/>
        <v>No</v>
      </c>
      <c r="AD1907" t="str">
        <f t="shared" si="903"/>
        <v>No</v>
      </c>
      <c r="AE1907" t="str">
        <f t="shared" si="904"/>
        <v>No</v>
      </c>
      <c r="AF1907" t="str">
        <f t="shared" si="905"/>
        <v>Yes</v>
      </c>
      <c r="AG1907" t="str">
        <f t="shared" si="906"/>
        <v>Yes</v>
      </c>
      <c r="AH1907" s="1" t="s">
        <v>348</v>
      </c>
      <c r="AI1907" t="s">
        <v>348</v>
      </c>
      <c r="AJ1907" t="str">
        <f t="shared" si="895"/>
        <v/>
      </c>
      <c r="AK1907" t="str">
        <f t="shared" si="907"/>
        <v/>
      </c>
      <c r="AL1907" t="str">
        <f t="shared" si="908"/>
        <v/>
      </c>
      <c r="AM1907" t="str">
        <f t="shared" si="897"/>
        <v>Industrial</v>
      </c>
      <c r="AN1907" t="str">
        <f t="shared" si="898"/>
        <v>Pharmaceutical</v>
      </c>
      <c r="AO1907" t="str">
        <f t="shared" si="899"/>
        <v/>
      </c>
      <c r="AP1907" t="str">
        <f t="shared" si="900"/>
        <v/>
      </c>
    </row>
    <row r="1908" spans="1:42" hidden="1" x14ac:dyDescent="0.35">
      <c r="A1908" s="1">
        <v>40870855</v>
      </c>
      <c r="B1908" s="1" t="s">
        <v>577</v>
      </c>
      <c r="C1908" s="1" t="s">
        <v>578</v>
      </c>
      <c r="D1908" s="1">
        <v>2017</v>
      </c>
      <c r="E1908" s="1" t="s">
        <v>618</v>
      </c>
      <c r="F1908" s="1">
        <v>67477</v>
      </c>
      <c r="G1908" s="1" t="s">
        <v>268</v>
      </c>
      <c r="H1908" s="1" t="s">
        <v>105</v>
      </c>
      <c r="I1908" s="1" t="s">
        <v>597</v>
      </c>
      <c r="J1908" s="1">
        <v>2440</v>
      </c>
      <c r="K1908" s="1" t="s">
        <v>345</v>
      </c>
      <c r="L1908" s="1" t="s">
        <v>561</v>
      </c>
      <c r="M1908" s="1"/>
      <c r="N1908" s="1" t="s">
        <v>606</v>
      </c>
      <c r="O1908" s="1" t="str">
        <f t="shared" si="922"/>
        <v>No</v>
      </c>
      <c r="P1908" s="1" t="s">
        <v>722</v>
      </c>
      <c r="Q1908" s="1">
        <v>116</v>
      </c>
      <c r="R1908" s="1">
        <f t="shared" si="914"/>
        <v>0</v>
      </c>
      <c r="S1908" s="1">
        <v>50</v>
      </c>
      <c r="T1908" s="1" t="s">
        <v>30</v>
      </c>
      <c r="U1908" s="1">
        <f t="shared" si="924"/>
        <v>0</v>
      </c>
      <c r="V1908" s="1">
        <f t="shared" si="924"/>
        <v>0.05</v>
      </c>
      <c r="W1908" s="1" t="s">
        <v>231</v>
      </c>
      <c r="X1908" s="1" t="str">
        <f t="shared" si="923"/>
        <v>No</v>
      </c>
      <c r="AB1908" t="s">
        <v>444</v>
      </c>
      <c r="AC1908" t="str">
        <f t="shared" si="920"/>
        <v>No</v>
      </c>
      <c r="AD1908" t="str">
        <f t="shared" si="903"/>
        <v>No</v>
      </c>
      <c r="AE1908" t="str">
        <f t="shared" si="904"/>
        <v>No</v>
      </c>
      <c r="AF1908" t="str">
        <f t="shared" si="905"/>
        <v>Yes</v>
      </c>
      <c r="AG1908" t="str">
        <f t="shared" si="906"/>
        <v>Yes</v>
      </c>
      <c r="AH1908" s="1" t="s">
        <v>348</v>
      </c>
      <c r="AI1908" t="s">
        <v>348</v>
      </c>
      <c r="AJ1908" t="str">
        <f t="shared" si="895"/>
        <v/>
      </c>
      <c r="AK1908" t="str">
        <f t="shared" si="907"/>
        <v/>
      </c>
      <c r="AL1908" t="str">
        <f t="shared" si="908"/>
        <v/>
      </c>
      <c r="AM1908" t="str">
        <f t="shared" si="897"/>
        <v>Industrial</v>
      </c>
      <c r="AN1908" t="str">
        <f t="shared" si="898"/>
        <v>Pharmaceutical</v>
      </c>
      <c r="AO1908" t="str">
        <f t="shared" si="899"/>
        <v/>
      </c>
      <c r="AP1908" t="str">
        <f t="shared" si="900"/>
        <v/>
      </c>
    </row>
    <row r="1909" spans="1:42" hidden="1" x14ac:dyDescent="0.35">
      <c r="A1909" s="1">
        <v>40870855</v>
      </c>
      <c r="B1909" s="1" t="s">
        <v>577</v>
      </c>
      <c r="C1909" s="1" t="s">
        <v>578</v>
      </c>
      <c r="D1909" s="1">
        <v>2017</v>
      </c>
      <c r="E1909" s="1" t="s">
        <v>618</v>
      </c>
      <c r="F1909" s="1">
        <v>67524</v>
      </c>
      <c r="G1909" s="1" t="s">
        <v>308</v>
      </c>
      <c r="H1909" s="1" t="s">
        <v>142</v>
      </c>
      <c r="I1909" s="1" t="s">
        <v>597</v>
      </c>
      <c r="J1909" s="1">
        <v>2440</v>
      </c>
      <c r="K1909" s="1" t="s">
        <v>345</v>
      </c>
      <c r="L1909" s="1" t="s">
        <v>345</v>
      </c>
      <c r="M1909" s="1"/>
      <c r="N1909" s="1" t="s">
        <v>606</v>
      </c>
      <c r="O1909" s="1" t="str">
        <f t="shared" si="922"/>
        <v>No</v>
      </c>
      <c r="P1909" s="1" t="s">
        <v>722</v>
      </c>
      <c r="Q1909" s="1">
        <v>140</v>
      </c>
      <c r="R1909" s="1">
        <f t="shared" si="914"/>
        <v>0</v>
      </c>
      <c r="S1909" s="1">
        <v>114</v>
      </c>
      <c r="T1909" s="1" t="s">
        <v>30</v>
      </c>
      <c r="U1909" s="1">
        <f t="shared" si="924"/>
        <v>0</v>
      </c>
      <c r="V1909" s="1">
        <f t="shared" si="924"/>
        <v>0.114</v>
      </c>
      <c r="W1909" s="1" t="s">
        <v>231</v>
      </c>
      <c r="X1909" s="1" t="str">
        <f t="shared" si="923"/>
        <v>No</v>
      </c>
      <c r="AB1909" t="s">
        <v>483</v>
      </c>
      <c r="AC1909" t="str">
        <f t="shared" si="920"/>
        <v>No</v>
      </c>
      <c r="AD1909" t="str">
        <f t="shared" si="903"/>
        <v>No</v>
      </c>
      <c r="AE1909" t="str">
        <f t="shared" si="904"/>
        <v>No</v>
      </c>
      <c r="AF1909" t="str">
        <f t="shared" si="905"/>
        <v>No</v>
      </c>
      <c r="AG1909" t="str">
        <f t="shared" si="906"/>
        <v>Yes</v>
      </c>
      <c r="AH1909" s="1" t="s">
        <v>348</v>
      </c>
      <c r="AI1909" t="s">
        <v>348</v>
      </c>
      <c r="AJ1909" t="str">
        <f t="shared" ref="AJ1909:AJ1972" si="925">IF(AC1909="Yes", "Pesticide", "")</f>
        <v/>
      </c>
      <c r="AK1909" t="str">
        <f t="shared" si="907"/>
        <v/>
      </c>
      <c r="AL1909" t="str">
        <f t="shared" si="908"/>
        <v/>
      </c>
      <c r="AM1909" t="str">
        <f t="shared" si="897"/>
        <v/>
      </c>
      <c r="AN1909" t="str">
        <f t="shared" si="898"/>
        <v>Pharmaceutical</v>
      </c>
      <c r="AO1909" t="str">
        <f t="shared" si="899"/>
        <v/>
      </c>
      <c r="AP1909" t="str">
        <f t="shared" si="900"/>
        <v/>
      </c>
    </row>
    <row r="1910" spans="1:42" hidden="1" x14ac:dyDescent="0.35">
      <c r="A1910" s="1">
        <v>40870855</v>
      </c>
      <c r="B1910" s="1" t="s">
        <v>577</v>
      </c>
      <c r="C1910" s="1" t="s">
        <v>578</v>
      </c>
      <c r="D1910" s="1">
        <v>2017</v>
      </c>
      <c r="E1910" s="1" t="s">
        <v>618</v>
      </c>
      <c r="F1910" s="1">
        <v>67446</v>
      </c>
      <c r="G1910" s="1" t="s">
        <v>242</v>
      </c>
      <c r="H1910" s="1" t="s">
        <v>80</v>
      </c>
      <c r="I1910" s="1" t="s">
        <v>597</v>
      </c>
      <c r="J1910" s="1">
        <v>2440</v>
      </c>
      <c r="K1910" s="1" t="s">
        <v>345</v>
      </c>
      <c r="L1910" s="1" t="s">
        <v>345</v>
      </c>
      <c r="M1910" s="1"/>
      <c r="N1910" s="1" t="s">
        <v>606</v>
      </c>
      <c r="O1910" s="1" t="str">
        <f t="shared" si="922"/>
        <v>No</v>
      </c>
      <c r="P1910" s="1" t="s">
        <v>722</v>
      </c>
      <c r="Q1910" s="1">
        <v>88</v>
      </c>
      <c r="R1910" s="1">
        <f t="shared" si="914"/>
        <v>0</v>
      </c>
      <c r="S1910" s="1">
        <v>88</v>
      </c>
      <c r="T1910" s="1" t="s">
        <v>30</v>
      </c>
      <c r="U1910" s="1">
        <f t="shared" si="924"/>
        <v>0</v>
      </c>
      <c r="V1910" s="1">
        <f t="shared" si="924"/>
        <v>8.7999999999999995E-2</v>
      </c>
      <c r="W1910" s="1" t="s">
        <v>231</v>
      </c>
      <c r="X1910" s="1" t="str">
        <f t="shared" si="923"/>
        <v>No</v>
      </c>
      <c r="AB1910" s="1" t="s">
        <v>377</v>
      </c>
      <c r="AC1910" t="str">
        <f t="shared" si="920"/>
        <v>No</v>
      </c>
      <c r="AD1910" t="str">
        <f t="shared" si="903"/>
        <v>No</v>
      </c>
      <c r="AE1910" t="str">
        <f t="shared" si="904"/>
        <v>No</v>
      </c>
      <c r="AF1910" t="str">
        <f t="shared" si="905"/>
        <v>No</v>
      </c>
      <c r="AG1910" t="str">
        <f t="shared" si="906"/>
        <v>Yes</v>
      </c>
      <c r="AH1910" s="1" t="s">
        <v>348</v>
      </c>
      <c r="AI1910" t="s">
        <v>348</v>
      </c>
      <c r="AJ1910" t="str">
        <f t="shared" si="925"/>
        <v/>
      </c>
      <c r="AK1910" t="str">
        <f t="shared" si="907"/>
        <v/>
      </c>
      <c r="AL1910" t="str">
        <f t="shared" si="908"/>
        <v/>
      </c>
      <c r="AM1910" t="str">
        <f t="shared" si="897"/>
        <v/>
      </c>
      <c r="AN1910" t="str">
        <f t="shared" si="898"/>
        <v>Pharmaceutical</v>
      </c>
      <c r="AO1910" t="str">
        <f t="shared" si="899"/>
        <v/>
      </c>
      <c r="AP1910" t="str">
        <f t="shared" si="900"/>
        <v/>
      </c>
    </row>
    <row r="1911" spans="1:42" hidden="1" x14ac:dyDescent="0.35">
      <c r="A1911" s="1">
        <v>40870855</v>
      </c>
      <c r="B1911" s="1" t="s">
        <v>577</v>
      </c>
      <c r="C1911" s="1" t="s">
        <v>578</v>
      </c>
      <c r="D1911" s="1">
        <v>2017</v>
      </c>
      <c r="E1911" s="1" t="s">
        <v>618</v>
      </c>
      <c r="F1911" s="1">
        <v>67527</v>
      </c>
      <c r="G1911" s="1" t="s">
        <v>310</v>
      </c>
      <c r="H1911" s="1" t="s">
        <v>144</v>
      </c>
      <c r="I1911" s="1" t="s">
        <v>597</v>
      </c>
      <c r="J1911" s="1">
        <v>2440</v>
      </c>
      <c r="K1911" s="1" t="s">
        <v>345</v>
      </c>
      <c r="L1911" s="1" t="s">
        <v>345</v>
      </c>
      <c r="M1911" s="1"/>
      <c r="N1911" s="1" t="s">
        <v>606</v>
      </c>
      <c r="O1911" s="1" t="str">
        <f t="shared" si="922"/>
        <v>No</v>
      </c>
      <c r="P1911" s="1" t="s">
        <v>722</v>
      </c>
      <c r="Q1911" s="1">
        <v>264</v>
      </c>
      <c r="R1911" s="1">
        <f t="shared" si="914"/>
        <v>0</v>
      </c>
      <c r="S1911" s="1">
        <v>72</v>
      </c>
      <c r="T1911" s="1" t="s">
        <v>30</v>
      </c>
      <c r="U1911" s="1">
        <f t="shared" si="924"/>
        <v>0</v>
      </c>
      <c r="V1911" s="1">
        <f t="shared" si="924"/>
        <v>7.1999999999999995E-2</v>
      </c>
      <c r="W1911" s="1" t="s">
        <v>231</v>
      </c>
      <c r="X1911" s="1" t="str">
        <f t="shared" si="923"/>
        <v>No</v>
      </c>
      <c r="AB1911" t="s">
        <v>486</v>
      </c>
      <c r="AC1911" t="str">
        <f t="shared" si="920"/>
        <v>No</v>
      </c>
      <c r="AD1911" t="str">
        <f t="shared" si="903"/>
        <v>No</v>
      </c>
      <c r="AE1911" t="str">
        <f t="shared" si="904"/>
        <v>No</v>
      </c>
      <c r="AF1911" t="str">
        <f t="shared" si="905"/>
        <v>No</v>
      </c>
      <c r="AG1911" t="str">
        <f t="shared" si="906"/>
        <v>Yes</v>
      </c>
      <c r="AH1911" s="1" t="s">
        <v>348</v>
      </c>
      <c r="AI1911" t="s">
        <v>348</v>
      </c>
      <c r="AJ1911" t="str">
        <f t="shared" si="925"/>
        <v/>
      </c>
      <c r="AK1911" t="str">
        <f t="shared" si="907"/>
        <v/>
      </c>
      <c r="AL1911" t="str">
        <f t="shared" si="908"/>
        <v/>
      </c>
      <c r="AM1911" t="str">
        <f t="shared" si="897"/>
        <v/>
      </c>
      <c r="AN1911" t="str">
        <f t="shared" si="898"/>
        <v>Pharmaceutical</v>
      </c>
      <c r="AO1911" t="str">
        <f t="shared" si="899"/>
        <v/>
      </c>
      <c r="AP1911" t="str">
        <f t="shared" si="900"/>
        <v/>
      </c>
    </row>
    <row r="1912" spans="1:42" hidden="1" x14ac:dyDescent="0.35">
      <c r="A1912" s="1">
        <v>40870855</v>
      </c>
      <c r="B1912" s="1" t="s">
        <v>577</v>
      </c>
      <c r="C1912" s="1" t="s">
        <v>578</v>
      </c>
      <c r="D1912" s="1">
        <v>2017</v>
      </c>
      <c r="E1912" s="1" t="s">
        <v>618</v>
      </c>
      <c r="F1912" s="1">
        <v>30218</v>
      </c>
      <c r="G1912" s="1" t="s">
        <v>179</v>
      </c>
      <c r="H1912" s="1" t="s">
        <v>9</v>
      </c>
      <c r="I1912" s="1" t="s">
        <v>596</v>
      </c>
      <c r="J1912" s="1">
        <v>4433</v>
      </c>
      <c r="K1912" s="1" t="s">
        <v>614</v>
      </c>
      <c r="L1912" s="1" t="s">
        <v>544</v>
      </c>
      <c r="M1912" s="1"/>
      <c r="N1912" s="1" t="s">
        <v>606</v>
      </c>
      <c r="O1912" s="1" t="str">
        <f t="shared" si="922"/>
        <v>No</v>
      </c>
      <c r="P1912" s="1" t="s">
        <v>722</v>
      </c>
      <c r="Q1912" s="1">
        <v>0.08</v>
      </c>
      <c r="R1912" s="1">
        <f t="shared" si="914"/>
        <v>0</v>
      </c>
      <c r="S1912" s="1">
        <v>0.08</v>
      </c>
      <c r="T1912" s="1" t="s">
        <v>7</v>
      </c>
      <c r="U1912" s="1">
        <f>R1912/1</f>
        <v>0</v>
      </c>
      <c r="V1912" s="1">
        <f>S1912</f>
        <v>0.08</v>
      </c>
      <c r="W1912" s="1" t="s">
        <v>177</v>
      </c>
      <c r="X1912" s="1" t="str">
        <f t="shared" si="923"/>
        <v>No</v>
      </c>
      <c r="AB1912" t="s">
        <v>351</v>
      </c>
      <c r="AC1912" t="str">
        <f t="shared" si="920"/>
        <v>Yes</v>
      </c>
      <c r="AD1912" t="str">
        <f t="shared" si="903"/>
        <v>Yes</v>
      </c>
      <c r="AE1912" t="str">
        <f t="shared" si="904"/>
        <v>Yes</v>
      </c>
      <c r="AF1912" t="str">
        <f t="shared" si="905"/>
        <v>Yes</v>
      </c>
      <c r="AG1912" t="str">
        <f t="shared" si="906"/>
        <v>Yes</v>
      </c>
      <c r="AH1912" t="s">
        <v>348</v>
      </c>
      <c r="AI1912" t="s">
        <v>348</v>
      </c>
      <c r="AJ1912" t="str">
        <f t="shared" si="925"/>
        <v>Pesticide</v>
      </c>
      <c r="AK1912" t="str">
        <f t="shared" si="907"/>
        <v>PCP</v>
      </c>
      <c r="AL1912" t="str">
        <f t="shared" si="908"/>
        <v>Consumer</v>
      </c>
      <c r="AM1912" t="str">
        <f t="shared" si="897"/>
        <v>Industrial</v>
      </c>
      <c r="AN1912" t="str">
        <f t="shared" si="898"/>
        <v>Pharmaceutical</v>
      </c>
      <c r="AO1912" t="str">
        <f t="shared" si="899"/>
        <v/>
      </c>
      <c r="AP1912" t="str">
        <f t="shared" si="900"/>
        <v/>
      </c>
    </row>
    <row r="1913" spans="1:42" hidden="1" x14ac:dyDescent="0.35">
      <c r="A1913" s="1">
        <v>40870855</v>
      </c>
      <c r="B1913" s="1" t="s">
        <v>577</v>
      </c>
      <c r="C1913" s="1" t="s">
        <v>578</v>
      </c>
      <c r="D1913" s="1">
        <v>2017</v>
      </c>
      <c r="E1913" s="1" t="s">
        <v>618</v>
      </c>
      <c r="F1913" s="1">
        <v>39750</v>
      </c>
      <c r="G1913" s="1" t="s">
        <v>197</v>
      </c>
      <c r="H1913" s="1" t="s">
        <v>29</v>
      </c>
      <c r="I1913" s="1" t="s">
        <v>596</v>
      </c>
      <c r="J1913" s="1">
        <v>4433</v>
      </c>
      <c r="K1913" s="1" t="s">
        <v>614</v>
      </c>
      <c r="L1913" s="1" t="s">
        <v>550</v>
      </c>
      <c r="M1913" s="1"/>
      <c r="N1913" s="1" t="s">
        <v>606</v>
      </c>
      <c r="O1913" s="1" t="str">
        <f t="shared" si="922"/>
        <v>No</v>
      </c>
      <c r="P1913" s="1" t="s">
        <v>722</v>
      </c>
      <c r="Q1913" s="1">
        <v>0.06</v>
      </c>
      <c r="R1913" s="1">
        <f t="shared" si="914"/>
        <v>0</v>
      </c>
      <c r="S1913" s="1">
        <v>0.06</v>
      </c>
      <c r="T1913" s="1" t="s">
        <v>7</v>
      </c>
      <c r="U1913" s="1">
        <f>R1913/1</f>
        <v>0</v>
      </c>
      <c r="V1913" s="1">
        <f>S1913</f>
        <v>0.06</v>
      </c>
      <c r="W1913" s="1" t="s">
        <v>177</v>
      </c>
      <c r="X1913" s="1" t="str">
        <f t="shared" si="923"/>
        <v>No</v>
      </c>
      <c r="AB1913" s="1" t="s">
        <v>369</v>
      </c>
      <c r="AC1913" s="1" t="s">
        <v>349</v>
      </c>
      <c r="AD1913" t="str">
        <f t="shared" si="903"/>
        <v>Yes</v>
      </c>
      <c r="AE1913" t="str">
        <f t="shared" si="904"/>
        <v>Yes</v>
      </c>
      <c r="AF1913" t="str">
        <f t="shared" si="905"/>
        <v>No</v>
      </c>
      <c r="AG1913" t="str">
        <f t="shared" si="906"/>
        <v>Yes</v>
      </c>
      <c r="AH1913" s="1" t="s">
        <v>348</v>
      </c>
      <c r="AI1913" t="s">
        <v>348</v>
      </c>
      <c r="AJ1913" t="str">
        <f t="shared" si="925"/>
        <v>Pesticide</v>
      </c>
      <c r="AK1913" t="str">
        <f t="shared" si="907"/>
        <v>PCP</v>
      </c>
      <c r="AL1913" t="str">
        <f t="shared" si="908"/>
        <v>Consumer</v>
      </c>
      <c r="AM1913" t="str">
        <f t="shared" si="897"/>
        <v/>
      </c>
      <c r="AN1913" t="str">
        <f t="shared" si="898"/>
        <v>Pharmaceutical</v>
      </c>
      <c r="AO1913" t="str">
        <f t="shared" si="899"/>
        <v/>
      </c>
      <c r="AP1913" t="str">
        <f t="shared" si="900"/>
        <v/>
      </c>
    </row>
    <row r="1914" spans="1:42" hidden="1" x14ac:dyDescent="0.35">
      <c r="A1914" s="1">
        <v>40870855</v>
      </c>
      <c r="B1914" s="1" t="s">
        <v>577</v>
      </c>
      <c r="C1914" s="1" t="s">
        <v>578</v>
      </c>
      <c r="D1914" s="1">
        <v>2017</v>
      </c>
      <c r="E1914" s="1" t="s">
        <v>618</v>
      </c>
      <c r="F1914" s="1">
        <v>67496</v>
      </c>
      <c r="G1914" s="1" t="s">
        <v>283</v>
      </c>
      <c r="H1914" s="1" t="s">
        <v>119</v>
      </c>
      <c r="I1914" s="1" t="s">
        <v>597</v>
      </c>
      <c r="J1914" s="1">
        <v>2440</v>
      </c>
      <c r="K1914" s="1" t="s">
        <v>345</v>
      </c>
      <c r="L1914" s="1" t="s">
        <v>345</v>
      </c>
      <c r="M1914" s="1"/>
      <c r="N1914" s="1" t="s">
        <v>606</v>
      </c>
      <c r="O1914" s="1" t="str">
        <f t="shared" si="922"/>
        <v>No</v>
      </c>
      <c r="P1914" s="1" t="s">
        <v>722</v>
      </c>
      <c r="Q1914" s="1">
        <v>31</v>
      </c>
      <c r="R1914" s="1">
        <f t="shared" si="914"/>
        <v>0</v>
      </c>
      <c r="S1914" s="1">
        <v>20</v>
      </c>
      <c r="T1914" s="1" t="s">
        <v>30</v>
      </c>
      <c r="U1914" s="1">
        <f t="shared" ref="U1914:U1922" si="926">R1914/1000</f>
        <v>0</v>
      </c>
      <c r="V1914" s="1">
        <f t="shared" ref="V1914:V1922" si="927">S1914/1000</f>
        <v>0.02</v>
      </c>
      <c r="W1914" s="1" t="s">
        <v>231</v>
      </c>
      <c r="X1914" s="1" t="str">
        <f t="shared" si="923"/>
        <v>No</v>
      </c>
      <c r="AB1914" s="1" t="s">
        <v>370</v>
      </c>
      <c r="AC1914" t="str">
        <f t="shared" ref="AC1914:AC1921" si="928">IF(ISNUMBER(SEARCH("Pesticide, active_ingredient", AB1914)), "Yes", "No")</f>
        <v>No</v>
      </c>
      <c r="AD1914" t="str">
        <f t="shared" si="903"/>
        <v>No</v>
      </c>
      <c r="AE1914" t="str">
        <f t="shared" si="904"/>
        <v>No</v>
      </c>
      <c r="AF1914" t="str">
        <f t="shared" si="905"/>
        <v>No</v>
      </c>
      <c r="AG1914" t="str">
        <f t="shared" si="906"/>
        <v>Yes</v>
      </c>
      <c r="AH1914" s="1" t="s">
        <v>348</v>
      </c>
      <c r="AI1914" t="s">
        <v>348</v>
      </c>
      <c r="AJ1914" t="str">
        <f t="shared" si="925"/>
        <v/>
      </c>
      <c r="AK1914" t="str">
        <f t="shared" si="907"/>
        <v/>
      </c>
      <c r="AL1914" t="str">
        <f t="shared" si="908"/>
        <v/>
      </c>
      <c r="AM1914" t="str">
        <f t="shared" si="897"/>
        <v/>
      </c>
      <c r="AN1914" t="str">
        <f t="shared" si="898"/>
        <v>Pharmaceutical</v>
      </c>
      <c r="AO1914" t="str">
        <f t="shared" si="899"/>
        <v/>
      </c>
      <c r="AP1914" t="str">
        <f t="shared" si="900"/>
        <v/>
      </c>
    </row>
    <row r="1915" spans="1:42" hidden="1" x14ac:dyDescent="0.35">
      <c r="A1915" s="1">
        <v>40870855</v>
      </c>
      <c r="B1915" s="1" t="s">
        <v>577</v>
      </c>
      <c r="C1915" s="1" t="s">
        <v>578</v>
      </c>
      <c r="D1915" s="1">
        <v>2017</v>
      </c>
      <c r="E1915" s="1" t="s">
        <v>618</v>
      </c>
      <c r="F1915" s="1">
        <v>67995</v>
      </c>
      <c r="G1915" s="1" t="s">
        <v>317</v>
      </c>
      <c r="H1915" s="8" t="s">
        <v>595</v>
      </c>
      <c r="I1915" s="1" t="s">
        <v>597</v>
      </c>
      <c r="J1915" s="1">
        <v>2440</v>
      </c>
      <c r="K1915" s="1" t="s">
        <v>345</v>
      </c>
      <c r="L1915" s="1" t="s">
        <v>345</v>
      </c>
      <c r="M1915" s="1"/>
      <c r="N1915" s="1" t="s">
        <v>606</v>
      </c>
      <c r="O1915" s="1" t="str">
        <f t="shared" si="922"/>
        <v>No</v>
      </c>
      <c r="P1915" s="1" t="s">
        <v>722</v>
      </c>
      <c r="Q1915" s="1">
        <v>20</v>
      </c>
      <c r="R1915" s="1">
        <f t="shared" si="914"/>
        <v>0</v>
      </c>
      <c r="S1915" s="1">
        <v>8.3000000000000007</v>
      </c>
      <c r="T1915" s="1" t="s">
        <v>30</v>
      </c>
      <c r="U1915" s="1">
        <f t="shared" si="926"/>
        <v>0</v>
      </c>
      <c r="V1915" s="1">
        <f t="shared" si="927"/>
        <v>8.3000000000000001E-3</v>
      </c>
      <c r="W1915" s="1" t="s">
        <v>231</v>
      </c>
      <c r="X1915" s="1" t="str">
        <f t="shared" si="923"/>
        <v>No</v>
      </c>
      <c r="AB1915" s="1" t="s">
        <v>445</v>
      </c>
      <c r="AC1915" t="str">
        <f t="shared" si="928"/>
        <v>No</v>
      </c>
      <c r="AD1915" t="str">
        <f t="shared" si="903"/>
        <v>No</v>
      </c>
      <c r="AE1915" t="str">
        <f t="shared" si="904"/>
        <v>No</v>
      </c>
      <c r="AF1915" t="str">
        <f t="shared" si="905"/>
        <v>No</v>
      </c>
      <c r="AG1915" t="str">
        <f t="shared" si="906"/>
        <v>Yes</v>
      </c>
      <c r="AH1915" s="1" t="s">
        <v>348</v>
      </c>
      <c r="AI1915" t="s">
        <v>348</v>
      </c>
      <c r="AJ1915" t="str">
        <f t="shared" si="925"/>
        <v/>
      </c>
      <c r="AK1915" t="str">
        <f t="shared" si="907"/>
        <v/>
      </c>
      <c r="AL1915" t="str">
        <f t="shared" si="908"/>
        <v/>
      </c>
      <c r="AM1915" t="str">
        <f t="shared" ref="AM1915:AM1978" si="929">IF(AF1915="Yes", "Industrial", "")</f>
        <v/>
      </c>
      <c r="AN1915" t="str">
        <f t="shared" ref="AN1915:AN1978" si="930">IF(AG1915="Yes", "Pharmaceutical", "")</f>
        <v>Pharmaceutical</v>
      </c>
      <c r="AO1915" t="str">
        <f t="shared" ref="AO1915:AO1978" si="931">IF(AH1915="Yes", "PAH", "")</f>
        <v/>
      </c>
      <c r="AP1915" t="str">
        <f t="shared" ref="AP1915:AP1978" si="932">IF(AI1915="Yes", "Other", "")</f>
        <v/>
      </c>
    </row>
    <row r="1916" spans="1:42" hidden="1" x14ac:dyDescent="0.35">
      <c r="A1916" s="1">
        <v>40870855</v>
      </c>
      <c r="B1916" s="1" t="s">
        <v>577</v>
      </c>
      <c r="C1916" s="1" t="s">
        <v>578</v>
      </c>
      <c r="D1916" s="1">
        <v>2017</v>
      </c>
      <c r="E1916" s="1" t="s">
        <v>618</v>
      </c>
      <c r="F1916" s="1">
        <v>67480</v>
      </c>
      <c r="G1916" s="1" t="s">
        <v>271</v>
      </c>
      <c r="H1916" s="12" t="s">
        <v>516</v>
      </c>
      <c r="I1916" s="1" t="s">
        <v>597</v>
      </c>
      <c r="J1916" s="1">
        <v>2440</v>
      </c>
      <c r="K1916" s="1" t="s">
        <v>345</v>
      </c>
      <c r="L1916" s="1" t="s">
        <v>561</v>
      </c>
      <c r="M1916" s="1"/>
      <c r="N1916" s="1" t="s">
        <v>606</v>
      </c>
      <c r="O1916" s="1" t="str">
        <f t="shared" si="922"/>
        <v>No</v>
      </c>
      <c r="P1916" s="1" t="s">
        <v>722</v>
      </c>
      <c r="Q1916" s="1">
        <v>9.4</v>
      </c>
      <c r="R1916" s="1">
        <f t="shared" si="914"/>
        <v>0</v>
      </c>
      <c r="S1916" s="1">
        <v>9.4</v>
      </c>
      <c r="T1916" s="1" t="s">
        <v>30</v>
      </c>
      <c r="U1916" s="1">
        <f t="shared" si="926"/>
        <v>0</v>
      </c>
      <c r="V1916" s="1">
        <f t="shared" si="927"/>
        <v>9.4000000000000004E-3</v>
      </c>
      <c r="W1916" s="1" t="s">
        <v>231</v>
      </c>
      <c r="X1916" s="1" t="str">
        <f t="shared" si="923"/>
        <v>No</v>
      </c>
      <c r="AB1916" t="s">
        <v>447</v>
      </c>
      <c r="AC1916" t="str">
        <f t="shared" si="928"/>
        <v>No</v>
      </c>
      <c r="AD1916" t="str">
        <f t="shared" si="903"/>
        <v>No</v>
      </c>
      <c r="AE1916" t="str">
        <f t="shared" si="904"/>
        <v>No</v>
      </c>
      <c r="AF1916" t="str">
        <f t="shared" si="905"/>
        <v>Yes</v>
      </c>
      <c r="AG1916" t="str">
        <f t="shared" si="906"/>
        <v>Yes</v>
      </c>
      <c r="AH1916" s="1" t="s">
        <v>348</v>
      </c>
      <c r="AI1916" t="s">
        <v>348</v>
      </c>
      <c r="AJ1916" t="str">
        <f t="shared" si="925"/>
        <v/>
      </c>
      <c r="AK1916" t="str">
        <f t="shared" si="907"/>
        <v/>
      </c>
      <c r="AL1916" t="str">
        <f t="shared" si="908"/>
        <v/>
      </c>
      <c r="AM1916" t="str">
        <f t="shared" si="929"/>
        <v>Industrial</v>
      </c>
      <c r="AN1916" t="str">
        <f t="shared" si="930"/>
        <v>Pharmaceutical</v>
      </c>
      <c r="AO1916" t="str">
        <f t="shared" si="931"/>
        <v/>
      </c>
      <c r="AP1916" t="str">
        <f t="shared" si="932"/>
        <v/>
      </c>
    </row>
    <row r="1917" spans="1:42" hidden="1" x14ac:dyDescent="0.35">
      <c r="A1917" s="1">
        <v>40870855</v>
      </c>
      <c r="B1917" s="1" t="s">
        <v>577</v>
      </c>
      <c r="C1917" s="1" t="s">
        <v>578</v>
      </c>
      <c r="D1917" s="1">
        <v>2017</v>
      </c>
      <c r="E1917" s="1" t="s">
        <v>618</v>
      </c>
      <c r="F1917" s="1">
        <v>68014</v>
      </c>
      <c r="G1917" s="1" t="s">
        <v>331</v>
      </c>
      <c r="H1917" s="1" t="s">
        <v>162</v>
      </c>
      <c r="I1917" s="1" t="s">
        <v>597</v>
      </c>
      <c r="J1917" s="1">
        <v>2440</v>
      </c>
      <c r="K1917" s="1" t="s">
        <v>345</v>
      </c>
      <c r="L1917" s="1" t="s">
        <v>566</v>
      </c>
      <c r="M1917" s="1"/>
      <c r="N1917" s="1" t="s">
        <v>606</v>
      </c>
      <c r="O1917" s="1" t="str">
        <f t="shared" si="922"/>
        <v>No</v>
      </c>
      <c r="P1917" s="1" t="s">
        <v>722</v>
      </c>
      <c r="Q1917" s="1">
        <v>200</v>
      </c>
      <c r="R1917" s="1">
        <f t="shared" si="914"/>
        <v>0</v>
      </c>
      <c r="S1917" s="1">
        <v>113</v>
      </c>
      <c r="T1917" s="1" t="s">
        <v>30</v>
      </c>
      <c r="U1917" s="1">
        <f t="shared" si="926"/>
        <v>0</v>
      </c>
      <c r="V1917" s="1">
        <f t="shared" si="927"/>
        <v>0.113</v>
      </c>
      <c r="W1917" s="1" t="s">
        <v>318</v>
      </c>
      <c r="X1917" s="1" t="str">
        <f t="shared" si="923"/>
        <v>No</v>
      </c>
      <c r="AB1917" t="s">
        <v>500</v>
      </c>
      <c r="AC1917" t="str">
        <f t="shared" si="928"/>
        <v>No</v>
      </c>
      <c r="AD1917" t="str">
        <f t="shared" si="903"/>
        <v>Yes</v>
      </c>
      <c r="AE1917" t="str">
        <f t="shared" si="904"/>
        <v>No</v>
      </c>
      <c r="AF1917" t="str">
        <f t="shared" si="905"/>
        <v>Yes</v>
      </c>
      <c r="AG1917" t="str">
        <f t="shared" si="906"/>
        <v>Yes</v>
      </c>
      <c r="AH1917" s="1" t="s">
        <v>348</v>
      </c>
      <c r="AI1917" t="s">
        <v>348</v>
      </c>
      <c r="AJ1917" t="str">
        <f t="shared" si="925"/>
        <v/>
      </c>
      <c r="AK1917" t="str">
        <f t="shared" si="907"/>
        <v>PCP</v>
      </c>
      <c r="AL1917" t="str">
        <f t="shared" si="908"/>
        <v/>
      </c>
      <c r="AM1917" t="str">
        <f t="shared" si="929"/>
        <v>Industrial</v>
      </c>
      <c r="AN1917" t="str">
        <f t="shared" si="930"/>
        <v>Pharmaceutical</v>
      </c>
      <c r="AO1917" t="str">
        <f t="shared" si="931"/>
        <v/>
      </c>
      <c r="AP1917" t="str">
        <f t="shared" si="932"/>
        <v/>
      </c>
    </row>
    <row r="1918" spans="1:42" hidden="1" x14ac:dyDescent="0.35">
      <c r="A1918" s="1">
        <v>40870855</v>
      </c>
      <c r="B1918" s="1" t="s">
        <v>577</v>
      </c>
      <c r="C1918" s="1" t="s">
        <v>578</v>
      </c>
      <c r="D1918" s="1">
        <v>2017</v>
      </c>
      <c r="E1918" s="1" t="s">
        <v>618</v>
      </c>
      <c r="F1918" s="1">
        <v>67492</v>
      </c>
      <c r="G1918" s="1" t="s">
        <v>279</v>
      </c>
      <c r="H1918" s="1" t="s">
        <v>115</v>
      </c>
      <c r="I1918" s="1" t="s">
        <v>597</v>
      </c>
      <c r="J1918" s="1">
        <v>2440</v>
      </c>
      <c r="K1918" s="1" t="s">
        <v>345</v>
      </c>
      <c r="L1918" s="1" t="s">
        <v>566</v>
      </c>
      <c r="M1918" s="1"/>
      <c r="N1918" s="1" t="s">
        <v>606</v>
      </c>
      <c r="O1918" s="1" t="str">
        <f t="shared" si="922"/>
        <v>No</v>
      </c>
      <c r="P1918" s="1" t="s">
        <v>722</v>
      </c>
      <c r="Q1918" s="1">
        <v>13</v>
      </c>
      <c r="R1918" s="1">
        <f t="shared" si="914"/>
        <v>0</v>
      </c>
      <c r="S1918" s="1">
        <v>13</v>
      </c>
      <c r="T1918" s="1" t="s">
        <v>30</v>
      </c>
      <c r="U1918" s="1">
        <f t="shared" si="926"/>
        <v>0</v>
      </c>
      <c r="V1918" s="1">
        <f t="shared" si="927"/>
        <v>1.2999999999999999E-2</v>
      </c>
      <c r="W1918" s="1" t="s">
        <v>231</v>
      </c>
      <c r="X1918" s="1" t="str">
        <f t="shared" si="923"/>
        <v>No</v>
      </c>
      <c r="AB1918" t="s">
        <v>455</v>
      </c>
      <c r="AC1918" t="str">
        <f t="shared" si="928"/>
        <v>No</v>
      </c>
      <c r="AD1918" t="str">
        <f t="shared" si="903"/>
        <v>Yes</v>
      </c>
      <c r="AE1918" t="str">
        <f t="shared" si="904"/>
        <v>No</v>
      </c>
      <c r="AF1918" t="str">
        <f t="shared" si="905"/>
        <v>Yes</v>
      </c>
      <c r="AG1918" t="str">
        <f t="shared" si="906"/>
        <v>Yes</v>
      </c>
      <c r="AH1918" s="1" t="s">
        <v>348</v>
      </c>
      <c r="AI1918" t="s">
        <v>348</v>
      </c>
      <c r="AJ1918" t="str">
        <f t="shared" si="925"/>
        <v/>
      </c>
      <c r="AK1918" t="str">
        <f t="shared" si="907"/>
        <v>PCP</v>
      </c>
      <c r="AL1918" t="str">
        <f t="shared" si="908"/>
        <v/>
      </c>
      <c r="AM1918" t="str">
        <f t="shared" si="929"/>
        <v>Industrial</v>
      </c>
      <c r="AN1918" t="str">
        <f t="shared" si="930"/>
        <v>Pharmaceutical</v>
      </c>
      <c r="AO1918" t="str">
        <f t="shared" si="931"/>
        <v/>
      </c>
      <c r="AP1918" t="str">
        <f t="shared" si="932"/>
        <v/>
      </c>
    </row>
    <row r="1919" spans="1:42" hidden="1" x14ac:dyDescent="0.35">
      <c r="A1919" s="1">
        <v>40870855</v>
      </c>
      <c r="B1919" s="1" t="s">
        <v>577</v>
      </c>
      <c r="C1919" s="1" t="s">
        <v>578</v>
      </c>
      <c r="D1919" s="1">
        <v>2017</v>
      </c>
      <c r="E1919" s="1" t="s">
        <v>618</v>
      </c>
      <c r="F1919" s="1">
        <v>67452</v>
      </c>
      <c r="G1919" s="1" t="s">
        <v>248</v>
      </c>
      <c r="H1919" s="1" t="s">
        <v>86</v>
      </c>
      <c r="I1919" s="1" t="s">
        <v>597</v>
      </c>
      <c r="J1919" s="1">
        <v>2440</v>
      </c>
      <c r="K1919" s="1" t="s">
        <v>345</v>
      </c>
      <c r="L1919" s="1" t="s">
        <v>345</v>
      </c>
      <c r="M1919" s="1"/>
      <c r="N1919" s="1" t="s">
        <v>606</v>
      </c>
      <c r="O1919" s="1" t="str">
        <f t="shared" si="922"/>
        <v>No</v>
      </c>
      <c r="P1919" s="1" t="s">
        <v>722</v>
      </c>
      <c r="Q1919" s="1">
        <v>192</v>
      </c>
      <c r="R1919" s="1">
        <f t="shared" si="914"/>
        <v>0</v>
      </c>
      <c r="S1919" s="1">
        <v>192</v>
      </c>
      <c r="T1919" s="1" t="s">
        <v>30</v>
      </c>
      <c r="U1919" s="1">
        <f t="shared" si="926"/>
        <v>0</v>
      </c>
      <c r="V1919" s="1">
        <f t="shared" si="927"/>
        <v>0.192</v>
      </c>
      <c r="W1919" s="1" t="s">
        <v>231</v>
      </c>
      <c r="X1919" s="1" t="str">
        <f t="shared" si="923"/>
        <v>No</v>
      </c>
      <c r="AB1919" s="1" t="s">
        <v>445</v>
      </c>
      <c r="AC1919" t="str">
        <f t="shared" si="928"/>
        <v>No</v>
      </c>
      <c r="AD1919" t="str">
        <f t="shared" ref="AD1919:AD1982" si="933">IF(ISNUMBER(SEARCH("Personal_care", AB1919)), "Yes", "No")</f>
        <v>No</v>
      </c>
      <c r="AE1919" t="str">
        <f t="shared" ref="AE1919:AE1982" si="934">IF(ISNUMBER(SEARCH("Consumer_use", AB1919)), "Yes", "No")</f>
        <v>No</v>
      </c>
      <c r="AF1919" t="str">
        <f t="shared" ref="AF1919:AF1982" si="935">IF(ISNUMBER(SEARCH("Industrial_manufacturing", AB1919)), "Yes", "No")</f>
        <v>No</v>
      </c>
      <c r="AG1919" t="str">
        <f t="shared" ref="AG1919:AG1982" si="936">IF(ISNUMBER(SEARCH("Drug", AB1919)), "Yes", "No")</f>
        <v>Yes</v>
      </c>
      <c r="AH1919" s="1" t="s">
        <v>348</v>
      </c>
      <c r="AI1919" t="s">
        <v>348</v>
      </c>
      <c r="AJ1919" t="str">
        <f t="shared" si="925"/>
        <v/>
      </c>
      <c r="AK1919" t="str">
        <f t="shared" si="907"/>
        <v/>
      </c>
      <c r="AL1919" t="str">
        <f t="shared" si="908"/>
        <v/>
      </c>
      <c r="AM1919" t="str">
        <f t="shared" si="929"/>
        <v/>
      </c>
      <c r="AN1919" t="str">
        <f t="shared" si="930"/>
        <v>Pharmaceutical</v>
      </c>
      <c r="AO1919" t="str">
        <f t="shared" si="931"/>
        <v/>
      </c>
      <c r="AP1919" t="str">
        <f t="shared" si="932"/>
        <v/>
      </c>
    </row>
    <row r="1920" spans="1:42" hidden="1" x14ac:dyDescent="0.35">
      <c r="A1920" s="1">
        <v>40870855</v>
      </c>
      <c r="B1920" s="1" t="s">
        <v>577</v>
      </c>
      <c r="C1920" s="1" t="s">
        <v>578</v>
      </c>
      <c r="D1920" s="1">
        <v>2017</v>
      </c>
      <c r="E1920" s="1" t="s">
        <v>618</v>
      </c>
      <c r="F1920" s="1">
        <v>68007</v>
      </c>
      <c r="G1920" s="1" t="s">
        <v>326</v>
      </c>
      <c r="H1920" s="1" t="s">
        <v>157</v>
      </c>
      <c r="I1920" s="1" t="s">
        <v>597</v>
      </c>
      <c r="J1920" s="1">
        <v>2440</v>
      </c>
      <c r="K1920" s="1" t="s">
        <v>345</v>
      </c>
      <c r="L1920" s="1" t="s">
        <v>345</v>
      </c>
      <c r="M1920" s="1"/>
      <c r="N1920" s="1" t="s">
        <v>606</v>
      </c>
      <c r="O1920" s="1" t="str">
        <f t="shared" si="922"/>
        <v>No</v>
      </c>
      <c r="P1920" s="1" t="s">
        <v>722</v>
      </c>
      <c r="Q1920" s="1">
        <v>8.6</v>
      </c>
      <c r="R1920" s="1">
        <f t="shared" si="914"/>
        <v>0</v>
      </c>
      <c r="S1920" s="1">
        <v>8.6</v>
      </c>
      <c r="T1920" s="1" t="s">
        <v>30</v>
      </c>
      <c r="U1920" s="1">
        <f t="shared" si="926"/>
        <v>0</v>
      </c>
      <c r="V1920" s="1">
        <f t="shared" si="927"/>
        <v>8.6E-3</v>
      </c>
      <c r="W1920" s="1" t="s">
        <v>318</v>
      </c>
      <c r="X1920" s="1" t="str">
        <f t="shared" si="923"/>
        <v>No</v>
      </c>
      <c r="AB1920" s="1" t="s">
        <v>445</v>
      </c>
      <c r="AC1920" t="str">
        <f t="shared" si="928"/>
        <v>No</v>
      </c>
      <c r="AD1920" t="str">
        <f t="shared" si="933"/>
        <v>No</v>
      </c>
      <c r="AE1920" t="str">
        <f t="shared" si="934"/>
        <v>No</v>
      </c>
      <c r="AF1920" t="str">
        <f t="shared" si="935"/>
        <v>No</v>
      </c>
      <c r="AG1920" t="str">
        <f t="shared" si="936"/>
        <v>Yes</v>
      </c>
      <c r="AH1920" s="1" t="s">
        <v>348</v>
      </c>
      <c r="AI1920" t="s">
        <v>348</v>
      </c>
      <c r="AJ1920" t="str">
        <f t="shared" si="925"/>
        <v/>
      </c>
      <c r="AK1920" t="str">
        <f t="shared" si="907"/>
        <v/>
      </c>
      <c r="AL1920" t="str">
        <f t="shared" si="908"/>
        <v/>
      </c>
      <c r="AM1920" t="str">
        <f t="shared" si="929"/>
        <v/>
      </c>
      <c r="AN1920" t="str">
        <f t="shared" si="930"/>
        <v>Pharmaceutical</v>
      </c>
      <c r="AO1920" t="str">
        <f t="shared" si="931"/>
        <v/>
      </c>
      <c r="AP1920" t="str">
        <f t="shared" si="932"/>
        <v/>
      </c>
    </row>
    <row r="1921" spans="1:42" hidden="1" x14ac:dyDescent="0.35">
      <c r="A1921" s="1">
        <v>40870855</v>
      </c>
      <c r="B1921" s="1" t="s">
        <v>577</v>
      </c>
      <c r="C1921" s="1" t="s">
        <v>578</v>
      </c>
      <c r="D1921" s="1">
        <v>2017</v>
      </c>
      <c r="E1921" s="1" t="s">
        <v>618</v>
      </c>
      <c r="F1921" s="1">
        <v>67445</v>
      </c>
      <c r="G1921" s="1" t="s">
        <v>241</v>
      </c>
      <c r="H1921" s="1" t="s">
        <v>79</v>
      </c>
      <c r="I1921" s="1" t="s">
        <v>597</v>
      </c>
      <c r="J1921" s="1">
        <v>2440</v>
      </c>
      <c r="K1921" s="1" t="s">
        <v>345</v>
      </c>
      <c r="L1921" s="1" t="s">
        <v>345</v>
      </c>
      <c r="M1921" s="1"/>
      <c r="N1921" s="1" t="s">
        <v>606</v>
      </c>
      <c r="O1921" s="1" t="str">
        <f t="shared" si="922"/>
        <v>No</v>
      </c>
      <c r="P1921" s="1" t="s">
        <v>722</v>
      </c>
      <c r="Q1921" s="1">
        <v>30</v>
      </c>
      <c r="R1921" s="1">
        <f t="shared" si="914"/>
        <v>0</v>
      </c>
      <c r="S1921" s="1">
        <v>20</v>
      </c>
      <c r="T1921" s="1" t="s">
        <v>30</v>
      </c>
      <c r="U1921" s="1">
        <f t="shared" si="926"/>
        <v>0</v>
      </c>
      <c r="V1921" s="1">
        <f t="shared" si="927"/>
        <v>0.02</v>
      </c>
      <c r="W1921" s="1" t="s">
        <v>231</v>
      </c>
      <c r="X1921" s="1" t="str">
        <f t="shared" si="923"/>
        <v>No</v>
      </c>
      <c r="AB1921" s="1" t="s">
        <v>420</v>
      </c>
      <c r="AC1921" t="str">
        <f t="shared" si="928"/>
        <v>No</v>
      </c>
      <c r="AD1921" t="str">
        <f t="shared" si="933"/>
        <v>No</v>
      </c>
      <c r="AE1921" t="str">
        <f t="shared" si="934"/>
        <v>No</v>
      </c>
      <c r="AF1921" t="str">
        <f t="shared" si="935"/>
        <v>No</v>
      </c>
      <c r="AG1921" t="str">
        <f t="shared" si="936"/>
        <v>Yes</v>
      </c>
      <c r="AH1921" s="1" t="s">
        <v>348</v>
      </c>
      <c r="AI1921" t="s">
        <v>348</v>
      </c>
      <c r="AJ1921" t="str">
        <f t="shared" si="925"/>
        <v/>
      </c>
      <c r="AK1921" t="str">
        <f t="shared" si="907"/>
        <v/>
      </c>
      <c r="AL1921" t="str">
        <f t="shared" si="908"/>
        <v/>
      </c>
      <c r="AM1921" t="str">
        <f t="shared" si="929"/>
        <v/>
      </c>
      <c r="AN1921" t="str">
        <f t="shared" si="930"/>
        <v>Pharmaceutical</v>
      </c>
      <c r="AO1921" t="str">
        <f t="shared" si="931"/>
        <v/>
      </c>
      <c r="AP1921" t="str">
        <f t="shared" si="932"/>
        <v/>
      </c>
    </row>
    <row r="1922" spans="1:42" hidden="1" x14ac:dyDescent="0.35">
      <c r="A1922" s="1">
        <v>40870855</v>
      </c>
      <c r="B1922" s="1" t="s">
        <v>577</v>
      </c>
      <c r="C1922" s="1" t="s">
        <v>578</v>
      </c>
      <c r="D1922" s="1">
        <v>2017</v>
      </c>
      <c r="E1922" s="1" t="s">
        <v>618</v>
      </c>
      <c r="F1922" s="1">
        <v>67434</v>
      </c>
      <c r="G1922" s="1" t="s">
        <v>232</v>
      </c>
      <c r="H1922" s="1" t="s">
        <v>70</v>
      </c>
      <c r="I1922" s="1" t="s">
        <v>597</v>
      </c>
      <c r="J1922" s="1">
        <v>2440</v>
      </c>
      <c r="K1922" s="1" t="s">
        <v>345</v>
      </c>
      <c r="L1922" s="1" t="s">
        <v>560</v>
      </c>
      <c r="M1922" s="1"/>
      <c r="N1922" s="1" t="s">
        <v>606</v>
      </c>
      <c r="O1922" s="1" t="str">
        <f t="shared" si="922"/>
        <v>No</v>
      </c>
      <c r="P1922" s="1" t="s">
        <v>722</v>
      </c>
      <c r="Q1922" s="1">
        <v>20</v>
      </c>
      <c r="R1922" s="1">
        <f t="shared" si="914"/>
        <v>0</v>
      </c>
      <c r="S1922" s="1">
        <v>20</v>
      </c>
      <c r="T1922" s="1" t="s">
        <v>30</v>
      </c>
      <c r="U1922" s="1">
        <f t="shared" si="926"/>
        <v>0</v>
      </c>
      <c r="V1922" s="1">
        <f t="shared" si="927"/>
        <v>0.02</v>
      </c>
      <c r="W1922" s="1" t="s">
        <v>231</v>
      </c>
      <c r="X1922" s="1" t="str">
        <f t="shared" si="923"/>
        <v>No</v>
      </c>
      <c r="AB1922" s="1" t="s">
        <v>411</v>
      </c>
      <c r="AC1922" s="1" t="s">
        <v>349</v>
      </c>
      <c r="AD1922" t="str">
        <f t="shared" si="933"/>
        <v>No</v>
      </c>
      <c r="AE1922" t="str">
        <f t="shared" si="934"/>
        <v>No</v>
      </c>
      <c r="AF1922" t="str">
        <f t="shared" si="935"/>
        <v>No</v>
      </c>
      <c r="AG1922" t="str">
        <f t="shared" si="936"/>
        <v>Yes</v>
      </c>
      <c r="AH1922" s="1" t="s">
        <v>348</v>
      </c>
      <c r="AI1922" t="s">
        <v>348</v>
      </c>
      <c r="AJ1922" t="str">
        <f t="shared" si="925"/>
        <v>Pesticide</v>
      </c>
      <c r="AK1922" t="str">
        <f t="shared" ref="AK1922:AK1985" si="937">IF(AD1922="Yes", "PCP", "")</f>
        <v/>
      </c>
      <c r="AL1922" t="str">
        <f t="shared" ref="AL1922:AL1985" si="938">IF(AE1922="Yes", "Consumer", "")</f>
        <v/>
      </c>
      <c r="AM1922" t="str">
        <f t="shared" si="929"/>
        <v/>
      </c>
      <c r="AN1922" t="str">
        <f t="shared" si="930"/>
        <v>Pharmaceutical</v>
      </c>
      <c r="AO1922" t="str">
        <f t="shared" si="931"/>
        <v/>
      </c>
      <c r="AP1922" t="str">
        <f t="shared" si="932"/>
        <v/>
      </c>
    </row>
    <row r="1923" spans="1:42" hidden="1" x14ac:dyDescent="0.35">
      <c r="A1923" s="1">
        <v>40870855</v>
      </c>
      <c r="B1923" s="1" t="s">
        <v>577</v>
      </c>
      <c r="C1923" s="1" t="s">
        <v>578</v>
      </c>
      <c r="D1923" s="1">
        <v>2017</v>
      </c>
      <c r="E1923" s="1" t="s">
        <v>618</v>
      </c>
      <c r="F1923" s="1">
        <v>61704</v>
      </c>
      <c r="G1923" s="1" t="s">
        <v>201</v>
      </c>
      <c r="H1923" s="8" t="s">
        <v>716</v>
      </c>
      <c r="I1923" s="1" t="s">
        <v>596</v>
      </c>
      <c r="J1923" s="1">
        <v>4433</v>
      </c>
      <c r="K1923" s="1" t="s">
        <v>614</v>
      </c>
      <c r="L1923" s="1" t="s">
        <v>532</v>
      </c>
      <c r="M1923" s="1"/>
      <c r="N1923" s="1" t="s">
        <v>606</v>
      </c>
      <c r="O1923" s="1" t="str">
        <f t="shared" si="922"/>
        <v>No</v>
      </c>
      <c r="P1923" s="1" t="s">
        <v>722</v>
      </c>
      <c r="Q1923" s="1">
        <v>1.6</v>
      </c>
      <c r="R1923" s="1">
        <f t="shared" si="914"/>
        <v>0</v>
      </c>
      <c r="S1923" s="1">
        <v>1.6</v>
      </c>
      <c r="T1923" s="1" t="s">
        <v>7</v>
      </c>
      <c r="U1923" s="1">
        <f>R1923/1</f>
        <v>0</v>
      </c>
      <c r="V1923" s="1">
        <f>S1923</f>
        <v>1.6</v>
      </c>
      <c r="W1923" s="1" t="s">
        <v>199</v>
      </c>
      <c r="X1923" s="1" t="str">
        <f t="shared" si="923"/>
        <v>No</v>
      </c>
      <c r="AB1923" s="1" t="s">
        <v>373</v>
      </c>
      <c r="AC1923" t="str">
        <f>IF(ISNUMBER(SEARCH("Pesticide, active_ingredient", AB1923)), "Yes", "No")</f>
        <v>No</v>
      </c>
      <c r="AD1923" t="str">
        <f t="shared" si="933"/>
        <v>No</v>
      </c>
      <c r="AE1923" t="str">
        <f t="shared" si="934"/>
        <v>No</v>
      </c>
      <c r="AF1923" t="str">
        <f t="shared" si="935"/>
        <v>No</v>
      </c>
      <c r="AG1923" t="str">
        <f t="shared" si="936"/>
        <v>No</v>
      </c>
      <c r="AH1923" s="1" t="s">
        <v>348</v>
      </c>
      <c r="AI1923" t="s">
        <v>349</v>
      </c>
      <c r="AJ1923" t="str">
        <f t="shared" si="925"/>
        <v/>
      </c>
      <c r="AK1923" t="str">
        <f t="shared" si="937"/>
        <v/>
      </c>
      <c r="AL1923" t="str">
        <f t="shared" si="938"/>
        <v/>
      </c>
      <c r="AM1923" t="str">
        <f t="shared" si="929"/>
        <v/>
      </c>
      <c r="AN1923" t="str">
        <f t="shared" si="930"/>
        <v/>
      </c>
      <c r="AO1923" t="str">
        <f t="shared" si="931"/>
        <v/>
      </c>
      <c r="AP1923" t="str">
        <f t="shared" si="932"/>
        <v>Other</v>
      </c>
    </row>
    <row r="1924" spans="1:42" hidden="1" x14ac:dyDescent="0.35">
      <c r="A1924" s="1">
        <v>40870855</v>
      </c>
      <c r="B1924" s="1" t="s">
        <v>577</v>
      </c>
      <c r="C1924" s="1" t="s">
        <v>578</v>
      </c>
      <c r="D1924" s="1">
        <v>2017</v>
      </c>
      <c r="E1924" s="1" t="s">
        <v>618</v>
      </c>
      <c r="F1924" s="1">
        <v>68005</v>
      </c>
      <c r="G1924" s="1" t="s">
        <v>324</v>
      </c>
      <c r="H1924" s="1" t="s">
        <v>155</v>
      </c>
      <c r="I1924" s="1" t="s">
        <v>597</v>
      </c>
      <c r="J1924" s="1">
        <v>2440</v>
      </c>
      <c r="K1924" s="1" t="s">
        <v>345</v>
      </c>
      <c r="L1924" s="1" t="s">
        <v>563</v>
      </c>
      <c r="M1924" s="1"/>
      <c r="N1924" s="1" t="s">
        <v>606</v>
      </c>
      <c r="O1924" s="1" t="str">
        <f t="shared" si="922"/>
        <v>No</v>
      </c>
      <c r="P1924" s="1" t="s">
        <v>722</v>
      </c>
      <c r="Q1924" s="1">
        <v>7.4</v>
      </c>
      <c r="R1924" s="1">
        <f t="shared" si="914"/>
        <v>0</v>
      </c>
      <c r="S1924" s="1">
        <v>7.4</v>
      </c>
      <c r="T1924" s="1" t="s">
        <v>30</v>
      </c>
      <c r="U1924" s="1">
        <f t="shared" ref="U1924:V1927" si="939">R1924/1000</f>
        <v>0</v>
      </c>
      <c r="V1924" s="1">
        <f t="shared" si="939"/>
        <v>7.4000000000000003E-3</v>
      </c>
      <c r="W1924" s="1" t="s">
        <v>318</v>
      </c>
      <c r="X1924" s="1" t="str">
        <f t="shared" si="923"/>
        <v>No</v>
      </c>
      <c r="AB1924" t="s">
        <v>495</v>
      </c>
      <c r="AC1924" t="str">
        <f>IF(ISNUMBER(SEARCH("Pesticide, active_ingredient", AB1924)), "Yes", "No")</f>
        <v>No</v>
      </c>
      <c r="AD1924" t="str">
        <f t="shared" si="933"/>
        <v>Yes</v>
      </c>
      <c r="AE1924" t="str">
        <f t="shared" si="934"/>
        <v>No</v>
      </c>
      <c r="AF1924" t="str">
        <f t="shared" si="935"/>
        <v>No</v>
      </c>
      <c r="AG1924" t="str">
        <f t="shared" si="936"/>
        <v>Yes</v>
      </c>
      <c r="AH1924" s="1" t="s">
        <v>348</v>
      </c>
      <c r="AI1924" t="s">
        <v>348</v>
      </c>
      <c r="AJ1924" t="str">
        <f t="shared" si="925"/>
        <v/>
      </c>
      <c r="AK1924" t="str">
        <f t="shared" si="937"/>
        <v>PCP</v>
      </c>
      <c r="AL1924" t="str">
        <f t="shared" si="938"/>
        <v/>
      </c>
      <c r="AM1924" t="str">
        <f t="shared" si="929"/>
        <v/>
      </c>
      <c r="AN1924" t="str">
        <f t="shared" si="930"/>
        <v>Pharmaceutical</v>
      </c>
      <c r="AO1924" t="str">
        <f t="shared" si="931"/>
        <v/>
      </c>
      <c r="AP1924" t="str">
        <f t="shared" si="932"/>
        <v/>
      </c>
    </row>
    <row r="1925" spans="1:42" hidden="1" x14ac:dyDescent="0.35">
      <c r="A1925" s="1">
        <v>40870855</v>
      </c>
      <c r="B1925" s="1" t="s">
        <v>577</v>
      </c>
      <c r="C1925" s="1" t="s">
        <v>578</v>
      </c>
      <c r="D1925" s="1">
        <v>2017</v>
      </c>
      <c r="E1925" s="1" t="s">
        <v>618</v>
      </c>
      <c r="F1925" s="1">
        <v>67454</v>
      </c>
      <c r="G1925" s="1" t="s">
        <v>249</v>
      </c>
      <c r="H1925" s="1" t="s">
        <v>87</v>
      </c>
      <c r="I1925" s="1" t="s">
        <v>597</v>
      </c>
      <c r="J1925" s="1">
        <v>2440</v>
      </c>
      <c r="K1925" s="1" t="s">
        <v>345</v>
      </c>
      <c r="L1925" s="1" t="s">
        <v>561</v>
      </c>
      <c r="M1925" s="1"/>
      <c r="N1925" s="1" t="s">
        <v>606</v>
      </c>
      <c r="O1925" s="1" t="str">
        <f t="shared" si="922"/>
        <v>No</v>
      </c>
      <c r="P1925" s="1" t="s">
        <v>722</v>
      </c>
      <c r="Q1925" s="1">
        <v>26</v>
      </c>
      <c r="R1925" s="1">
        <f t="shared" si="914"/>
        <v>0</v>
      </c>
      <c r="S1925" s="1">
        <v>20</v>
      </c>
      <c r="T1925" s="1" t="s">
        <v>30</v>
      </c>
      <c r="U1925" s="1">
        <f t="shared" si="939"/>
        <v>0</v>
      </c>
      <c r="V1925" s="1">
        <f t="shared" si="939"/>
        <v>0.02</v>
      </c>
      <c r="W1925" s="1" t="s">
        <v>231</v>
      </c>
      <c r="X1925" s="1" t="str">
        <f t="shared" si="923"/>
        <v>No</v>
      </c>
      <c r="AB1925" t="s">
        <v>425</v>
      </c>
      <c r="AC1925" t="str">
        <f>IF(ISNUMBER(SEARCH("Pesticide, active_ingredient", AB1925)), "Yes", "No")</f>
        <v>No</v>
      </c>
      <c r="AD1925" t="str">
        <f t="shared" si="933"/>
        <v>No</v>
      </c>
      <c r="AE1925" t="str">
        <f t="shared" si="934"/>
        <v>No</v>
      </c>
      <c r="AF1925" t="str">
        <f t="shared" si="935"/>
        <v>Yes</v>
      </c>
      <c r="AG1925" t="str">
        <f t="shared" si="936"/>
        <v>Yes</v>
      </c>
      <c r="AH1925" s="1" t="s">
        <v>348</v>
      </c>
      <c r="AI1925" t="s">
        <v>348</v>
      </c>
      <c r="AJ1925" t="str">
        <f t="shared" si="925"/>
        <v/>
      </c>
      <c r="AK1925" t="str">
        <f t="shared" si="937"/>
        <v/>
      </c>
      <c r="AL1925" t="str">
        <f t="shared" si="938"/>
        <v/>
      </c>
      <c r="AM1925" t="str">
        <f t="shared" si="929"/>
        <v>Industrial</v>
      </c>
      <c r="AN1925" t="str">
        <f t="shared" si="930"/>
        <v>Pharmaceutical</v>
      </c>
      <c r="AO1925" t="str">
        <f t="shared" si="931"/>
        <v/>
      </c>
      <c r="AP1925" t="str">
        <f t="shared" si="932"/>
        <v/>
      </c>
    </row>
    <row r="1926" spans="1:42" hidden="1" x14ac:dyDescent="0.35">
      <c r="A1926" s="1">
        <v>40870855</v>
      </c>
      <c r="B1926" s="1" t="s">
        <v>577</v>
      </c>
      <c r="C1926" s="1" t="s">
        <v>578</v>
      </c>
      <c r="D1926" s="1">
        <v>2017</v>
      </c>
      <c r="E1926" s="1" t="s">
        <v>618</v>
      </c>
      <c r="F1926" s="1">
        <v>67512</v>
      </c>
      <c r="G1926" s="1" t="s">
        <v>298</v>
      </c>
      <c r="H1926" s="1" t="s">
        <v>473</v>
      </c>
      <c r="I1926" s="1" t="s">
        <v>597</v>
      </c>
      <c r="J1926" s="1">
        <v>2440</v>
      </c>
      <c r="K1926" s="1" t="s">
        <v>345</v>
      </c>
      <c r="L1926" s="1" t="s">
        <v>560</v>
      </c>
      <c r="M1926" s="1"/>
      <c r="N1926" s="1" t="s">
        <v>606</v>
      </c>
      <c r="O1926" s="1" t="str">
        <f t="shared" si="922"/>
        <v>No</v>
      </c>
      <c r="P1926" s="1" t="s">
        <v>722</v>
      </c>
      <c r="Q1926" s="1">
        <v>16</v>
      </c>
      <c r="R1926" s="1">
        <f t="shared" si="914"/>
        <v>0</v>
      </c>
      <c r="S1926" s="1">
        <v>16</v>
      </c>
      <c r="T1926" s="1" t="s">
        <v>30</v>
      </c>
      <c r="U1926" s="1">
        <f t="shared" si="939"/>
        <v>0</v>
      </c>
      <c r="V1926" s="1">
        <f t="shared" si="939"/>
        <v>1.6E-2</v>
      </c>
      <c r="W1926" s="1" t="s">
        <v>231</v>
      </c>
      <c r="X1926" s="1" t="str">
        <f t="shared" si="923"/>
        <v>No</v>
      </c>
      <c r="AB1926" t="s">
        <v>474</v>
      </c>
      <c r="AC1926" s="1" t="s">
        <v>349</v>
      </c>
      <c r="AD1926" t="str">
        <f t="shared" si="933"/>
        <v>No</v>
      </c>
      <c r="AE1926" t="str">
        <f t="shared" si="934"/>
        <v>No</v>
      </c>
      <c r="AF1926" t="str">
        <f t="shared" si="935"/>
        <v>No</v>
      </c>
      <c r="AG1926" t="str">
        <f t="shared" si="936"/>
        <v>Yes</v>
      </c>
      <c r="AH1926" s="1" t="s">
        <v>348</v>
      </c>
      <c r="AI1926" t="s">
        <v>348</v>
      </c>
      <c r="AJ1926" t="str">
        <f t="shared" si="925"/>
        <v>Pesticide</v>
      </c>
      <c r="AK1926" t="str">
        <f t="shared" si="937"/>
        <v/>
      </c>
      <c r="AL1926" t="str">
        <f t="shared" si="938"/>
        <v/>
      </c>
      <c r="AM1926" t="str">
        <f t="shared" si="929"/>
        <v/>
      </c>
      <c r="AN1926" t="str">
        <f t="shared" si="930"/>
        <v>Pharmaceutical</v>
      </c>
      <c r="AO1926" t="str">
        <f t="shared" si="931"/>
        <v/>
      </c>
      <c r="AP1926" t="str">
        <f t="shared" si="932"/>
        <v/>
      </c>
    </row>
    <row r="1927" spans="1:42" hidden="1" x14ac:dyDescent="0.35">
      <c r="A1927" s="1">
        <v>40870855</v>
      </c>
      <c r="B1927" s="1" t="s">
        <v>577</v>
      </c>
      <c r="C1927" s="1" t="s">
        <v>578</v>
      </c>
      <c r="D1927" s="1">
        <v>2017</v>
      </c>
      <c r="E1927" s="1" t="s">
        <v>618</v>
      </c>
      <c r="F1927" s="1">
        <v>67456</v>
      </c>
      <c r="G1927" s="1" t="s">
        <v>251</v>
      </c>
      <c r="H1927" s="1" t="s">
        <v>89</v>
      </c>
      <c r="I1927" s="1" t="s">
        <v>597</v>
      </c>
      <c r="J1927" s="1">
        <v>2440</v>
      </c>
      <c r="K1927" s="1" t="s">
        <v>345</v>
      </c>
      <c r="L1927" s="1" t="s">
        <v>561</v>
      </c>
      <c r="M1927" s="1"/>
      <c r="N1927" s="1" t="s">
        <v>606</v>
      </c>
      <c r="O1927" s="1" t="str">
        <f t="shared" si="922"/>
        <v>No</v>
      </c>
      <c r="P1927" s="1" t="s">
        <v>722</v>
      </c>
      <c r="Q1927" s="1">
        <v>20</v>
      </c>
      <c r="R1927" s="1">
        <f t="shared" si="914"/>
        <v>0</v>
      </c>
      <c r="S1927" s="1">
        <v>20</v>
      </c>
      <c r="T1927" s="1" t="s">
        <v>30</v>
      </c>
      <c r="U1927" s="1">
        <f t="shared" si="939"/>
        <v>0</v>
      </c>
      <c r="V1927" s="1">
        <f t="shared" si="939"/>
        <v>0.02</v>
      </c>
      <c r="W1927" s="1" t="s">
        <v>231</v>
      </c>
      <c r="X1927" s="1" t="str">
        <f t="shared" si="923"/>
        <v>No</v>
      </c>
      <c r="AB1927" t="s">
        <v>427</v>
      </c>
      <c r="AC1927" t="str">
        <f t="shared" ref="AC1927:AC1942" si="940">IF(ISNUMBER(SEARCH("Pesticide, active_ingredient", AB1927)), "Yes", "No")</f>
        <v>No</v>
      </c>
      <c r="AD1927" t="str">
        <f t="shared" si="933"/>
        <v>No</v>
      </c>
      <c r="AE1927" t="str">
        <f t="shared" si="934"/>
        <v>No</v>
      </c>
      <c r="AF1927" t="str">
        <f t="shared" si="935"/>
        <v>Yes</v>
      </c>
      <c r="AG1927" t="str">
        <f t="shared" si="936"/>
        <v>Yes</v>
      </c>
      <c r="AH1927" s="1" t="s">
        <v>348</v>
      </c>
      <c r="AI1927" t="s">
        <v>348</v>
      </c>
      <c r="AJ1927" t="str">
        <f t="shared" si="925"/>
        <v/>
      </c>
      <c r="AK1927" t="str">
        <f t="shared" si="937"/>
        <v/>
      </c>
      <c r="AL1927" t="str">
        <f t="shared" si="938"/>
        <v/>
      </c>
      <c r="AM1927" t="str">
        <f t="shared" si="929"/>
        <v>Industrial</v>
      </c>
      <c r="AN1927" t="str">
        <f t="shared" si="930"/>
        <v>Pharmaceutical</v>
      </c>
      <c r="AO1927" t="str">
        <f t="shared" si="931"/>
        <v/>
      </c>
      <c r="AP1927" t="str">
        <f t="shared" si="932"/>
        <v/>
      </c>
    </row>
    <row r="1928" spans="1:42" hidden="1" x14ac:dyDescent="0.35">
      <c r="A1928" s="1">
        <v>40870855</v>
      </c>
      <c r="B1928" s="1" t="s">
        <v>577</v>
      </c>
      <c r="C1928" s="1" t="s">
        <v>578</v>
      </c>
      <c r="D1928" s="1">
        <v>2017</v>
      </c>
      <c r="E1928" s="1" t="s">
        <v>618</v>
      </c>
      <c r="F1928" s="1">
        <v>32104</v>
      </c>
      <c r="G1928" s="1" t="s">
        <v>181</v>
      </c>
      <c r="H1928" s="1" t="s">
        <v>11</v>
      </c>
      <c r="I1928" s="1" t="s">
        <v>596</v>
      </c>
      <c r="J1928" s="1">
        <v>4433</v>
      </c>
      <c r="K1928" s="1" t="s">
        <v>614</v>
      </c>
      <c r="L1928" s="1" t="s">
        <v>345</v>
      </c>
      <c r="M1928" s="1"/>
      <c r="N1928" s="1" t="s">
        <v>606</v>
      </c>
      <c r="O1928" s="1" t="str">
        <f t="shared" si="922"/>
        <v>No</v>
      </c>
      <c r="P1928" s="1" t="s">
        <v>722</v>
      </c>
      <c r="Q1928" s="1">
        <v>0.16</v>
      </c>
      <c r="R1928" s="1">
        <f t="shared" si="914"/>
        <v>0</v>
      </c>
      <c r="S1928" s="1">
        <v>0.16</v>
      </c>
      <c r="T1928" s="1" t="s">
        <v>7</v>
      </c>
      <c r="U1928" s="1">
        <f>R1928/1</f>
        <v>0</v>
      </c>
      <c r="V1928" s="1">
        <f>S1928</f>
        <v>0.16</v>
      </c>
      <c r="W1928" s="1" t="s">
        <v>177</v>
      </c>
      <c r="X1928" s="1" t="str">
        <f t="shared" si="923"/>
        <v>No</v>
      </c>
      <c r="AB1928" t="s">
        <v>353</v>
      </c>
      <c r="AC1928" t="str">
        <f t="shared" si="940"/>
        <v>No</v>
      </c>
      <c r="AD1928" t="str">
        <f t="shared" si="933"/>
        <v>No</v>
      </c>
      <c r="AE1928" t="str">
        <f t="shared" si="934"/>
        <v>No</v>
      </c>
      <c r="AF1928" t="str">
        <f t="shared" si="935"/>
        <v>No</v>
      </c>
      <c r="AG1928" t="str">
        <f t="shared" si="936"/>
        <v>Yes</v>
      </c>
      <c r="AH1928" t="s">
        <v>348</v>
      </c>
      <c r="AI1928" t="s">
        <v>348</v>
      </c>
      <c r="AJ1928" t="str">
        <f t="shared" si="925"/>
        <v/>
      </c>
      <c r="AK1928" t="str">
        <f t="shared" si="937"/>
        <v/>
      </c>
      <c r="AL1928" t="str">
        <f t="shared" si="938"/>
        <v/>
      </c>
      <c r="AM1928" t="str">
        <f t="shared" si="929"/>
        <v/>
      </c>
      <c r="AN1928" t="str">
        <f t="shared" si="930"/>
        <v>Pharmaceutical</v>
      </c>
      <c r="AO1928" t="str">
        <f t="shared" si="931"/>
        <v/>
      </c>
      <c r="AP1928" t="str">
        <f t="shared" si="932"/>
        <v/>
      </c>
    </row>
    <row r="1929" spans="1:42" hidden="1" x14ac:dyDescent="0.35">
      <c r="A1929" s="1">
        <v>40870855</v>
      </c>
      <c r="B1929" s="1" t="s">
        <v>577</v>
      </c>
      <c r="C1929" s="1" t="s">
        <v>578</v>
      </c>
      <c r="D1929" s="1">
        <v>2017</v>
      </c>
      <c r="E1929" s="1" t="s">
        <v>618</v>
      </c>
      <c r="F1929" s="1">
        <v>62817</v>
      </c>
      <c r="G1929" s="1" t="s">
        <v>217</v>
      </c>
      <c r="H1929" s="1" t="s">
        <v>54</v>
      </c>
      <c r="I1929" s="1" t="s">
        <v>596</v>
      </c>
      <c r="J1929" s="1">
        <v>4433</v>
      </c>
      <c r="K1929" s="1" t="s">
        <v>614</v>
      </c>
      <c r="L1929" s="1" t="s">
        <v>548</v>
      </c>
      <c r="M1929" s="1"/>
      <c r="N1929" s="1" t="s">
        <v>606</v>
      </c>
      <c r="O1929" s="1" t="str">
        <f t="shared" si="922"/>
        <v>No</v>
      </c>
      <c r="P1929" s="1" t="s">
        <v>722</v>
      </c>
      <c r="Q1929" s="1">
        <v>0.08</v>
      </c>
      <c r="R1929" s="1">
        <f t="shared" si="914"/>
        <v>0</v>
      </c>
      <c r="S1929" s="1">
        <v>0.08</v>
      </c>
      <c r="T1929" s="1" t="s">
        <v>7</v>
      </c>
      <c r="U1929" s="1">
        <f>R1929/1</f>
        <v>0</v>
      </c>
      <c r="V1929" s="1">
        <f>S1929</f>
        <v>0.08</v>
      </c>
      <c r="W1929" s="1" t="s">
        <v>177</v>
      </c>
      <c r="X1929" s="1" t="str">
        <f t="shared" si="923"/>
        <v>No</v>
      </c>
      <c r="AB1929" t="s">
        <v>393</v>
      </c>
      <c r="AC1929" t="str">
        <f t="shared" si="940"/>
        <v>No</v>
      </c>
      <c r="AD1929" t="str">
        <f t="shared" si="933"/>
        <v>Yes</v>
      </c>
      <c r="AE1929" t="str">
        <f t="shared" si="934"/>
        <v>Yes</v>
      </c>
      <c r="AF1929" t="str">
        <f t="shared" si="935"/>
        <v>Yes</v>
      </c>
      <c r="AG1929" t="str">
        <f t="shared" si="936"/>
        <v>Yes</v>
      </c>
      <c r="AH1929" s="1" t="s">
        <v>348</v>
      </c>
      <c r="AI1929" t="s">
        <v>348</v>
      </c>
      <c r="AJ1929" t="str">
        <f t="shared" si="925"/>
        <v/>
      </c>
      <c r="AK1929" t="str">
        <f t="shared" si="937"/>
        <v>PCP</v>
      </c>
      <c r="AL1929" t="str">
        <f t="shared" si="938"/>
        <v>Consumer</v>
      </c>
      <c r="AM1929" t="str">
        <f t="shared" si="929"/>
        <v>Industrial</v>
      </c>
      <c r="AN1929" t="str">
        <f t="shared" si="930"/>
        <v>Pharmaceutical</v>
      </c>
      <c r="AO1929" t="str">
        <f t="shared" si="931"/>
        <v/>
      </c>
      <c r="AP1929" t="str">
        <f t="shared" si="932"/>
        <v/>
      </c>
    </row>
    <row r="1930" spans="1:42" hidden="1" x14ac:dyDescent="0.35">
      <c r="A1930" s="1">
        <v>40870855</v>
      </c>
      <c r="B1930" s="1" t="s">
        <v>577</v>
      </c>
      <c r="C1930" s="1" t="s">
        <v>578</v>
      </c>
      <c r="D1930" s="1">
        <v>2017</v>
      </c>
      <c r="E1930" s="1" t="s">
        <v>618</v>
      </c>
      <c r="F1930" s="1">
        <v>67495</v>
      </c>
      <c r="G1930" s="1" t="s">
        <v>282</v>
      </c>
      <c r="H1930" s="1" t="s">
        <v>118</v>
      </c>
      <c r="I1930" s="1" t="s">
        <v>597</v>
      </c>
      <c r="J1930" s="1">
        <v>2440</v>
      </c>
      <c r="K1930" s="1" t="s">
        <v>345</v>
      </c>
      <c r="L1930" s="1" t="s">
        <v>345</v>
      </c>
      <c r="M1930" s="1"/>
      <c r="N1930" s="1" t="s">
        <v>606</v>
      </c>
      <c r="O1930" s="1" t="str">
        <f t="shared" si="922"/>
        <v>No</v>
      </c>
      <c r="P1930" s="1" t="s">
        <v>722</v>
      </c>
      <c r="Q1930" s="1">
        <v>25</v>
      </c>
      <c r="R1930" s="1">
        <f t="shared" si="914"/>
        <v>0</v>
      </c>
      <c r="S1930" s="1">
        <v>25</v>
      </c>
      <c r="T1930" s="1" t="s">
        <v>30</v>
      </c>
      <c r="U1930" s="1">
        <f t="shared" ref="U1930:V1934" si="941">R1930/1000</f>
        <v>0</v>
      </c>
      <c r="V1930" s="1">
        <f t="shared" si="941"/>
        <v>2.5000000000000001E-2</v>
      </c>
      <c r="W1930" s="1" t="s">
        <v>231</v>
      </c>
      <c r="X1930" s="1" t="str">
        <f t="shared" si="923"/>
        <v>No</v>
      </c>
      <c r="AB1930" t="s">
        <v>458</v>
      </c>
      <c r="AC1930" t="str">
        <f t="shared" si="940"/>
        <v>No</v>
      </c>
      <c r="AD1930" t="str">
        <f t="shared" si="933"/>
        <v>No</v>
      </c>
      <c r="AE1930" t="str">
        <f t="shared" si="934"/>
        <v>No</v>
      </c>
      <c r="AF1930" t="str">
        <f t="shared" si="935"/>
        <v>No</v>
      </c>
      <c r="AG1930" t="str">
        <f t="shared" si="936"/>
        <v>Yes</v>
      </c>
      <c r="AH1930" s="1" t="s">
        <v>348</v>
      </c>
      <c r="AI1930" t="s">
        <v>348</v>
      </c>
      <c r="AJ1930" t="str">
        <f t="shared" si="925"/>
        <v/>
      </c>
      <c r="AK1930" t="str">
        <f t="shared" si="937"/>
        <v/>
      </c>
      <c r="AL1930" t="str">
        <f t="shared" si="938"/>
        <v/>
      </c>
      <c r="AM1930" t="str">
        <f t="shared" si="929"/>
        <v/>
      </c>
      <c r="AN1930" t="str">
        <f t="shared" si="930"/>
        <v>Pharmaceutical</v>
      </c>
      <c r="AO1930" t="str">
        <f t="shared" si="931"/>
        <v/>
      </c>
      <c r="AP1930" t="str">
        <f t="shared" si="932"/>
        <v/>
      </c>
    </row>
    <row r="1931" spans="1:42" hidden="1" x14ac:dyDescent="0.35">
      <c r="A1931" s="1">
        <v>40870855</v>
      </c>
      <c r="B1931" s="1" t="s">
        <v>577</v>
      </c>
      <c r="C1931" s="1" t="s">
        <v>578</v>
      </c>
      <c r="D1931" s="1">
        <v>2017</v>
      </c>
      <c r="E1931" s="1" t="s">
        <v>618</v>
      </c>
      <c r="F1931" s="1">
        <v>67443</v>
      </c>
      <c r="G1931" s="1" t="s">
        <v>240</v>
      </c>
      <c r="H1931" s="1" t="s">
        <v>78</v>
      </c>
      <c r="I1931" s="1" t="s">
        <v>597</v>
      </c>
      <c r="J1931" s="1">
        <v>2440</v>
      </c>
      <c r="K1931" s="1" t="s">
        <v>345</v>
      </c>
      <c r="L1931" s="1" t="s">
        <v>345</v>
      </c>
      <c r="M1931" s="1"/>
      <c r="N1931" s="1" t="s">
        <v>606</v>
      </c>
      <c r="O1931" s="1" t="str">
        <f t="shared" si="922"/>
        <v>No</v>
      </c>
      <c r="P1931" s="1" t="s">
        <v>722</v>
      </c>
      <c r="Q1931" s="1">
        <v>140</v>
      </c>
      <c r="R1931" s="1">
        <f t="shared" si="914"/>
        <v>0</v>
      </c>
      <c r="S1931" s="1">
        <v>88</v>
      </c>
      <c r="T1931" s="1" t="s">
        <v>30</v>
      </c>
      <c r="U1931" s="1">
        <f t="shared" si="941"/>
        <v>0</v>
      </c>
      <c r="V1931" s="1">
        <f t="shared" si="941"/>
        <v>8.7999999999999995E-2</v>
      </c>
      <c r="W1931" s="1" t="s">
        <v>231</v>
      </c>
      <c r="X1931" s="1" t="str">
        <f t="shared" si="923"/>
        <v>No</v>
      </c>
      <c r="AB1931" t="s">
        <v>419</v>
      </c>
      <c r="AC1931" t="str">
        <f t="shared" si="940"/>
        <v>No</v>
      </c>
      <c r="AD1931" t="str">
        <f t="shared" si="933"/>
        <v>No</v>
      </c>
      <c r="AE1931" t="str">
        <f t="shared" si="934"/>
        <v>No</v>
      </c>
      <c r="AF1931" t="str">
        <f t="shared" si="935"/>
        <v>No</v>
      </c>
      <c r="AG1931" t="str">
        <f t="shared" si="936"/>
        <v>Yes</v>
      </c>
      <c r="AH1931" s="1" t="s">
        <v>348</v>
      </c>
      <c r="AI1931" t="s">
        <v>348</v>
      </c>
      <c r="AJ1931" t="str">
        <f t="shared" si="925"/>
        <v/>
      </c>
      <c r="AK1931" t="str">
        <f t="shared" si="937"/>
        <v/>
      </c>
      <c r="AL1931" t="str">
        <f t="shared" si="938"/>
        <v/>
      </c>
      <c r="AM1931" t="str">
        <f t="shared" si="929"/>
        <v/>
      </c>
      <c r="AN1931" t="str">
        <f t="shared" si="930"/>
        <v>Pharmaceutical</v>
      </c>
      <c r="AO1931" t="str">
        <f t="shared" si="931"/>
        <v/>
      </c>
      <c r="AP1931" t="str">
        <f t="shared" si="932"/>
        <v/>
      </c>
    </row>
    <row r="1932" spans="1:42" hidden="1" x14ac:dyDescent="0.35">
      <c r="A1932" s="1">
        <v>40870855</v>
      </c>
      <c r="B1932" s="1" t="s">
        <v>577</v>
      </c>
      <c r="C1932" s="1" t="s">
        <v>578</v>
      </c>
      <c r="D1932" s="1">
        <v>2017</v>
      </c>
      <c r="E1932" s="1" t="s">
        <v>618</v>
      </c>
      <c r="F1932" s="1">
        <v>68000</v>
      </c>
      <c r="G1932" s="1" t="s">
        <v>321</v>
      </c>
      <c r="H1932" s="1" t="s">
        <v>152</v>
      </c>
      <c r="I1932" s="1" t="s">
        <v>597</v>
      </c>
      <c r="J1932" s="1">
        <v>2440</v>
      </c>
      <c r="K1932" s="1" t="s">
        <v>345</v>
      </c>
      <c r="L1932" s="1" t="s">
        <v>345</v>
      </c>
      <c r="M1932" s="1"/>
      <c r="N1932" s="1" t="s">
        <v>606</v>
      </c>
      <c r="O1932" s="1" t="str">
        <f t="shared" si="922"/>
        <v>No</v>
      </c>
      <c r="P1932" s="1" t="s">
        <v>722</v>
      </c>
      <c r="Q1932" s="1">
        <v>34</v>
      </c>
      <c r="R1932" s="1">
        <f t="shared" si="914"/>
        <v>0</v>
      </c>
      <c r="S1932" s="1">
        <v>34</v>
      </c>
      <c r="T1932" s="1" t="s">
        <v>30</v>
      </c>
      <c r="U1932" s="1">
        <f t="shared" si="941"/>
        <v>0</v>
      </c>
      <c r="V1932" s="1">
        <f t="shared" si="941"/>
        <v>3.4000000000000002E-2</v>
      </c>
      <c r="W1932" s="1" t="s">
        <v>318</v>
      </c>
      <c r="X1932" s="1" t="str">
        <f t="shared" si="923"/>
        <v>No</v>
      </c>
      <c r="AB1932" s="1" t="s">
        <v>445</v>
      </c>
      <c r="AC1932" t="str">
        <f t="shared" si="940"/>
        <v>No</v>
      </c>
      <c r="AD1932" t="str">
        <f t="shared" si="933"/>
        <v>No</v>
      </c>
      <c r="AE1932" t="str">
        <f t="shared" si="934"/>
        <v>No</v>
      </c>
      <c r="AF1932" t="str">
        <f t="shared" si="935"/>
        <v>No</v>
      </c>
      <c r="AG1932" t="str">
        <f t="shared" si="936"/>
        <v>Yes</v>
      </c>
      <c r="AH1932" s="1" t="s">
        <v>348</v>
      </c>
      <c r="AI1932" t="s">
        <v>348</v>
      </c>
      <c r="AJ1932" t="str">
        <f t="shared" si="925"/>
        <v/>
      </c>
      <c r="AK1932" t="str">
        <f t="shared" si="937"/>
        <v/>
      </c>
      <c r="AL1932" t="str">
        <f t="shared" si="938"/>
        <v/>
      </c>
      <c r="AM1932" t="str">
        <f t="shared" si="929"/>
        <v/>
      </c>
      <c r="AN1932" t="str">
        <f t="shared" si="930"/>
        <v>Pharmaceutical</v>
      </c>
      <c r="AO1932" t="str">
        <f t="shared" si="931"/>
        <v/>
      </c>
      <c r="AP1932" t="str">
        <f t="shared" si="932"/>
        <v/>
      </c>
    </row>
    <row r="1933" spans="1:42" hidden="1" x14ac:dyDescent="0.35">
      <c r="A1933" s="1">
        <v>40870855</v>
      </c>
      <c r="B1933" s="1" t="s">
        <v>577</v>
      </c>
      <c r="C1933" s="1" t="s">
        <v>578</v>
      </c>
      <c r="D1933" s="1">
        <v>2017</v>
      </c>
      <c r="E1933" s="1" t="s">
        <v>618</v>
      </c>
      <c r="F1933" s="1">
        <v>67479</v>
      </c>
      <c r="G1933" s="1" t="s">
        <v>270</v>
      </c>
      <c r="H1933" s="1" t="s">
        <v>107</v>
      </c>
      <c r="I1933" s="1" t="s">
        <v>597</v>
      </c>
      <c r="J1933" s="1">
        <v>2440</v>
      </c>
      <c r="K1933" s="1" t="s">
        <v>345</v>
      </c>
      <c r="L1933" s="1" t="s">
        <v>345</v>
      </c>
      <c r="M1933" s="1"/>
      <c r="N1933" s="1" t="s">
        <v>606</v>
      </c>
      <c r="O1933" s="1" t="str">
        <f t="shared" si="922"/>
        <v>No</v>
      </c>
      <c r="P1933" s="1" t="s">
        <v>722</v>
      </c>
      <c r="Q1933" s="1">
        <v>80</v>
      </c>
      <c r="R1933" s="1">
        <f t="shared" si="914"/>
        <v>0</v>
      </c>
      <c r="S1933" s="1">
        <v>80</v>
      </c>
      <c r="T1933" s="1" t="s">
        <v>30</v>
      </c>
      <c r="U1933" s="1">
        <f t="shared" si="941"/>
        <v>0</v>
      </c>
      <c r="V1933" s="1">
        <f t="shared" si="941"/>
        <v>0.08</v>
      </c>
      <c r="W1933" s="1" t="s">
        <v>231</v>
      </c>
      <c r="X1933" s="1" t="str">
        <f t="shared" si="923"/>
        <v>No</v>
      </c>
      <c r="AB1933" s="1" t="s">
        <v>445</v>
      </c>
      <c r="AC1933" t="str">
        <f t="shared" si="940"/>
        <v>No</v>
      </c>
      <c r="AD1933" t="str">
        <f t="shared" si="933"/>
        <v>No</v>
      </c>
      <c r="AE1933" t="str">
        <f t="shared" si="934"/>
        <v>No</v>
      </c>
      <c r="AF1933" t="str">
        <f t="shared" si="935"/>
        <v>No</v>
      </c>
      <c r="AG1933" t="str">
        <f t="shared" si="936"/>
        <v>Yes</v>
      </c>
      <c r="AH1933" s="1" t="s">
        <v>348</v>
      </c>
      <c r="AI1933" t="s">
        <v>348</v>
      </c>
      <c r="AJ1933" t="str">
        <f t="shared" si="925"/>
        <v/>
      </c>
      <c r="AK1933" t="str">
        <f t="shared" si="937"/>
        <v/>
      </c>
      <c r="AL1933" t="str">
        <f t="shared" si="938"/>
        <v/>
      </c>
      <c r="AM1933" t="str">
        <f t="shared" si="929"/>
        <v/>
      </c>
      <c r="AN1933" t="str">
        <f t="shared" si="930"/>
        <v>Pharmaceutical</v>
      </c>
      <c r="AO1933" t="str">
        <f t="shared" si="931"/>
        <v/>
      </c>
      <c r="AP1933" t="str">
        <f t="shared" si="932"/>
        <v/>
      </c>
    </row>
    <row r="1934" spans="1:42" hidden="1" x14ac:dyDescent="0.35">
      <c r="A1934" s="1">
        <v>40870855</v>
      </c>
      <c r="B1934" s="1" t="s">
        <v>577</v>
      </c>
      <c r="C1934" s="1" t="s">
        <v>578</v>
      </c>
      <c r="D1934" s="1">
        <v>2017</v>
      </c>
      <c r="E1934" s="1" t="s">
        <v>618</v>
      </c>
      <c r="F1934" s="1">
        <v>67500</v>
      </c>
      <c r="G1934" s="1" t="s">
        <v>287</v>
      </c>
      <c r="H1934" s="1" t="s">
        <v>123</v>
      </c>
      <c r="I1934" s="1" t="s">
        <v>597</v>
      </c>
      <c r="J1934" s="1">
        <v>2440</v>
      </c>
      <c r="K1934" s="1" t="s">
        <v>345</v>
      </c>
      <c r="L1934" s="1" t="s">
        <v>345</v>
      </c>
      <c r="M1934" s="1"/>
      <c r="N1934" s="1" t="s">
        <v>606</v>
      </c>
      <c r="O1934" s="1" t="str">
        <f t="shared" ref="O1934:O1950" si="942">IF(N1934="&lt;", "No", "Yes")</f>
        <v>No</v>
      </c>
      <c r="P1934" s="1" t="s">
        <v>722</v>
      </c>
      <c r="Q1934" s="1">
        <v>7.6</v>
      </c>
      <c r="R1934" s="1">
        <f t="shared" si="914"/>
        <v>0</v>
      </c>
      <c r="S1934" s="1">
        <v>7.6</v>
      </c>
      <c r="T1934" s="1" t="s">
        <v>30</v>
      </c>
      <c r="U1934" s="1">
        <f t="shared" si="941"/>
        <v>0</v>
      </c>
      <c r="V1934" s="1">
        <f t="shared" si="941"/>
        <v>7.6E-3</v>
      </c>
      <c r="W1934" s="1" t="s">
        <v>231</v>
      </c>
      <c r="X1934" s="1" t="str">
        <f t="shared" si="923"/>
        <v>No</v>
      </c>
      <c r="AB1934" t="s">
        <v>462</v>
      </c>
      <c r="AC1934" t="str">
        <f t="shared" si="940"/>
        <v>No</v>
      </c>
      <c r="AD1934" t="str">
        <f t="shared" si="933"/>
        <v>No</v>
      </c>
      <c r="AE1934" t="str">
        <f t="shared" si="934"/>
        <v>No</v>
      </c>
      <c r="AF1934" t="str">
        <f t="shared" si="935"/>
        <v>No</v>
      </c>
      <c r="AG1934" t="str">
        <f t="shared" si="936"/>
        <v>Yes</v>
      </c>
      <c r="AH1934" s="1" t="s">
        <v>348</v>
      </c>
      <c r="AI1934" t="s">
        <v>348</v>
      </c>
      <c r="AJ1934" t="str">
        <f t="shared" si="925"/>
        <v/>
      </c>
      <c r="AK1934" t="str">
        <f t="shared" si="937"/>
        <v/>
      </c>
      <c r="AL1934" t="str">
        <f t="shared" si="938"/>
        <v/>
      </c>
      <c r="AM1934" t="str">
        <f t="shared" si="929"/>
        <v/>
      </c>
      <c r="AN1934" t="str">
        <f t="shared" si="930"/>
        <v>Pharmaceutical</v>
      </c>
      <c r="AO1934" t="str">
        <f t="shared" si="931"/>
        <v/>
      </c>
      <c r="AP1934" t="str">
        <f t="shared" si="932"/>
        <v/>
      </c>
    </row>
    <row r="1935" spans="1:42" hidden="1" x14ac:dyDescent="0.35">
      <c r="A1935" s="1">
        <v>40870855</v>
      </c>
      <c r="B1935" s="1" t="s">
        <v>577</v>
      </c>
      <c r="C1935" s="1" t="s">
        <v>578</v>
      </c>
      <c r="D1935" s="1">
        <v>2017</v>
      </c>
      <c r="E1935" s="1" t="s">
        <v>618</v>
      </c>
      <c r="F1935" s="1">
        <v>62833</v>
      </c>
      <c r="G1935" s="1" t="s">
        <v>227</v>
      </c>
      <c r="H1935" s="1" t="s">
        <v>66</v>
      </c>
      <c r="I1935" s="1" t="s">
        <v>596</v>
      </c>
      <c r="J1935" s="1">
        <v>4433</v>
      </c>
      <c r="K1935" s="1" t="s">
        <v>614</v>
      </c>
      <c r="L1935" s="1" t="s">
        <v>548</v>
      </c>
      <c r="M1935" s="1"/>
      <c r="N1935" s="1" t="s">
        <v>606</v>
      </c>
      <c r="O1935" s="1" t="str">
        <f t="shared" si="942"/>
        <v>No</v>
      </c>
      <c r="P1935" s="1" t="s">
        <v>722</v>
      </c>
      <c r="Q1935" s="1">
        <v>0.04</v>
      </c>
      <c r="R1935" s="1">
        <f t="shared" si="914"/>
        <v>0</v>
      </c>
      <c r="S1935" s="1">
        <v>0.04</v>
      </c>
      <c r="T1935" s="1" t="s">
        <v>7</v>
      </c>
      <c r="U1935" s="1">
        <f>R1935/1</f>
        <v>0</v>
      </c>
      <c r="V1935" s="1">
        <f>S1935</f>
        <v>0.04</v>
      </c>
      <c r="W1935" s="1" t="s">
        <v>177</v>
      </c>
      <c r="X1935" s="1" t="str">
        <f t="shared" si="923"/>
        <v>No</v>
      </c>
      <c r="AB1935" t="s">
        <v>407</v>
      </c>
      <c r="AC1935" t="str">
        <f t="shared" si="940"/>
        <v>No</v>
      </c>
      <c r="AD1935" t="str">
        <f t="shared" si="933"/>
        <v>Yes</v>
      </c>
      <c r="AE1935" t="str">
        <f t="shared" si="934"/>
        <v>Yes</v>
      </c>
      <c r="AF1935" t="str">
        <f t="shared" si="935"/>
        <v>Yes</v>
      </c>
      <c r="AG1935" t="str">
        <f t="shared" si="936"/>
        <v>Yes</v>
      </c>
      <c r="AH1935" s="1" t="s">
        <v>348</v>
      </c>
      <c r="AI1935" t="s">
        <v>348</v>
      </c>
      <c r="AJ1935" t="str">
        <f t="shared" si="925"/>
        <v/>
      </c>
      <c r="AK1935" t="str">
        <f t="shared" si="937"/>
        <v>PCP</v>
      </c>
      <c r="AL1935" t="str">
        <f t="shared" si="938"/>
        <v>Consumer</v>
      </c>
      <c r="AM1935" t="str">
        <f t="shared" si="929"/>
        <v>Industrial</v>
      </c>
      <c r="AN1935" t="str">
        <f t="shared" si="930"/>
        <v>Pharmaceutical</v>
      </c>
      <c r="AO1935" t="str">
        <f t="shared" si="931"/>
        <v/>
      </c>
      <c r="AP1935" t="str">
        <f t="shared" si="932"/>
        <v/>
      </c>
    </row>
    <row r="1936" spans="1:42" hidden="1" x14ac:dyDescent="0.35">
      <c r="A1936" s="1">
        <v>40870855</v>
      </c>
      <c r="B1936" s="1" t="s">
        <v>577</v>
      </c>
      <c r="C1936" s="1" t="s">
        <v>578</v>
      </c>
      <c r="D1936" s="1">
        <v>2017</v>
      </c>
      <c r="E1936" s="1" t="s">
        <v>618</v>
      </c>
      <c r="F1936" s="1">
        <v>67498</v>
      </c>
      <c r="G1936" s="1" t="s">
        <v>285</v>
      </c>
      <c r="H1936" s="1" t="s">
        <v>121</v>
      </c>
      <c r="I1936" s="1" t="s">
        <v>597</v>
      </c>
      <c r="J1936" s="1">
        <v>2440</v>
      </c>
      <c r="K1936" s="1" t="s">
        <v>345</v>
      </c>
      <c r="L1936" s="1" t="s">
        <v>563</v>
      </c>
      <c r="M1936" s="1"/>
      <c r="N1936" s="1" t="s">
        <v>606</v>
      </c>
      <c r="O1936" s="1" t="str">
        <f t="shared" si="942"/>
        <v>No</v>
      </c>
      <c r="P1936" s="1" t="s">
        <v>722</v>
      </c>
      <c r="Q1936" s="1">
        <v>50</v>
      </c>
      <c r="R1936" s="1">
        <f t="shared" si="914"/>
        <v>0</v>
      </c>
      <c r="S1936" s="1">
        <v>20</v>
      </c>
      <c r="T1936" s="1" t="s">
        <v>30</v>
      </c>
      <c r="U1936" s="1">
        <f>R1936/1000</f>
        <v>0</v>
      </c>
      <c r="V1936" s="1">
        <f>S1936/1000</f>
        <v>0.02</v>
      </c>
      <c r="W1936" s="1" t="s">
        <v>231</v>
      </c>
      <c r="X1936" s="1" t="str">
        <f t="shared" si="923"/>
        <v>No</v>
      </c>
      <c r="AB1936" t="s">
        <v>460</v>
      </c>
      <c r="AC1936" t="str">
        <f t="shared" si="940"/>
        <v>No</v>
      </c>
      <c r="AD1936" t="str">
        <f t="shared" si="933"/>
        <v>Yes</v>
      </c>
      <c r="AE1936" t="str">
        <f t="shared" si="934"/>
        <v>No</v>
      </c>
      <c r="AF1936" t="str">
        <f t="shared" si="935"/>
        <v>No</v>
      </c>
      <c r="AG1936" t="str">
        <f t="shared" si="936"/>
        <v>Yes</v>
      </c>
      <c r="AH1936" s="1" t="s">
        <v>348</v>
      </c>
      <c r="AI1936" t="s">
        <v>348</v>
      </c>
      <c r="AJ1936" t="str">
        <f t="shared" si="925"/>
        <v/>
      </c>
      <c r="AK1936" t="str">
        <f t="shared" si="937"/>
        <v>PCP</v>
      </c>
      <c r="AL1936" t="str">
        <f t="shared" si="938"/>
        <v/>
      </c>
      <c r="AM1936" t="str">
        <f t="shared" si="929"/>
        <v/>
      </c>
      <c r="AN1936" t="str">
        <f t="shared" si="930"/>
        <v>Pharmaceutical</v>
      </c>
      <c r="AO1936" t="str">
        <f t="shared" si="931"/>
        <v/>
      </c>
      <c r="AP1936" t="str">
        <f t="shared" si="932"/>
        <v/>
      </c>
    </row>
    <row r="1937" spans="1:42" hidden="1" x14ac:dyDescent="0.35">
      <c r="A1937" s="1">
        <v>40870855</v>
      </c>
      <c r="B1937" s="1" t="s">
        <v>577</v>
      </c>
      <c r="C1937" s="1" t="s">
        <v>578</v>
      </c>
      <c r="D1937" s="1">
        <v>2017</v>
      </c>
      <c r="E1937" s="1" t="s">
        <v>618</v>
      </c>
      <c r="F1937" s="1">
        <v>62830</v>
      </c>
      <c r="G1937" s="1" t="s">
        <v>603</v>
      </c>
      <c r="H1937" s="1" t="s">
        <v>63</v>
      </c>
      <c r="I1937" s="1" t="s">
        <v>596</v>
      </c>
      <c r="J1937" s="1">
        <v>4433</v>
      </c>
      <c r="K1937" s="1" t="s">
        <v>614</v>
      </c>
      <c r="L1937" s="1" t="s">
        <v>555</v>
      </c>
      <c r="M1937" s="1"/>
      <c r="N1937" s="1" t="s">
        <v>606</v>
      </c>
      <c r="O1937" s="1" t="str">
        <f t="shared" si="942"/>
        <v>No</v>
      </c>
      <c r="P1937" s="1" t="s">
        <v>722</v>
      </c>
      <c r="Q1937" s="1">
        <v>0.64</v>
      </c>
      <c r="R1937" s="1">
        <f t="shared" si="914"/>
        <v>0</v>
      </c>
      <c r="S1937" s="1">
        <v>0.64</v>
      </c>
      <c r="T1937" s="1" t="s">
        <v>7</v>
      </c>
      <c r="U1937" s="1">
        <f>R1937/1</f>
        <v>0</v>
      </c>
      <c r="V1937" s="1">
        <f>S1937</f>
        <v>0.64</v>
      </c>
      <c r="W1937" s="1" t="s">
        <v>177</v>
      </c>
      <c r="X1937" s="1" t="str">
        <f t="shared" si="923"/>
        <v>No</v>
      </c>
      <c r="AB1937" t="s">
        <v>404</v>
      </c>
      <c r="AC1937" t="str">
        <f t="shared" si="940"/>
        <v>No</v>
      </c>
      <c r="AD1937" t="str">
        <f t="shared" si="933"/>
        <v>No</v>
      </c>
      <c r="AE1937" t="str">
        <f t="shared" si="934"/>
        <v>Yes</v>
      </c>
      <c r="AF1937" t="str">
        <f t="shared" si="935"/>
        <v>Yes</v>
      </c>
      <c r="AG1937" t="str">
        <f t="shared" si="936"/>
        <v>No</v>
      </c>
      <c r="AH1937" s="1" t="s">
        <v>348</v>
      </c>
      <c r="AI1937" t="s">
        <v>348</v>
      </c>
      <c r="AJ1937" t="str">
        <f t="shared" si="925"/>
        <v/>
      </c>
      <c r="AK1937" t="str">
        <f t="shared" si="937"/>
        <v/>
      </c>
      <c r="AL1937" t="str">
        <f t="shared" si="938"/>
        <v>Consumer</v>
      </c>
      <c r="AM1937" t="str">
        <f t="shared" si="929"/>
        <v>Industrial</v>
      </c>
      <c r="AN1937" t="str">
        <f t="shared" si="930"/>
        <v/>
      </c>
      <c r="AO1937" t="str">
        <f t="shared" si="931"/>
        <v/>
      </c>
      <c r="AP1937" t="str">
        <f t="shared" si="932"/>
        <v/>
      </c>
    </row>
    <row r="1938" spans="1:42" hidden="1" x14ac:dyDescent="0.35">
      <c r="A1938" s="1">
        <v>40870855</v>
      </c>
      <c r="B1938" s="1" t="s">
        <v>577</v>
      </c>
      <c r="C1938" s="1" t="s">
        <v>578</v>
      </c>
      <c r="D1938" s="1">
        <v>2017</v>
      </c>
      <c r="E1938" s="1" t="s">
        <v>618</v>
      </c>
      <c r="F1938" s="1">
        <v>67514</v>
      </c>
      <c r="G1938" s="1" t="s">
        <v>299</v>
      </c>
      <c r="H1938" s="1" t="s">
        <v>134</v>
      </c>
      <c r="I1938" s="1" t="s">
        <v>597</v>
      </c>
      <c r="J1938" s="1">
        <v>2440</v>
      </c>
      <c r="K1938" s="1" t="s">
        <v>345</v>
      </c>
      <c r="L1938" s="1" t="s">
        <v>532</v>
      </c>
      <c r="M1938" s="1" t="s">
        <v>713</v>
      </c>
      <c r="O1938" s="1" t="str">
        <f t="shared" si="942"/>
        <v>Yes</v>
      </c>
      <c r="P1938" s="1" t="s">
        <v>349</v>
      </c>
      <c r="Q1938" s="1">
        <v>51.3</v>
      </c>
      <c r="R1938" s="1">
        <f t="shared" si="914"/>
        <v>51.3</v>
      </c>
      <c r="S1938" s="1">
        <v>80</v>
      </c>
      <c r="T1938" s="1" t="s">
        <v>30</v>
      </c>
      <c r="U1938" s="1">
        <f t="shared" ref="U1938:V1940" si="943">R1938/1000</f>
        <v>5.1299999999999998E-2</v>
      </c>
      <c r="V1938" s="1">
        <f t="shared" si="943"/>
        <v>0.08</v>
      </c>
      <c r="W1938" s="1" t="s">
        <v>231</v>
      </c>
      <c r="X1938" s="1" t="str">
        <f>IF(S1938&lt;R1938, "Yes*", "No")</f>
        <v>No</v>
      </c>
      <c r="AB1938" s="1" t="s">
        <v>475</v>
      </c>
      <c r="AC1938" t="str">
        <f t="shared" si="940"/>
        <v>No</v>
      </c>
      <c r="AD1938" t="str">
        <f t="shared" si="933"/>
        <v>No</v>
      </c>
      <c r="AE1938" t="str">
        <f t="shared" si="934"/>
        <v>No</v>
      </c>
      <c r="AF1938" t="str">
        <f t="shared" si="935"/>
        <v>No</v>
      </c>
      <c r="AG1938" t="str">
        <f t="shared" si="936"/>
        <v>No</v>
      </c>
      <c r="AH1938" s="1" t="s">
        <v>348</v>
      </c>
      <c r="AI1938" t="s">
        <v>349</v>
      </c>
      <c r="AJ1938" t="str">
        <f t="shared" si="925"/>
        <v/>
      </c>
      <c r="AK1938" t="str">
        <f t="shared" si="937"/>
        <v/>
      </c>
      <c r="AL1938" t="str">
        <f t="shared" si="938"/>
        <v/>
      </c>
      <c r="AM1938" t="str">
        <f t="shared" si="929"/>
        <v/>
      </c>
      <c r="AN1938" t="str">
        <f t="shared" si="930"/>
        <v/>
      </c>
      <c r="AO1938" t="str">
        <f t="shared" si="931"/>
        <v/>
      </c>
      <c r="AP1938" t="str">
        <f t="shared" si="932"/>
        <v>Other</v>
      </c>
    </row>
    <row r="1939" spans="1:42" hidden="1" x14ac:dyDescent="0.35">
      <c r="A1939" s="1">
        <v>40870855</v>
      </c>
      <c r="B1939" s="1" t="s">
        <v>577</v>
      </c>
      <c r="C1939" s="1" t="s">
        <v>578</v>
      </c>
      <c r="D1939" s="1">
        <v>2017</v>
      </c>
      <c r="E1939" s="1" t="s">
        <v>618</v>
      </c>
      <c r="F1939" s="1">
        <v>67528</v>
      </c>
      <c r="G1939" s="1" t="s">
        <v>311</v>
      </c>
      <c r="H1939" s="1" t="s">
        <v>145</v>
      </c>
      <c r="I1939" s="1" t="s">
        <v>597</v>
      </c>
      <c r="J1939" s="1">
        <v>2440</v>
      </c>
      <c r="K1939" s="1" t="s">
        <v>345</v>
      </c>
      <c r="L1939" s="1" t="s">
        <v>345</v>
      </c>
      <c r="M1939" s="1"/>
      <c r="N1939" s="1" t="s">
        <v>606</v>
      </c>
      <c r="O1939" s="1" t="str">
        <f t="shared" si="942"/>
        <v>No</v>
      </c>
      <c r="P1939" s="1" t="s">
        <v>722</v>
      </c>
      <c r="Q1939" s="1">
        <v>20</v>
      </c>
      <c r="R1939" s="1">
        <f t="shared" ref="R1939:R2002" si="944">IF(O1939="No", 0, Q1939)</f>
        <v>0</v>
      </c>
      <c r="S1939" s="1">
        <v>16</v>
      </c>
      <c r="T1939" s="1" t="s">
        <v>30</v>
      </c>
      <c r="U1939" s="1">
        <f t="shared" si="943"/>
        <v>0</v>
      </c>
      <c r="V1939" s="1">
        <f t="shared" si="943"/>
        <v>1.6E-2</v>
      </c>
      <c r="W1939" s="1" t="s">
        <v>231</v>
      </c>
      <c r="X1939" s="1" t="str">
        <f t="shared" ref="X1939:X1944" si="945">IF(N1939="E", "Yes", "No")</f>
        <v>No</v>
      </c>
      <c r="AB1939" t="s">
        <v>485</v>
      </c>
      <c r="AC1939" t="str">
        <f t="shared" si="940"/>
        <v>No</v>
      </c>
      <c r="AD1939" t="str">
        <f t="shared" si="933"/>
        <v>No</v>
      </c>
      <c r="AE1939" t="str">
        <f t="shared" si="934"/>
        <v>No</v>
      </c>
      <c r="AF1939" t="str">
        <f t="shared" si="935"/>
        <v>No</v>
      </c>
      <c r="AG1939" t="str">
        <f t="shared" si="936"/>
        <v>Yes</v>
      </c>
      <c r="AH1939" s="1" t="s">
        <v>348</v>
      </c>
      <c r="AI1939" t="s">
        <v>348</v>
      </c>
      <c r="AJ1939" t="str">
        <f t="shared" si="925"/>
        <v/>
      </c>
      <c r="AK1939" t="str">
        <f t="shared" si="937"/>
        <v/>
      </c>
      <c r="AL1939" t="str">
        <f t="shared" si="938"/>
        <v/>
      </c>
      <c r="AM1939" t="str">
        <f t="shared" si="929"/>
        <v/>
      </c>
      <c r="AN1939" t="str">
        <f t="shared" si="930"/>
        <v>Pharmaceutical</v>
      </c>
      <c r="AO1939" t="str">
        <f t="shared" si="931"/>
        <v/>
      </c>
      <c r="AP1939" t="str">
        <f t="shared" si="932"/>
        <v/>
      </c>
    </row>
    <row r="1940" spans="1:42" hidden="1" x14ac:dyDescent="0.35">
      <c r="A1940" s="1">
        <v>40870855</v>
      </c>
      <c r="B1940" s="1" t="s">
        <v>577</v>
      </c>
      <c r="C1940" s="1" t="s">
        <v>578</v>
      </c>
      <c r="D1940" s="1">
        <v>2017</v>
      </c>
      <c r="E1940" s="1" t="s">
        <v>618</v>
      </c>
      <c r="F1940" s="1">
        <v>67488</v>
      </c>
      <c r="G1940" s="1" t="s">
        <v>277</v>
      </c>
      <c r="H1940" s="1" t="s">
        <v>113</v>
      </c>
      <c r="I1940" s="1" t="s">
        <v>597</v>
      </c>
      <c r="J1940" s="1">
        <v>2440</v>
      </c>
      <c r="K1940" s="1" t="s">
        <v>345</v>
      </c>
      <c r="L1940" s="1" t="s">
        <v>345</v>
      </c>
      <c r="M1940" s="1"/>
      <c r="N1940" s="1" t="s">
        <v>606</v>
      </c>
      <c r="O1940" s="1" t="str">
        <f t="shared" si="942"/>
        <v>No</v>
      </c>
      <c r="P1940" s="1" t="s">
        <v>722</v>
      </c>
      <c r="Q1940" s="1">
        <v>7</v>
      </c>
      <c r="R1940" s="1">
        <f t="shared" si="944"/>
        <v>0</v>
      </c>
      <c r="S1940" s="1">
        <v>7</v>
      </c>
      <c r="T1940" s="1" t="s">
        <v>30</v>
      </c>
      <c r="U1940" s="1">
        <f t="shared" si="943"/>
        <v>0</v>
      </c>
      <c r="V1940" s="1">
        <f t="shared" si="943"/>
        <v>7.0000000000000001E-3</v>
      </c>
      <c r="W1940" s="1" t="s">
        <v>231</v>
      </c>
      <c r="X1940" s="1" t="str">
        <f t="shared" si="945"/>
        <v>No</v>
      </c>
      <c r="AB1940" t="s">
        <v>453</v>
      </c>
      <c r="AC1940" t="str">
        <f t="shared" si="940"/>
        <v>No</v>
      </c>
      <c r="AD1940" t="str">
        <f t="shared" si="933"/>
        <v>No</v>
      </c>
      <c r="AE1940" t="str">
        <f t="shared" si="934"/>
        <v>No</v>
      </c>
      <c r="AF1940" t="str">
        <f t="shared" si="935"/>
        <v>No</v>
      </c>
      <c r="AG1940" t="str">
        <f t="shared" si="936"/>
        <v>Yes</v>
      </c>
      <c r="AH1940" s="1" t="s">
        <v>348</v>
      </c>
      <c r="AI1940" t="s">
        <v>348</v>
      </c>
      <c r="AJ1940" t="str">
        <f t="shared" si="925"/>
        <v/>
      </c>
      <c r="AK1940" t="str">
        <f t="shared" si="937"/>
        <v/>
      </c>
      <c r="AL1940" t="str">
        <f t="shared" si="938"/>
        <v/>
      </c>
      <c r="AM1940" t="str">
        <f t="shared" si="929"/>
        <v/>
      </c>
      <c r="AN1940" t="str">
        <f t="shared" si="930"/>
        <v>Pharmaceutical</v>
      </c>
      <c r="AO1940" t="str">
        <f t="shared" si="931"/>
        <v/>
      </c>
      <c r="AP1940" t="str">
        <f t="shared" si="932"/>
        <v/>
      </c>
    </row>
    <row r="1941" spans="1:42" hidden="1" x14ac:dyDescent="0.35">
      <c r="A1941" s="1">
        <v>40870855</v>
      </c>
      <c r="B1941" s="1" t="s">
        <v>577</v>
      </c>
      <c r="C1941" s="1" t="s">
        <v>578</v>
      </c>
      <c r="D1941" s="1">
        <v>2017</v>
      </c>
      <c r="E1941" s="1" t="s">
        <v>618</v>
      </c>
      <c r="F1941" s="1">
        <v>62816</v>
      </c>
      <c r="G1941" s="1" t="s">
        <v>216</v>
      </c>
      <c r="H1941" s="1" t="s">
        <v>53</v>
      </c>
      <c r="I1941" s="1" t="s">
        <v>596</v>
      </c>
      <c r="J1941" s="1">
        <v>4433</v>
      </c>
      <c r="K1941" s="1" t="s">
        <v>614</v>
      </c>
      <c r="L1941" s="1" t="s">
        <v>548</v>
      </c>
      <c r="M1941" s="1"/>
      <c r="N1941" s="1" t="s">
        <v>606</v>
      </c>
      <c r="O1941" s="1" t="str">
        <f t="shared" si="942"/>
        <v>No</v>
      </c>
      <c r="P1941" s="1" t="s">
        <v>722</v>
      </c>
      <c r="Q1941" s="1">
        <v>0.05</v>
      </c>
      <c r="R1941" s="1">
        <f t="shared" si="944"/>
        <v>0</v>
      </c>
      <c r="S1941" s="1">
        <v>0.04</v>
      </c>
      <c r="T1941" s="1" t="s">
        <v>7</v>
      </c>
      <c r="U1941" s="1">
        <f>R1941/1</f>
        <v>0</v>
      </c>
      <c r="V1941" s="1">
        <f>S1941</f>
        <v>0.04</v>
      </c>
      <c r="W1941" s="1" t="s">
        <v>177</v>
      </c>
      <c r="X1941" s="1" t="str">
        <f t="shared" si="945"/>
        <v>No</v>
      </c>
      <c r="AB1941" t="s">
        <v>392</v>
      </c>
      <c r="AC1941" t="str">
        <f t="shared" si="940"/>
        <v>No</v>
      </c>
      <c r="AD1941" t="str">
        <f t="shared" si="933"/>
        <v>Yes</v>
      </c>
      <c r="AE1941" t="str">
        <f t="shared" si="934"/>
        <v>Yes</v>
      </c>
      <c r="AF1941" t="str">
        <f t="shared" si="935"/>
        <v>Yes</v>
      </c>
      <c r="AG1941" t="str">
        <f t="shared" si="936"/>
        <v>Yes</v>
      </c>
      <c r="AH1941" s="1" t="s">
        <v>348</v>
      </c>
      <c r="AI1941" t="s">
        <v>348</v>
      </c>
      <c r="AJ1941" t="str">
        <f t="shared" si="925"/>
        <v/>
      </c>
      <c r="AK1941" t="str">
        <f t="shared" si="937"/>
        <v>PCP</v>
      </c>
      <c r="AL1941" t="str">
        <f t="shared" si="938"/>
        <v>Consumer</v>
      </c>
      <c r="AM1941" t="str">
        <f t="shared" si="929"/>
        <v>Industrial</v>
      </c>
      <c r="AN1941" t="str">
        <f t="shared" si="930"/>
        <v>Pharmaceutical</v>
      </c>
      <c r="AO1941" t="str">
        <f t="shared" si="931"/>
        <v/>
      </c>
      <c r="AP1941" t="str">
        <f t="shared" si="932"/>
        <v/>
      </c>
    </row>
    <row r="1942" spans="1:42" hidden="1" x14ac:dyDescent="0.35">
      <c r="A1942" s="1">
        <v>40870855</v>
      </c>
      <c r="B1942" s="1" t="s">
        <v>577</v>
      </c>
      <c r="C1942" s="1" t="s">
        <v>578</v>
      </c>
      <c r="D1942" s="1">
        <v>2017</v>
      </c>
      <c r="E1942" s="1" t="s">
        <v>618</v>
      </c>
      <c r="F1942" s="1">
        <v>67529</v>
      </c>
      <c r="G1942" s="1" t="s">
        <v>312</v>
      </c>
      <c r="H1942" s="1" t="s">
        <v>146</v>
      </c>
      <c r="I1942" s="1" t="s">
        <v>597</v>
      </c>
      <c r="J1942" s="1">
        <v>2440</v>
      </c>
      <c r="K1942" s="1" t="s">
        <v>345</v>
      </c>
      <c r="L1942" s="1" t="s">
        <v>345</v>
      </c>
      <c r="M1942" s="1"/>
      <c r="N1942" s="1" t="s">
        <v>606</v>
      </c>
      <c r="O1942" s="1" t="str">
        <f t="shared" si="942"/>
        <v>No</v>
      </c>
      <c r="P1942" s="1" t="s">
        <v>722</v>
      </c>
      <c r="Q1942" s="1">
        <v>20</v>
      </c>
      <c r="R1942" s="1">
        <f t="shared" si="944"/>
        <v>0</v>
      </c>
      <c r="S1942" s="1">
        <v>30</v>
      </c>
      <c r="T1942" s="1" t="s">
        <v>30</v>
      </c>
      <c r="U1942" s="1">
        <f>R1942/1000</f>
        <v>0</v>
      </c>
      <c r="V1942" s="1">
        <f>S1942/1000</f>
        <v>0.03</v>
      </c>
      <c r="W1942" s="1" t="s">
        <v>231</v>
      </c>
      <c r="X1942" s="1" t="str">
        <f t="shared" si="945"/>
        <v>No</v>
      </c>
      <c r="AB1942" s="1" t="s">
        <v>448</v>
      </c>
      <c r="AC1942" t="str">
        <f t="shared" si="940"/>
        <v>No</v>
      </c>
      <c r="AD1942" t="str">
        <f t="shared" si="933"/>
        <v>No</v>
      </c>
      <c r="AE1942" t="str">
        <f t="shared" si="934"/>
        <v>No</v>
      </c>
      <c r="AF1942" t="str">
        <f t="shared" si="935"/>
        <v>No</v>
      </c>
      <c r="AG1942" t="str">
        <f t="shared" si="936"/>
        <v>Yes</v>
      </c>
      <c r="AH1942" s="1" t="s">
        <v>348</v>
      </c>
      <c r="AI1942" t="s">
        <v>348</v>
      </c>
      <c r="AJ1942" t="str">
        <f t="shared" si="925"/>
        <v/>
      </c>
      <c r="AK1942" t="str">
        <f t="shared" si="937"/>
        <v/>
      </c>
      <c r="AL1942" t="str">
        <f t="shared" si="938"/>
        <v/>
      </c>
      <c r="AM1942" t="str">
        <f t="shared" si="929"/>
        <v/>
      </c>
      <c r="AN1942" t="str">
        <f t="shared" si="930"/>
        <v>Pharmaceutical</v>
      </c>
      <c r="AO1942" t="str">
        <f t="shared" si="931"/>
        <v/>
      </c>
      <c r="AP1942" t="str">
        <f t="shared" si="932"/>
        <v/>
      </c>
    </row>
    <row r="1943" spans="1:42" hidden="1" x14ac:dyDescent="0.35">
      <c r="A1943" s="1">
        <v>40870855</v>
      </c>
      <c r="B1943" s="1" t="s">
        <v>577</v>
      </c>
      <c r="C1943" s="1" t="s">
        <v>578</v>
      </c>
      <c r="D1943" s="1">
        <v>2017</v>
      </c>
      <c r="E1943" s="1" t="s">
        <v>618</v>
      </c>
      <c r="F1943" s="1">
        <v>67457</v>
      </c>
      <c r="G1943" s="1" t="s">
        <v>252</v>
      </c>
      <c r="H1943" s="1" t="s">
        <v>90</v>
      </c>
      <c r="I1943" s="1" t="s">
        <v>597</v>
      </c>
      <c r="J1943" s="1">
        <v>2440</v>
      </c>
      <c r="K1943" s="1" t="s">
        <v>345</v>
      </c>
      <c r="L1943" s="1" t="s">
        <v>553</v>
      </c>
      <c r="M1943" s="1"/>
      <c r="N1943" s="1" t="s">
        <v>606</v>
      </c>
      <c r="O1943" s="1" t="str">
        <f t="shared" si="942"/>
        <v>No</v>
      </c>
      <c r="P1943" s="1" t="s">
        <v>722</v>
      </c>
      <c r="Q1943" s="1">
        <v>40</v>
      </c>
      <c r="R1943" s="1">
        <f t="shared" si="944"/>
        <v>0</v>
      </c>
      <c r="S1943" s="1">
        <v>6</v>
      </c>
      <c r="T1943" s="1" t="s">
        <v>30</v>
      </c>
      <c r="U1943" s="1">
        <f>R1943/1000</f>
        <v>0</v>
      </c>
      <c r="V1943" s="1">
        <f>S1943/1000</f>
        <v>6.0000000000000001E-3</v>
      </c>
      <c r="W1943" s="1" t="s">
        <v>231</v>
      </c>
      <c r="X1943" s="1" t="str">
        <f t="shared" si="945"/>
        <v>No</v>
      </c>
      <c r="AB1943" t="s">
        <v>428</v>
      </c>
      <c r="AC1943" s="1" t="s">
        <v>349</v>
      </c>
      <c r="AD1943" t="str">
        <f t="shared" si="933"/>
        <v>Yes</v>
      </c>
      <c r="AE1943" t="str">
        <f t="shared" si="934"/>
        <v>Yes</v>
      </c>
      <c r="AF1943" t="str">
        <f t="shared" si="935"/>
        <v>No</v>
      </c>
      <c r="AG1943" t="str">
        <f t="shared" si="936"/>
        <v>Yes</v>
      </c>
      <c r="AH1943" s="1" t="s">
        <v>348</v>
      </c>
      <c r="AI1943" t="s">
        <v>348</v>
      </c>
      <c r="AJ1943" t="str">
        <f t="shared" si="925"/>
        <v>Pesticide</v>
      </c>
      <c r="AK1943" t="str">
        <f t="shared" si="937"/>
        <v>PCP</v>
      </c>
      <c r="AL1943" t="str">
        <f t="shared" si="938"/>
        <v>Consumer</v>
      </c>
      <c r="AM1943" t="str">
        <f t="shared" si="929"/>
        <v/>
      </c>
      <c r="AN1943" t="str">
        <f t="shared" si="930"/>
        <v>Pharmaceutical</v>
      </c>
      <c r="AO1943" t="str">
        <f t="shared" si="931"/>
        <v/>
      </c>
      <c r="AP1943" t="str">
        <f t="shared" si="932"/>
        <v/>
      </c>
    </row>
    <row r="1944" spans="1:42" hidden="1" x14ac:dyDescent="0.35">
      <c r="A1944" s="1">
        <v>40870855</v>
      </c>
      <c r="B1944" s="1" t="s">
        <v>577</v>
      </c>
      <c r="C1944" s="1" t="s">
        <v>578</v>
      </c>
      <c r="D1944" s="1">
        <v>2017</v>
      </c>
      <c r="E1944" s="1" t="s">
        <v>618</v>
      </c>
      <c r="F1944" s="1">
        <v>62807</v>
      </c>
      <c r="G1944" s="1" t="s">
        <v>609</v>
      </c>
      <c r="H1944" s="1" t="s">
        <v>44</v>
      </c>
      <c r="I1944" s="1" t="s">
        <v>596</v>
      </c>
      <c r="J1944" s="1">
        <v>4433</v>
      </c>
      <c r="K1944" s="1" t="s">
        <v>614</v>
      </c>
      <c r="L1944" s="1" t="s">
        <v>554</v>
      </c>
      <c r="M1944" s="1"/>
      <c r="N1944" s="1" t="s">
        <v>606</v>
      </c>
      <c r="O1944" s="1" t="str">
        <f t="shared" si="942"/>
        <v>No</v>
      </c>
      <c r="P1944" s="1" t="s">
        <v>722</v>
      </c>
      <c r="Q1944" s="1">
        <v>0.04</v>
      </c>
      <c r="R1944" s="1">
        <f t="shared" si="944"/>
        <v>0</v>
      </c>
      <c r="S1944" s="1">
        <v>0.04</v>
      </c>
      <c r="T1944" s="1" t="s">
        <v>7</v>
      </c>
      <c r="U1944" s="1">
        <f>R1944/1</f>
        <v>0</v>
      </c>
      <c r="V1944" s="1">
        <f>S1944</f>
        <v>0.04</v>
      </c>
      <c r="W1944" s="1" t="s">
        <v>177</v>
      </c>
      <c r="X1944" s="1" t="str">
        <f t="shared" si="945"/>
        <v>No</v>
      </c>
      <c r="AB1944" s="1" t="s">
        <v>383</v>
      </c>
      <c r="AC1944" t="str">
        <f t="shared" ref="AC1944:AC1950" si="946">IF(ISNUMBER(SEARCH("Pesticide, active_ingredient", AB1944)), "Yes", "No")</f>
        <v>No</v>
      </c>
      <c r="AD1944" t="str">
        <f t="shared" si="933"/>
        <v>No</v>
      </c>
      <c r="AE1944" t="str">
        <f t="shared" si="934"/>
        <v>Yes</v>
      </c>
      <c r="AF1944" t="str">
        <f t="shared" si="935"/>
        <v>No</v>
      </c>
      <c r="AG1944" t="str">
        <f t="shared" si="936"/>
        <v>No</v>
      </c>
      <c r="AH1944" s="1" t="s">
        <v>348</v>
      </c>
      <c r="AI1944" t="s">
        <v>348</v>
      </c>
      <c r="AJ1944" t="str">
        <f t="shared" si="925"/>
        <v/>
      </c>
      <c r="AK1944" t="str">
        <f t="shared" si="937"/>
        <v/>
      </c>
      <c r="AL1944" t="str">
        <f t="shared" si="938"/>
        <v>Consumer</v>
      </c>
      <c r="AM1944" t="str">
        <f t="shared" si="929"/>
        <v/>
      </c>
      <c r="AN1944" t="str">
        <f t="shared" si="930"/>
        <v/>
      </c>
      <c r="AO1944" t="str">
        <f t="shared" si="931"/>
        <v/>
      </c>
      <c r="AP1944" t="str">
        <f t="shared" si="932"/>
        <v/>
      </c>
    </row>
    <row r="1945" spans="1:42" hidden="1" x14ac:dyDescent="0.35">
      <c r="A1945" s="1">
        <v>40870855</v>
      </c>
      <c r="B1945" s="1" t="s">
        <v>577</v>
      </c>
      <c r="C1945" s="1" t="s">
        <v>578</v>
      </c>
      <c r="D1945" s="1">
        <v>2017</v>
      </c>
      <c r="E1945" s="1" t="s">
        <v>618</v>
      </c>
      <c r="F1945" s="1">
        <v>82612</v>
      </c>
      <c r="G1945" s="1" t="s">
        <v>343</v>
      </c>
      <c r="H1945" s="1" t="s">
        <v>175</v>
      </c>
      <c r="I1945" s="1" t="s">
        <v>596</v>
      </c>
      <c r="J1945" s="1">
        <v>4433</v>
      </c>
      <c r="K1945" s="1" t="s">
        <v>614</v>
      </c>
      <c r="L1945" s="1" t="s">
        <v>555</v>
      </c>
      <c r="M1945" s="1" t="s">
        <v>530</v>
      </c>
      <c r="O1945" s="1" t="str">
        <f t="shared" si="942"/>
        <v>Yes</v>
      </c>
      <c r="P1945" s="1" t="s">
        <v>349</v>
      </c>
      <c r="Q1945" s="1">
        <v>0.02</v>
      </c>
      <c r="R1945" s="1">
        <f t="shared" si="944"/>
        <v>0.02</v>
      </c>
      <c r="S1945" s="1">
        <v>0.04</v>
      </c>
      <c r="T1945" s="1" t="s">
        <v>7</v>
      </c>
      <c r="U1945" s="1">
        <f>R1945/1</f>
        <v>0.02</v>
      </c>
      <c r="V1945" s="1">
        <f>S1945</f>
        <v>0.04</v>
      </c>
      <c r="W1945" s="1" t="s">
        <v>177</v>
      </c>
      <c r="X1945" s="1" t="str">
        <f>IF(S1945&lt;R1945, "Yes*", "No")</f>
        <v>No</v>
      </c>
      <c r="AB1945" t="s">
        <v>514</v>
      </c>
      <c r="AC1945" t="str">
        <f t="shared" si="946"/>
        <v>No</v>
      </c>
      <c r="AD1945" t="str">
        <f t="shared" si="933"/>
        <v>No</v>
      </c>
      <c r="AE1945" t="str">
        <f t="shared" si="934"/>
        <v>Yes</v>
      </c>
      <c r="AF1945" t="str">
        <f t="shared" si="935"/>
        <v>Yes</v>
      </c>
      <c r="AG1945" t="str">
        <f t="shared" si="936"/>
        <v>No</v>
      </c>
      <c r="AH1945" s="1" t="s">
        <v>348</v>
      </c>
      <c r="AI1945" t="s">
        <v>348</v>
      </c>
      <c r="AJ1945" t="str">
        <f t="shared" si="925"/>
        <v/>
      </c>
      <c r="AK1945" t="str">
        <f t="shared" si="937"/>
        <v/>
      </c>
      <c r="AL1945" t="str">
        <f t="shared" si="938"/>
        <v>Consumer</v>
      </c>
      <c r="AM1945" t="str">
        <f t="shared" si="929"/>
        <v>Industrial</v>
      </c>
      <c r="AN1945" t="str">
        <f t="shared" si="930"/>
        <v/>
      </c>
      <c r="AO1945" t="str">
        <f t="shared" si="931"/>
        <v/>
      </c>
      <c r="AP1945" t="str">
        <f t="shared" si="932"/>
        <v/>
      </c>
    </row>
    <row r="1946" spans="1:42" hidden="1" x14ac:dyDescent="0.35">
      <c r="A1946" s="1">
        <v>40870855</v>
      </c>
      <c r="B1946" s="1" t="s">
        <v>577</v>
      </c>
      <c r="C1946" s="1" t="s">
        <v>578</v>
      </c>
      <c r="D1946" s="1">
        <v>2017</v>
      </c>
      <c r="E1946" s="1" t="s">
        <v>618</v>
      </c>
      <c r="F1946" s="1">
        <v>67510</v>
      </c>
      <c r="G1946" s="1" t="s">
        <v>296</v>
      </c>
      <c r="H1946" s="1" t="s">
        <v>132</v>
      </c>
      <c r="I1946" s="1" t="s">
        <v>597</v>
      </c>
      <c r="J1946" s="1">
        <v>2440</v>
      </c>
      <c r="K1946" s="1" t="s">
        <v>345</v>
      </c>
      <c r="L1946" s="1" t="s">
        <v>345</v>
      </c>
      <c r="M1946" s="1"/>
      <c r="N1946" s="1" t="s">
        <v>606</v>
      </c>
      <c r="O1946" s="1" t="str">
        <f t="shared" si="942"/>
        <v>No</v>
      </c>
      <c r="P1946" s="1" t="s">
        <v>722</v>
      </c>
      <c r="Q1946" s="1">
        <v>96</v>
      </c>
      <c r="R1946" s="1">
        <f t="shared" si="944"/>
        <v>0</v>
      </c>
      <c r="S1946" s="1">
        <v>44</v>
      </c>
      <c r="T1946" s="1" t="s">
        <v>30</v>
      </c>
      <c r="U1946" s="1">
        <f t="shared" ref="U1946:V1950" si="947">R1946/1000</f>
        <v>0</v>
      </c>
      <c r="V1946" s="1">
        <f t="shared" si="947"/>
        <v>4.3999999999999997E-2</v>
      </c>
      <c r="W1946" s="1" t="s">
        <v>231</v>
      </c>
      <c r="X1946" s="1" t="str">
        <f>IF(N1946="E", "Yes", "No")</f>
        <v>No</v>
      </c>
      <c r="AB1946" t="s">
        <v>471</v>
      </c>
      <c r="AC1946" t="str">
        <f t="shared" si="946"/>
        <v>No</v>
      </c>
      <c r="AD1946" t="str">
        <f t="shared" si="933"/>
        <v>No</v>
      </c>
      <c r="AE1946" t="str">
        <f t="shared" si="934"/>
        <v>No</v>
      </c>
      <c r="AF1946" t="str">
        <f t="shared" si="935"/>
        <v>No</v>
      </c>
      <c r="AG1946" t="str">
        <f t="shared" si="936"/>
        <v>Yes</v>
      </c>
      <c r="AH1946" s="1" t="s">
        <v>348</v>
      </c>
      <c r="AI1946" t="s">
        <v>348</v>
      </c>
      <c r="AJ1946" t="str">
        <f t="shared" si="925"/>
        <v/>
      </c>
      <c r="AK1946" t="str">
        <f t="shared" si="937"/>
        <v/>
      </c>
      <c r="AL1946" t="str">
        <f t="shared" si="938"/>
        <v/>
      </c>
      <c r="AM1946" t="str">
        <f t="shared" si="929"/>
        <v/>
      </c>
      <c r="AN1946" t="str">
        <f t="shared" si="930"/>
        <v>Pharmaceutical</v>
      </c>
      <c r="AO1946" t="str">
        <f t="shared" si="931"/>
        <v/>
      </c>
      <c r="AP1946" t="str">
        <f t="shared" si="932"/>
        <v/>
      </c>
    </row>
    <row r="1947" spans="1:42" hidden="1" x14ac:dyDescent="0.35">
      <c r="A1947" s="1">
        <v>40870855</v>
      </c>
      <c r="B1947" s="1" t="s">
        <v>577</v>
      </c>
      <c r="C1947" s="1" t="s">
        <v>578</v>
      </c>
      <c r="D1947" s="1">
        <v>2017</v>
      </c>
      <c r="E1947" s="1" t="s">
        <v>618</v>
      </c>
      <c r="F1947" s="1">
        <v>67451</v>
      </c>
      <c r="G1947" s="1" t="s">
        <v>247</v>
      </c>
      <c r="H1947" s="1" t="s">
        <v>85</v>
      </c>
      <c r="I1947" s="1" t="s">
        <v>597</v>
      </c>
      <c r="J1947" s="1">
        <v>2440</v>
      </c>
      <c r="K1947" s="1" t="s">
        <v>345</v>
      </c>
      <c r="L1947" s="1" t="s">
        <v>345</v>
      </c>
      <c r="M1947" s="1"/>
      <c r="N1947" s="1" t="s">
        <v>606</v>
      </c>
      <c r="O1947" s="1" t="str">
        <f t="shared" si="942"/>
        <v>No</v>
      </c>
      <c r="P1947" s="1" t="s">
        <v>722</v>
      </c>
      <c r="Q1947" s="1">
        <v>80</v>
      </c>
      <c r="R1947" s="1">
        <f t="shared" si="944"/>
        <v>0</v>
      </c>
      <c r="S1947" s="1">
        <v>80</v>
      </c>
      <c r="T1947" s="1" t="s">
        <v>30</v>
      </c>
      <c r="U1947" s="1">
        <f t="shared" si="947"/>
        <v>0</v>
      </c>
      <c r="V1947" s="1">
        <f t="shared" si="947"/>
        <v>0.08</v>
      </c>
      <c r="W1947" s="1" t="s">
        <v>231</v>
      </c>
      <c r="X1947" s="1" t="str">
        <f>IF(N1947="E", "Yes", "No")</f>
        <v>No</v>
      </c>
      <c r="AB1947" s="1" t="s">
        <v>420</v>
      </c>
      <c r="AC1947" t="str">
        <f t="shared" si="946"/>
        <v>No</v>
      </c>
      <c r="AD1947" t="str">
        <f t="shared" si="933"/>
        <v>No</v>
      </c>
      <c r="AE1947" t="str">
        <f t="shared" si="934"/>
        <v>No</v>
      </c>
      <c r="AF1947" t="str">
        <f t="shared" si="935"/>
        <v>No</v>
      </c>
      <c r="AG1947" t="str">
        <f t="shared" si="936"/>
        <v>Yes</v>
      </c>
      <c r="AH1947" s="1" t="s">
        <v>348</v>
      </c>
      <c r="AI1947" t="s">
        <v>348</v>
      </c>
      <c r="AJ1947" t="str">
        <f t="shared" si="925"/>
        <v/>
      </c>
      <c r="AK1947" t="str">
        <f t="shared" si="937"/>
        <v/>
      </c>
      <c r="AL1947" t="str">
        <f t="shared" si="938"/>
        <v/>
      </c>
      <c r="AM1947" t="str">
        <f t="shared" si="929"/>
        <v/>
      </c>
      <c r="AN1947" t="str">
        <f t="shared" si="930"/>
        <v>Pharmaceutical</v>
      </c>
      <c r="AO1947" t="str">
        <f t="shared" si="931"/>
        <v/>
      </c>
      <c r="AP1947" t="str">
        <f t="shared" si="932"/>
        <v/>
      </c>
    </row>
    <row r="1948" spans="1:42" hidden="1" x14ac:dyDescent="0.35">
      <c r="A1948" s="1">
        <v>40870855</v>
      </c>
      <c r="B1948" s="1" t="s">
        <v>577</v>
      </c>
      <c r="C1948" s="1" t="s">
        <v>578</v>
      </c>
      <c r="D1948" s="1">
        <v>2017</v>
      </c>
      <c r="E1948" s="1" t="s">
        <v>618</v>
      </c>
      <c r="F1948" s="1">
        <v>67530</v>
      </c>
      <c r="G1948" s="1" t="s">
        <v>313</v>
      </c>
      <c r="H1948" s="1" t="s">
        <v>147</v>
      </c>
      <c r="I1948" s="1" t="s">
        <v>597</v>
      </c>
      <c r="J1948" s="1">
        <v>2440</v>
      </c>
      <c r="K1948" s="1" t="s">
        <v>345</v>
      </c>
      <c r="L1948" s="1" t="s">
        <v>345</v>
      </c>
      <c r="M1948" s="1"/>
      <c r="N1948" s="1" t="s">
        <v>606</v>
      </c>
      <c r="O1948" s="1" t="str">
        <f t="shared" si="942"/>
        <v>No</v>
      </c>
      <c r="P1948" s="1" t="s">
        <v>722</v>
      </c>
      <c r="Q1948" s="1">
        <v>80</v>
      </c>
      <c r="R1948" s="1">
        <f t="shared" si="944"/>
        <v>0</v>
      </c>
      <c r="S1948" s="1">
        <v>80</v>
      </c>
      <c r="T1948" s="1" t="s">
        <v>30</v>
      </c>
      <c r="U1948" s="1">
        <f t="shared" si="947"/>
        <v>0</v>
      </c>
      <c r="V1948" s="1">
        <f t="shared" si="947"/>
        <v>0.08</v>
      </c>
      <c r="W1948" s="1" t="s">
        <v>231</v>
      </c>
      <c r="X1948" s="1" t="str">
        <f>IF(N1948="E", "Yes", "No")</f>
        <v>No</v>
      </c>
      <c r="AB1948" t="s">
        <v>487</v>
      </c>
      <c r="AC1948" t="str">
        <f t="shared" si="946"/>
        <v>No</v>
      </c>
      <c r="AD1948" t="str">
        <f t="shared" si="933"/>
        <v>No</v>
      </c>
      <c r="AE1948" t="str">
        <f t="shared" si="934"/>
        <v>No</v>
      </c>
      <c r="AF1948" t="str">
        <f t="shared" si="935"/>
        <v>No</v>
      </c>
      <c r="AG1948" t="str">
        <f t="shared" si="936"/>
        <v>Yes</v>
      </c>
      <c r="AH1948" s="1" t="s">
        <v>348</v>
      </c>
      <c r="AI1948" t="s">
        <v>348</v>
      </c>
      <c r="AJ1948" t="str">
        <f t="shared" si="925"/>
        <v/>
      </c>
      <c r="AK1948" t="str">
        <f t="shared" si="937"/>
        <v/>
      </c>
      <c r="AL1948" t="str">
        <f t="shared" si="938"/>
        <v/>
      </c>
      <c r="AM1948" t="str">
        <f t="shared" si="929"/>
        <v/>
      </c>
      <c r="AN1948" t="str">
        <f t="shared" si="930"/>
        <v>Pharmaceutical</v>
      </c>
      <c r="AO1948" t="str">
        <f t="shared" si="931"/>
        <v/>
      </c>
      <c r="AP1948" t="str">
        <f t="shared" si="932"/>
        <v/>
      </c>
    </row>
    <row r="1949" spans="1:42" hidden="1" x14ac:dyDescent="0.35">
      <c r="A1949" s="1">
        <v>40870855</v>
      </c>
      <c r="B1949" s="1" t="s">
        <v>577</v>
      </c>
      <c r="C1949" s="1" t="s">
        <v>578</v>
      </c>
      <c r="D1949" s="1">
        <v>2017</v>
      </c>
      <c r="E1949" s="1" t="s">
        <v>618</v>
      </c>
      <c r="F1949" s="1">
        <v>67470</v>
      </c>
      <c r="G1949" s="1" t="s">
        <v>263</v>
      </c>
      <c r="H1949" s="1" t="s">
        <v>100</v>
      </c>
      <c r="I1949" s="1" t="s">
        <v>597</v>
      </c>
      <c r="J1949" s="1">
        <v>2440</v>
      </c>
      <c r="K1949" s="1" t="s">
        <v>345</v>
      </c>
      <c r="L1949" s="1" t="s">
        <v>345</v>
      </c>
      <c r="M1949" s="1"/>
      <c r="N1949" s="1" t="s">
        <v>606</v>
      </c>
      <c r="O1949" s="1" t="str">
        <f t="shared" si="942"/>
        <v>No</v>
      </c>
      <c r="P1949" s="1" t="s">
        <v>722</v>
      </c>
      <c r="Q1949" s="1">
        <v>202</v>
      </c>
      <c r="R1949" s="1">
        <f t="shared" si="944"/>
        <v>0</v>
      </c>
      <c r="S1949" s="1">
        <v>202</v>
      </c>
      <c r="T1949" s="1" t="s">
        <v>30</v>
      </c>
      <c r="U1949" s="1">
        <f t="shared" si="947"/>
        <v>0</v>
      </c>
      <c r="V1949" s="1">
        <f t="shared" si="947"/>
        <v>0.20200000000000001</v>
      </c>
      <c r="W1949" s="1" t="s">
        <v>231</v>
      </c>
      <c r="X1949" s="1" t="str">
        <f>IF(N1949="E", "Yes", "No")</f>
        <v>No</v>
      </c>
      <c r="AB1949" t="s">
        <v>439</v>
      </c>
      <c r="AC1949" t="str">
        <f t="shared" si="946"/>
        <v>No</v>
      </c>
      <c r="AD1949" t="str">
        <f t="shared" si="933"/>
        <v>No</v>
      </c>
      <c r="AE1949" t="str">
        <f t="shared" si="934"/>
        <v>No</v>
      </c>
      <c r="AF1949" t="str">
        <f t="shared" si="935"/>
        <v>No</v>
      </c>
      <c r="AG1949" t="str">
        <f t="shared" si="936"/>
        <v>Yes</v>
      </c>
      <c r="AH1949" s="1" t="s">
        <v>348</v>
      </c>
      <c r="AI1949" t="s">
        <v>348</v>
      </c>
      <c r="AJ1949" t="str">
        <f t="shared" si="925"/>
        <v/>
      </c>
      <c r="AK1949" t="str">
        <f t="shared" si="937"/>
        <v/>
      </c>
      <c r="AL1949" t="str">
        <f t="shared" si="938"/>
        <v/>
      </c>
      <c r="AM1949" t="str">
        <f t="shared" si="929"/>
        <v/>
      </c>
      <c r="AN1949" t="str">
        <f t="shared" si="930"/>
        <v>Pharmaceutical</v>
      </c>
      <c r="AO1949" t="str">
        <f t="shared" si="931"/>
        <v/>
      </c>
      <c r="AP1949" t="str">
        <f t="shared" si="932"/>
        <v/>
      </c>
    </row>
    <row r="1950" spans="1:42" hidden="1" x14ac:dyDescent="0.35">
      <c r="A1950" s="1">
        <v>40870855</v>
      </c>
      <c r="B1950" s="1" t="s">
        <v>577</v>
      </c>
      <c r="C1950" s="1" t="s">
        <v>578</v>
      </c>
      <c r="D1950" s="1">
        <v>2017</v>
      </c>
      <c r="E1950" s="1" t="s">
        <v>618</v>
      </c>
      <c r="F1950" s="1">
        <v>67471</v>
      </c>
      <c r="G1950" s="1" t="s">
        <v>264</v>
      </c>
      <c r="H1950" s="1" t="s">
        <v>101</v>
      </c>
      <c r="I1950" s="1" t="s">
        <v>597</v>
      </c>
      <c r="J1950" s="1">
        <v>2440</v>
      </c>
      <c r="K1950" s="1" t="s">
        <v>345</v>
      </c>
      <c r="L1950" s="1" t="s">
        <v>561</v>
      </c>
      <c r="M1950" s="1"/>
      <c r="N1950" s="1" t="s">
        <v>606</v>
      </c>
      <c r="O1950" s="1" t="str">
        <f t="shared" si="942"/>
        <v>No</v>
      </c>
      <c r="P1950" s="1" t="s">
        <v>722</v>
      </c>
      <c r="Q1950" s="1">
        <v>20</v>
      </c>
      <c r="R1950" s="1">
        <f t="shared" si="944"/>
        <v>0</v>
      </c>
      <c r="S1950" s="1">
        <v>18</v>
      </c>
      <c r="T1950" s="1" t="s">
        <v>30</v>
      </c>
      <c r="U1950" s="1">
        <f t="shared" si="947"/>
        <v>0</v>
      </c>
      <c r="V1950" s="1">
        <f t="shared" si="947"/>
        <v>1.7999999999999999E-2</v>
      </c>
      <c r="W1950" s="1" t="s">
        <v>231</v>
      </c>
      <c r="X1950" s="1" t="str">
        <f>IF(N1950="E", "Yes", "No")</f>
        <v>No</v>
      </c>
      <c r="AB1950" t="s">
        <v>440</v>
      </c>
      <c r="AC1950" t="str">
        <f t="shared" si="946"/>
        <v>No</v>
      </c>
      <c r="AD1950" t="str">
        <f t="shared" si="933"/>
        <v>No</v>
      </c>
      <c r="AE1950" t="str">
        <f t="shared" si="934"/>
        <v>No</v>
      </c>
      <c r="AF1950" t="str">
        <f t="shared" si="935"/>
        <v>Yes</v>
      </c>
      <c r="AG1950" t="str">
        <f t="shared" si="936"/>
        <v>Yes</v>
      </c>
      <c r="AH1950" s="1" t="s">
        <v>348</v>
      </c>
      <c r="AI1950" t="s">
        <v>348</v>
      </c>
      <c r="AJ1950" t="str">
        <f t="shared" si="925"/>
        <v/>
      </c>
      <c r="AK1950" t="str">
        <f t="shared" si="937"/>
        <v/>
      </c>
      <c r="AL1950" t="str">
        <f t="shared" si="938"/>
        <v/>
      </c>
      <c r="AM1950" t="str">
        <f t="shared" si="929"/>
        <v>Industrial</v>
      </c>
      <c r="AN1950" t="str">
        <f t="shared" si="930"/>
        <v>Pharmaceutical</v>
      </c>
      <c r="AO1950" t="str">
        <f t="shared" si="931"/>
        <v/>
      </c>
      <c r="AP1950" t="str">
        <f t="shared" si="932"/>
        <v/>
      </c>
    </row>
    <row r="1951" spans="1:42" hidden="1" x14ac:dyDescent="0.35">
      <c r="A1951" s="1">
        <v>40870855</v>
      </c>
      <c r="B1951" s="1" t="s">
        <v>577</v>
      </c>
      <c r="C1951" s="1" t="s">
        <v>578</v>
      </c>
      <c r="D1951" s="1">
        <v>2017</v>
      </c>
      <c r="E1951" s="1" t="s">
        <v>618</v>
      </c>
      <c r="F1951" s="1">
        <v>61947</v>
      </c>
      <c r="G1951" s="1" t="s">
        <v>717</v>
      </c>
      <c r="H1951" s="1" t="s">
        <v>38</v>
      </c>
      <c r="I1951" s="1" t="s">
        <v>596</v>
      </c>
      <c r="J1951" s="1">
        <v>4433</v>
      </c>
      <c r="K1951" s="1" t="s">
        <v>614</v>
      </c>
      <c r="L1951" s="1" t="s">
        <v>544</v>
      </c>
      <c r="M1951" s="1" t="s">
        <v>530</v>
      </c>
      <c r="O1951" s="1" t="s">
        <v>349</v>
      </c>
      <c r="P1951" s="1" t="s">
        <v>349</v>
      </c>
      <c r="Q1951" s="1">
        <f>0.06-0.02</f>
        <v>3.9999999999999994E-2</v>
      </c>
      <c r="R1951" s="1">
        <f t="shared" si="944"/>
        <v>3.9999999999999994E-2</v>
      </c>
      <c r="S1951" s="1">
        <v>0.04</v>
      </c>
      <c r="T1951" s="1" t="s">
        <v>7</v>
      </c>
      <c r="U1951" s="1">
        <f>R1951</f>
        <v>3.9999999999999994E-2</v>
      </c>
      <c r="V1951" s="1">
        <f>S1951</f>
        <v>0.04</v>
      </c>
      <c r="W1951" s="1" t="s">
        <v>177</v>
      </c>
      <c r="X1951" s="1" t="str">
        <f>IF(S1951&lt;R1951, "Yes*", "No")</f>
        <v>No</v>
      </c>
      <c r="AB1951" s="1" t="s">
        <v>378</v>
      </c>
      <c r="AC1951" s="1" t="s">
        <v>349</v>
      </c>
      <c r="AD1951" t="str">
        <f t="shared" si="933"/>
        <v>Yes</v>
      </c>
      <c r="AE1951" t="str">
        <f t="shared" si="934"/>
        <v>Yes</v>
      </c>
      <c r="AF1951" t="str">
        <f t="shared" si="935"/>
        <v>Yes</v>
      </c>
      <c r="AG1951" t="str">
        <f t="shared" si="936"/>
        <v>Yes</v>
      </c>
      <c r="AH1951" s="1" t="s">
        <v>348</v>
      </c>
      <c r="AI1951" t="s">
        <v>348</v>
      </c>
      <c r="AJ1951" t="str">
        <f t="shared" si="925"/>
        <v>Pesticide</v>
      </c>
      <c r="AK1951" t="str">
        <f t="shared" si="937"/>
        <v>PCP</v>
      </c>
      <c r="AL1951" t="str">
        <f t="shared" si="938"/>
        <v>Consumer</v>
      </c>
      <c r="AM1951" t="str">
        <f t="shared" si="929"/>
        <v>Industrial</v>
      </c>
      <c r="AN1951" t="str">
        <f t="shared" si="930"/>
        <v>Pharmaceutical</v>
      </c>
      <c r="AO1951" t="str">
        <f t="shared" si="931"/>
        <v/>
      </c>
      <c r="AP1951" t="str">
        <f t="shared" si="932"/>
        <v/>
      </c>
    </row>
    <row r="1952" spans="1:42" hidden="1" x14ac:dyDescent="0.35">
      <c r="A1952" s="1">
        <v>4087170</v>
      </c>
      <c r="B1952" s="1" t="s">
        <v>586</v>
      </c>
      <c r="C1952" s="1" t="s">
        <v>588</v>
      </c>
      <c r="D1952" s="1">
        <v>2017</v>
      </c>
      <c r="E1952" s="1" t="s">
        <v>618</v>
      </c>
      <c r="F1952" s="1">
        <v>62834</v>
      </c>
      <c r="G1952" s="1" t="s">
        <v>228</v>
      </c>
      <c r="H1952" s="1" t="s">
        <v>67</v>
      </c>
      <c r="I1952" s="1" t="s">
        <v>596</v>
      </c>
      <c r="J1952" s="1">
        <v>4433</v>
      </c>
      <c r="K1952" s="1" t="s">
        <v>614</v>
      </c>
      <c r="L1952" s="1" t="s">
        <v>547</v>
      </c>
      <c r="M1952" s="1" t="s">
        <v>556</v>
      </c>
      <c r="O1952" s="1" t="str">
        <f t="shared" ref="O1952:O1983" si="948">IF(N1952="&lt;", "No", "Yes")</f>
        <v>Yes</v>
      </c>
      <c r="P1952" s="1" t="s">
        <v>722</v>
      </c>
      <c r="Q1952" s="1">
        <v>0.05</v>
      </c>
      <c r="R1952" s="1">
        <f t="shared" si="944"/>
        <v>0.05</v>
      </c>
      <c r="S1952" s="1">
        <v>0.08</v>
      </c>
      <c r="T1952" s="1" t="s">
        <v>7</v>
      </c>
      <c r="U1952" s="1">
        <f>R1952/1</f>
        <v>0.05</v>
      </c>
      <c r="V1952" s="1">
        <f>S1952</f>
        <v>0.08</v>
      </c>
      <c r="W1952" s="1" t="s">
        <v>177</v>
      </c>
      <c r="X1952" s="1" t="str">
        <f>IF(N1952="E", "Yes", "No")</f>
        <v>No</v>
      </c>
      <c r="AB1952" t="s">
        <v>408</v>
      </c>
      <c r="AC1952" t="str">
        <f t="shared" ref="AC1952:AC1957" si="949">IF(ISNUMBER(SEARCH("Pesticide, active_ingredient", AB1952)), "Yes", "No")</f>
        <v>No</v>
      </c>
      <c r="AD1952" t="str">
        <f t="shared" si="933"/>
        <v>Yes</v>
      </c>
      <c r="AE1952" t="str">
        <f t="shared" si="934"/>
        <v>Yes</v>
      </c>
      <c r="AF1952" t="str">
        <f t="shared" si="935"/>
        <v>Yes</v>
      </c>
      <c r="AG1952" t="str">
        <f t="shared" si="936"/>
        <v>No</v>
      </c>
      <c r="AH1952" s="1" t="s">
        <v>348</v>
      </c>
      <c r="AI1952" t="s">
        <v>348</v>
      </c>
      <c r="AJ1952" t="str">
        <f t="shared" si="925"/>
        <v/>
      </c>
      <c r="AK1952" t="str">
        <f t="shared" si="937"/>
        <v>PCP</v>
      </c>
      <c r="AL1952" t="str">
        <f t="shared" si="938"/>
        <v>Consumer</v>
      </c>
      <c r="AM1952" t="str">
        <f t="shared" si="929"/>
        <v>Industrial</v>
      </c>
      <c r="AN1952" t="str">
        <f t="shared" si="930"/>
        <v/>
      </c>
      <c r="AO1952" t="str">
        <f t="shared" si="931"/>
        <v/>
      </c>
      <c r="AP1952" t="str">
        <f t="shared" si="932"/>
        <v/>
      </c>
    </row>
    <row r="1953" spans="1:42" hidden="1" x14ac:dyDescent="0.35">
      <c r="A1953" s="1">
        <v>40870855</v>
      </c>
      <c r="B1953" s="1" t="s">
        <v>577</v>
      </c>
      <c r="C1953" s="1" t="s">
        <v>578</v>
      </c>
      <c r="D1953" s="1">
        <v>2017</v>
      </c>
      <c r="E1953" s="1" t="s">
        <v>618</v>
      </c>
      <c r="F1953" s="1">
        <v>34461</v>
      </c>
      <c r="G1953" s="1" t="s">
        <v>187</v>
      </c>
      <c r="H1953" s="1" t="s">
        <v>17</v>
      </c>
      <c r="I1953" s="1" t="s">
        <v>596</v>
      </c>
      <c r="J1953" s="1">
        <v>4433</v>
      </c>
      <c r="K1953" s="1" t="s">
        <v>614</v>
      </c>
      <c r="L1953" s="1" t="s">
        <v>543</v>
      </c>
      <c r="M1953" s="1" t="s">
        <v>507</v>
      </c>
      <c r="O1953" s="1" t="str">
        <f t="shared" si="948"/>
        <v>Yes</v>
      </c>
      <c r="P1953" s="1" t="s">
        <v>349</v>
      </c>
      <c r="Q1953" s="1">
        <v>0.05</v>
      </c>
      <c r="R1953" s="1">
        <f t="shared" si="944"/>
        <v>0.05</v>
      </c>
      <c r="S1953" s="1">
        <v>0.02</v>
      </c>
      <c r="T1953" s="1" t="s">
        <v>7</v>
      </c>
      <c r="U1953" s="1">
        <f>R1953/1</f>
        <v>0.05</v>
      </c>
      <c r="V1953" s="1">
        <f>S1953</f>
        <v>0.02</v>
      </c>
      <c r="W1953" s="1" t="s">
        <v>177</v>
      </c>
      <c r="X1953" s="1" t="str">
        <f>IF(S1953&lt;R1953, "Yes*", "No")</f>
        <v>Yes*</v>
      </c>
      <c r="AB1953" t="s">
        <v>358</v>
      </c>
      <c r="AC1953" t="str">
        <f t="shared" si="949"/>
        <v>No</v>
      </c>
      <c r="AD1953" t="str">
        <f t="shared" si="933"/>
        <v>No</v>
      </c>
      <c r="AE1953" t="str">
        <f t="shared" si="934"/>
        <v>Yes</v>
      </c>
      <c r="AF1953" t="str">
        <f t="shared" si="935"/>
        <v>Yes</v>
      </c>
      <c r="AG1953" t="str">
        <f t="shared" si="936"/>
        <v>No</v>
      </c>
      <c r="AH1953" t="s">
        <v>349</v>
      </c>
      <c r="AI1953" t="s">
        <v>348</v>
      </c>
      <c r="AJ1953" t="str">
        <f t="shared" si="925"/>
        <v/>
      </c>
      <c r="AK1953" t="str">
        <f t="shared" si="937"/>
        <v/>
      </c>
      <c r="AL1953" t="str">
        <f t="shared" si="938"/>
        <v>Consumer</v>
      </c>
      <c r="AM1953" t="str">
        <f t="shared" si="929"/>
        <v>Industrial</v>
      </c>
      <c r="AN1953" t="str">
        <f t="shared" si="930"/>
        <v/>
      </c>
      <c r="AO1953" t="str">
        <f t="shared" si="931"/>
        <v>PAH</v>
      </c>
      <c r="AP1953" t="str">
        <f t="shared" si="932"/>
        <v/>
      </c>
    </row>
    <row r="1954" spans="1:42" hidden="1" x14ac:dyDescent="0.35">
      <c r="A1954" s="1">
        <v>40870855</v>
      </c>
      <c r="B1954" s="1" t="s">
        <v>577</v>
      </c>
      <c r="C1954" s="1" t="s">
        <v>578</v>
      </c>
      <c r="D1954" s="1">
        <v>2017</v>
      </c>
      <c r="E1954" s="1" t="s">
        <v>618</v>
      </c>
      <c r="F1954" s="1">
        <v>67997</v>
      </c>
      <c r="G1954" s="1" t="s">
        <v>319</v>
      </c>
      <c r="H1954" s="1" t="s">
        <v>151</v>
      </c>
      <c r="I1954" s="1" t="s">
        <v>597</v>
      </c>
      <c r="J1954" s="1">
        <v>2440</v>
      </c>
      <c r="K1954" s="1" t="s">
        <v>345</v>
      </c>
      <c r="L1954" s="1" t="s">
        <v>563</v>
      </c>
      <c r="M1954" s="1"/>
      <c r="N1954" s="1" t="s">
        <v>606</v>
      </c>
      <c r="O1954" s="1" t="str">
        <f t="shared" si="948"/>
        <v>No</v>
      </c>
      <c r="P1954" s="1" t="s">
        <v>722</v>
      </c>
      <c r="Q1954" s="1">
        <v>44</v>
      </c>
      <c r="R1954" s="1">
        <f t="shared" si="944"/>
        <v>0</v>
      </c>
      <c r="S1954" s="1">
        <v>44</v>
      </c>
      <c r="T1954" s="1" t="s">
        <v>30</v>
      </c>
      <c r="U1954" s="1">
        <f>R1954/1000</f>
        <v>0</v>
      </c>
      <c r="V1954" s="1">
        <f>S1954/1000</f>
        <v>4.3999999999999997E-2</v>
      </c>
      <c r="W1954" s="1" t="s">
        <v>318</v>
      </c>
      <c r="X1954" s="1" t="str">
        <f>IF(N1954="E", "Yes", "No")</f>
        <v>No</v>
      </c>
      <c r="AB1954" t="s">
        <v>490</v>
      </c>
      <c r="AC1954" t="str">
        <f t="shared" si="949"/>
        <v>No</v>
      </c>
      <c r="AD1954" t="str">
        <f t="shared" si="933"/>
        <v>Yes</v>
      </c>
      <c r="AE1954" t="str">
        <f t="shared" si="934"/>
        <v>No</v>
      </c>
      <c r="AF1954" t="str">
        <f t="shared" si="935"/>
        <v>No</v>
      </c>
      <c r="AG1954" t="str">
        <f t="shared" si="936"/>
        <v>Yes</v>
      </c>
      <c r="AH1954" s="1" t="s">
        <v>348</v>
      </c>
      <c r="AI1954" t="s">
        <v>348</v>
      </c>
      <c r="AJ1954" t="str">
        <f t="shared" si="925"/>
        <v/>
      </c>
      <c r="AK1954" t="str">
        <f t="shared" si="937"/>
        <v>PCP</v>
      </c>
      <c r="AL1954" t="str">
        <f t="shared" si="938"/>
        <v/>
      </c>
      <c r="AM1954" t="str">
        <f t="shared" si="929"/>
        <v/>
      </c>
      <c r="AN1954" t="str">
        <f t="shared" si="930"/>
        <v>Pharmaceutical</v>
      </c>
      <c r="AO1954" t="str">
        <f t="shared" si="931"/>
        <v/>
      </c>
      <c r="AP1954" t="str">
        <f t="shared" si="932"/>
        <v/>
      </c>
    </row>
    <row r="1955" spans="1:42" hidden="1" x14ac:dyDescent="0.35">
      <c r="A1955" s="1">
        <v>40870855</v>
      </c>
      <c r="B1955" s="1" t="s">
        <v>577</v>
      </c>
      <c r="C1955" s="1" t="s">
        <v>578</v>
      </c>
      <c r="D1955" s="1">
        <v>2017</v>
      </c>
      <c r="E1955" s="1" t="s">
        <v>618</v>
      </c>
      <c r="F1955" s="1">
        <v>67478</v>
      </c>
      <c r="G1955" s="1" t="s">
        <v>269</v>
      </c>
      <c r="H1955" s="1" t="s">
        <v>106</v>
      </c>
      <c r="I1955" s="1" t="s">
        <v>597</v>
      </c>
      <c r="J1955" s="1">
        <v>2440</v>
      </c>
      <c r="K1955" s="1" t="s">
        <v>345</v>
      </c>
      <c r="L1955" s="1" t="s">
        <v>345</v>
      </c>
      <c r="M1955" s="1"/>
      <c r="N1955" s="1" t="s">
        <v>606</v>
      </c>
      <c r="O1955" s="1" t="str">
        <f t="shared" si="948"/>
        <v>No</v>
      </c>
      <c r="P1955" s="1" t="s">
        <v>722</v>
      </c>
      <c r="Q1955" s="1">
        <v>71</v>
      </c>
      <c r="R1955" s="1">
        <f t="shared" si="944"/>
        <v>0</v>
      </c>
      <c r="S1955" s="1">
        <v>30</v>
      </c>
      <c r="T1955" s="1" t="s">
        <v>30</v>
      </c>
      <c r="U1955" s="1">
        <f>R1955/1000</f>
        <v>0</v>
      </c>
      <c r="V1955" s="1">
        <f>S1955/1000</f>
        <v>0.03</v>
      </c>
      <c r="W1955" s="1" t="s">
        <v>231</v>
      </c>
      <c r="X1955" s="1" t="str">
        <f>IF(N1955="E", "Yes", "No")</f>
        <v>No</v>
      </c>
      <c r="AB1955" t="s">
        <v>446</v>
      </c>
      <c r="AC1955" t="str">
        <f t="shared" si="949"/>
        <v>No</v>
      </c>
      <c r="AD1955" t="str">
        <f t="shared" si="933"/>
        <v>No</v>
      </c>
      <c r="AE1955" t="str">
        <f t="shared" si="934"/>
        <v>No</v>
      </c>
      <c r="AF1955" t="str">
        <f t="shared" si="935"/>
        <v>No</v>
      </c>
      <c r="AG1955" t="str">
        <f t="shared" si="936"/>
        <v>Yes</v>
      </c>
      <c r="AH1955" s="1" t="s">
        <v>348</v>
      </c>
      <c r="AI1955" t="s">
        <v>348</v>
      </c>
      <c r="AJ1955" t="str">
        <f t="shared" si="925"/>
        <v/>
      </c>
      <c r="AK1955" t="str">
        <f t="shared" si="937"/>
        <v/>
      </c>
      <c r="AL1955" t="str">
        <f t="shared" si="938"/>
        <v/>
      </c>
      <c r="AM1955" t="str">
        <f t="shared" si="929"/>
        <v/>
      </c>
      <c r="AN1955" t="str">
        <f t="shared" si="930"/>
        <v>Pharmaceutical</v>
      </c>
      <c r="AO1955" t="str">
        <f t="shared" si="931"/>
        <v/>
      </c>
      <c r="AP1955" t="str">
        <f t="shared" si="932"/>
        <v/>
      </c>
    </row>
    <row r="1956" spans="1:42" hidden="1" x14ac:dyDescent="0.35">
      <c r="A1956" s="1">
        <v>40870855</v>
      </c>
      <c r="B1956" s="1" t="s">
        <v>577</v>
      </c>
      <c r="C1956" s="1" t="s">
        <v>578</v>
      </c>
      <c r="D1956" s="1">
        <v>2017</v>
      </c>
      <c r="E1956" s="1" t="s">
        <v>618</v>
      </c>
      <c r="F1956" s="1">
        <v>34469</v>
      </c>
      <c r="G1956" s="1" t="s">
        <v>188</v>
      </c>
      <c r="H1956" s="1" t="s">
        <v>18</v>
      </c>
      <c r="I1956" s="1" t="s">
        <v>596</v>
      </c>
      <c r="J1956" s="1">
        <v>4433</v>
      </c>
      <c r="K1956" s="1" t="s">
        <v>614</v>
      </c>
      <c r="L1956" s="1" t="s">
        <v>546</v>
      </c>
      <c r="M1956" s="1" t="s">
        <v>507</v>
      </c>
      <c r="O1956" s="1" t="str">
        <f t="shared" si="948"/>
        <v>Yes</v>
      </c>
      <c r="P1956" s="1" t="s">
        <v>349</v>
      </c>
      <c r="Q1956" s="1">
        <v>0.08</v>
      </c>
      <c r="R1956" s="1">
        <f t="shared" si="944"/>
        <v>0.08</v>
      </c>
      <c r="S1956" s="1">
        <v>0.02</v>
      </c>
      <c r="T1956" s="1" t="s">
        <v>7</v>
      </c>
      <c r="U1956" s="1">
        <f>R1956/1</f>
        <v>0.08</v>
      </c>
      <c r="V1956" s="1">
        <f>S1956</f>
        <v>0.02</v>
      </c>
      <c r="W1956" s="1" t="s">
        <v>177</v>
      </c>
      <c r="X1956" s="1" t="str">
        <f>IF(S1956&lt;R1956, "Yes*", "No")</f>
        <v>Yes*</v>
      </c>
      <c r="AB1956" t="s">
        <v>359</v>
      </c>
      <c r="AC1956" t="str">
        <f t="shared" si="949"/>
        <v>No</v>
      </c>
      <c r="AD1956" t="str">
        <f t="shared" si="933"/>
        <v>Yes</v>
      </c>
      <c r="AE1956" t="str">
        <f t="shared" si="934"/>
        <v>Yes</v>
      </c>
      <c r="AF1956" t="str">
        <f t="shared" si="935"/>
        <v>Yes</v>
      </c>
      <c r="AG1956" t="str">
        <f t="shared" si="936"/>
        <v>No</v>
      </c>
      <c r="AH1956" t="s">
        <v>349</v>
      </c>
      <c r="AI1956" t="s">
        <v>348</v>
      </c>
      <c r="AJ1956" t="str">
        <f t="shared" si="925"/>
        <v/>
      </c>
      <c r="AK1956" t="str">
        <f t="shared" si="937"/>
        <v>PCP</v>
      </c>
      <c r="AL1956" t="str">
        <f t="shared" si="938"/>
        <v>Consumer</v>
      </c>
      <c r="AM1956" t="str">
        <f t="shared" si="929"/>
        <v>Industrial</v>
      </c>
      <c r="AN1956" t="str">
        <f t="shared" si="930"/>
        <v/>
      </c>
      <c r="AO1956" t="str">
        <f t="shared" si="931"/>
        <v>PAH</v>
      </c>
      <c r="AP1956" t="str">
        <f t="shared" si="932"/>
        <v/>
      </c>
    </row>
    <row r="1957" spans="1:42" hidden="1" x14ac:dyDescent="0.35">
      <c r="A1957" s="1">
        <v>40870855</v>
      </c>
      <c r="B1957" s="1" t="s">
        <v>577</v>
      </c>
      <c r="C1957" s="1" t="s">
        <v>578</v>
      </c>
      <c r="D1957" s="1">
        <v>2017</v>
      </c>
      <c r="E1957" s="1" t="s">
        <v>618</v>
      </c>
      <c r="F1957" s="1">
        <v>67532</v>
      </c>
      <c r="G1957" s="1" t="s">
        <v>315</v>
      </c>
      <c r="H1957" s="1" t="s">
        <v>149</v>
      </c>
      <c r="I1957" s="1" t="s">
        <v>597</v>
      </c>
      <c r="J1957" s="1">
        <v>2440</v>
      </c>
      <c r="K1957" s="1" t="s">
        <v>345</v>
      </c>
      <c r="L1957" s="1" t="s">
        <v>345</v>
      </c>
      <c r="M1957" s="1"/>
      <c r="N1957" s="1" t="s">
        <v>606</v>
      </c>
      <c r="O1957" s="1" t="str">
        <f t="shared" si="948"/>
        <v>No</v>
      </c>
      <c r="P1957" s="1" t="s">
        <v>722</v>
      </c>
      <c r="Q1957" s="1">
        <v>80</v>
      </c>
      <c r="R1957" s="1">
        <f t="shared" si="944"/>
        <v>0</v>
      </c>
      <c r="S1957" s="1">
        <v>80</v>
      </c>
      <c r="T1957" s="1" t="s">
        <v>30</v>
      </c>
      <c r="U1957" s="1">
        <f>R1957/1000</f>
        <v>0</v>
      </c>
      <c r="V1957" s="1">
        <f>S1957/1000</f>
        <v>0.08</v>
      </c>
      <c r="W1957" s="1" t="s">
        <v>231</v>
      </c>
      <c r="X1957" s="1" t="str">
        <f>IF(N1957="E", "Yes", "No")</f>
        <v>No</v>
      </c>
      <c r="AB1957" s="1" t="s">
        <v>445</v>
      </c>
      <c r="AC1957" t="str">
        <f t="shared" si="949"/>
        <v>No</v>
      </c>
      <c r="AD1957" t="str">
        <f t="shared" si="933"/>
        <v>No</v>
      </c>
      <c r="AE1957" t="str">
        <f t="shared" si="934"/>
        <v>No</v>
      </c>
      <c r="AF1957" t="str">
        <f t="shared" si="935"/>
        <v>No</v>
      </c>
      <c r="AG1957" t="str">
        <f t="shared" si="936"/>
        <v>Yes</v>
      </c>
      <c r="AH1957" s="1" t="s">
        <v>348</v>
      </c>
      <c r="AI1957" t="s">
        <v>348</v>
      </c>
      <c r="AJ1957" t="str">
        <f t="shared" si="925"/>
        <v/>
      </c>
      <c r="AK1957" t="str">
        <f t="shared" si="937"/>
        <v/>
      </c>
      <c r="AL1957" t="str">
        <f t="shared" si="938"/>
        <v/>
      </c>
      <c r="AM1957" t="str">
        <f t="shared" si="929"/>
        <v/>
      </c>
      <c r="AN1957" t="str">
        <f t="shared" si="930"/>
        <v>Pharmaceutical</v>
      </c>
      <c r="AO1957" t="str">
        <f t="shared" si="931"/>
        <v/>
      </c>
      <c r="AP1957" t="str">
        <f t="shared" si="932"/>
        <v/>
      </c>
    </row>
    <row r="1958" spans="1:42" hidden="1" x14ac:dyDescent="0.35">
      <c r="A1958" s="1">
        <v>40870855</v>
      </c>
      <c r="B1958" s="1" t="s">
        <v>577</v>
      </c>
      <c r="C1958" s="1" t="s">
        <v>578</v>
      </c>
      <c r="D1958" s="1">
        <v>2017</v>
      </c>
      <c r="E1958" s="1" t="s">
        <v>618</v>
      </c>
      <c r="F1958" s="1">
        <v>39032</v>
      </c>
      <c r="G1958" s="1" t="s">
        <v>193</v>
      </c>
      <c r="H1958" s="1" t="s">
        <v>24</v>
      </c>
      <c r="I1958" s="1" t="s">
        <v>596</v>
      </c>
      <c r="J1958" s="1">
        <v>4433</v>
      </c>
      <c r="K1958" s="1" t="s">
        <v>614</v>
      </c>
      <c r="L1958" s="1" t="s">
        <v>549</v>
      </c>
      <c r="M1958" s="1"/>
      <c r="N1958" s="1" t="s">
        <v>606</v>
      </c>
      <c r="O1958" s="1" t="str">
        <f t="shared" si="948"/>
        <v>No</v>
      </c>
      <c r="P1958" s="1" t="s">
        <v>722</v>
      </c>
      <c r="Q1958" s="1">
        <v>1.6</v>
      </c>
      <c r="R1958" s="1">
        <f t="shared" si="944"/>
        <v>0</v>
      </c>
      <c r="S1958" s="1">
        <v>1.6</v>
      </c>
      <c r="T1958" s="1" t="s">
        <v>7</v>
      </c>
      <c r="U1958" s="1">
        <f t="shared" ref="U1958:U1970" si="950">R1958/1</f>
        <v>0</v>
      </c>
      <c r="V1958" s="1">
        <f>S1958</f>
        <v>1.6</v>
      </c>
      <c r="W1958" s="1" t="s">
        <v>177</v>
      </c>
      <c r="X1958" s="1" t="str">
        <f>IF(N1958="E", "Yes", "No")</f>
        <v>No</v>
      </c>
      <c r="AB1958" t="s">
        <v>364</v>
      </c>
      <c r="AC1958" t="s">
        <v>349</v>
      </c>
      <c r="AD1958" t="str">
        <f t="shared" si="933"/>
        <v>Yes</v>
      </c>
      <c r="AE1958" t="str">
        <f t="shared" si="934"/>
        <v>Yes</v>
      </c>
      <c r="AF1958" t="str">
        <f t="shared" si="935"/>
        <v>Yes</v>
      </c>
      <c r="AG1958" t="str">
        <f t="shared" si="936"/>
        <v>No</v>
      </c>
      <c r="AH1958" t="s">
        <v>348</v>
      </c>
      <c r="AI1958" t="s">
        <v>348</v>
      </c>
      <c r="AJ1958" t="str">
        <f t="shared" si="925"/>
        <v>Pesticide</v>
      </c>
      <c r="AK1958" t="str">
        <f t="shared" si="937"/>
        <v>PCP</v>
      </c>
      <c r="AL1958" t="str">
        <f t="shared" si="938"/>
        <v>Consumer</v>
      </c>
      <c r="AM1958" t="str">
        <f t="shared" si="929"/>
        <v>Industrial</v>
      </c>
      <c r="AN1958" t="str">
        <f t="shared" si="930"/>
        <v/>
      </c>
      <c r="AO1958" t="str">
        <f t="shared" si="931"/>
        <v/>
      </c>
      <c r="AP1958" t="str">
        <f t="shared" si="932"/>
        <v/>
      </c>
    </row>
    <row r="1959" spans="1:42" hidden="1" x14ac:dyDescent="0.35">
      <c r="A1959" s="1">
        <v>40870855</v>
      </c>
      <c r="B1959" s="1" t="s">
        <v>577</v>
      </c>
      <c r="C1959" s="1" t="s">
        <v>578</v>
      </c>
      <c r="D1959" s="1">
        <v>2017</v>
      </c>
      <c r="E1959" s="1" t="s">
        <v>618</v>
      </c>
      <c r="F1959" s="1">
        <v>62827</v>
      </c>
      <c r="G1959" s="1" t="s">
        <v>223</v>
      </c>
      <c r="H1959" s="1" t="s">
        <v>61</v>
      </c>
      <c r="I1959" s="1" t="s">
        <v>596</v>
      </c>
      <c r="J1959" s="1">
        <v>4433</v>
      </c>
      <c r="K1959" s="1" t="s">
        <v>614</v>
      </c>
      <c r="L1959" s="1" t="s">
        <v>557</v>
      </c>
      <c r="M1959" s="1"/>
      <c r="N1959" s="1" t="s">
        <v>606</v>
      </c>
      <c r="O1959" s="1" t="str">
        <f t="shared" si="948"/>
        <v>No</v>
      </c>
      <c r="P1959" s="1" t="s">
        <v>722</v>
      </c>
      <c r="Q1959" s="1">
        <v>0.32</v>
      </c>
      <c r="R1959" s="1">
        <f t="shared" si="944"/>
        <v>0</v>
      </c>
      <c r="S1959" s="1">
        <v>0.32</v>
      </c>
      <c r="T1959" s="1" t="s">
        <v>7</v>
      </c>
      <c r="U1959" s="1">
        <f t="shared" si="950"/>
        <v>0</v>
      </c>
      <c r="V1959" s="1">
        <f>S1959</f>
        <v>0.32</v>
      </c>
      <c r="W1959" s="1" t="s">
        <v>177</v>
      </c>
      <c r="X1959" s="1" t="str">
        <f>IF(N1959="E", "Yes", "No")</f>
        <v>No</v>
      </c>
      <c r="AB1959" s="1" t="s">
        <v>400</v>
      </c>
      <c r="AC1959" t="str">
        <f t="shared" ref="AC1959:AC1968" si="951">IF(ISNUMBER(SEARCH("Pesticide, active_ingredient", AB1959)), "Yes", "No")</f>
        <v>No</v>
      </c>
      <c r="AD1959" t="str">
        <f t="shared" si="933"/>
        <v>No</v>
      </c>
      <c r="AE1959" t="str">
        <f t="shared" si="934"/>
        <v>Yes</v>
      </c>
      <c r="AF1959" t="str">
        <f t="shared" si="935"/>
        <v>No</v>
      </c>
      <c r="AG1959" t="str">
        <f t="shared" si="936"/>
        <v>Yes</v>
      </c>
      <c r="AH1959" s="1" t="s">
        <v>348</v>
      </c>
      <c r="AI1959" t="s">
        <v>348</v>
      </c>
      <c r="AJ1959" t="str">
        <f t="shared" si="925"/>
        <v/>
      </c>
      <c r="AK1959" t="str">
        <f t="shared" si="937"/>
        <v/>
      </c>
      <c r="AL1959" t="str">
        <f t="shared" si="938"/>
        <v>Consumer</v>
      </c>
      <c r="AM1959" t="str">
        <f t="shared" si="929"/>
        <v/>
      </c>
      <c r="AN1959" t="str">
        <f t="shared" si="930"/>
        <v>Pharmaceutical</v>
      </c>
      <c r="AO1959" t="str">
        <f t="shared" si="931"/>
        <v/>
      </c>
      <c r="AP1959" t="str">
        <f t="shared" si="932"/>
        <v/>
      </c>
    </row>
    <row r="1960" spans="1:42" hidden="1" x14ac:dyDescent="0.35">
      <c r="A1960">
        <v>4087000</v>
      </c>
      <c r="B1960" t="s">
        <v>3</v>
      </c>
      <c r="C1960" t="s">
        <v>4</v>
      </c>
      <c r="D1960">
        <v>2017</v>
      </c>
      <c r="E1960" t="s">
        <v>620</v>
      </c>
      <c r="F1960" s="4">
        <v>63231</v>
      </c>
      <c r="G1960" t="s">
        <v>226</v>
      </c>
      <c r="H1960" t="s">
        <v>65</v>
      </c>
      <c r="I1960" t="s">
        <v>693</v>
      </c>
      <c r="N1960" s="1" t="s">
        <v>606</v>
      </c>
      <c r="O1960" s="1" t="str">
        <f t="shared" si="948"/>
        <v>No</v>
      </c>
      <c r="Q1960" s="1">
        <v>100</v>
      </c>
      <c r="R1960">
        <f t="shared" si="944"/>
        <v>0</v>
      </c>
      <c r="S1960">
        <v>100</v>
      </c>
      <c r="T1960" t="s">
        <v>622</v>
      </c>
      <c r="U1960">
        <f t="shared" si="950"/>
        <v>0</v>
      </c>
      <c r="V1960">
        <f t="shared" ref="V1960:V1967" si="952">U1960</f>
        <v>0</v>
      </c>
      <c r="W1960" t="s">
        <v>648</v>
      </c>
      <c r="X1960" t="str">
        <f t="shared" ref="X1960:X1967" si="953">IF(S1960&lt;R1960, "Yes*", "No")</f>
        <v>No</v>
      </c>
      <c r="AB1960" t="s">
        <v>406</v>
      </c>
      <c r="AC1960" t="str">
        <f t="shared" si="951"/>
        <v>No</v>
      </c>
      <c r="AD1960" t="str">
        <f t="shared" si="933"/>
        <v>Yes</v>
      </c>
      <c r="AE1960" t="str">
        <f t="shared" si="934"/>
        <v>Yes</v>
      </c>
      <c r="AF1960" t="str">
        <f t="shared" si="935"/>
        <v>Yes</v>
      </c>
      <c r="AG1960" t="str">
        <f t="shared" si="936"/>
        <v>No</v>
      </c>
      <c r="AH1960" t="s">
        <v>349</v>
      </c>
      <c r="AI1960" t="s">
        <v>348</v>
      </c>
      <c r="AJ1960" t="str">
        <f t="shared" si="925"/>
        <v/>
      </c>
      <c r="AK1960" t="str">
        <f t="shared" si="937"/>
        <v>PCP</v>
      </c>
      <c r="AL1960" t="str">
        <f t="shared" si="938"/>
        <v>Consumer</v>
      </c>
      <c r="AM1960" t="str">
        <f t="shared" si="929"/>
        <v>Industrial</v>
      </c>
      <c r="AN1960" t="str">
        <f t="shared" si="930"/>
        <v/>
      </c>
      <c r="AO1960" t="str">
        <f t="shared" si="931"/>
        <v>PAH</v>
      </c>
      <c r="AP1960" t="str">
        <f t="shared" si="932"/>
        <v/>
      </c>
    </row>
    <row r="1961" spans="1:42" hidden="1" x14ac:dyDescent="0.35">
      <c r="A1961">
        <v>40870112</v>
      </c>
      <c r="B1961" t="s">
        <v>573</v>
      </c>
      <c r="C1961" t="s">
        <v>574</v>
      </c>
      <c r="D1961">
        <v>2017</v>
      </c>
      <c r="E1961" t="s">
        <v>620</v>
      </c>
      <c r="F1961" s="4">
        <v>63176</v>
      </c>
      <c r="G1961" s="1" t="s">
        <v>212</v>
      </c>
      <c r="H1961" t="s">
        <v>47</v>
      </c>
      <c r="I1961" t="s">
        <v>693</v>
      </c>
      <c r="N1961" t="s">
        <v>606</v>
      </c>
      <c r="O1961" s="1" t="str">
        <f t="shared" si="948"/>
        <v>No</v>
      </c>
      <c r="Q1961">
        <v>500</v>
      </c>
      <c r="R1961">
        <f t="shared" si="944"/>
        <v>0</v>
      </c>
      <c r="S1961">
        <v>100</v>
      </c>
      <c r="T1961" t="s">
        <v>622</v>
      </c>
      <c r="U1961">
        <f t="shared" si="950"/>
        <v>0</v>
      </c>
      <c r="V1961">
        <f t="shared" si="952"/>
        <v>0</v>
      </c>
      <c r="W1961" t="s">
        <v>648</v>
      </c>
      <c r="X1961" t="str">
        <f t="shared" si="953"/>
        <v>No</v>
      </c>
      <c r="AB1961" t="s">
        <v>386</v>
      </c>
      <c r="AC1961" t="str">
        <f t="shared" si="951"/>
        <v>No</v>
      </c>
      <c r="AD1961" t="str">
        <f t="shared" si="933"/>
        <v>No</v>
      </c>
      <c r="AE1961" t="str">
        <f t="shared" si="934"/>
        <v>Yes</v>
      </c>
      <c r="AF1961" t="str">
        <f t="shared" si="935"/>
        <v>Yes</v>
      </c>
      <c r="AG1961" t="str">
        <f t="shared" si="936"/>
        <v>No</v>
      </c>
      <c r="AH1961" t="s">
        <v>349</v>
      </c>
      <c r="AI1961" t="s">
        <v>348</v>
      </c>
      <c r="AJ1961" t="str">
        <f t="shared" si="925"/>
        <v/>
      </c>
      <c r="AK1961" t="str">
        <f t="shared" si="937"/>
        <v/>
      </c>
      <c r="AL1961" t="str">
        <f t="shared" si="938"/>
        <v>Consumer</v>
      </c>
      <c r="AM1961" t="str">
        <f t="shared" si="929"/>
        <v>Industrial</v>
      </c>
      <c r="AN1961" t="str">
        <f t="shared" si="930"/>
        <v/>
      </c>
      <c r="AO1961" t="str">
        <f t="shared" si="931"/>
        <v>PAH</v>
      </c>
      <c r="AP1961" t="str">
        <f t="shared" si="932"/>
        <v/>
      </c>
    </row>
    <row r="1962" spans="1:42" hidden="1" x14ac:dyDescent="0.35">
      <c r="A1962">
        <v>4087170</v>
      </c>
      <c r="B1962" t="s">
        <v>586</v>
      </c>
      <c r="C1962" t="s">
        <v>587</v>
      </c>
      <c r="D1962">
        <v>2017</v>
      </c>
      <c r="E1962" t="s">
        <v>620</v>
      </c>
      <c r="F1962" s="4">
        <v>63176</v>
      </c>
      <c r="G1962" s="1" t="s">
        <v>212</v>
      </c>
      <c r="H1962" t="s">
        <v>47</v>
      </c>
      <c r="I1962" t="s">
        <v>693</v>
      </c>
      <c r="N1962" t="s">
        <v>606</v>
      </c>
      <c r="O1962" s="1" t="str">
        <f t="shared" si="948"/>
        <v>No</v>
      </c>
      <c r="Q1962">
        <v>500</v>
      </c>
      <c r="R1962">
        <f t="shared" si="944"/>
        <v>0</v>
      </c>
      <c r="S1962">
        <v>100</v>
      </c>
      <c r="T1962" t="s">
        <v>622</v>
      </c>
      <c r="U1962">
        <f t="shared" si="950"/>
        <v>0</v>
      </c>
      <c r="V1962">
        <f t="shared" si="952"/>
        <v>0</v>
      </c>
      <c r="W1962" t="s">
        <v>648</v>
      </c>
      <c r="X1962" t="str">
        <f t="shared" si="953"/>
        <v>No</v>
      </c>
      <c r="AB1962" t="s">
        <v>386</v>
      </c>
      <c r="AC1962" t="str">
        <f t="shared" si="951"/>
        <v>No</v>
      </c>
      <c r="AD1962" t="str">
        <f t="shared" si="933"/>
        <v>No</v>
      </c>
      <c r="AE1962" t="str">
        <f t="shared" si="934"/>
        <v>Yes</v>
      </c>
      <c r="AF1962" t="str">
        <f t="shared" si="935"/>
        <v>Yes</v>
      </c>
      <c r="AG1962" t="str">
        <f t="shared" si="936"/>
        <v>No</v>
      </c>
      <c r="AH1962" t="s">
        <v>349</v>
      </c>
      <c r="AI1962" t="s">
        <v>348</v>
      </c>
      <c r="AJ1962" t="str">
        <f t="shared" si="925"/>
        <v/>
      </c>
      <c r="AK1962" t="str">
        <f t="shared" si="937"/>
        <v/>
      </c>
      <c r="AL1962" t="str">
        <f t="shared" si="938"/>
        <v>Consumer</v>
      </c>
      <c r="AM1962" t="str">
        <f t="shared" si="929"/>
        <v>Industrial</v>
      </c>
      <c r="AN1962" t="str">
        <f t="shared" si="930"/>
        <v/>
      </c>
      <c r="AO1962" t="str">
        <f t="shared" si="931"/>
        <v>PAH</v>
      </c>
      <c r="AP1962" t="str">
        <f t="shared" si="932"/>
        <v/>
      </c>
    </row>
    <row r="1963" spans="1:42" hidden="1" x14ac:dyDescent="0.35">
      <c r="A1963">
        <v>40871607</v>
      </c>
      <c r="B1963" s="5" t="s">
        <v>584</v>
      </c>
      <c r="C1963" t="s">
        <v>585</v>
      </c>
      <c r="D1963">
        <v>2017</v>
      </c>
      <c r="E1963" t="s">
        <v>620</v>
      </c>
      <c r="F1963" s="4">
        <v>63176</v>
      </c>
      <c r="G1963" s="1" t="s">
        <v>212</v>
      </c>
      <c r="H1963" t="s">
        <v>47</v>
      </c>
      <c r="I1963" t="s">
        <v>693</v>
      </c>
      <c r="N1963"/>
      <c r="O1963" s="1" t="str">
        <f t="shared" si="948"/>
        <v>Yes</v>
      </c>
      <c r="Q1963">
        <v>69</v>
      </c>
      <c r="R1963">
        <f t="shared" si="944"/>
        <v>69</v>
      </c>
      <c r="S1963">
        <v>100</v>
      </c>
      <c r="T1963" t="s">
        <v>622</v>
      </c>
      <c r="U1963">
        <f t="shared" si="950"/>
        <v>69</v>
      </c>
      <c r="V1963">
        <f t="shared" si="952"/>
        <v>69</v>
      </c>
      <c r="W1963" t="s">
        <v>648</v>
      </c>
      <c r="X1963" t="str">
        <f t="shared" si="953"/>
        <v>No</v>
      </c>
      <c r="AB1963" t="s">
        <v>386</v>
      </c>
      <c r="AC1963" t="str">
        <f t="shared" si="951"/>
        <v>No</v>
      </c>
      <c r="AD1963" t="str">
        <f t="shared" si="933"/>
        <v>No</v>
      </c>
      <c r="AE1963" t="str">
        <f t="shared" si="934"/>
        <v>Yes</v>
      </c>
      <c r="AF1963" t="str">
        <f t="shared" si="935"/>
        <v>Yes</v>
      </c>
      <c r="AG1963" t="str">
        <f t="shared" si="936"/>
        <v>No</v>
      </c>
      <c r="AH1963" t="s">
        <v>349</v>
      </c>
      <c r="AI1963" t="s">
        <v>348</v>
      </c>
      <c r="AJ1963" t="str">
        <f t="shared" si="925"/>
        <v/>
      </c>
      <c r="AK1963" t="str">
        <f t="shared" si="937"/>
        <v/>
      </c>
      <c r="AL1963" t="str">
        <f t="shared" si="938"/>
        <v>Consumer</v>
      </c>
      <c r="AM1963" t="str">
        <f t="shared" si="929"/>
        <v>Industrial</v>
      </c>
      <c r="AN1963" t="str">
        <f t="shared" si="930"/>
        <v/>
      </c>
      <c r="AO1963" t="str">
        <f t="shared" si="931"/>
        <v>PAH</v>
      </c>
      <c r="AP1963" t="str">
        <f t="shared" si="932"/>
        <v/>
      </c>
    </row>
    <row r="1964" spans="1:42" hidden="1" x14ac:dyDescent="0.35">
      <c r="A1964">
        <v>4087141</v>
      </c>
      <c r="B1964" t="s">
        <v>582</v>
      </c>
      <c r="C1964" t="s">
        <v>583</v>
      </c>
      <c r="D1964">
        <v>2017</v>
      </c>
      <c r="E1964" t="s">
        <v>620</v>
      </c>
      <c r="F1964" s="4">
        <v>63176</v>
      </c>
      <c r="G1964" s="1" t="s">
        <v>212</v>
      </c>
      <c r="H1964" t="s">
        <v>47</v>
      </c>
      <c r="I1964" t="s">
        <v>693</v>
      </c>
      <c r="N1964" t="s">
        <v>606</v>
      </c>
      <c r="O1964" s="1" t="str">
        <f t="shared" si="948"/>
        <v>No</v>
      </c>
      <c r="Q1964">
        <v>100</v>
      </c>
      <c r="R1964">
        <f t="shared" si="944"/>
        <v>0</v>
      </c>
      <c r="S1964">
        <v>100</v>
      </c>
      <c r="T1964" t="s">
        <v>622</v>
      </c>
      <c r="U1964">
        <f t="shared" si="950"/>
        <v>0</v>
      </c>
      <c r="V1964">
        <f t="shared" si="952"/>
        <v>0</v>
      </c>
      <c r="W1964" t="s">
        <v>648</v>
      </c>
      <c r="X1964" t="str">
        <f t="shared" si="953"/>
        <v>No</v>
      </c>
      <c r="AB1964" t="s">
        <v>386</v>
      </c>
      <c r="AC1964" t="str">
        <f t="shared" si="951"/>
        <v>No</v>
      </c>
      <c r="AD1964" t="str">
        <f t="shared" si="933"/>
        <v>No</v>
      </c>
      <c r="AE1964" t="str">
        <f t="shared" si="934"/>
        <v>Yes</v>
      </c>
      <c r="AF1964" t="str">
        <f t="shared" si="935"/>
        <v>Yes</v>
      </c>
      <c r="AG1964" t="str">
        <f t="shared" si="936"/>
        <v>No</v>
      </c>
      <c r="AH1964" t="s">
        <v>349</v>
      </c>
      <c r="AI1964" t="s">
        <v>348</v>
      </c>
      <c r="AJ1964" t="str">
        <f t="shared" si="925"/>
        <v/>
      </c>
      <c r="AK1964" t="str">
        <f t="shared" si="937"/>
        <v/>
      </c>
      <c r="AL1964" t="str">
        <f t="shared" si="938"/>
        <v>Consumer</v>
      </c>
      <c r="AM1964" t="str">
        <f t="shared" si="929"/>
        <v>Industrial</v>
      </c>
      <c r="AN1964" t="str">
        <f t="shared" si="930"/>
        <v/>
      </c>
      <c r="AO1964" t="str">
        <f t="shared" si="931"/>
        <v>PAH</v>
      </c>
      <c r="AP1964" t="str">
        <f t="shared" si="932"/>
        <v/>
      </c>
    </row>
    <row r="1965" spans="1:42" hidden="1" x14ac:dyDescent="0.35">
      <c r="A1965">
        <v>4087098</v>
      </c>
      <c r="B1965" t="s">
        <v>579</v>
      </c>
      <c r="C1965" t="s">
        <v>580</v>
      </c>
      <c r="D1965">
        <v>2017</v>
      </c>
      <c r="E1965" t="s">
        <v>620</v>
      </c>
      <c r="F1965" s="4">
        <v>63176</v>
      </c>
      <c r="G1965" s="1" t="s">
        <v>212</v>
      </c>
      <c r="H1965" t="s">
        <v>47</v>
      </c>
      <c r="I1965" t="s">
        <v>693</v>
      </c>
      <c r="N1965" t="s">
        <v>606</v>
      </c>
      <c r="O1965" s="1" t="str">
        <f t="shared" si="948"/>
        <v>No</v>
      </c>
      <c r="Q1965">
        <v>100</v>
      </c>
      <c r="R1965">
        <f t="shared" si="944"/>
        <v>0</v>
      </c>
      <c r="S1965">
        <v>100</v>
      </c>
      <c r="T1965" t="s">
        <v>622</v>
      </c>
      <c r="U1965">
        <f t="shared" si="950"/>
        <v>0</v>
      </c>
      <c r="V1965">
        <f t="shared" si="952"/>
        <v>0</v>
      </c>
      <c r="W1965" t="s">
        <v>648</v>
      </c>
      <c r="X1965" t="str">
        <f t="shared" si="953"/>
        <v>No</v>
      </c>
      <c r="AB1965" t="s">
        <v>386</v>
      </c>
      <c r="AC1965" t="str">
        <f t="shared" si="951"/>
        <v>No</v>
      </c>
      <c r="AD1965" t="str">
        <f t="shared" si="933"/>
        <v>No</v>
      </c>
      <c r="AE1965" t="str">
        <f t="shared" si="934"/>
        <v>Yes</v>
      </c>
      <c r="AF1965" t="str">
        <f t="shared" si="935"/>
        <v>Yes</v>
      </c>
      <c r="AG1965" t="str">
        <f t="shared" si="936"/>
        <v>No</v>
      </c>
      <c r="AH1965" t="s">
        <v>349</v>
      </c>
      <c r="AI1965" t="s">
        <v>348</v>
      </c>
      <c r="AJ1965" t="str">
        <f t="shared" si="925"/>
        <v/>
      </c>
      <c r="AK1965" t="str">
        <f t="shared" si="937"/>
        <v/>
      </c>
      <c r="AL1965" t="str">
        <f t="shared" si="938"/>
        <v>Consumer</v>
      </c>
      <c r="AM1965" t="str">
        <f t="shared" si="929"/>
        <v>Industrial</v>
      </c>
      <c r="AN1965" t="str">
        <f t="shared" si="930"/>
        <v/>
      </c>
      <c r="AO1965" t="str">
        <f t="shared" si="931"/>
        <v>PAH</v>
      </c>
      <c r="AP1965" t="str">
        <f t="shared" si="932"/>
        <v/>
      </c>
    </row>
    <row r="1966" spans="1:42" hidden="1" x14ac:dyDescent="0.35">
      <c r="A1966">
        <v>40870855</v>
      </c>
      <c r="B1966" t="s">
        <v>577</v>
      </c>
      <c r="C1966" t="s">
        <v>578</v>
      </c>
      <c r="D1966">
        <v>2017</v>
      </c>
      <c r="E1966" t="s">
        <v>620</v>
      </c>
      <c r="F1966" s="4">
        <v>63176</v>
      </c>
      <c r="G1966" s="1" t="s">
        <v>212</v>
      </c>
      <c r="H1966" t="s">
        <v>47</v>
      </c>
      <c r="I1966" t="s">
        <v>693</v>
      </c>
      <c r="N1966" t="s">
        <v>606</v>
      </c>
      <c r="O1966" s="1" t="str">
        <f t="shared" si="948"/>
        <v>No</v>
      </c>
      <c r="Q1966">
        <v>100</v>
      </c>
      <c r="R1966">
        <f t="shared" si="944"/>
        <v>0</v>
      </c>
      <c r="S1966">
        <v>100</v>
      </c>
      <c r="T1966" t="s">
        <v>622</v>
      </c>
      <c r="U1966">
        <f t="shared" si="950"/>
        <v>0</v>
      </c>
      <c r="V1966">
        <f t="shared" si="952"/>
        <v>0</v>
      </c>
      <c r="W1966" t="s">
        <v>648</v>
      </c>
      <c r="X1966" t="str">
        <f t="shared" si="953"/>
        <v>No</v>
      </c>
      <c r="AB1966" t="s">
        <v>386</v>
      </c>
      <c r="AC1966" t="str">
        <f t="shared" si="951"/>
        <v>No</v>
      </c>
      <c r="AD1966" t="str">
        <f t="shared" si="933"/>
        <v>No</v>
      </c>
      <c r="AE1966" t="str">
        <f t="shared" si="934"/>
        <v>Yes</v>
      </c>
      <c r="AF1966" t="str">
        <f t="shared" si="935"/>
        <v>Yes</v>
      </c>
      <c r="AG1966" t="str">
        <f t="shared" si="936"/>
        <v>No</v>
      </c>
      <c r="AH1966" t="s">
        <v>349</v>
      </c>
      <c r="AI1966" t="s">
        <v>348</v>
      </c>
      <c r="AJ1966" t="str">
        <f t="shared" si="925"/>
        <v/>
      </c>
      <c r="AK1966" t="str">
        <f t="shared" si="937"/>
        <v/>
      </c>
      <c r="AL1966" t="str">
        <f t="shared" si="938"/>
        <v>Consumer</v>
      </c>
      <c r="AM1966" t="str">
        <f t="shared" si="929"/>
        <v>Industrial</v>
      </c>
      <c r="AN1966" t="str">
        <f t="shared" si="930"/>
        <v/>
      </c>
      <c r="AO1966" t="str">
        <f t="shared" si="931"/>
        <v>PAH</v>
      </c>
      <c r="AP1966" t="str">
        <f t="shared" si="932"/>
        <v/>
      </c>
    </row>
    <row r="1967" spans="1:42" hidden="1" x14ac:dyDescent="0.35">
      <c r="A1967">
        <v>4087014</v>
      </c>
      <c r="B1967" t="s">
        <v>575</v>
      </c>
      <c r="C1967" t="s">
        <v>576</v>
      </c>
      <c r="D1967">
        <v>2017</v>
      </c>
      <c r="E1967" t="s">
        <v>620</v>
      </c>
      <c r="F1967" s="4">
        <v>63176</v>
      </c>
      <c r="G1967" s="1" t="s">
        <v>212</v>
      </c>
      <c r="H1967" t="s">
        <v>47</v>
      </c>
      <c r="I1967" t="s">
        <v>693</v>
      </c>
      <c r="N1967" t="s">
        <v>606</v>
      </c>
      <c r="O1967" s="1" t="str">
        <f t="shared" si="948"/>
        <v>No</v>
      </c>
      <c r="Q1967">
        <v>100</v>
      </c>
      <c r="R1967">
        <f t="shared" si="944"/>
        <v>0</v>
      </c>
      <c r="S1967">
        <v>100</v>
      </c>
      <c r="T1967" t="s">
        <v>622</v>
      </c>
      <c r="U1967">
        <f t="shared" si="950"/>
        <v>0</v>
      </c>
      <c r="V1967">
        <f t="shared" si="952"/>
        <v>0</v>
      </c>
      <c r="W1967" t="s">
        <v>648</v>
      </c>
      <c r="X1967" t="str">
        <f t="shared" si="953"/>
        <v>No</v>
      </c>
      <c r="AB1967" t="s">
        <v>386</v>
      </c>
      <c r="AC1967" t="str">
        <f t="shared" si="951"/>
        <v>No</v>
      </c>
      <c r="AD1967" t="str">
        <f t="shared" si="933"/>
        <v>No</v>
      </c>
      <c r="AE1967" t="str">
        <f t="shared" si="934"/>
        <v>Yes</v>
      </c>
      <c r="AF1967" t="str">
        <f t="shared" si="935"/>
        <v>Yes</v>
      </c>
      <c r="AG1967" t="str">
        <f t="shared" si="936"/>
        <v>No</v>
      </c>
      <c r="AH1967" t="s">
        <v>349</v>
      </c>
      <c r="AI1967" t="s">
        <v>348</v>
      </c>
      <c r="AJ1967" t="str">
        <f t="shared" si="925"/>
        <v/>
      </c>
      <c r="AK1967" t="str">
        <f t="shared" si="937"/>
        <v/>
      </c>
      <c r="AL1967" t="str">
        <f t="shared" si="938"/>
        <v>Consumer</v>
      </c>
      <c r="AM1967" t="str">
        <f t="shared" si="929"/>
        <v>Industrial</v>
      </c>
      <c r="AN1967" t="str">
        <f t="shared" si="930"/>
        <v/>
      </c>
      <c r="AO1967" t="str">
        <f t="shared" si="931"/>
        <v>PAH</v>
      </c>
      <c r="AP1967" t="str">
        <f t="shared" si="932"/>
        <v/>
      </c>
    </row>
    <row r="1968" spans="1:42" hidden="1" x14ac:dyDescent="0.35">
      <c r="A1968" s="1">
        <v>40870855</v>
      </c>
      <c r="B1968" s="1" t="s">
        <v>577</v>
      </c>
      <c r="C1968" s="1" t="s">
        <v>578</v>
      </c>
      <c r="D1968" s="1">
        <v>2017</v>
      </c>
      <c r="E1968" s="1" t="s">
        <v>618</v>
      </c>
      <c r="F1968" s="1">
        <v>81696</v>
      </c>
      <c r="G1968" s="1" t="s">
        <v>342</v>
      </c>
      <c r="H1968" s="1" t="s">
        <v>174</v>
      </c>
      <c r="I1968" s="1" t="s">
        <v>596</v>
      </c>
      <c r="J1968" s="1">
        <v>4433</v>
      </c>
      <c r="K1968" s="1" t="s">
        <v>614</v>
      </c>
      <c r="L1968" s="1" t="s">
        <v>543</v>
      </c>
      <c r="M1968" s="1"/>
      <c r="N1968" s="1" t="s">
        <v>606</v>
      </c>
      <c r="O1968" s="1" t="str">
        <f t="shared" si="948"/>
        <v>No</v>
      </c>
      <c r="P1968" s="1" t="s">
        <v>722</v>
      </c>
      <c r="Q1968" s="1">
        <v>0.04</v>
      </c>
      <c r="R1968" s="1">
        <f t="shared" si="944"/>
        <v>0</v>
      </c>
      <c r="S1968" s="1">
        <v>0.04</v>
      </c>
      <c r="T1968" s="1" t="s">
        <v>7</v>
      </c>
      <c r="U1968" s="1">
        <f t="shared" si="950"/>
        <v>0</v>
      </c>
      <c r="V1968" s="1">
        <f>S1968</f>
        <v>0.04</v>
      </c>
      <c r="W1968" s="1" t="s">
        <v>177</v>
      </c>
      <c r="X1968" s="1" t="str">
        <f t="shared" ref="X1968:X1988" si="954">IF(N1968="E", "Yes", "No")</f>
        <v>No</v>
      </c>
      <c r="AB1968" t="s">
        <v>514</v>
      </c>
      <c r="AC1968" t="str">
        <f t="shared" si="951"/>
        <v>No</v>
      </c>
      <c r="AD1968" t="str">
        <f t="shared" si="933"/>
        <v>No</v>
      </c>
      <c r="AE1968" t="str">
        <f t="shared" si="934"/>
        <v>Yes</v>
      </c>
      <c r="AF1968" t="str">
        <f t="shared" si="935"/>
        <v>Yes</v>
      </c>
      <c r="AG1968" t="str">
        <f t="shared" si="936"/>
        <v>No</v>
      </c>
      <c r="AH1968" s="1" t="s">
        <v>349</v>
      </c>
      <c r="AI1968" t="s">
        <v>348</v>
      </c>
      <c r="AJ1968" t="str">
        <f t="shared" si="925"/>
        <v/>
      </c>
      <c r="AK1968" t="str">
        <f t="shared" si="937"/>
        <v/>
      </c>
      <c r="AL1968" t="str">
        <f t="shared" si="938"/>
        <v>Consumer</v>
      </c>
      <c r="AM1968" t="str">
        <f t="shared" si="929"/>
        <v>Industrial</v>
      </c>
      <c r="AN1968" t="str">
        <f t="shared" si="930"/>
        <v/>
      </c>
      <c r="AO1968" t="str">
        <f t="shared" si="931"/>
        <v>PAH</v>
      </c>
      <c r="AP1968" t="str">
        <f t="shared" si="932"/>
        <v/>
      </c>
    </row>
    <row r="1969" spans="1:42" hidden="1" x14ac:dyDescent="0.35">
      <c r="A1969" s="1">
        <v>40870855</v>
      </c>
      <c r="B1969" s="1" t="s">
        <v>577</v>
      </c>
      <c r="C1969" s="1" t="s">
        <v>578</v>
      </c>
      <c r="D1969" s="1">
        <v>2017</v>
      </c>
      <c r="E1969" s="1" t="s">
        <v>618</v>
      </c>
      <c r="F1969" s="1">
        <v>34696</v>
      </c>
      <c r="G1969" s="1" t="s">
        <v>191</v>
      </c>
      <c r="H1969" s="1" t="s">
        <v>22</v>
      </c>
      <c r="I1969" s="1" t="s">
        <v>596</v>
      </c>
      <c r="J1969" s="1">
        <v>4433</v>
      </c>
      <c r="K1969" s="1" t="s">
        <v>614</v>
      </c>
      <c r="L1969" s="1" t="s">
        <v>551</v>
      </c>
      <c r="M1969" s="1"/>
      <c r="N1969" s="1" t="s">
        <v>606</v>
      </c>
      <c r="O1969" s="1" t="str">
        <f t="shared" si="948"/>
        <v>No</v>
      </c>
      <c r="P1969" s="1" t="s">
        <v>722</v>
      </c>
      <c r="Q1969" s="1">
        <v>0.02</v>
      </c>
      <c r="R1969" s="1">
        <f t="shared" si="944"/>
        <v>0</v>
      </c>
      <c r="S1969" s="1">
        <v>0.02</v>
      </c>
      <c r="T1969" s="1" t="s">
        <v>7</v>
      </c>
      <c r="U1969" s="1">
        <f t="shared" si="950"/>
        <v>0</v>
      </c>
      <c r="V1969" s="1">
        <f>S1969</f>
        <v>0.02</v>
      </c>
      <c r="W1969" s="1" t="s">
        <v>177</v>
      </c>
      <c r="X1969" s="1" t="str">
        <f t="shared" si="954"/>
        <v>No</v>
      </c>
      <c r="AB1969" t="s">
        <v>362</v>
      </c>
      <c r="AC1969" t="s">
        <v>349</v>
      </c>
      <c r="AD1969" t="str">
        <f t="shared" si="933"/>
        <v>Yes</v>
      </c>
      <c r="AE1969" t="str">
        <f t="shared" si="934"/>
        <v>Yes</v>
      </c>
      <c r="AF1969" t="str">
        <f t="shared" si="935"/>
        <v>Yes</v>
      </c>
      <c r="AG1969" t="str">
        <f t="shared" si="936"/>
        <v>Yes</v>
      </c>
      <c r="AH1969" t="s">
        <v>349</v>
      </c>
      <c r="AI1969" t="s">
        <v>348</v>
      </c>
      <c r="AJ1969" t="str">
        <f t="shared" si="925"/>
        <v>Pesticide</v>
      </c>
      <c r="AK1969" t="str">
        <f t="shared" si="937"/>
        <v>PCP</v>
      </c>
      <c r="AL1969" t="str">
        <f t="shared" si="938"/>
        <v>Consumer</v>
      </c>
      <c r="AM1969" t="str">
        <f t="shared" si="929"/>
        <v>Industrial</v>
      </c>
      <c r="AN1969" t="str">
        <f t="shared" si="930"/>
        <v>Pharmaceutical</v>
      </c>
      <c r="AO1969" t="str">
        <f t="shared" si="931"/>
        <v>PAH</v>
      </c>
      <c r="AP1969" t="str">
        <f t="shared" si="932"/>
        <v/>
      </c>
    </row>
    <row r="1970" spans="1:42" hidden="1" x14ac:dyDescent="0.35">
      <c r="A1970" s="1">
        <v>40870855</v>
      </c>
      <c r="B1970" s="1" t="s">
        <v>577</v>
      </c>
      <c r="C1970" s="1" t="s">
        <v>578</v>
      </c>
      <c r="D1970" s="1">
        <v>2017</v>
      </c>
      <c r="E1970" s="1" t="s">
        <v>618</v>
      </c>
      <c r="F1970" s="1">
        <v>30194</v>
      </c>
      <c r="G1970" s="1" t="s">
        <v>178</v>
      </c>
      <c r="H1970" s="1" t="s">
        <v>8</v>
      </c>
      <c r="I1970" s="1" t="s">
        <v>596</v>
      </c>
      <c r="J1970" s="1">
        <v>4433</v>
      </c>
      <c r="K1970" s="1" t="s">
        <v>614</v>
      </c>
      <c r="L1970" s="1" t="s">
        <v>543</v>
      </c>
      <c r="M1970" s="1"/>
      <c r="N1970" s="1" t="s">
        <v>606</v>
      </c>
      <c r="O1970" s="1" t="str">
        <f t="shared" si="948"/>
        <v>No</v>
      </c>
      <c r="P1970" s="1" t="s">
        <v>722</v>
      </c>
      <c r="Q1970" s="1">
        <v>0.04</v>
      </c>
      <c r="R1970" s="1">
        <f t="shared" si="944"/>
        <v>0</v>
      </c>
      <c r="S1970" s="1">
        <v>0.04</v>
      </c>
      <c r="T1970" s="1" t="s">
        <v>7</v>
      </c>
      <c r="U1970" s="1">
        <f t="shared" si="950"/>
        <v>0</v>
      </c>
      <c r="V1970" s="1">
        <f>S1970</f>
        <v>0.04</v>
      </c>
      <c r="W1970" s="1" t="s">
        <v>177</v>
      </c>
      <c r="X1970" s="1" t="str">
        <f t="shared" si="954"/>
        <v>No</v>
      </c>
      <c r="AB1970" t="s">
        <v>350</v>
      </c>
      <c r="AC1970" t="str">
        <f t="shared" ref="AC1970:AC1978" si="955">IF(ISNUMBER(SEARCH("Pesticide, active_ingredient", AB1970)), "Yes", "No")</f>
        <v>No</v>
      </c>
      <c r="AD1970" t="str">
        <f t="shared" si="933"/>
        <v>No</v>
      </c>
      <c r="AE1970" t="str">
        <f t="shared" si="934"/>
        <v>Yes</v>
      </c>
      <c r="AF1970" t="str">
        <f t="shared" si="935"/>
        <v>Yes</v>
      </c>
      <c r="AG1970" t="str">
        <f t="shared" si="936"/>
        <v>No</v>
      </c>
      <c r="AH1970" t="s">
        <v>349</v>
      </c>
      <c r="AI1970" t="s">
        <v>348</v>
      </c>
      <c r="AJ1970" t="str">
        <f t="shared" si="925"/>
        <v/>
      </c>
      <c r="AK1970" t="str">
        <f t="shared" si="937"/>
        <v/>
      </c>
      <c r="AL1970" t="str">
        <f t="shared" si="938"/>
        <v>Consumer</v>
      </c>
      <c r="AM1970" t="str">
        <f t="shared" si="929"/>
        <v>Industrial</v>
      </c>
      <c r="AN1970" t="str">
        <f t="shared" si="930"/>
        <v/>
      </c>
      <c r="AO1970" t="str">
        <f t="shared" si="931"/>
        <v>PAH</v>
      </c>
      <c r="AP1970" t="str">
        <f t="shared" si="932"/>
        <v/>
      </c>
    </row>
    <row r="1971" spans="1:42" hidden="1" x14ac:dyDescent="0.35">
      <c r="A1971" s="1">
        <v>40870855</v>
      </c>
      <c r="B1971" s="1" t="s">
        <v>577</v>
      </c>
      <c r="C1971" s="1" t="s">
        <v>578</v>
      </c>
      <c r="D1971" s="1">
        <v>2017</v>
      </c>
      <c r="E1971" s="1" t="s">
        <v>618</v>
      </c>
      <c r="F1971" s="1">
        <v>68251</v>
      </c>
      <c r="G1971" s="1" t="s">
        <v>338</v>
      </c>
      <c r="H1971" s="1" t="s">
        <v>169</v>
      </c>
      <c r="I1971" s="1" t="s">
        <v>597</v>
      </c>
      <c r="J1971" s="1">
        <v>2440</v>
      </c>
      <c r="K1971" s="1" t="s">
        <v>345</v>
      </c>
      <c r="L1971" s="1" t="s">
        <v>345</v>
      </c>
      <c r="M1971" s="1"/>
      <c r="N1971" s="1" t="s">
        <v>606</v>
      </c>
      <c r="O1971" s="1" t="str">
        <f t="shared" si="948"/>
        <v>No</v>
      </c>
      <c r="P1971" s="1" t="s">
        <v>722</v>
      </c>
      <c r="Q1971" s="1">
        <v>84</v>
      </c>
      <c r="R1971" s="1">
        <f t="shared" si="944"/>
        <v>0</v>
      </c>
      <c r="S1971" s="1">
        <v>84</v>
      </c>
      <c r="T1971" s="1" t="s">
        <v>30</v>
      </c>
      <c r="U1971" s="1">
        <f t="shared" ref="U1971:V1973" si="956">R1971/1000</f>
        <v>0</v>
      </c>
      <c r="V1971" s="1">
        <f t="shared" si="956"/>
        <v>8.4000000000000005E-2</v>
      </c>
      <c r="W1971" s="1" t="s">
        <v>318</v>
      </c>
      <c r="X1971" s="1" t="str">
        <f t="shared" si="954"/>
        <v>No</v>
      </c>
      <c r="AB1971" s="1" t="s">
        <v>505</v>
      </c>
      <c r="AC1971" t="str">
        <f t="shared" si="955"/>
        <v>No</v>
      </c>
      <c r="AD1971" t="str">
        <f t="shared" si="933"/>
        <v>No</v>
      </c>
      <c r="AE1971" t="str">
        <f t="shared" si="934"/>
        <v>No</v>
      </c>
      <c r="AF1971" t="str">
        <f t="shared" si="935"/>
        <v>No</v>
      </c>
      <c r="AG1971" t="str">
        <f t="shared" si="936"/>
        <v>Yes</v>
      </c>
      <c r="AH1971" s="1" t="s">
        <v>348</v>
      </c>
      <c r="AI1971" t="s">
        <v>348</v>
      </c>
      <c r="AJ1971" t="str">
        <f t="shared" si="925"/>
        <v/>
      </c>
      <c r="AK1971" t="str">
        <f t="shared" si="937"/>
        <v/>
      </c>
      <c r="AL1971" t="str">
        <f t="shared" si="938"/>
        <v/>
      </c>
      <c r="AM1971" t="str">
        <f t="shared" si="929"/>
        <v/>
      </c>
      <c r="AN1971" t="str">
        <f t="shared" si="930"/>
        <v>Pharmaceutical</v>
      </c>
      <c r="AO1971" t="str">
        <f t="shared" si="931"/>
        <v/>
      </c>
      <c r="AP1971" t="str">
        <f t="shared" si="932"/>
        <v/>
      </c>
    </row>
    <row r="1972" spans="1:42" hidden="1" x14ac:dyDescent="0.35">
      <c r="A1972" s="1">
        <v>40870855</v>
      </c>
      <c r="B1972" s="1" t="s">
        <v>577</v>
      </c>
      <c r="C1972" s="1" t="s">
        <v>578</v>
      </c>
      <c r="D1972" s="1">
        <v>2017</v>
      </c>
      <c r="E1972" s="1" t="s">
        <v>618</v>
      </c>
      <c r="F1972" s="1">
        <v>67534</v>
      </c>
      <c r="G1972" s="1" t="s">
        <v>316</v>
      </c>
      <c r="H1972" s="1" t="s">
        <v>150</v>
      </c>
      <c r="I1972" s="1" t="s">
        <v>597</v>
      </c>
      <c r="J1972" s="1">
        <v>2440</v>
      </c>
      <c r="K1972" s="1" t="s">
        <v>345</v>
      </c>
      <c r="L1972" s="1" t="s">
        <v>345</v>
      </c>
      <c r="M1972" s="1"/>
      <c r="N1972" s="1" t="s">
        <v>606</v>
      </c>
      <c r="O1972" s="1" t="str">
        <f t="shared" si="948"/>
        <v>No</v>
      </c>
      <c r="P1972" s="1" t="s">
        <v>722</v>
      </c>
      <c r="Q1972" s="1">
        <v>5.2</v>
      </c>
      <c r="R1972" s="1">
        <f t="shared" si="944"/>
        <v>0</v>
      </c>
      <c r="S1972" s="1">
        <v>5.2</v>
      </c>
      <c r="T1972" s="1" t="s">
        <v>30</v>
      </c>
      <c r="U1972" s="1">
        <f t="shared" si="956"/>
        <v>0</v>
      </c>
      <c r="V1972" s="1">
        <f t="shared" si="956"/>
        <v>5.1999999999999998E-3</v>
      </c>
      <c r="W1972" s="1" t="s">
        <v>231</v>
      </c>
      <c r="X1972" s="1" t="str">
        <f t="shared" si="954"/>
        <v>No</v>
      </c>
      <c r="AB1972" t="s">
        <v>489</v>
      </c>
      <c r="AC1972" t="str">
        <f t="shared" si="955"/>
        <v>No</v>
      </c>
      <c r="AD1972" t="str">
        <f t="shared" si="933"/>
        <v>No</v>
      </c>
      <c r="AE1972" t="str">
        <f t="shared" si="934"/>
        <v>No</v>
      </c>
      <c r="AF1972" t="str">
        <f t="shared" si="935"/>
        <v>No</v>
      </c>
      <c r="AG1972" t="str">
        <f t="shared" si="936"/>
        <v>Yes</v>
      </c>
      <c r="AH1972" s="1" t="s">
        <v>348</v>
      </c>
      <c r="AI1972" t="s">
        <v>348</v>
      </c>
      <c r="AJ1972" t="str">
        <f t="shared" si="925"/>
        <v/>
      </c>
      <c r="AK1972" t="str">
        <f t="shared" si="937"/>
        <v/>
      </c>
      <c r="AL1972" t="str">
        <f t="shared" si="938"/>
        <v/>
      </c>
      <c r="AM1972" t="str">
        <f t="shared" si="929"/>
        <v/>
      </c>
      <c r="AN1972" t="str">
        <f t="shared" si="930"/>
        <v>Pharmaceutical</v>
      </c>
      <c r="AO1972" t="str">
        <f t="shared" si="931"/>
        <v/>
      </c>
      <c r="AP1972" t="str">
        <f t="shared" si="932"/>
        <v/>
      </c>
    </row>
    <row r="1973" spans="1:42" hidden="1" x14ac:dyDescent="0.35">
      <c r="A1973" s="1">
        <v>40870855</v>
      </c>
      <c r="B1973" s="1" t="s">
        <v>577</v>
      </c>
      <c r="C1973" s="1" t="s">
        <v>578</v>
      </c>
      <c r="D1973" s="1">
        <v>2017</v>
      </c>
      <c r="E1973" s="1" t="s">
        <v>618</v>
      </c>
      <c r="F1973" s="1">
        <v>68008</v>
      </c>
      <c r="G1973" s="1" t="s">
        <v>327</v>
      </c>
      <c r="H1973" s="1" t="s">
        <v>158</v>
      </c>
      <c r="I1973" s="1" t="s">
        <v>597</v>
      </c>
      <c r="J1973" s="1">
        <v>2440</v>
      </c>
      <c r="K1973" s="1" t="s">
        <v>345</v>
      </c>
      <c r="L1973" s="1" t="s">
        <v>345</v>
      </c>
      <c r="M1973" s="1"/>
      <c r="N1973" s="1" t="s">
        <v>606</v>
      </c>
      <c r="O1973" s="1" t="str">
        <f t="shared" si="948"/>
        <v>No</v>
      </c>
      <c r="P1973" s="1" t="s">
        <v>722</v>
      </c>
      <c r="Q1973" s="1">
        <v>80</v>
      </c>
      <c r="R1973" s="1">
        <f t="shared" si="944"/>
        <v>0</v>
      </c>
      <c r="S1973" s="1">
        <v>13</v>
      </c>
      <c r="T1973" s="1" t="s">
        <v>30</v>
      </c>
      <c r="U1973" s="1">
        <f t="shared" si="956"/>
        <v>0</v>
      </c>
      <c r="V1973" s="1">
        <f t="shared" si="956"/>
        <v>1.2999999999999999E-2</v>
      </c>
      <c r="W1973" s="1" t="s">
        <v>318</v>
      </c>
      <c r="X1973" s="1" t="str">
        <f t="shared" si="954"/>
        <v>No</v>
      </c>
      <c r="AB1973" s="1" t="s">
        <v>497</v>
      </c>
      <c r="AC1973" t="str">
        <f t="shared" si="955"/>
        <v>No</v>
      </c>
      <c r="AD1973" t="str">
        <f t="shared" si="933"/>
        <v>No</v>
      </c>
      <c r="AE1973" t="str">
        <f t="shared" si="934"/>
        <v>No</v>
      </c>
      <c r="AF1973" t="str">
        <f t="shared" si="935"/>
        <v>No</v>
      </c>
      <c r="AG1973" t="str">
        <f t="shared" si="936"/>
        <v>Yes</v>
      </c>
      <c r="AH1973" s="1" t="s">
        <v>348</v>
      </c>
      <c r="AI1973" t="s">
        <v>348</v>
      </c>
      <c r="AJ1973" t="str">
        <f t="shared" ref="AJ1973:AJ2036" si="957">IF(AC1973="Yes", "Pesticide", "")</f>
        <v/>
      </c>
      <c r="AK1973" t="str">
        <f t="shared" si="937"/>
        <v/>
      </c>
      <c r="AL1973" t="str">
        <f t="shared" si="938"/>
        <v/>
      </c>
      <c r="AM1973" t="str">
        <f t="shared" si="929"/>
        <v/>
      </c>
      <c r="AN1973" t="str">
        <f t="shared" si="930"/>
        <v>Pharmaceutical</v>
      </c>
      <c r="AO1973" t="str">
        <f t="shared" si="931"/>
        <v/>
      </c>
      <c r="AP1973" t="str">
        <f t="shared" si="932"/>
        <v/>
      </c>
    </row>
    <row r="1974" spans="1:42" hidden="1" x14ac:dyDescent="0.35">
      <c r="A1974" s="1">
        <v>40870855</v>
      </c>
      <c r="B1974" s="1" t="s">
        <v>577</v>
      </c>
      <c r="C1974" s="1" t="s">
        <v>578</v>
      </c>
      <c r="D1974" s="1">
        <v>2017</v>
      </c>
      <c r="E1974" s="1" t="s">
        <v>618</v>
      </c>
      <c r="F1974" s="1">
        <v>77223</v>
      </c>
      <c r="G1974" t="s">
        <v>662</v>
      </c>
      <c r="H1974" s="1" t="s">
        <v>172</v>
      </c>
      <c r="I1974" s="1" t="s">
        <v>596</v>
      </c>
      <c r="J1974" s="1">
        <v>4433</v>
      </c>
      <c r="K1974" s="1" t="s">
        <v>614</v>
      </c>
      <c r="L1974" s="1" t="s">
        <v>548</v>
      </c>
      <c r="M1974" s="1"/>
      <c r="N1974" s="1" t="s">
        <v>606</v>
      </c>
      <c r="O1974" s="1" t="str">
        <f t="shared" si="948"/>
        <v>No</v>
      </c>
      <c r="P1974" s="1" t="s">
        <v>722</v>
      </c>
      <c r="Q1974" s="1">
        <v>0.04</v>
      </c>
      <c r="R1974" s="1">
        <f t="shared" si="944"/>
        <v>0</v>
      </c>
      <c r="S1974" s="1">
        <v>0.04</v>
      </c>
      <c r="T1974" s="1" t="s">
        <v>7</v>
      </c>
      <c r="U1974" s="1">
        <f>R1974/1</f>
        <v>0</v>
      </c>
      <c r="V1974" s="1">
        <f>S1974</f>
        <v>0.04</v>
      </c>
      <c r="W1974" s="1" t="s">
        <v>318</v>
      </c>
      <c r="X1974" s="1" t="str">
        <f t="shared" si="954"/>
        <v>No</v>
      </c>
      <c r="AB1974" t="s">
        <v>512</v>
      </c>
      <c r="AC1974" t="str">
        <f t="shared" si="955"/>
        <v>No</v>
      </c>
      <c r="AD1974" t="str">
        <f t="shared" si="933"/>
        <v>Yes</v>
      </c>
      <c r="AE1974" t="str">
        <f t="shared" si="934"/>
        <v>Yes</v>
      </c>
      <c r="AF1974" t="str">
        <f t="shared" si="935"/>
        <v>Yes</v>
      </c>
      <c r="AG1974" t="str">
        <f t="shared" si="936"/>
        <v>Yes</v>
      </c>
      <c r="AH1974" s="1" t="s">
        <v>348</v>
      </c>
      <c r="AI1974" t="s">
        <v>348</v>
      </c>
      <c r="AJ1974" t="str">
        <f t="shared" si="957"/>
        <v/>
      </c>
      <c r="AK1974" t="str">
        <f t="shared" si="937"/>
        <v>PCP</v>
      </c>
      <c r="AL1974" t="str">
        <f t="shared" si="938"/>
        <v>Consumer</v>
      </c>
      <c r="AM1974" t="str">
        <f t="shared" si="929"/>
        <v>Industrial</v>
      </c>
      <c r="AN1974" t="str">
        <f t="shared" si="930"/>
        <v>Pharmaceutical</v>
      </c>
      <c r="AO1974" t="str">
        <f t="shared" si="931"/>
        <v/>
      </c>
      <c r="AP1974" t="str">
        <f t="shared" si="932"/>
        <v/>
      </c>
    </row>
    <row r="1975" spans="1:42" hidden="1" x14ac:dyDescent="0.35">
      <c r="A1975" s="1">
        <v>40870855</v>
      </c>
      <c r="B1975" s="1" t="s">
        <v>577</v>
      </c>
      <c r="C1975" s="1" t="s">
        <v>578</v>
      </c>
      <c r="D1975" s="1">
        <v>2017</v>
      </c>
      <c r="E1975" s="1" t="s">
        <v>618</v>
      </c>
      <c r="F1975" s="1">
        <v>62811</v>
      </c>
      <c r="G1975" s="1" t="s">
        <v>213</v>
      </c>
      <c r="H1975" s="1" t="s">
        <v>48</v>
      </c>
      <c r="I1975" s="1" t="s">
        <v>596</v>
      </c>
      <c r="J1975" s="1">
        <v>4433</v>
      </c>
      <c r="K1975" s="1" t="s">
        <v>614</v>
      </c>
      <c r="L1975" s="1" t="s">
        <v>548</v>
      </c>
      <c r="M1975" s="1"/>
      <c r="N1975" s="1" t="s">
        <v>606</v>
      </c>
      <c r="O1975" s="1" t="str">
        <f t="shared" si="948"/>
        <v>No</v>
      </c>
      <c r="P1975" s="1" t="s">
        <v>722</v>
      </c>
      <c r="Q1975" s="1">
        <v>0.4</v>
      </c>
      <c r="R1975" s="1">
        <f t="shared" si="944"/>
        <v>0</v>
      </c>
      <c r="S1975" s="1">
        <v>0.4</v>
      </c>
      <c r="T1975" s="1" t="s">
        <v>7</v>
      </c>
      <c r="U1975" s="1">
        <f>R1975/1</f>
        <v>0</v>
      </c>
      <c r="V1975" s="1">
        <f>S1975</f>
        <v>0.4</v>
      </c>
      <c r="W1975" s="1" t="s">
        <v>177</v>
      </c>
      <c r="X1975" s="1" t="str">
        <f t="shared" si="954"/>
        <v>No</v>
      </c>
      <c r="AB1975" t="s">
        <v>387</v>
      </c>
      <c r="AC1975" t="str">
        <f t="shared" si="955"/>
        <v>No</v>
      </c>
      <c r="AD1975" t="str">
        <f t="shared" si="933"/>
        <v>Yes</v>
      </c>
      <c r="AE1975" t="str">
        <f t="shared" si="934"/>
        <v>Yes</v>
      </c>
      <c r="AF1975" t="str">
        <f t="shared" si="935"/>
        <v>Yes</v>
      </c>
      <c r="AG1975" t="str">
        <f t="shared" si="936"/>
        <v>Yes</v>
      </c>
      <c r="AH1975" s="1" t="s">
        <v>348</v>
      </c>
      <c r="AI1975" t="s">
        <v>348</v>
      </c>
      <c r="AJ1975" t="str">
        <f t="shared" si="957"/>
        <v/>
      </c>
      <c r="AK1975" t="str">
        <f t="shared" si="937"/>
        <v>PCP</v>
      </c>
      <c r="AL1975" t="str">
        <f t="shared" si="938"/>
        <v>Consumer</v>
      </c>
      <c r="AM1975" t="str">
        <f t="shared" si="929"/>
        <v>Industrial</v>
      </c>
      <c r="AN1975" t="str">
        <f t="shared" si="930"/>
        <v>Pharmaceutical</v>
      </c>
      <c r="AO1975" t="str">
        <f t="shared" si="931"/>
        <v/>
      </c>
      <c r="AP1975" t="str">
        <f t="shared" si="932"/>
        <v/>
      </c>
    </row>
    <row r="1976" spans="1:42" hidden="1" x14ac:dyDescent="0.35">
      <c r="A1976" s="15">
        <v>40870855</v>
      </c>
      <c r="B1976" s="15" t="s">
        <v>577</v>
      </c>
      <c r="C1976" s="1" t="s">
        <v>578</v>
      </c>
      <c r="D1976" s="1">
        <v>2017</v>
      </c>
      <c r="E1976" s="1" t="s">
        <v>618</v>
      </c>
      <c r="F1976" s="1">
        <v>90851</v>
      </c>
      <c r="G1976" s="1" t="s">
        <v>344</v>
      </c>
      <c r="H1976" s="1"/>
      <c r="I1976" s="1" t="s">
        <v>596</v>
      </c>
      <c r="J1976" s="1">
        <v>4433</v>
      </c>
      <c r="K1976" s="1" t="s">
        <v>614</v>
      </c>
      <c r="L1976" s="1" t="s">
        <v>532</v>
      </c>
      <c r="M1976" s="1"/>
      <c r="N1976" s="1" t="s">
        <v>606</v>
      </c>
      <c r="O1976" s="1" t="str">
        <f t="shared" si="948"/>
        <v>No</v>
      </c>
      <c r="P1976" s="1" t="s">
        <v>722</v>
      </c>
      <c r="Q1976" s="1">
        <v>0</v>
      </c>
      <c r="R1976" s="1">
        <f t="shared" si="944"/>
        <v>0</v>
      </c>
      <c r="S1976" s="1"/>
      <c r="T1976" s="1" t="s">
        <v>7</v>
      </c>
      <c r="U1976" s="1">
        <f>R1976/1</f>
        <v>0</v>
      </c>
      <c r="V1976" s="1">
        <f>S1976</f>
        <v>0</v>
      </c>
      <c r="W1976" s="1" t="s">
        <v>177</v>
      </c>
      <c r="X1976" s="1" t="str">
        <f t="shared" si="954"/>
        <v>No</v>
      </c>
      <c r="AB1976" t="s">
        <v>515</v>
      </c>
      <c r="AC1976" t="str">
        <f t="shared" si="955"/>
        <v>No</v>
      </c>
      <c r="AD1976" t="str">
        <f t="shared" si="933"/>
        <v>No</v>
      </c>
      <c r="AE1976" t="str">
        <f t="shared" si="934"/>
        <v>No</v>
      </c>
      <c r="AF1976" t="str">
        <f t="shared" si="935"/>
        <v>No</v>
      </c>
      <c r="AG1976" t="str">
        <f t="shared" si="936"/>
        <v>No</v>
      </c>
      <c r="AH1976" s="1" t="s">
        <v>348</v>
      </c>
      <c r="AI1976" t="s">
        <v>349</v>
      </c>
      <c r="AJ1976" t="str">
        <f t="shared" si="957"/>
        <v/>
      </c>
      <c r="AK1976" t="str">
        <f t="shared" si="937"/>
        <v/>
      </c>
      <c r="AL1976" t="str">
        <f t="shared" si="938"/>
        <v/>
      </c>
      <c r="AM1976" t="str">
        <f t="shared" si="929"/>
        <v/>
      </c>
      <c r="AN1976" t="str">
        <f t="shared" si="930"/>
        <v/>
      </c>
      <c r="AO1976" t="str">
        <f t="shared" si="931"/>
        <v/>
      </c>
      <c r="AP1976" t="str">
        <f t="shared" si="932"/>
        <v>Other</v>
      </c>
    </row>
    <row r="1977" spans="1:42" hidden="1" x14ac:dyDescent="0.35">
      <c r="A1977" s="1">
        <v>40871607</v>
      </c>
      <c r="B1977" s="1" t="s">
        <v>584</v>
      </c>
      <c r="C1977" s="1" t="s">
        <v>585</v>
      </c>
      <c r="D1977" s="1">
        <v>2017</v>
      </c>
      <c r="E1977" s="1" t="s">
        <v>618</v>
      </c>
      <c r="F1977" s="1">
        <v>68002</v>
      </c>
      <c r="G1977" s="1" t="s">
        <v>323</v>
      </c>
      <c r="H1977" s="1" t="s">
        <v>154</v>
      </c>
      <c r="I1977" s="1" t="s">
        <v>597</v>
      </c>
      <c r="J1977" s="1">
        <v>2440</v>
      </c>
      <c r="K1977" s="1" t="s">
        <v>345</v>
      </c>
      <c r="L1977" s="1" t="s">
        <v>345</v>
      </c>
      <c r="M1977" s="1"/>
      <c r="N1977" s="1" t="s">
        <v>606</v>
      </c>
      <c r="O1977" s="1" t="str">
        <f t="shared" si="948"/>
        <v>No</v>
      </c>
      <c r="P1977" s="1" t="s">
        <v>722</v>
      </c>
      <c r="Q1977" s="1">
        <v>58</v>
      </c>
      <c r="R1977" s="1">
        <f t="shared" si="944"/>
        <v>0</v>
      </c>
      <c r="S1977" s="1">
        <v>58</v>
      </c>
      <c r="T1977" s="1" t="s">
        <v>30</v>
      </c>
      <c r="U1977" s="1">
        <f t="shared" ref="U1977:V1979" si="958">R1977/1000</f>
        <v>0</v>
      </c>
      <c r="V1977" s="1">
        <f t="shared" si="958"/>
        <v>5.8000000000000003E-2</v>
      </c>
      <c r="W1977" s="1" t="s">
        <v>318</v>
      </c>
      <c r="X1977" s="1" t="str">
        <f t="shared" si="954"/>
        <v>No</v>
      </c>
      <c r="AB1977" t="s">
        <v>494</v>
      </c>
      <c r="AC1977" t="str">
        <f t="shared" si="955"/>
        <v>No</v>
      </c>
      <c r="AD1977" t="str">
        <f t="shared" si="933"/>
        <v>No</v>
      </c>
      <c r="AE1977" t="str">
        <f t="shared" si="934"/>
        <v>No</v>
      </c>
      <c r="AF1977" t="str">
        <f t="shared" si="935"/>
        <v>No</v>
      </c>
      <c r="AG1977" t="str">
        <f t="shared" si="936"/>
        <v>Yes</v>
      </c>
      <c r="AH1977" s="1" t="s">
        <v>348</v>
      </c>
      <c r="AI1977" t="s">
        <v>348</v>
      </c>
      <c r="AJ1977" t="str">
        <f t="shared" si="957"/>
        <v/>
      </c>
      <c r="AK1977" t="str">
        <f t="shared" si="937"/>
        <v/>
      </c>
      <c r="AL1977" t="str">
        <f t="shared" si="938"/>
        <v/>
      </c>
      <c r="AM1977" t="str">
        <f t="shared" si="929"/>
        <v/>
      </c>
      <c r="AN1977" t="str">
        <f t="shared" si="930"/>
        <v>Pharmaceutical</v>
      </c>
      <c r="AO1977" t="str">
        <f t="shared" si="931"/>
        <v/>
      </c>
      <c r="AP1977" t="str">
        <f t="shared" si="932"/>
        <v/>
      </c>
    </row>
    <row r="1978" spans="1:42" hidden="1" x14ac:dyDescent="0.35">
      <c r="A1978" s="1">
        <v>40871607</v>
      </c>
      <c r="B1978" s="1" t="s">
        <v>584</v>
      </c>
      <c r="C1978" s="1" t="s">
        <v>585</v>
      </c>
      <c r="D1978" s="1">
        <v>2017</v>
      </c>
      <c r="E1978" s="1" t="s">
        <v>618</v>
      </c>
      <c r="F1978" s="1">
        <v>68012</v>
      </c>
      <c r="G1978" s="1" t="s">
        <v>330</v>
      </c>
      <c r="H1978" s="1" t="s">
        <v>161</v>
      </c>
      <c r="I1978" s="1" t="s">
        <v>597</v>
      </c>
      <c r="J1978" s="1">
        <v>2440</v>
      </c>
      <c r="K1978" s="1" t="s">
        <v>345</v>
      </c>
      <c r="L1978" s="1" t="s">
        <v>345</v>
      </c>
      <c r="M1978" s="1"/>
      <c r="N1978" s="1" t="s">
        <v>606</v>
      </c>
      <c r="O1978" s="1" t="str">
        <f t="shared" si="948"/>
        <v>No</v>
      </c>
      <c r="P1978" s="1" t="s">
        <v>722</v>
      </c>
      <c r="Q1978" s="1">
        <v>20</v>
      </c>
      <c r="R1978" s="1">
        <f t="shared" si="944"/>
        <v>0</v>
      </c>
      <c r="S1978" s="1">
        <v>13</v>
      </c>
      <c r="T1978" s="1" t="s">
        <v>30</v>
      </c>
      <c r="U1978" s="1">
        <f t="shared" si="958"/>
        <v>0</v>
      </c>
      <c r="V1978" s="1">
        <f t="shared" si="958"/>
        <v>1.2999999999999999E-2</v>
      </c>
      <c r="W1978" s="1" t="s">
        <v>318</v>
      </c>
      <c r="X1978" s="1" t="str">
        <f t="shared" si="954"/>
        <v>No</v>
      </c>
      <c r="AB1978" s="1" t="s">
        <v>370</v>
      </c>
      <c r="AC1978" t="str">
        <f t="shared" si="955"/>
        <v>No</v>
      </c>
      <c r="AD1978" t="str">
        <f t="shared" si="933"/>
        <v>No</v>
      </c>
      <c r="AE1978" t="str">
        <f t="shared" si="934"/>
        <v>No</v>
      </c>
      <c r="AF1978" t="str">
        <f t="shared" si="935"/>
        <v>No</v>
      </c>
      <c r="AG1978" t="str">
        <f t="shared" si="936"/>
        <v>Yes</v>
      </c>
      <c r="AH1978" s="1" t="s">
        <v>348</v>
      </c>
      <c r="AI1978" t="s">
        <v>348</v>
      </c>
      <c r="AJ1978" t="str">
        <f t="shared" si="957"/>
        <v/>
      </c>
      <c r="AK1978" t="str">
        <f t="shared" si="937"/>
        <v/>
      </c>
      <c r="AL1978" t="str">
        <f t="shared" si="938"/>
        <v/>
      </c>
      <c r="AM1978" t="str">
        <f t="shared" si="929"/>
        <v/>
      </c>
      <c r="AN1978" t="str">
        <f t="shared" si="930"/>
        <v>Pharmaceutical</v>
      </c>
      <c r="AO1978" t="str">
        <f t="shared" si="931"/>
        <v/>
      </c>
      <c r="AP1978" t="str">
        <f t="shared" si="932"/>
        <v/>
      </c>
    </row>
    <row r="1979" spans="1:42" hidden="1" x14ac:dyDescent="0.35">
      <c r="A1979" s="1">
        <v>40871607</v>
      </c>
      <c r="B1979" s="1" t="s">
        <v>584</v>
      </c>
      <c r="C1979" s="1" t="s">
        <v>585</v>
      </c>
      <c r="D1979" s="1">
        <v>2017</v>
      </c>
      <c r="E1979" s="1" t="s">
        <v>618</v>
      </c>
      <c r="F1979" s="1">
        <v>67436</v>
      </c>
      <c r="G1979" s="1" t="s">
        <v>234</v>
      </c>
      <c r="H1979" s="1" t="s">
        <v>72</v>
      </c>
      <c r="I1979" s="1" t="s">
        <v>597</v>
      </c>
      <c r="J1979" s="1">
        <v>2440</v>
      </c>
      <c r="K1979" s="1" t="s">
        <v>345</v>
      </c>
      <c r="L1979" s="1" t="s">
        <v>544</v>
      </c>
      <c r="M1979" s="1" t="s">
        <v>345</v>
      </c>
      <c r="N1979" s="1" t="s">
        <v>607</v>
      </c>
      <c r="O1979" s="1" t="str">
        <f t="shared" si="948"/>
        <v>Yes</v>
      </c>
      <c r="P1979" s="1" t="s">
        <v>349</v>
      </c>
      <c r="Q1979" s="1">
        <v>44.6</v>
      </c>
      <c r="R1979" s="1">
        <f t="shared" si="944"/>
        <v>44.6</v>
      </c>
      <c r="S1979" s="1">
        <v>20</v>
      </c>
      <c r="T1979" s="1" t="s">
        <v>30</v>
      </c>
      <c r="U1979" s="1">
        <f t="shared" si="958"/>
        <v>4.4600000000000001E-2</v>
      </c>
      <c r="V1979" s="1">
        <f t="shared" si="958"/>
        <v>0.02</v>
      </c>
      <c r="W1979" s="1" t="s">
        <v>231</v>
      </c>
      <c r="X1979" s="1" t="str">
        <f t="shared" si="954"/>
        <v>Yes</v>
      </c>
      <c r="AB1979" t="s">
        <v>413</v>
      </c>
      <c r="AC1979" s="1" t="s">
        <v>349</v>
      </c>
      <c r="AD1979" t="str">
        <f t="shared" si="933"/>
        <v>Yes</v>
      </c>
      <c r="AE1979" t="str">
        <f t="shared" si="934"/>
        <v>Yes</v>
      </c>
      <c r="AF1979" t="str">
        <f t="shared" si="935"/>
        <v>Yes</v>
      </c>
      <c r="AG1979" t="str">
        <f t="shared" si="936"/>
        <v>Yes</v>
      </c>
      <c r="AH1979" s="1" t="s">
        <v>348</v>
      </c>
      <c r="AI1979" t="s">
        <v>348</v>
      </c>
      <c r="AJ1979" t="str">
        <f t="shared" si="957"/>
        <v>Pesticide</v>
      </c>
      <c r="AK1979" t="str">
        <f t="shared" si="937"/>
        <v>PCP</v>
      </c>
      <c r="AL1979" t="str">
        <f t="shared" si="938"/>
        <v>Consumer</v>
      </c>
      <c r="AM1979" t="str">
        <f t="shared" ref="AM1979:AM2042" si="959">IF(AF1979="Yes", "Industrial", "")</f>
        <v>Industrial</v>
      </c>
      <c r="AN1979" t="str">
        <f t="shared" ref="AN1979:AN2042" si="960">IF(AG1979="Yes", "Pharmaceutical", "")</f>
        <v>Pharmaceutical</v>
      </c>
      <c r="AO1979" t="str">
        <f t="shared" ref="AO1979:AO2042" si="961">IF(AH1979="Yes", "PAH", "")</f>
        <v/>
      </c>
      <c r="AP1979" t="str">
        <f t="shared" ref="AP1979:AP2042" si="962">IF(AI1979="Yes", "Other", "")</f>
        <v/>
      </c>
    </row>
    <row r="1980" spans="1:42" hidden="1" x14ac:dyDescent="0.35">
      <c r="A1980" s="1">
        <v>40871607</v>
      </c>
      <c r="B1980" s="1" t="s">
        <v>584</v>
      </c>
      <c r="C1980" s="1" t="s">
        <v>585</v>
      </c>
      <c r="D1980" s="1">
        <v>2017</v>
      </c>
      <c r="E1980" s="1" t="s">
        <v>618</v>
      </c>
      <c r="F1980" s="1">
        <v>62829</v>
      </c>
      <c r="G1980" s="1" t="s">
        <v>225</v>
      </c>
      <c r="H1980" s="1" t="s">
        <v>402</v>
      </c>
      <c r="I1980" s="1" t="s">
        <v>596</v>
      </c>
      <c r="J1980" s="1">
        <v>4433</v>
      </c>
      <c r="K1980" s="1" t="s">
        <v>614</v>
      </c>
      <c r="L1980" s="1" t="s">
        <v>555</v>
      </c>
      <c r="M1980" s="1"/>
      <c r="N1980" s="1" t="s">
        <v>606</v>
      </c>
      <c r="O1980" s="1" t="str">
        <f t="shared" si="948"/>
        <v>No</v>
      </c>
      <c r="P1980" s="1" t="s">
        <v>722</v>
      </c>
      <c r="Q1980" s="1">
        <v>1.6</v>
      </c>
      <c r="R1980" s="1">
        <f t="shared" si="944"/>
        <v>0</v>
      </c>
      <c r="S1980" s="1">
        <v>1.6</v>
      </c>
      <c r="T1980" s="1" t="s">
        <v>7</v>
      </c>
      <c r="U1980" s="1">
        <f>R1980/1</f>
        <v>0</v>
      </c>
      <c r="V1980" s="1">
        <f>S1980</f>
        <v>1.6</v>
      </c>
      <c r="W1980" s="1" t="s">
        <v>199</v>
      </c>
      <c r="X1980" s="1" t="str">
        <f t="shared" si="954"/>
        <v>No</v>
      </c>
      <c r="AB1980" t="s">
        <v>403</v>
      </c>
      <c r="AC1980" t="str">
        <f>IF(ISNUMBER(SEARCH("Pesticide, active_ingredient", AB1980)), "Yes", "No")</f>
        <v>No</v>
      </c>
      <c r="AD1980" t="str">
        <f t="shared" si="933"/>
        <v>No</v>
      </c>
      <c r="AE1980" t="str">
        <f t="shared" si="934"/>
        <v>Yes</v>
      </c>
      <c r="AF1980" t="str">
        <f t="shared" si="935"/>
        <v>Yes</v>
      </c>
      <c r="AG1980" t="str">
        <f t="shared" si="936"/>
        <v>No</v>
      </c>
      <c r="AH1980" s="1" t="s">
        <v>348</v>
      </c>
      <c r="AI1980" t="s">
        <v>348</v>
      </c>
      <c r="AJ1980" t="str">
        <f t="shared" si="957"/>
        <v/>
      </c>
      <c r="AK1980" t="str">
        <f t="shared" si="937"/>
        <v/>
      </c>
      <c r="AL1980" t="str">
        <f t="shared" si="938"/>
        <v>Consumer</v>
      </c>
      <c r="AM1980" t="str">
        <f t="shared" si="959"/>
        <v>Industrial</v>
      </c>
      <c r="AN1980" t="str">
        <f t="shared" si="960"/>
        <v/>
      </c>
      <c r="AO1980" t="str">
        <f t="shared" si="961"/>
        <v/>
      </c>
      <c r="AP1980" t="str">
        <f t="shared" si="962"/>
        <v/>
      </c>
    </row>
    <row r="1981" spans="1:42" hidden="1" x14ac:dyDescent="0.35">
      <c r="A1981" s="1">
        <v>40871607</v>
      </c>
      <c r="B1981" s="1" t="s">
        <v>584</v>
      </c>
      <c r="C1981" s="1" t="s">
        <v>585</v>
      </c>
      <c r="D1981" s="1">
        <v>2017</v>
      </c>
      <c r="E1981" s="1" t="s">
        <v>618</v>
      </c>
      <c r="F1981" s="1">
        <v>68015</v>
      </c>
      <c r="G1981" s="1" t="s">
        <v>332</v>
      </c>
      <c r="H1981" s="1" t="s">
        <v>163</v>
      </c>
      <c r="I1981" s="1" t="s">
        <v>597</v>
      </c>
      <c r="J1981" s="1">
        <v>2440</v>
      </c>
      <c r="K1981" s="1" t="s">
        <v>345</v>
      </c>
      <c r="L1981" s="1" t="s">
        <v>561</v>
      </c>
      <c r="M1981" s="1"/>
      <c r="N1981" s="1" t="s">
        <v>606</v>
      </c>
      <c r="O1981" s="1" t="str">
        <f t="shared" si="948"/>
        <v>No</v>
      </c>
      <c r="P1981" s="1" t="s">
        <v>722</v>
      </c>
      <c r="Q1981" s="1">
        <v>270</v>
      </c>
      <c r="R1981" s="1">
        <f t="shared" si="944"/>
        <v>0</v>
      </c>
      <c r="S1981" s="1">
        <v>270</v>
      </c>
      <c r="T1981" s="1" t="s">
        <v>30</v>
      </c>
      <c r="U1981" s="1">
        <f>R1981/1000</f>
        <v>0</v>
      </c>
      <c r="V1981" s="1">
        <f>S1981/1000</f>
        <v>0.27</v>
      </c>
      <c r="W1981" s="1" t="s">
        <v>318</v>
      </c>
      <c r="X1981" s="1" t="str">
        <f t="shared" si="954"/>
        <v>No</v>
      </c>
      <c r="AB1981" t="s">
        <v>501</v>
      </c>
      <c r="AC1981" t="str">
        <f>IF(ISNUMBER(SEARCH("Pesticide, active_ingredient", AB1981)), "Yes", "No")</f>
        <v>No</v>
      </c>
      <c r="AD1981" t="str">
        <f t="shared" si="933"/>
        <v>No</v>
      </c>
      <c r="AE1981" t="str">
        <f t="shared" si="934"/>
        <v>No</v>
      </c>
      <c r="AF1981" t="str">
        <f t="shared" si="935"/>
        <v>Yes</v>
      </c>
      <c r="AG1981" t="str">
        <f t="shared" si="936"/>
        <v>Yes</v>
      </c>
      <c r="AH1981" s="1" t="s">
        <v>348</v>
      </c>
      <c r="AI1981" t="s">
        <v>348</v>
      </c>
      <c r="AJ1981" t="str">
        <f t="shared" si="957"/>
        <v/>
      </c>
      <c r="AK1981" t="str">
        <f t="shared" si="937"/>
        <v/>
      </c>
      <c r="AL1981" t="str">
        <f t="shared" si="938"/>
        <v/>
      </c>
      <c r="AM1981" t="str">
        <f t="shared" si="959"/>
        <v>Industrial</v>
      </c>
      <c r="AN1981" t="str">
        <f t="shared" si="960"/>
        <v>Pharmaceutical</v>
      </c>
      <c r="AO1981" t="str">
        <f t="shared" si="961"/>
        <v/>
      </c>
      <c r="AP1981" t="str">
        <f t="shared" si="962"/>
        <v/>
      </c>
    </row>
    <row r="1982" spans="1:42" hidden="1" x14ac:dyDescent="0.35">
      <c r="A1982" s="1">
        <v>40871607</v>
      </c>
      <c r="B1982" s="1" t="s">
        <v>584</v>
      </c>
      <c r="C1982" s="1" t="s">
        <v>585</v>
      </c>
      <c r="D1982" s="1">
        <v>2017</v>
      </c>
      <c r="E1982" s="1" t="s">
        <v>618</v>
      </c>
      <c r="F1982" s="1">
        <v>77146</v>
      </c>
      <c r="G1982" s="1" t="s">
        <v>340</v>
      </c>
      <c r="H1982" s="1" t="s">
        <v>171</v>
      </c>
      <c r="I1982" s="1" t="s">
        <v>596</v>
      </c>
      <c r="J1982" s="1">
        <v>4433</v>
      </c>
      <c r="K1982" s="1" t="s">
        <v>614</v>
      </c>
      <c r="L1982" s="1" t="s">
        <v>562</v>
      </c>
      <c r="M1982" s="1"/>
      <c r="N1982" s="1" t="s">
        <v>606</v>
      </c>
      <c r="O1982" s="1" t="str">
        <f t="shared" si="948"/>
        <v>No</v>
      </c>
      <c r="P1982" s="1" t="s">
        <v>722</v>
      </c>
      <c r="Q1982" s="1">
        <v>0.08</v>
      </c>
      <c r="R1982" s="1">
        <f t="shared" si="944"/>
        <v>0</v>
      </c>
      <c r="S1982" s="1">
        <v>0.08</v>
      </c>
      <c r="T1982" s="1" t="s">
        <v>7</v>
      </c>
      <c r="U1982" s="1">
        <f>R1982/1</f>
        <v>0</v>
      </c>
      <c r="V1982" s="1">
        <f>S1982</f>
        <v>0.08</v>
      </c>
      <c r="W1982" s="1" t="s">
        <v>318</v>
      </c>
      <c r="X1982" s="1" t="str">
        <f t="shared" si="954"/>
        <v>No</v>
      </c>
      <c r="AB1982" t="s">
        <v>511</v>
      </c>
      <c r="AC1982" t="str">
        <f>IF(ISNUMBER(SEARCH("Pesticide, active_ingredient", AB1982)), "Yes", "No")</f>
        <v>No</v>
      </c>
      <c r="AD1982" t="str">
        <f t="shared" si="933"/>
        <v>No</v>
      </c>
      <c r="AE1982" t="str">
        <f t="shared" si="934"/>
        <v>Yes</v>
      </c>
      <c r="AF1982" t="str">
        <f t="shared" si="935"/>
        <v>Yes</v>
      </c>
      <c r="AG1982" t="str">
        <f t="shared" si="936"/>
        <v>Yes</v>
      </c>
      <c r="AH1982" s="1" t="s">
        <v>348</v>
      </c>
      <c r="AI1982" t="s">
        <v>348</v>
      </c>
      <c r="AJ1982" t="str">
        <f t="shared" si="957"/>
        <v/>
      </c>
      <c r="AK1982" t="str">
        <f t="shared" si="937"/>
        <v/>
      </c>
      <c r="AL1982" t="str">
        <f t="shared" si="938"/>
        <v>Consumer</v>
      </c>
      <c r="AM1982" t="str">
        <f t="shared" si="959"/>
        <v>Industrial</v>
      </c>
      <c r="AN1982" t="str">
        <f t="shared" si="960"/>
        <v>Pharmaceutical</v>
      </c>
      <c r="AO1982" t="str">
        <f t="shared" si="961"/>
        <v/>
      </c>
      <c r="AP1982" t="str">
        <f t="shared" si="962"/>
        <v/>
      </c>
    </row>
    <row r="1983" spans="1:42" hidden="1" x14ac:dyDescent="0.35">
      <c r="A1983" s="1">
        <v>40871607</v>
      </c>
      <c r="B1983" s="1" t="s">
        <v>584</v>
      </c>
      <c r="C1983" s="1" t="s">
        <v>585</v>
      </c>
      <c r="D1983" s="1">
        <v>2017</v>
      </c>
      <c r="E1983" s="1" t="s">
        <v>618</v>
      </c>
      <c r="F1983" s="1">
        <v>63145</v>
      </c>
      <c r="G1983" s="1" t="s">
        <v>229</v>
      </c>
      <c r="H1983" s="1" t="s">
        <v>68</v>
      </c>
      <c r="I1983" s="1" t="s">
        <v>596</v>
      </c>
      <c r="J1983" s="1">
        <v>4433</v>
      </c>
      <c r="K1983" s="1" t="s">
        <v>614</v>
      </c>
      <c r="L1983" s="1" t="s">
        <v>532</v>
      </c>
      <c r="M1983" s="1"/>
      <c r="N1983" s="1" t="s">
        <v>606</v>
      </c>
      <c r="O1983" s="1" t="str">
        <f t="shared" si="948"/>
        <v>No</v>
      </c>
      <c r="P1983" s="1" t="s">
        <v>722</v>
      </c>
      <c r="Q1983" s="1">
        <v>0.32</v>
      </c>
      <c r="R1983" s="1">
        <f t="shared" si="944"/>
        <v>0</v>
      </c>
      <c r="S1983" s="1">
        <v>0.32</v>
      </c>
      <c r="T1983" s="1" t="s">
        <v>7</v>
      </c>
      <c r="U1983" s="1">
        <f>R1983/1</f>
        <v>0</v>
      </c>
      <c r="V1983" s="1">
        <f>S1983</f>
        <v>0.32</v>
      </c>
      <c r="W1983" s="1" t="s">
        <v>177</v>
      </c>
      <c r="X1983" s="1" t="str">
        <f t="shared" si="954"/>
        <v>No</v>
      </c>
      <c r="AB1983" s="1" t="s">
        <v>409</v>
      </c>
      <c r="AC1983" t="str">
        <f>IF(ISNUMBER(SEARCH("Pesticide, active_ingredient", AB1983)), "Yes", "No")</f>
        <v>No</v>
      </c>
      <c r="AD1983" t="str">
        <f t="shared" ref="AD1983:AD2046" si="963">IF(ISNUMBER(SEARCH("Personal_care", AB1983)), "Yes", "No")</f>
        <v>No</v>
      </c>
      <c r="AE1983" t="str">
        <f t="shared" ref="AE1983:AE2046" si="964">IF(ISNUMBER(SEARCH("Consumer_use", AB1983)), "Yes", "No")</f>
        <v>No</v>
      </c>
      <c r="AF1983" t="str">
        <f t="shared" ref="AF1983:AF2046" si="965">IF(ISNUMBER(SEARCH("Industrial_manufacturing", AB1983)), "Yes", "No")</f>
        <v>No</v>
      </c>
      <c r="AG1983" t="str">
        <f t="shared" ref="AG1983:AG2046" si="966">IF(ISNUMBER(SEARCH("Drug", AB1983)), "Yes", "No")</f>
        <v>No</v>
      </c>
      <c r="AH1983" s="1" t="s">
        <v>348</v>
      </c>
      <c r="AI1983" t="s">
        <v>349</v>
      </c>
      <c r="AJ1983" t="str">
        <f t="shared" si="957"/>
        <v/>
      </c>
      <c r="AK1983" t="str">
        <f t="shared" si="937"/>
        <v/>
      </c>
      <c r="AL1983" t="str">
        <f t="shared" si="938"/>
        <v/>
      </c>
      <c r="AM1983" t="str">
        <f t="shared" si="959"/>
        <v/>
      </c>
      <c r="AN1983" t="str">
        <f t="shared" si="960"/>
        <v/>
      </c>
      <c r="AO1983" t="str">
        <f t="shared" si="961"/>
        <v/>
      </c>
      <c r="AP1983" t="str">
        <f t="shared" si="962"/>
        <v>Other</v>
      </c>
    </row>
    <row r="1984" spans="1:42" hidden="1" x14ac:dyDescent="0.35">
      <c r="A1984" s="1">
        <v>4087000</v>
      </c>
      <c r="B1984" s="1" t="s">
        <v>3</v>
      </c>
      <c r="C1984" s="1" t="s">
        <v>4</v>
      </c>
      <c r="D1984" s="1">
        <v>2017</v>
      </c>
      <c r="E1984" s="1" t="s">
        <v>618</v>
      </c>
      <c r="F1984" s="1">
        <v>34571</v>
      </c>
      <c r="G1984" s="1" t="s">
        <v>189</v>
      </c>
      <c r="H1984" s="1" t="s">
        <v>20</v>
      </c>
      <c r="I1984" s="1" t="s">
        <v>596</v>
      </c>
      <c r="J1984" s="1">
        <v>4433</v>
      </c>
      <c r="K1984" s="1" t="s">
        <v>614</v>
      </c>
      <c r="L1984" s="1" t="s">
        <v>544</v>
      </c>
      <c r="M1984" s="1"/>
      <c r="N1984" s="1" t="s">
        <v>606</v>
      </c>
      <c r="O1984" s="1" t="str">
        <f t="shared" ref="O1984:O2012" si="967">IF(N1984="&lt;", "No", "Yes")</f>
        <v>No</v>
      </c>
      <c r="P1984" s="1" t="s">
        <v>722</v>
      </c>
      <c r="Q1984" s="1">
        <v>0.08</v>
      </c>
      <c r="R1984" s="1">
        <f t="shared" si="944"/>
        <v>0</v>
      </c>
      <c r="S1984" s="1">
        <f>IF(O1984="No", Q1984, " ")</f>
        <v>0.08</v>
      </c>
      <c r="T1984" s="1" t="s">
        <v>7</v>
      </c>
      <c r="U1984" s="1">
        <f>R1984/1</f>
        <v>0</v>
      </c>
      <c r="V1984" s="1">
        <f>S1984</f>
        <v>0.08</v>
      </c>
      <c r="W1984" s="1" t="s">
        <v>177</v>
      </c>
      <c r="X1984" s="1" t="str">
        <f t="shared" si="954"/>
        <v>No</v>
      </c>
      <c r="AB1984" t="s">
        <v>361</v>
      </c>
      <c r="AC1984" t="s">
        <v>349</v>
      </c>
      <c r="AD1984" t="str">
        <f t="shared" si="963"/>
        <v>Yes</v>
      </c>
      <c r="AE1984" t="str">
        <f t="shared" si="964"/>
        <v>Yes</v>
      </c>
      <c r="AF1984" t="str">
        <f t="shared" si="965"/>
        <v>Yes</v>
      </c>
      <c r="AG1984" t="str">
        <f t="shared" si="966"/>
        <v>Yes</v>
      </c>
      <c r="AH1984" t="s">
        <v>348</v>
      </c>
      <c r="AI1984" t="s">
        <v>348</v>
      </c>
      <c r="AJ1984" t="str">
        <f t="shared" si="957"/>
        <v>Pesticide</v>
      </c>
      <c r="AK1984" t="str">
        <f t="shared" si="937"/>
        <v>PCP</v>
      </c>
      <c r="AL1984" t="str">
        <f t="shared" si="938"/>
        <v>Consumer</v>
      </c>
      <c r="AM1984" t="str">
        <f t="shared" si="959"/>
        <v>Industrial</v>
      </c>
      <c r="AN1984" t="str">
        <f t="shared" si="960"/>
        <v>Pharmaceutical</v>
      </c>
      <c r="AO1984" t="str">
        <f t="shared" si="961"/>
        <v/>
      </c>
      <c r="AP1984" t="str">
        <f t="shared" si="962"/>
        <v/>
      </c>
    </row>
    <row r="1985" spans="1:42" hidden="1" x14ac:dyDescent="0.35">
      <c r="A1985" s="1">
        <v>40871607</v>
      </c>
      <c r="B1985" s="1" t="s">
        <v>584</v>
      </c>
      <c r="C1985" s="1" t="s">
        <v>585</v>
      </c>
      <c r="D1985" s="1">
        <v>2017</v>
      </c>
      <c r="E1985" s="1" t="s">
        <v>618</v>
      </c>
      <c r="F1985" s="1">
        <v>68252</v>
      </c>
      <c r="G1985" s="1" t="s">
        <v>339</v>
      </c>
      <c r="H1985" s="1" t="s">
        <v>170</v>
      </c>
      <c r="I1985" s="1" t="s">
        <v>597</v>
      </c>
      <c r="J1985" s="1">
        <v>2440</v>
      </c>
      <c r="K1985" s="1" t="s">
        <v>345</v>
      </c>
      <c r="L1985" s="1" t="s">
        <v>345</v>
      </c>
      <c r="M1985" s="1"/>
      <c r="N1985" s="1" t="s">
        <v>606</v>
      </c>
      <c r="O1985" s="1" t="str">
        <f t="shared" si="967"/>
        <v>No</v>
      </c>
      <c r="P1985" s="1" t="s">
        <v>722</v>
      </c>
      <c r="Q1985" s="1">
        <v>20</v>
      </c>
      <c r="R1985" s="1">
        <f t="shared" si="944"/>
        <v>0</v>
      </c>
      <c r="S1985" s="1">
        <v>20</v>
      </c>
      <c r="T1985" s="1" t="s">
        <v>30</v>
      </c>
      <c r="U1985" s="1">
        <f>R1985/1000</f>
        <v>0</v>
      </c>
      <c r="V1985" s="1">
        <f>S1985/1000</f>
        <v>0.02</v>
      </c>
      <c r="W1985" s="1" t="s">
        <v>318</v>
      </c>
      <c r="X1985" s="1" t="str">
        <f t="shared" si="954"/>
        <v>No</v>
      </c>
      <c r="AB1985" s="1" t="s">
        <v>506</v>
      </c>
      <c r="AC1985" t="str">
        <f>IF(ISNUMBER(SEARCH("Pesticide, active_ingredient", AB1985)), "Yes", "No")</f>
        <v>No</v>
      </c>
      <c r="AD1985" t="str">
        <f t="shared" si="963"/>
        <v>No</v>
      </c>
      <c r="AE1985" t="str">
        <f t="shared" si="964"/>
        <v>No</v>
      </c>
      <c r="AF1985" t="str">
        <f t="shared" si="965"/>
        <v>No</v>
      </c>
      <c r="AG1985" t="str">
        <f t="shared" si="966"/>
        <v>Yes</v>
      </c>
      <c r="AH1985" s="1" t="s">
        <v>348</v>
      </c>
      <c r="AI1985" t="s">
        <v>348</v>
      </c>
      <c r="AJ1985" t="str">
        <f t="shared" si="957"/>
        <v/>
      </c>
      <c r="AK1985" t="str">
        <f t="shared" si="937"/>
        <v/>
      </c>
      <c r="AL1985" t="str">
        <f t="shared" si="938"/>
        <v/>
      </c>
      <c r="AM1985" t="str">
        <f t="shared" si="959"/>
        <v/>
      </c>
      <c r="AN1985" t="str">
        <f t="shared" si="960"/>
        <v>Pharmaceutical</v>
      </c>
      <c r="AO1985" t="str">
        <f t="shared" si="961"/>
        <v/>
      </c>
      <c r="AP1985" t="str">
        <f t="shared" si="962"/>
        <v/>
      </c>
    </row>
    <row r="1986" spans="1:42" hidden="1" x14ac:dyDescent="0.35">
      <c r="A1986" s="1">
        <v>40871607</v>
      </c>
      <c r="B1986" s="1" t="s">
        <v>584</v>
      </c>
      <c r="C1986" s="1" t="s">
        <v>585</v>
      </c>
      <c r="D1986" s="1">
        <v>2017</v>
      </c>
      <c r="E1986" s="1" t="s">
        <v>618</v>
      </c>
      <c r="F1986" s="1">
        <v>34694</v>
      </c>
      <c r="G1986" s="1" t="s">
        <v>190</v>
      </c>
      <c r="H1986" s="1" t="s">
        <v>21</v>
      </c>
      <c r="I1986" s="1" t="s">
        <v>596</v>
      </c>
      <c r="J1986" s="1">
        <v>4433</v>
      </c>
      <c r="K1986" s="1" t="s">
        <v>614</v>
      </c>
      <c r="L1986" s="1" t="s">
        <v>547</v>
      </c>
      <c r="M1986" s="1"/>
      <c r="N1986" s="1" t="s">
        <v>606</v>
      </c>
      <c r="O1986" s="1" t="str">
        <f t="shared" si="967"/>
        <v>No</v>
      </c>
      <c r="P1986" s="1" t="s">
        <v>722</v>
      </c>
      <c r="Q1986" s="1">
        <v>0.16</v>
      </c>
      <c r="R1986" s="1">
        <f t="shared" si="944"/>
        <v>0</v>
      </c>
      <c r="S1986" s="1">
        <v>0.16</v>
      </c>
      <c r="T1986" s="1" t="s">
        <v>7</v>
      </c>
      <c r="U1986" s="1">
        <f>R1986/1</f>
        <v>0</v>
      </c>
      <c r="V1986" s="1">
        <f>S1986</f>
        <v>0.16</v>
      </c>
      <c r="W1986" s="1" t="s">
        <v>177</v>
      </c>
      <c r="X1986" s="1" t="str">
        <f t="shared" si="954"/>
        <v>No</v>
      </c>
      <c r="AB1986" t="s">
        <v>357</v>
      </c>
      <c r="AC1986" t="str">
        <f>IF(ISNUMBER(SEARCH("Pesticide, active_ingredient", AB1986)), "Yes", "No")</f>
        <v>No</v>
      </c>
      <c r="AD1986" t="str">
        <f t="shared" si="963"/>
        <v>Yes</v>
      </c>
      <c r="AE1986" t="str">
        <f t="shared" si="964"/>
        <v>Yes</v>
      </c>
      <c r="AF1986" t="str">
        <f t="shared" si="965"/>
        <v>Yes</v>
      </c>
      <c r="AG1986" t="str">
        <f t="shared" si="966"/>
        <v>No</v>
      </c>
      <c r="AH1986" t="s">
        <v>348</v>
      </c>
      <c r="AI1986" t="s">
        <v>348</v>
      </c>
      <c r="AJ1986" t="str">
        <f t="shared" si="957"/>
        <v/>
      </c>
      <c r="AK1986" t="str">
        <f t="shared" ref="AK1986:AK2049" si="968">IF(AD1986="Yes", "PCP", "")</f>
        <v>PCP</v>
      </c>
      <c r="AL1986" t="str">
        <f t="shared" ref="AL1986:AL2049" si="969">IF(AE1986="Yes", "Consumer", "")</f>
        <v>Consumer</v>
      </c>
      <c r="AM1986" t="str">
        <f t="shared" si="959"/>
        <v>Industrial</v>
      </c>
      <c r="AN1986" t="str">
        <f t="shared" si="960"/>
        <v/>
      </c>
      <c r="AO1986" t="str">
        <f t="shared" si="961"/>
        <v/>
      </c>
      <c r="AP1986" t="str">
        <f t="shared" si="962"/>
        <v/>
      </c>
    </row>
    <row r="1987" spans="1:42" hidden="1" x14ac:dyDescent="0.35">
      <c r="A1987" s="1">
        <v>40871607</v>
      </c>
      <c r="B1987" s="1" t="s">
        <v>584</v>
      </c>
      <c r="C1987" s="1" t="s">
        <v>585</v>
      </c>
      <c r="D1987" s="1">
        <v>2017</v>
      </c>
      <c r="E1987" s="1" t="s">
        <v>618</v>
      </c>
      <c r="F1987" s="1">
        <v>67449</v>
      </c>
      <c r="G1987" s="1" t="s">
        <v>245</v>
      </c>
      <c r="H1987" s="1" t="s">
        <v>83</v>
      </c>
      <c r="I1987" s="1" t="s">
        <v>597</v>
      </c>
      <c r="J1987" s="1">
        <v>2440</v>
      </c>
      <c r="K1987" s="1" t="s">
        <v>345</v>
      </c>
      <c r="L1987" s="1" t="s">
        <v>564</v>
      </c>
      <c r="M1987" s="1"/>
      <c r="N1987" s="1" t="s">
        <v>606</v>
      </c>
      <c r="O1987" s="1" t="str">
        <f t="shared" si="967"/>
        <v>No</v>
      </c>
      <c r="P1987" s="1" t="s">
        <v>722</v>
      </c>
      <c r="Q1987" s="1">
        <v>80</v>
      </c>
      <c r="R1987" s="1">
        <f t="shared" si="944"/>
        <v>0</v>
      </c>
      <c r="S1987" s="1">
        <v>80</v>
      </c>
      <c r="T1987" s="1" t="s">
        <v>30</v>
      </c>
      <c r="U1987" s="1">
        <f>R1987/1000</f>
        <v>0</v>
      </c>
      <c r="V1987" s="1">
        <f>S1987/1000</f>
        <v>0.08</v>
      </c>
      <c r="W1987" s="1" t="s">
        <v>231</v>
      </c>
      <c r="X1987" s="1" t="str">
        <f t="shared" si="954"/>
        <v>No</v>
      </c>
      <c r="AB1987" t="s">
        <v>423</v>
      </c>
      <c r="AC1987" s="1" t="s">
        <v>349</v>
      </c>
      <c r="AD1987" t="str">
        <f t="shared" si="963"/>
        <v>No</v>
      </c>
      <c r="AE1987" t="str">
        <f t="shared" si="964"/>
        <v>No</v>
      </c>
      <c r="AF1987" t="str">
        <f t="shared" si="965"/>
        <v>No</v>
      </c>
      <c r="AG1987" t="str">
        <f t="shared" si="966"/>
        <v>Yes</v>
      </c>
      <c r="AH1987" s="1" t="s">
        <v>348</v>
      </c>
      <c r="AI1987" t="s">
        <v>348</v>
      </c>
      <c r="AJ1987" t="str">
        <f t="shared" si="957"/>
        <v>Pesticide</v>
      </c>
      <c r="AK1987" t="str">
        <f t="shared" si="968"/>
        <v/>
      </c>
      <c r="AL1987" t="str">
        <f t="shared" si="969"/>
        <v/>
      </c>
      <c r="AM1987" t="str">
        <f t="shared" si="959"/>
        <v/>
      </c>
      <c r="AN1987" t="str">
        <f t="shared" si="960"/>
        <v>Pharmaceutical</v>
      </c>
      <c r="AO1987" t="str">
        <f t="shared" si="961"/>
        <v/>
      </c>
      <c r="AP1987" t="str">
        <f t="shared" si="962"/>
        <v/>
      </c>
    </row>
    <row r="1988" spans="1:42" hidden="1" x14ac:dyDescent="0.35">
      <c r="A1988" s="1">
        <v>4087000</v>
      </c>
      <c r="B1988" s="1" t="s">
        <v>3</v>
      </c>
      <c r="C1988" s="1" t="s">
        <v>4</v>
      </c>
      <c r="D1988" s="1">
        <v>2017</v>
      </c>
      <c r="E1988" s="1" t="s">
        <v>618</v>
      </c>
      <c r="F1988" s="1">
        <v>61708</v>
      </c>
      <c r="G1988" s="1" t="s">
        <v>202</v>
      </c>
      <c r="H1988" s="1" t="s">
        <v>35</v>
      </c>
      <c r="I1988" s="1" t="s">
        <v>596</v>
      </c>
      <c r="J1988" s="1">
        <v>4433</v>
      </c>
      <c r="K1988" s="1" t="s">
        <v>614</v>
      </c>
      <c r="L1988" s="1" t="s">
        <v>544</v>
      </c>
      <c r="M1988" s="1"/>
      <c r="N1988" s="1" t="s">
        <v>606</v>
      </c>
      <c r="O1988" s="1" t="str">
        <f t="shared" si="967"/>
        <v>No</v>
      </c>
      <c r="P1988" s="1" t="s">
        <v>722</v>
      </c>
      <c r="Q1988" s="1">
        <v>0.32</v>
      </c>
      <c r="R1988" s="1">
        <f t="shared" si="944"/>
        <v>0</v>
      </c>
      <c r="S1988" s="1">
        <f>IF(O1988="No", Q1988, " ")</f>
        <v>0.32</v>
      </c>
      <c r="T1988" s="1" t="s">
        <v>7</v>
      </c>
      <c r="U1988" s="1">
        <f t="shared" ref="U1988:U2005" si="970">R1988/1</f>
        <v>0</v>
      </c>
      <c r="V1988" s="1">
        <f>S1988</f>
        <v>0.32</v>
      </c>
      <c r="W1988" s="1" t="s">
        <v>177</v>
      </c>
      <c r="X1988" s="1" t="str">
        <f t="shared" si="954"/>
        <v>No</v>
      </c>
      <c r="AB1988" s="1" t="s">
        <v>375</v>
      </c>
      <c r="AC1988" s="1" t="s">
        <v>349</v>
      </c>
      <c r="AD1988" t="str">
        <f t="shared" si="963"/>
        <v>Yes</v>
      </c>
      <c r="AE1988" t="str">
        <f t="shared" si="964"/>
        <v>Yes</v>
      </c>
      <c r="AF1988" t="str">
        <f t="shared" si="965"/>
        <v>Yes</v>
      </c>
      <c r="AG1988" t="str">
        <f t="shared" si="966"/>
        <v>Yes</v>
      </c>
      <c r="AH1988" s="1" t="s">
        <v>348</v>
      </c>
      <c r="AI1988" t="s">
        <v>348</v>
      </c>
      <c r="AJ1988" t="str">
        <f t="shared" si="957"/>
        <v>Pesticide</v>
      </c>
      <c r="AK1988" t="str">
        <f t="shared" si="968"/>
        <v>PCP</v>
      </c>
      <c r="AL1988" t="str">
        <f t="shared" si="969"/>
        <v>Consumer</v>
      </c>
      <c r="AM1988" t="str">
        <f t="shared" si="959"/>
        <v>Industrial</v>
      </c>
      <c r="AN1988" t="str">
        <f t="shared" si="960"/>
        <v>Pharmaceutical</v>
      </c>
      <c r="AO1988" t="str">
        <f t="shared" si="961"/>
        <v/>
      </c>
      <c r="AP1988" t="str">
        <f t="shared" si="962"/>
        <v/>
      </c>
    </row>
    <row r="1989" spans="1:42" hidden="1" x14ac:dyDescent="0.35">
      <c r="A1989">
        <v>40870112</v>
      </c>
      <c r="B1989" t="s">
        <v>573</v>
      </c>
      <c r="C1989" t="s">
        <v>574</v>
      </c>
      <c r="D1989">
        <v>2017</v>
      </c>
      <c r="E1989" t="s">
        <v>620</v>
      </c>
      <c r="F1989" s="4">
        <v>63222</v>
      </c>
      <c r="G1989" t="s">
        <v>340</v>
      </c>
      <c r="H1989" t="s">
        <v>171</v>
      </c>
      <c r="I1989" t="s">
        <v>693</v>
      </c>
      <c r="N1989"/>
      <c r="O1989" s="1" t="str">
        <f t="shared" si="967"/>
        <v>Yes</v>
      </c>
      <c r="Q1989">
        <v>2000</v>
      </c>
      <c r="R1989">
        <f t="shared" si="944"/>
        <v>2000</v>
      </c>
      <c r="S1989">
        <v>500</v>
      </c>
      <c r="T1989" t="s">
        <v>622</v>
      </c>
      <c r="U1989">
        <f t="shared" si="970"/>
        <v>2000</v>
      </c>
      <c r="V1989">
        <f t="shared" ref="V1989:V1997" si="971">U1989</f>
        <v>2000</v>
      </c>
      <c r="W1989" t="s">
        <v>648</v>
      </c>
      <c r="X1989" t="str">
        <f t="shared" ref="X1989:X1997" si="972">IF(S1989&lt;R1989, "Yes*", "No")</f>
        <v>Yes*</v>
      </c>
      <c r="AB1989" t="s">
        <v>511</v>
      </c>
      <c r="AC1989" t="str">
        <f t="shared" ref="AC1989:AC1997" si="973">IF(ISNUMBER(SEARCH("Pesticide, active_ingredient", AB1989)), "Yes", "No")</f>
        <v>No</v>
      </c>
      <c r="AD1989" t="str">
        <f t="shared" si="963"/>
        <v>No</v>
      </c>
      <c r="AE1989" t="str">
        <f t="shared" si="964"/>
        <v>Yes</v>
      </c>
      <c r="AF1989" t="str">
        <f t="shared" si="965"/>
        <v>Yes</v>
      </c>
      <c r="AG1989" t="str">
        <f t="shared" si="966"/>
        <v>Yes</v>
      </c>
      <c r="AH1989" t="s">
        <v>349</v>
      </c>
      <c r="AI1989" t="s">
        <v>348</v>
      </c>
      <c r="AJ1989" t="str">
        <f t="shared" si="957"/>
        <v/>
      </c>
      <c r="AK1989" t="str">
        <f t="shared" si="968"/>
        <v/>
      </c>
      <c r="AL1989" t="str">
        <f t="shared" si="969"/>
        <v>Consumer</v>
      </c>
      <c r="AM1989" t="str">
        <f t="shared" si="959"/>
        <v>Industrial</v>
      </c>
      <c r="AN1989" t="str">
        <f t="shared" si="960"/>
        <v>Pharmaceutical</v>
      </c>
      <c r="AO1989" t="str">
        <f t="shared" si="961"/>
        <v>PAH</v>
      </c>
      <c r="AP1989" t="str">
        <f t="shared" si="962"/>
        <v/>
      </c>
    </row>
    <row r="1990" spans="1:42" hidden="1" x14ac:dyDescent="0.35">
      <c r="A1990">
        <v>4087170</v>
      </c>
      <c r="B1990" t="s">
        <v>586</v>
      </c>
      <c r="C1990" t="s">
        <v>587</v>
      </c>
      <c r="D1990">
        <v>2017</v>
      </c>
      <c r="E1990" t="s">
        <v>620</v>
      </c>
      <c r="F1990" s="4">
        <v>63222</v>
      </c>
      <c r="G1990" t="s">
        <v>340</v>
      </c>
      <c r="H1990" t="s">
        <v>171</v>
      </c>
      <c r="I1990" t="s">
        <v>693</v>
      </c>
      <c r="N1990"/>
      <c r="O1990" s="1" t="str">
        <f t="shared" si="967"/>
        <v>Yes</v>
      </c>
      <c r="Q1990">
        <v>1010</v>
      </c>
      <c r="R1990">
        <f t="shared" si="944"/>
        <v>1010</v>
      </c>
      <c r="S1990">
        <v>500</v>
      </c>
      <c r="T1990" t="s">
        <v>622</v>
      </c>
      <c r="U1990">
        <f t="shared" si="970"/>
        <v>1010</v>
      </c>
      <c r="V1990">
        <f t="shared" si="971"/>
        <v>1010</v>
      </c>
      <c r="W1990" t="s">
        <v>648</v>
      </c>
      <c r="X1990" t="str">
        <f t="shared" si="972"/>
        <v>Yes*</v>
      </c>
      <c r="AB1990" t="s">
        <v>511</v>
      </c>
      <c r="AC1990" t="str">
        <f t="shared" si="973"/>
        <v>No</v>
      </c>
      <c r="AD1990" t="str">
        <f t="shared" si="963"/>
        <v>No</v>
      </c>
      <c r="AE1990" t="str">
        <f t="shared" si="964"/>
        <v>Yes</v>
      </c>
      <c r="AF1990" t="str">
        <f t="shared" si="965"/>
        <v>Yes</v>
      </c>
      <c r="AG1990" t="str">
        <f t="shared" si="966"/>
        <v>Yes</v>
      </c>
      <c r="AH1990" t="s">
        <v>349</v>
      </c>
      <c r="AI1990" t="s">
        <v>348</v>
      </c>
      <c r="AJ1990" t="str">
        <f t="shared" si="957"/>
        <v/>
      </c>
      <c r="AK1990" t="str">
        <f t="shared" si="968"/>
        <v/>
      </c>
      <c r="AL1990" t="str">
        <f t="shared" si="969"/>
        <v>Consumer</v>
      </c>
      <c r="AM1990" t="str">
        <f t="shared" si="959"/>
        <v>Industrial</v>
      </c>
      <c r="AN1990" t="str">
        <f t="shared" si="960"/>
        <v>Pharmaceutical</v>
      </c>
      <c r="AO1990" t="str">
        <f t="shared" si="961"/>
        <v>PAH</v>
      </c>
      <c r="AP1990" t="str">
        <f t="shared" si="962"/>
        <v/>
      </c>
    </row>
    <row r="1991" spans="1:42" hidden="1" x14ac:dyDescent="0.35">
      <c r="A1991">
        <v>40871607</v>
      </c>
      <c r="B1991" s="5" t="s">
        <v>584</v>
      </c>
      <c r="C1991" t="s">
        <v>585</v>
      </c>
      <c r="D1991">
        <v>2017</v>
      </c>
      <c r="E1991" t="s">
        <v>620</v>
      </c>
      <c r="F1991" s="4">
        <v>63222</v>
      </c>
      <c r="G1991" t="s">
        <v>340</v>
      </c>
      <c r="H1991" t="s">
        <v>171</v>
      </c>
      <c r="I1991" t="s">
        <v>693</v>
      </c>
      <c r="N1991"/>
      <c r="O1991" s="1" t="str">
        <f t="shared" si="967"/>
        <v>Yes</v>
      </c>
      <c r="Q1991">
        <v>490</v>
      </c>
      <c r="R1991">
        <f t="shared" si="944"/>
        <v>490</v>
      </c>
      <c r="S1991">
        <v>500</v>
      </c>
      <c r="T1991" t="s">
        <v>622</v>
      </c>
      <c r="U1991">
        <f t="shared" si="970"/>
        <v>490</v>
      </c>
      <c r="V1991">
        <f t="shared" si="971"/>
        <v>490</v>
      </c>
      <c r="W1991" t="s">
        <v>648</v>
      </c>
      <c r="X1991" t="str">
        <f t="shared" si="972"/>
        <v>No</v>
      </c>
      <c r="AB1991" t="s">
        <v>511</v>
      </c>
      <c r="AC1991" t="str">
        <f t="shared" si="973"/>
        <v>No</v>
      </c>
      <c r="AD1991" t="str">
        <f t="shared" si="963"/>
        <v>No</v>
      </c>
      <c r="AE1991" t="str">
        <f t="shared" si="964"/>
        <v>Yes</v>
      </c>
      <c r="AF1991" t="str">
        <f t="shared" si="965"/>
        <v>Yes</v>
      </c>
      <c r="AG1991" t="str">
        <f t="shared" si="966"/>
        <v>Yes</v>
      </c>
      <c r="AH1991" t="s">
        <v>349</v>
      </c>
      <c r="AI1991" t="s">
        <v>348</v>
      </c>
      <c r="AJ1991" t="str">
        <f t="shared" si="957"/>
        <v/>
      </c>
      <c r="AK1991" t="str">
        <f t="shared" si="968"/>
        <v/>
      </c>
      <c r="AL1991" t="str">
        <f t="shared" si="969"/>
        <v>Consumer</v>
      </c>
      <c r="AM1991" t="str">
        <f t="shared" si="959"/>
        <v>Industrial</v>
      </c>
      <c r="AN1991" t="str">
        <f t="shared" si="960"/>
        <v>Pharmaceutical</v>
      </c>
      <c r="AO1991" t="str">
        <f t="shared" si="961"/>
        <v>PAH</v>
      </c>
      <c r="AP1991" t="str">
        <f t="shared" si="962"/>
        <v/>
      </c>
    </row>
    <row r="1992" spans="1:42" hidden="1" x14ac:dyDescent="0.35">
      <c r="A1992">
        <v>4087141</v>
      </c>
      <c r="B1992" t="s">
        <v>582</v>
      </c>
      <c r="C1992" t="s">
        <v>583</v>
      </c>
      <c r="D1992">
        <v>2017</v>
      </c>
      <c r="E1992" t="s">
        <v>620</v>
      </c>
      <c r="F1992" s="4">
        <v>63222</v>
      </c>
      <c r="G1992" t="s">
        <v>340</v>
      </c>
      <c r="H1992" t="s">
        <v>171</v>
      </c>
      <c r="I1992" t="s">
        <v>693</v>
      </c>
      <c r="N1992"/>
      <c r="O1992" s="1" t="str">
        <f t="shared" si="967"/>
        <v>Yes</v>
      </c>
      <c r="Q1992">
        <v>1070</v>
      </c>
      <c r="R1992">
        <f t="shared" si="944"/>
        <v>1070</v>
      </c>
      <c r="S1992">
        <v>500</v>
      </c>
      <c r="T1992" t="s">
        <v>622</v>
      </c>
      <c r="U1992">
        <f t="shared" si="970"/>
        <v>1070</v>
      </c>
      <c r="V1992">
        <f t="shared" si="971"/>
        <v>1070</v>
      </c>
      <c r="W1992" t="s">
        <v>648</v>
      </c>
      <c r="X1992" t="str">
        <f t="shared" si="972"/>
        <v>Yes*</v>
      </c>
      <c r="AB1992" t="s">
        <v>511</v>
      </c>
      <c r="AC1992" t="str">
        <f t="shared" si="973"/>
        <v>No</v>
      </c>
      <c r="AD1992" t="str">
        <f t="shared" si="963"/>
        <v>No</v>
      </c>
      <c r="AE1992" t="str">
        <f t="shared" si="964"/>
        <v>Yes</v>
      </c>
      <c r="AF1992" t="str">
        <f t="shared" si="965"/>
        <v>Yes</v>
      </c>
      <c r="AG1992" t="str">
        <f t="shared" si="966"/>
        <v>Yes</v>
      </c>
      <c r="AH1992" t="s">
        <v>349</v>
      </c>
      <c r="AI1992" t="s">
        <v>348</v>
      </c>
      <c r="AJ1992" t="str">
        <f t="shared" si="957"/>
        <v/>
      </c>
      <c r="AK1992" t="str">
        <f t="shared" si="968"/>
        <v/>
      </c>
      <c r="AL1992" t="str">
        <f t="shared" si="969"/>
        <v>Consumer</v>
      </c>
      <c r="AM1992" t="str">
        <f t="shared" si="959"/>
        <v>Industrial</v>
      </c>
      <c r="AN1992" t="str">
        <f t="shared" si="960"/>
        <v>Pharmaceutical</v>
      </c>
      <c r="AO1992" t="str">
        <f t="shared" si="961"/>
        <v>PAH</v>
      </c>
      <c r="AP1992" t="str">
        <f t="shared" si="962"/>
        <v/>
      </c>
    </row>
    <row r="1993" spans="1:42" hidden="1" x14ac:dyDescent="0.35">
      <c r="A1993">
        <v>4087098</v>
      </c>
      <c r="B1993" t="s">
        <v>579</v>
      </c>
      <c r="C1993" t="s">
        <v>580</v>
      </c>
      <c r="D1993">
        <v>2017</v>
      </c>
      <c r="E1993" t="s">
        <v>620</v>
      </c>
      <c r="F1993" s="4">
        <v>63222</v>
      </c>
      <c r="G1993" t="s">
        <v>340</v>
      </c>
      <c r="H1993" t="s">
        <v>171</v>
      </c>
      <c r="I1993" t="s">
        <v>693</v>
      </c>
      <c r="N1993"/>
      <c r="O1993" s="1" t="str">
        <f t="shared" si="967"/>
        <v>Yes</v>
      </c>
      <c r="Q1993">
        <v>190</v>
      </c>
      <c r="R1993">
        <f t="shared" si="944"/>
        <v>190</v>
      </c>
      <c r="S1993">
        <v>500</v>
      </c>
      <c r="T1993" t="s">
        <v>622</v>
      </c>
      <c r="U1993">
        <f t="shared" si="970"/>
        <v>190</v>
      </c>
      <c r="V1993">
        <f t="shared" si="971"/>
        <v>190</v>
      </c>
      <c r="W1993" t="s">
        <v>648</v>
      </c>
      <c r="X1993" t="str">
        <f t="shared" si="972"/>
        <v>No</v>
      </c>
      <c r="AB1993" t="s">
        <v>511</v>
      </c>
      <c r="AC1993" t="str">
        <f t="shared" si="973"/>
        <v>No</v>
      </c>
      <c r="AD1993" t="str">
        <f t="shared" si="963"/>
        <v>No</v>
      </c>
      <c r="AE1993" t="str">
        <f t="shared" si="964"/>
        <v>Yes</v>
      </c>
      <c r="AF1993" t="str">
        <f t="shared" si="965"/>
        <v>Yes</v>
      </c>
      <c r="AG1993" t="str">
        <f t="shared" si="966"/>
        <v>Yes</v>
      </c>
      <c r="AH1993" t="s">
        <v>349</v>
      </c>
      <c r="AI1993" t="s">
        <v>348</v>
      </c>
      <c r="AJ1993" t="str">
        <f t="shared" si="957"/>
        <v/>
      </c>
      <c r="AK1993" t="str">
        <f t="shared" si="968"/>
        <v/>
      </c>
      <c r="AL1993" t="str">
        <f t="shared" si="969"/>
        <v>Consumer</v>
      </c>
      <c r="AM1993" t="str">
        <f t="shared" si="959"/>
        <v>Industrial</v>
      </c>
      <c r="AN1993" t="str">
        <f t="shared" si="960"/>
        <v>Pharmaceutical</v>
      </c>
      <c r="AO1993" t="str">
        <f t="shared" si="961"/>
        <v>PAH</v>
      </c>
      <c r="AP1993" t="str">
        <f t="shared" si="962"/>
        <v/>
      </c>
    </row>
    <row r="1994" spans="1:42" hidden="1" x14ac:dyDescent="0.35">
      <c r="A1994">
        <v>40870855</v>
      </c>
      <c r="B1994" t="s">
        <v>577</v>
      </c>
      <c r="C1994" t="s">
        <v>578</v>
      </c>
      <c r="D1994">
        <v>2017</v>
      </c>
      <c r="E1994" t="s">
        <v>620</v>
      </c>
      <c r="F1994" s="4">
        <v>63222</v>
      </c>
      <c r="G1994" t="s">
        <v>340</v>
      </c>
      <c r="H1994" t="s">
        <v>171</v>
      </c>
      <c r="I1994" t="s">
        <v>693</v>
      </c>
      <c r="N1994" t="s">
        <v>607</v>
      </c>
      <c r="O1994" s="1" t="str">
        <f t="shared" si="967"/>
        <v>Yes</v>
      </c>
      <c r="Q1994">
        <v>80</v>
      </c>
      <c r="R1994">
        <f t="shared" si="944"/>
        <v>80</v>
      </c>
      <c r="S1994">
        <v>500</v>
      </c>
      <c r="T1994" t="s">
        <v>622</v>
      </c>
      <c r="U1994">
        <f t="shared" si="970"/>
        <v>80</v>
      </c>
      <c r="V1994">
        <f t="shared" si="971"/>
        <v>80</v>
      </c>
      <c r="W1994" t="s">
        <v>648</v>
      </c>
      <c r="X1994" t="str">
        <f t="shared" si="972"/>
        <v>No</v>
      </c>
      <c r="AB1994" t="s">
        <v>511</v>
      </c>
      <c r="AC1994" t="str">
        <f t="shared" si="973"/>
        <v>No</v>
      </c>
      <c r="AD1994" t="str">
        <f t="shared" si="963"/>
        <v>No</v>
      </c>
      <c r="AE1994" t="str">
        <f t="shared" si="964"/>
        <v>Yes</v>
      </c>
      <c r="AF1994" t="str">
        <f t="shared" si="965"/>
        <v>Yes</v>
      </c>
      <c r="AG1994" t="str">
        <f t="shared" si="966"/>
        <v>Yes</v>
      </c>
      <c r="AH1994" t="s">
        <v>349</v>
      </c>
      <c r="AI1994" t="s">
        <v>348</v>
      </c>
      <c r="AJ1994" t="str">
        <f t="shared" si="957"/>
        <v/>
      </c>
      <c r="AK1994" t="str">
        <f t="shared" si="968"/>
        <v/>
      </c>
      <c r="AL1994" t="str">
        <f t="shared" si="969"/>
        <v>Consumer</v>
      </c>
      <c r="AM1994" t="str">
        <f t="shared" si="959"/>
        <v>Industrial</v>
      </c>
      <c r="AN1994" t="str">
        <f t="shared" si="960"/>
        <v>Pharmaceutical</v>
      </c>
      <c r="AO1994" t="str">
        <f t="shared" si="961"/>
        <v>PAH</v>
      </c>
      <c r="AP1994" t="str">
        <f t="shared" si="962"/>
        <v/>
      </c>
    </row>
    <row r="1995" spans="1:42" hidden="1" x14ac:dyDescent="0.35">
      <c r="A1995">
        <v>4087014</v>
      </c>
      <c r="B1995" t="s">
        <v>575</v>
      </c>
      <c r="C1995" t="s">
        <v>576</v>
      </c>
      <c r="D1995">
        <v>2017</v>
      </c>
      <c r="E1995" t="s">
        <v>620</v>
      </c>
      <c r="F1995" s="4">
        <v>63222</v>
      </c>
      <c r="G1995" t="s">
        <v>340</v>
      </c>
      <c r="H1995" t="s">
        <v>171</v>
      </c>
      <c r="I1995" t="s">
        <v>693</v>
      </c>
      <c r="N1995"/>
      <c r="O1995" s="1" t="str">
        <f t="shared" si="967"/>
        <v>Yes</v>
      </c>
      <c r="Q1995">
        <v>900</v>
      </c>
      <c r="R1995">
        <f t="shared" si="944"/>
        <v>900</v>
      </c>
      <c r="S1995">
        <v>500</v>
      </c>
      <c r="T1995" t="s">
        <v>622</v>
      </c>
      <c r="U1995">
        <f t="shared" si="970"/>
        <v>900</v>
      </c>
      <c r="V1995">
        <f t="shared" si="971"/>
        <v>900</v>
      </c>
      <c r="W1995" t="s">
        <v>648</v>
      </c>
      <c r="X1995" t="str">
        <f t="shared" si="972"/>
        <v>Yes*</v>
      </c>
      <c r="AB1995" t="s">
        <v>511</v>
      </c>
      <c r="AC1995" t="str">
        <f t="shared" si="973"/>
        <v>No</v>
      </c>
      <c r="AD1995" t="str">
        <f t="shared" si="963"/>
        <v>No</v>
      </c>
      <c r="AE1995" t="str">
        <f t="shared" si="964"/>
        <v>Yes</v>
      </c>
      <c r="AF1995" t="str">
        <f t="shared" si="965"/>
        <v>Yes</v>
      </c>
      <c r="AG1995" t="str">
        <f t="shared" si="966"/>
        <v>Yes</v>
      </c>
      <c r="AH1995" t="s">
        <v>349</v>
      </c>
      <c r="AI1995" t="s">
        <v>348</v>
      </c>
      <c r="AJ1995" t="str">
        <f t="shared" si="957"/>
        <v/>
      </c>
      <c r="AK1995" t="str">
        <f t="shared" si="968"/>
        <v/>
      </c>
      <c r="AL1995" t="str">
        <f t="shared" si="969"/>
        <v>Consumer</v>
      </c>
      <c r="AM1995" t="str">
        <f t="shared" si="959"/>
        <v>Industrial</v>
      </c>
      <c r="AN1995" t="str">
        <f t="shared" si="960"/>
        <v>Pharmaceutical</v>
      </c>
      <c r="AO1995" t="str">
        <f t="shared" si="961"/>
        <v>PAH</v>
      </c>
      <c r="AP1995" t="str">
        <f t="shared" si="962"/>
        <v/>
      </c>
    </row>
    <row r="1996" spans="1:42" hidden="1" x14ac:dyDescent="0.35">
      <c r="A1996">
        <v>4087000</v>
      </c>
      <c r="B1996" t="s">
        <v>3</v>
      </c>
      <c r="C1996" t="s">
        <v>4</v>
      </c>
      <c r="D1996">
        <v>2017</v>
      </c>
      <c r="E1996" t="s">
        <v>620</v>
      </c>
      <c r="F1996" s="4">
        <v>63232</v>
      </c>
      <c r="G1996" t="s">
        <v>202</v>
      </c>
      <c r="H1996" t="s">
        <v>35</v>
      </c>
      <c r="I1996" t="s">
        <v>693</v>
      </c>
      <c r="N1996" s="1" t="s">
        <v>606</v>
      </c>
      <c r="O1996" s="1" t="str">
        <f t="shared" si="967"/>
        <v>No</v>
      </c>
      <c r="Q1996" s="1">
        <v>100</v>
      </c>
      <c r="R1996">
        <f t="shared" si="944"/>
        <v>0</v>
      </c>
      <c r="S1996">
        <v>100</v>
      </c>
      <c r="T1996" t="s">
        <v>622</v>
      </c>
      <c r="U1996">
        <f t="shared" si="970"/>
        <v>0</v>
      </c>
      <c r="V1996">
        <f t="shared" si="971"/>
        <v>0</v>
      </c>
      <c r="W1996" t="s">
        <v>648</v>
      </c>
      <c r="X1996" t="str">
        <f t="shared" si="972"/>
        <v>No</v>
      </c>
      <c r="AB1996" t="s">
        <v>375</v>
      </c>
      <c r="AC1996" t="str">
        <f t="shared" si="973"/>
        <v>Yes</v>
      </c>
      <c r="AD1996" t="str">
        <f t="shared" si="963"/>
        <v>Yes</v>
      </c>
      <c r="AE1996" t="str">
        <f t="shared" si="964"/>
        <v>Yes</v>
      </c>
      <c r="AF1996" t="str">
        <f t="shared" si="965"/>
        <v>Yes</v>
      </c>
      <c r="AG1996" t="str">
        <f t="shared" si="966"/>
        <v>Yes</v>
      </c>
      <c r="AH1996" t="s">
        <v>349</v>
      </c>
      <c r="AI1996" t="s">
        <v>348</v>
      </c>
      <c r="AJ1996" t="str">
        <f t="shared" si="957"/>
        <v>Pesticide</v>
      </c>
      <c r="AK1996" t="str">
        <f t="shared" si="968"/>
        <v>PCP</v>
      </c>
      <c r="AL1996" t="str">
        <f t="shared" si="969"/>
        <v>Consumer</v>
      </c>
      <c r="AM1996" t="str">
        <f t="shared" si="959"/>
        <v>Industrial</v>
      </c>
      <c r="AN1996" t="str">
        <f t="shared" si="960"/>
        <v>Pharmaceutical</v>
      </c>
      <c r="AO1996" t="str">
        <f t="shared" si="961"/>
        <v>PAH</v>
      </c>
      <c r="AP1996" t="str">
        <f t="shared" si="962"/>
        <v/>
      </c>
    </row>
    <row r="1997" spans="1:42" hidden="1" x14ac:dyDescent="0.35">
      <c r="A1997">
        <v>4087000</v>
      </c>
      <c r="B1997" t="s">
        <v>3</v>
      </c>
      <c r="C1997" t="s">
        <v>4</v>
      </c>
      <c r="D1997">
        <v>2017</v>
      </c>
      <c r="E1997" t="s">
        <v>620</v>
      </c>
      <c r="F1997" s="4">
        <v>63163</v>
      </c>
      <c r="G1997" s="1" t="s">
        <v>189</v>
      </c>
      <c r="H1997" t="s">
        <v>20</v>
      </c>
      <c r="I1997" t="s">
        <v>693</v>
      </c>
      <c r="L1997" t="s">
        <v>551</v>
      </c>
      <c r="N1997" t="s">
        <v>607</v>
      </c>
      <c r="O1997" s="1" t="str">
        <f t="shared" si="967"/>
        <v>Yes</v>
      </c>
      <c r="Q1997" s="1">
        <v>6</v>
      </c>
      <c r="R1997">
        <f t="shared" si="944"/>
        <v>6</v>
      </c>
      <c r="S1997">
        <v>100</v>
      </c>
      <c r="T1997" t="s">
        <v>622</v>
      </c>
      <c r="U1997">
        <f t="shared" si="970"/>
        <v>6</v>
      </c>
      <c r="V1997">
        <f t="shared" si="971"/>
        <v>6</v>
      </c>
      <c r="W1997" t="s">
        <v>648</v>
      </c>
      <c r="X1997" t="str">
        <f t="shared" si="972"/>
        <v>No</v>
      </c>
      <c r="AB1997" t="s">
        <v>361</v>
      </c>
      <c r="AC1997" t="str">
        <f t="shared" si="973"/>
        <v>Yes</v>
      </c>
      <c r="AD1997" t="str">
        <f t="shared" si="963"/>
        <v>Yes</v>
      </c>
      <c r="AE1997" t="str">
        <f t="shared" si="964"/>
        <v>Yes</v>
      </c>
      <c r="AF1997" t="str">
        <f t="shared" si="965"/>
        <v>Yes</v>
      </c>
      <c r="AG1997" t="str">
        <f t="shared" si="966"/>
        <v>Yes</v>
      </c>
      <c r="AH1997" t="s">
        <v>349</v>
      </c>
      <c r="AI1997" t="s">
        <v>348</v>
      </c>
      <c r="AJ1997" t="str">
        <f t="shared" si="957"/>
        <v>Pesticide</v>
      </c>
      <c r="AK1997" t="str">
        <f t="shared" si="968"/>
        <v>PCP</v>
      </c>
      <c r="AL1997" t="str">
        <f t="shared" si="969"/>
        <v>Consumer</v>
      </c>
      <c r="AM1997" t="str">
        <f t="shared" si="959"/>
        <v>Industrial</v>
      </c>
      <c r="AN1997" t="str">
        <f t="shared" si="960"/>
        <v>Pharmaceutical</v>
      </c>
      <c r="AO1997" t="str">
        <f t="shared" si="961"/>
        <v>PAH</v>
      </c>
      <c r="AP1997" t="str">
        <f t="shared" si="962"/>
        <v/>
      </c>
    </row>
    <row r="1998" spans="1:42" hidden="1" x14ac:dyDescent="0.35">
      <c r="A1998" s="1">
        <v>4087170</v>
      </c>
      <c r="B1998" s="1" t="s">
        <v>586</v>
      </c>
      <c r="C1998" s="1" t="s">
        <v>587</v>
      </c>
      <c r="D1998" s="1">
        <v>2017</v>
      </c>
      <c r="E1998" s="1" t="s">
        <v>618</v>
      </c>
      <c r="F1998" s="1">
        <v>34571</v>
      </c>
      <c r="G1998" s="1" t="s">
        <v>189</v>
      </c>
      <c r="H1998" s="1" t="s">
        <v>20</v>
      </c>
      <c r="I1998" s="1" t="s">
        <v>596</v>
      </c>
      <c r="J1998" s="1">
        <v>4433</v>
      </c>
      <c r="K1998" s="1" t="s">
        <v>614</v>
      </c>
      <c r="L1998" s="1" t="s">
        <v>544</v>
      </c>
      <c r="M1998" s="1"/>
      <c r="N1998" s="1" t="s">
        <v>606</v>
      </c>
      <c r="O1998" s="1" t="str">
        <f t="shared" si="967"/>
        <v>No</v>
      </c>
      <c r="P1998" s="1" t="s">
        <v>722</v>
      </c>
      <c r="Q1998" s="1">
        <v>0.08</v>
      </c>
      <c r="R1998" s="1">
        <f t="shared" si="944"/>
        <v>0</v>
      </c>
      <c r="S1998" s="1">
        <v>0.08</v>
      </c>
      <c r="T1998" s="1" t="s">
        <v>7</v>
      </c>
      <c r="U1998" s="1">
        <f t="shared" si="970"/>
        <v>0</v>
      </c>
      <c r="V1998" s="1">
        <f>S1998</f>
        <v>0.08</v>
      </c>
      <c r="W1998" s="1" t="s">
        <v>177</v>
      </c>
      <c r="X1998" s="1" t="str">
        <f>IF(N1998="E", "Yes", "No")</f>
        <v>No</v>
      </c>
      <c r="AB1998" t="s">
        <v>361</v>
      </c>
      <c r="AC1998" t="s">
        <v>349</v>
      </c>
      <c r="AD1998" t="str">
        <f t="shared" si="963"/>
        <v>Yes</v>
      </c>
      <c r="AE1998" t="str">
        <f t="shared" si="964"/>
        <v>Yes</v>
      </c>
      <c r="AF1998" t="str">
        <f t="shared" si="965"/>
        <v>Yes</v>
      </c>
      <c r="AG1998" t="str">
        <f t="shared" si="966"/>
        <v>Yes</v>
      </c>
      <c r="AH1998" t="s">
        <v>348</v>
      </c>
      <c r="AI1998" t="s">
        <v>348</v>
      </c>
      <c r="AJ1998" t="str">
        <f t="shared" si="957"/>
        <v>Pesticide</v>
      </c>
      <c r="AK1998" t="str">
        <f t="shared" si="968"/>
        <v>PCP</v>
      </c>
      <c r="AL1998" t="str">
        <f t="shared" si="969"/>
        <v>Consumer</v>
      </c>
      <c r="AM1998" t="str">
        <f t="shared" si="959"/>
        <v>Industrial</v>
      </c>
      <c r="AN1998" t="str">
        <f t="shared" si="960"/>
        <v>Pharmaceutical</v>
      </c>
      <c r="AO1998" t="str">
        <f t="shared" si="961"/>
        <v/>
      </c>
      <c r="AP1998" t="str">
        <f t="shared" si="962"/>
        <v/>
      </c>
    </row>
    <row r="1999" spans="1:42" hidden="1" x14ac:dyDescent="0.35">
      <c r="A1999">
        <v>4087170</v>
      </c>
      <c r="B1999" t="s">
        <v>586</v>
      </c>
      <c r="C1999" t="s">
        <v>587</v>
      </c>
      <c r="D1999">
        <v>2017</v>
      </c>
      <c r="E1999" t="s">
        <v>620</v>
      </c>
      <c r="F1999" s="4">
        <v>63163</v>
      </c>
      <c r="G1999" s="1" t="s">
        <v>189</v>
      </c>
      <c r="H1999" t="s">
        <v>20</v>
      </c>
      <c r="I1999" t="s">
        <v>693</v>
      </c>
      <c r="L1999" t="s">
        <v>551</v>
      </c>
      <c r="N1999" t="s">
        <v>606</v>
      </c>
      <c r="O1999" s="1" t="str">
        <f t="shared" si="967"/>
        <v>No</v>
      </c>
      <c r="Q1999">
        <v>500</v>
      </c>
      <c r="R1999">
        <f t="shared" si="944"/>
        <v>0</v>
      </c>
      <c r="S1999">
        <v>100</v>
      </c>
      <c r="T1999" t="s">
        <v>622</v>
      </c>
      <c r="U1999">
        <f t="shared" si="970"/>
        <v>0</v>
      </c>
      <c r="V1999">
        <f>U1999</f>
        <v>0</v>
      </c>
      <c r="W1999" t="s">
        <v>648</v>
      </c>
      <c r="X1999" t="str">
        <f>IF(S1999&lt;R1999, "Yes*", "No")</f>
        <v>No</v>
      </c>
      <c r="AB1999" t="s">
        <v>361</v>
      </c>
      <c r="AC1999" t="str">
        <f>IF(ISNUMBER(SEARCH("Pesticide, active_ingredient", AB1999)), "Yes", "No")</f>
        <v>Yes</v>
      </c>
      <c r="AD1999" t="str">
        <f t="shared" si="963"/>
        <v>Yes</v>
      </c>
      <c r="AE1999" t="str">
        <f t="shared" si="964"/>
        <v>Yes</v>
      </c>
      <c r="AF1999" t="str">
        <f t="shared" si="965"/>
        <v>Yes</v>
      </c>
      <c r="AG1999" t="str">
        <f t="shared" si="966"/>
        <v>Yes</v>
      </c>
      <c r="AH1999" t="s">
        <v>349</v>
      </c>
      <c r="AI1999" t="s">
        <v>348</v>
      </c>
      <c r="AJ1999" t="str">
        <f t="shared" si="957"/>
        <v>Pesticide</v>
      </c>
      <c r="AK1999" t="str">
        <f t="shared" si="968"/>
        <v>PCP</v>
      </c>
      <c r="AL1999" t="str">
        <f t="shared" si="969"/>
        <v>Consumer</v>
      </c>
      <c r="AM1999" t="str">
        <f t="shared" si="959"/>
        <v>Industrial</v>
      </c>
      <c r="AN1999" t="str">
        <f t="shared" si="960"/>
        <v>Pharmaceutical</v>
      </c>
      <c r="AO1999" t="str">
        <f t="shared" si="961"/>
        <v>PAH</v>
      </c>
      <c r="AP1999" t="str">
        <f t="shared" si="962"/>
        <v/>
      </c>
    </row>
    <row r="2000" spans="1:42" hidden="1" x14ac:dyDescent="0.35">
      <c r="A2000" s="1">
        <v>4087170</v>
      </c>
      <c r="B2000" s="1" t="s">
        <v>586</v>
      </c>
      <c r="C2000" s="1" t="s">
        <v>588</v>
      </c>
      <c r="D2000" s="1">
        <v>2017</v>
      </c>
      <c r="E2000" s="1" t="s">
        <v>618</v>
      </c>
      <c r="F2000" s="1">
        <v>34571</v>
      </c>
      <c r="G2000" s="1" t="s">
        <v>189</v>
      </c>
      <c r="H2000" s="1" t="s">
        <v>20</v>
      </c>
      <c r="I2000" s="1" t="s">
        <v>596</v>
      </c>
      <c r="J2000" s="1">
        <v>4433</v>
      </c>
      <c r="K2000" s="1" t="s">
        <v>614</v>
      </c>
      <c r="L2000" s="1" t="s">
        <v>544</v>
      </c>
      <c r="M2000" s="1"/>
      <c r="N2000" s="1" t="s">
        <v>606</v>
      </c>
      <c r="O2000" s="1" t="str">
        <f t="shared" si="967"/>
        <v>No</v>
      </c>
      <c r="P2000" s="1" t="s">
        <v>722</v>
      </c>
      <c r="Q2000" s="1">
        <v>0.08</v>
      </c>
      <c r="R2000" s="1">
        <f t="shared" si="944"/>
        <v>0</v>
      </c>
      <c r="S2000" s="1">
        <v>0.08</v>
      </c>
      <c r="T2000" s="1" t="s">
        <v>7</v>
      </c>
      <c r="U2000" s="1">
        <f t="shared" si="970"/>
        <v>0</v>
      </c>
      <c r="V2000" s="1">
        <f>S2000</f>
        <v>0.08</v>
      </c>
      <c r="W2000" s="1" t="s">
        <v>177</v>
      </c>
      <c r="X2000" s="1" t="str">
        <f>IF(N2000="E", "Yes", "No")</f>
        <v>No</v>
      </c>
      <c r="AB2000" t="s">
        <v>361</v>
      </c>
      <c r="AC2000" t="s">
        <v>349</v>
      </c>
      <c r="AD2000" t="str">
        <f t="shared" si="963"/>
        <v>Yes</v>
      </c>
      <c r="AE2000" t="str">
        <f t="shared" si="964"/>
        <v>Yes</v>
      </c>
      <c r="AF2000" t="str">
        <f t="shared" si="965"/>
        <v>Yes</v>
      </c>
      <c r="AG2000" t="str">
        <f t="shared" si="966"/>
        <v>Yes</v>
      </c>
      <c r="AH2000" t="s">
        <v>348</v>
      </c>
      <c r="AI2000" t="s">
        <v>348</v>
      </c>
      <c r="AJ2000" t="str">
        <f t="shared" si="957"/>
        <v>Pesticide</v>
      </c>
      <c r="AK2000" t="str">
        <f t="shared" si="968"/>
        <v>PCP</v>
      </c>
      <c r="AL2000" t="str">
        <f t="shared" si="969"/>
        <v>Consumer</v>
      </c>
      <c r="AM2000" t="str">
        <f t="shared" si="959"/>
        <v>Industrial</v>
      </c>
      <c r="AN2000" t="str">
        <f t="shared" si="960"/>
        <v>Pharmaceutical</v>
      </c>
      <c r="AO2000" t="str">
        <f t="shared" si="961"/>
        <v/>
      </c>
      <c r="AP2000" t="str">
        <f t="shared" si="962"/>
        <v/>
      </c>
    </row>
    <row r="2001" spans="1:42" hidden="1" x14ac:dyDescent="0.35">
      <c r="A2001" s="1">
        <v>40870112</v>
      </c>
      <c r="B2001" s="1" t="s">
        <v>573</v>
      </c>
      <c r="C2001" s="1" t="s">
        <v>574</v>
      </c>
      <c r="D2001" s="1">
        <v>2017</v>
      </c>
      <c r="E2001" s="1" t="s">
        <v>618</v>
      </c>
      <c r="F2001" s="1">
        <v>34571</v>
      </c>
      <c r="G2001" s="1" t="s">
        <v>189</v>
      </c>
      <c r="H2001" s="1" t="s">
        <v>20</v>
      </c>
      <c r="I2001" s="1" t="s">
        <v>596</v>
      </c>
      <c r="J2001" s="1">
        <v>4433</v>
      </c>
      <c r="K2001" s="1" t="s">
        <v>614</v>
      </c>
      <c r="L2001" s="1" t="s">
        <v>544</v>
      </c>
      <c r="M2001" s="1"/>
      <c r="N2001" s="1" t="s">
        <v>606</v>
      </c>
      <c r="O2001" s="1" t="str">
        <f t="shared" si="967"/>
        <v>No</v>
      </c>
      <c r="P2001" s="1" t="s">
        <v>722</v>
      </c>
      <c r="Q2001" s="1">
        <v>0.08</v>
      </c>
      <c r="R2001" s="1">
        <f t="shared" si="944"/>
        <v>0</v>
      </c>
      <c r="S2001" s="1">
        <v>0.08</v>
      </c>
      <c r="T2001" s="1" t="s">
        <v>7</v>
      </c>
      <c r="U2001" s="1">
        <f t="shared" si="970"/>
        <v>0</v>
      </c>
      <c r="V2001" s="1">
        <f>S2001</f>
        <v>0.08</v>
      </c>
      <c r="W2001" s="1" t="s">
        <v>177</v>
      </c>
      <c r="X2001" s="1" t="str">
        <f>IF(N2001="E", "Yes", "No")</f>
        <v>No</v>
      </c>
      <c r="AB2001" t="s">
        <v>361</v>
      </c>
      <c r="AC2001" t="s">
        <v>349</v>
      </c>
      <c r="AD2001" t="str">
        <f t="shared" si="963"/>
        <v>Yes</v>
      </c>
      <c r="AE2001" t="str">
        <f t="shared" si="964"/>
        <v>Yes</v>
      </c>
      <c r="AF2001" t="str">
        <f t="shared" si="965"/>
        <v>Yes</v>
      </c>
      <c r="AG2001" t="str">
        <f t="shared" si="966"/>
        <v>Yes</v>
      </c>
      <c r="AH2001" t="s">
        <v>348</v>
      </c>
      <c r="AI2001" t="s">
        <v>348</v>
      </c>
      <c r="AJ2001" t="str">
        <f t="shared" si="957"/>
        <v>Pesticide</v>
      </c>
      <c r="AK2001" t="str">
        <f t="shared" si="968"/>
        <v>PCP</v>
      </c>
      <c r="AL2001" t="str">
        <f t="shared" si="969"/>
        <v>Consumer</v>
      </c>
      <c r="AM2001" t="str">
        <f t="shared" si="959"/>
        <v>Industrial</v>
      </c>
      <c r="AN2001" t="str">
        <f t="shared" si="960"/>
        <v>Pharmaceutical</v>
      </c>
      <c r="AO2001" t="str">
        <f t="shared" si="961"/>
        <v/>
      </c>
      <c r="AP2001" t="str">
        <f t="shared" si="962"/>
        <v/>
      </c>
    </row>
    <row r="2002" spans="1:42" hidden="1" x14ac:dyDescent="0.35">
      <c r="A2002">
        <v>40870112</v>
      </c>
      <c r="B2002" t="s">
        <v>573</v>
      </c>
      <c r="C2002" t="s">
        <v>574</v>
      </c>
      <c r="D2002">
        <v>2017</v>
      </c>
      <c r="E2002" t="s">
        <v>620</v>
      </c>
      <c r="F2002" s="4">
        <v>63163</v>
      </c>
      <c r="G2002" s="1" t="s">
        <v>189</v>
      </c>
      <c r="H2002" t="s">
        <v>20</v>
      </c>
      <c r="I2002" t="s">
        <v>693</v>
      </c>
      <c r="L2002" t="s">
        <v>551</v>
      </c>
      <c r="N2002" t="s">
        <v>606</v>
      </c>
      <c r="O2002" s="1" t="str">
        <f t="shared" si="967"/>
        <v>No</v>
      </c>
      <c r="Q2002">
        <v>500</v>
      </c>
      <c r="R2002">
        <f t="shared" si="944"/>
        <v>0</v>
      </c>
      <c r="S2002">
        <v>100</v>
      </c>
      <c r="T2002" t="s">
        <v>622</v>
      </c>
      <c r="U2002">
        <f t="shared" si="970"/>
        <v>0</v>
      </c>
      <c r="V2002">
        <f>U2002</f>
        <v>0</v>
      </c>
      <c r="W2002" t="s">
        <v>648</v>
      </c>
      <c r="X2002" t="str">
        <f>IF(S2002&lt;R2002, "Yes*", "No")</f>
        <v>No</v>
      </c>
      <c r="AB2002" t="s">
        <v>361</v>
      </c>
      <c r="AC2002" t="str">
        <f>IF(ISNUMBER(SEARCH("Pesticide, active_ingredient", AB2002)), "Yes", "No")</f>
        <v>Yes</v>
      </c>
      <c r="AD2002" t="str">
        <f t="shared" si="963"/>
        <v>Yes</v>
      </c>
      <c r="AE2002" t="str">
        <f t="shared" si="964"/>
        <v>Yes</v>
      </c>
      <c r="AF2002" t="str">
        <f t="shared" si="965"/>
        <v>Yes</v>
      </c>
      <c r="AG2002" t="str">
        <f t="shared" si="966"/>
        <v>Yes</v>
      </c>
      <c r="AH2002" t="s">
        <v>349</v>
      </c>
      <c r="AI2002" t="s">
        <v>348</v>
      </c>
      <c r="AJ2002" t="str">
        <f t="shared" si="957"/>
        <v>Pesticide</v>
      </c>
      <c r="AK2002" t="str">
        <f t="shared" si="968"/>
        <v>PCP</v>
      </c>
      <c r="AL2002" t="str">
        <f t="shared" si="969"/>
        <v>Consumer</v>
      </c>
      <c r="AM2002" t="str">
        <f t="shared" si="959"/>
        <v>Industrial</v>
      </c>
      <c r="AN2002" t="str">
        <f t="shared" si="960"/>
        <v>Pharmaceutical</v>
      </c>
      <c r="AO2002" t="str">
        <f t="shared" si="961"/>
        <v>PAH</v>
      </c>
      <c r="AP2002" t="str">
        <f t="shared" si="962"/>
        <v/>
      </c>
    </row>
    <row r="2003" spans="1:42" hidden="1" x14ac:dyDescent="0.35">
      <c r="A2003" s="1">
        <v>40870855</v>
      </c>
      <c r="B2003" s="1" t="s">
        <v>577</v>
      </c>
      <c r="C2003" s="1" t="s">
        <v>578</v>
      </c>
      <c r="D2003" s="1">
        <v>2017</v>
      </c>
      <c r="E2003" s="1" t="s">
        <v>618</v>
      </c>
      <c r="F2003" s="1">
        <v>34571</v>
      </c>
      <c r="G2003" s="1" t="s">
        <v>189</v>
      </c>
      <c r="H2003" s="1" t="s">
        <v>20</v>
      </c>
      <c r="I2003" s="1" t="s">
        <v>596</v>
      </c>
      <c r="J2003" s="1">
        <v>4433</v>
      </c>
      <c r="K2003" s="1" t="s">
        <v>614</v>
      </c>
      <c r="L2003" s="1" t="s">
        <v>544</v>
      </c>
      <c r="M2003" s="1"/>
      <c r="N2003" s="1" t="s">
        <v>606</v>
      </c>
      <c r="O2003" s="1" t="str">
        <f t="shared" si="967"/>
        <v>No</v>
      </c>
      <c r="P2003" s="1" t="s">
        <v>722</v>
      </c>
      <c r="Q2003" s="1">
        <v>0.08</v>
      </c>
      <c r="R2003" s="1">
        <f t="shared" ref="R2003:R2066" si="974">IF(O2003="No", 0, Q2003)</f>
        <v>0</v>
      </c>
      <c r="S2003" s="1">
        <v>0.08</v>
      </c>
      <c r="T2003" s="1" t="s">
        <v>7</v>
      </c>
      <c r="U2003" s="1">
        <f t="shared" si="970"/>
        <v>0</v>
      </c>
      <c r="V2003" s="1">
        <f>S2003</f>
        <v>0.08</v>
      </c>
      <c r="W2003" s="1" t="s">
        <v>177</v>
      </c>
      <c r="X2003" s="1" t="str">
        <f t="shared" ref="X2003:X2021" si="975">IF(N2003="E", "Yes", "No")</f>
        <v>No</v>
      </c>
      <c r="AB2003" t="s">
        <v>361</v>
      </c>
      <c r="AC2003" t="s">
        <v>349</v>
      </c>
      <c r="AD2003" t="str">
        <f t="shared" si="963"/>
        <v>Yes</v>
      </c>
      <c r="AE2003" t="str">
        <f t="shared" si="964"/>
        <v>Yes</v>
      </c>
      <c r="AF2003" t="str">
        <f t="shared" si="965"/>
        <v>Yes</v>
      </c>
      <c r="AG2003" t="str">
        <f t="shared" si="966"/>
        <v>Yes</v>
      </c>
      <c r="AH2003" t="s">
        <v>348</v>
      </c>
      <c r="AI2003" t="s">
        <v>348</v>
      </c>
      <c r="AJ2003" t="str">
        <f t="shared" si="957"/>
        <v>Pesticide</v>
      </c>
      <c r="AK2003" t="str">
        <f t="shared" si="968"/>
        <v>PCP</v>
      </c>
      <c r="AL2003" t="str">
        <f t="shared" si="969"/>
        <v>Consumer</v>
      </c>
      <c r="AM2003" t="str">
        <f t="shared" si="959"/>
        <v>Industrial</v>
      </c>
      <c r="AN2003" t="str">
        <f t="shared" si="960"/>
        <v>Pharmaceutical</v>
      </c>
      <c r="AO2003" t="str">
        <f t="shared" si="961"/>
        <v/>
      </c>
      <c r="AP2003" t="str">
        <f t="shared" si="962"/>
        <v/>
      </c>
    </row>
    <row r="2004" spans="1:42" hidden="1" x14ac:dyDescent="0.35">
      <c r="A2004" s="1">
        <v>40871607</v>
      </c>
      <c r="B2004" s="1" t="s">
        <v>584</v>
      </c>
      <c r="C2004" s="1" t="s">
        <v>585</v>
      </c>
      <c r="D2004" s="1">
        <v>2017</v>
      </c>
      <c r="E2004" s="1" t="s">
        <v>618</v>
      </c>
      <c r="F2004" s="1">
        <v>62834</v>
      </c>
      <c r="G2004" s="1" t="s">
        <v>228</v>
      </c>
      <c r="H2004" s="1" t="s">
        <v>67</v>
      </c>
      <c r="I2004" s="1" t="s">
        <v>596</v>
      </c>
      <c r="J2004" s="1">
        <v>4433</v>
      </c>
      <c r="K2004" s="1" t="s">
        <v>614</v>
      </c>
      <c r="L2004" s="1" t="s">
        <v>547</v>
      </c>
      <c r="M2004" s="1" t="s">
        <v>556</v>
      </c>
      <c r="N2004" s="1" t="s">
        <v>606</v>
      </c>
      <c r="O2004" s="1" t="str">
        <f t="shared" si="967"/>
        <v>No</v>
      </c>
      <c r="P2004" s="1" t="s">
        <v>349</v>
      </c>
      <c r="Q2004" s="1">
        <f>0.02-0.05</f>
        <v>-3.0000000000000002E-2</v>
      </c>
      <c r="R2004" s="1">
        <f t="shared" si="974"/>
        <v>0</v>
      </c>
      <c r="S2004" s="1">
        <v>0.08</v>
      </c>
      <c r="T2004" s="1" t="s">
        <v>7</v>
      </c>
      <c r="U2004" s="1">
        <f t="shared" si="970"/>
        <v>0</v>
      </c>
      <c r="V2004" s="1">
        <f>S2004</f>
        <v>0.08</v>
      </c>
      <c r="W2004" s="1" t="s">
        <v>177</v>
      </c>
      <c r="X2004" s="1" t="str">
        <f t="shared" si="975"/>
        <v>No</v>
      </c>
      <c r="AB2004" t="s">
        <v>408</v>
      </c>
      <c r="AC2004" t="str">
        <f>IF(ISNUMBER(SEARCH("Pesticide, active_ingredient", AB2004)), "Yes", "No")</f>
        <v>No</v>
      </c>
      <c r="AD2004" t="str">
        <f t="shared" si="963"/>
        <v>Yes</v>
      </c>
      <c r="AE2004" t="str">
        <f t="shared" si="964"/>
        <v>Yes</v>
      </c>
      <c r="AF2004" t="str">
        <f t="shared" si="965"/>
        <v>Yes</v>
      </c>
      <c r="AG2004" t="str">
        <f t="shared" si="966"/>
        <v>No</v>
      </c>
      <c r="AH2004" s="1" t="s">
        <v>348</v>
      </c>
      <c r="AI2004" t="s">
        <v>348</v>
      </c>
      <c r="AJ2004" t="str">
        <f t="shared" si="957"/>
        <v/>
      </c>
      <c r="AK2004" t="str">
        <f t="shared" si="968"/>
        <v>PCP</v>
      </c>
      <c r="AL2004" t="str">
        <f t="shared" si="969"/>
        <v>Consumer</v>
      </c>
      <c r="AM2004" t="str">
        <f t="shared" si="959"/>
        <v>Industrial</v>
      </c>
      <c r="AN2004" t="str">
        <f t="shared" si="960"/>
        <v/>
      </c>
      <c r="AO2004" t="str">
        <f t="shared" si="961"/>
        <v/>
      </c>
      <c r="AP2004" t="str">
        <f t="shared" si="962"/>
        <v/>
      </c>
    </row>
    <row r="2005" spans="1:42" hidden="1" x14ac:dyDescent="0.35">
      <c r="A2005" s="1">
        <v>40871607</v>
      </c>
      <c r="B2005" s="1" t="s">
        <v>584</v>
      </c>
      <c r="C2005" s="1" t="s">
        <v>585</v>
      </c>
      <c r="D2005" s="1">
        <v>2017</v>
      </c>
      <c r="E2005" s="1" t="s">
        <v>618</v>
      </c>
      <c r="F2005" s="1">
        <v>62831</v>
      </c>
      <c r="G2005" s="1" t="s">
        <v>604</v>
      </c>
      <c r="H2005" s="1" t="s">
        <v>64</v>
      </c>
      <c r="I2005" s="1" t="s">
        <v>596</v>
      </c>
      <c r="J2005" s="1">
        <v>4433</v>
      </c>
      <c r="K2005" s="1" t="s">
        <v>614</v>
      </c>
      <c r="L2005" s="1" t="s">
        <v>548</v>
      </c>
      <c r="M2005" s="1"/>
      <c r="N2005" s="1" t="s">
        <v>606</v>
      </c>
      <c r="O2005" s="1" t="str">
        <f t="shared" si="967"/>
        <v>No</v>
      </c>
      <c r="P2005" s="1" t="s">
        <v>722</v>
      </c>
      <c r="Q2005" s="1">
        <v>0.16</v>
      </c>
      <c r="R2005" s="1">
        <f t="shared" si="974"/>
        <v>0</v>
      </c>
      <c r="S2005" s="1">
        <v>0.16</v>
      </c>
      <c r="T2005" s="1" t="s">
        <v>7</v>
      </c>
      <c r="U2005" s="1">
        <f t="shared" si="970"/>
        <v>0</v>
      </c>
      <c r="V2005" s="1">
        <f>S2005</f>
        <v>0.16</v>
      </c>
      <c r="W2005" s="1" t="s">
        <v>177</v>
      </c>
      <c r="X2005" s="1" t="str">
        <f t="shared" si="975"/>
        <v>No</v>
      </c>
      <c r="AB2005" t="s">
        <v>405</v>
      </c>
      <c r="AC2005" t="str">
        <f>IF(ISNUMBER(SEARCH("Pesticide, active_ingredient", AB2005)), "Yes", "No")</f>
        <v>No</v>
      </c>
      <c r="AD2005" t="str">
        <f t="shared" si="963"/>
        <v>Yes</v>
      </c>
      <c r="AE2005" t="str">
        <f t="shared" si="964"/>
        <v>Yes</v>
      </c>
      <c r="AF2005" t="str">
        <f t="shared" si="965"/>
        <v>Yes</v>
      </c>
      <c r="AG2005" t="str">
        <f t="shared" si="966"/>
        <v>Yes</v>
      </c>
      <c r="AH2005" s="1" t="s">
        <v>348</v>
      </c>
      <c r="AI2005" t="s">
        <v>348</v>
      </c>
      <c r="AJ2005" t="str">
        <f t="shared" si="957"/>
        <v/>
      </c>
      <c r="AK2005" t="str">
        <f t="shared" si="968"/>
        <v>PCP</v>
      </c>
      <c r="AL2005" t="str">
        <f t="shared" si="969"/>
        <v>Consumer</v>
      </c>
      <c r="AM2005" t="str">
        <f t="shared" si="959"/>
        <v>Industrial</v>
      </c>
      <c r="AN2005" t="str">
        <f t="shared" si="960"/>
        <v>Pharmaceutical</v>
      </c>
      <c r="AO2005" t="str">
        <f t="shared" si="961"/>
        <v/>
      </c>
      <c r="AP2005" t="str">
        <f t="shared" si="962"/>
        <v/>
      </c>
    </row>
    <row r="2006" spans="1:42" hidden="1" x14ac:dyDescent="0.35">
      <c r="A2006" s="1">
        <v>40871607</v>
      </c>
      <c r="B2006" s="1" t="s">
        <v>584</v>
      </c>
      <c r="C2006" s="1" t="s">
        <v>585</v>
      </c>
      <c r="D2006" s="1">
        <v>2017</v>
      </c>
      <c r="E2006" s="1" t="s">
        <v>618</v>
      </c>
      <c r="F2006" s="1">
        <v>67448</v>
      </c>
      <c r="G2006" s="1" t="s">
        <v>244</v>
      </c>
      <c r="H2006" s="1" t="s">
        <v>82</v>
      </c>
      <c r="I2006" s="1" t="s">
        <v>597</v>
      </c>
      <c r="J2006" s="1">
        <v>2440</v>
      </c>
      <c r="K2006" s="1" t="s">
        <v>345</v>
      </c>
      <c r="L2006" s="1" t="s">
        <v>345</v>
      </c>
      <c r="M2006" s="1"/>
      <c r="N2006" s="1" t="s">
        <v>606</v>
      </c>
      <c r="O2006" s="1" t="str">
        <f t="shared" si="967"/>
        <v>No</v>
      </c>
      <c r="P2006" s="1" t="s">
        <v>722</v>
      </c>
      <c r="Q2006" s="1">
        <v>37</v>
      </c>
      <c r="R2006" s="1">
        <f t="shared" si="974"/>
        <v>0</v>
      </c>
      <c r="S2006" s="1">
        <v>37</v>
      </c>
      <c r="T2006" s="1" t="s">
        <v>30</v>
      </c>
      <c r="U2006" s="1">
        <f>R2006/1000</f>
        <v>0</v>
      </c>
      <c r="V2006" s="1">
        <f>S2006/1000</f>
        <v>3.6999999999999998E-2</v>
      </c>
      <c r="W2006" s="1" t="s">
        <v>231</v>
      </c>
      <c r="X2006" s="1" t="str">
        <f t="shared" si="975"/>
        <v>No</v>
      </c>
      <c r="AB2006" t="s">
        <v>422</v>
      </c>
      <c r="AC2006" t="str">
        <f>IF(ISNUMBER(SEARCH("Pesticide, active_ingredient", AB2006)), "Yes", "No")</f>
        <v>No</v>
      </c>
      <c r="AD2006" t="str">
        <f t="shared" si="963"/>
        <v>No</v>
      </c>
      <c r="AE2006" t="str">
        <f t="shared" si="964"/>
        <v>No</v>
      </c>
      <c r="AF2006" t="str">
        <f t="shared" si="965"/>
        <v>No</v>
      </c>
      <c r="AG2006" t="str">
        <f t="shared" si="966"/>
        <v>Yes</v>
      </c>
      <c r="AH2006" s="1" t="s">
        <v>348</v>
      </c>
      <c r="AI2006" t="s">
        <v>348</v>
      </c>
      <c r="AJ2006" t="str">
        <f t="shared" si="957"/>
        <v/>
      </c>
      <c r="AK2006" t="str">
        <f t="shared" si="968"/>
        <v/>
      </c>
      <c r="AL2006" t="str">
        <f t="shared" si="969"/>
        <v/>
      </c>
      <c r="AM2006" t="str">
        <f t="shared" si="959"/>
        <v/>
      </c>
      <c r="AN2006" t="str">
        <f t="shared" si="960"/>
        <v>Pharmaceutical</v>
      </c>
      <c r="AO2006" t="str">
        <f t="shared" si="961"/>
        <v/>
      </c>
      <c r="AP2006" t="str">
        <f t="shared" si="962"/>
        <v/>
      </c>
    </row>
    <row r="2007" spans="1:42" hidden="1" x14ac:dyDescent="0.35">
      <c r="A2007" s="1">
        <v>40871607</v>
      </c>
      <c r="B2007" s="1" t="s">
        <v>584</v>
      </c>
      <c r="C2007" s="1" t="s">
        <v>585</v>
      </c>
      <c r="D2007" s="1">
        <v>2017</v>
      </c>
      <c r="E2007" s="1" t="s">
        <v>618</v>
      </c>
      <c r="F2007" s="1">
        <v>39100</v>
      </c>
      <c r="G2007" t="s">
        <v>661</v>
      </c>
      <c r="H2007" s="1" t="s">
        <v>26</v>
      </c>
      <c r="I2007" s="1" t="s">
        <v>596</v>
      </c>
      <c r="J2007" s="1">
        <v>4433</v>
      </c>
      <c r="K2007" s="1" t="s">
        <v>614</v>
      </c>
      <c r="L2007" s="1" t="s">
        <v>548</v>
      </c>
      <c r="M2007" s="1"/>
      <c r="N2007" s="1" t="s">
        <v>606</v>
      </c>
      <c r="O2007" s="1" t="str">
        <f t="shared" si="967"/>
        <v>No</v>
      </c>
      <c r="P2007" s="1" t="s">
        <v>722</v>
      </c>
      <c r="Q2007" s="1">
        <v>2</v>
      </c>
      <c r="R2007" s="1">
        <f t="shared" si="974"/>
        <v>0</v>
      </c>
      <c r="S2007" s="1">
        <v>2</v>
      </c>
      <c r="T2007" s="1" t="s">
        <v>7</v>
      </c>
      <c r="U2007" s="1">
        <f t="shared" ref="U2007:U2013" si="976">R2007/1</f>
        <v>0</v>
      </c>
      <c r="V2007" s="1">
        <f t="shared" ref="V2007:V2013" si="977">S2007</f>
        <v>2</v>
      </c>
      <c r="W2007" s="1" t="s">
        <v>346</v>
      </c>
      <c r="X2007" s="1" t="str">
        <f t="shared" si="975"/>
        <v>No</v>
      </c>
      <c r="Z2007" s="1"/>
      <c r="AA2007" s="1"/>
      <c r="AB2007" s="1" t="s">
        <v>366</v>
      </c>
      <c r="AC2007" t="str">
        <f>IF(ISNUMBER(SEARCH("Pesticide, active_ingredient", AB2007)), "Yes", "No")</f>
        <v>No</v>
      </c>
      <c r="AD2007" t="str">
        <f t="shared" si="963"/>
        <v>Yes</v>
      </c>
      <c r="AE2007" t="str">
        <f t="shared" si="964"/>
        <v>Yes</v>
      </c>
      <c r="AF2007" t="str">
        <f t="shared" si="965"/>
        <v>Yes</v>
      </c>
      <c r="AG2007" t="str">
        <f t="shared" si="966"/>
        <v>Yes</v>
      </c>
      <c r="AH2007" s="1" t="s">
        <v>348</v>
      </c>
      <c r="AI2007" t="s">
        <v>348</v>
      </c>
      <c r="AJ2007" t="str">
        <f t="shared" si="957"/>
        <v/>
      </c>
      <c r="AK2007" t="str">
        <f t="shared" si="968"/>
        <v>PCP</v>
      </c>
      <c r="AL2007" t="str">
        <f t="shared" si="969"/>
        <v>Consumer</v>
      </c>
      <c r="AM2007" t="str">
        <f t="shared" si="959"/>
        <v>Industrial</v>
      </c>
      <c r="AN2007" t="str">
        <f t="shared" si="960"/>
        <v>Pharmaceutical</v>
      </c>
      <c r="AO2007" t="str">
        <f t="shared" si="961"/>
        <v/>
      </c>
      <c r="AP2007" t="str">
        <f t="shared" si="962"/>
        <v/>
      </c>
    </row>
    <row r="2008" spans="1:42" hidden="1" x14ac:dyDescent="0.35">
      <c r="A2008" s="1">
        <v>40871607</v>
      </c>
      <c r="B2008" s="1" t="s">
        <v>584</v>
      </c>
      <c r="C2008" s="1" t="s">
        <v>585</v>
      </c>
      <c r="D2008" s="1">
        <v>2017</v>
      </c>
      <c r="E2008" s="1" t="s">
        <v>618</v>
      </c>
      <c r="F2008" s="1">
        <v>62828</v>
      </c>
      <c r="G2008" s="1" t="s">
        <v>224</v>
      </c>
      <c r="H2008" s="1" t="s">
        <v>62</v>
      </c>
      <c r="I2008" s="1" t="s">
        <v>596</v>
      </c>
      <c r="J2008" s="1">
        <v>4433</v>
      </c>
      <c r="K2008" s="1" t="s">
        <v>614</v>
      </c>
      <c r="L2008" s="1" t="s">
        <v>544</v>
      </c>
      <c r="M2008" s="1"/>
      <c r="N2008" s="1" t="s">
        <v>606</v>
      </c>
      <c r="O2008" s="1" t="str">
        <f t="shared" si="967"/>
        <v>No</v>
      </c>
      <c r="P2008" s="1" t="s">
        <v>722</v>
      </c>
      <c r="Q2008" s="1">
        <v>0.08</v>
      </c>
      <c r="R2008" s="1">
        <f t="shared" si="974"/>
        <v>0</v>
      </c>
      <c r="S2008" s="1">
        <v>0.08</v>
      </c>
      <c r="T2008" s="1" t="s">
        <v>7</v>
      </c>
      <c r="U2008" s="1">
        <f t="shared" si="976"/>
        <v>0</v>
      </c>
      <c r="V2008" s="1">
        <f t="shared" si="977"/>
        <v>0.08</v>
      </c>
      <c r="W2008" s="1" t="s">
        <v>177</v>
      </c>
      <c r="X2008" s="1" t="str">
        <f t="shared" si="975"/>
        <v>No</v>
      </c>
      <c r="AB2008" t="s">
        <v>401</v>
      </c>
      <c r="AC2008" s="1" t="s">
        <v>349</v>
      </c>
      <c r="AD2008" t="str">
        <f t="shared" si="963"/>
        <v>Yes</v>
      </c>
      <c r="AE2008" t="str">
        <f t="shared" si="964"/>
        <v>Yes</v>
      </c>
      <c r="AF2008" t="str">
        <f t="shared" si="965"/>
        <v>Yes</v>
      </c>
      <c r="AG2008" t="str">
        <f t="shared" si="966"/>
        <v>Yes</v>
      </c>
      <c r="AH2008" s="1" t="s">
        <v>348</v>
      </c>
      <c r="AI2008" t="s">
        <v>348</v>
      </c>
      <c r="AJ2008" t="str">
        <f t="shared" si="957"/>
        <v>Pesticide</v>
      </c>
      <c r="AK2008" t="str">
        <f t="shared" si="968"/>
        <v>PCP</v>
      </c>
      <c r="AL2008" t="str">
        <f t="shared" si="969"/>
        <v>Consumer</v>
      </c>
      <c r="AM2008" t="str">
        <f t="shared" si="959"/>
        <v>Industrial</v>
      </c>
      <c r="AN2008" t="str">
        <f t="shared" si="960"/>
        <v>Pharmaceutical</v>
      </c>
      <c r="AO2008" t="str">
        <f t="shared" si="961"/>
        <v/>
      </c>
      <c r="AP2008" t="str">
        <f t="shared" si="962"/>
        <v/>
      </c>
    </row>
    <row r="2009" spans="1:42" hidden="1" x14ac:dyDescent="0.35">
      <c r="A2009" s="1">
        <v>40871607</v>
      </c>
      <c r="B2009" s="1" t="s">
        <v>584</v>
      </c>
      <c r="C2009" s="1" t="s">
        <v>585</v>
      </c>
      <c r="D2009" s="1">
        <v>2017</v>
      </c>
      <c r="E2009" s="1" t="s">
        <v>618</v>
      </c>
      <c r="F2009" s="1">
        <v>62814</v>
      </c>
      <c r="G2009" s="1" t="s">
        <v>214</v>
      </c>
      <c r="H2009" s="1" t="s">
        <v>51</v>
      </c>
      <c r="I2009" s="1" t="s">
        <v>596</v>
      </c>
      <c r="J2009" s="1">
        <v>4433</v>
      </c>
      <c r="K2009" s="1" t="s">
        <v>614</v>
      </c>
      <c r="L2009" s="1" t="s">
        <v>548</v>
      </c>
      <c r="M2009" s="1"/>
      <c r="N2009" s="1" t="s">
        <v>606</v>
      </c>
      <c r="O2009" s="1" t="str">
        <f t="shared" si="967"/>
        <v>No</v>
      </c>
      <c r="P2009" s="1" t="s">
        <v>722</v>
      </c>
      <c r="Q2009" s="1">
        <v>0.08</v>
      </c>
      <c r="R2009" s="1">
        <f t="shared" si="974"/>
        <v>0</v>
      </c>
      <c r="S2009" s="1">
        <v>0.08</v>
      </c>
      <c r="T2009" s="1" t="s">
        <v>7</v>
      </c>
      <c r="U2009" s="1">
        <f t="shared" si="976"/>
        <v>0</v>
      </c>
      <c r="V2009" s="1">
        <f t="shared" si="977"/>
        <v>0.08</v>
      </c>
      <c r="W2009" s="1" t="s">
        <v>177</v>
      </c>
      <c r="X2009" s="1" t="str">
        <f t="shared" si="975"/>
        <v>No</v>
      </c>
      <c r="AB2009" t="s">
        <v>390</v>
      </c>
      <c r="AC2009" t="str">
        <f t="shared" ref="AC2009:AC2019" si="978">IF(ISNUMBER(SEARCH("Pesticide, active_ingredient", AB2009)), "Yes", "No")</f>
        <v>No</v>
      </c>
      <c r="AD2009" t="str">
        <f t="shared" si="963"/>
        <v>Yes</v>
      </c>
      <c r="AE2009" t="str">
        <f t="shared" si="964"/>
        <v>Yes</v>
      </c>
      <c r="AF2009" t="str">
        <f t="shared" si="965"/>
        <v>Yes</v>
      </c>
      <c r="AG2009" t="str">
        <f t="shared" si="966"/>
        <v>Yes</v>
      </c>
      <c r="AH2009" s="1" t="s">
        <v>348</v>
      </c>
      <c r="AI2009" t="s">
        <v>348</v>
      </c>
      <c r="AJ2009" t="str">
        <f t="shared" si="957"/>
        <v/>
      </c>
      <c r="AK2009" t="str">
        <f t="shared" si="968"/>
        <v>PCP</v>
      </c>
      <c r="AL2009" t="str">
        <f t="shared" si="969"/>
        <v>Consumer</v>
      </c>
      <c r="AM2009" t="str">
        <f t="shared" si="959"/>
        <v>Industrial</v>
      </c>
      <c r="AN2009" t="str">
        <f t="shared" si="960"/>
        <v>Pharmaceutical</v>
      </c>
      <c r="AO2009" t="str">
        <f t="shared" si="961"/>
        <v/>
      </c>
      <c r="AP2009" t="str">
        <f t="shared" si="962"/>
        <v/>
      </c>
    </row>
    <row r="2010" spans="1:42" hidden="1" x14ac:dyDescent="0.35">
      <c r="A2010" s="1">
        <v>40871607</v>
      </c>
      <c r="B2010" s="1" t="s">
        <v>584</v>
      </c>
      <c r="C2010" s="1" t="s">
        <v>585</v>
      </c>
      <c r="D2010" s="1">
        <v>2017</v>
      </c>
      <c r="E2010" s="1" t="s">
        <v>618</v>
      </c>
      <c r="F2010" s="1">
        <v>62826</v>
      </c>
      <c r="G2010" s="1" t="s">
        <v>222</v>
      </c>
      <c r="H2010" s="1" t="s">
        <v>60</v>
      </c>
      <c r="I2010" s="1" t="s">
        <v>596</v>
      </c>
      <c r="J2010" s="1">
        <v>4433</v>
      </c>
      <c r="K2010" s="1" t="s">
        <v>614</v>
      </c>
      <c r="L2010" s="1" t="s">
        <v>557</v>
      </c>
      <c r="M2010" s="1"/>
      <c r="N2010" s="1" t="s">
        <v>606</v>
      </c>
      <c r="O2010" s="1" t="str">
        <f t="shared" si="967"/>
        <v>No</v>
      </c>
      <c r="P2010" s="1" t="s">
        <v>722</v>
      </c>
      <c r="Q2010" s="1">
        <v>0.8</v>
      </c>
      <c r="R2010" s="1">
        <f t="shared" si="974"/>
        <v>0</v>
      </c>
      <c r="S2010" s="1">
        <v>0.8</v>
      </c>
      <c r="T2010" s="1" t="s">
        <v>7</v>
      </c>
      <c r="U2010" s="1">
        <f t="shared" si="976"/>
        <v>0</v>
      </c>
      <c r="V2010" s="1">
        <f t="shared" si="977"/>
        <v>0.8</v>
      </c>
      <c r="W2010" s="1" t="s">
        <v>177</v>
      </c>
      <c r="X2010" s="1" t="str">
        <f t="shared" si="975"/>
        <v>No</v>
      </c>
      <c r="AB2010" t="s">
        <v>399</v>
      </c>
      <c r="AC2010" t="str">
        <f t="shared" si="978"/>
        <v>No</v>
      </c>
      <c r="AD2010" t="str">
        <f t="shared" si="963"/>
        <v>No</v>
      </c>
      <c r="AE2010" t="str">
        <f t="shared" si="964"/>
        <v>Yes</v>
      </c>
      <c r="AF2010" t="str">
        <f t="shared" si="965"/>
        <v>No</v>
      </c>
      <c r="AG2010" t="str">
        <f t="shared" si="966"/>
        <v>Yes</v>
      </c>
      <c r="AH2010" s="1" t="s">
        <v>348</v>
      </c>
      <c r="AI2010" t="s">
        <v>348</v>
      </c>
      <c r="AJ2010" t="str">
        <f t="shared" si="957"/>
        <v/>
      </c>
      <c r="AK2010" t="str">
        <f t="shared" si="968"/>
        <v/>
      </c>
      <c r="AL2010" t="str">
        <f t="shared" si="969"/>
        <v>Consumer</v>
      </c>
      <c r="AM2010" t="str">
        <f t="shared" si="959"/>
        <v/>
      </c>
      <c r="AN2010" t="str">
        <f t="shared" si="960"/>
        <v>Pharmaceutical</v>
      </c>
      <c r="AO2010" t="str">
        <f t="shared" si="961"/>
        <v/>
      </c>
      <c r="AP2010" t="str">
        <f t="shared" si="962"/>
        <v/>
      </c>
    </row>
    <row r="2011" spans="1:42" hidden="1" x14ac:dyDescent="0.35">
      <c r="A2011" s="1">
        <v>40871607</v>
      </c>
      <c r="B2011" s="1" t="s">
        <v>584</v>
      </c>
      <c r="C2011" s="1" t="s">
        <v>585</v>
      </c>
      <c r="D2011" s="1">
        <v>2017</v>
      </c>
      <c r="E2011" s="1" t="s">
        <v>618</v>
      </c>
      <c r="F2011" s="1">
        <v>34220</v>
      </c>
      <c r="G2011" s="1" t="s">
        <v>182</v>
      </c>
      <c r="H2011" s="1" t="s">
        <v>12</v>
      </c>
      <c r="I2011" s="1" t="s">
        <v>596</v>
      </c>
      <c r="J2011" s="1">
        <v>4433</v>
      </c>
      <c r="K2011" s="1" t="s">
        <v>614</v>
      </c>
      <c r="L2011" s="1" t="s">
        <v>546</v>
      </c>
      <c r="M2011" s="1"/>
      <c r="N2011" s="1" t="s">
        <v>606</v>
      </c>
      <c r="O2011" s="1" t="str">
        <f t="shared" si="967"/>
        <v>No</v>
      </c>
      <c r="P2011" s="1" t="s">
        <v>722</v>
      </c>
      <c r="Q2011" s="1">
        <v>0.02</v>
      </c>
      <c r="R2011" s="1">
        <f t="shared" si="974"/>
        <v>0</v>
      </c>
      <c r="S2011" s="1">
        <v>0.02</v>
      </c>
      <c r="T2011" s="1" t="s">
        <v>7</v>
      </c>
      <c r="U2011" s="1">
        <f t="shared" si="976"/>
        <v>0</v>
      </c>
      <c r="V2011" s="1">
        <f t="shared" si="977"/>
        <v>0.02</v>
      </c>
      <c r="W2011" s="1" t="s">
        <v>177</v>
      </c>
      <c r="X2011" s="1" t="str">
        <f t="shared" si="975"/>
        <v>No</v>
      </c>
      <c r="AB2011" t="s">
        <v>354</v>
      </c>
      <c r="AC2011" t="str">
        <f t="shared" si="978"/>
        <v>No</v>
      </c>
      <c r="AD2011" t="str">
        <f t="shared" si="963"/>
        <v>Yes</v>
      </c>
      <c r="AE2011" t="str">
        <f t="shared" si="964"/>
        <v>Yes</v>
      </c>
      <c r="AF2011" t="str">
        <f t="shared" si="965"/>
        <v>Yes</v>
      </c>
      <c r="AG2011" t="str">
        <f t="shared" si="966"/>
        <v>No</v>
      </c>
      <c r="AH2011" t="s">
        <v>349</v>
      </c>
      <c r="AI2011" t="s">
        <v>348</v>
      </c>
      <c r="AJ2011" t="str">
        <f t="shared" si="957"/>
        <v/>
      </c>
      <c r="AK2011" t="str">
        <f t="shared" si="968"/>
        <v>PCP</v>
      </c>
      <c r="AL2011" t="str">
        <f t="shared" si="969"/>
        <v>Consumer</v>
      </c>
      <c r="AM2011" t="str">
        <f t="shared" si="959"/>
        <v>Industrial</v>
      </c>
      <c r="AN2011" t="str">
        <f t="shared" si="960"/>
        <v/>
      </c>
      <c r="AO2011" t="str">
        <f t="shared" si="961"/>
        <v>PAH</v>
      </c>
      <c r="AP2011" t="str">
        <f t="shared" si="962"/>
        <v/>
      </c>
    </row>
    <row r="2012" spans="1:42" hidden="1" x14ac:dyDescent="0.35">
      <c r="A2012" s="1">
        <v>40871607</v>
      </c>
      <c r="B2012" s="1" t="s">
        <v>584</v>
      </c>
      <c r="C2012" s="1" t="s">
        <v>585</v>
      </c>
      <c r="D2012" s="1">
        <v>2017</v>
      </c>
      <c r="E2012" s="1" t="s">
        <v>618</v>
      </c>
      <c r="F2012" s="1">
        <v>62824</v>
      </c>
      <c r="G2012" s="1" t="s">
        <v>220</v>
      </c>
      <c r="H2012" s="1" t="s">
        <v>58</v>
      </c>
      <c r="I2012" s="1" t="s">
        <v>596</v>
      </c>
      <c r="J2012" s="1">
        <v>4433</v>
      </c>
      <c r="K2012" s="1" t="s">
        <v>614</v>
      </c>
      <c r="L2012" s="1" t="s">
        <v>548</v>
      </c>
      <c r="M2012" s="1"/>
      <c r="N2012" s="1" t="s">
        <v>606</v>
      </c>
      <c r="O2012" s="1" t="str">
        <f t="shared" si="967"/>
        <v>No</v>
      </c>
      <c r="P2012" s="1" t="s">
        <v>722</v>
      </c>
      <c r="Q2012" s="1">
        <v>0.04</v>
      </c>
      <c r="R2012" s="1">
        <f t="shared" si="974"/>
        <v>0</v>
      </c>
      <c r="S2012" s="1">
        <v>0.04</v>
      </c>
      <c r="T2012" s="1" t="s">
        <v>7</v>
      </c>
      <c r="U2012" s="1">
        <f t="shared" si="976"/>
        <v>0</v>
      </c>
      <c r="V2012" s="1">
        <f t="shared" si="977"/>
        <v>0.04</v>
      </c>
      <c r="W2012" s="1" t="s">
        <v>177</v>
      </c>
      <c r="X2012" s="1" t="str">
        <f t="shared" si="975"/>
        <v>No</v>
      </c>
      <c r="AB2012" t="s">
        <v>397</v>
      </c>
      <c r="AC2012" t="str">
        <f t="shared" si="978"/>
        <v>No</v>
      </c>
      <c r="AD2012" t="str">
        <f t="shared" si="963"/>
        <v>Yes</v>
      </c>
      <c r="AE2012" t="str">
        <f t="shared" si="964"/>
        <v>Yes</v>
      </c>
      <c r="AF2012" t="str">
        <f t="shared" si="965"/>
        <v>Yes</v>
      </c>
      <c r="AG2012" t="str">
        <f t="shared" si="966"/>
        <v>Yes</v>
      </c>
      <c r="AH2012" s="1" t="s">
        <v>348</v>
      </c>
      <c r="AI2012" t="s">
        <v>348</v>
      </c>
      <c r="AJ2012" t="str">
        <f t="shared" si="957"/>
        <v/>
      </c>
      <c r="AK2012" t="str">
        <f t="shared" si="968"/>
        <v>PCP</v>
      </c>
      <c r="AL2012" t="str">
        <f t="shared" si="969"/>
        <v>Consumer</v>
      </c>
      <c r="AM2012" t="str">
        <f t="shared" si="959"/>
        <v>Industrial</v>
      </c>
      <c r="AN2012" t="str">
        <f t="shared" si="960"/>
        <v>Pharmaceutical</v>
      </c>
      <c r="AO2012" t="str">
        <f t="shared" si="961"/>
        <v/>
      </c>
      <c r="AP2012" t="str">
        <f t="shared" si="962"/>
        <v/>
      </c>
    </row>
    <row r="2013" spans="1:42" hidden="1" x14ac:dyDescent="0.35">
      <c r="A2013" s="1">
        <v>40871607</v>
      </c>
      <c r="B2013" s="1" t="s">
        <v>584</v>
      </c>
      <c r="C2013" s="1" t="s">
        <v>585</v>
      </c>
      <c r="D2013" s="1">
        <v>2017</v>
      </c>
      <c r="E2013" s="1" t="s">
        <v>618</v>
      </c>
      <c r="F2013" s="1">
        <v>61702</v>
      </c>
      <c r="G2013" s="1" t="s">
        <v>198</v>
      </c>
      <c r="H2013" s="1" t="s">
        <v>31</v>
      </c>
      <c r="I2013" s="1" t="s">
        <v>596</v>
      </c>
      <c r="J2013" s="1">
        <v>4433</v>
      </c>
      <c r="K2013" s="1" t="s">
        <v>614</v>
      </c>
      <c r="L2013" s="1" t="s">
        <v>554</v>
      </c>
      <c r="M2013" s="1"/>
      <c r="N2013" s="1" t="s">
        <v>606</v>
      </c>
      <c r="O2013" s="1" t="s">
        <v>348</v>
      </c>
      <c r="P2013" s="1" t="s">
        <v>722</v>
      </c>
      <c r="Q2013" s="3">
        <v>0</v>
      </c>
      <c r="R2013" s="1">
        <f t="shared" si="974"/>
        <v>0</v>
      </c>
      <c r="S2013" s="1">
        <v>0.16</v>
      </c>
      <c r="T2013" s="1" t="s">
        <v>7</v>
      </c>
      <c r="U2013" s="1">
        <f t="shared" si="976"/>
        <v>0</v>
      </c>
      <c r="V2013" s="1">
        <f t="shared" si="977"/>
        <v>0.16</v>
      </c>
      <c r="W2013" s="1" t="s">
        <v>177</v>
      </c>
      <c r="X2013" s="1" t="str">
        <f t="shared" si="975"/>
        <v>No</v>
      </c>
      <c r="AB2013" s="1" t="s">
        <v>371</v>
      </c>
      <c r="AC2013" t="str">
        <f t="shared" si="978"/>
        <v>No</v>
      </c>
      <c r="AD2013" t="str">
        <f t="shared" si="963"/>
        <v>No</v>
      </c>
      <c r="AE2013" t="str">
        <f t="shared" si="964"/>
        <v>Yes</v>
      </c>
      <c r="AF2013" t="str">
        <f t="shared" si="965"/>
        <v>No</v>
      </c>
      <c r="AG2013" t="str">
        <f t="shared" si="966"/>
        <v>No</v>
      </c>
      <c r="AH2013" s="1" t="s">
        <v>348</v>
      </c>
      <c r="AI2013" t="s">
        <v>348</v>
      </c>
      <c r="AJ2013" t="str">
        <f t="shared" si="957"/>
        <v/>
      </c>
      <c r="AK2013" t="str">
        <f t="shared" si="968"/>
        <v/>
      </c>
      <c r="AL2013" t="str">
        <f t="shared" si="969"/>
        <v>Consumer</v>
      </c>
      <c r="AM2013" t="str">
        <f t="shared" si="959"/>
        <v/>
      </c>
      <c r="AN2013" t="str">
        <f t="shared" si="960"/>
        <v/>
      </c>
      <c r="AO2013" t="str">
        <f t="shared" si="961"/>
        <v/>
      </c>
      <c r="AP2013" t="str">
        <f t="shared" si="962"/>
        <v/>
      </c>
    </row>
    <row r="2014" spans="1:42" hidden="1" x14ac:dyDescent="0.35">
      <c r="A2014" s="1">
        <v>40871607</v>
      </c>
      <c r="B2014" s="1" t="s">
        <v>584</v>
      </c>
      <c r="C2014" s="1" t="s">
        <v>585</v>
      </c>
      <c r="D2014" s="1">
        <v>2017</v>
      </c>
      <c r="E2014" s="1" t="s">
        <v>618</v>
      </c>
      <c r="F2014" s="1">
        <v>67503</v>
      </c>
      <c r="G2014" s="1" t="s">
        <v>290</v>
      </c>
      <c r="H2014" s="1" t="s">
        <v>126</v>
      </c>
      <c r="I2014" s="1" t="s">
        <v>597</v>
      </c>
      <c r="J2014" s="1">
        <v>2440</v>
      </c>
      <c r="K2014" s="1" t="s">
        <v>345</v>
      </c>
      <c r="L2014" s="1" t="s">
        <v>345</v>
      </c>
      <c r="M2014" s="1"/>
      <c r="N2014" s="1" t="s">
        <v>606</v>
      </c>
      <c r="O2014" s="1" t="str">
        <f t="shared" ref="O2014:O2077" si="979">IF(N2014="&lt;", "No", "Yes")</f>
        <v>No</v>
      </c>
      <c r="P2014" s="1" t="s">
        <v>722</v>
      </c>
      <c r="Q2014" s="1">
        <v>65</v>
      </c>
      <c r="R2014" s="1">
        <f t="shared" si="974"/>
        <v>0</v>
      </c>
      <c r="S2014" s="1">
        <v>30</v>
      </c>
      <c r="T2014" s="1" t="s">
        <v>30</v>
      </c>
      <c r="U2014" s="1">
        <f>R2014/1000</f>
        <v>0</v>
      </c>
      <c r="V2014" s="1">
        <f>S2014/1000</f>
        <v>0.03</v>
      </c>
      <c r="W2014" s="1" t="s">
        <v>231</v>
      </c>
      <c r="X2014" s="1" t="str">
        <f t="shared" si="975"/>
        <v>No</v>
      </c>
      <c r="AB2014" s="1" t="s">
        <v>465</v>
      </c>
      <c r="AC2014" t="str">
        <f t="shared" si="978"/>
        <v>No</v>
      </c>
      <c r="AD2014" t="str">
        <f t="shared" si="963"/>
        <v>No</v>
      </c>
      <c r="AE2014" t="str">
        <f t="shared" si="964"/>
        <v>No</v>
      </c>
      <c r="AF2014" t="str">
        <f t="shared" si="965"/>
        <v>No</v>
      </c>
      <c r="AG2014" t="str">
        <f t="shared" si="966"/>
        <v>Yes</v>
      </c>
      <c r="AH2014" s="1" t="s">
        <v>348</v>
      </c>
      <c r="AI2014" t="s">
        <v>348</v>
      </c>
      <c r="AJ2014" t="str">
        <f t="shared" si="957"/>
        <v/>
      </c>
      <c r="AK2014" t="str">
        <f t="shared" si="968"/>
        <v/>
      </c>
      <c r="AL2014" t="str">
        <f t="shared" si="969"/>
        <v/>
      </c>
      <c r="AM2014" t="str">
        <f t="shared" si="959"/>
        <v/>
      </c>
      <c r="AN2014" t="str">
        <f t="shared" si="960"/>
        <v>Pharmaceutical</v>
      </c>
      <c r="AO2014" t="str">
        <f t="shared" si="961"/>
        <v/>
      </c>
      <c r="AP2014" t="str">
        <f t="shared" si="962"/>
        <v/>
      </c>
    </row>
    <row r="2015" spans="1:42" hidden="1" x14ac:dyDescent="0.35">
      <c r="A2015" s="1">
        <v>40871607</v>
      </c>
      <c r="B2015" s="1" t="s">
        <v>584</v>
      </c>
      <c r="C2015" s="1" t="s">
        <v>585</v>
      </c>
      <c r="D2015" s="1">
        <v>2017</v>
      </c>
      <c r="E2015" s="1" t="s">
        <v>618</v>
      </c>
      <c r="F2015" s="1">
        <v>62823</v>
      </c>
      <c r="G2015" s="1" t="s">
        <v>602</v>
      </c>
      <c r="H2015" s="1" t="s">
        <v>57</v>
      </c>
      <c r="I2015" s="1" t="s">
        <v>596</v>
      </c>
      <c r="J2015" s="1">
        <v>4433</v>
      </c>
      <c r="K2015" s="1" t="s">
        <v>614</v>
      </c>
      <c r="L2015" s="1" t="s">
        <v>548</v>
      </c>
      <c r="M2015" s="1"/>
      <c r="N2015" s="1" t="s">
        <v>606</v>
      </c>
      <c r="O2015" s="1" t="str">
        <f t="shared" si="979"/>
        <v>No</v>
      </c>
      <c r="P2015" s="1" t="s">
        <v>722</v>
      </c>
      <c r="Q2015" s="1">
        <v>0.04</v>
      </c>
      <c r="R2015" s="1">
        <f t="shared" si="974"/>
        <v>0</v>
      </c>
      <c r="S2015" s="1">
        <v>0.04</v>
      </c>
      <c r="T2015" s="1" t="s">
        <v>7</v>
      </c>
      <c r="U2015" s="1">
        <f>R2015/1</f>
        <v>0</v>
      </c>
      <c r="V2015" s="1">
        <f>S2015</f>
        <v>0.04</v>
      </c>
      <c r="W2015" s="1" t="s">
        <v>177</v>
      </c>
      <c r="X2015" s="1" t="str">
        <f t="shared" si="975"/>
        <v>No</v>
      </c>
      <c r="AB2015" t="s">
        <v>396</v>
      </c>
      <c r="AC2015" t="str">
        <f t="shared" si="978"/>
        <v>No</v>
      </c>
      <c r="AD2015" t="str">
        <f t="shared" si="963"/>
        <v>Yes</v>
      </c>
      <c r="AE2015" t="str">
        <f t="shared" si="964"/>
        <v>Yes</v>
      </c>
      <c r="AF2015" t="str">
        <f t="shared" si="965"/>
        <v>Yes</v>
      </c>
      <c r="AG2015" t="str">
        <f t="shared" si="966"/>
        <v>Yes</v>
      </c>
      <c r="AH2015" s="1" t="s">
        <v>348</v>
      </c>
      <c r="AI2015" t="s">
        <v>348</v>
      </c>
      <c r="AJ2015" t="str">
        <f t="shared" si="957"/>
        <v/>
      </c>
      <c r="AK2015" t="str">
        <f t="shared" si="968"/>
        <v>PCP</v>
      </c>
      <c r="AL2015" t="str">
        <f t="shared" si="969"/>
        <v>Consumer</v>
      </c>
      <c r="AM2015" t="str">
        <f t="shared" si="959"/>
        <v>Industrial</v>
      </c>
      <c r="AN2015" t="str">
        <f t="shared" si="960"/>
        <v>Pharmaceutical</v>
      </c>
      <c r="AO2015" t="str">
        <f t="shared" si="961"/>
        <v/>
      </c>
      <c r="AP2015" t="str">
        <f t="shared" si="962"/>
        <v/>
      </c>
    </row>
    <row r="2016" spans="1:42" hidden="1" x14ac:dyDescent="0.35">
      <c r="A2016" s="1">
        <v>40871607</v>
      </c>
      <c r="B2016" s="1" t="s">
        <v>584</v>
      </c>
      <c r="C2016" s="1" t="s">
        <v>585</v>
      </c>
      <c r="D2016" s="1">
        <v>2017</v>
      </c>
      <c r="E2016" s="1" t="s">
        <v>618</v>
      </c>
      <c r="F2016" s="1">
        <v>62825</v>
      </c>
      <c r="G2016" s="1" t="s">
        <v>221</v>
      </c>
      <c r="H2016" s="1" t="s">
        <v>59</v>
      </c>
      <c r="I2016" s="1" t="s">
        <v>596</v>
      </c>
      <c r="J2016" s="1">
        <v>4433</v>
      </c>
      <c r="K2016" s="1" t="s">
        <v>614</v>
      </c>
      <c r="L2016" s="1" t="s">
        <v>555</v>
      </c>
      <c r="M2016" s="1"/>
      <c r="N2016" s="1" t="s">
        <v>606</v>
      </c>
      <c r="O2016" s="1" t="str">
        <f t="shared" si="979"/>
        <v>No</v>
      </c>
      <c r="P2016" s="1" t="s">
        <v>722</v>
      </c>
      <c r="Q2016" s="1">
        <v>0.09</v>
      </c>
      <c r="R2016" s="1">
        <f t="shared" si="974"/>
        <v>0</v>
      </c>
      <c r="S2016" s="1">
        <v>0.09</v>
      </c>
      <c r="T2016" s="1" t="s">
        <v>7</v>
      </c>
      <c r="U2016" s="1">
        <f>R2016/1</f>
        <v>0</v>
      </c>
      <c r="V2016" s="1">
        <f>S2016</f>
        <v>0.09</v>
      </c>
      <c r="W2016" s="1" t="s">
        <v>177</v>
      </c>
      <c r="X2016" s="1" t="str">
        <f t="shared" si="975"/>
        <v>No</v>
      </c>
      <c r="AB2016" t="s">
        <v>398</v>
      </c>
      <c r="AC2016" t="str">
        <f t="shared" si="978"/>
        <v>No</v>
      </c>
      <c r="AD2016" t="str">
        <f t="shared" si="963"/>
        <v>No</v>
      </c>
      <c r="AE2016" t="str">
        <f t="shared" si="964"/>
        <v>Yes</v>
      </c>
      <c r="AF2016" t="str">
        <f t="shared" si="965"/>
        <v>Yes</v>
      </c>
      <c r="AG2016" t="str">
        <f t="shared" si="966"/>
        <v>No</v>
      </c>
      <c r="AH2016" s="1" t="s">
        <v>348</v>
      </c>
      <c r="AI2016" t="s">
        <v>348</v>
      </c>
      <c r="AJ2016" t="str">
        <f t="shared" si="957"/>
        <v/>
      </c>
      <c r="AK2016" t="str">
        <f t="shared" si="968"/>
        <v/>
      </c>
      <c r="AL2016" t="str">
        <f t="shared" si="969"/>
        <v>Consumer</v>
      </c>
      <c r="AM2016" t="str">
        <f t="shared" si="959"/>
        <v>Industrial</v>
      </c>
      <c r="AN2016" t="str">
        <f t="shared" si="960"/>
        <v/>
      </c>
      <c r="AO2016" t="str">
        <f t="shared" si="961"/>
        <v/>
      </c>
      <c r="AP2016" t="str">
        <f t="shared" si="962"/>
        <v/>
      </c>
    </row>
    <row r="2017" spans="1:42" hidden="1" x14ac:dyDescent="0.35">
      <c r="A2017" s="1">
        <v>40871607</v>
      </c>
      <c r="B2017" s="1" t="s">
        <v>584</v>
      </c>
      <c r="C2017" s="1" t="s">
        <v>585</v>
      </c>
      <c r="D2017" s="1">
        <v>2017</v>
      </c>
      <c r="E2017" s="1" t="s">
        <v>618</v>
      </c>
      <c r="F2017" s="1">
        <v>67507</v>
      </c>
      <c r="G2017" s="1" t="s">
        <v>294</v>
      </c>
      <c r="H2017" s="1" t="s">
        <v>130</v>
      </c>
      <c r="I2017" s="1" t="s">
        <v>597</v>
      </c>
      <c r="J2017" s="1">
        <v>2440</v>
      </c>
      <c r="K2017" s="1" t="s">
        <v>345</v>
      </c>
      <c r="L2017" s="1" t="s">
        <v>345</v>
      </c>
      <c r="M2017" s="1"/>
      <c r="N2017" s="1" t="s">
        <v>606</v>
      </c>
      <c r="O2017" s="1" t="str">
        <f t="shared" si="979"/>
        <v>No</v>
      </c>
      <c r="P2017" s="1" t="s">
        <v>722</v>
      </c>
      <c r="Q2017" s="1">
        <v>163</v>
      </c>
      <c r="R2017" s="1">
        <f t="shared" si="974"/>
        <v>0</v>
      </c>
      <c r="S2017" s="1">
        <v>163</v>
      </c>
      <c r="T2017" s="1" t="s">
        <v>30</v>
      </c>
      <c r="U2017" s="1">
        <f t="shared" ref="U2017:V2019" si="980">R2017/1000</f>
        <v>0</v>
      </c>
      <c r="V2017" s="1">
        <f t="shared" si="980"/>
        <v>0.16300000000000001</v>
      </c>
      <c r="W2017" s="1" t="s">
        <v>231</v>
      </c>
      <c r="X2017" s="1" t="str">
        <f t="shared" si="975"/>
        <v>No</v>
      </c>
      <c r="AB2017" t="s">
        <v>469</v>
      </c>
      <c r="AC2017" t="str">
        <f t="shared" si="978"/>
        <v>No</v>
      </c>
      <c r="AD2017" t="str">
        <f t="shared" si="963"/>
        <v>No</v>
      </c>
      <c r="AE2017" t="str">
        <f t="shared" si="964"/>
        <v>No</v>
      </c>
      <c r="AF2017" t="str">
        <f t="shared" si="965"/>
        <v>No</v>
      </c>
      <c r="AG2017" t="str">
        <f t="shared" si="966"/>
        <v>Yes</v>
      </c>
      <c r="AH2017" s="1" t="s">
        <v>348</v>
      </c>
      <c r="AI2017" t="s">
        <v>348</v>
      </c>
      <c r="AJ2017" t="str">
        <f t="shared" si="957"/>
        <v/>
      </c>
      <c r="AK2017" t="str">
        <f t="shared" si="968"/>
        <v/>
      </c>
      <c r="AL2017" t="str">
        <f t="shared" si="969"/>
        <v/>
      </c>
      <c r="AM2017" t="str">
        <f t="shared" si="959"/>
        <v/>
      </c>
      <c r="AN2017" t="str">
        <f t="shared" si="960"/>
        <v>Pharmaceutical</v>
      </c>
      <c r="AO2017" t="str">
        <f t="shared" si="961"/>
        <v/>
      </c>
      <c r="AP2017" t="str">
        <f t="shared" si="962"/>
        <v/>
      </c>
    </row>
    <row r="2018" spans="1:42" hidden="1" x14ac:dyDescent="0.35">
      <c r="A2018" s="1">
        <v>40871607</v>
      </c>
      <c r="B2018" s="1" t="s">
        <v>584</v>
      </c>
      <c r="C2018" s="1" t="s">
        <v>585</v>
      </c>
      <c r="D2018" s="1">
        <v>2017</v>
      </c>
      <c r="E2018" s="1" t="s">
        <v>618</v>
      </c>
      <c r="F2018" s="1">
        <v>67506</v>
      </c>
      <c r="G2018" s="1" t="s">
        <v>293</v>
      </c>
      <c r="H2018" s="1" t="s">
        <v>129</v>
      </c>
      <c r="I2018" s="1" t="s">
        <v>597</v>
      </c>
      <c r="J2018" s="1">
        <v>2440</v>
      </c>
      <c r="K2018" s="1" t="s">
        <v>345</v>
      </c>
      <c r="L2018" s="1" t="s">
        <v>345</v>
      </c>
      <c r="M2018" s="1"/>
      <c r="N2018" s="1" t="s">
        <v>606</v>
      </c>
      <c r="O2018" s="1" t="str">
        <f t="shared" si="979"/>
        <v>No</v>
      </c>
      <c r="P2018" s="1" t="s">
        <v>722</v>
      </c>
      <c r="Q2018" s="1">
        <v>80</v>
      </c>
      <c r="R2018" s="1">
        <f t="shared" si="974"/>
        <v>0</v>
      </c>
      <c r="S2018" s="1">
        <v>40</v>
      </c>
      <c r="T2018" s="1" t="s">
        <v>30</v>
      </c>
      <c r="U2018" s="1">
        <f t="shared" si="980"/>
        <v>0</v>
      </c>
      <c r="V2018" s="1">
        <f t="shared" si="980"/>
        <v>0.04</v>
      </c>
      <c r="W2018" s="1" t="s">
        <v>231</v>
      </c>
      <c r="X2018" s="1" t="str">
        <f t="shared" si="975"/>
        <v>No</v>
      </c>
      <c r="AB2018" t="s">
        <v>468</v>
      </c>
      <c r="AC2018" t="str">
        <f t="shared" si="978"/>
        <v>No</v>
      </c>
      <c r="AD2018" t="str">
        <f t="shared" si="963"/>
        <v>No</v>
      </c>
      <c r="AE2018" t="str">
        <f t="shared" si="964"/>
        <v>No</v>
      </c>
      <c r="AF2018" t="str">
        <f t="shared" si="965"/>
        <v>No</v>
      </c>
      <c r="AG2018" t="str">
        <f t="shared" si="966"/>
        <v>Yes</v>
      </c>
      <c r="AH2018" s="1" t="s">
        <v>348</v>
      </c>
      <c r="AI2018" t="s">
        <v>348</v>
      </c>
      <c r="AJ2018" t="str">
        <f t="shared" si="957"/>
        <v/>
      </c>
      <c r="AK2018" t="str">
        <f t="shared" si="968"/>
        <v/>
      </c>
      <c r="AL2018" t="str">
        <f t="shared" si="969"/>
        <v/>
      </c>
      <c r="AM2018" t="str">
        <f t="shared" si="959"/>
        <v/>
      </c>
      <c r="AN2018" t="str">
        <f t="shared" si="960"/>
        <v>Pharmaceutical</v>
      </c>
      <c r="AO2018" t="str">
        <f t="shared" si="961"/>
        <v/>
      </c>
      <c r="AP2018" t="str">
        <f t="shared" si="962"/>
        <v/>
      </c>
    </row>
    <row r="2019" spans="1:42" hidden="1" x14ac:dyDescent="0.35">
      <c r="A2019" s="1">
        <v>40871607</v>
      </c>
      <c r="B2019" s="1" t="s">
        <v>584</v>
      </c>
      <c r="C2019" s="1" t="s">
        <v>585</v>
      </c>
      <c r="D2019" s="1">
        <v>2017</v>
      </c>
      <c r="E2019" s="1" t="s">
        <v>618</v>
      </c>
      <c r="F2019" s="1">
        <v>67468</v>
      </c>
      <c r="G2019" s="1" t="s">
        <v>261</v>
      </c>
      <c r="H2019" s="1" t="s">
        <v>98</v>
      </c>
      <c r="I2019" s="1" t="s">
        <v>597</v>
      </c>
      <c r="J2019" s="1">
        <v>2440</v>
      </c>
      <c r="K2019" s="1" t="s">
        <v>345</v>
      </c>
      <c r="L2019" s="1" t="s">
        <v>563</v>
      </c>
      <c r="M2019" s="1"/>
      <c r="N2019" s="1" t="s">
        <v>606</v>
      </c>
      <c r="O2019" s="1" t="str">
        <f t="shared" si="979"/>
        <v>No</v>
      </c>
      <c r="P2019" s="1" t="s">
        <v>722</v>
      </c>
      <c r="Q2019" s="1">
        <v>8.1999999999999993</v>
      </c>
      <c r="R2019" s="1">
        <f t="shared" si="974"/>
        <v>0</v>
      </c>
      <c r="S2019" s="1">
        <v>8.1999999999999993</v>
      </c>
      <c r="T2019" s="1" t="s">
        <v>30</v>
      </c>
      <c r="U2019" s="1">
        <f t="shared" si="980"/>
        <v>0</v>
      </c>
      <c r="V2019" s="1">
        <f t="shared" si="980"/>
        <v>8.199999999999999E-3</v>
      </c>
      <c r="W2019" s="1" t="s">
        <v>231</v>
      </c>
      <c r="X2019" s="1" t="str">
        <f t="shared" si="975"/>
        <v>No</v>
      </c>
      <c r="AB2019" t="s">
        <v>437</v>
      </c>
      <c r="AC2019" t="str">
        <f t="shared" si="978"/>
        <v>No</v>
      </c>
      <c r="AD2019" t="str">
        <f t="shared" si="963"/>
        <v>Yes</v>
      </c>
      <c r="AE2019" t="str">
        <f t="shared" si="964"/>
        <v>No</v>
      </c>
      <c r="AF2019" t="str">
        <f t="shared" si="965"/>
        <v>No</v>
      </c>
      <c r="AG2019" t="str">
        <f t="shared" si="966"/>
        <v>Yes</v>
      </c>
      <c r="AH2019" s="1" t="s">
        <v>348</v>
      </c>
      <c r="AI2019" t="s">
        <v>348</v>
      </c>
      <c r="AJ2019" t="str">
        <f t="shared" si="957"/>
        <v/>
      </c>
      <c r="AK2019" t="str">
        <f t="shared" si="968"/>
        <v>PCP</v>
      </c>
      <c r="AL2019" t="str">
        <f t="shared" si="969"/>
        <v/>
      </c>
      <c r="AM2019" t="str">
        <f t="shared" si="959"/>
        <v/>
      </c>
      <c r="AN2019" t="str">
        <f t="shared" si="960"/>
        <v>Pharmaceutical</v>
      </c>
      <c r="AO2019" t="str">
        <f t="shared" si="961"/>
        <v/>
      </c>
      <c r="AP2019" t="str">
        <f t="shared" si="962"/>
        <v/>
      </c>
    </row>
    <row r="2020" spans="1:42" hidden="1" x14ac:dyDescent="0.35">
      <c r="A2020" s="1">
        <v>40871607</v>
      </c>
      <c r="B2020" s="1" t="s">
        <v>584</v>
      </c>
      <c r="C2020" s="1" t="s">
        <v>585</v>
      </c>
      <c r="D2020" s="1">
        <v>2017</v>
      </c>
      <c r="E2020" s="1" t="s">
        <v>618</v>
      </c>
      <c r="F2020" s="1">
        <v>62813</v>
      </c>
      <c r="G2020" s="1" t="s">
        <v>601</v>
      </c>
      <c r="H2020" s="1" t="s">
        <v>50</v>
      </c>
      <c r="I2020" s="1" t="s">
        <v>596</v>
      </c>
      <c r="J2020" s="1">
        <v>4433</v>
      </c>
      <c r="K2020" s="1" t="s">
        <v>614</v>
      </c>
      <c r="L2020" s="1" t="s">
        <v>708</v>
      </c>
      <c r="M2020" s="1" t="s">
        <v>507</v>
      </c>
      <c r="N2020" s="1" t="s">
        <v>607</v>
      </c>
      <c r="O2020" s="1" t="str">
        <f t="shared" si="979"/>
        <v>Yes</v>
      </c>
      <c r="P2020" s="1" t="s">
        <v>349</v>
      </c>
      <c r="Q2020" s="1">
        <v>0.04</v>
      </c>
      <c r="R2020" s="1">
        <f t="shared" si="974"/>
        <v>0.04</v>
      </c>
      <c r="S2020" s="1">
        <v>0.04</v>
      </c>
      <c r="T2020" s="1" t="s">
        <v>7</v>
      </c>
      <c r="U2020" s="1">
        <f>R2020/1</f>
        <v>0.04</v>
      </c>
      <c r="V2020" s="1">
        <f>S2020</f>
        <v>0.04</v>
      </c>
      <c r="W2020" s="1" t="s">
        <v>177</v>
      </c>
      <c r="X2020" s="1" t="str">
        <f t="shared" si="975"/>
        <v>Yes</v>
      </c>
      <c r="AB2020" t="s">
        <v>389</v>
      </c>
      <c r="AC2020" s="1" t="s">
        <v>349</v>
      </c>
      <c r="AD2020" t="str">
        <f t="shared" si="963"/>
        <v>Yes</v>
      </c>
      <c r="AE2020" t="str">
        <f t="shared" si="964"/>
        <v>Yes</v>
      </c>
      <c r="AF2020" t="str">
        <f t="shared" si="965"/>
        <v>Yes</v>
      </c>
      <c r="AG2020" t="str">
        <f t="shared" si="966"/>
        <v>No</v>
      </c>
      <c r="AH2020" s="1" t="s">
        <v>348</v>
      </c>
      <c r="AI2020" t="s">
        <v>348</v>
      </c>
      <c r="AJ2020" t="str">
        <f t="shared" si="957"/>
        <v>Pesticide</v>
      </c>
      <c r="AK2020" t="str">
        <f t="shared" si="968"/>
        <v>PCP</v>
      </c>
      <c r="AL2020" t="str">
        <f t="shared" si="969"/>
        <v>Consumer</v>
      </c>
      <c r="AM2020" t="str">
        <f t="shared" si="959"/>
        <v>Industrial</v>
      </c>
      <c r="AN2020" t="str">
        <f t="shared" si="960"/>
        <v/>
      </c>
      <c r="AO2020" t="str">
        <f t="shared" si="961"/>
        <v/>
      </c>
      <c r="AP2020" t="str">
        <f t="shared" si="962"/>
        <v/>
      </c>
    </row>
    <row r="2021" spans="1:42" hidden="1" x14ac:dyDescent="0.35">
      <c r="A2021" s="1">
        <v>40871607</v>
      </c>
      <c r="B2021" s="1" t="s">
        <v>584</v>
      </c>
      <c r="C2021" s="1" t="s">
        <v>585</v>
      </c>
      <c r="D2021" s="1">
        <v>2017</v>
      </c>
      <c r="E2021" s="1" t="s">
        <v>618</v>
      </c>
      <c r="F2021" s="1">
        <v>34475</v>
      </c>
      <c r="G2021" s="1" t="s">
        <v>599</v>
      </c>
      <c r="H2021" s="1" t="s">
        <v>19</v>
      </c>
      <c r="I2021" s="1" t="s">
        <v>596</v>
      </c>
      <c r="J2021" s="1">
        <v>4433</v>
      </c>
      <c r="K2021" s="1" t="s">
        <v>614</v>
      </c>
      <c r="L2021" s="1" t="s">
        <v>548</v>
      </c>
      <c r="M2021" s="1"/>
      <c r="N2021" s="1" t="s">
        <v>606</v>
      </c>
      <c r="O2021" s="1" t="str">
        <f t="shared" si="979"/>
        <v>No</v>
      </c>
      <c r="P2021" s="1" t="s">
        <v>722</v>
      </c>
      <c r="Q2021" s="1">
        <v>0.16</v>
      </c>
      <c r="R2021" s="1">
        <f t="shared" si="974"/>
        <v>0</v>
      </c>
      <c r="S2021" s="1">
        <v>0.16</v>
      </c>
      <c r="T2021" s="1" t="s">
        <v>7</v>
      </c>
      <c r="U2021" s="1">
        <f>R2021/1</f>
        <v>0</v>
      </c>
      <c r="V2021" s="1">
        <f>S2021</f>
        <v>0.16</v>
      </c>
      <c r="W2021" s="1" t="s">
        <v>177</v>
      </c>
      <c r="X2021" s="1" t="str">
        <f t="shared" si="975"/>
        <v>No</v>
      </c>
      <c r="AB2021" t="s">
        <v>360</v>
      </c>
      <c r="AC2021" t="str">
        <f>IF(ISNUMBER(SEARCH("Pesticide, active_ingredient", AB2021)), "Yes", "No")</f>
        <v>No</v>
      </c>
      <c r="AD2021" t="str">
        <f t="shared" si="963"/>
        <v>Yes</v>
      </c>
      <c r="AE2021" t="str">
        <f t="shared" si="964"/>
        <v>Yes</v>
      </c>
      <c r="AF2021" t="str">
        <f t="shared" si="965"/>
        <v>Yes</v>
      </c>
      <c r="AG2021" t="str">
        <f t="shared" si="966"/>
        <v>Yes</v>
      </c>
      <c r="AH2021" t="s">
        <v>348</v>
      </c>
      <c r="AI2021" t="s">
        <v>348</v>
      </c>
      <c r="AJ2021" t="str">
        <f t="shared" si="957"/>
        <v/>
      </c>
      <c r="AK2021" t="str">
        <f t="shared" si="968"/>
        <v>PCP</v>
      </c>
      <c r="AL2021" t="str">
        <f t="shared" si="969"/>
        <v>Consumer</v>
      </c>
      <c r="AM2021" t="str">
        <f t="shared" si="959"/>
        <v>Industrial</v>
      </c>
      <c r="AN2021" t="str">
        <f t="shared" si="960"/>
        <v>Pharmaceutical</v>
      </c>
      <c r="AO2021" t="str">
        <f t="shared" si="961"/>
        <v/>
      </c>
      <c r="AP2021" t="str">
        <f t="shared" si="962"/>
        <v/>
      </c>
    </row>
    <row r="2022" spans="1:42" hidden="1" x14ac:dyDescent="0.35">
      <c r="A2022" s="1">
        <v>40871607</v>
      </c>
      <c r="B2022" s="1" t="s">
        <v>584</v>
      </c>
      <c r="C2022" s="1" t="s">
        <v>585</v>
      </c>
      <c r="D2022" s="1">
        <v>2017</v>
      </c>
      <c r="E2022" s="1" t="s">
        <v>618</v>
      </c>
      <c r="F2022" s="1">
        <v>65065</v>
      </c>
      <c r="G2022" s="2" t="s">
        <v>196</v>
      </c>
      <c r="H2022" s="1" t="s">
        <v>28</v>
      </c>
      <c r="I2022" s="1" t="s">
        <v>597</v>
      </c>
      <c r="J2022" s="1">
        <v>2440</v>
      </c>
      <c r="K2022" s="1" t="s">
        <v>345</v>
      </c>
      <c r="L2022" s="1" t="s">
        <v>553</v>
      </c>
      <c r="M2022" s="1" t="s">
        <v>530</v>
      </c>
      <c r="O2022" s="1" t="str">
        <f t="shared" si="979"/>
        <v>Yes</v>
      </c>
      <c r="P2022" s="1" t="s">
        <v>349</v>
      </c>
      <c r="Q2022" s="1">
        <v>316</v>
      </c>
      <c r="R2022" s="1">
        <f t="shared" si="974"/>
        <v>316</v>
      </c>
      <c r="S2022" s="1">
        <v>20</v>
      </c>
      <c r="T2022" s="1" t="s">
        <v>30</v>
      </c>
      <c r="U2022" s="1">
        <f t="shared" ref="U2022:V2027" si="981">R2022/1000</f>
        <v>0.316</v>
      </c>
      <c r="V2022" s="1">
        <f t="shared" si="981"/>
        <v>0.02</v>
      </c>
      <c r="W2022" s="1" t="s">
        <v>177</v>
      </c>
      <c r="X2022" s="1" t="str">
        <f>IF(S2022&lt;R2022, "Yes*", "No")</f>
        <v>Yes*</v>
      </c>
      <c r="AB2022" t="s">
        <v>368</v>
      </c>
      <c r="AC2022" s="1" t="s">
        <v>349</v>
      </c>
      <c r="AD2022" t="str">
        <f t="shared" si="963"/>
        <v>Yes</v>
      </c>
      <c r="AE2022" t="str">
        <f t="shared" si="964"/>
        <v>Yes</v>
      </c>
      <c r="AF2022" t="str">
        <f t="shared" si="965"/>
        <v>No</v>
      </c>
      <c r="AG2022" t="str">
        <f t="shared" si="966"/>
        <v>No</v>
      </c>
      <c r="AH2022" s="1" t="s">
        <v>348</v>
      </c>
      <c r="AI2022" t="s">
        <v>348</v>
      </c>
      <c r="AJ2022" t="str">
        <f t="shared" si="957"/>
        <v>Pesticide</v>
      </c>
      <c r="AK2022" t="str">
        <f t="shared" si="968"/>
        <v>PCP</v>
      </c>
      <c r="AL2022" t="str">
        <f t="shared" si="969"/>
        <v>Consumer</v>
      </c>
      <c r="AM2022" t="str">
        <f t="shared" si="959"/>
        <v/>
      </c>
      <c r="AN2022" t="str">
        <f t="shared" si="960"/>
        <v/>
      </c>
      <c r="AO2022" t="str">
        <f t="shared" si="961"/>
        <v/>
      </c>
      <c r="AP2022" t="str">
        <f t="shared" si="962"/>
        <v/>
      </c>
    </row>
    <row r="2023" spans="1:42" hidden="1" x14ac:dyDescent="0.35">
      <c r="A2023" s="1">
        <v>40871607</v>
      </c>
      <c r="B2023" s="1" t="s">
        <v>584</v>
      </c>
      <c r="C2023" s="1" t="s">
        <v>585</v>
      </c>
      <c r="D2023" s="1">
        <v>2017</v>
      </c>
      <c r="E2023" s="1" t="s">
        <v>618</v>
      </c>
      <c r="F2023" s="1">
        <v>68017</v>
      </c>
      <c r="G2023" s="1" t="s">
        <v>333</v>
      </c>
      <c r="H2023" s="1" t="s">
        <v>164</v>
      </c>
      <c r="I2023" s="1" t="s">
        <v>597</v>
      </c>
      <c r="J2023" s="1">
        <v>2440</v>
      </c>
      <c r="K2023" s="1" t="s">
        <v>345</v>
      </c>
      <c r="L2023" s="1" t="s">
        <v>345</v>
      </c>
      <c r="M2023" s="1"/>
      <c r="N2023" s="1" t="s">
        <v>606</v>
      </c>
      <c r="O2023" s="1" t="str">
        <f t="shared" si="979"/>
        <v>No</v>
      </c>
      <c r="P2023" s="1" t="s">
        <v>722</v>
      </c>
      <c r="Q2023" s="1">
        <v>290</v>
      </c>
      <c r="R2023" s="1">
        <f t="shared" si="974"/>
        <v>0</v>
      </c>
      <c r="S2023" s="1">
        <v>46</v>
      </c>
      <c r="T2023" s="1" t="s">
        <v>30</v>
      </c>
      <c r="U2023" s="1">
        <f t="shared" si="981"/>
        <v>0</v>
      </c>
      <c r="V2023" s="1">
        <f t="shared" si="981"/>
        <v>4.5999999999999999E-2</v>
      </c>
      <c r="W2023" s="1" t="s">
        <v>318</v>
      </c>
      <c r="X2023" s="1" t="str">
        <f t="shared" ref="X2023:X2036" si="982">IF(N2023="E", "Yes", "No")</f>
        <v>No</v>
      </c>
      <c r="AB2023" t="s">
        <v>502</v>
      </c>
      <c r="AC2023" t="str">
        <f t="shared" ref="AC2023:AC2032" si="983">IF(ISNUMBER(SEARCH("Pesticide, active_ingredient", AB2023)), "Yes", "No")</f>
        <v>No</v>
      </c>
      <c r="AD2023" t="str">
        <f t="shared" si="963"/>
        <v>No</v>
      </c>
      <c r="AE2023" t="str">
        <f t="shared" si="964"/>
        <v>No</v>
      </c>
      <c r="AF2023" t="str">
        <f t="shared" si="965"/>
        <v>No</v>
      </c>
      <c r="AG2023" t="str">
        <f t="shared" si="966"/>
        <v>Yes</v>
      </c>
      <c r="AH2023" s="1" t="s">
        <v>348</v>
      </c>
      <c r="AI2023" t="s">
        <v>348</v>
      </c>
      <c r="AJ2023" t="str">
        <f t="shared" si="957"/>
        <v/>
      </c>
      <c r="AK2023" t="str">
        <f t="shared" si="968"/>
        <v/>
      </c>
      <c r="AL2023" t="str">
        <f t="shared" si="969"/>
        <v/>
      </c>
      <c r="AM2023" t="str">
        <f t="shared" si="959"/>
        <v/>
      </c>
      <c r="AN2023" t="str">
        <f t="shared" si="960"/>
        <v>Pharmaceutical</v>
      </c>
      <c r="AO2023" t="str">
        <f t="shared" si="961"/>
        <v/>
      </c>
      <c r="AP2023" t="str">
        <f t="shared" si="962"/>
        <v/>
      </c>
    </row>
    <row r="2024" spans="1:42" hidden="1" x14ac:dyDescent="0.35">
      <c r="A2024" s="1">
        <v>40871607</v>
      </c>
      <c r="B2024" s="1" t="s">
        <v>584</v>
      </c>
      <c r="C2024" s="1" t="s">
        <v>585</v>
      </c>
      <c r="D2024" s="1">
        <v>2017</v>
      </c>
      <c r="E2024" s="1" t="s">
        <v>618</v>
      </c>
      <c r="F2024" s="1">
        <v>68011</v>
      </c>
      <c r="G2024" s="1" t="s">
        <v>329</v>
      </c>
      <c r="H2024" s="1" t="s">
        <v>160</v>
      </c>
      <c r="I2024" s="1" t="s">
        <v>597</v>
      </c>
      <c r="J2024" s="1">
        <v>2440</v>
      </c>
      <c r="K2024" s="1" t="s">
        <v>345</v>
      </c>
      <c r="L2024" s="1" t="s">
        <v>563</v>
      </c>
      <c r="M2024" s="1"/>
      <c r="N2024" s="1" t="s">
        <v>606</v>
      </c>
      <c r="O2024" s="1" t="str">
        <f t="shared" si="979"/>
        <v>No</v>
      </c>
      <c r="P2024" s="1" t="s">
        <v>722</v>
      </c>
      <c r="Q2024" s="1">
        <v>80</v>
      </c>
      <c r="R2024" s="1">
        <f t="shared" si="974"/>
        <v>0</v>
      </c>
      <c r="S2024" s="1">
        <v>80</v>
      </c>
      <c r="T2024" s="1" t="s">
        <v>30</v>
      </c>
      <c r="U2024" s="1">
        <f t="shared" si="981"/>
        <v>0</v>
      </c>
      <c r="V2024" s="1">
        <f t="shared" si="981"/>
        <v>0.08</v>
      </c>
      <c r="W2024" s="1" t="s">
        <v>318</v>
      </c>
      <c r="X2024" s="1" t="str">
        <f t="shared" si="982"/>
        <v>No</v>
      </c>
      <c r="AB2024" t="s">
        <v>499</v>
      </c>
      <c r="AC2024" t="str">
        <f t="shared" si="983"/>
        <v>No</v>
      </c>
      <c r="AD2024" t="str">
        <f t="shared" si="963"/>
        <v>Yes</v>
      </c>
      <c r="AE2024" t="str">
        <f t="shared" si="964"/>
        <v>No</v>
      </c>
      <c r="AF2024" t="str">
        <f t="shared" si="965"/>
        <v>No</v>
      </c>
      <c r="AG2024" t="str">
        <f t="shared" si="966"/>
        <v>Yes</v>
      </c>
      <c r="AH2024" s="1" t="s">
        <v>348</v>
      </c>
      <c r="AI2024" t="s">
        <v>348</v>
      </c>
      <c r="AJ2024" t="str">
        <f t="shared" si="957"/>
        <v/>
      </c>
      <c r="AK2024" t="str">
        <f t="shared" si="968"/>
        <v>PCP</v>
      </c>
      <c r="AL2024" t="str">
        <f t="shared" si="969"/>
        <v/>
      </c>
      <c r="AM2024" t="str">
        <f t="shared" si="959"/>
        <v/>
      </c>
      <c r="AN2024" t="str">
        <f t="shared" si="960"/>
        <v>Pharmaceutical</v>
      </c>
      <c r="AO2024" t="str">
        <f t="shared" si="961"/>
        <v/>
      </c>
      <c r="AP2024" t="str">
        <f t="shared" si="962"/>
        <v/>
      </c>
    </row>
    <row r="2025" spans="1:42" hidden="1" x14ac:dyDescent="0.35">
      <c r="A2025" s="1">
        <v>40871607</v>
      </c>
      <c r="B2025" s="1" t="s">
        <v>584</v>
      </c>
      <c r="C2025" s="1" t="s">
        <v>585</v>
      </c>
      <c r="D2025" s="1">
        <v>2017</v>
      </c>
      <c r="E2025" s="1" t="s">
        <v>618</v>
      </c>
      <c r="F2025" s="1">
        <v>67497</v>
      </c>
      <c r="G2025" s="1" t="s">
        <v>284</v>
      </c>
      <c r="H2025" s="1" t="s">
        <v>120</v>
      </c>
      <c r="I2025" s="1" t="s">
        <v>597</v>
      </c>
      <c r="J2025" s="1">
        <v>2440</v>
      </c>
      <c r="K2025" s="1" t="s">
        <v>345</v>
      </c>
      <c r="L2025" s="1" t="s">
        <v>345</v>
      </c>
      <c r="M2025" s="1"/>
      <c r="N2025" s="1" t="s">
        <v>606</v>
      </c>
      <c r="O2025" s="1" t="str">
        <f t="shared" si="979"/>
        <v>No</v>
      </c>
      <c r="P2025" s="1" t="s">
        <v>722</v>
      </c>
      <c r="Q2025" s="1">
        <v>54</v>
      </c>
      <c r="R2025" s="1">
        <f t="shared" si="974"/>
        <v>0</v>
      </c>
      <c r="S2025" s="1">
        <v>54</v>
      </c>
      <c r="T2025" s="1" t="s">
        <v>30</v>
      </c>
      <c r="U2025" s="1">
        <f t="shared" si="981"/>
        <v>0</v>
      </c>
      <c r="V2025" s="1">
        <f t="shared" si="981"/>
        <v>5.3999999999999999E-2</v>
      </c>
      <c r="W2025" s="1" t="s">
        <v>231</v>
      </c>
      <c r="X2025" s="1" t="str">
        <f t="shared" si="982"/>
        <v>No</v>
      </c>
      <c r="AB2025" t="s">
        <v>459</v>
      </c>
      <c r="AC2025" t="str">
        <f t="shared" si="983"/>
        <v>No</v>
      </c>
      <c r="AD2025" t="str">
        <f t="shared" si="963"/>
        <v>No</v>
      </c>
      <c r="AE2025" t="str">
        <f t="shared" si="964"/>
        <v>No</v>
      </c>
      <c r="AF2025" t="str">
        <f t="shared" si="965"/>
        <v>No</v>
      </c>
      <c r="AG2025" t="str">
        <f t="shared" si="966"/>
        <v>Yes</v>
      </c>
      <c r="AH2025" s="1" t="s">
        <v>348</v>
      </c>
      <c r="AI2025" t="s">
        <v>348</v>
      </c>
      <c r="AJ2025" t="str">
        <f t="shared" si="957"/>
        <v/>
      </c>
      <c r="AK2025" t="str">
        <f t="shared" si="968"/>
        <v/>
      </c>
      <c r="AL2025" t="str">
        <f t="shared" si="969"/>
        <v/>
      </c>
      <c r="AM2025" t="str">
        <f t="shared" si="959"/>
        <v/>
      </c>
      <c r="AN2025" t="str">
        <f t="shared" si="960"/>
        <v>Pharmaceutical</v>
      </c>
      <c r="AO2025" t="str">
        <f t="shared" si="961"/>
        <v/>
      </c>
      <c r="AP2025" t="str">
        <f t="shared" si="962"/>
        <v/>
      </c>
    </row>
    <row r="2026" spans="1:42" hidden="1" x14ac:dyDescent="0.35">
      <c r="A2026" s="1">
        <v>40871607</v>
      </c>
      <c r="B2026" s="1" t="s">
        <v>584</v>
      </c>
      <c r="C2026" s="1" t="s">
        <v>585</v>
      </c>
      <c r="D2026" s="1">
        <v>2017</v>
      </c>
      <c r="E2026" s="1" t="s">
        <v>618</v>
      </c>
      <c r="F2026" s="1">
        <v>68018</v>
      </c>
      <c r="G2026" s="1" t="s">
        <v>334</v>
      </c>
      <c r="H2026" s="1" t="s">
        <v>165</v>
      </c>
      <c r="I2026" s="1" t="s">
        <v>597</v>
      </c>
      <c r="J2026" s="1">
        <v>2440</v>
      </c>
      <c r="K2026" s="1" t="s">
        <v>345</v>
      </c>
      <c r="L2026" s="1" t="s">
        <v>345</v>
      </c>
      <c r="M2026" s="1"/>
      <c r="N2026" s="1" t="s">
        <v>606</v>
      </c>
      <c r="O2026" s="1" t="str">
        <f t="shared" si="979"/>
        <v>No</v>
      </c>
      <c r="P2026" s="1" t="s">
        <v>722</v>
      </c>
      <c r="Q2026" s="1">
        <v>20</v>
      </c>
      <c r="R2026" s="1">
        <f t="shared" si="974"/>
        <v>0</v>
      </c>
      <c r="S2026" s="1">
        <v>16</v>
      </c>
      <c r="T2026" s="1" t="s">
        <v>30</v>
      </c>
      <c r="U2026" s="1">
        <f t="shared" si="981"/>
        <v>0</v>
      </c>
      <c r="V2026" s="1">
        <f t="shared" si="981"/>
        <v>1.6E-2</v>
      </c>
      <c r="W2026" s="1" t="s">
        <v>318</v>
      </c>
      <c r="X2026" s="1" t="str">
        <f t="shared" si="982"/>
        <v>No</v>
      </c>
      <c r="AB2026" s="1" t="s">
        <v>445</v>
      </c>
      <c r="AC2026" t="str">
        <f t="shared" si="983"/>
        <v>No</v>
      </c>
      <c r="AD2026" t="str">
        <f t="shared" si="963"/>
        <v>No</v>
      </c>
      <c r="AE2026" t="str">
        <f t="shared" si="964"/>
        <v>No</v>
      </c>
      <c r="AF2026" t="str">
        <f t="shared" si="965"/>
        <v>No</v>
      </c>
      <c r="AG2026" t="str">
        <f t="shared" si="966"/>
        <v>Yes</v>
      </c>
      <c r="AH2026" s="1" t="s">
        <v>348</v>
      </c>
      <c r="AI2026" t="s">
        <v>348</v>
      </c>
      <c r="AJ2026" t="str">
        <f t="shared" si="957"/>
        <v/>
      </c>
      <c r="AK2026" t="str">
        <f t="shared" si="968"/>
        <v/>
      </c>
      <c r="AL2026" t="str">
        <f t="shared" si="969"/>
        <v/>
      </c>
      <c r="AM2026" t="str">
        <f t="shared" si="959"/>
        <v/>
      </c>
      <c r="AN2026" t="str">
        <f t="shared" si="960"/>
        <v>Pharmaceutical</v>
      </c>
      <c r="AO2026" t="str">
        <f t="shared" si="961"/>
        <v/>
      </c>
      <c r="AP2026" t="str">
        <f t="shared" si="962"/>
        <v/>
      </c>
    </row>
    <row r="2027" spans="1:42" hidden="1" x14ac:dyDescent="0.35">
      <c r="A2027" s="1">
        <v>40871607</v>
      </c>
      <c r="B2027" s="1" t="s">
        <v>584</v>
      </c>
      <c r="C2027" s="1" t="s">
        <v>585</v>
      </c>
      <c r="D2027" s="1">
        <v>2017</v>
      </c>
      <c r="E2027" s="1" t="s">
        <v>618</v>
      </c>
      <c r="F2027" s="1">
        <v>68022</v>
      </c>
      <c r="G2027" s="1" t="s">
        <v>336</v>
      </c>
      <c r="H2027" s="1" t="s">
        <v>167</v>
      </c>
      <c r="I2027" s="1" t="s">
        <v>597</v>
      </c>
      <c r="J2027" s="1">
        <v>2440</v>
      </c>
      <c r="K2027" s="1" t="s">
        <v>345</v>
      </c>
      <c r="L2027" s="1" t="s">
        <v>345</v>
      </c>
      <c r="M2027" s="1"/>
      <c r="N2027" s="1" t="s">
        <v>606</v>
      </c>
      <c r="O2027" s="1" t="str">
        <f t="shared" si="979"/>
        <v>No</v>
      </c>
      <c r="P2027" s="1" t="s">
        <v>722</v>
      </c>
      <c r="Q2027" s="1">
        <v>8.1999999999999993</v>
      </c>
      <c r="R2027" s="1">
        <f t="shared" si="974"/>
        <v>0</v>
      </c>
      <c r="S2027" s="1">
        <v>2</v>
      </c>
      <c r="T2027" s="1" t="s">
        <v>30</v>
      </c>
      <c r="U2027" s="1">
        <f t="shared" si="981"/>
        <v>0</v>
      </c>
      <c r="V2027" s="1">
        <f t="shared" si="981"/>
        <v>2E-3</v>
      </c>
      <c r="W2027" s="1" t="s">
        <v>318</v>
      </c>
      <c r="X2027" s="1" t="str">
        <f t="shared" si="982"/>
        <v>No</v>
      </c>
      <c r="AB2027" s="1" t="s">
        <v>445</v>
      </c>
      <c r="AC2027" t="str">
        <f t="shared" si="983"/>
        <v>No</v>
      </c>
      <c r="AD2027" t="str">
        <f t="shared" si="963"/>
        <v>No</v>
      </c>
      <c r="AE2027" t="str">
        <f t="shared" si="964"/>
        <v>No</v>
      </c>
      <c r="AF2027" t="str">
        <f t="shared" si="965"/>
        <v>No</v>
      </c>
      <c r="AG2027" t="str">
        <f t="shared" si="966"/>
        <v>Yes</v>
      </c>
      <c r="AH2027" s="1" t="s">
        <v>348</v>
      </c>
      <c r="AI2027" t="s">
        <v>348</v>
      </c>
      <c r="AJ2027" t="str">
        <f t="shared" si="957"/>
        <v/>
      </c>
      <c r="AK2027" t="str">
        <f t="shared" si="968"/>
        <v/>
      </c>
      <c r="AL2027" t="str">
        <f t="shared" si="969"/>
        <v/>
      </c>
      <c r="AM2027" t="str">
        <f t="shared" si="959"/>
        <v/>
      </c>
      <c r="AN2027" t="str">
        <f t="shared" si="960"/>
        <v>Pharmaceutical</v>
      </c>
      <c r="AO2027" t="str">
        <f t="shared" si="961"/>
        <v/>
      </c>
      <c r="AP2027" t="str">
        <f t="shared" si="962"/>
        <v/>
      </c>
    </row>
    <row r="2028" spans="1:42" hidden="1" x14ac:dyDescent="0.35">
      <c r="A2028" s="1">
        <v>40871607</v>
      </c>
      <c r="B2028" s="1" t="s">
        <v>584</v>
      </c>
      <c r="C2028" s="1" t="s">
        <v>585</v>
      </c>
      <c r="D2028" s="1">
        <v>2017</v>
      </c>
      <c r="E2028" s="1" t="s">
        <v>618</v>
      </c>
      <c r="F2028" s="1">
        <v>61707</v>
      </c>
      <c r="G2028" s="1" t="s">
        <v>600</v>
      </c>
      <c r="H2028" s="1" t="s">
        <v>34</v>
      </c>
      <c r="I2028" s="1" t="s">
        <v>596</v>
      </c>
      <c r="J2028" s="1">
        <v>4433</v>
      </c>
      <c r="K2028" s="1" t="s">
        <v>614</v>
      </c>
      <c r="L2028" s="1" t="s">
        <v>555</v>
      </c>
      <c r="M2028" s="1"/>
      <c r="N2028" s="1" t="s">
        <v>606</v>
      </c>
      <c r="O2028" s="1" t="str">
        <f t="shared" si="979"/>
        <v>No</v>
      </c>
      <c r="P2028" s="1" t="s">
        <v>722</v>
      </c>
      <c r="Q2028" s="1">
        <v>0.32</v>
      </c>
      <c r="R2028" s="1">
        <f t="shared" si="974"/>
        <v>0</v>
      </c>
      <c r="S2028" s="1">
        <v>0.32</v>
      </c>
      <c r="T2028" s="1" t="s">
        <v>7</v>
      </c>
      <c r="U2028" s="1">
        <f>R2028/1</f>
        <v>0</v>
      </c>
      <c r="V2028" s="1">
        <f>S2028</f>
        <v>0.32</v>
      </c>
      <c r="W2028" s="1" t="s">
        <v>177</v>
      </c>
      <c r="X2028" s="1" t="str">
        <f t="shared" si="982"/>
        <v>No</v>
      </c>
      <c r="AB2028" s="1" t="s">
        <v>374</v>
      </c>
      <c r="AC2028" t="str">
        <f t="shared" si="983"/>
        <v>No</v>
      </c>
      <c r="AD2028" t="str">
        <f t="shared" si="963"/>
        <v>No</v>
      </c>
      <c r="AE2028" t="str">
        <f t="shared" si="964"/>
        <v>Yes</v>
      </c>
      <c r="AF2028" t="str">
        <f t="shared" si="965"/>
        <v>Yes</v>
      </c>
      <c r="AG2028" t="str">
        <f t="shared" si="966"/>
        <v>No</v>
      </c>
      <c r="AH2028" s="1" t="s">
        <v>348</v>
      </c>
      <c r="AI2028" t="s">
        <v>348</v>
      </c>
      <c r="AJ2028" t="str">
        <f t="shared" si="957"/>
        <v/>
      </c>
      <c r="AK2028" t="str">
        <f t="shared" si="968"/>
        <v/>
      </c>
      <c r="AL2028" t="str">
        <f t="shared" si="969"/>
        <v>Consumer</v>
      </c>
      <c r="AM2028" t="str">
        <f t="shared" si="959"/>
        <v>Industrial</v>
      </c>
      <c r="AN2028" t="str">
        <f t="shared" si="960"/>
        <v/>
      </c>
      <c r="AO2028" t="str">
        <f t="shared" si="961"/>
        <v/>
      </c>
      <c r="AP2028" t="str">
        <f t="shared" si="962"/>
        <v/>
      </c>
    </row>
    <row r="2029" spans="1:42" hidden="1" x14ac:dyDescent="0.35">
      <c r="A2029" s="1">
        <v>40871607</v>
      </c>
      <c r="B2029" s="1" t="s">
        <v>584</v>
      </c>
      <c r="C2029" s="1" t="s">
        <v>585</v>
      </c>
      <c r="D2029" s="1">
        <v>2017</v>
      </c>
      <c r="E2029" s="1" t="s">
        <v>618</v>
      </c>
      <c r="F2029" s="1">
        <v>61944</v>
      </c>
      <c r="G2029" s="1" t="s">
        <v>203</v>
      </c>
      <c r="H2029" s="1" t="s">
        <v>36</v>
      </c>
      <c r="I2029" s="1" t="s">
        <v>596</v>
      </c>
      <c r="J2029" s="1">
        <v>4433</v>
      </c>
      <c r="K2029" s="1" t="s">
        <v>614</v>
      </c>
      <c r="L2029" s="1" t="s">
        <v>556</v>
      </c>
      <c r="M2029" s="1"/>
      <c r="N2029" s="1" t="s">
        <v>606</v>
      </c>
      <c r="O2029" s="1" t="str">
        <f t="shared" si="979"/>
        <v>No</v>
      </c>
      <c r="P2029" s="1" t="s">
        <v>722</v>
      </c>
      <c r="Q2029" s="1">
        <v>0.32</v>
      </c>
      <c r="R2029" s="1">
        <f t="shared" si="974"/>
        <v>0</v>
      </c>
      <c r="S2029" s="1">
        <v>0.32</v>
      </c>
      <c r="T2029" s="1" t="s">
        <v>7</v>
      </c>
      <c r="U2029" s="1">
        <f>R2029/1</f>
        <v>0</v>
      </c>
      <c r="V2029" s="1">
        <f>S2029</f>
        <v>0.32</v>
      </c>
      <c r="W2029" s="1" t="s">
        <v>177</v>
      </c>
      <c r="X2029" s="1" t="str">
        <f t="shared" si="982"/>
        <v>No</v>
      </c>
      <c r="AB2029" s="1" t="s">
        <v>376</v>
      </c>
      <c r="AC2029" t="str">
        <f t="shared" si="983"/>
        <v>No</v>
      </c>
      <c r="AD2029" t="str">
        <f t="shared" si="963"/>
        <v>No</v>
      </c>
      <c r="AE2029" t="str">
        <f t="shared" si="964"/>
        <v>No</v>
      </c>
      <c r="AF2029" t="str">
        <f t="shared" si="965"/>
        <v>Yes</v>
      </c>
      <c r="AG2029" t="str">
        <f t="shared" si="966"/>
        <v>No</v>
      </c>
      <c r="AH2029" s="1" t="s">
        <v>348</v>
      </c>
      <c r="AI2029" t="s">
        <v>348</v>
      </c>
      <c r="AJ2029" t="str">
        <f t="shared" si="957"/>
        <v/>
      </c>
      <c r="AK2029" t="str">
        <f t="shared" si="968"/>
        <v/>
      </c>
      <c r="AL2029" t="str">
        <f t="shared" si="969"/>
        <v/>
      </c>
      <c r="AM2029" t="str">
        <f t="shared" si="959"/>
        <v>Industrial</v>
      </c>
      <c r="AN2029" t="str">
        <f t="shared" si="960"/>
        <v/>
      </c>
      <c r="AO2029" t="str">
        <f t="shared" si="961"/>
        <v/>
      </c>
      <c r="AP2029" t="str">
        <f t="shared" si="962"/>
        <v/>
      </c>
    </row>
    <row r="2030" spans="1:42" hidden="1" x14ac:dyDescent="0.35">
      <c r="A2030" s="1">
        <v>40871607</v>
      </c>
      <c r="B2030" s="1" t="s">
        <v>584</v>
      </c>
      <c r="C2030" s="1" t="s">
        <v>585</v>
      </c>
      <c r="D2030" s="1">
        <v>2017</v>
      </c>
      <c r="E2030" s="1" t="s">
        <v>618</v>
      </c>
      <c r="F2030" s="1">
        <v>34247</v>
      </c>
      <c r="G2030" s="1" t="s">
        <v>183</v>
      </c>
      <c r="H2030" s="1" t="s">
        <v>13</v>
      </c>
      <c r="I2030" s="1" t="s">
        <v>596</v>
      </c>
      <c r="J2030" s="1">
        <v>4433</v>
      </c>
      <c r="K2030" s="1" t="s">
        <v>614</v>
      </c>
      <c r="L2030" s="1" t="s">
        <v>545</v>
      </c>
      <c r="M2030" s="1" t="s">
        <v>507</v>
      </c>
      <c r="N2030" s="1" t="s">
        <v>607</v>
      </c>
      <c r="O2030" s="1" t="str">
        <f t="shared" si="979"/>
        <v>Yes</v>
      </c>
      <c r="P2030" s="1" t="s">
        <v>349</v>
      </c>
      <c r="Q2030" s="1">
        <v>0.02</v>
      </c>
      <c r="R2030" s="1">
        <f t="shared" si="974"/>
        <v>0.02</v>
      </c>
      <c r="S2030" s="1">
        <v>0.02</v>
      </c>
      <c r="T2030" s="1" t="s">
        <v>7</v>
      </c>
      <c r="U2030" s="1">
        <f>R2030/1</f>
        <v>0.02</v>
      </c>
      <c r="V2030" s="1">
        <f>S2030</f>
        <v>0.02</v>
      </c>
      <c r="W2030" s="1" t="s">
        <v>177</v>
      </c>
      <c r="X2030" s="1" t="str">
        <f t="shared" si="982"/>
        <v>Yes</v>
      </c>
      <c r="AB2030" t="s">
        <v>355</v>
      </c>
      <c r="AC2030" t="str">
        <f t="shared" si="983"/>
        <v>No</v>
      </c>
      <c r="AD2030" t="str">
        <f t="shared" si="963"/>
        <v>Yes</v>
      </c>
      <c r="AE2030" t="str">
        <f t="shared" si="964"/>
        <v>Yes</v>
      </c>
      <c r="AF2030" t="str">
        <f t="shared" si="965"/>
        <v>Yes</v>
      </c>
      <c r="AG2030" t="str">
        <f t="shared" si="966"/>
        <v>Yes</v>
      </c>
      <c r="AH2030" t="s">
        <v>349</v>
      </c>
      <c r="AI2030" t="s">
        <v>348</v>
      </c>
      <c r="AJ2030" t="str">
        <f t="shared" si="957"/>
        <v/>
      </c>
      <c r="AK2030" t="str">
        <f t="shared" si="968"/>
        <v>PCP</v>
      </c>
      <c r="AL2030" t="str">
        <f t="shared" si="969"/>
        <v>Consumer</v>
      </c>
      <c r="AM2030" t="str">
        <f t="shared" si="959"/>
        <v>Industrial</v>
      </c>
      <c r="AN2030" t="str">
        <f t="shared" si="960"/>
        <v>Pharmaceutical</v>
      </c>
      <c r="AO2030" t="str">
        <f t="shared" si="961"/>
        <v>PAH</v>
      </c>
      <c r="AP2030" t="str">
        <f t="shared" si="962"/>
        <v/>
      </c>
    </row>
    <row r="2031" spans="1:42" hidden="1" x14ac:dyDescent="0.35">
      <c r="A2031" s="1">
        <v>40871607</v>
      </c>
      <c r="B2031" s="1" t="s">
        <v>584</v>
      </c>
      <c r="C2031" s="1" t="s">
        <v>585</v>
      </c>
      <c r="D2031" s="1">
        <v>2017</v>
      </c>
      <c r="E2031" s="1" t="s">
        <v>618</v>
      </c>
      <c r="F2031" s="1">
        <v>62810</v>
      </c>
      <c r="G2031" s="1" t="s">
        <v>212</v>
      </c>
      <c r="H2031" s="1" t="s">
        <v>47</v>
      </c>
      <c r="I2031" s="1" t="s">
        <v>596</v>
      </c>
      <c r="J2031" s="1">
        <v>4433</v>
      </c>
      <c r="K2031" s="1" t="s">
        <v>614</v>
      </c>
      <c r="L2031" s="1" t="s">
        <v>555</v>
      </c>
      <c r="M2031" s="1"/>
      <c r="N2031" s="1" t="s">
        <v>606</v>
      </c>
      <c r="O2031" s="1" t="str">
        <f t="shared" si="979"/>
        <v>No</v>
      </c>
      <c r="P2031" s="1" t="s">
        <v>722</v>
      </c>
      <c r="Q2031" s="1">
        <v>0.4</v>
      </c>
      <c r="R2031" s="1">
        <f t="shared" si="974"/>
        <v>0</v>
      </c>
      <c r="S2031" s="1">
        <v>0.4</v>
      </c>
      <c r="T2031" s="1" t="s">
        <v>7</v>
      </c>
      <c r="U2031" s="1">
        <f>R2031/1</f>
        <v>0</v>
      </c>
      <c r="V2031" s="1">
        <f>S2031</f>
        <v>0.4</v>
      </c>
      <c r="W2031" s="1" t="s">
        <v>177</v>
      </c>
      <c r="X2031" s="1" t="str">
        <f t="shared" si="982"/>
        <v>No</v>
      </c>
      <c r="AB2031" t="s">
        <v>386</v>
      </c>
      <c r="AC2031" t="str">
        <f t="shared" si="983"/>
        <v>No</v>
      </c>
      <c r="AD2031" t="str">
        <f t="shared" si="963"/>
        <v>No</v>
      </c>
      <c r="AE2031" t="str">
        <f t="shared" si="964"/>
        <v>Yes</v>
      </c>
      <c r="AF2031" t="str">
        <f t="shared" si="965"/>
        <v>Yes</v>
      </c>
      <c r="AG2031" t="str">
        <f t="shared" si="966"/>
        <v>No</v>
      </c>
      <c r="AH2031" s="1" t="s">
        <v>348</v>
      </c>
      <c r="AI2031" t="s">
        <v>348</v>
      </c>
      <c r="AJ2031" t="str">
        <f t="shared" si="957"/>
        <v/>
      </c>
      <c r="AK2031" t="str">
        <f t="shared" si="968"/>
        <v/>
      </c>
      <c r="AL2031" t="str">
        <f t="shared" si="969"/>
        <v>Consumer</v>
      </c>
      <c r="AM2031" t="str">
        <f t="shared" si="959"/>
        <v>Industrial</v>
      </c>
      <c r="AN2031" t="str">
        <f t="shared" si="960"/>
        <v/>
      </c>
      <c r="AO2031" t="str">
        <f t="shared" si="961"/>
        <v/>
      </c>
      <c r="AP2031" t="str">
        <f t="shared" si="962"/>
        <v/>
      </c>
    </row>
    <row r="2032" spans="1:42" hidden="1" x14ac:dyDescent="0.35">
      <c r="A2032" s="1">
        <v>40871607</v>
      </c>
      <c r="B2032" s="1" t="s">
        <v>584</v>
      </c>
      <c r="C2032" s="1" t="s">
        <v>585</v>
      </c>
      <c r="D2032" s="1">
        <v>2017</v>
      </c>
      <c r="E2032" s="1" t="s">
        <v>618</v>
      </c>
      <c r="F2032" s="1">
        <v>67476</v>
      </c>
      <c r="G2032" s="1" t="s">
        <v>267</v>
      </c>
      <c r="H2032" s="1" t="s">
        <v>104</v>
      </c>
      <c r="I2032" s="1" t="s">
        <v>597</v>
      </c>
      <c r="J2032" s="1">
        <v>2440</v>
      </c>
      <c r="K2032" s="1" t="s">
        <v>345</v>
      </c>
      <c r="L2032" s="1" t="s">
        <v>345</v>
      </c>
      <c r="M2032" s="1"/>
      <c r="N2032" s="1" t="s">
        <v>606</v>
      </c>
      <c r="O2032" s="1" t="str">
        <f t="shared" si="979"/>
        <v>No</v>
      </c>
      <c r="P2032" s="1" t="s">
        <v>722</v>
      </c>
      <c r="Q2032" s="1">
        <v>104</v>
      </c>
      <c r="R2032" s="1">
        <f t="shared" si="974"/>
        <v>0</v>
      </c>
      <c r="S2032" s="1">
        <v>104</v>
      </c>
      <c r="T2032" s="1" t="s">
        <v>30</v>
      </c>
      <c r="U2032" s="1">
        <f>R2032/1000</f>
        <v>0</v>
      </c>
      <c r="V2032" s="1">
        <f>S2032/1000</f>
        <v>0.104</v>
      </c>
      <c r="W2032" s="1" t="s">
        <v>231</v>
      </c>
      <c r="X2032" s="1" t="str">
        <f t="shared" si="982"/>
        <v>No</v>
      </c>
      <c r="AB2032" s="1" t="s">
        <v>443</v>
      </c>
      <c r="AC2032" t="str">
        <f t="shared" si="983"/>
        <v>No</v>
      </c>
      <c r="AD2032" t="str">
        <f t="shared" si="963"/>
        <v>No</v>
      </c>
      <c r="AE2032" t="str">
        <f t="shared" si="964"/>
        <v>No</v>
      </c>
      <c r="AF2032" t="str">
        <f t="shared" si="965"/>
        <v>No</v>
      </c>
      <c r="AG2032" t="str">
        <f t="shared" si="966"/>
        <v>Yes</v>
      </c>
      <c r="AH2032" s="1" t="s">
        <v>348</v>
      </c>
      <c r="AI2032" t="s">
        <v>348</v>
      </c>
      <c r="AJ2032" t="str">
        <f t="shared" si="957"/>
        <v/>
      </c>
      <c r="AK2032" t="str">
        <f t="shared" si="968"/>
        <v/>
      </c>
      <c r="AL2032" t="str">
        <f t="shared" si="969"/>
        <v/>
      </c>
      <c r="AM2032" t="str">
        <f t="shared" si="959"/>
        <v/>
      </c>
      <c r="AN2032" t="str">
        <f t="shared" si="960"/>
        <v>Pharmaceutical</v>
      </c>
      <c r="AO2032" t="str">
        <f t="shared" si="961"/>
        <v/>
      </c>
      <c r="AP2032" t="str">
        <f t="shared" si="962"/>
        <v/>
      </c>
    </row>
    <row r="2033" spans="1:42" hidden="1" x14ac:dyDescent="0.35">
      <c r="A2033" s="1">
        <v>40871607</v>
      </c>
      <c r="B2033" s="1" t="s">
        <v>584</v>
      </c>
      <c r="C2033" s="1" t="s">
        <v>585</v>
      </c>
      <c r="D2033" s="1">
        <v>2017</v>
      </c>
      <c r="E2033" s="1" t="s">
        <v>618</v>
      </c>
      <c r="F2033" s="1">
        <v>67455</v>
      </c>
      <c r="G2033" s="1" t="s">
        <v>250</v>
      </c>
      <c r="H2033" s="1" t="s">
        <v>88</v>
      </c>
      <c r="I2033" s="1" t="s">
        <v>597</v>
      </c>
      <c r="J2033" s="1">
        <v>2440</v>
      </c>
      <c r="K2033" s="1" t="s">
        <v>345</v>
      </c>
      <c r="L2033" s="1" t="s">
        <v>550</v>
      </c>
      <c r="M2033" s="1"/>
      <c r="N2033" s="1" t="s">
        <v>606</v>
      </c>
      <c r="O2033" s="1" t="str">
        <f t="shared" si="979"/>
        <v>No</v>
      </c>
      <c r="P2033" s="1" t="s">
        <v>722</v>
      </c>
      <c r="Q2033" s="1">
        <v>11</v>
      </c>
      <c r="R2033" s="1">
        <f t="shared" si="974"/>
        <v>0</v>
      </c>
      <c r="S2033" s="1">
        <v>11</v>
      </c>
      <c r="T2033" s="1" t="s">
        <v>30</v>
      </c>
      <c r="U2033" s="1">
        <f>R2033/1000</f>
        <v>0</v>
      </c>
      <c r="V2033" s="1">
        <f>S2033/1000</f>
        <v>1.0999999999999999E-2</v>
      </c>
      <c r="W2033" s="1" t="s">
        <v>231</v>
      </c>
      <c r="X2033" s="1" t="str">
        <f t="shared" si="982"/>
        <v>No</v>
      </c>
      <c r="AB2033" t="s">
        <v>426</v>
      </c>
      <c r="AC2033" s="1" t="s">
        <v>349</v>
      </c>
      <c r="AD2033" t="str">
        <f t="shared" si="963"/>
        <v>Yes</v>
      </c>
      <c r="AE2033" t="str">
        <f t="shared" si="964"/>
        <v>Yes</v>
      </c>
      <c r="AF2033" t="str">
        <f t="shared" si="965"/>
        <v>No</v>
      </c>
      <c r="AG2033" t="str">
        <f t="shared" si="966"/>
        <v>Yes</v>
      </c>
      <c r="AH2033" s="1" t="s">
        <v>348</v>
      </c>
      <c r="AI2033" t="s">
        <v>348</v>
      </c>
      <c r="AJ2033" t="str">
        <f t="shared" si="957"/>
        <v>Pesticide</v>
      </c>
      <c r="AK2033" t="str">
        <f t="shared" si="968"/>
        <v>PCP</v>
      </c>
      <c r="AL2033" t="str">
        <f t="shared" si="969"/>
        <v>Consumer</v>
      </c>
      <c r="AM2033" t="str">
        <f t="shared" si="959"/>
        <v/>
      </c>
      <c r="AN2033" t="str">
        <f t="shared" si="960"/>
        <v>Pharmaceutical</v>
      </c>
      <c r="AO2033" t="str">
        <f t="shared" si="961"/>
        <v/>
      </c>
      <c r="AP2033" t="str">
        <f t="shared" si="962"/>
        <v/>
      </c>
    </row>
    <row r="2034" spans="1:42" hidden="1" x14ac:dyDescent="0.35">
      <c r="A2034" s="1">
        <v>40871607</v>
      </c>
      <c r="B2034" s="1" t="s">
        <v>584</v>
      </c>
      <c r="C2034" s="1" t="s">
        <v>585</v>
      </c>
      <c r="D2034" s="1">
        <v>2017</v>
      </c>
      <c r="E2034" s="1" t="s">
        <v>618</v>
      </c>
      <c r="F2034" s="1">
        <v>39056</v>
      </c>
      <c r="G2034" s="1" t="s">
        <v>194</v>
      </c>
      <c r="H2034" s="1" t="s">
        <v>25</v>
      </c>
      <c r="I2034" s="1" t="s">
        <v>596</v>
      </c>
      <c r="J2034" s="1">
        <v>4433</v>
      </c>
      <c r="K2034" s="1" t="s">
        <v>614</v>
      </c>
      <c r="L2034" s="1" t="s">
        <v>530</v>
      </c>
      <c r="M2034" s="1"/>
      <c r="N2034" s="1" t="s">
        <v>606</v>
      </c>
      <c r="O2034" s="1" t="str">
        <f t="shared" si="979"/>
        <v>No</v>
      </c>
      <c r="P2034" s="1" t="s">
        <v>722</v>
      </c>
      <c r="Q2034" s="1">
        <v>0.16</v>
      </c>
      <c r="R2034" s="1">
        <f t="shared" si="974"/>
        <v>0</v>
      </c>
      <c r="S2034" s="1">
        <v>0.16</v>
      </c>
      <c r="T2034" s="1" t="s">
        <v>7</v>
      </c>
      <c r="U2034" s="1">
        <f>R2034/1</f>
        <v>0</v>
      </c>
      <c r="V2034" s="1">
        <f>S2034</f>
        <v>0.16</v>
      </c>
      <c r="W2034" s="1" t="s">
        <v>177</v>
      </c>
      <c r="X2034" s="1" t="str">
        <f t="shared" si="982"/>
        <v>No</v>
      </c>
      <c r="AB2034" t="s">
        <v>365</v>
      </c>
      <c r="AC2034" t="str">
        <f t="shared" ref="AC2034:AC2051" si="984">IF(ISNUMBER(SEARCH("Pesticide, active_ingredient", AB2034)), "Yes", "No")</f>
        <v>Yes</v>
      </c>
      <c r="AD2034" t="str">
        <f t="shared" si="963"/>
        <v>No</v>
      </c>
      <c r="AE2034" t="str">
        <f t="shared" si="964"/>
        <v>No</v>
      </c>
      <c r="AF2034" t="str">
        <f t="shared" si="965"/>
        <v>No</v>
      </c>
      <c r="AG2034" t="str">
        <f t="shared" si="966"/>
        <v>No</v>
      </c>
      <c r="AH2034" t="s">
        <v>348</v>
      </c>
      <c r="AI2034" t="s">
        <v>348</v>
      </c>
      <c r="AJ2034" t="str">
        <f t="shared" si="957"/>
        <v>Pesticide</v>
      </c>
      <c r="AK2034" t="str">
        <f t="shared" si="968"/>
        <v/>
      </c>
      <c r="AL2034" t="str">
        <f t="shared" si="969"/>
        <v/>
      </c>
      <c r="AM2034" t="str">
        <f t="shared" si="959"/>
        <v/>
      </c>
      <c r="AN2034" t="str">
        <f t="shared" si="960"/>
        <v/>
      </c>
      <c r="AO2034" t="str">
        <f t="shared" si="961"/>
        <v/>
      </c>
      <c r="AP2034" t="str">
        <f t="shared" si="962"/>
        <v/>
      </c>
    </row>
    <row r="2035" spans="1:42" hidden="1" x14ac:dyDescent="0.35">
      <c r="A2035" s="1">
        <v>40871607</v>
      </c>
      <c r="B2035" s="1" t="s">
        <v>584</v>
      </c>
      <c r="C2035" s="1" t="s">
        <v>585</v>
      </c>
      <c r="D2035" s="1">
        <v>2017</v>
      </c>
      <c r="E2035" s="1" t="s">
        <v>618</v>
      </c>
      <c r="F2035" s="1">
        <v>67487</v>
      </c>
      <c r="G2035" s="1" t="s">
        <v>276</v>
      </c>
      <c r="H2035" s="1" t="s">
        <v>112</v>
      </c>
      <c r="I2035" s="1" t="s">
        <v>597</v>
      </c>
      <c r="J2035" s="1">
        <v>2440</v>
      </c>
      <c r="K2035" s="1" t="s">
        <v>345</v>
      </c>
      <c r="L2035" s="1" t="s">
        <v>345</v>
      </c>
      <c r="M2035" s="1"/>
      <c r="N2035" s="1" t="s">
        <v>606</v>
      </c>
      <c r="O2035" s="1" t="str">
        <f t="shared" si="979"/>
        <v>No</v>
      </c>
      <c r="P2035" s="1" t="s">
        <v>722</v>
      </c>
      <c r="Q2035" s="1">
        <v>205</v>
      </c>
      <c r="R2035" s="1">
        <f t="shared" si="974"/>
        <v>0</v>
      </c>
      <c r="S2035" s="1">
        <v>205</v>
      </c>
      <c r="T2035" s="1" t="s">
        <v>30</v>
      </c>
      <c r="U2035" s="1">
        <f>R2035/1000</f>
        <v>0</v>
      </c>
      <c r="V2035" s="1">
        <f>S2035/1000</f>
        <v>0.20499999999999999</v>
      </c>
      <c r="W2035" s="1" t="s">
        <v>231</v>
      </c>
      <c r="X2035" s="1" t="str">
        <f t="shared" si="982"/>
        <v>No</v>
      </c>
      <c r="AB2035" s="1" t="s">
        <v>452</v>
      </c>
      <c r="AC2035" t="str">
        <f t="shared" si="984"/>
        <v>No</v>
      </c>
      <c r="AD2035" t="str">
        <f t="shared" si="963"/>
        <v>No</v>
      </c>
      <c r="AE2035" t="str">
        <f t="shared" si="964"/>
        <v>No</v>
      </c>
      <c r="AF2035" t="str">
        <f t="shared" si="965"/>
        <v>No</v>
      </c>
      <c r="AG2035" t="str">
        <f t="shared" si="966"/>
        <v>Yes</v>
      </c>
      <c r="AH2035" s="1" t="s">
        <v>348</v>
      </c>
      <c r="AI2035" t="s">
        <v>348</v>
      </c>
      <c r="AJ2035" t="str">
        <f t="shared" si="957"/>
        <v/>
      </c>
      <c r="AK2035" t="str">
        <f t="shared" si="968"/>
        <v/>
      </c>
      <c r="AL2035" t="str">
        <f t="shared" si="969"/>
        <v/>
      </c>
      <c r="AM2035" t="str">
        <f t="shared" si="959"/>
        <v/>
      </c>
      <c r="AN2035" t="str">
        <f t="shared" si="960"/>
        <v>Pharmaceutical</v>
      </c>
      <c r="AO2035" t="str">
        <f t="shared" si="961"/>
        <v/>
      </c>
      <c r="AP2035" t="str">
        <f t="shared" si="962"/>
        <v/>
      </c>
    </row>
    <row r="2036" spans="1:42" hidden="1" x14ac:dyDescent="0.35">
      <c r="A2036" s="1">
        <v>4087000</v>
      </c>
      <c r="B2036" s="1" t="s">
        <v>3</v>
      </c>
      <c r="C2036" s="1" t="s">
        <v>4</v>
      </c>
      <c r="D2036" s="1">
        <v>2017</v>
      </c>
      <c r="E2036" s="1" t="s">
        <v>618</v>
      </c>
      <c r="F2036" s="1">
        <v>62833</v>
      </c>
      <c r="G2036" s="1" t="s">
        <v>227</v>
      </c>
      <c r="H2036" s="1" t="s">
        <v>66</v>
      </c>
      <c r="I2036" s="1" t="s">
        <v>596</v>
      </c>
      <c r="J2036" s="1">
        <v>4433</v>
      </c>
      <c r="K2036" s="1" t="s">
        <v>614</v>
      </c>
      <c r="L2036" s="1" t="s">
        <v>548</v>
      </c>
      <c r="M2036" s="1"/>
      <c r="N2036" s="1" t="s">
        <v>606</v>
      </c>
      <c r="O2036" s="1" t="str">
        <f t="shared" si="979"/>
        <v>No</v>
      </c>
      <c r="P2036" s="1" t="s">
        <v>722</v>
      </c>
      <c r="Q2036" s="1">
        <v>0.04</v>
      </c>
      <c r="R2036" s="1">
        <f t="shared" si="974"/>
        <v>0</v>
      </c>
      <c r="S2036" s="1">
        <f>IF(O2036="No", Q2036, " ")</f>
        <v>0.04</v>
      </c>
      <c r="T2036" s="1" t="s">
        <v>7</v>
      </c>
      <c r="U2036" s="1">
        <f t="shared" ref="U2036:U2043" si="985">R2036/1</f>
        <v>0</v>
      </c>
      <c r="V2036" s="1">
        <f>S2036</f>
        <v>0.04</v>
      </c>
      <c r="W2036" s="1" t="s">
        <v>177</v>
      </c>
      <c r="X2036" s="1" t="str">
        <f t="shared" si="982"/>
        <v>No</v>
      </c>
      <c r="AB2036" t="s">
        <v>407</v>
      </c>
      <c r="AC2036" t="str">
        <f t="shared" si="984"/>
        <v>No</v>
      </c>
      <c r="AD2036" t="str">
        <f t="shared" si="963"/>
        <v>Yes</v>
      </c>
      <c r="AE2036" t="str">
        <f t="shared" si="964"/>
        <v>Yes</v>
      </c>
      <c r="AF2036" t="str">
        <f t="shared" si="965"/>
        <v>Yes</v>
      </c>
      <c r="AG2036" t="str">
        <f t="shared" si="966"/>
        <v>Yes</v>
      </c>
      <c r="AH2036" s="1" t="s">
        <v>348</v>
      </c>
      <c r="AI2036" t="s">
        <v>348</v>
      </c>
      <c r="AJ2036" t="str">
        <f t="shared" si="957"/>
        <v/>
      </c>
      <c r="AK2036" t="str">
        <f t="shared" si="968"/>
        <v>PCP</v>
      </c>
      <c r="AL2036" t="str">
        <f t="shared" si="969"/>
        <v>Consumer</v>
      </c>
      <c r="AM2036" t="str">
        <f t="shared" si="959"/>
        <v>Industrial</v>
      </c>
      <c r="AN2036" t="str">
        <f t="shared" si="960"/>
        <v>Pharmaceutical</v>
      </c>
      <c r="AO2036" t="str">
        <f t="shared" si="961"/>
        <v/>
      </c>
      <c r="AP2036" t="str">
        <f t="shared" si="962"/>
        <v/>
      </c>
    </row>
    <row r="2037" spans="1:42" hidden="1" x14ac:dyDescent="0.35">
      <c r="A2037">
        <v>40870112</v>
      </c>
      <c r="B2037" t="s">
        <v>573</v>
      </c>
      <c r="C2037" t="s">
        <v>574</v>
      </c>
      <c r="D2037">
        <v>2017</v>
      </c>
      <c r="E2037" t="s">
        <v>620</v>
      </c>
      <c r="F2037" s="4">
        <v>62565</v>
      </c>
      <c r="G2037" t="s">
        <v>639</v>
      </c>
      <c r="H2037" t="s">
        <v>646</v>
      </c>
      <c r="I2037" t="s">
        <v>621</v>
      </c>
      <c r="K2037" t="s">
        <v>530</v>
      </c>
      <c r="L2037" t="s">
        <v>684</v>
      </c>
      <c r="O2037" s="1" t="str">
        <f t="shared" si="979"/>
        <v>Yes</v>
      </c>
      <c r="Q2037" s="1">
        <v>127</v>
      </c>
      <c r="R2037">
        <f t="shared" si="974"/>
        <v>127</v>
      </c>
      <c r="S2037">
        <v>0.32</v>
      </c>
      <c r="T2037" t="s">
        <v>622</v>
      </c>
      <c r="U2037">
        <f t="shared" si="985"/>
        <v>127</v>
      </c>
      <c r="V2037">
        <f t="shared" ref="V2037:V2043" si="986">U2037</f>
        <v>127</v>
      </c>
      <c r="W2037" t="s">
        <v>648</v>
      </c>
      <c r="X2037" t="str">
        <f t="shared" ref="X2037:X2043" si="987">IF(S2037&lt;R2037, "Yes*", "No")</f>
        <v>Yes*</v>
      </c>
      <c r="AB2037" t="s">
        <v>691</v>
      </c>
      <c r="AC2037" t="str">
        <f t="shared" si="984"/>
        <v>No</v>
      </c>
      <c r="AD2037" t="str">
        <f t="shared" si="963"/>
        <v>No</v>
      </c>
      <c r="AE2037" t="str">
        <f t="shared" si="964"/>
        <v>No</v>
      </c>
      <c r="AF2037" t="str">
        <f t="shared" si="965"/>
        <v>Yes</v>
      </c>
      <c r="AG2037" t="str">
        <f t="shared" si="966"/>
        <v>No</v>
      </c>
      <c r="AH2037" t="s">
        <v>349</v>
      </c>
      <c r="AI2037" t="s">
        <v>348</v>
      </c>
      <c r="AJ2037" t="str">
        <f t="shared" ref="AJ2037:AJ2100" si="988">IF(AC2037="Yes", "Pesticide", "")</f>
        <v/>
      </c>
      <c r="AK2037" t="str">
        <f t="shared" si="968"/>
        <v/>
      </c>
      <c r="AL2037" t="str">
        <f t="shared" si="969"/>
        <v/>
      </c>
      <c r="AM2037" t="str">
        <f t="shared" si="959"/>
        <v>Industrial</v>
      </c>
      <c r="AN2037" t="str">
        <f t="shared" si="960"/>
        <v/>
      </c>
      <c r="AO2037" t="str">
        <f t="shared" si="961"/>
        <v>PAH</v>
      </c>
      <c r="AP2037" t="str">
        <f t="shared" si="962"/>
        <v/>
      </c>
    </row>
    <row r="2038" spans="1:42" hidden="1" x14ac:dyDescent="0.35">
      <c r="A2038">
        <v>4087170</v>
      </c>
      <c r="B2038" t="s">
        <v>586</v>
      </c>
      <c r="C2038" t="s">
        <v>587</v>
      </c>
      <c r="D2038">
        <v>2017</v>
      </c>
      <c r="E2038" t="s">
        <v>620</v>
      </c>
      <c r="F2038" s="4">
        <v>62565</v>
      </c>
      <c r="G2038" t="s">
        <v>639</v>
      </c>
      <c r="H2038" t="s">
        <v>646</v>
      </c>
      <c r="I2038" t="s">
        <v>621</v>
      </c>
      <c r="K2038" t="s">
        <v>530</v>
      </c>
      <c r="L2038" t="s">
        <v>684</v>
      </c>
      <c r="N2038"/>
      <c r="O2038" s="1" t="str">
        <f t="shared" si="979"/>
        <v>Yes</v>
      </c>
      <c r="Q2038" s="1">
        <v>440</v>
      </c>
      <c r="R2038">
        <f t="shared" si="974"/>
        <v>440</v>
      </c>
      <c r="S2038">
        <v>0.32</v>
      </c>
      <c r="T2038" t="s">
        <v>622</v>
      </c>
      <c r="U2038">
        <f t="shared" si="985"/>
        <v>440</v>
      </c>
      <c r="V2038">
        <f t="shared" si="986"/>
        <v>440</v>
      </c>
      <c r="W2038" t="s">
        <v>648</v>
      </c>
      <c r="X2038" t="str">
        <f t="shared" si="987"/>
        <v>Yes*</v>
      </c>
      <c r="AB2038" t="s">
        <v>691</v>
      </c>
      <c r="AC2038" t="str">
        <f t="shared" si="984"/>
        <v>No</v>
      </c>
      <c r="AD2038" t="str">
        <f t="shared" si="963"/>
        <v>No</v>
      </c>
      <c r="AE2038" t="str">
        <f t="shared" si="964"/>
        <v>No</v>
      </c>
      <c r="AF2038" t="str">
        <f t="shared" si="965"/>
        <v>Yes</v>
      </c>
      <c r="AG2038" t="str">
        <f t="shared" si="966"/>
        <v>No</v>
      </c>
      <c r="AH2038" t="s">
        <v>349</v>
      </c>
      <c r="AI2038" t="s">
        <v>348</v>
      </c>
      <c r="AJ2038" t="str">
        <f t="shared" si="988"/>
        <v/>
      </c>
      <c r="AK2038" t="str">
        <f t="shared" si="968"/>
        <v/>
      </c>
      <c r="AL2038" t="str">
        <f t="shared" si="969"/>
        <v/>
      </c>
      <c r="AM2038" t="str">
        <f t="shared" si="959"/>
        <v>Industrial</v>
      </c>
      <c r="AN2038" t="str">
        <f t="shared" si="960"/>
        <v/>
      </c>
      <c r="AO2038" t="str">
        <f t="shared" si="961"/>
        <v>PAH</v>
      </c>
      <c r="AP2038" t="str">
        <f t="shared" si="962"/>
        <v/>
      </c>
    </row>
    <row r="2039" spans="1:42" hidden="1" x14ac:dyDescent="0.35">
      <c r="A2039">
        <v>40871607</v>
      </c>
      <c r="B2039" s="5" t="s">
        <v>584</v>
      </c>
      <c r="C2039" t="s">
        <v>585</v>
      </c>
      <c r="D2039">
        <v>2017</v>
      </c>
      <c r="E2039" t="s">
        <v>620</v>
      </c>
      <c r="F2039" s="4">
        <v>62565</v>
      </c>
      <c r="G2039" t="s">
        <v>639</v>
      </c>
      <c r="H2039" t="s">
        <v>646</v>
      </c>
      <c r="I2039" t="s">
        <v>621</v>
      </c>
      <c r="K2039" t="s">
        <v>530</v>
      </c>
      <c r="L2039" t="s">
        <v>684</v>
      </c>
      <c r="N2039"/>
      <c r="O2039" s="1" t="str">
        <f t="shared" si="979"/>
        <v>Yes</v>
      </c>
      <c r="Q2039">
        <v>790</v>
      </c>
      <c r="R2039">
        <f t="shared" si="974"/>
        <v>790</v>
      </c>
      <c r="S2039">
        <v>0.32</v>
      </c>
      <c r="T2039" t="s">
        <v>622</v>
      </c>
      <c r="U2039">
        <f t="shared" si="985"/>
        <v>790</v>
      </c>
      <c r="V2039">
        <f t="shared" si="986"/>
        <v>790</v>
      </c>
      <c r="W2039" t="s">
        <v>648</v>
      </c>
      <c r="X2039" t="str">
        <f t="shared" si="987"/>
        <v>Yes*</v>
      </c>
      <c r="AB2039" t="s">
        <v>691</v>
      </c>
      <c r="AC2039" t="str">
        <f t="shared" si="984"/>
        <v>No</v>
      </c>
      <c r="AD2039" t="str">
        <f t="shared" si="963"/>
        <v>No</v>
      </c>
      <c r="AE2039" t="str">
        <f t="shared" si="964"/>
        <v>No</v>
      </c>
      <c r="AF2039" t="str">
        <f t="shared" si="965"/>
        <v>Yes</v>
      </c>
      <c r="AG2039" t="str">
        <f t="shared" si="966"/>
        <v>No</v>
      </c>
      <c r="AH2039" t="s">
        <v>349</v>
      </c>
      <c r="AI2039" t="s">
        <v>348</v>
      </c>
      <c r="AJ2039" t="str">
        <f t="shared" si="988"/>
        <v/>
      </c>
      <c r="AK2039" t="str">
        <f t="shared" si="968"/>
        <v/>
      </c>
      <c r="AL2039" t="str">
        <f t="shared" si="969"/>
        <v/>
      </c>
      <c r="AM2039" t="str">
        <f t="shared" si="959"/>
        <v>Industrial</v>
      </c>
      <c r="AN2039" t="str">
        <f t="shared" si="960"/>
        <v/>
      </c>
      <c r="AO2039" t="str">
        <f t="shared" si="961"/>
        <v>PAH</v>
      </c>
      <c r="AP2039" t="str">
        <f t="shared" si="962"/>
        <v/>
      </c>
    </row>
    <row r="2040" spans="1:42" hidden="1" x14ac:dyDescent="0.35">
      <c r="A2040">
        <v>4087141</v>
      </c>
      <c r="B2040" t="s">
        <v>582</v>
      </c>
      <c r="C2040" t="s">
        <v>583</v>
      </c>
      <c r="D2040">
        <v>2017</v>
      </c>
      <c r="E2040" t="s">
        <v>620</v>
      </c>
      <c r="F2040" s="4">
        <v>62565</v>
      </c>
      <c r="G2040" t="s">
        <v>639</v>
      </c>
      <c r="H2040" t="s">
        <v>646</v>
      </c>
      <c r="I2040" t="s">
        <v>621</v>
      </c>
      <c r="K2040" t="s">
        <v>530</v>
      </c>
      <c r="L2040" t="s">
        <v>684</v>
      </c>
      <c r="N2040"/>
      <c r="O2040" s="1" t="str">
        <f t="shared" si="979"/>
        <v>Yes</v>
      </c>
      <c r="Q2040">
        <v>237</v>
      </c>
      <c r="R2040">
        <f t="shared" si="974"/>
        <v>237</v>
      </c>
      <c r="S2040">
        <v>0.32</v>
      </c>
      <c r="T2040" t="s">
        <v>622</v>
      </c>
      <c r="U2040">
        <f t="shared" si="985"/>
        <v>237</v>
      </c>
      <c r="V2040">
        <f t="shared" si="986"/>
        <v>237</v>
      </c>
      <c r="W2040" t="s">
        <v>648</v>
      </c>
      <c r="X2040" t="str">
        <f t="shared" si="987"/>
        <v>Yes*</v>
      </c>
      <c r="AB2040" t="s">
        <v>691</v>
      </c>
      <c r="AC2040" t="str">
        <f t="shared" si="984"/>
        <v>No</v>
      </c>
      <c r="AD2040" t="str">
        <f t="shared" si="963"/>
        <v>No</v>
      </c>
      <c r="AE2040" t="str">
        <f t="shared" si="964"/>
        <v>No</v>
      </c>
      <c r="AF2040" t="str">
        <f t="shared" si="965"/>
        <v>Yes</v>
      </c>
      <c r="AG2040" t="str">
        <f t="shared" si="966"/>
        <v>No</v>
      </c>
      <c r="AH2040" t="s">
        <v>349</v>
      </c>
      <c r="AI2040" t="s">
        <v>348</v>
      </c>
      <c r="AJ2040" t="str">
        <f t="shared" si="988"/>
        <v/>
      </c>
      <c r="AK2040" t="str">
        <f t="shared" si="968"/>
        <v/>
      </c>
      <c r="AL2040" t="str">
        <f t="shared" si="969"/>
        <v/>
      </c>
      <c r="AM2040" t="str">
        <f t="shared" si="959"/>
        <v>Industrial</v>
      </c>
      <c r="AN2040" t="str">
        <f t="shared" si="960"/>
        <v/>
      </c>
      <c r="AO2040" t="str">
        <f t="shared" si="961"/>
        <v>PAH</v>
      </c>
      <c r="AP2040" t="str">
        <f t="shared" si="962"/>
        <v/>
      </c>
    </row>
    <row r="2041" spans="1:42" hidden="1" x14ac:dyDescent="0.35">
      <c r="A2041">
        <v>4087098</v>
      </c>
      <c r="B2041" t="s">
        <v>579</v>
      </c>
      <c r="C2041" t="s">
        <v>580</v>
      </c>
      <c r="D2041">
        <v>2017</v>
      </c>
      <c r="E2041" t="s">
        <v>620</v>
      </c>
      <c r="F2041" s="4">
        <v>62565</v>
      </c>
      <c r="G2041" t="s">
        <v>639</v>
      </c>
      <c r="H2041" t="s">
        <v>646</v>
      </c>
      <c r="I2041" t="s">
        <v>621</v>
      </c>
      <c r="K2041" t="s">
        <v>530</v>
      </c>
      <c r="L2041" t="s">
        <v>684</v>
      </c>
      <c r="N2041"/>
      <c r="O2041" s="1" t="str">
        <f t="shared" si="979"/>
        <v>Yes</v>
      </c>
      <c r="Q2041">
        <v>494</v>
      </c>
      <c r="R2041">
        <f t="shared" si="974"/>
        <v>494</v>
      </c>
      <c r="S2041">
        <v>0.32</v>
      </c>
      <c r="T2041" t="s">
        <v>622</v>
      </c>
      <c r="U2041">
        <f t="shared" si="985"/>
        <v>494</v>
      </c>
      <c r="V2041">
        <f t="shared" si="986"/>
        <v>494</v>
      </c>
      <c r="W2041" t="s">
        <v>648</v>
      </c>
      <c r="X2041" t="str">
        <f t="shared" si="987"/>
        <v>Yes*</v>
      </c>
      <c r="AB2041" t="s">
        <v>691</v>
      </c>
      <c r="AC2041" t="str">
        <f t="shared" si="984"/>
        <v>No</v>
      </c>
      <c r="AD2041" t="str">
        <f t="shared" si="963"/>
        <v>No</v>
      </c>
      <c r="AE2041" t="str">
        <f t="shared" si="964"/>
        <v>No</v>
      </c>
      <c r="AF2041" t="str">
        <f t="shared" si="965"/>
        <v>Yes</v>
      </c>
      <c r="AG2041" t="str">
        <f t="shared" si="966"/>
        <v>No</v>
      </c>
      <c r="AH2041" t="s">
        <v>349</v>
      </c>
      <c r="AI2041" t="s">
        <v>348</v>
      </c>
      <c r="AJ2041" t="str">
        <f t="shared" si="988"/>
        <v/>
      </c>
      <c r="AK2041" t="str">
        <f t="shared" si="968"/>
        <v/>
      </c>
      <c r="AL2041" t="str">
        <f t="shared" si="969"/>
        <v/>
      </c>
      <c r="AM2041" t="str">
        <f t="shared" si="959"/>
        <v>Industrial</v>
      </c>
      <c r="AN2041" t="str">
        <f t="shared" si="960"/>
        <v/>
      </c>
      <c r="AO2041" t="str">
        <f t="shared" si="961"/>
        <v>PAH</v>
      </c>
      <c r="AP2041" t="str">
        <f t="shared" si="962"/>
        <v/>
      </c>
    </row>
    <row r="2042" spans="1:42" hidden="1" x14ac:dyDescent="0.35">
      <c r="A2042">
        <v>40870855</v>
      </c>
      <c r="B2042" t="s">
        <v>577</v>
      </c>
      <c r="C2042" t="s">
        <v>578</v>
      </c>
      <c r="D2042">
        <v>2017</v>
      </c>
      <c r="E2042" t="s">
        <v>620</v>
      </c>
      <c r="F2042" s="4">
        <v>62565</v>
      </c>
      <c r="G2042" t="s">
        <v>639</v>
      </c>
      <c r="H2042" t="s">
        <v>646</v>
      </c>
      <c r="I2042" t="s">
        <v>621</v>
      </c>
      <c r="K2042" t="s">
        <v>530</v>
      </c>
      <c r="L2042" t="s">
        <v>684</v>
      </c>
      <c r="N2042"/>
      <c r="O2042" s="1" t="str">
        <f t="shared" si="979"/>
        <v>Yes</v>
      </c>
      <c r="Q2042">
        <v>753</v>
      </c>
      <c r="R2042">
        <f t="shared" si="974"/>
        <v>753</v>
      </c>
      <c r="S2042">
        <v>0.32</v>
      </c>
      <c r="T2042" t="s">
        <v>622</v>
      </c>
      <c r="U2042">
        <f t="shared" si="985"/>
        <v>753</v>
      </c>
      <c r="V2042">
        <f t="shared" si="986"/>
        <v>753</v>
      </c>
      <c r="W2042" t="s">
        <v>648</v>
      </c>
      <c r="X2042" t="str">
        <f t="shared" si="987"/>
        <v>Yes*</v>
      </c>
      <c r="AB2042" t="s">
        <v>691</v>
      </c>
      <c r="AC2042" t="str">
        <f t="shared" si="984"/>
        <v>No</v>
      </c>
      <c r="AD2042" t="str">
        <f t="shared" si="963"/>
        <v>No</v>
      </c>
      <c r="AE2042" t="str">
        <f t="shared" si="964"/>
        <v>No</v>
      </c>
      <c r="AF2042" t="str">
        <f t="shared" si="965"/>
        <v>Yes</v>
      </c>
      <c r="AG2042" t="str">
        <f t="shared" si="966"/>
        <v>No</v>
      </c>
      <c r="AH2042" t="s">
        <v>349</v>
      </c>
      <c r="AI2042" t="s">
        <v>348</v>
      </c>
      <c r="AJ2042" t="str">
        <f t="shared" si="988"/>
        <v/>
      </c>
      <c r="AK2042" t="str">
        <f t="shared" si="968"/>
        <v/>
      </c>
      <c r="AL2042" t="str">
        <f t="shared" si="969"/>
        <v/>
      </c>
      <c r="AM2042" t="str">
        <f t="shared" si="959"/>
        <v>Industrial</v>
      </c>
      <c r="AN2042" t="str">
        <f t="shared" si="960"/>
        <v/>
      </c>
      <c r="AO2042" t="str">
        <f t="shared" si="961"/>
        <v>PAH</v>
      </c>
      <c r="AP2042" t="str">
        <f t="shared" si="962"/>
        <v/>
      </c>
    </row>
    <row r="2043" spans="1:42" hidden="1" x14ac:dyDescent="0.35">
      <c r="A2043">
        <v>4087014</v>
      </c>
      <c r="B2043" t="s">
        <v>575</v>
      </c>
      <c r="C2043" t="s">
        <v>576</v>
      </c>
      <c r="D2043">
        <v>2017</v>
      </c>
      <c r="E2043" t="s">
        <v>620</v>
      </c>
      <c r="F2043" s="4">
        <v>62565</v>
      </c>
      <c r="G2043" t="s">
        <v>639</v>
      </c>
      <c r="H2043" t="s">
        <v>646</v>
      </c>
      <c r="I2043" t="s">
        <v>621</v>
      </c>
      <c r="K2043" t="s">
        <v>530</v>
      </c>
      <c r="L2043" t="s">
        <v>684</v>
      </c>
      <c r="N2043"/>
      <c r="O2043" s="1" t="str">
        <f t="shared" si="979"/>
        <v>Yes</v>
      </c>
      <c r="Q2043">
        <v>72.3</v>
      </c>
      <c r="R2043">
        <f t="shared" si="974"/>
        <v>72.3</v>
      </c>
      <c r="S2043">
        <v>0.32</v>
      </c>
      <c r="T2043" t="s">
        <v>622</v>
      </c>
      <c r="U2043">
        <f t="shared" si="985"/>
        <v>72.3</v>
      </c>
      <c r="V2043">
        <f t="shared" si="986"/>
        <v>72.3</v>
      </c>
      <c r="W2043" t="s">
        <v>648</v>
      </c>
      <c r="X2043" t="str">
        <f t="shared" si="987"/>
        <v>Yes*</v>
      </c>
      <c r="AB2043" t="s">
        <v>691</v>
      </c>
      <c r="AC2043" t="str">
        <f t="shared" si="984"/>
        <v>No</v>
      </c>
      <c r="AD2043" t="str">
        <f t="shared" si="963"/>
        <v>No</v>
      </c>
      <c r="AE2043" t="str">
        <f t="shared" si="964"/>
        <v>No</v>
      </c>
      <c r="AF2043" t="str">
        <f t="shared" si="965"/>
        <v>Yes</v>
      </c>
      <c r="AG2043" t="str">
        <f t="shared" si="966"/>
        <v>No</v>
      </c>
      <c r="AH2043" t="s">
        <v>349</v>
      </c>
      <c r="AI2043" t="s">
        <v>348</v>
      </c>
      <c r="AJ2043" t="str">
        <f t="shared" si="988"/>
        <v/>
      </c>
      <c r="AK2043" t="str">
        <f t="shared" si="968"/>
        <v/>
      </c>
      <c r="AL2043" t="str">
        <f t="shared" si="969"/>
        <v/>
      </c>
      <c r="AM2043" t="str">
        <f t="shared" ref="AM2043:AM2106" si="989">IF(AF2043="Yes", "Industrial", "")</f>
        <v>Industrial</v>
      </c>
      <c r="AN2043" t="str">
        <f t="shared" ref="AN2043:AN2106" si="990">IF(AG2043="Yes", "Pharmaceutical", "")</f>
        <v/>
      </c>
      <c r="AO2043" t="str">
        <f t="shared" ref="AO2043:AO2106" si="991">IF(AH2043="Yes", "PAH", "")</f>
        <v>PAH</v>
      </c>
      <c r="AP2043" t="str">
        <f t="shared" ref="AP2043:AP2106" si="992">IF(AI2043="Yes", "Other", "")</f>
        <v/>
      </c>
    </row>
    <row r="2044" spans="1:42" hidden="1" x14ac:dyDescent="0.35">
      <c r="A2044" s="1">
        <v>40871607</v>
      </c>
      <c r="B2044" s="1" t="s">
        <v>584</v>
      </c>
      <c r="C2044" s="1" t="s">
        <v>585</v>
      </c>
      <c r="D2044" s="1">
        <v>2017</v>
      </c>
      <c r="E2044" s="1" t="s">
        <v>618</v>
      </c>
      <c r="F2044" s="1">
        <v>67504</v>
      </c>
      <c r="G2044" s="1" t="s">
        <v>291</v>
      </c>
      <c r="H2044" s="1" t="s">
        <v>127</v>
      </c>
      <c r="I2044" s="1" t="s">
        <v>597</v>
      </c>
      <c r="J2044" s="1">
        <v>2440</v>
      </c>
      <c r="K2044" s="1" t="s">
        <v>345</v>
      </c>
      <c r="L2044" s="1" t="s">
        <v>345</v>
      </c>
      <c r="M2044" s="1"/>
      <c r="N2044" s="1" t="s">
        <v>606</v>
      </c>
      <c r="O2044" s="1" t="str">
        <f t="shared" si="979"/>
        <v>No</v>
      </c>
      <c r="P2044" s="1" t="s">
        <v>722</v>
      </c>
      <c r="Q2044" s="1">
        <v>20</v>
      </c>
      <c r="R2044" s="1">
        <f t="shared" si="974"/>
        <v>0</v>
      </c>
      <c r="S2044" s="1">
        <v>16</v>
      </c>
      <c r="T2044" s="1" t="s">
        <v>30</v>
      </c>
      <c r="U2044" s="1">
        <f>R2044/1000</f>
        <v>0</v>
      </c>
      <c r="V2044" s="1">
        <f>S2044/1000</f>
        <v>1.6E-2</v>
      </c>
      <c r="W2044" s="1" t="s">
        <v>231</v>
      </c>
      <c r="X2044" s="1" t="str">
        <f t="shared" ref="X2044:X2055" si="993">IF(N2044="E", "Yes", "No")</f>
        <v>No</v>
      </c>
      <c r="AB2044" s="1" t="s">
        <v>466</v>
      </c>
      <c r="AC2044" t="str">
        <f t="shared" si="984"/>
        <v>No</v>
      </c>
      <c r="AD2044" t="str">
        <f t="shared" si="963"/>
        <v>No</v>
      </c>
      <c r="AE2044" t="str">
        <f t="shared" si="964"/>
        <v>No</v>
      </c>
      <c r="AF2044" t="str">
        <f t="shared" si="965"/>
        <v>No</v>
      </c>
      <c r="AG2044" t="str">
        <f t="shared" si="966"/>
        <v>Yes</v>
      </c>
      <c r="AH2044" s="1" t="s">
        <v>348</v>
      </c>
      <c r="AI2044" t="s">
        <v>348</v>
      </c>
      <c r="AJ2044" t="str">
        <f t="shared" si="988"/>
        <v/>
      </c>
      <c r="AK2044" t="str">
        <f t="shared" si="968"/>
        <v/>
      </c>
      <c r="AL2044" t="str">
        <f t="shared" si="969"/>
        <v/>
      </c>
      <c r="AM2044" t="str">
        <f t="shared" si="989"/>
        <v/>
      </c>
      <c r="AN2044" t="str">
        <f t="shared" si="990"/>
        <v>Pharmaceutical</v>
      </c>
      <c r="AO2044" t="str">
        <f t="shared" si="991"/>
        <v/>
      </c>
      <c r="AP2044" t="str">
        <f t="shared" si="992"/>
        <v/>
      </c>
    </row>
    <row r="2045" spans="1:42" hidden="1" x14ac:dyDescent="0.35">
      <c r="A2045" s="1">
        <v>40871607</v>
      </c>
      <c r="B2045" s="1" t="s">
        <v>584</v>
      </c>
      <c r="C2045" s="1" t="s">
        <v>585</v>
      </c>
      <c r="D2045" s="1">
        <v>2017</v>
      </c>
      <c r="E2045" s="1" t="s">
        <v>618</v>
      </c>
      <c r="F2045" s="1">
        <v>62809</v>
      </c>
      <c r="G2045" s="1" t="s">
        <v>211</v>
      </c>
      <c r="H2045" s="1" t="s">
        <v>46</v>
      </c>
      <c r="I2045" s="1" t="s">
        <v>596</v>
      </c>
      <c r="J2045" s="1">
        <v>4433</v>
      </c>
      <c r="K2045" s="1" t="s">
        <v>614</v>
      </c>
      <c r="L2045" s="1" t="s">
        <v>554</v>
      </c>
      <c r="M2045" s="1"/>
      <c r="N2045" s="1" t="s">
        <v>606</v>
      </c>
      <c r="O2045" s="1" t="str">
        <f t="shared" si="979"/>
        <v>No</v>
      </c>
      <c r="P2045" s="1" t="s">
        <v>722</v>
      </c>
      <c r="Q2045" s="1">
        <v>0.02</v>
      </c>
      <c r="R2045" s="1">
        <f t="shared" si="974"/>
        <v>0</v>
      </c>
      <c r="S2045" s="1">
        <v>0.02</v>
      </c>
      <c r="T2045" s="1" t="s">
        <v>7</v>
      </c>
      <c r="U2045" s="1">
        <f>R2045/1</f>
        <v>0</v>
      </c>
      <c r="V2045" s="1">
        <f>S2045</f>
        <v>0.02</v>
      </c>
      <c r="W2045" s="1" t="s">
        <v>177</v>
      </c>
      <c r="X2045" s="1" t="str">
        <f t="shared" si="993"/>
        <v>No</v>
      </c>
      <c r="AB2045" t="s">
        <v>385</v>
      </c>
      <c r="AC2045" t="str">
        <f t="shared" si="984"/>
        <v>No</v>
      </c>
      <c r="AD2045" t="str">
        <f t="shared" si="963"/>
        <v>No</v>
      </c>
      <c r="AE2045" t="str">
        <f t="shared" si="964"/>
        <v>Yes</v>
      </c>
      <c r="AF2045" t="str">
        <f t="shared" si="965"/>
        <v>No</v>
      </c>
      <c r="AG2045" t="str">
        <f t="shared" si="966"/>
        <v>No</v>
      </c>
      <c r="AH2045" s="1" t="s">
        <v>348</v>
      </c>
      <c r="AI2045" t="s">
        <v>348</v>
      </c>
      <c r="AJ2045" t="str">
        <f t="shared" si="988"/>
        <v/>
      </c>
      <c r="AK2045" t="str">
        <f t="shared" si="968"/>
        <v/>
      </c>
      <c r="AL2045" t="str">
        <f t="shared" si="969"/>
        <v>Consumer</v>
      </c>
      <c r="AM2045" t="str">
        <f t="shared" si="989"/>
        <v/>
      </c>
      <c r="AN2045" t="str">
        <f t="shared" si="990"/>
        <v/>
      </c>
      <c r="AO2045" t="str">
        <f t="shared" si="991"/>
        <v/>
      </c>
      <c r="AP2045" t="str">
        <f t="shared" si="992"/>
        <v/>
      </c>
    </row>
    <row r="2046" spans="1:42" hidden="1" x14ac:dyDescent="0.35">
      <c r="A2046" s="1">
        <v>40871607</v>
      </c>
      <c r="B2046" s="1" t="s">
        <v>584</v>
      </c>
      <c r="C2046" s="1" t="s">
        <v>585</v>
      </c>
      <c r="D2046" s="1">
        <v>2017</v>
      </c>
      <c r="E2046" s="1" t="s">
        <v>618</v>
      </c>
      <c r="F2046" s="1">
        <v>67437</v>
      </c>
      <c r="G2046" s="1" t="s">
        <v>235</v>
      </c>
      <c r="H2046" s="1" t="s">
        <v>73</v>
      </c>
      <c r="I2046" s="1" t="s">
        <v>597</v>
      </c>
      <c r="J2046" s="1">
        <v>2440</v>
      </c>
      <c r="K2046" s="1" t="s">
        <v>345</v>
      </c>
      <c r="L2046" s="1" t="s">
        <v>561</v>
      </c>
      <c r="M2046" s="1"/>
      <c r="N2046" s="1" t="s">
        <v>606</v>
      </c>
      <c r="O2046" s="1" t="str">
        <f t="shared" si="979"/>
        <v>No</v>
      </c>
      <c r="P2046" s="1" t="s">
        <v>722</v>
      </c>
      <c r="Q2046" s="1">
        <v>20</v>
      </c>
      <c r="R2046" s="1">
        <f t="shared" si="974"/>
        <v>0</v>
      </c>
      <c r="S2046" s="1">
        <v>6.7</v>
      </c>
      <c r="T2046" s="1" t="s">
        <v>30</v>
      </c>
      <c r="U2046" s="1">
        <f>R2046/1000</f>
        <v>0</v>
      </c>
      <c r="V2046" s="1">
        <f>S2046/1000</f>
        <v>6.7000000000000002E-3</v>
      </c>
      <c r="W2046" s="1" t="s">
        <v>231</v>
      </c>
      <c r="X2046" s="1" t="str">
        <f t="shared" si="993"/>
        <v>No</v>
      </c>
      <c r="AB2046" t="s">
        <v>414</v>
      </c>
      <c r="AC2046" t="str">
        <f t="shared" si="984"/>
        <v>No</v>
      </c>
      <c r="AD2046" t="str">
        <f t="shared" si="963"/>
        <v>No</v>
      </c>
      <c r="AE2046" t="str">
        <f t="shared" si="964"/>
        <v>No</v>
      </c>
      <c r="AF2046" t="str">
        <f t="shared" si="965"/>
        <v>Yes</v>
      </c>
      <c r="AG2046" t="str">
        <f t="shared" si="966"/>
        <v>Yes</v>
      </c>
      <c r="AH2046" s="1" t="s">
        <v>348</v>
      </c>
      <c r="AI2046" t="s">
        <v>348</v>
      </c>
      <c r="AJ2046" t="str">
        <f t="shared" si="988"/>
        <v/>
      </c>
      <c r="AK2046" t="str">
        <f t="shared" si="968"/>
        <v/>
      </c>
      <c r="AL2046" t="str">
        <f t="shared" si="969"/>
        <v/>
      </c>
      <c r="AM2046" t="str">
        <f t="shared" si="989"/>
        <v>Industrial</v>
      </c>
      <c r="AN2046" t="str">
        <f t="shared" si="990"/>
        <v>Pharmaceutical</v>
      </c>
      <c r="AO2046" t="str">
        <f t="shared" si="991"/>
        <v/>
      </c>
      <c r="AP2046" t="str">
        <f t="shared" si="992"/>
        <v/>
      </c>
    </row>
    <row r="2047" spans="1:42" hidden="1" x14ac:dyDescent="0.35">
      <c r="A2047" s="1">
        <v>40871607</v>
      </c>
      <c r="B2047" s="1" t="s">
        <v>584</v>
      </c>
      <c r="C2047" s="1" t="s">
        <v>585</v>
      </c>
      <c r="D2047" s="1">
        <v>2017</v>
      </c>
      <c r="E2047" s="1" t="s">
        <v>618</v>
      </c>
      <c r="F2047" s="1">
        <v>67508</v>
      </c>
      <c r="G2047" s="1" t="s">
        <v>295</v>
      </c>
      <c r="H2047" s="1" t="s">
        <v>131</v>
      </c>
      <c r="I2047" s="1" t="s">
        <v>597</v>
      </c>
      <c r="J2047" s="1">
        <v>2440</v>
      </c>
      <c r="K2047" s="1" t="s">
        <v>345</v>
      </c>
      <c r="L2047" s="1" t="s">
        <v>345</v>
      </c>
      <c r="M2047" s="1"/>
      <c r="N2047" s="1" t="s">
        <v>606</v>
      </c>
      <c r="O2047" s="1" t="str">
        <f t="shared" si="979"/>
        <v>No</v>
      </c>
      <c r="P2047" s="1" t="s">
        <v>722</v>
      </c>
      <c r="Q2047" s="1">
        <v>200</v>
      </c>
      <c r="R2047" s="1">
        <f t="shared" si="974"/>
        <v>0</v>
      </c>
      <c r="S2047" s="1">
        <v>50</v>
      </c>
      <c r="T2047" s="1" t="s">
        <v>30</v>
      </c>
      <c r="U2047" s="1">
        <f>R2047/1000</f>
        <v>0</v>
      </c>
      <c r="V2047" s="1">
        <f>S2047/1000</f>
        <v>0.05</v>
      </c>
      <c r="W2047" s="1" t="s">
        <v>231</v>
      </c>
      <c r="X2047" s="1" t="str">
        <f t="shared" si="993"/>
        <v>No</v>
      </c>
      <c r="AB2047" t="s">
        <v>470</v>
      </c>
      <c r="AC2047" t="str">
        <f t="shared" si="984"/>
        <v>No</v>
      </c>
      <c r="AD2047" t="str">
        <f t="shared" ref="AD2047:AD2110" si="994">IF(ISNUMBER(SEARCH("Personal_care", AB2047)), "Yes", "No")</f>
        <v>No</v>
      </c>
      <c r="AE2047" t="str">
        <f t="shared" ref="AE2047:AE2110" si="995">IF(ISNUMBER(SEARCH("Consumer_use", AB2047)), "Yes", "No")</f>
        <v>No</v>
      </c>
      <c r="AF2047" t="str">
        <f t="shared" ref="AF2047:AF2110" si="996">IF(ISNUMBER(SEARCH("Industrial_manufacturing", AB2047)), "Yes", "No")</f>
        <v>No</v>
      </c>
      <c r="AG2047" t="str">
        <f t="shared" ref="AG2047:AG2110" si="997">IF(ISNUMBER(SEARCH("Drug", AB2047)), "Yes", "No")</f>
        <v>Yes</v>
      </c>
      <c r="AH2047" s="1" t="s">
        <v>348</v>
      </c>
      <c r="AI2047" t="s">
        <v>348</v>
      </c>
      <c r="AJ2047" t="str">
        <f t="shared" si="988"/>
        <v/>
      </c>
      <c r="AK2047" t="str">
        <f t="shared" si="968"/>
        <v/>
      </c>
      <c r="AL2047" t="str">
        <f t="shared" si="969"/>
        <v/>
      </c>
      <c r="AM2047" t="str">
        <f t="shared" si="989"/>
        <v/>
      </c>
      <c r="AN2047" t="str">
        <f t="shared" si="990"/>
        <v>Pharmaceutical</v>
      </c>
      <c r="AO2047" t="str">
        <f t="shared" si="991"/>
        <v/>
      </c>
      <c r="AP2047" t="str">
        <f t="shared" si="992"/>
        <v/>
      </c>
    </row>
    <row r="2048" spans="1:42" hidden="1" x14ac:dyDescent="0.35">
      <c r="A2048" s="1">
        <v>40871607</v>
      </c>
      <c r="B2048" s="1" t="s">
        <v>584</v>
      </c>
      <c r="C2048" s="1" t="s">
        <v>585</v>
      </c>
      <c r="D2048" s="1">
        <v>2017</v>
      </c>
      <c r="E2048" s="1" t="s">
        <v>618</v>
      </c>
      <c r="F2048" s="1">
        <v>62816</v>
      </c>
      <c r="G2048" s="1" t="s">
        <v>216</v>
      </c>
      <c r="H2048" s="10" t="s">
        <v>53</v>
      </c>
      <c r="I2048" s="1" t="s">
        <v>596</v>
      </c>
      <c r="J2048" s="1">
        <v>4433</v>
      </c>
      <c r="K2048" s="1" t="s">
        <v>614</v>
      </c>
      <c r="L2048" s="1" t="s">
        <v>548</v>
      </c>
      <c r="M2048" s="1" t="s">
        <v>556</v>
      </c>
      <c r="N2048" s="1" t="s">
        <v>607</v>
      </c>
      <c r="O2048" s="1" t="str">
        <f t="shared" si="979"/>
        <v>Yes</v>
      </c>
      <c r="P2048" s="1" t="s">
        <v>349</v>
      </c>
      <c r="Q2048" s="1">
        <v>0.15</v>
      </c>
      <c r="R2048" s="1">
        <f t="shared" si="974"/>
        <v>0.15</v>
      </c>
      <c r="S2048" s="1">
        <v>0.04</v>
      </c>
      <c r="T2048" s="1" t="s">
        <v>7</v>
      </c>
      <c r="U2048" s="1">
        <f>R2048/1</f>
        <v>0.15</v>
      </c>
      <c r="V2048" s="1">
        <f>S2048</f>
        <v>0.04</v>
      </c>
      <c r="W2048" s="1" t="s">
        <v>177</v>
      </c>
      <c r="X2048" s="1" t="str">
        <f t="shared" si="993"/>
        <v>Yes</v>
      </c>
      <c r="AB2048" t="s">
        <v>392</v>
      </c>
      <c r="AC2048" t="str">
        <f t="shared" si="984"/>
        <v>No</v>
      </c>
      <c r="AD2048" t="str">
        <f t="shared" si="994"/>
        <v>Yes</v>
      </c>
      <c r="AE2048" t="str">
        <f t="shared" si="995"/>
        <v>Yes</v>
      </c>
      <c r="AF2048" t="str">
        <f t="shared" si="996"/>
        <v>Yes</v>
      </c>
      <c r="AG2048" t="str">
        <f t="shared" si="997"/>
        <v>Yes</v>
      </c>
      <c r="AH2048" s="1" t="s">
        <v>348</v>
      </c>
      <c r="AI2048" t="s">
        <v>348</v>
      </c>
      <c r="AJ2048" t="str">
        <f t="shared" si="988"/>
        <v/>
      </c>
      <c r="AK2048" t="str">
        <f t="shared" si="968"/>
        <v>PCP</v>
      </c>
      <c r="AL2048" t="str">
        <f t="shared" si="969"/>
        <v>Consumer</v>
      </c>
      <c r="AM2048" t="str">
        <f t="shared" si="989"/>
        <v>Industrial</v>
      </c>
      <c r="AN2048" t="str">
        <f t="shared" si="990"/>
        <v>Pharmaceutical</v>
      </c>
      <c r="AO2048" t="str">
        <f t="shared" si="991"/>
        <v/>
      </c>
      <c r="AP2048" t="str">
        <f t="shared" si="992"/>
        <v/>
      </c>
    </row>
    <row r="2049" spans="1:42" hidden="1" x14ac:dyDescent="0.35">
      <c r="A2049" s="1">
        <v>40871607</v>
      </c>
      <c r="B2049" s="1" t="s">
        <v>584</v>
      </c>
      <c r="C2049" s="1" t="s">
        <v>585</v>
      </c>
      <c r="D2049" s="1">
        <v>2017</v>
      </c>
      <c r="E2049" s="1" t="s">
        <v>618</v>
      </c>
      <c r="F2049" s="1">
        <v>61948</v>
      </c>
      <c r="G2049" s="1" t="s">
        <v>205</v>
      </c>
      <c r="H2049" s="1" t="s">
        <v>39</v>
      </c>
      <c r="I2049" s="1" t="s">
        <v>596</v>
      </c>
      <c r="J2049" s="1">
        <v>4433</v>
      </c>
      <c r="K2049" s="1" t="s">
        <v>614</v>
      </c>
      <c r="L2049" s="1" t="s">
        <v>532</v>
      </c>
      <c r="M2049" s="1"/>
      <c r="N2049" s="1" t="s">
        <v>606</v>
      </c>
      <c r="O2049" s="1" t="str">
        <f t="shared" si="979"/>
        <v>No</v>
      </c>
      <c r="P2049" s="1" t="s">
        <v>722</v>
      </c>
      <c r="Q2049" s="1">
        <v>3.4</v>
      </c>
      <c r="R2049" s="1">
        <f t="shared" si="974"/>
        <v>0</v>
      </c>
      <c r="S2049" s="1">
        <v>3.4</v>
      </c>
      <c r="T2049" s="1" t="s">
        <v>7</v>
      </c>
      <c r="U2049" s="1">
        <f>R2049/1</f>
        <v>0</v>
      </c>
      <c r="V2049" s="1">
        <f>S2049</f>
        <v>3.4</v>
      </c>
      <c r="W2049" s="1" t="s">
        <v>177</v>
      </c>
      <c r="X2049" s="1" t="str">
        <f t="shared" si="993"/>
        <v>No</v>
      </c>
      <c r="AB2049" s="1" t="s">
        <v>536</v>
      </c>
      <c r="AC2049" t="str">
        <f t="shared" si="984"/>
        <v>No</v>
      </c>
      <c r="AD2049" t="str">
        <f t="shared" si="994"/>
        <v>No</v>
      </c>
      <c r="AE2049" t="str">
        <f t="shared" si="995"/>
        <v>No</v>
      </c>
      <c r="AF2049" t="str">
        <f t="shared" si="996"/>
        <v>No</v>
      </c>
      <c r="AG2049" t="str">
        <f t="shared" si="997"/>
        <v>No</v>
      </c>
      <c r="AH2049" s="1" t="s">
        <v>348</v>
      </c>
      <c r="AI2049" t="s">
        <v>349</v>
      </c>
      <c r="AJ2049" t="str">
        <f t="shared" si="988"/>
        <v/>
      </c>
      <c r="AK2049" t="str">
        <f t="shared" si="968"/>
        <v/>
      </c>
      <c r="AL2049" t="str">
        <f t="shared" si="969"/>
        <v/>
      </c>
      <c r="AM2049" t="str">
        <f t="shared" si="989"/>
        <v/>
      </c>
      <c r="AN2049" t="str">
        <f t="shared" si="990"/>
        <v/>
      </c>
      <c r="AO2049" t="str">
        <f t="shared" si="991"/>
        <v/>
      </c>
      <c r="AP2049" t="str">
        <f t="shared" si="992"/>
        <v>Other</v>
      </c>
    </row>
    <row r="2050" spans="1:42" hidden="1" x14ac:dyDescent="0.35">
      <c r="A2050" s="1">
        <v>40871607</v>
      </c>
      <c r="B2050" s="1" t="s">
        <v>584</v>
      </c>
      <c r="C2050" s="1" t="s">
        <v>585</v>
      </c>
      <c r="D2050" s="1">
        <v>2017</v>
      </c>
      <c r="E2050" s="1" t="s">
        <v>618</v>
      </c>
      <c r="F2050" s="1">
        <v>67511</v>
      </c>
      <c r="G2050" s="1" t="s">
        <v>297</v>
      </c>
      <c r="H2050" s="1" t="s">
        <v>133</v>
      </c>
      <c r="I2050" s="1" t="s">
        <v>597</v>
      </c>
      <c r="J2050" s="1">
        <v>2440</v>
      </c>
      <c r="K2050" s="1" t="s">
        <v>345</v>
      </c>
      <c r="L2050" s="1" t="s">
        <v>561</v>
      </c>
      <c r="M2050" s="1"/>
      <c r="N2050" s="1" t="s">
        <v>606</v>
      </c>
      <c r="O2050" s="1" t="str">
        <f t="shared" si="979"/>
        <v>No</v>
      </c>
      <c r="P2050" s="1" t="s">
        <v>722</v>
      </c>
      <c r="Q2050" s="1">
        <v>20</v>
      </c>
      <c r="R2050" s="1">
        <f t="shared" si="974"/>
        <v>0</v>
      </c>
      <c r="S2050" s="1">
        <v>15</v>
      </c>
      <c r="T2050" s="1" t="s">
        <v>30</v>
      </c>
      <c r="U2050" s="1">
        <f>R2050/1000</f>
        <v>0</v>
      </c>
      <c r="V2050" s="1">
        <f>S2050/1000</f>
        <v>1.4999999999999999E-2</v>
      </c>
      <c r="W2050" s="1" t="s">
        <v>231</v>
      </c>
      <c r="X2050" s="1" t="str">
        <f t="shared" si="993"/>
        <v>No</v>
      </c>
      <c r="AB2050" t="s">
        <v>472</v>
      </c>
      <c r="AC2050" t="str">
        <f t="shared" si="984"/>
        <v>No</v>
      </c>
      <c r="AD2050" t="str">
        <f t="shared" si="994"/>
        <v>No</v>
      </c>
      <c r="AE2050" t="str">
        <f t="shared" si="995"/>
        <v>No</v>
      </c>
      <c r="AF2050" t="str">
        <f t="shared" si="996"/>
        <v>Yes</v>
      </c>
      <c r="AG2050" t="str">
        <f t="shared" si="997"/>
        <v>Yes</v>
      </c>
      <c r="AH2050" t="s">
        <v>348</v>
      </c>
      <c r="AI2050" t="s">
        <v>348</v>
      </c>
      <c r="AJ2050" t="str">
        <f t="shared" si="988"/>
        <v/>
      </c>
      <c r="AK2050" t="str">
        <f t="shared" ref="AK2050:AK2113" si="998">IF(AD2050="Yes", "PCP", "")</f>
        <v/>
      </c>
      <c r="AL2050" t="str">
        <f t="shared" ref="AL2050:AL2113" si="999">IF(AE2050="Yes", "Consumer", "")</f>
        <v/>
      </c>
      <c r="AM2050" t="str">
        <f t="shared" si="989"/>
        <v>Industrial</v>
      </c>
      <c r="AN2050" t="str">
        <f t="shared" si="990"/>
        <v>Pharmaceutical</v>
      </c>
      <c r="AO2050" t="str">
        <f t="shared" si="991"/>
        <v/>
      </c>
      <c r="AP2050" t="str">
        <f t="shared" si="992"/>
        <v/>
      </c>
    </row>
    <row r="2051" spans="1:42" hidden="1" x14ac:dyDescent="0.35">
      <c r="A2051" s="1">
        <v>40871607</v>
      </c>
      <c r="B2051" s="1" t="s">
        <v>584</v>
      </c>
      <c r="C2051" s="1" t="s">
        <v>585</v>
      </c>
      <c r="D2051" s="1">
        <v>2017</v>
      </c>
      <c r="E2051" s="1" t="s">
        <v>618</v>
      </c>
      <c r="F2051" s="1">
        <v>61703</v>
      </c>
      <c r="G2051" s="1" t="s">
        <v>200</v>
      </c>
      <c r="H2051" s="1" t="s">
        <v>32</v>
      </c>
      <c r="I2051" s="1" t="s">
        <v>596</v>
      </c>
      <c r="J2051" s="1">
        <v>4433</v>
      </c>
      <c r="K2051" s="1" t="s">
        <v>614</v>
      </c>
      <c r="L2051" s="1" t="s">
        <v>554</v>
      </c>
      <c r="M2051" s="1"/>
      <c r="N2051" s="1" t="s">
        <v>606</v>
      </c>
      <c r="O2051" s="1" t="str">
        <f t="shared" si="979"/>
        <v>No</v>
      </c>
      <c r="P2051" s="1" t="s">
        <v>722</v>
      </c>
      <c r="Q2051" s="1">
        <v>1.6</v>
      </c>
      <c r="R2051" s="1">
        <f t="shared" si="974"/>
        <v>0</v>
      </c>
      <c r="S2051" s="1">
        <v>1.6</v>
      </c>
      <c r="T2051" s="1" t="s">
        <v>7</v>
      </c>
      <c r="U2051" s="1">
        <f>R2051/1</f>
        <v>0</v>
      </c>
      <c r="V2051" s="1">
        <f>S2051</f>
        <v>1.6</v>
      </c>
      <c r="W2051" s="1" t="s">
        <v>199</v>
      </c>
      <c r="X2051" s="1" t="str">
        <f t="shared" si="993"/>
        <v>No</v>
      </c>
      <c r="AB2051" s="1" t="s">
        <v>372</v>
      </c>
      <c r="AC2051" t="str">
        <f t="shared" si="984"/>
        <v>No</v>
      </c>
      <c r="AD2051" t="str">
        <f t="shared" si="994"/>
        <v>No</v>
      </c>
      <c r="AE2051" t="str">
        <f t="shared" si="995"/>
        <v>Yes</v>
      </c>
      <c r="AF2051" t="str">
        <f t="shared" si="996"/>
        <v>No</v>
      </c>
      <c r="AG2051" t="str">
        <f t="shared" si="997"/>
        <v>No</v>
      </c>
      <c r="AH2051" s="1" t="s">
        <v>348</v>
      </c>
      <c r="AI2051" t="s">
        <v>348</v>
      </c>
      <c r="AJ2051" t="str">
        <f t="shared" si="988"/>
        <v/>
      </c>
      <c r="AK2051" t="str">
        <f t="shared" si="998"/>
        <v/>
      </c>
      <c r="AL2051" t="str">
        <f t="shared" si="999"/>
        <v>Consumer</v>
      </c>
      <c r="AM2051" t="str">
        <f t="shared" si="989"/>
        <v/>
      </c>
      <c r="AN2051" t="str">
        <f t="shared" si="990"/>
        <v/>
      </c>
      <c r="AO2051" t="str">
        <f t="shared" si="991"/>
        <v/>
      </c>
      <c r="AP2051" t="str">
        <f t="shared" si="992"/>
        <v/>
      </c>
    </row>
    <row r="2052" spans="1:42" hidden="1" x14ac:dyDescent="0.35">
      <c r="A2052" s="1">
        <v>40871607</v>
      </c>
      <c r="B2052" s="1" t="s">
        <v>584</v>
      </c>
      <c r="C2052" s="1" t="s">
        <v>585</v>
      </c>
      <c r="D2052" s="1">
        <v>2017</v>
      </c>
      <c r="E2052" s="1" t="s">
        <v>618</v>
      </c>
      <c r="F2052" s="1">
        <v>67440</v>
      </c>
      <c r="G2052" s="1" t="s">
        <v>237</v>
      </c>
      <c r="H2052" s="1" t="s">
        <v>75</v>
      </c>
      <c r="I2052" s="1" t="s">
        <v>597</v>
      </c>
      <c r="J2052" s="1">
        <v>2440</v>
      </c>
      <c r="K2052" s="1" t="s">
        <v>345</v>
      </c>
      <c r="L2052" s="1" t="s">
        <v>544</v>
      </c>
      <c r="M2052" s="1" t="s">
        <v>554</v>
      </c>
      <c r="N2052" s="1" t="s">
        <v>607</v>
      </c>
      <c r="O2052" s="1" t="str">
        <f t="shared" si="979"/>
        <v>Yes</v>
      </c>
      <c r="P2052" s="1" t="s">
        <v>349</v>
      </c>
      <c r="Q2052" s="1">
        <v>111</v>
      </c>
      <c r="R2052" s="1">
        <f t="shared" si="974"/>
        <v>111</v>
      </c>
      <c r="S2052" s="1">
        <v>91</v>
      </c>
      <c r="T2052" s="1" t="s">
        <v>30</v>
      </c>
      <c r="U2052" s="1">
        <f>R2052/1000</f>
        <v>0.111</v>
      </c>
      <c r="V2052" s="1">
        <f>S2052/1000</f>
        <v>9.0999999999999998E-2</v>
      </c>
      <c r="W2052" s="1" t="s">
        <v>231</v>
      </c>
      <c r="X2052" s="1" t="str">
        <f t="shared" si="993"/>
        <v>Yes</v>
      </c>
      <c r="AB2052" t="s">
        <v>416</v>
      </c>
      <c r="AC2052" s="1" t="s">
        <v>349</v>
      </c>
      <c r="AD2052" t="str">
        <f t="shared" si="994"/>
        <v>Yes</v>
      </c>
      <c r="AE2052" t="str">
        <f t="shared" si="995"/>
        <v>Yes</v>
      </c>
      <c r="AF2052" t="str">
        <f t="shared" si="996"/>
        <v>Yes</v>
      </c>
      <c r="AG2052" t="str">
        <f t="shared" si="997"/>
        <v>Yes</v>
      </c>
      <c r="AH2052" s="1" t="s">
        <v>348</v>
      </c>
      <c r="AI2052" t="s">
        <v>348</v>
      </c>
      <c r="AJ2052" t="str">
        <f t="shared" si="988"/>
        <v>Pesticide</v>
      </c>
      <c r="AK2052" t="str">
        <f t="shared" si="998"/>
        <v>PCP</v>
      </c>
      <c r="AL2052" t="str">
        <f t="shared" si="999"/>
        <v>Consumer</v>
      </c>
      <c r="AM2052" t="str">
        <f t="shared" si="989"/>
        <v>Industrial</v>
      </c>
      <c r="AN2052" t="str">
        <f t="shared" si="990"/>
        <v>Pharmaceutical</v>
      </c>
      <c r="AO2052" t="str">
        <f t="shared" si="991"/>
        <v/>
      </c>
      <c r="AP2052" t="str">
        <f t="shared" si="992"/>
        <v/>
      </c>
    </row>
    <row r="2053" spans="1:42" hidden="1" x14ac:dyDescent="0.35">
      <c r="A2053" s="1">
        <v>40871607</v>
      </c>
      <c r="B2053" s="1" t="s">
        <v>584</v>
      </c>
      <c r="C2053" s="1" t="s">
        <v>585</v>
      </c>
      <c r="D2053" s="1">
        <v>2017</v>
      </c>
      <c r="E2053" s="1" t="s">
        <v>618</v>
      </c>
      <c r="F2053" s="1">
        <v>62812</v>
      </c>
      <c r="G2053" s="1" t="s">
        <v>709</v>
      </c>
      <c r="H2053" s="1" t="s">
        <v>49</v>
      </c>
      <c r="I2053" s="1" t="s">
        <v>596</v>
      </c>
      <c r="J2053" s="1">
        <v>4433</v>
      </c>
      <c r="K2053" s="1" t="s">
        <v>614</v>
      </c>
      <c r="L2053" s="1" t="s">
        <v>554</v>
      </c>
      <c r="M2053" s="1"/>
      <c r="N2053" s="1" t="s">
        <v>606</v>
      </c>
      <c r="O2053" s="1" t="str">
        <f t="shared" si="979"/>
        <v>No</v>
      </c>
      <c r="P2053" s="1" t="s">
        <v>722</v>
      </c>
      <c r="Q2053" s="1">
        <v>0.04</v>
      </c>
      <c r="R2053" s="1">
        <f t="shared" si="974"/>
        <v>0</v>
      </c>
      <c r="S2053" s="1">
        <v>0.04</v>
      </c>
      <c r="T2053" s="1" t="s">
        <v>7</v>
      </c>
      <c r="U2053" s="1">
        <f t="shared" ref="U2053:U2063" si="1000">R2053/1</f>
        <v>0</v>
      </c>
      <c r="V2053" s="1">
        <f>S2053</f>
        <v>0.04</v>
      </c>
      <c r="W2053" s="1" t="s">
        <v>177</v>
      </c>
      <c r="X2053" s="1" t="str">
        <f t="shared" si="993"/>
        <v>No</v>
      </c>
      <c r="AB2053" s="1" t="s">
        <v>388</v>
      </c>
      <c r="AC2053" t="str">
        <f t="shared" ref="AC2053:AC2068" si="1001">IF(ISNUMBER(SEARCH("Pesticide, active_ingredient", AB2053)), "Yes", "No")</f>
        <v>No</v>
      </c>
      <c r="AD2053" t="str">
        <f t="shared" si="994"/>
        <v>No</v>
      </c>
      <c r="AE2053" t="str">
        <f t="shared" si="995"/>
        <v>Yes</v>
      </c>
      <c r="AF2053" t="str">
        <f t="shared" si="996"/>
        <v>No</v>
      </c>
      <c r="AG2053" t="str">
        <f t="shared" si="997"/>
        <v>No</v>
      </c>
      <c r="AH2053" s="1" t="s">
        <v>348</v>
      </c>
      <c r="AI2053" t="s">
        <v>348</v>
      </c>
      <c r="AJ2053" t="str">
        <f t="shared" si="988"/>
        <v/>
      </c>
      <c r="AK2053" t="str">
        <f t="shared" si="998"/>
        <v/>
      </c>
      <c r="AL2053" t="str">
        <f t="shared" si="999"/>
        <v>Consumer</v>
      </c>
      <c r="AM2053" t="str">
        <f t="shared" si="989"/>
        <v/>
      </c>
      <c r="AN2053" t="str">
        <f t="shared" si="990"/>
        <v/>
      </c>
      <c r="AO2053" t="str">
        <f t="shared" si="991"/>
        <v/>
      </c>
      <c r="AP2053" t="str">
        <f t="shared" si="992"/>
        <v/>
      </c>
    </row>
    <row r="2054" spans="1:42" hidden="1" x14ac:dyDescent="0.35">
      <c r="A2054" s="1">
        <v>40871607</v>
      </c>
      <c r="B2054" s="1" t="s">
        <v>584</v>
      </c>
      <c r="C2054" s="1" t="s">
        <v>585</v>
      </c>
      <c r="D2054" s="1">
        <v>2017</v>
      </c>
      <c r="E2054" s="1" t="s">
        <v>618</v>
      </c>
      <c r="F2054" s="1">
        <v>62486</v>
      </c>
      <c r="G2054" s="1" t="s">
        <v>207</v>
      </c>
      <c r="H2054" s="1" t="s">
        <v>41</v>
      </c>
      <c r="I2054" s="1" t="s">
        <v>596</v>
      </c>
      <c r="J2054" s="1">
        <v>4433</v>
      </c>
      <c r="K2054" s="1" t="s">
        <v>614</v>
      </c>
      <c r="L2054" s="1" t="s">
        <v>554</v>
      </c>
      <c r="M2054" s="1"/>
      <c r="N2054" s="1" t="s">
        <v>606</v>
      </c>
      <c r="O2054" s="1" t="str">
        <f t="shared" si="979"/>
        <v>No</v>
      </c>
      <c r="P2054" s="1" t="s">
        <v>722</v>
      </c>
      <c r="Q2054" s="1">
        <v>0.2</v>
      </c>
      <c r="R2054" s="1">
        <f t="shared" si="974"/>
        <v>0</v>
      </c>
      <c r="S2054" s="1">
        <v>0.2</v>
      </c>
      <c r="T2054" s="1" t="s">
        <v>7</v>
      </c>
      <c r="U2054" s="1">
        <f t="shared" si="1000"/>
        <v>0</v>
      </c>
      <c r="V2054" s="1">
        <f>S2054</f>
        <v>0.2</v>
      </c>
      <c r="W2054" s="1" t="s">
        <v>177</v>
      </c>
      <c r="X2054" s="1" t="str">
        <f t="shared" si="993"/>
        <v>No</v>
      </c>
      <c r="AB2054" s="1" t="s">
        <v>380</v>
      </c>
      <c r="AC2054" t="str">
        <f t="shared" si="1001"/>
        <v>No</v>
      </c>
      <c r="AD2054" t="str">
        <f t="shared" si="994"/>
        <v>No</v>
      </c>
      <c r="AE2054" t="str">
        <f t="shared" si="995"/>
        <v>Yes</v>
      </c>
      <c r="AF2054" t="str">
        <f t="shared" si="996"/>
        <v>No</v>
      </c>
      <c r="AG2054" t="str">
        <f t="shared" si="997"/>
        <v>No</v>
      </c>
      <c r="AH2054" s="1" t="s">
        <v>348</v>
      </c>
      <c r="AI2054" t="s">
        <v>348</v>
      </c>
      <c r="AJ2054" t="str">
        <f t="shared" si="988"/>
        <v/>
      </c>
      <c r="AK2054" t="str">
        <f t="shared" si="998"/>
        <v/>
      </c>
      <c r="AL2054" t="str">
        <f t="shared" si="999"/>
        <v>Consumer</v>
      </c>
      <c r="AM2054" t="str">
        <f t="shared" si="989"/>
        <v/>
      </c>
      <c r="AN2054" t="str">
        <f t="shared" si="990"/>
        <v/>
      </c>
      <c r="AO2054" t="str">
        <f t="shared" si="991"/>
        <v/>
      </c>
      <c r="AP2054" t="str">
        <f t="shared" si="992"/>
        <v/>
      </c>
    </row>
    <row r="2055" spans="1:42" hidden="1" x14ac:dyDescent="0.35">
      <c r="A2055" s="1">
        <v>4087000</v>
      </c>
      <c r="B2055" s="1" t="s">
        <v>3</v>
      </c>
      <c r="C2055" s="1" t="s">
        <v>4</v>
      </c>
      <c r="D2055" s="1">
        <v>2017</v>
      </c>
      <c r="E2055" s="1" t="s">
        <v>618</v>
      </c>
      <c r="F2055" s="1">
        <v>90851</v>
      </c>
      <c r="G2055" s="1" t="s">
        <v>344</v>
      </c>
      <c r="H2055" s="1"/>
      <c r="I2055" s="1" t="s">
        <v>596</v>
      </c>
      <c r="J2055" s="1">
        <v>4433</v>
      </c>
      <c r="K2055" s="1" t="s">
        <v>614</v>
      </c>
      <c r="L2055" s="1" t="s">
        <v>532</v>
      </c>
      <c r="M2055" s="1"/>
      <c r="N2055" s="1" t="s">
        <v>606</v>
      </c>
      <c r="O2055" s="1" t="str">
        <f t="shared" si="979"/>
        <v>No</v>
      </c>
      <c r="P2055" s="1" t="s">
        <v>722</v>
      </c>
      <c r="Q2055" s="1">
        <v>0</v>
      </c>
      <c r="R2055" s="1">
        <f t="shared" si="974"/>
        <v>0</v>
      </c>
      <c r="S2055" s="1"/>
      <c r="T2055" s="1" t="s">
        <v>7</v>
      </c>
      <c r="U2055" s="1">
        <f t="shared" si="1000"/>
        <v>0</v>
      </c>
      <c r="V2055" s="1">
        <f>S2055</f>
        <v>0</v>
      </c>
      <c r="W2055" s="1" t="s">
        <v>177</v>
      </c>
      <c r="X2055" s="1" t="str">
        <f t="shared" si="993"/>
        <v>No</v>
      </c>
      <c r="AB2055" t="s">
        <v>515</v>
      </c>
      <c r="AC2055" t="str">
        <f t="shared" si="1001"/>
        <v>No</v>
      </c>
      <c r="AD2055" t="str">
        <f t="shared" si="994"/>
        <v>No</v>
      </c>
      <c r="AE2055" t="str">
        <f t="shared" si="995"/>
        <v>No</v>
      </c>
      <c r="AF2055" t="str">
        <f t="shared" si="996"/>
        <v>No</v>
      </c>
      <c r="AG2055" t="str">
        <f t="shared" si="997"/>
        <v>No</v>
      </c>
      <c r="AH2055" s="1" t="s">
        <v>348</v>
      </c>
      <c r="AI2055" t="s">
        <v>349</v>
      </c>
      <c r="AJ2055" t="str">
        <f t="shared" si="988"/>
        <v/>
      </c>
      <c r="AK2055" t="str">
        <f t="shared" si="998"/>
        <v/>
      </c>
      <c r="AL2055" t="str">
        <f t="shared" si="999"/>
        <v/>
      </c>
      <c r="AM2055" t="str">
        <f t="shared" si="989"/>
        <v/>
      </c>
      <c r="AN2055" t="str">
        <f t="shared" si="990"/>
        <v/>
      </c>
      <c r="AO2055" t="str">
        <f t="shared" si="991"/>
        <v/>
      </c>
      <c r="AP2055" t="str">
        <f t="shared" si="992"/>
        <v>Other</v>
      </c>
    </row>
    <row r="2056" spans="1:42" hidden="1" x14ac:dyDescent="0.35">
      <c r="A2056">
        <v>40870112</v>
      </c>
      <c r="B2056" t="s">
        <v>573</v>
      </c>
      <c r="C2056" t="s">
        <v>574</v>
      </c>
      <c r="D2056">
        <v>2017</v>
      </c>
      <c r="E2056" t="s">
        <v>620</v>
      </c>
      <c r="F2056" s="4">
        <v>62566</v>
      </c>
      <c r="G2056" t="s">
        <v>187</v>
      </c>
      <c r="H2056" t="s">
        <v>17</v>
      </c>
      <c r="I2056" t="s">
        <v>621</v>
      </c>
      <c r="K2056" t="s">
        <v>530</v>
      </c>
      <c r="L2056" t="s">
        <v>543</v>
      </c>
      <c r="O2056" s="1" t="str">
        <f t="shared" si="979"/>
        <v>Yes</v>
      </c>
      <c r="Q2056" s="1">
        <v>484</v>
      </c>
      <c r="R2056">
        <f t="shared" si="974"/>
        <v>484</v>
      </c>
      <c r="S2056">
        <v>2.9</v>
      </c>
      <c r="T2056" t="s">
        <v>622</v>
      </c>
      <c r="U2056">
        <f t="shared" si="1000"/>
        <v>484</v>
      </c>
      <c r="V2056">
        <f t="shared" ref="V2056:V2062" si="1002">U2056</f>
        <v>484</v>
      </c>
      <c r="W2056" t="s">
        <v>648</v>
      </c>
      <c r="X2056" t="str">
        <f t="shared" ref="X2056:X2062" si="1003">IF(S2056&lt;R2056, "Yes*", "No")</f>
        <v>Yes*</v>
      </c>
      <c r="AB2056" t="s">
        <v>358</v>
      </c>
      <c r="AC2056" t="str">
        <f t="shared" si="1001"/>
        <v>No</v>
      </c>
      <c r="AD2056" t="str">
        <f t="shared" si="994"/>
        <v>No</v>
      </c>
      <c r="AE2056" t="str">
        <f t="shared" si="995"/>
        <v>Yes</v>
      </c>
      <c r="AF2056" t="str">
        <f t="shared" si="996"/>
        <v>Yes</v>
      </c>
      <c r="AG2056" t="str">
        <f t="shared" si="997"/>
        <v>No</v>
      </c>
      <c r="AH2056" t="s">
        <v>349</v>
      </c>
      <c r="AI2056" t="s">
        <v>348</v>
      </c>
      <c r="AJ2056" t="str">
        <f t="shared" si="988"/>
        <v/>
      </c>
      <c r="AK2056" t="str">
        <f t="shared" si="998"/>
        <v/>
      </c>
      <c r="AL2056" t="str">
        <f t="shared" si="999"/>
        <v>Consumer</v>
      </c>
      <c r="AM2056" t="str">
        <f t="shared" si="989"/>
        <v>Industrial</v>
      </c>
      <c r="AN2056" t="str">
        <f t="shared" si="990"/>
        <v/>
      </c>
      <c r="AO2056" t="str">
        <f t="shared" si="991"/>
        <v>PAH</v>
      </c>
      <c r="AP2056" t="str">
        <f t="shared" si="992"/>
        <v/>
      </c>
    </row>
    <row r="2057" spans="1:42" hidden="1" x14ac:dyDescent="0.35">
      <c r="A2057">
        <v>4087170</v>
      </c>
      <c r="B2057" t="s">
        <v>586</v>
      </c>
      <c r="C2057" t="s">
        <v>587</v>
      </c>
      <c r="D2057">
        <v>2017</v>
      </c>
      <c r="E2057" t="s">
        <v>620</v>
      </c>
      <c r="F2057" s="4">
        <v>62566</v>
      </c>
      <c r="G2057" t="s">
        <v>187</v>
      </c>
      <c r="H2057" t="s">
        <v>17</v>
      </c>
      <c r="I2057" t="s">
        <v>621</v>
      </c>
      <c r="K2057" t="s">
        <v>530</v>
      </c>
      <c r="L2057" t="s">
        <v>543</v>
      </c>
      <c r="N2057"/>
      <c r="O2057" s="1" t="str">
        <f t="shared" si="979"/>
        <v>Yes</v>
      </c>
      <c r="Q2057" s="1">
        <v>2090</v>
      </c>
      <c r="R2057">
        <f t="shared" si="974"/>
        <v>2090</v>
      </c>
      <c r="S2057">
        <v>2.9</v>
      </c>
      <c r="T2057" t="s">
        <v>622</v>
      </c>
      <c r="U2057">
        <f t="shared" si="1000"/>
        <v>2090</v>
      </c>
      <c r="V2057">
        <f t="shared" si="1002"/>
        <v>2090</v>
      </c>
      <c r="W2057" t="s">
        <v>648</v>
      </c>
      <c r="X2057" t="str">
        <f t="shared" si="1003"/>
        <v>Yes*</v>
      </c>
      <c r="AB2057" t="s">
        <v>358</v>
      </c>
      <c r="AC2057" t="str">
        <f t="shared" si="1001"/>
        <v>No</v>
      </c>
      <c r="AD2057" t="str">
        <f t="shared" si="994"/>
        <v>No</v>
      </c>
      <c r="AE2057" t="str">
        <f t="shared" si="995"/>
        <v>Yes</v>
      </c>
      <c r="AF2057" t="str">
        <f t="shared" si="996"/>
        <v>Yes</v>
      </c>
      <c r="AG2057" t="str">
        <f t="shared" si="997"/>
        <v>No</v>
      </c>
      <c r="AH2057" t="s">
        <v>349</v>
      </c>
      <c r="AI2057" t="s">
        <v>348</v>
      </c>
      <c r="AJ2057" t="str">
        <f t="shared" si="988"/>
        <v/>
      </c>
      <c r="AK2057" t="str">
        <f t="shared" si="998"/>
        <v/>
      </c>
      <c r="AL2057" t="str">
        <f t="shared" si="999"/>
        <v>Consumer</v>
      </c>
      <c r="AM2057" t="str">
        <f t="shared" si="989"/>
        <v>Industrial</v>
      </c>
      <c r="AN2057" t="str">
        <f t="shared" si="990"/>
        <v/>
      </c>
      <c r="AO2057" t="str">
        <f t="shared" si="991"/>
        <v>PAH</v>
      </c>
      <c r="AP2057" t="str">
        <f t="shared" si="992"/>
        <v/>
      </c>
    </row>
    <row r="2058" spans="1:42" hidden="1" x14ac:dyDescent="0.35">
      <c r="A2058">
        <v>40871607</v>
      </c>
      <c r="B2058" s="5" t="s">
        <v>584</v>
      </c>
      <c r="C2058" t="s">
        <v>585</v>
      </c>
      <c r="D2058">
        <v>2017</v>
      </c>
      <c r="E2058" t="s">
        <v>620</v>
      </c>
      <c r="F2058" s="4">
        <v>62566</v>
      </c>
      <c r="G2058" t="s">
        <v>187</v>
      </c>
      <c r="H2058" t="s">
        <v>17</v>
      </c>
      <c r="I2058" t="s">
        <v>621</v>
      </c>
      <c r="K2058" t="s">
        <v>530</v>
      </c>
      <c r="L2058" t="s">
        <v>543</v>
      </c>
      <c r="N2058"/>
      <c r="O2058" s="1" t="str">
        <f t="shared" si="979"/>
        <v>Yes</v>
      </c>
      <c r="Q2058">
        <v>5870</v>
      </c>
      <c r="R2058">
        <f t="shared" si="974"/>
        <v>5870</v>
      </c>
      <c r="S2058">
        <v>2.9</v>
      </c>
      <c r="T2058" t="s">
        <v>622</v>
      </c>
      <c r="U2058">
        <f t="shared" si="1000"/>
        <v>5870</v>
      </c>
      <c r="V2058">
        <f t="shared" si="1002"/>
        <v>5870</v>
      </c>
      <c r="W2058" t="s">
        <v>648</v>
      </c>
      <c r="X2058" t="str">
        <f t="shared" si="1003"/>
        <v>Yes*</v>
      </c>
      <c r="AB2058" t="s">
        <v>358</v>
      </c>
      <c r="AC2058" t="str">
        <f t="shared" si="1001"/>
        <v>No</v>
      </c>
      <c r="AD2058" t="str">
        <f t="shared" si="994"/>
        <v>No</v>
      </c>
      <c r="AE2058" t="str">
        <f t="shared" si="995"/>
        <v>Yes</v>
      </c>
      <c r="AF2058" t="str">
        <f t="shared" si="996"/>
        <v>Yes</v>
      </c>
      <c r="AG2058" t="str">
        <f t="shared" si="997"/>
        <v>No</v>
      </c>
      <c r="AH2058" t="s">
        <v>349</v>
      </c>
      <c r="AI2058" t="s">
        <v>348</v>
      </c>
      <c r="AJ2058" t="str">
        <f t="shared" si="988"/>
        <v/>
      </c>
      <c r="AK2058" t="str">
        <f t="shared" si="998"/>
        <v/>
      </c>
      <c r="AL2058" t="str">
        <f t="shared" si="999"/>
        <v>Consumer</v>
      </c>
      <c r="AM2058" t="str">
        <f t="shared" si="989"/>
        <v>Industrial</v>
      </c>
      <c r="AN2058" t="str">
        <f t="shared" si="990"/>
        <v/>
      </c>
      <c r="AO2058" t="str">
        <f t="shared" si="991"/>
        <v>PAH</v>
      </c>
      <c r="AP2058" t="str">
        <f t="shared" si="992"/>
        <v/>
      </c>
    </row>
    <row r="2059" spans="1:42" hidden="1" x14ac:dyDescent="0.35">
      <c r="A2059">
        <v>4087141</v>
      </c>
      <c r="B2059" t="s">
        <v>582</v>
      </c>
      <c r="C2059" t="s">
        <v>583</v>
      </c>
      <c r="D2059">
        <v>2017</v>
      </c>
      <c r="E2059" t="s">
        <v>620</v>
      </c>
      <c r="F2059" s="4">
        <v>62566</v>
      </c>
      <c r="G2059" t="s">
        <v>187</v>
      </c>
      <c r="H2059" t="s">
        <v>17</v>
      </c>
      <c r="I2059" t="s">
        <v>621</v>
      </c>
      <c r="K2059" t="s">
        <v>530</v>
      </c>
      <c r="L2059" t="s">
        <v>543</v>
      </c>
      <c r="N2059"/>
      <c r="O2059" s="1" t="str">
        <f t="shared" si="979"/>
        <v>Yes</v>
      </c>
      <c r="Q2059">
        <v>1680</v>
      </c>
      <c r="R2059">
        <f t="shared" si="974"/>
        <v>1680</v>
      </c>
      <c r="S2059">
        <v>2.9</v>
      </c>
      <c r="T2059" t="s">
        <v>622</v>
      </c>
      <c r="U2059">
        <f t="shared" si="1000"/>
        <v>1680</v>
      </c>
      <c r="V2059">
        <f t="shared" si="1002"/>
        <v>1680</v>
      </c>
      <c r="W2059" t="s">
        <v>648</v>
      </c>
      <c r="X2059" t="str">
        <f t="shared" si="1003"/>
        <v>Yes*</v>
      </c>
      <c r="AB2059" t="s">
        <v>358</v>
      </c>
      <c r="AC2059" t="str">
        <f t="shared" si="1001"/>
        <v>No</v>
      </c>
      <c r="AD2059" t="str">
        <f t="shared" si="994"/>
        <v>No</v>
      </c>
      <c r="AE2059" t="str">
        <f t="shared" si="995"/>
        <v>Yes</v>
      </c>
      <c r="AF2059" t="str">
        <f t="shared" si="996"/>
        <v>Yes</v>
      </c>
      <c r="AG2059" t="str">
        <f t="shared" si="997"/>
        <v>No</v>
      </c>
      <c r="AH2059" t="s">
        <v>349</v>
      </c>
      <c r="AI2059" t="s">
        <v>348</v>
      </c>
      <c r="AJ2059" t="str">
        <f t="shared" si="988"/>
        <v/>
      </c>
      <c r="AK2059" t="str">
        <f t="shared" si="998"/>
        <v/>
      </c>
      <c r="AL2059" t="str">
        <f t="shared" si="999"/>
        <v>Consumer</v>
      </c>
      <c r="AM2059" t="str">
        <f t="shared" si="989"/>
        <v>Industrial</v>
      </c>
      <c r="AN2059" t="str">
        <f t="shared" si="990"/>
        <v/>
      </c>
      <c r="AO2059" t="str">
        <f t="shared" si="991"/>
        <v>PAH</v>
      </c>
      <c r="AP2059" t="str">
        <f t="shared" si="992"/>
        <v/>
      </c>
    </row>
    <row r="2060" spans="1:42" hidden="1" x14ac:dyDescent="0.35">
      <c r="A2060">
        <v>4087098</v>
      </c>
      <c r="B2060" t="s">
        <v>579</v>
      </c>
      <c r="C2060" t="s">
        <v>580</v>
      </c>
      <c r="D2060">
        <v>2017</v>
      </c>
      <c r="E2060" t="s">
        <v>620</v>
      </c>
      <c r="F2060" s="4">
        <v>62566</v>
      </c>
      <c r="G2060" t="s">
        <v>187</v>
      </c>
      <c r="H2060" t="s">
        <v>17</v>
      </c>
      <c r="I2060" t="s">
        <v>621</v>
      </c>
      <c r="K2060" t="s">
        <v>530</v>
      </c>
      <c r="L2060" t="s">
        <v>543</v>
      </c>
      <c r="N2060"/>
      <c r="O2060" s="1" t="str">
        <f t="shared" si="979"/>
        <v>Yes</v>
      </c>
      <c r="Q2060">
        <v>3250</v>
      </c>
      <c r="R2060">
        <f t="shared" si="974"/>
        <v>3250</v>
      </c>
      <c r="S2060">
        <v>2.9</v>
      </c>
      <c r="T2060" t="s">
        <v>622</v>
      </c>
      <c r="U2060">
        <f t="shared" si="1000"/>
        <v>3250</v>
      </c>
      <c r="V2060">
        <f t="shared" si="1002"/>
        <v>3250</v>
      </c>
      <c r="W2060" t="s">
        <v>648</v>
      </c>
      <c r="X2060" t="str">
        <f t="shared" si="1003"/>
        <v>Yes*</v>
      </c>
      <c r="AB2060" t="s">
        <v>358</v>
      </c>
      <c r="AC2060" t="str">
        <f t="shared" si="1001"/>
        <v>No</v>
      </c>
      <c r="AD2060" t="str">
        <f t="shared" si="994"/>
        <v>No</v>
      </c>
      <c r="AE2060" t="str">
        <f t="shared" si="995"/>
        <v>Yes</v>
      </c>
      <c r="AF2060" t="str">
        <f t="shared" si="996"/>
        <v>Yes</v>
      </c>
      <c r="AG2060" t="str">
        <f t="shared" si="997"/>
        <v>No</v>
      </c>
      <c r="AH2060" t="s">
        <v>349</v>
      </c>
      <c r="AI2060" t="s">
        <v>348</v>
      </c>
      <c r="AJ2060" t="str">
        <f t="shared" si="988"/>
        <v/>
      </c>
      <c r="AK2060" t="str">
        <f t="shared" si="998"/>
        <v/>
      </c>
      <c r="AL2060" t="str">
        <f t="shared" si="999"/>
        <v>Consumer</v>
      </c>
      <c r="AM2060" t="str">
        <f t="shared" si="989"/>
        <v>Industrial</v>
      </c>
      <c r="AN2060" t="str">
        <f t="shared" si="990"/>
        <v/>
      </c>
      <c r="AO2060" t="str">
        <f t="shared" si="991"/>
        <v>PAH</v>
      </c>
      <c r="AP2060" t="str">
        <f t="shared" si="992"/>
        <v/>
      </c>
    </row>
    <row r="2061" spans="1:42" hidden="1" x14ac:dyDescent="0.35">
      <c r="A2061">
        <v>40870855</v>
      </c>
      <c r="B2061" t="s">
        <v>577</v>
      </c>
      <c r="C2061" t="s">
        <v>578</v>
      </c>
      <c r="D2061">
        <v>2017</v>
      </c>
      <c r="E2061" t="s">
        <v>620</v>
      </c>
      <c r="F2061" s="4">
        <v>62566</v>
      </c>
      <c r="G2061" t="s">
        <v>187</v>
      </c>
      <c r="H2061" t="s">
        <v>17</v>
      </c>
      <c r="I2061" t="s">
        <v>621</v>
      </c>
      <c r="K2061" t="s">
        <v>530</v>
      </c>
      <c r="L2061" t="s">
        <v>543</v>
      </c>
      <c r="N2061"/>
      <c r="O2061" s="1" t="str">
        <f t="shared" si="979"/>
        <v>Yes</v>
      </c>
      <c r="Q2061">
        <v>5740</v>
      </c>
      <c r="R2061">
        <f t="shared" si="974"/>
        <v>5740</v>
      </c>
      <c r="S2061">
        <v>2.9</v>
      </c>
      <c r="T2061" t="s">
        <v>622</v>
      </c>
      <c r="U2061">
        <f t="shared" si="1000"/>
        <v>5740</v>
      </c>
      <c r="V2061">
        <f t="shared" si="1002"/>
        <v>5740</v>
      </c>
      <c r="W2061" t="s">
        <v>648</v>
      </c>
      <c r="X2061" t="str">
        <f t="shared" si="1003"/>
        <v>Yes*</v>
      </c>
      <c r="AB2061" t="s">
        <v>358</v>
      </c>
      <c r="AC2061" t="str">
        <f t="shared" si="1001"/>
        <v>No</v>
      </c>
      <c r="AD2061" t="str">
        <f t="shared" si="994"/>
        <v>No</v>
      </c>
      <c r="AE2061" t="str">
        <f t="shared" si="995"/>
        <v>Yes</v>
      </c>
      <c r="AF2061" t="str">
        <f t="shared" si="996"/>
        <v>Yes</v>
      </c>
      <c r="AG2061" t="str">
        <f t="shared" si="997"/>
        <v>No</v>
      </c>
      <c r="AH2061" t="s">
        <v>349</v>
      </c>
      <c r="AI2061" t="s">
        <v>348</v>
      </c>
      <c r="AJ2061" t="str">
        <f t="shared" si="988"/>
        <v/>
      </c>
      <c r="AK2061" t="str">
        <f t="shared" si="998"/>
        <v/>
      </c>
      <c r="AL2061" t="str">
        <f t="shared" si="999"/>
        <v>Consumer</v>
      </c>
      <c r="AM2061" t="str">
        <f t="shared" si="989"/>
        <v>Industrial</v>
      </c>
      <c r="AN2061" t="str">
        <f t="shared" si="990"/>
        <v/>
      </c>
      <c r="AO2061" t="str">
        <f t="shared" si="991"/>
        <v>PAH</v>
      </c>
      <c r="AP2061" t="str">
        <f t="shared" si="992"/>
        <v/>
      </c>
    </row>
    <row r="2062" spans="1:42" hidden="1" x14ac:dyDescent="0.35">
      <c r="A2062">
        <v>4087014</v>
      </c>
      <c r="B2062" t="s">
        <v>575</v>
      </c>
      <c r="C2062" t="s">
        <v>576</v>
      </c>
      <c r="D2062">
        <v>2017</v>
      </c>
      <c r="E2062" t="s">
        <v>620</v>
      </c>
      <c r="F2062" s="4">
        <v>62566</v>
      </c>
      <c r="G2062" t="s">
        <v>187</v>
      </c>
      <c r="H2062" t="s">
        <v>17</v>
      </c>
      <c r="I2062" t="s">
        <v>621</v>
      </c>
      <c r="K2062" t="s">
        <v>530</v>
      </c>
      <c r="L2062" t="s">
        <v>543</v>
      </c>
      <c r="N2062"/>
      <c r="O2062" s="1" t="str">
        <f t="shared" si="979"/>
        <v>Yes</v>
      </c>
      <c r="Q2062">
        <v>17.8</v>
      </c>
      <c r="R2062">
        <f t="shared" si="974"/>
        <v>17.8</v>
      </c>
      <c r="S2062">
        <v>2.9</v>
      </c>
      <c r="T2062" t="s">
        <v>622</v>
      </c>
      <c r="U2062">
        <f t="shared" si="1000"/>
        <v>17.8</v>
      </c>
      <c r="V2062">
        <f t="shared" si="1002"/>
        <v>17.8</v>
      </c>
      <c r="W2062" t="s">
        <v>648</v>
      </c>
      <c r="X2062" t="str">
        <f t="shared" si="1003"/>
        <v>Yes*</v>
      </c>
      <c r="AB2062" t="s">
        <v>358</v>
      </c>
      <c r="AC2062" t="str">
        <f t="shared" si="1001"/>
        <v>No</v>
      </c>
      <c r="AD2062" t="str">
        <f t="shared" si="994"/>
        <v>No</v>
      </c>
      <c r="AE2062" t="str">
        <f t="shared" si="995"/>
        <v>Yes</v>
      </c>
      <c r="AF2062" t="str">
        <f t="shared" si="996"/>
        <v>Yes</v>
      </c>
      <c r="AG2062" t="str">
        <f t="shared" si="997"/>
        <v>No</v>
      </c>
      <c r="AH2062" t="s">
        <v>349</v>
      </c>
      <c r="AI2062" t="s">
        <v>348</v>
      </c>
      <c r="AJ2062" t="str">
        <f t="shared" si="988"/>
        <v/>
      </c>
      <c r="AK2062" t="str">
        <f t="shared" si="998"/>
        <v/>
      </c>
      <c r="AL2062" t="str">
        <f t="shared" si="999"/>
        <v>Consumer</v>
      </c>
      <c r="AM2062" t="str">
        <f t="shared" si="989"/>
        <v>Industrial</v>
      </c>
      <c r="AN2062" t="str">
        <f t="shared" si="990"/>
        <v/>
      </c>
      <c r="AO2062" t="str">
        <f t="shared" si="991"/>
        <v>PAH</v>
      </c>
      <c r="AP2062" t="str">
        <f t="shared" si="992"/>
        <v/>
      </c>
    </row>
    <row r="2063" spans="1:42" hidden="1" x14ac:dyDescent="0.35">
      <c r="A2063" s="1">
        <v>40871607</v>
      </c>
      <c r="B2063" s="1" t="s">
        <v>584</v>
      </c>
      <c r="C2063" s="1" t="s">
        <v>585</v>
      </c>
      <c r="D2063" s="1">
        <v>2017</v>
      </c>
      <c r="E2063" s="1" t="s">
        <v>618</v>
      </c>
      <c r="F2063" s="1">
        <v>62485</v>
      </c>
      <c r="G2063" s="1" t="s">
        <v>206</v>
      </c>
      <c r="H2063" s="1" t="s">
        <v>40</v>
      </c>
      <c r="I2063" s="1" t="s">
        <v>596</v>
      </c>
      <c r="J2063" s="1">
        <v>4433</v>
      </c>
      <c r="K2063" s="1" t="s">
        <v>614</v>
      </c>
      <c r="L2063" s="1" t="s">
        <v>548</v>
      </c>
      <c r="M2063" s="1"/>
      <c r="N2063" s="1" t="s">
        <v>606</v>
      </c>
      <c r="O2063" s="1" t="str">
        <f t="shared" si="979"/>
        <v>No</v>
      </c>
      <c r="P2063" s="1" t="s">
        <v>722</v>
      </c>
      <c r="Q2063" s="1">
        <v>0.6</v>
      </c>
      <c r="R2063" s="1">
        <f t="shared" si="974"/>
        <v>0</v>
      </c>
      <c r="S2063" s="1">
        <v>0.6</v>
      </c>
      <c r="T2063" s="1" t="s">
        <v>7</v>
      </c>
      <c r="U2063" s="1">
        <f t="shared" si="1000"/>
        <v>0</v>
      </c>
      <c r="V2063" s="1">
        <f>S2063</f>
        <v>0.6</v>
      </c>
      <c r="W2063" s="1" t="s">
        <v>177</v>
      </c>
      <c r="X2063" s="1" t="str">
        <f t="shared" ref="X2063:X2088" si="1004">IF(N2063="E", "Yes", "No")</f>
        <v>No</v>
      </c>
      <c r="AB2063" s="1" t="s">
        <v>379</v>
      </c>
      <c r="AC2063" t="str">
        <f t="shared" si="1001"/>
        <v>No</v>
      </c>
      <c r="AD2063" t="str">
        <f t="shared" si="994"/>
        <v>Yes</v>
      </c>
      <c r="AE2063" t="str">
        <f t="shared" si="995"/>
        <v>Yes</v>
      </c>
      <c r="AF2063" t="str">
        <f t="shared" si="996"/>
        <v>Yes</v>
      </c>
      <c r="AG2063" t="str">
        <f t="shared" si="997"/>
        <v>Yes</v>
      </c>
      <c r="AH2063" s="1" t="s">
        <v>348</v>
      </c>
      <c r="AI2063" t="s">
        <v>348</v>
      </c>
      <c r="AJ2063" t="str">
        <f t="shared" si="988"/>
        <v/>
      </c>
      <c r="AK2063" t="str">
        <f t="shared" si="998"/>
        <v>PCP</v>
      </c>
      <c r="AL2063" t="str">
        <f t="shared" si="999"/>
        <v>Consumer</v>
      </c>
      <c r="AM2063" t="str">
        <f t="shared" si="989"/>
        <v>Industrial</v>
      </c>
      <c r="AN2063" t="str">
        <f t="shared" si="990"/>
        <v>Pharmaceutical</v>
      </c>
      <c r="AO2063" t="str">
        <f t="shared" si="991"/>
        <v/>
      </c>
      <c r="AP2063" t="str">
        <f t="shared" si="992"/>
        <v/>
      </c>
    </row>
    <row r="2064" spans="1:42" hidden="1" x14ac:dyDescent="0.35">
      <c r="A2064" s="1">
        <v>40871607</v>
      </c>
      <c r="B2064" s="1" t="s">
        <v>584</v>
      </c>
      <c r="C2064" s="1" t="s">
        <v>585</v>
      </c>
      <c r="D2064" s="1">
        <v>2017</v>
      </c>
      <c r="E2064" s="1" t="s">
        <v>618</v>
      </c>
      <c r="F2064" s="1">
        <v>67481</v>
      </c>
      <c r="G2064" s="1" t="s">
        <v>272</v>
      </c>
      <c r="H2064" s="1" t="s">
        <v>108</v>
      </c>
      <c r="I2064" s="1" t="s">
        <v>597</v>
      </c>
      <c r="J2064" s="1">
        <v>2440</v>
      </c>
      <c r="K2064" s="1" t="s">
        <v>345</v>
      </c>
      <c r="L2064" s="1" t="s">
        <v>345</v>
      </c>
      <c r="M2064" s="1"/>
      <c r="N2064" s="1" t="s">
        <v>606</v>
      </c>
      <c r="O2064" s="1" t="str">
        <f t="shared" si="979"/>
        <v>No</v>
      </c>
      <c r="P2064" s="1" t="s">
        <v>722</v>
      </c>
      <c r="Q2064" s="1">
        <v>145</v>
      </c>
      <c r="R2064" s="1">
        <f t="shared" si="974"/>
        <v>0</v>
      </c>
      <c r="S2064" s="1">
        <v>145</v>
      </c>
      <c r="T2064" s="1" t="s">
        <v>30</v>
      </c>
      <c r="U2064" s="1">
        <f t="shared" ref="U2064:V2068" si="1005">R2064/1000</f>
        <v>0</v>
      </c>
      <c r="V2064" s="1">
        <f t="shared" si="1005"/>
        <v>0.14499999999999999</v>
      </c>
      <c r="W2064" s="1" t="s">
        <v>231</v>
      </c>
      <c r="X2064" s="1" t="str">
        <f t="shared" si="1004"/>
        <v>No</v>
      </c>
      <c r="AB2064" s="1" t="s">
        <v>448</v>
      </c>
      <c r="AC2064" t="str">
        <f t="shared" si="1001"/>
        <v>No</v>
      </c>
      <c r="AD2064" t="str">
        <f t="shared" si="994"/>
        <v>No</v>
      </c>
      <c r="AE2064" t="str">
        <f t="shared" si="995"/>
        <v>No</v>
      </c>
      <c r="AF2064" t="str">
        <f t="shared" si="996"/>
        <v>No</v>
      </c>
      <c r="AG2064" t="str">
        <f t="shared" si="997"/>
        <v>Yes</v>
      </c>
      <c r="AH2064" s="1" t="s">
        <v>348</v>
      </c>
      <c r="AI2064" t="s">
        <v>348</v>
      </c>
      <c r="AJ2064" t="str">
        <f t="shared" si="988"/>
        <v/>
      </c>
      <c r="AK2064" t="str">
        <f t="shared" si="998"/>
        <v/>
      </c>
      <c r="AL2064" t="str">
        <f t="shared" si="999"/>
        <v/>
      </c>
      <c r="AM2064" t="str">
        <f t="shared" si="989"/>
        <v/>
      </c>
      <c r="AN2064" t="str">
        <f t="shared" si="990"/>
        <v>Pharmaceutical</v>
      </c>
      <c r="AO2064" t="str">
        <f t="shared" si="991"/>
        <v/>
      </c>
      <c r="AP2064" t="str">
        <f t="shared" si="992"/>
        <v/>
      </c>
    </row>
    <row r="2065" spans="1:42" hidden="1" x14ac:dyDescent="0.35">
      <c r="A2065" s="1">
        <v>40871607</v>
      </c>
      <c r="B2065" s="1" t="s">
        <v>584</v>
      </c>
      <c r="C2065" s="1" t="s">
        <v>585</v>
      </c>
      <c r="D2065" s="1">
        <v>2017</v>
      </c>
      <c r="E2065" s="1" t="s">
        <v>618</v>
      </c>
      <c r="F2065" s="1">
        <v>67517</v>
      </c>
      <c r="G2065" s="1" t="s">
        <v>302</v>
      </c>
      <c r="H2065" s="1" t="s">
        <v>136</v>
      </c>
      <c r="I2065" s="1" t="s">
        <v>597</v>
      </c>
      <c r="J2065" s="1">
        <v>2440</v>
      </c>
      <c r="K2065" s="1" t="s">
        <v>345</v>
      </c>
      <c r="L2065" s="1" t="s">
        <v>345</v>
      </c>
      <c r="M2065" s="1"/>
      <c r="N2065" s="1" t="s">
        <v>606</v>
      </c>
      <c r="O2065" s="1" t="str">
        <f t="shared" si="979"/>
        <v>No</v>
      </c>
      <c r="P2065" s="1" t="s">
        <v>722</v>
      </c>
      <c r="Q2065" s="1">
        <v>15</v>
      </c>
      <c r="R2065" s="1">
        <f t="shared" si="974"/>
        <v>0</v>
      </c>
      <c r="S2065" s="1">
        <v>7.4</v>
      </c>
      <c r="T2065" s="1" t="s">
        <v>30</v>
      </c>
      <c r="U2065" s="1">
        <f t="shared" si="1005"/>
        <v>0</v>
      </c>
      <c r="V2065" s="1">
        <f t="shared" si="1005"/>
        <v>7.4000000000000003E-3</v>
      </c>
      <c r="W2065" s="1" t="s">
        <v>231</v>
      </c>
      <c r="X2065" s="1" t="str">
        <f t="shared" si="1004"/>
        <v>No</v>
      </c>
      <c r="AB2065" s="1" t="s">
        <v>478</v>
      </c>
      <c r="AC2065" t="str">
        <f t="shared" si="1001"/>
        <v>No</v>
      </c>
      <c r="AD2065" t="str">
        <f t="shared" si="994"/>
        <v>No</v>
      </c>
      <c r="AE2065" t="str">
        <f t="shared" si="995"/>
        <v>No</v>
      </c>
      <c r="AF2065" t="str">
        <f t="shared" si="996"/>
        <v>No</v>
      </c>
      <c r="AG2065" t="str">
        <f t="shared" si="997"/>
        <v>Yes</v>
      </c>
      <c r="AH2065" s="1" t="s">
        <v>348</v>
      </c>
      <c r="AI2065" t="s">
        <v>348</v>
      </c>
      <c r="AJ2065" t="str">
        <f t="shared" si="988"/>
        <v/>
      </c>
      <c r="AK2065" t="str">
        <f t="shared" si="998"/>
        <v/>
      </c>
      <c r="AL2065" t="str">
        <f t="shared" si="999"/>
        <v/>
      </c>
      <c r="AM2065" t="str">
        <f t="shared" si="989"/>
        <v/>
      </c>
      <c r="AN2065" t="str">
        <f t="shared" si="990"/>
        <v>Pharmaceutical</v>
      </c>
      <c r="AO2065" t="str">
        <f t="shared" si="991"/>
        <v/>
      </c>
      <c r="AP2065" t="str">
        <f t="shared" si="992"/>
        <v/>
      </c>
    </row>
    <row r="2066" spans="1:42" hidden="1" x14ac:dyDescent="0.35">
      <c r="A2066" s="1">
        <v>40871607</v>
      </c>
      <c r="B2066" s="1" t="s">
        <v>584</v>
      </c>
      <c r="C2066" s="1" t="s">
        <v>585</v>
      </c>
      <c r="D2066" s="1">
        <v>2017</v>
      </c>
      <c r="E2066" s="1" t="s">
        <v>618</v>
      </c>
      <c r="F2066" s="1">
        <v>68250</v>
      </c>
      <c r="G2066" s="1" t="s">
        <v>337</v>
      </c>
      <c r="H2066" s="1" t="s">
        <v>168</v>
      </c>
      <c r="I2066" s="1" t="s">
        <v>597</v>
      </c>
      <c r="J2066" s="1">
        <v>2440</v>
      </c>
      <c r="K2066" s="1" t="s">
        <v>345</v>
      </c>
      <c r="L2066" s="1" t="s">
        <v>561</v>
      </c>
      <c r="M2066" s="1"/>
      <c r="N2066" s="1" t="s">
        <v>606</v>
      </c>
      <c r="O2066" s="1" t="str">
        <f t="shared" si="979"/>
        <v>No</v>
      </c>
      <c r="P2066" s="1" t="s">
        <v>722</v>
      </c>
      <c r="Q2066" s="1">
        <v>21</v>
      </c>
      <c r="R2066" s="1">
        <f t="shared" si="974"/>
        <v>0</v>
      </c>
      <c r="S2066" s="1">
        <v>21</v>
      </c>
      <c r="T2066" s="1" t="s">
        <v>30</v>
      </c>
      <c r="U2066" s="1">
        <f t="shared" si="1005"/>
        <v>0</v>
      </c>
      <c r="V2066" s="1">
        <f t="shared" si="1005"/>
        <v>2.1000000000000001E-2</v>
      </c>
      <c r="W2066" s="1" t="s">
        <v>318</v>
      </c>
      <c r="X2066" s="1" t="str">
        <f t="shared" si="1004"/>
        <v>No</v>
      </c>
      <c r="AB2066" t="s">
        <v>504</v>
      </c>
      <c r="AC2066" t="str">
        <f t="shared" si="1001"/>
        <v>No</v>
      </c>
      <c r="AD2066" t="str">
        <f t="shared" si="994"/>
        <v>No</v>
      </c>
      <c r="AE2066" t="str">
        <f t="shared" si="995"/>
        <v>No</v>
      </c>
      <c r="AF2066" t="str">
        <f t="shared" si="996"/>
        <v>Yes</v>
      </c>
      <c r="AG2066" t="str">
        <f t="shared" si="997"/>
        <v>Yes</v>
      </c>
      <c r="AH2066" s="1" t="s">
        <v>348</v>
      </c>
      <c r="AI2066" t="s">
        <v>348</v>
      </c>
      <c r="AJ2066" t="str">
        <f t="shared" si="988"/>
        <v/>
      </c>
      <c r="AK2066" t="str">
        <f t="shared" si="998"/>
        <v/>
      </c>
      <c r="AL2066" t="str">
        <f t="shared" si="999"/>
        <v/>
      </c>
      <c r="AM2066" t="str">
        <f t="shared" si="989"/>
        <v>Industrial</v>
      </c>
      <c r="AN2066" t="str">
        <f t="shared" si="990"/>
        <v>Pharmaceutical</v>
      </c>
      <c r="AO2066" t="str">
        <f t="shared" si="991"/>
        <v/>
      </c>
      <c r="AP2066" t="str">
        <f t="shared" si="992"/>
        <v/>
      </c>
    </row>
    <row r="2067" spans="1:42" hidden="1" x14ac:dyDescent="0.35">
      <c r="A2067" s="1">
        <v>40871607</v>
      </c>
      <c r="B2067" s="1" t="s">
        <v>584</v>
      </c>
      <c r="C2067" s="1" t="s">
        <v>585</v>
      </c>
      <c r="D2067" s="1">
        <v>2017</v>
      </c>
      <c r="E2067" s="1" t="s">
        <v>618</v>
      </c>
      <c r="F2067" s="1">
        <v>68001</v>
      </c>
      <c r="G2067" s="1" t="s">
        <v>322</v>
      </c>
      <c r="H2067" s="1" t="s">
        <v>153</v>
      </c>
      <c r="I2067" s="1" t="s">
        <v>597</v>
      </c>
      <c r="J2067" s="1">
        <v>2440</v>
      </c>
      <c r="K2067" s="1" t="s">
        <v>345</v>
      </c>
      <c r="L2067" s="1" t="s">
        <v>561</v>
      </c>
      <c r="M2067" s="1"/>
      <c r="N2067" s="1" t="s">
        <v>606</v>
      </c>
      <c r="O2067" s="1" t="str">
        <f t="shared" si="979"/>
        <v>No</v>
      </c>
      <c r="P2067" s="1" t="s">
        <v>722</v>
      </c>
      <c r="Q2067" s="1">
        <v>80</v>
      </c>
      <c r="R2067" s="1">
        <f t="shared" ref="R2067:R2130" si="1006">IF(O2067="No", 0, Q2067)</f>
        <v>0</v>
      </c>
      <c r="S2067" s="1">
        <v>80</v>
      </c>
      <c r="T2067" s="1" t="s">
        <v>30</v>
      </c>
      <c r="U2067" s="1">
        <f t="shared" si="1005"/>
        <v>0</v>
      </c>
      <c r="V2067" s="1">
        <f t="shared" si="1005"/>
        <v>0.08</v>
      </c>
      <c r="W2067" s="1" t="s">
        <v>318</v>
      </c>
      <c r="X2067" s="1" t="str">
        <f t="shared" si="1004"/>
        <v>No</v>
      </c>
      <c r="AB2067" t="s">
        <v>493</v>
      </c>
      <c r="AC2067" t="str">
        <f t="shared" si="1001"/>
        <v>No</v>
      </c>
      <c r="AD2067" t="str">
        <f t="shared" si="994"/>
        <v>No</v>
      </c>
      <c r="AE2067" t="str">
        <f t="shared" si="995"/>
        <v>No</v>
      </c>
      <c r="AF2067" t="str">
        <f t="shared" si="996"/>
        <v>Yes</v>
      </c>
      <c r="AG2067" t="str">
        <f t="shared" si="997"/>
        <v>Yes</v>
      </c>
      <c r="AH2067" s="1" t="s">
        <v>348</v>
      </c>
      <c r="AI2067" t="s">
        <v>348</v>
      </c>
      <c r="AJ2067" t="str">
        <f t="shared" si="988"/>
        <v/>
      </c>
      <c r="AK2067" t="str">
        <f t="shared" si="998"/>
        <v/>
      </c>
      <c r="AL2067" t="str">
        <f t="shared" si="999"/>
        <v/>
      </c>
      <c r="AM2067" t="str">
        <f t="shared" si="989"/>
        <v>Industrial</v>
      </c>
      <c r="AN2067" t="str">
        <f t="shared" si="990"/>
        <v>Pharmaceutical</v>
      </c>
      <c r="AO2067" t="str">
        <f t="shared" si="991"/>
        <v/>
      </c>
      <c r="AP2067" t="str">
        <f t="shared" si="992"/>
        <v/>
      </c>
    </row>
    <row r="2068" spans="1:42" hidden="1" x14ac:dyDescent="0.35">
      <c r="A2068" s="1">
        <v>40871607</v>
      </c>
      <c r="B2068" s="1" t="s">
        <v>584</v>
      </c>
      <c r="C2068" s="1" t="s">
        <v>585</v>
      </c>
      <c r="D2068" s="1">
        <v>2017</v>
      </c>
      <c r="E2068" s="1" t="s">
        <v>618</v>
      </c>
      <c r="F2068" s="1">
        <v>67502</v>
      </c>
      <c r="G2068" s="1" t="s">
        <v>289</v>
      </c>
      <c r="H2068" s="1" t="s">
        <v>125</v>
      </c>
      <c r="I2068" s="1" t="s">
        <v>597</v>
      </c>
      <c r="J2068" s="1">
        <v>2440</v>
      </c>
      <c r="K2068" s="1" t="s">
        <v>345</v>
      </c>
      <c r="L2068" s="1" t="s">
        <v>345</v>
      </c>
      <c r="M2068" s="1"/>
      <c r="N2068" s="1" t="s">
        <v>606</v>
      </c>
      <c r="O2068" s="1" t="str">
        <f t="shared" si="979"/>
        <v>No</v>
      </c>
      <c r="P2068" s="1" t="s">
        <v>722</v>
      </c>
      <c r="Q2068" s="1">
        <v>20</v>
      </c>
      <c r="R2068" s="1">
        <f t="shared" si="1006"/>
        <v>0</v>
      </c>
      <c r="S2068" s="1">
        <v>13</v>
      </c>
      <c r="T2068" s="1" t="s">
        <v>30</v>
      </c>
      <c r="U2068" s="1">
        <f t="shared" si="1005"/>
        <v>0</v>
      </c>
      <c r="V2068" s="1">
        <f t="shared" si="1005"/>
        <v>1.2999999999999999E-2</v>
      </c>
      <c r="W2068" s="1" t="s">
        <v>231</v>
      </c>
      <c r="X2068" s="1" t="str">
        <f t="shared" si="1004"/>
        <v>No</v>
      </c>
      <c r="AB2068" t="s">
        <v>464</v>
      </c>
      <c r="AC2068" t="str">
        <f t="shared" si="1001"/>
        <v>No</v>
      </c>
      <c r="AD2068" t="str">
        <f t="shared" si="994"/>
        <v>No</v>
      </c>
      <c r="AE2068" t="str">
        <f t="shared" si="995"/>
        <v>No</v>
      </c>
      <c r="AF2068" t="str">
        <f t="shared" si="996"/>
        <v>No</v>
      </c>
      <c r="AG2068" t="str">
        <f t="shared" si="997"/>
        <v>Yes</v>
      </c>
      <c r="AH2068" s="1" t="s">
        <v>348</v>
      </c>
      <c r="AI2068" t="s">
        <v>348</v>
      </c>
      <c r="AJ2068" t="str">
        <f t="shared" si="988"/>
        <v/>
      </c>
      <c r="AK2068" t="str">
        <f t="shared" si="998"/>
        <v/>
      </c>
      <c r="AL2068" t="str">
        <f t="shared" si="999"/>
        <v/>
      </c>
      <c r="AM2068" t="str">
        <f t="shared" si="989"/>
        <v/>
      </c>
      <c r="AN2068" t="str">
        <f t="shared" si="990"/>
        <v>Pharmaceutical</v>
      </c>
      <c r="AO2068" t="str">
        <f t="shared" si="991"/>
        <v/>
      </c>
      <c r="AP2068" t="str">
        <f t="shared" si="992"/>
        <v/>
      </c>
    </row>
    <row r="2069" spans="1:42" hidden="1" x14ac:dyDescent="0.35">
      <c r="A2069" s="1">
        <v>40871607</v>
      </c>
      <c r="B2069" s="1" t="s">
        <v>584</v>
      </c>
      <c r="C2069" s="1" t="s">
        <v>585</v>
      </c>
      <c r="D2069" s="1">
        <v>2017</v>
      </c>
      <c r="E2069" s="1" t="s">
        <v>618</v>
      </c>
      <c r="F2069" s="1">
        <v>38932</v>
      </c>
      <c r="G2069" s="1" t="s">
        <v>192</v>
      </c>
      <c r="H2069" s="1" t="s">
        <v>23</v>
      </c>
      <c r="I2069" s="1" t="s">
        <v>596</v>
      </c>
      <c r="J2069" s="1">
        <v>4433</v>
      </c>
      <c r="K2069" s="1" t="s">
        <v>614</v>
      </c>
      <c r="L2069" s="1" t="s">
        <v>552</v>
      </c>
      <c r="M2069" s="1"/>
      <c r="N2069" s="1" t="s">
        <v>606</v>
      </c>
      <c r="O2069" s="1" t="str">
        <f t="shared" si="979"/>
        <v>No</v>
      </c>
      <c r="P2069" s="1" t="s">
        <v>722</v>
      </c>
      <c r="Q2069" s="1">
        <v>0.12</v>
      </c>
      <c r="R2069" s="1">
        <f t="shared" si="1006"/>
        <v>0</v>
      </c>
      <c r="S2069" s="1">
        <v>0.12</v>
      </c>
      <c r="T2069" s="1" t="s">
        <v>7</v>
      </c>
      <c r="U2069" s="1">
        <f>R2069/1</f>
        <v>0</v>
      </c>
      <c r="V2069" s="1">
        <f>S2069</f>
        <v>0.12</v>
      </c>
      <c r="W2069" s="1" t="s">
        <v>177</v>
      </c>
      <c r="X2069" s="1" t="str">
        <f t="shared" si="1004"/>
        <v>No</v>
      </c>
      <c r="AB2069" t="s">
        <v>363</v>
      </c>
      <c r="AC2069" t="s">
        <v>349</v>
      </c>
      <c r="AD2069" t="str">
        <f t="shared" si="994"/>
        <v>No</v>
      </c>
      <c r="AE2069" t="str">
        <f t="shared" si="995"/>
        <v>Yes</v>
      </c>
      <c r="AF2069" t="str">
        <f t="shared" si="996"/>
        <v>Yes</v>
      </c>
      <c r="AG2069" t="str">
        <f t="shared" si="997"/>
        <v>Yes</v>
      </c>
      <c r="AH2069" t="s">
        <v>348</v>
      </c>
      <c r="AI2069" t="s">
        <v>348</v>
      </c>
      <c r="AJ2069" t="str">
        <f t="shared" si="988"/>
        <v>Pesticide</v>
      </c>
      <c r="AK2069" t="str">
        <f t="shared" si="998"/>
        <v/>
      </c>
      <c r="AL2069" t="str">
        <f t="shared" si="999"/>
        <v>Consumer</v>
      </c>
      <c r="AM2069" t="str">
        <f t="shared" si="989"/>
        <v>Industrial</v>
      </c>
      <c r="AN2069" t="str">
        <f t="shared" si="990"/>
        <v>Pharmaceutical</v>
      </c>
      <c r="AO2069" t="str">
        <f t="shared" si="991"/>
        <v/>
      </c>
      <c r="AP2069" t="str">
        <f t="shared" si="992"/>
        <v/>
      </c>
    </row>
    <row r="2070" spans="1:42" hidden="1" x14ac:dyDescent="0.35">
      <c r="A2070" s="1">
        <v>40871607</v>
      </c>
      <c r="B2070" s="1" t="s">
        <v>584</v>
      </c>
      <c r="C2070" s="1" t="s">
        <v>585</v>
      </c>
      <c r="D2070" s="1">
        <v>2017</v>
      </c>
      <c r="E2070" s="1" t="s">
        <v>618</v>
      </c>
      <c r="F2070" s="1">
        <v>77571</v>
      </c>
      <c r="G2070" s="1" t="s">
        <v>341</v>
      </c>
      <c r="H2070" s="1" t="s">
        <v>173</v>
      </c>
      <c r="I2070" s="1" t="s">
        <v>596</v>
      </c>
      <c r="J2070" s="1">
        <v>4433</v>
      </c>
      <c r="K2070" s="1" t="s">
        <v>614</v>
      </c>
      <c r="L2070" s="1" t="s">
        <v>532</v>
      </c>
      <c r="M2070" s="1" t="s">
        <v>554</v>
      </c>
      <c r="N2070" s="1" t="s">
        <v>607</v>
      </c>
      <c r="O2070" s="1" t="str">
        <f t="shared" si="979"/>
        <v>Yes</v>
      </c>
      <c r="P2070" s="1" t="s">
        <v>349</v>
      </c>
      <c r="Q2070" s="1">
        <v>1.7999999999999999E-2</v>
      </c>
      <c r="R2070" s="1">
        <f t="shared" si="1006"/>
        <v>1.7999999999999999E-2</v>
      </c>
      <c r="S2070" s="1">
        <v>0.02</v>
      </c>
      <c r="T2070" s="1" t="s">
        <v>7</v>
      </c>
      <c r="U2070" s="1">
        <f>R2070/1</f>
        <v>1.7999999999999999E-2</v>
      </c>
      <c r="V2070" s="1">
        <f>S2070</f>
        <v>0.02</v>
      </c>
      <c r="W2070" s="1" t="s">
        <v>318</v>
      </c>
      <c r="X2070" s="1" t="str">
        <f t="shared" si="1004"/>
        <v>Yes</v>
      </c>
      <c r="AB2070" s="1" t="s">
        <v>513</v>
      </c>
      <c r="AC2070" t="str">
        <f>IF(ISNUMBER(SEARCH("Pesticide, active_ingredient", AB2070)), "Yes", "No")</f>
        <v>No</v>
      </c>
      <c r="AD2070" t="str">
        <f t="shared" si="994"/>
        <v>No</v>
      </c>
      <c r="AE2070" t="str">
        <f t="shared" si="995"/>
        <v>No</v>
      </c>
      <c r="AF2070" t="str">
        <f t="shared" si="996"/>
        <v>No</v>
      </c>
      <c r="AG2070" t="str">
        <f t="shared" si="997"/>
        <v>No</v>
      </c>
      <c r="AH2070" s="1" t="s">
        <v>348</v>
      </c>
      <c r="AI2070" t="s">
        <v>349</v>
      </c>
      <c r="AJ2070" t="str">
        <f t="shared" si="988"/>
        <v/>
      </c>
      <c r="AK2070" t="str">
        <f t="shared" si="998"/>
        <v/>
      </c>
      <c r="AL2070" t="str">
        <f t="shared" si="999"/>
        <v/>
      </c>
      <c r="AM2070" t="str">
        <f t="shared" si="989"/>
        <v/>
      </c>
      <c r="AN2070" t="str">
        <f t="shared" si="990"/>
        <v/>
      </c>
      <c r="AO2070" t="str">
        <f t="shared" si="991"/>
        <v/>
      </c>
      <c r="AP2070" t="str">
        <f t="shared" si="992"/>
        <v>Other</v>
      </c>
    </row>
    <row r="2071" spans="1:42" hidden="1" x14ac:dyDescent="0.35">
      <c r="A2071" s="1">
        <v>40871607</v>
      </c>
      <c r="B2071" s="1" t="s">
        <v>584</v>
      </c>
      <c r="C2071" s="1" t="s">
        <v>585</v>
      </c>
      <c r="D2071" s="1">
        <v>2017</v>
      </c>
      <c r="E2071" s="1" t="s">
        <v>618</v>
      </c>
      <c r="F2071" s="1">
        <v>67441</v>
      </c>
      <c r="G2071" s="1" t="s">
        <v>238</v>
      </c>
      <c r="H2071" s="1" t="s">
        <v>76</v>
      </c>
      <c r="I2071" s="1" t="s">
        <v>597</v>
      </c>
      <c r="J2071" s="1">
        <v>2440</v>
      </c>
      <c r="K2071" s="1" t="s">
        <v>345</v>
      </c>
      <c r="L2071" s="1" t="s">
        <v>562</v>
      </c>
      <c r="M2071" s="1"/>
      <c r="N2071" s="1" t="s">
        <v>606</v>
      </c>
      <c r="O2071" s="1" t="str">
        <f t="shared" si="979"/>
        <v>No</v>
      </c>
      <c r="P2071" s="1" t="s">
        <v>722</v>
      </c>
      <c r="Q2071" s="1">
        <v>11</v>
      </c>
      <c r="R2071" s="1">
        <f t="shared" si="1006"/>
        <v>0</v>
      </c>
      <c r="S2071" s="1">
        <v>11</v>
      </c>
      <c r="T2071" s="1" t="s">
        <v>30</v>
      </c>
      <c r="U2071" s="1">
        <f t="shared" ref="U2071:V2073" si="1007">R2071/1000</f>
        <v>0</v>
      </c>
      <c r="V2071" s="1">
        <f t="shared" si="1007"/>
        <v>1.0999999999999999E-2</v>
      </c>
      <c r="W2071" s="1" t="s">
        <v>231</v>
      </c>
      <c r="X2071" s="1" t="str">
        <f t="shared" si="1004"/>
        <v>No</v>
      </c>
      <c r="AB2071" t="s">
        <v>417</v>
      </c>
      <c r="AC2071" t="str">
        <f>IF(ISNUMBER(SEARCH("Pesticide, active_ingredient", AB2071)), "Yes", "No")</f>
        <v>No</v>
      </c>
      <c r="AD2071" t="str">
        <f t="shared" si="994"/>
        <v>No</v>
      </c>
      <c r="AE2071" t="str">
        <f t="shared" si="995"/>
        <v>Yes</v>
      </c>
      <c r="AF2071" t="str">
        <f t="shared" si="996"/>
        <v>Yes</v>
      </c>
      <c r="AG2071" t="str">
        <f t="shared" si="997"/>
        <v>Yes</v>
      </c>
      <c r="AH2071" s="1" t="s">
        <v>348</v>
      </c>
      <c r="AI2071" t="s">
        <v>348</v>
      </c>
      <c r="AJ2071" t="str">
        <f t="shared" si="988"/>
        <v/>
      </c>
      <c r="AK2071" t="str">
        <f t="shared" si="998"/>
        <v/>
      </c>
      <c r="AL2071" t="str">
        <f t="shared" si="999"/>
        <v>Consumer</v>
      </c>
      <c r="AM2071" t="str">
        <f t="shared" si="989"/>
        <v>Industrial</v>
      </c>
      <c r="AN2071" t="str">
        <f t="shared" si="990"/>
        <v>Pharmaceutical</v>
      </c>
      <c r="AO2071" t="str">
        <f t="shared" si="991"/>
        <v/>
      </c>
      <c r="AP2071" t="str">
        <f t="shared" si="992"/>
        <v/>
      </c>
    </row>
    <row r="2072" spans="1:42" hidden="1" x14ac:dyDescent="0.35">
      <c r="A2072" s="1">
        <v>40871607</v>
      </c>
      <c r="B2072" s="1" t="s">
        <v>584</v>
      </c>
      <c r="C2072" s="1" t="s">
        <v>585</v>
      </c>
      <c r="D2072" s="1">
        <v>2017</v>
      </c>
      <c r="E2072" s="1" t="s">
        <v>618</v>
      </c>
      <c r="F2072" s="1">
        <v>67460</v>
      </c>
      <c r="G2072" s="1" t="s">
        <v>255</v>
      </c>
      <c r="H2072" s="1" t="s">
        <v>718</v>
      </c>
      <c r="I2072" s="1" t="s">
        <v>597</v>
      </c>
      <c r="J2072" s="1">
        <v>2440</v>
      </c>
      <c r="K2072" s="1" t="s">
        <v>345</v>
      </c>
      <c r="L2072" s="1" t="s">
        <v>563</v>
      </c>
      <c r="M2072" s="1"/>
      <c r="N2072" s="1" t="s">
        <v>606</v>
      </c>
      <c r="O2072" s="1" t="str">
        <f t="shared" si="979"/>
        <v>No</v>
      </c>
      <c r="P2072" s="1" t="s">
        <v>722</v>
      </c>
      <c r="Q2072" s="1">
        <v>11</v>
      </c>
      <c r="R2072" s="1">
        <f t="shared" si="1006"/>
        <v>0</v>
      </c>
      <c r="S2072" s="1">
        <v>6</v>
      </c>
      <c r="T2072" s="1" t="s">
        <v>30</v>
      </c>
      <c r="U2072" s="1">
        <f t="shared" si="1007"/>
        <v>0</v>
      </c>
      <c r="V2072" s="1">
        <f t="shared" si="1007"/>
        <v>6.0000000000000001E-3</v>
      </c>
      <c r="W2072" s="1" t="s">
        <v>231</v>
      </c>
      <c r="X2072" s="1" t="str">
        <f t="shared" si="1004"/>
        <v>No</v>
      </c>
      <c r="AB2072" t="s">
        <v>431</v>
      </c>
      <c r="AC2072" t="str">
        <f>IF(ISNUMBER(SEARCH("Pesticide, active_ingredient", AB2072)), "Yes", "No")</f>
        <v>No</v>
      </c>
      <c r="AD2072" t="str">
        <f t="shared" si="994"/>
        <v>Yes</v>
      </c>
      <c r="AE2072" t="str">
        <f t="shared" si="995"/>
        <v>No</v>
      </c>
      <c r="AF2072" t="str">
        <f t="shared" si="996"/>
        <v>No</v>
      </c>
      <c r="AG2072" t="str">
        <f t="shared" si="997"/>
        <v>Yes</v>
      </c>
      <c r="AH2072" s="1" t="s">
        <v>348</v>
      </c>
      <c r="AI2072" t="s">
        <v>348</v>
      </c>
      <c r="AJ2072" t="str">
        <f t="shared" si="988"/>
        <v/>
      </c>
      <c r="AK2072" t="str">
        <f t="shared" si="998"/>
        <v>PCP</v>
      </c>
      <c r="AL2072" t="str">
        <f t="shared" si="999"/>
        <v/>
      </c>
      <c r="AM2072" t="str">
        <f t="shared" si="989"/>
        <v/>
      </c>
      <c r="AN2072" t="str">
        <f t="shared" si="990"/>
        <v>Pharmaceutical</v>
      </c>
      <c r="AO2072" t="str">
        <f t="shared" si="991"/>
        <v/>
      </c>
      <c r="AP2072" t="str">
        <f t="shared" si="992"/>
        <v/>
      </c>
    </row>
    <row r="2073" spans="1:42" hidden="1" x14ac:dyDescent="0.35">
      <c r="A2073" s="1">
        <v>40871607</v>
      </c>
      <c r="B2073" s="1" t="s">
        <v>584</v>
      </c>
      <c r="C2073" s="1" t="s">
        <v>585</v>
      </c>
      <c r="D2073" s="1">
        <v>2017</v>
      </c>
      <c r="E2073" s="1" t="s">
        <v>618</v>
      </c>
      <c r="F2073" s="1">
        <v>67461</v>
      </c>
      <c r="G2073" s="1" t="s">
        <v>256</v>
      </c>
      <c r="H2073" s="1" t="s">
        <v>93</v>
      </c>
      <c r="I2073" s="1" t="s">
        <v>597</v>
      </c>
      <c r="J2073" s="1">
        <v>2440</v>
      </c>
      <c r="K2073" s="1" t="s">
        <v>345</v>
      </c>
      <c r="L2073" s="1" t="s">
        <v>563</v>
      </c>
      <c r="M2073" s="1"/>
      <c r="N2073" s="1" t="s">
        <v>606</v>
      </c>
      <c r="O2073" s="1" t="str">
        <f t="shared" si="979"/>
        <v>No</v>
      </c>
      <c r="P2073" s="1" t="s">
        <v>722</v>
      </c>
      <c r="Q2073" s="1">
        <v>8.1</v>
      </c>
      <c r="R2073" s="1">
        <f t="shared" si="1006"/>
        <v>0</v>
      </c>
      <c r="S2073" s="1">
        <v>4.4000000000000004</v>
      </c>
      <c r="T2073" s="1" t="s">
        <v>30</v>
      </c>
      <c r="U2073" s="1">
        <f t="shared" si="1007"/>
        <v>0</v>
      </c>
      <c r="V2073" s="1">
        <f t="shared" si="1007"/>
        <v>4.4000000000000003E-3</v>
      </c>
      <c r="W2073" s="1" t="s">
        <v>231</v>
      </c>
      <c r="X2073" s="1" t="str">
        <f t="shared" si="1004"/>
        <v>No</v>
      </c>
      <c r="AB2073" t="s">
        <v>432</v>
      </c>
      <c r="AC2073" t="str">
        <f>IF(ISNUMBER(SEARCH("Pesticide, active_ingredient", AB2073)), "Yes", "No")</f>
        <v>No</v>
      </c>
      <c r="AD2073" t="str">
        <f t="shared" si="994"/>
        <v>Yes</v>
      </c>
      <c r="AE2073" t="str">
        <f t="shared" si="995"/>
        <v>No</v>
      </c>
      <c r="AF2073" t="str">
        <f t="shared" si="996"/>
        <v>No</v>
      </c>
      <c r="AG2073" t="str">
        <f t="shared" si="997"/>
        <v>Yes</v>
      </c>
      <c r="AH2073" s="1" t="s">
        <v>348</v>
      </c>
      <c r="AI2073" t="s">
        <v>348</v>
      </c>
      <c r="AJ2073" t="str">
        <f t="shared" si="988"/>
        <v/>
      </c>
      <c r="AK2073" t="str">
        <f t="shared" si="998"/>
        <v>PCP</v>
      </c>
      <c r="AL2073" t="str">
        <f t="shared" si="999"/>
        <v/>
      </c>
      <c r="AM2073" t="str">
        <f t="shared" si="989"/>
        <v/>
      </c>
      <c r="AN2073" t="str">
        <f t="shared" si="990"/>
        <v>Pharmaceutical</v>
      </c>
      <c r="AO2073" t="str">
        <f t="shared" si="991"/>
        <v/>
      </c>
      <c r="AP2073" t="str">
        <f t="shared" si="992"/>
        <v/>
      </c>
    </row>
    <row r="2074" spans="1:42" hidden="1" x14ac:dyDescent="0.35">
      <c r="A2074" s="1">
        <v>40871607</v>
      </c>
      <c r="B2074" s="1" t="s">
        <v>584</v>
      </c>
      <c r="C2074" s="1" t="s">
        <v>585</v>
      </c>
      <c r="D2074" s="1">
        <v>2017</v>
      </c>
      <c r="E2074" s="1" t="s">
        <v>618</v>
      </c>
      <c r="F2074" s="1">
        <v>30234</v>
      </c>
      <c r="G2074" s="1" t="s">
        <v>180</v>
      </c>
      <c r="H2074" s="1" t="s">
        <v>10</v>
      </c>
      <c r="I2074" s="1" t="s">
        <v>596</v>
      </c>
      <c r="J2074" s="1">
        <v>4433</v>
      </c>
      <c r="K2074" s="1" t="s">
        <v>614</v>
      </c>
      <c r="L2074" s="1" t="s">
        <v>530</v>
      </c>
      <c r="M2074" s="1"/>
      <c r="N2074" s="1" t="s">
        <v>606</v>
      </c>
      <c r="O2074" s="1" t="str">
        <f t="shared" si="979"/>
        <v>No</v>
      </c>
      <c r="P2074" s="1" t="s">
        <v>722</v>
      </c>
      <c r="Q2074" s="1">
        <v>0.16</v>
      </c>
      <c r="R2074" s="1">
        <f t="shared" si="1006"/>
        <v>0</v>
      </c>
      <c r="S2074" s="1">
        <v>0.16</v>
      </c>
      <c r="T2074" s="1" t="s">
        <v>7</v>
      </c>
      <c r="U2074" s="1">
        <f>R2074/1</f>
        <v>0</v>
      </c>
      <c r="V2074" s="1">
        <f>S2074</f>
        <v>0.16</v>
      </c>
      <c r="W2074" s="1" t="s">
        <v>177</v>
      </c>
      <c r="X2074" s="1" t="str">
        <f t="shared" si="1004"/>
        <v>No</v>
      </c>
      <c r="AB2074" t="s">
        <v>352</v>
      </c>
      <c r="AC2074" t="str">
        <f>IF(ISNUMBER(SEARCH("Pesticide, active_ingredient", AB2074)), "Yes", "No")</f>
        <v>Yes</v>
      </c>
      <c r="AD2074" t="str">
        <f t="shared" si="994"/>
        <v>No</v>
      </c>
      <c r="AE2074" t="str">
        <f t="shared" si="995"/>
        <v>No</v>
      </c>
      <c r="AF2074" t="str">
        <f t="shared" si="996"/>
        <v>No</v>
      </c>
      <c r="AG2074" t="str">
        <f t="shared" si="997"/>
        <v>No</v>
      </c>
      <c r="AH2074" t="s">
        <v>348</v>
      </c>
      <c r="AI2074" t="s">
        <v>348</v>
      </c>
      <c r="AJ2074" t="str">
        <f t="shared" si="988"/>
        <v>Pesticide</v>
      </c>
      <c r="AK2074" t="str">
        <f t="shared" si="998"/>
        <v/>
      </c>
      <c r="AL2074" t="str">
        <f t="shared" si="999"/>
        <v/>
      </c>
      <c r="AM2074" t="str">
        <f t="shared" si="989"/>
        <v/>
      </c>
      <c r="AN2074" t="str">
        <f t="shared" si="990"/>
        <v/>
      </c>
      <c r="AO2074" t="str">
        <f t="shared" si="991"/>
        <v/>
      </c>
      <c r="AP2074" t="str">
        <f t="shared" si="992"/>
        <v/>
      </c>
    </row>
    <row r="2075" spans="1:42" hidden="1" x14ac:dyDescent="0.35">
      <c r="A2075" s="1">
        <v>40871607</v>
      </c>
      <c r="B2075" s="1" t="s">
        <v>584</v>
      </c>
      <c r="C2075" s="1" t="s">
        <v>585</v>
      </c>
      <c r="D2075" s="1">
        <v>2017</v>
      </c>
      <c r="E2075" s="1" t="s">
        <v>618</v>
      </c>
      <c r="F2075" s="1">
        <v>39570</v>
      </c>
      <c r="G2075" s="1" t="s">
        <v>195</v>
      </c>
      <c r="H2075" s="1" t="s">
        <v>27</v>
      </c>
      <c r="I2075" s="1" t="s">
        <v>596</v>
      </c>
      <c r="J2075" s="1">
        <v>4433</v>
      </c>
      <c r="K2075" s="1" t="s">
        <v>614</v>
      </c>
      <c r="L2075" s="1" t="s">
        <v>550</v>
      </c>
      <c r="M2075" s="1"/>
      <c r="N2075" s="1" t="s">
        <v>606</v>
      </c>
      <c r="O2075" s="1" t="str">
        <f t="shared" si="979"/>
        <v>No</v>
      </c>
      <c r="P2075" s="1" t="s">
        <v>722</v>
      </c>
      <c r="Q2075" s="1">
        <v>0.32</v>
      </c>
      <c r="R2075" s="1">
        <f t="shared" si="1006"/>
        <v>0</v>
      </c>
      <c r="S2075" s="1">
        <v>0.32</v>
      </c>
      <c r="T2075" s="1" t="s">
        <v>7</v>
      </c>
      <c r="U2075" s="1">
        <f>R2075/1</f>
        <v>0</v>
      </c>
      <c r="V2075" s="1">
        <f>S2075</f>
        <v>0.32</v>
      </c>
      <c r="W2075" s="1" t="s">
        <v>177</v>
      </c>
      <c r="X2075" s="1" t="str">
        <f t="shared" si="1004"/>
        <v>No</v>
      </c>
      <c r="AB2075" s="1" t="s">
        <v>367</v>
      </c>
      <c r="AC2075" s="1" t="s">
        <v>349</v>
      </c>
      <c r="AD2075" t="str">
        <f t="shared" si="994"/>
        <v>Yes</v>
      </c>
      <c r="AE2075" t="str">
        <f t="shared" si="995"/>
        <v>Yes</v>
      </c>
      <c r="AF2075" t="str">
        <f t="shared" si="996"/>
        <v>No</v>
      </c>
      <c r="AG2075" t="str">
        <f t="shared" si="997"/>
        <v>Yes</v>
      </c>
      <c r="AH2075" s="1" t="s">
        <v>348</v>
      </c>
      <c r="AI2075" t="s">
        <v>348</v>
      </c>
      <c r="AJ2075" t="str">
        <f t="shared" si="988"/>
        <v>Pesticide</v>
      </c>
      <c r="AK2075" t="str">
        <f t="shared" si="998"/>
        <v>PCP</v>
      </c>
      <c r="AL2075" t="str">
        <f t="shared" si="999"/>
        <v>Consumer</v>
      </c>
      <c r="AM2075" t="str">
        <f t="shared" si="989"/>
        <v/>
      </c>
      <c r="AN2075" t="str">
        <f t="shared" si="990"/>
        <v>Pharmaceutical</v>
      </c>
      <c r="AO2075" t="str">
        <f t="shared" si="991"/>
        <v/>
      </c>
      <c r="AP2075" t="str">
        <f t="shared" si="992"/>
        <v/>
      </c>
    </row>
    <row r="2076" spans="1:42" hidden="1" x14ac:dyDescent="0.35">
      <c r="A2076" s="1">
        <v>40871607</v>
      </c>
      <c r="B2076" s="1" t="s">
        <v>584</v>
      </c>
      <c r="C2076" s="1" t="s">
        <v>585</v>
      </c>
      <c r="D2076" s="1">
        <v>2017</v>
      </c>
      <c r="E2076" s="1" t="s">
        <v>618</v>
      </c>
      <c r="F2076" s="1">
        <v>61708</v>
      </c>
      <c r="G2076" s="1" t="s">
        <v>202</v>
      </c>
      <c r="H2076" s="1" t="s">
        <v>35</v>
      </c>
      <c r="I2076" s="1" t="s">
        <v>596</v>
      </c>
      <c r="J2076" s="1">
        <v>4433</v>
      </c>
      <c r="K2076" s="1" t="s">
        <v>614</v>
      </c>
      <c r="L2076" s="1" t="s">
        <v>544</v>
      </c>
      <c r="M2076" s="1"/>
      <c r="N2076" s="1" t="s">
        <v>606</v>
      </c>
      <c r="O2076" s="1" t="str">
        <f t="shared" si="979"/>
        <v>No</v>
      </c>
      <c r="P2076" s="1" t="s">
        <v>722</v>
      </c>
      <c r="Q2076" s="1">
        <v>0.32</v>
      </c>
      <c r="R2076" s="1">
        <f t="shared" si="1006"/>
        <v>0</v>
      </c>
      <c r="S2076" s="1">
        <v>0.32</v>
      </c>
      <c r="T2076" s="1" t="s">
        <v>7</v>
      </c>
      <c r="U2076" s="1">
        <f>R2076/1</f>
        <v>0</v>
      </c>
      <c r="V2076" s="1">
        <f>S2076</f>
        <v>0.32</v>
      </c>
      <c r="W2076" s="1" t="s">
        <v>177</v>
      </c>
      <c r="X2076" s="1" t="str">
        <f t="shared" si="1004"/>
        <v>No</v>
      </c>
      <c r="AB2076" s="1" t="s">
        <v>375</v>
      </c>
      <c r="AC2076" s="1" t="s">
        <v>349</v>
      </c>
      <c r="AD2076" t="str">
        <f t="shared" si="994"/>
        <v>Yes</v>
      </c>
      <c r="AE2076" t="str">
        <f t="shared" si="995"/>
        <v>Yes</v>
      </c>
      <c r="AF2076" t="str">
        <f t="shared" si="996"/>
        <v>Yes</v>
      </c>
      <c r="AG2076" t="str">
        <f t="shared" si="997"/>
        <v>Yes</v>
      </c>
      <c r="AH2076" s="1" t="s">
        <v>348</v>
      </c>
      <c r="AI2076" t="s">
        <v>348</v>
      </c>
      <c r="AJ2076" t="str">
        <f t="shared" si="988"/>
        <v>Pesticide</v>
      </c>
      <c r="AK2076" t="str">
        <f t="shared" si="998"/>
        <v>PCP</v>
      </c>
      <c r="AL2076" t="str">
        <f t="shared" si="999"/>
        <v>Consumer</v>
      </c>
      <c r="AM2076" t="str">
        <f t="shared" si="989"/>
        <v>Industrial</v>
      </c>
      <c r="AN2076" t="str">
        <f t="shared" si="990"/>
        <v>Pharmaceutical</v>
      </c>
      <c r="AO2076" t="str">
        <f t="shared" si="991"/>
        <v/>
      </c>
      <c r="AP2076" t="str">
        <f t="shared" si="992"/>
        <v/>
      </c>
    </row>
    <row r="2077" spans="1:42" hidden="1" x14ac:dyDescent="0.35">
      <c r="A2077" s="1">
        <v>40871607</v>
      </c>
      <c r="B2077" s="1" t="s">
        <v>584</v>
      </c>
      <c r="C2077" s="1" t="s">
        <v>585</v>
      </c>
      <c r="D2077" s="1">
        <v>2017</v>
      </c>
      <c r="E2077" s="1" t="s">
        <v>618</v>
      </c>
      <c r="F2077" s="1">
        <v>67439</v>
      </c>
      <c r="G2077" s="1" t="s">
        <v>236</v>
      </c>
      <c r="H2077" s="1" t="s">
        <v>74</v>
      </c>
      <c r="I2077" s="1" t="s">
        <v>597</v>
      </c>
      <c r="J2077" s="1">
        <v>2440</v>
      </c>
      <c r="K2077" s="1" t="s">
        <v>345</v>
      </c>
      <c r="L2077" s="1" t="s">
        <v>345</v>
      </c>
      <c r="M2077" s="1"/>
      <c r="N2077" s="1" t="s">
        <v>606</v>
      </c>
      <c r="O2077" s="1" t="str">
        <f t="shared" si="979"/>
        <v>No</v>
      </c>
      <c r="P2077" s="1" t="s">
        <v>722</v>
      </c>
      <c r="Q2077" s="1">
        <v>18</v>
      </c>
      <c r="R2077" s="1">
        <f t="shared" si="1006"/>
        <v>0</v>
      </c>
      <c r="S2077" s="1">
        <v>18</v>
      </c>
      <c r="T2077" s="1" t="s">
        <v>30</v>
      </c>
      <c r="U2077" s="1">
        <f>R2077/1000</f>
        <v>0</v>
      </c>
      <c r="V2077" s="1">
        <f>S2077/1000</f>
        <v>1.7999999999999999E-2</v>
      </c>
      <c r="W2077" s="1" t="s">
        <v>231</v>
      </c>
      <c r="X2077" s="1" t="str">
        <f t="shared" si="1004"/>
        <v>No</v>
      </c>
      <c r="AB2077" t="s">
        <v>415</v>
      </c>
      <c r="AC2077" t="str">
        <f t="shared" ref="AC2077:AC2085" si="1008">IF(ISNUMBER(SEARCH("Pesticide, active_ingredient", AB2077)), "Yes", "No")</f>
        <v>No</v>
      </c>
      <c r="AD2077" t="str">
        <f t="shared" si="994"/>
        <v>No</v>
      </c>
      <c r="AE2077" t="str">
        <f t="shared" si="995"/>
        <v>No</v>
      </c>
      <c r="AF2077" t="str">
        <f t="shared" si="996"/>
        <v>No</v>
      </c>
      <c r="AG2077" t="str">
        <f t="shared" si="997"/>
        <v>Yes</v>
      </c>
      <c r="AH2077" s="1" t="s">
        <v>348</v>
      </c>
      <c r="AI2077" t="s">
        <v>348</v>
      </c>
      <c r="AJ2077" t="str">
        <f t="shared" si="988"/>
        <v/>
      </c>
      <c r="AK2077" t="str">
        <f t="shared" si="998"/>
        <v/>
      </c>
      <c r="AL2077" t="str">
        <f t="shared" si="999"/>
        <v/>
      </c>
      <c r="AM2077" t="str">
        <f t="shared" si="989"/>
        <v/>
      </c>
      <c r="AN2077" t="str">
        <f t="shared" si="990"/>
        <v>Pharmaceutical</v>
      </c>
      <c r="AO2077" t="str">
        <f t="shared" si="991"/>
        <v/>
      </c>
      <c r="AP2077" t="str">
        <f t="shared" si="992"/>
        <v/>
      </c>
    </row>
    <row r="2078" spans="1:42" hidden="1" x14ac:dyDescent="0.35">
      <c r="A2078" s="1">
        <v>40871607</v>
      </c>
      <c r="B2078" s="1" t="s">
        <v>584</v>
      </c>
      <c r="C2078" s="1" t="s">
        <v>585</v>
      </c>
      <c r="D2078" s="1">
        <v>2017</v>
      </c>
      <c r="E2078" s="1" t="s">
        <v>618</v>
      </c>
      <c r="F2078" s="1">
        <v>62806</v>
      </c>
      <c r="G2078" s="1" t="s">
        <v>209</v>
      </c>
      <c r="H2078" s="1" t="s">
        <v>43</v>
      </c>
      <c r="I2078" s="1" t="s">
        <v>596</v>
      </c>
      <c r="J2078" s="1">
        <v>4433</v>
      </c>
      <c r="K2078" s="1" t="s">
        <v>614</v>
      </c>
      <c r="L2078" s="1" t="s">
        <v>557</v>
      </c>
      <c r="M2078" s="1"/>
      <c r="N2078" s="1" t="s">
        <v>606</v>
      </c>
      <c r="O2078" s="1" t="str">
        <f t="shared" ref="O2078:O2141" si="1009">IF(N2078="&lt;", "No", "Yes")</f>
        <v>No</v>
      </c>
      <c r="P2078" s="1" t="s">
        <v>722</v>
      </c>
      <c r="Q2078" s="1">
        <v>1.6</v>
      </c>
      <c r="R2078" s="1">
        <f t="shared" si="1006"/>
        <v>0</v>
      </c>
      <c r="S2078" s="1">
        <v>1.6</v>
      </c>
      <c r="T2078" s="1" t="s">
        <v>7</v>
      </c>
      <c r="U2078" s="1">
        <f>R2078/1</f>
        <v>0</v>
      </c>
      <c r="V2078" s="1">
        <f>S2078</f>
        <v>1.6</v>
      </c>
      <c r="W2078" s="1" t="s">
        <v>177</v>
      </c>
      <c r="X2078" s="1" t="str">
        <f t="shared" si="1004"/>
        <v>No</v>
      </c>
      <c r="AB2078" s="1" t="s">
        <v>382</v>
      </c>
      <c r="AC2078" t="str">
        <f t="shared" si="1008"/>
        <v>No</v>
      </c>
      <c r="AD2078" t="str">
        <f t="shared" si="994"/>
        <v>No</v>
      </c>
      <c r="AE2078" t="str">
        <f t="shared" si="995"/>
        <v>Yes</v>
      </c>
      <c r="AF2078" t="str">
        <f t="shared" si="996"/>
        <v>No</v>
      </c>
      <c r="AG2078" t="str">
        <f t="shared" si="997"/>
        <v>Yes</v>
      </c>
      <c r="AH2078" s="1" t="s">
        <v>348</v>
      </c>
      <c r="AI2078" t="s">
        <v>348</v>
      </c>
      <c r="AJ2078" t="str">
        <f t="shared" si="988"/>
        <v/>
      </c>
      <c r="AK2078" t="str">
        <f t="shared" si="998"/>
        <v/>
      </c>
      <c r="AL2078" t="str">
        <f t="shared" si="999"/>
        <v>Consumer</v>
      </c>
      <c r="AM2078" t="str">
        <f t="shared" si="989"/>
        <v/>
      </c>
      <c r="AN2078" t="str">
        <f t="shared" si="990"/>
        <v>Pharmaceutical</v>
      </c>
      <c r="AO2078" t="str">
        <f t="shared" si="991"/>
        <v/>
      </c>
      <c r="AP2078" t="str">
        <f t="shared" si="992"/>
        <v/>
      </c>
    </row>
    <row r="2079" spans="1:42" hidden="1" x14ac:dyDescent="0.35">
      <c r="A2079" s="1">
        <v>40871607</v>
      </c>
      <c r="B2079" s="1" t="s">
        <v>584</v>
      </c>
      <c r="C2079" s="1" t="s">
        <v>585</v>
      </c>
      <c r="D2079" s="1">
        <v>2017</v>
      </c>
      <c r="E2079" s="1" t="s">
        <v>618</v>
      </c>
      <c r="F2079" s="1">
        <v>67485</v>
      </c>
      <c r="G2079" s="1" t="s">
        <v>275</v>
      </c>
      <c r="H2079" s="1" t="s">
        <v>111</v>
      </c>
      <c r="I2079" s="1" t="s">
        <v>597</v>
      </c>
      <c r="J2079" s="1">
        <v>2440</v>
      </c>
      <c r="K2079" s="1" t="s">
        <v>345</v>
      </c>
      <c r="L2079" s="1" t="s">
        <v>532</v>
      </c>
      <c r="M2079" s="1"/>
      <c r="N2079" s="1" t="s">
        <v>606</v>
      </c>
      <c r="O2079" s="1" t="str">
        <f t="shared" si="1009"/>
        <v>No</v>
      </c>
      <c r="P2079" s="1" t="s">
        <v>722</v>
      </c>
      <c r="Q2079" s="1">
        <v>140</v>
      </c>
      <c r="R2079" s="1">
        <f t="shared" si="1006"/>
        <v>0</v>
      </c>
      <c r="S2079" s="1">
        <v>114</v>
      </c>
      <c r="T2079" s="1" t="s">
        <v>30</v>
      </c>
      <c r="U2079" s="1">
        <f t="shared" ref="U2079:U2092" si="1010">R2079/1000</f>
        <v>0</v>
      </c>
      <c r="V2079" s="1">
        <f t="shared" ref="V2079:V2092" si="1011">S2079/1000</f>
        <v>0.114</v>
      </c>
      <c r="W2079" s="1" t="s">
        <v>231</v>
      </c>
      <c r="X2079" s="1" t="str">
        <f t="shared" si="1004"/>
        <v>No</v>
      </c>
      <c r="AB2079" s="1" t="s">
        <v>451</v>
      </c>
      <c r="AC2079" t="str">
        <f t="shared" si="1008"/>
        <v>No</v>
      </c>
      <c r="AD2079" t="str">
        <f t="shared" si="994"/>
        <v>No</v>
      </c>
      <c r="AE2079" t="str">
        <f t="shared" si="995"/>
        <v>No</v>
      </c>
      <c r="AF2079" t="str">
        <f t="shared" si="996"/>
        <v>No</v>
      </c>
      <c r="AG2079" t="str">
        <f t="shared" si="997"/>
        <v>No</v>
      </c>
      <c r="AH2079" s="1" t="s">
        <v>348</v>
      </c>
      <c r="AI2079" t="s">
        <v>349</v>
      </c>
      <c r="AJ2079" t="str">
        <f t="shared" si="988"/>
        <v/>
      </c>
      <c r="AK2079" t="str">
        <f t="shared" si="998"/>
        <v/>
      </c>
      <c r="AL2079" t="str">
        <f t="shared" si="999"/>
        <v/>
      </c>
      <c r="AM2079" t="str">
        <f t="shared" si="989"/>
        <v/>
      </c>
      <c r="AN2079" t="str">
        <f t="shared" si="990"/>
        <v/>
      </c>
      <c r="AO2079" t="str">
        <f t="shared" si="991"/>
        <v/>
      </c>
      <c r="AP2079" t="str">
        <f t="shared" si="992"/>
        <v>Other</v>
      </c>
    </row>
    <row r="2080" spans="1:42" hidden="1" x14ac:dyDescent="0.35">
      <c r="A2080" s="1">
        <v>40871607</v>
      </c>
      <c r="B2080" s="1" t="s">
        <v>584</v>
      </c>
      <c r="C2080" s="1" t="s">
        <v>585</v>
      </c>
      <c r="D2080" s="1">
        <v>2017</v>
      </c>
      <c r="E2080" s="1" t="s">
        <v>618</v>
      </c>
      <c r="F2080" s="1">
        <v>67475</v>
      </c>
      <c r="G2080" s="1" t="s">
        <v>266</v>
      </c>
      <c r="H2080" s="1" t="s">
        <v>103</v>
      </c>
      <c r="I2080" s="1" t="s">
        <v>597</v>
      </c>
      <c r="J2080" s="1">
        <v>2440</v>
      </c>
      <c r="K2080" s="1" t="s">
        <v>345</v>
      </c>
      <c r="L2080" s="1" t="s">
        <v>566</v>
      </c>
      <c r="M2080" s="1"/>
      <c r="N2080" s="1" t="s">
        <v>606</v>
      </c>
      <c r="O2080" s="1" t="str">
        <f t="shared" si="1009"/>
        <v>No</v>
      </c>
      <c r="P2080" s="1" t="s">
        <v>722</v>
      </c>
      <c r="Q2080" s="1">
        <v>5.2</v>
      </c>
      <c r="R2080" s="1">
        <f t="shared" si="1006"/>
        <v>0</v>
      </c>
      <c r="S2080" s="1">
        <v>5.2</v>
      </c>
      <c r="T2080" s="1" t="s">
        <v>30</v>
      </c>
      <c r="U2080" s="1">
        <f t="shared" si="1010"/>
        <v>0</v>
      </c>
      <c r="V2080" s="1">
        <f t="shared" si="1011"/>
        <v>5.1999999999999998E-3</v>
      </c>
      <c r="W2080" s="1" t="s">
        <v>231</v>
      </c>
      <c r="X2080" s="1" t="str">
        <f t="shared" si="1004"/>
        <v>No</v>
      </c>
      <c r="AB2080" t="s">
        <v>442</v>
      </c>
      <c r="AC2080" t="str">
        <f t="shared" si="1008"/>
        <v>No</v>
      </c>
      <c r="AD2080" t="str">
        <f t="shared" si="994"/>
        <v>Yes</v>
      </c>
      <c r="AE2080" t="str">
        <f t="shared" si="995"/>
        <v>No</v>
      </c>
      <c r="AF2080" t="str">
        <f t="shared" si="996"/>
        <v>Yes</v>
      </c>
      <c r="AG2080" t="str">
        <f t="shared" si="997"/>
        <v>Yes</v>
      </c>
      <c r="AH2080" s="1" t="s">
        <v>348</v>
      </c>
      <c r="AI2080" t="s">
        <v>348</v>
      </c>
      <c r="AJ2080" t="str">
        <f t="shared" si="988"/>
        <v/>
      </c>
      <c r="AK2080" t="str">
        <f t="shared" si="998"/>
        <v>PCP</v>
      </c>
      <c r="AL2080" t="str">
        <f t="shared" si="999"/>
        <v/>
      </c>
      <c r="AM2080" t="str">
        <f t="shared" si="989"/>
        <v>Industrial</v>
      </c>
      <c r="AN2080" t="str">
        <f t="shared" si="990"/>
        <v>Pharmaceutical</v>
      </c>
      <c r="AO2080" t="str">
        <f t="shared" si="991"/>
        <v/>
      </c>
      <c r="AP2080" t="str">
        <f t="shared" si="992"/>
        <v/>
      </c>
    </row>
    <row r="2081" spans="1:42" hidden="1" x14ac:dyDescent="0.35">
      <c r="A2081" s="1">
        <v>40871607</v>
      </c>
      <c r="B2081" s="1" t="s">
        <v>584</v>
      </c>
      <c r="C2081" s="1" t="s">
        <v>585</v>
      </c>
      <c r="D2081" s="1">
        <v>2017</v>
      </c>
      <c r="E2081" s="1" t="s">
        <v>618</v>
      </c>
      <c r="F2081" s="1">
        <v>68021</v>
      </c>
      <c r="G2081" s="1" t="s">
        <v>335</v>
      </c>
      <c r="H2081" s="1" t="s">
        <v>166</v>
      </c>
      <c r="I2081" s="1" t="s">
        <v>597</v>
      </c>
      <c r="J2081" s="1">
        <v>2440</v>
      </c>
      <c r="K2081" s="1" t="s">
        <v>345</v>
      </c>
      <c r="L2081" s="1" t="s">
        <v>345</v>
      </c>
      <c r="M2081" s="1"/>
      <c r="N2081" s="1" t="s">
        <v>606</v>
      </c>
      <c r="O2081" s="1" t="str">
        <f t="shared" si="1009"/>
        <v>No</v>
      </c>
      <c r="P2081" s="1" t="s">
        <v>722</v>
      </c>
      <c r="Q2081" s="1">
        <v>80</v>
      </c>
      <c r="R2081" s="1">
        <f t="shared" si="1006"/>
        <v>0</v>
      </c>
      <c r="S2081" s="1">
        <v>80</v>
      </c>
      <c r="T2081" s="1" t="s">
        <v>30</v>
      </c>
      <c r="U2081" s="1">
        <f t="shared" si="1010"/>
        <v>0</v>
      </c>
      <c r="V2081" s="1">
        <f t="shared" si="1011"/>
        <v>0.08</v>
      </c>
      <c r="W2081" s="1" t="s">
        <v>318</v>
      </c>
      <c r="X2081" s="1" t="str">
        <f t="shared" si="1004"/>
        <v>No</v>
      </c>
      <c r="AB2081" s="1" t="s">
        <v>503</v>
      </c>
      <c r="AC2081" t="str">
        <f t="shared" si="1008"/>
        <v>No</v>
      </c>
      <c r="AD2081" t="str">
        <f t="shared" si="994"/>
        <v>No</v>
      </c>
      <c r="AE2081" t="str">
        <f t="shared" si="995"/>
        <v>No</v>
      </c>
      <c r="AF2081" t="str">
        <f t="shared" si="996"/>
        <v>No</v>
      </c>
      <c r="AG2081" t="str">
        <f t="shared" si="997"/>
        <v>Yes</v>
      </c>
      <c r="AH2081" s="1" t="s">
        <v>348</v>
      </c>
      <c r="AI2081" t="s">
        <v>348</v>
      </c>
      <c r="AJ2081" t="str">
        <f t="shared" si="988"/>
        <v/>
      </c>
      <c r="AK2081" t="str">
        <f t="shared" si="998"/>
        <v/>
      </c>
      <c r="AL2081" t="str">
        <f t="shared" si="999"/>
        <v/>
      </c>
      <c r="AM2081" t="str">
        <f t="shared" si="989"/>
        <v/>
      </c>
      <c r="AN2081" t="str">
        <f t="shared" si="990"/>
        <v>Pharmaceutical</v>
      </c>
      <c r="AO2081" t="str">
        <f t="shared" si="991"/>
        <v/>
      </c>
      <c r="AP2081" t="str">
        <f t="shared" si="992"/>
        <v/>
      </c>
    </row>
    <row r="2082" spans="1:42" hidden="1" x14ac:dyDescent="0.35">
      <c r="A2082" s="1">
        <v>40871607</v>
      </c>
      <c r="B2082" s="1" t="s">
        <v>584</v>
      </c>
      <c r="C2082" s="1" t="s">
        <v>585</v>
      </c>
      <c r="D2082" s="1">
        <v>2017</v>
      </c>
      <c r="E2082" s="1" t="s">
        <v>618</v>
      </c>
      <c r="F2082" s="1">
        <v>67518</v>
      </c>
      <c r="G2082" s="1" t="s">
        <v>303</v>
      </c>
      <c r="H2082" s="1" t="s">
        <v>137</v>
      </c>
      <c r="I2082" s="1" t="s">
        <v>597</v>
      </c>
      <c r="J2082" s="1">
        <v>2440</v>
      </c>
      <c r="K2082" s="1" t="s">
        <v>345</v>
      </c>
      <c r="L2082" s="1" t="s">
        <v>561</v>
      </c>
      <c r="M2082" s="1"/>
      <c r="N2082" s="1" t="s">
        <v>606</v>
      </c>
      <c r="O2082" s="1" t="str">
        <f t="shared" si="1009"/>
        <v>No</v>
      </c>
      <c r="P2082" s="1" t="s">
        <v>722</v>
      </c>
      <c r="Q2082" s="1">
        <v>61</v>
      </c>
      <c r="R2082" s="1">
        <f t="shared" si="1006"/>
        <v>0</v>
      </c>
      <c r="S2082" s="1">
        <v>61</v>
      </c>
      <c r="T2082" s="1" t="s">
        <v>30</v>
      </c>
      <c r="U2082" s="1">
        <f t="shared" si="1010"/>
        <v>0</v>
      </c>
      <c r="V2082" s="1">
        <f t="shared" si="1011"/>
        <v>6.0999999999999999E-2</v>
      </c>
      <c r="W2082" s="1" t="s">
        <v>231</v>
      </c>
      <c r="X2082" s="1" t="str">
        <f t="shared" si="1004"/>
        <v>No</v>
      </c>
      <c r="AB2082" t="s">
        <v>479</v>
      </c>
      <c r="AC2082" t="str">
        <f t="shared" si="1008"/>
        <v>No</v>
      </c>
      <c r="AD2082" t="str">
        <f t="shared" si="994"/>
        <v>No</v>
      </c>
      <c r="AE2082" t="str">
        <f t="shared" si="995"/>
        <v>No</v>
      </c>
      <c r="AF2082" t="str">
        <f t="shared" si="996"/>
        <v>Yes</v>
      </c>
      <c r="AG2082" t="str">
        <f t="shared" si="997"/>
        <v>Yes</v>
      </c>
      <c r="AH2082" s="1" t="s">
        <v>348</v>
      </c>
      <c r="AI2082" t="s">
        <v>348</v>
      </c>
      <c r="AJ2082" t="str">
        <f t="shared" si="988"/>
        <v/>
      </c>
      <c r="AK2082" t="str">
        <f t="shared" si="998"/>
        <v/>
      </c>
      <c r="AL2082" t="str">
        <f t="shared" si="999"/>
        <v/>
      </c>
      <c r="AM2082" t="str">
        <f t="shared" si="989"/>
        <v>Industrial</v>
      </c>
      <c r="AN2082" t="str">
        <f t="shared" si="990"/>
        <v>Pharmaceutical</v>
      </c>
      <c r="AO2082" t="str">
        <f t="shared" si="991"/>
        <v/>
      </c>
      <c r="AP2082" t="str">
        <f t="shared" si="992"/>
        <v/>
      </c>
    </row>
    <row r="2083" spans="1:42" hidden="1" x14ac:dyDescent="0.35">
      <c r="A2083" s="1">
        <v>40871607</v>
      </c>
      <c r="B2083" s="1" t="s">
        <v>584</v>
      </c>
      <c r="C2083" s="1" t="s">
        <v>585</v>
      </c>
      <c r="D2083" s="1">
        <v>2017</v>
      </c>
      <c r="E2083" s="1" t="s">
        <v>618</v>
      </c>
      <c r="F2083" s="1">
        <v>68006</v>
      </c>
      <c r="G2083" s="1" t="s">
        <v>325</v>
      </c>
      <c r="H2083" s="1" t="s">
        <v>156</v>
      </c>
      <c r="I2083" s="1" t="s">
        <v>597</v>
      </c>
      <c r="J2083" s="1">
        <v>2440</v>
      </c>
      <c r="K2083" s="1" t="s">
        <v>345</v>
      </c>
      <c r="L2083" s="1" t="s">
        <v>345</v>
      </c>
      <c r="M2083" s="1"/>
      <c r="N2083" s="1" t="s">
        <v>606</v>
      </c>
      <c r="O2083" s="1" t="str">
        <f t="shared" si="1009"/>
        <v>No</v>
      </c>
      <c r="P2083" s="1" t="s">
        <v>722</v>
      </c>
      <c r="Q2083" s="1">
        <v>20</v>
      </c>
      <c r="R2083" s="1">
        <f t="shared" si="1006"/>
        <v>0</v>
      </c>
      <c r="S2083" s="1">
        <v>20</v>
      </c>
      <c r="T2083" s="1" t="s">
        <v>30</v>
      </c>
      <c r="U2083" s="1">
        <f t="shared" si="1010"/>
        <v>0</v>
      </c>
      <c r="V2083" s="1">
        <f t="shared" si="1011"/>
        <v>0.02</v>
      </c>
      <c r="W2083" s="1" t="s">
        <v>318</v>
      </c>
      <c r="X2083" s="1" t="str">
        <f t="shared" si="1004"/>
        <v>No</v>
      </c>
      <c r="AB2083" t="s">
        <v>496</v>
      </c>
      <c r="AC2083" t="str">
        <f t="shared" si="1008"/>
        <v>No</v>
      </c>
      <c r="AD2083" t="str">
        <f t="shared" si="994"/>
        <v>No</v>
      </c>
      <c r="AE2083" t="str">
        <f t="shared" si="995"/>
        <v>No</v>
      </c>
      <c r="AF2083" t="str">
        <f t="shared" si="996"/>
        <v>No</v>
      </c>
      <c r="AG2083" t="str">
        <f t="shared" si="997"/>
        <v>Yes</v>
      </c>
      <c r="AH2083" s="1" t="s">
        <v>348</v>
      </c>
      <c r="AI2083" t="s">
        <v>348</v>
      </c>
      <c r="AJ2083" t="str">
        <f t="shared" si="988"/>
        <v/>
      </c>
      <c r="AK2083" t="str">
        <f t="shared" si="998"/>
        <v/>
      </c>
      <c r="AL2083" t="str">
        <f t="shared" si="999"/>
        <v/>
      </c>
      <c r="AM2083" t="str">
        <f t="shared" si="989"/>
        <v/>
      </c>
      <c r="AN2083" t="str">
        <f t="shared" si="990"/>
        <v>Pharmaceutical</v>
      </c>
      <c r="AO2083" t="str">
        <f t="shared" si="991"/>
        <v/>
      </c>
      <c r="AP2083" t="str">
        <f t="shared" si="992"/>
        <v/>
      </c>
    </row>
    <row r="2084" spans="1:42" hidden="1" x14ac:dyDescent="0.35">
      <c r="A2084" s="1">
        <v>40871607</v>
      </c>
      <c r="B2084" s="1" t="s">
        <v>584</v>
      </c>
      <c r="C2084" s="1" t="s">
        <v>585</v>
      </c>
      <c r="D2084" s="1">
        <v>2017</v>
      </c>
      <c r="E2084" s="1" t="s">
        <v>618</v>
      </c>
      <c r="F2084" s="1">
        <v>67999</v>
      </c>
      <c r="G2084" s="1" t="s">
        <v>320</v>
      </c>
      <c r="H2084" s="1" t="s">
        <v>492</v>
      </c>
      <c r="I2084" s="1" t="s">
        <v>597</v>
      </c>
      <c r="J2084" s="1">
        <v>2440</v>
      </c>
      <c r="K2084" s="1" t="s">
        <v>345</v>
      </c>
      <c r="L2084" s="1" t="s">
        <v>532</v>
      </c>
      <c r="M2084" s="1"/>
      <c r="N2084" s="1" t="s">
        <v>606</v>
      </c>
      <c r="O2084" s="1" t="str">
        <f t="shared" si="1009"/>
        <v>No</v>
      </c>
      <c r="P2084" s="1" t="s">
        <v>722</v>
      </c>
      <c r="Q2084" s="1">
        <v>70</v>
      </c>
      <c r="R2084" s="1">
        <f t="shared" si="1006"/>
        <v>0</v>
      </c>
      <c r="S2084" s="1">
        <v>70</v>
      </c>
      <c r="T2084" s="1" t="s">
        <v>30</v>
      </c>
      <c r="U2084" s="1">
        <f t="shared" si="1010"/>
        <v>0</v>
      </c>
      <c r="V2084" s="1">
        <f t="shared" si="1011"/>
        <v>7.0000000000000007E-2</v>
      </c>
      <c r="W2084" s="1" t="s">
        <v>318</v>
      </c>
      <c r="X2084" s="1" t="str">
        <f t="shared" si="1004"/>
        <v>No</v>
      </c>
      <c r="AB2084" s="1" t="s">
        <v>491</v>
      </c>
      <c r="AC2084" t="str">
        <f t="shared" si="1008"/>
        <v>No</v>
      </c>
      <c r="AD2084" t="str">
        <f t="shared" si="994"/>
        <v>No</v>
      </c>
      <c r="AE2084" t="str">
        <f t="shared" si="995"/>
        <v>No</v>
      </c>
      <c r="AF2084" t="str">
        <f t="shared" si="996"/>
        <v>No</v>
      </c>
      <c r="AG2084" t="str">
        <f t="shared" si="997"/>
        <v>No</v>
      </c>
      <c r="AH2084" s="1" t="s">
        <v>348</v>
      </c>
      <c r="AI2084" t="s">
        <v>349</v>
      </c>
      <c r="AJ2084" t="str">
        <f t="shared" si="988"/>
        <v/>
      </c>
      <c r="AK2084" t="str">
        <f t="shared" si="998"/>
        <v/>
      </c>
      <c r="AL2084" t="str">
        <f t="shared" si="999"/>
        <v/>
      </c>
      <c r="AM2084" t="str">
        <f t="shared" si="989"/>
        <v/>
      </c>
      <c r="AN2084" t="str">
        <f t="shared" si="990"/>
        <v/>
      </c>
      <c r="AO2084" t="str">
        <f t="shared" si="991"/>
        <v/>
      </c>
      <c r="AP2084" t="str">
        <f t="shared" si="992"/>
        <v>Other</v>
      </c>
    </row>
    <row r="2085" spans="1:42" hidden="1" x14ac:dyDescent="0.35">
      <c r="A2085" s="1">
        <v>40871607</v>
      </c>
      <c r="B2085" s="1" t="s">
        <v>584</v>
      </c>
      <c r="C2085" s="1" t="s">
        <v>585</v>
      </c>
      <c r="D2085" s="1">
        <v>2017</v>
      </c>
      <c r="E2085" s="1" t="s">
        <v>618</v>
      </c>
      <c r="F2085" s="1">
        <v>67519</v>
      </c>
      <c r="G2085" s="1" t="s">
        <v>304</v>
      </c>
      <c r="H2085" s="1" t="s">
        <v>138</v>
      </c>
      <c r="I2085" s="1" t="s">
        <v>597</v>
      </c>
      <c r="J2085" s="1">
        <v>2440</v>
      </c>
      <c r="K2085" s="1" t="s">
        <v>345</v>
      </c>
      <c r="L2085" s="1" t="s">
        <v>345</v>
      </c>
      <c r="M2085" s="1"/>
      <c r="N2085" s="1" t="s">
        <v>606</v>
      </c>
      <c r="O2085" s="1" t="str">
        <f t="shared" si="1009"/>
        <v>No</v>
      </c>
      <c r="P2085" s="1" t="s">
        <v>722</v>
      </c>
      <c r="Q2085" s="1">
        <v>200</v>
      </c>
      <c r="R2085" s="1">
        <f t="shared" si="1006"/>
        <v>0</v>
      </c>
      <c r="S2085" s="1">
        <v>200</v>
      </c>
      <c r="T2085" s="1" t="s">
        <v>30</v>
      </c>
      <c r="U2085" s="1">
        <f t="shared" si="1010"/>
        <v>0</v>
      </c>
      <c r="V2085" s="1">
        <f t="shared" si="1011"/>
        <v>0.2</v>
      </c>
      <c r="W2085" s="1" t="s">
        <v>231</v>
      </c>
      <c r="X2085" s="1" t="str">
        <f t="shared" si="1004"/>
        <v>No</v>
      </c>
      <c r="AB2085" t="s">
        <v>480</v>
      </c>
      <c r="AC2085" t="str">
        <f t="shared" si="1008"/>
        <v>No</v>
      </c>
      <c r="AD2085" t="str">
        <f t="shared" si="994"/>
        <v>No</v>
      </c>
      <c r="AE2085" t="str">
        <f t="shared" si="995"/>
        <v>No</v>
      </c>
      <c r="AF2085" t="str">
        <f t="shared" si="996"/>
        <v>No</v>
      </c>
      <c r="AG2085" t="str">
        <f t="shared" si="997"/>
        <v>Yes</v>
      </c>
      <c r="AH2085" s="1" t="s">
        <v>348</v>
      </c>
      <c r="AI2085" t="s">
        <v>348</v>
      </c>
      <c r="AJ2085" t="str">
        <f t="shared" si="988"/>
        <v/>
      </c>
      <c r="AK2085" t="str">
        <f t="shared" si="998"/>
        <v/>
      </c>
      <c r="AL2085" t="str">
        <f t="shared" si="999"/>
        <v/>
      </c>
      <c r="AM2085" t="str">
        <f t="shared" si="989"/>
        <v/>
      </c>
      <c r="AN2085" t="str">
        <f t="shared" si="990"/>
        <v>Pharmaceutical</v>
      </c>
      <c r="AO2085" t="str">
        <f t="shared" si="991"/>
        <v/>
      </c>
      <c r="AP2085" t="str">
        <f t="shared" si="992"/>
        <v/>
      </c>
    </row>
    <row r="2086" spans="1:42" hidden="1" x14ac:dyDescent="0.35">
      <c r="A2086" s="1">
        <v>40871607</v>
      </c>
      <c r="B2086" s="1" t="s">
        <v>584</v>
      </c>
      <c r="C2086" s="1" t="s">
        <v>585</v>
      </c>
      <c r="D2086" s="1">
        <v>2017</v>
      </c>
      <c r="E2086" s="1" t="s">
        <v>618</v>
      </c>
      <c r="F2086" s="1">
        <v>67499</v>
      </c>
      <c r="G2086" s="1" t="s">
        <v>286</v>
      </c>
      <c r="H2086" s="1" t="s">
        <v>122</v>
      </c>
      <c r="I2086" s="1" t="s">
        <v>597</v>
      </c>
      <c r="J2086" s="1">
        <v>2440</v>
      </c>
      <c r="K2086" s="1" t="s">
        <v>345</v>
      </c>
      <c r="L2086" s="1" t="s">
        <v>567</v>
      </c>
      <c r="M2086" s="1"/>
      <c r="N2086" s="1" t="s">
        <v>606</v>
      </c>
      <c r="O2086" s="1" t="str">
        <f t="shared" si="1009"/>
        <v>No</v>
      </c>
      <c r="P2086" s="1" t="s">
        <v>722</v>
      </c>
      <c r="Q2086" s="1">
        <v>4</v>
      </c>
      <c r="R2086" s="1">
        <f t="shared" si="1006"/>
        <v>0</v>
      </c>
      <c r="S2086" s="1">
        <v>4</v>
      </c>
      <c r="T2086" s="1" t="s">
        <v>30</v>
      </c>
      <c r="U2086" s="1">
        <f t="shared" si="1010"/>
        <v>0</v>
      </c>
      <c r="V2086" s="1">
        <f t="shared" si="1011"/>
        <v>4.0000000000000001E-3</v>
      </c>
      <c r="W2086" s="1" t="s">
        <v>231</v>
      </c>
      <c r="X2086" s="1" t="str">
        <f t="shared" si="1004"/>
        <v>No</v>
      </c>
      <c r="AB2086" t="s">
        <v>461</v>
      </c>
      <c r="AC2086" s="1" t="s">
        <v>349</v>
      </c>
      <c r="AD2086" t="str">
        <f t="shared" si="994"/>
        <v>No</v>
      </c>
      <c r="AE2086" t="str">
        <f t="shared" si="995"/>
        <v>No</v>
      </c>
      <c r="AF2086" t="str">
        <f t="shared" si="996"/>
        <v>Yes</v>
      </c>
      <c r="AG2086" t="str">
        <f t="shared" si="997"/>
        <v>Yes</v>
      </c>
      <c r="AH2086" s="1" t="s">
        <v>348</v>
      </c>
      <c r="AI2086" t="s">
        <v>348</v>
      </c>
      <c r="AJ2086" t="str">
        <f t="shared" si="988"/>
        <v>Pesticide</v>
      </c>
      <c r="AK2086" t="str">
        <f t="shared" si="998"/>
        <v/>
      </c>
      <c r="AL2086" t="str">
        <f t="shared" si="999"/>
        <v/>
      </c>
      <c r="AM2086" t="str">
        <f t="shared" si="989"/>
        <v>Industrial</v>
      </c>
      <c r="AN2086" t="str">
        <f t="shared" si="990"/>
        <v>Pharmaceutical</v>
      </c>
      <c r="AO2086" t="str">
        <f t="shared" si="991"/>
        <v/>
      </c>
      <c r="AP2086" t="str">
        <f t="shared" si="992"/>
        <v/>
      </c>
    </row>
    <row r="2087" spans="1:42" hidden="1" x14ac:dyDescent="0.35">
      <c r="A2087" s="1">
        <v>40871607</v>
      </c>
      <c r="B2087" s="1" t="s">
        <v>584</v>
      </c>
      <c r="C2087" s="1" t="s">
        <v>585</v>
      </c>
      <c r="D2087" s="1">
        <v>2017</v>
      </c>
      <c r="E2087" s="1" t="s">
        <v>618</v>
      </c>
      <c r="F2087" s="1">
        <v>68009</v>
      </c>
      <c r="G2087" s="1" t="s">
        <v>328</v>
      </c>
      <c r="H2087" s="1" t="s">
        <v>159</v>
      </c>
      <c r="I2087" s="1" t="s">
        <v>597</v>
      </c>
      <c r="J2087" s="1">
        <v>2440</v>
      </c>
      <c r="K2087" s="1" t="s">
        <v>345</v>
      </c>
      <c r="L2087" s="1" t="s">
        <v>563</v>
      </c>
      <c r="M2087" s="1"/>
      <c r="N2087" s="1" t="s">
        <v>606</v>
      </c>
      <c r="O2087" s="1" t="str">
        <f t="shared" si="1009"/>
        <v>No</v>
      </c>
      <c r="P2087" s="1" t="s">
        <v>722</v>
      </c>
      <c r="Q2087" s="1">
        <v>17</v>
      </c>
      <c r="R2087" s="1">
        <f t="shared" si="1006"/>
        <v>0</v>
      </c>
      <c r="S2087" s="1">
        <v>28</v>
      </c>
      <c r="T2087" s="1" t="s">
        <v>30</v>
      </c>
      <c r="U2087" s="1">
        <f t="shared" si="1010"/>
        <v>0</v>
      </c>
      <c r="V2087" s="1">
        <f t="shared" si="1011"/>
        <v>2.8000000000000001E-2</v>
      </c>
      <c r="W2087" s="1" t="s">
        <v>318</v>
      </c>
      <c r="X2087" s="1" t="str">
        <f t="shared" si="1004"/>
        <v>No</v>
      </c>
      <c r="AB2087" t="s">
        <v>498</v>
      </c>
      <c r="AC2087" t="str">
        <f>IF(ISNUMBER(SEARCH("Pesticide, active_ingredient", AB2087)), "Yes", "No")</f>
        <v>No</v>
      </c>
      <c r="AD2087" t="str">
        <f t="shared" si="994"/>
        <v>Yes</v>
      </c>
      <c r="AE2087" t="str">
        <f t="shared" si="995"/>
        <v>No</v>
      </c>
      <c r="AF2087" t="str">
        <f t="shared" si="996"/>
        <v>No</v>
      </c>
      <c r="AG2087" t="str">
        <f t="shared" si="997"/>
        <v>Yes</v>
      </c>
      <c r="AH2087" s="1" t="s">
        <v>348</v>
      </c>
      <c r="AI2087" t="s">
        <v>348</v>
      </c>
      <c r="AJ2087" t="str">
        <f t="shared" si="988"/>
        <v/>
      </c>
      <c r="AK2087" t="str">
        <f t="shared" si="998"/>
        <v>PCP</v>
      </c>
      <c r="AL2087" t="str">
        <f t="shared" si="999"/>
        <v/>
      </c>
      <c r="AM2087" t="str">
        <f t="shared" si="989"/>
        <v/>
      </c>
      <c r="AN2087" t="str">
        <f t="shared" si="990"/>
        <v>Pharmaceutical</v>
      </c>
      <c r="AO2087" t="str">
        <f t="shared" si="991"/>
        <v/>
      </c>
      <c r="AP2087" t="str">
        <f t="shared" si="992"/>
        <v/>
      </c>
    </row>
    <row r="2088" spans="1:42" hidden="1" x14ac:dyDescent="0.35">
      <c r="A2088" s="1">
        <v>40871607</v>
      </c>
      <c r="B2088" s="1" t="s">
        <v>584</v>
      </c>
      <c r="C2088" s="1" t="s">
        <v>585</v>
      </c>
      <c r="D2088" s="1">
        <v>2017</v>
      </c>
      <c r="E2088" s="1" t="s">
        <v>618</v>
      </c>
      <c r="F2088" s="1">
        <v>67531</v>
      </c>
      <c r="G2088" s="1" t="s">
        <v>314</v>
      </c>
      <c r="H2088" s="1" t="s">
        <v>148</v>
      </c>
      <c r="I2088" s="1" t="s">
        <v>597</v>
      </c>
      <c r="J2088" s="1">
        <v>2440</v>
      </c>
      <c r="K2088" s="1" t="s">
        <v>345</v>
      </c>
      <c r="L2088" s="1" t="s">
        <v>345</v>
      </c>
      <c r="M2088" s="1"/>
      <c r="N2088" s="1" t="s">
        <v>606</v>
      </c>
      <c r="O2088" s="1" t="str">
        <f t="shared" si="1009"/>
        <v>No</v>
      </c>
      <c r="P2088" s="1" t="s">
        <v>722</v>
      </c>
      <c r="Q2088" s="1">
        <v>140</v>
      </c>
      <c r="R2088" s="1">
        <f t="shared" si="1006"/>
        <v>0</v>
      </c>
      <c r="S2088" s="1">
        <v>97</v>
      </c>
      <c r="T2088" s="1" t="s">
        <v>30</v>
      </c>
      <c r="U2088" s="1">
        <f t="shared" si="1010"/>
        <v>0</v>
      </c>
      <c r="V2088" s="1">
        <f t="shared" si="1011"/>
        <v>9.7000000000000003E-2</v>
      </c>
      <c r="W2088" s="1" t="s">
        <v>231</v>
      </c>
      <c r="X2088" s="1" t="str">
        <f t="shared" si="1004"/>
        <v>No</v>
      </c>
      <c r="AB2088" s="1" t="s">
        <v>488</v>
      </c>
      <c r="AC2088" t="str">
        <f>IF(ISNUMBER(SEARCH("Pesticide, active_ingredient", AB2088)), "Yes", "No")</f>
        <v>No</v>
      </c>
      <c r="AD2088" t="str">
        <f t="shared" si="994"/>
        <v>No</v>
      </c>
      <c r="AE2088" t="str">
        <f t="shared" si="995"/>
        <v>No</v>
      </c>
      <c r="AF2088" t="str">
        <f t="shared" si="996"/>
        <v>No</v>
      </c>
      <c r="AG2088" t="str">
        <f t="shared" si="997"/>
        <v>Yes</v>
      </c>
      <c r="AH2088" s="1" t="s">
        <v>348</v>
      </c>
      <c r="AI2088" t="s">
        <v>348</v>
      </c>
      <c r="AJ2088" t="str">
        <f t="shared" si="988"/>
        <v/>
      </c>
      <c r="AK2088" t="str">
        <f t="shared" si="998"/>
        <v/>
      </c>
      <c r="AL2088" t="str">
        <f t="shared" si="999"/>
        <v/>
      </c>
      <c r="AM2088" t="str">
        <f t="shared" si="989"/>
        <v/>
      </c>
      <c r="AN2088" t="str">
        <f t="shared" si="990"/>
        <v>Pharmaceutical</v>
      </c>
      <c r="AO2088" t="str">
        <f t="shared" si="991"/>
        <v/>
      </c>
      <c r="AP2088" t="str">
        <f t="shared" si="992"/>
        <v/>
      </c>
    </row>
    <row r="2089" spans="1:42" hidden="1" x14ac:dyDescent="0.35">
      <c r="A2089" s="1">
        <v>40871607</v>
      </c>
      <c r="B2089" s="1" t="s">
        <v>584</v>
      </c>
      <c r="C2089" s="1" t="s">
        <v>585</v>
      </c>
      <c r="D2089" s="1">
        <v>2017</v>
      </c>
      <c r="E2089" s="1" t="s">
        <v>618</v>
      </c>
      <c r="F2089" s="1">
        <v>67444</v>
      </c>
      <c r="G2089" s="1" t="s">
        <v>204</v>
      </c>
      <c r="H2089" s="1" t="s">
        <v>37</v>
      </c>
      <c r="I2089" s="1" t="s">
        <v>597</v>
      </c>
      <c r="J2089" s="1">
        <v>2440</v>
      </c>
      <c r="K2089" s="1" t="s">
        <v>345</v>
      </c>
      <c r="L2089" s="1" t="s">
        <v>714</v>
      </c>
      <c r="M2089" s="1" t="s">
        <v>714</v>
      </c>
      <c r="O2089" s="1" t="str">
        <f t="shared" si="1009"/>
        <v>Yes</v>
      </c>
      <c r="P2089" s="1" t="s">
        <v>349</v>
      </c>
      <c r="Q2089" s="1">
        <v>18.100000000000001</v>
      </c>
      <c r="R2089" s="1">
        <f t="shared" si="1006"/>
        <v>18.100000000000001</v>
      </c>
      <c r="S2089" s="1">
        <v>6.4</v>
      </c>
      <c r="T2089" s="1" t="s">
        <v>30</v>
      </c>
      <c r="U2089" s="1">
        <f t="shared" si="1010"/>
        <v>1.8100000000000002E-2</v>
      </c>
      <c r="V2089" s="1">
        <f t="shared" si="1011"/>
        <v>6.4000000000000003E-3</v>
      </c>
      <c r="W2089" s="1" t="s">
        <v>231</v>
      </c>
      <c r="X2089" s="1" t="str">
        <f>IF(S2089&lt;R2089, "Yes*", "No")</f>
        <v>Yes*</v>
      </c>
      <c r="AB2089" s="1" t="s">
        <v>377</v>
      </c>
      <c r="AC2089" t="str">
        <f>IF(ISNUMBER(SEARCH("Pesticide, active_ingredient", AB2089)), "Yes", "No")</f>
        <v>No</v>
      </c>
      <c r="AD2089" t="str">
        <f t="shared" si="994"/>
        <v>No</v>
      </c>
      <c r="AE2089" t="str">
        <f t="shared" si="995"/>
        <v>No</v>
      </c>
      <c r="AF2089" t="str">
        <f t="shared" si="996"/>
        <v>No</v>
      </c>
      <c r="AG2089" t="str">
        <f t="shared" si="997"/>
        <v>Yes</v>
      </c>
      <c r="AH2089" s="1" t="s">
        <v>348</v>
      </c>
      <c r="AI2089" t="s">
        <v>348</v>
      </c>
      <c r="AJ2089" t="str">
        <f t="shared" si="988"/>
        <v/>
      </c>
      <c r="AK2089" t="str">
        <f t="shared" si="998"/>
        <v/>
      </c>
      <c r="AL2089" t="str">
        <f t="shared" si="999"/>
        <v/>
      </c>
      <c r="AM2089" t="str">
        <f t="shared" si="989"/>
        <v/>
      </c>
      <c r="AN2089" t="str">
        <f t="shared" si="990"/>
        <v>Pharmaceutical</v>
      </c>
      <c r="AO2089" t="str">
        <f t="shared" si="991"/>
        <v/>
      </c>
      <c r="AP2089" t="str">
        <f t="shared" si="992"/>
        <v/>
      </c>
    </row>
    <row r="2090" spans="1:42" hidden="1" x14ac:dyDescent="0.35">
      <c r="A2090" s="1">
        <v>40871607</v>
      </c>
      <c r="B2090" s="1" t="s">
        <v>584</v>
      </c>
      <c r="C2090" s="1" t="s">
        <v>585</v>
      </c>
      <c r="D2090" s="1">
        <v>2017</v>
      </c>
      <c r="E2090" s="1" t="s">
        <v>618</v>
      </c>
      <c r="F2090" s="1">
        <v>67489</v>
      </c>
      <c r="G2090" s="1" t="s">
        <v>278</v>
      </c>
      <c r="H2090" s="1" t="s">
        <v>114</v>
      </c>
      <c r="I2090" s="1" t="s">
        <v>597</v>
      </c>
      <c r="J2090" s="1">
        <v>2440</v>
      </c>
      <c r="K2090" s="1" t="s">
        <v>345</v>
      </c>
      <c r="L2090" s="1" t="s">
        <v>345</v>
      </c>
      <c r="M2090" s="1"/>
      <c r="N2090" s="1" t="s">
        <v>606</v>
      </c>
      <c r="O2090" s="1" t="str">
        <f t="shared" si="1009"/>
        <v>No</v>
      </c>
      <c r="P2090" s="1" t="s">
        <v>722</v>
      </c>
      <c r="Q2090" s="1">
        <v>20</v>
      </c>
      <c r="R2090" s="1">
        <f t="shared" si="1006"/>
        <v>0</v>
      </c>
      <c r="S2090" s="1">
        <v>6.4</v>
      </c>
      <c r="T2090" s="1" t="s">
        <v>30</v>
      </c>
      <c r="U2090" s="1">
        <f t="shared" si="1010"/>
        <v>0</v>
      </c>
      <c r="V2090" s="1">
        <f t="shared" si="1011"/>
        <v>6.4000000000000003E-3</v>
      </c>
      <c r="W2090" s="1" t="s">
        <v>231</v>
      </c>
      <c r="X2090" s="1" t="str">
        <f t="shared" ref="X2090:X2096" si="1012">IF(N2090="E", "Yes", "No")</f>
        <v>No</v>
      </c>
      <c r="AB2090" t="s">
        <v>454</v>
      </c>
      <c r="AC2090" t="str">
        <f>IF(ISNUMBER(SEARCH("Pesticide, active_ingredient", AB2090)), "Yes", "No")</f>
        <v>No</v>
      </c>
      <c r="AD2090" t="str">
        <f t="shared" si="994"/>
        <v>No</v>
      </c>
      <c r="AE2090" t="str">
        <f t="shared" si="995"/>
        <v>No</v>
      </c>
      <c r="AF2090" t="str">
        <f t="shared" si="996"/>
        <v>No</v>
      </c>
      <c r="AG2090" t="str">
        <f t="shared" si="997"/>
        <v>Yes</v>
      </c>
      <c r="AH2090" s="1" t="s">
        <v>348</v>
      </c>
      <c r="AI2090" t="s">
        <v>348</v>
      </c>
      <c r="AJ2090" t="str">
        <f t="shared" si="988"/>
        <v/>
      </c>
      <c r="AK2090" t="str">
        <f t="shared" si="998"/>
        <v/>
      </c>
      <c r="AL2090" t="str">
        <f t="shared" si="999"/>
        <v/>
      </c>
      <c r="AM2090" t="str">
        <f t="shared" si="989"/>
        <v/>
      </c>
      <c r="AN2090" t="str">
        <f t="shared" si="990"/>
        <v>Pharmaceutical</v>
      </c>
      <c r="AO2090" t="str">
        <f t="shared" si="991"/>
        <v/>
      </c>
      <c r="AP2090" t="str">
        <f t="shared" si="992"/>
        <v/>
      </c>
    </row>
    <row r="2091" spans="1:42" hidden="1" x14ac:dyDescent="0.35">
      <c r="A2091" s="1">
        <v>40871607</v>
      </c>
      <c r="B2091" s="1" t="s">
        <v>584</v>
      </c>
      <c r="C2091" s="1" t="s">
        <v>585</v>
      </c>
      <c r="D2091" s="1">
        <v>2017</v>
      </c>
      <c r="E2091" s="1" t="s">
        <v>618</v>
      </c>
      <c r="F2091" s="1">
        <v>67459</v>
      </c>
      <c r="G2091" s="1" t="s">
        <v>254</v>
      </c>
      <c r="H2091" s="1" t="s">
        <v>92</v>
      </c>
      <c r="I2091" s="1" t="s">
        <v>597</v>
      </c>
      <c r="J2091" s="1">
        <v>2440</v>
      </c>
      <c r="K2091" s="1" t="s">
        <v>345</v>
      </c>
      <c r="L2091" s="1" t="s">
        <v>565</v>
      </c>
      <c r="M2091" s="1"/>
      <c r="N2091" s="1" t="s">
        <v>606</v>
      </c>
      <c r="O2091" s="1" t="str">
        <f t="shared" si="1009"/>
        <v>No</v>
      </c>
      <c r="P2091" s="1" t="s">
        <v>722</v>
      </c>
      <c r="Q2091" s="1">
        <v>200</v>
      </c>
      <c r="R2091" s="1">
        <f t="shared" si="1006"/>
        <v>0</v>
      </c>
      <c r="S2091" s="1">
        <v>147</v>
      </c>
      <c r="T2091" s="1" t="s">
        <v>30</v>
      </c>
      <c r="U2091" s="1">
        <f t="shared" si="1010"/>
        <v>0</v>
      </c>
      <c r="V2091" s="1">
        <f t="shared" si="1011"/>
        <v>0.14699999999999999</v>
      </c>
      <c r="W2091" s="1" t="s">
        <v>231</v>
      </c>
      <c r="X2091" s="1" t="str">
        <f t="shared" si="1012"/>
        <v>No</v>
      </c>
      <c r="AB2091" t="s">
        <v>430</v>
      </c>
      <c r="AC2091" s="1" t="s">
        <v>349</v>
      </c>
      <c r="AD2091" t="str">
        <f t="shared" si="994"/>
        <v>Yes</v>
      </c>
      <c r="AE2091" t="str">
        <f t="shared" si="995"/>
        <v>No</v>
      </c>
      <c r="AF2091" t="str">
        <f t="shared" si="996"/>
        <v>Yes</v>
      </c>
      <c r="AG2091" t="str">
        <f t="shared" si="997"/>
        <v>Yes</v>
      </c>
      <c r="AH2091" s="1" t="s">
        <v>348</v>
      </c>
      <c r="AI2091" t="s">
        <v>348</v>
      </c>
      <c r="AJ2091" t="str">
        <f t="shared" si="988"/>
        <v>Pesticide</v>
      </c>
      <c r="AK2091" t="str">
        <f t="shared" si="998"/>
        <v>PCP</v>
      </c>
      <c r="AL2091" t="str">
        <f t="shared" si="999"/>
        <v/>
      </c>
      <c r="AM2091" t="str">
        <f t="shared" si="989"/>
        <v>Industrial</v>
      </c>
      <c r="AN2091" t="str">
        <f t="shared" si="990"/>
        <v>Pharmaceutical</v>
      </c>
      <c r="AO2091" t="str">
        <f t="shared" si="991"/>
        <v/>
      </c>
      <c r="AP2091" t="str">
        <f t="shared" si="992"/>
        <v/>
      </c>
    </row>
    <row r="2092" spans="1:42" hidden="1" x14ac:dyDescent="0.35">
      <c r="A2092" s="1">
        <v>40871607</v>
      </c>
      <c r="B2092" s="1" t="s">
        <v>584</v>
      </c>
      <c r="C2092" s="1" t="s">
        <v>585</v>
      </c>
      <c r="D2092" s="1">
        <v>2017</v>
      </c>
      <c r="E2092" s="1" t="s">
        <v>618</v>
      </c>
      <c r="F2092" s="1">
        <v>67483</v>
      </c>
      <c r="G2092" s="1" t="s">
        <v>273</v>
      </c>
      <c r="H2092" s="1" t="s">
        <v>109</v>
      </c>
      <c r="I2092" s="1" t="s">
        <v>597</v>
      </c>
      <c r="J2092" s="1">
        <v>2440</v>
      </c>
      <c r="K2092" s="1" t="s">
        <v>345</v>
      </c>
      <c r="L2092" s="1" t="s">
        <v>561</v>
      </c>
      <c r="M2092" s="1"/>
      <c r="N2092" s="1" t="s">
        <v>606</v>
      </c>
      <c r="O2092" s="1" t="str">
        <f t="shared" si="1009"/>
        <v>No</v>
      </c>
      <c r="P2092" s="1" t="s">
        <v>722</v>
      </c>
      <c r="Q2092" s="1">
        <v>150</v>
      </c>
      <c r="R2092" s="1">
        <f t="shared" si="1006"/>
        <v>0</v>
      </c>
      <c r="S2092" s="1">
        <v>150</v>
      </c>
      <c r="T2092" s="1" t="s">
        <v>30</v>
      </c>
      <c r="U2092" s="1">
        <f t="shared" si="1010"/>
        <v>0</v>
      </c>
      <c r="V2092" s="1">
        <f t="shared" si="1011"/>
        <v>0.15</v>
      </c>
      <c r="W2092" s="1" t="s">
        <v>231</v>
      </c>
      <c r="X2092" s="1" t="str">
        <f t="shared" si="1012"/>
        <v>No</v>
      </c>
      <c r="AB2092" t="s">
        <v>449</v>
      </c>
      <c r="AC2092" t="str">
        <f>IF(ISNUMBER(SEARCH("Pesticide, active_ingredient", AB2092)), "Yes", "No")</f>
        <v>No</v>
      </c>
      <c r="AD2092" t="str">
        <f t="shared" si="994"/>
        <v>No</v>
      </c>
      <c r="AE2092" t="str">
        <f t="shared" si="995"/>
        <v>No</v>
      </c>
      <c r="AF2092" t="str">
        <f t="shared" si="996"/>
        <v>Yes</v>
      </c>
      <c r="AG2092" t="str">
        <f t="shared" si="997"/>
        <v>Yes</v>
      </c>
      <c r="AH2092" s="1" t="s">
        <v>348</v>
      </c>
      <c r="AI2092" t="s">
        <v>348</v>
      </c>
      <c r="AJ2092" t="str">
        <f t="shared" si="988"/>
        <v/>
      </c>
      <c r="AK2092" t="str">
        <f t="shared" si="998"/>
        <v/>
      </c>
      <c r="AL2092" t="str">
        <f t="shared" si="999"/>
        <v/>
      </c>
      <c r="AM2092" t="str">
        <f t="shared" si="989"/>
        <v>Industrial</v>
      </c>
      <c r="AN2092" t="str">
        <f t="shared" si="990"/>
        <v>Pharmaceutical</v>
      </c>
      <c r="AO2092" t="str">
        <f t="shared" si="991"/>
        <v/>
      </c>
      <c r="AP2092" t="str">
        <f t="shared" si="992"/>
        <v/>
      </c>
    </row>
    <row r="2093" spans="1:42" hidden="1" x14ac:dyDescent="0.35">
      <c r="A2093" s="1">
        <v>40871607</v>
      </c>
      <c r="B2093" s="1" t="s">
        <v>584</v>
      </c>
      <c r="C2093" s="1" t="s">
        <v>585</v>
      </c>
      <c r="D2093" s="1">
        <v>2017</v>
      </c>
      <c r="E2093" s="1" t="s">
        <v>618</v>
      </c>
      <c r="F2093" s="1">
        <v>34376</v>
      </c>
      <c r="G2093" s="1" t="s">
        <v>185</v>
      </c>
      <c r="H2093" s="1" t="s">
        <v>15</v>
      </c>
      <c r="I2093" s="1" t="s">
        <v>596</v>
      </c>
      <c r="J2093" s="1">
        <v>4433</v>
      </c>
      <c r="K2093" s="1" t="s">
        <v>614</v>
      </c>
      <c r="L2093" s="1" t="s">
        <v>543</v>
      </c>
      <c r="M2093" s="1" t="s">
        <v>507</v>
      </c>
      <c r="N2093" s="1" t="s">
        <v>607</v>
      </c>
      <c r="O2093" s="1" t="str">
        <f t="shared" si="1009"/>
        <v>Yes</v>
      </c>
      <c r="P2093" s="1" t="s">
        <v>349</v>
      </c>
      <c r="Q2093" s="1">
        <v>0.04</v>
      </c>
      <c r="R2093" s="1">
        <f t="shared" si="1006"/>
        <v>0.04</v>
      </c>
      <c r="S2093" s="1">
        <v>0.02</v>
      </c>
      <c r="T2093" s="1" t="s">
        <v>7</v>
      </c>
      <c r="U2093" s="1">
        <f>R2093/1</f>
        <v>0.04</v>
      </c>
      <c r="V2093" s="1">
        <f>S2093</f>
        <v>0.02</v>
      </c>
      <c r="W2093" s="1" t="s">
        <v>177</v>
      </c>
      <c r="X2093" s="1" t="str">
        <f t="shared" si="1012"/>
        <v>Yes</v>
      </c>
      <c r="AB2093" t="s">
        <v>356</v>
      </c>
      <c r="AC2093" t="str">
        <f>IF(ISNUMBER(SEARCH("Pesticide, active_ingredient", AB2093)), "Yes", "No")</f>
        <v>No</v>
      </c>
      <c r="AD2093" t="str">
        <f t="shared" si="994"/>
        <v>No</v>
      </c>
      <c r="AE2093" t="str">
        <f t="shared" si="995"/>
        <v>Yes</v>
      </c>
      <c r="AF2093" t="str">
        <f t="shared" si="996"/>
        <v>Yes</v>
      </c>
      <c r="AG2093" t="str">
        <f t="shared" si="997"/>
        <v>No</v>
      </c>
      <c r="AH2093" t="s">
        <v>349</v>
      </c>
      <c r="AI2093" t="s">
        <v>348</v>
      </c>
      <c r="AJ2093" t="str">
        <f t="shared" si="988"/>
        <v/>
      </c>
      <c r="AK2093" t="str">
        <f t="shared" si="998"/>
        <v/>
      </c>
      <c r="AL2093" t="str">
        <f t="shared" si="999"/>
        <v>Consumer</v>
      </c>
      <c r="AM2093" t="str">
        <f t="shared" si="989"/>
        <v>Industrial</v>
      </c>
      <c r="AN2093" t="str">
        <f t="shared" si="990"/>
        <v/>
      </c>
      <c r="AO2093" t="str">
        <f t="shared" si="991"/>
        <v>PAH</v>
      </c>
      <c r="AP2093" t="str">
        <f t="shared" si="992"/>
        <v/>
      </c>
    </row>
    <row r="2094" spans="1:42" hidden="1" x14ac:dyDescent="0.35">
      <c r="A2094" s="1">
        <v>40871607</v>
      </c>
      <c r="B2094" s="1" t="s">
        <v>584</v>
      </c>
      <c r="C2094" s="1" t="s">
        <v>585</v>
      </c>
      <c r="D2094" s="1">
        <v>2017</v>
      </c>
      <c r="E2094" s="1" t="s">
        <v>618</v>
      </c>
      <c r="F2094" s="1">
        <v>67522</v>
      </c>
      <c r="G2094" s="1" t="s">
        <v>306</v>
      </c>
      <c r="H2094" s="1" t="s">
        <v>140</v>
      </c>
      <c r="I2094" s="1" t="s">
        <v>597</v>
      </c>
      <c r="J2094" s="1">
        <v>2440</v>
      </c>
      <c r="K2094" s="1" t="s">
        <v>345</v>
      </c>
      <c r="L2094" s="1" t="s">
        <v>345</v>
      </c>
      <c r="M2094" s="1"/>
      <c r="N2094" s="1" t="s">
        <v>606</v>
      </c>
      <c r="O2094" s="1" t="str">
        <f t="shared" si="1009"/>
        <v>No</v>
      </c>
      <c r="P2094" s="1" t="s">
        <v>722</v>
      </c>
      <c r="Q2094" s="1">
        <v>37</v>
      </c>
      <c r="R2094" s="1">
        <f t="shared" si="1006"/>
        <v>0</v>
      </c>
      <c r="S2094" s="1">
        <v>37</v>
      </c>
      <c r="T2094" s="1" t="s">
        <v>30</v>
      </c>
      <c r="U2094" s="1">
        <f t="shared" ref="U2094:V2096" si="1013">R2094/1000</f>
        <v>0</v>
      </c>
      <c r="V2094" s="1">
        <f t="shared" si="1013"/>
        <v>3.6999999999999998E-2</v>
      </c>
      <c r="W2094" s="1" t="s">
        <v>231</v>
      </c>
      <c r="X2094" s="1" t="str">
        <f t="shared" si="1012"/>
        <v>No</v>
      </c>
      <c r="AB2094" t="s">
        <v>481</v>
      </c>
      <c r="AC2094" t="str">
        <f>IF(ISNUMBER(SEARCH("Pesticide, active_ingredient", AB2094)), "Yes", "No")</f>
        <v>No</v>
      </c>
      <c r="AD2094" t="str">
        <f t="shared" si="994"/>
        <v>No</v>
      </c>
      <c r="AE2094" t="str">
        <f t="shared" si="995"/>
        <v>No</v>
      </c>
      <c r="AF2094" t="str">
        <f t="shared" si="996"/>
        <v>No</v>
      </c>
      <c r="AG2094" t="str">
        <f t="shared" si="997"/>
        <v>Yes</v>
      </c>
      <c r="AH2094" s="1" t="s">
        <v>348</v>
      </c>
      <c r="AI2094" t="s">
        <v>348</v>
      </c>
      <c r="AJ2094" t="str">
        <f t="shared" si="988"/>
        <v/>
      </c>
      <c r="AK2094" t="str">
        <f t="shared" si="998"/>
        <v/>
      </c>
      <c r="AL2094" t="str">
        <f t="shared" si="999"/>
        <v/>
      </c>
      <c r="AM2094" t="str">
        <f t="shared" si="989"/>
        <v/>
      </c>
      <c r="AN2094" t="str">
        <f t="shared" si="990"/>
        <v>Pharmaceutical</v>
      </c>
      <c r="AO2094" t="str">
        <f t="shared" si="991"/>
        <v/>
      </c>
      <c r="AP2094" t="str">
        <f t="shared" si="992"/>
        <v/>
      </c>
    </row>
    <row r="2095" spans="1:42" hidden="1" x14ac:dyDescent="0.35">
      <c r="A2095" s="1">
        <v>40871607</v>
      </c>
      <c r="B2095" s="1" t="s">
        <v>584</v>
      </c>
      <c r="C2095" s="1" t="s">
        <v>585</v>
      </c>
      <c r="D2095" s="1">
        <v>2017</v>
      </c>
      <c r="E2095" s="1" t="s">
        <v>618</v>
      </c>
      <c r="F2095" s="1">
        <v>67435</v>
      </c>
      <c r="G2095" s="1" t="s">
        <v>233</v>
      </c>
      <c r="H2095" s="1" t="s">
        <v>71</v>
      </c>
      <c r="I2095" s="1" t="s">
        <v>597</v>
      </c>
      <c r="J2095" s="1">
        <v>2440</v>
      </c>
      <c r="K2095" s="1" t="s">
        <v>345</v>
      </c>
      <c r="L2095" s="1" t="s">
        <v>544</v>
      </c>
      <c r="M2095" s="1"/>
      <c r="N2095" s="1" t="s">
        <v>606</v>
      </c>
      <c r="O2095" s="1" t="str">
        <f t="shared" si="1009"/>
        <v>No</v>
      </c>
      <c r="P2095" s="1" t="s">
        <v>722</v>
      </c>
      <c r="Q2095" s="1">
        <v>20</v>
      </c>
      <c r="R2095" s="1">
        <f t="shared" si="1006"/>
        <v>0</v>
      </c>
      <c r="S2095" s="1">
        <v>60</v>
      </c>
      <c r="T2095" s="1" t="s">
        <v>30</v>
      </c>
      <c r="U2095" s="1">
        <f t="shared" si="1013"/>
        <v>0</v>
      </c>
      <c r="V2095" s="1">
        <f t="shared" si="1013"/>
        <v>0.06</v>
      </c>
      <c r="W2095" s="1" t="s">
        <v>230</v>
      </c>
      <c r="X2095" s="1" t="str">
        <f t="shared" si="1012"/>
        <v>No</v>
      </c>
      <c r="AB2095" t="s">
        <v>412</v>
      </c>
      <c r="AC2095" s="1" t="s">
        <v>349</v>
      </c>
      <c r="AD2095" t="str">
        <f t="shared" si="994"/>
        <v>Yes</v>
      </c>
      <c r="AE2095" t="str">
        <f t="shared" si="995"/>
        <v>Yes</v>
      </c>
      <c r="AF2095" t="str">
        <f t="shared" si="996"/>
        <v>Yes</v>
      </c>
      <c r="AG2095" t="str">
        <f t="shared" si="997"/>
        <v>Yes</v>
      </c>
      <c r="AH2095" s="1" t="s">
        <v>348</v>
      </c>
      <c r="AI2095" t="s">
        <v>348</v>
      </c>
      <c r="AJ2095" t="str">
        <f t="shared" si="988"/>
        <v>Pesticide</v>
      </c>
      <c r="AK2095" t="str">
        <f t="shared" si="998"/>
        <v>PCP</v>
      </c>
      <c r="AL2095" t="str">
        <f t="shared" si="999"/>
        <v>Consumer</v>
      </c>
      <c r="AM2095" t="str">
        <f t="shared" si="989"/>
        <v>Industrial</v>
      </c>
      <c r="AN2095" t="str">
        <f t="shared" si="990"/>
        <v>Pharmaceutical</v>
      </c>
      <c r="AO2095" t="str">
        <f t="shared" si="991"/>
        <v/>
      </c>
      <c r="AP2095" t="str">
        <f t="shared" si="992"/>
        <v/>
      </c>
    </row>
    <row r="2096" spans="1:42" hidden="1" x14ac:dyDescent="0.35">
      <c r="A2096" s="1">
        <v>4087000</v>
      </c>
      <c r="B2096" s="1" t="s">
        <v>3</v>
      </c>
      <c r="C2096" s="1" t="s">
        <v>4</v>
      </c>
      <c r="D2096" s="1">
        <v>2017</v>
      </c>
      <c r="E2096" s="1" t="s">
        <v>618</v>
      </c>
      <c r="F2096" s="1">
        <v>67456</v>
      </c>
      <c r="G2096" s="1" t="s">
        <v>251</v>
      </c>
      <c r="H2096" s="1" t="s">
        <v>89</v>
      </c>
      <c r="I2096" s="1" t="s">
        <v>597</v>
      </c>
      <c r="J2096" s="1">
        <v>2440</v>
      </c>
      <c r="K2096" s="1" t="s">
        <v>345</v>
      </c>
      <c r="L2096" s="1" t="s">
        <v>561</v>
      </c>
      <c r="M2096" s="1"/>
      <c r="N2096" s="1" t="s">
        <v>606</v>
      </c>
      <c r="O2096" s="1" t="str">
        <f t="shared" si="1009"/>
        <v>No</v>
      </c>
      <c r="P2096" s="1" t="s">
        <v>722</v>
      </c>
      <c r="Q2096" s="1">
        <v>20</v>
      </c>
      <c r="R2096" s="1">
        <f t="shared" si="1006"/>
        <v>0</v>
      </c>
      <c r="S2096" s="1">
        <f>IF(O2096="No", Q2096, " ")</f>
        <v>20</v>
      </c>
      <c r="T2096" s="1" t="s">
        <v>30</v>
      </c>
      <c r="U2096" s="1">
        <f t="shared" si="1013"/>
        <v>0</v>
      </c>
      <c r="V2096" s="1">
        <f t="shared" si="1013"/>
        <v>0.02</v>
      </c>
      <c r="W2096" s="1" t="s">
        <v>231</v>
      </c>
      <c r="X2096" s="1" t="str">
        <f t="shared" si="1012"/>
        <v>No</v>
      </c>
      <c r="AB2096" t="s">
        <v>427</v>
      </c>
      <c r="AC2096" t="str">
        <f t="shared" ref="AC2096:AC2111" si="1014">IF(ISNUMBER(SEARCH("Pesticide, active_ingredient", AB2096)), "Yes", "No")</f>
        <v>No</v>
      </c>
      <c r="AD2096" t="str">
        <f t="shared" si="994"/>
        <v>No</v>
      </c>
      <c r="AE2096" t="str">
        <f t="shared" si="995"/>
        <v>No</v>
      </c>
      <c r="AF2096" t="str">
        <f t="shared" si="996"/>
        <v>Yes</v>
      </c>
      <c r="AG2096" t="str">
        <f t="shared" si="997"/>
        <v>Yes</v>
      </c>
      <c r="AH2096" s="1" t="s">
        <v>348</v>
      </c>
      <c r="AI2096" t="s">
        <v>348</v>
      </c>
      <c r="AJ2096" t="str">
        <f t="shared" si="988"/>
        <v/>
      </c>
      <c r="AK2096" t="str">
        <f t="shared" si="998"/>
        <v/>
      </c>
      <c r="AL2096" t="str">
        <f t="shared" si="999"/>
        <v/>
      </c>
      <c r="AM2096" t="str">
        <f t="shared" si="989"/>
        <v>Industrial</v>
      </c>
      <c r="AN2096" t="str">
        <f t="shared" si="990"/>
        <v>Pharmaceutical</v>
      </c>
      <c r="AO2096" t="str">
        <f t="shared" si="991"/>
        <v/>
      </c>
      <c r="AP2096" t="str">
        <f t="shared" si="992"/>
        <v/>
      </c>
    </row>
    <row r="2097" spans="1:42" hidden="1" x14ac:dyDescent="0.35">
      <c r="A2097">
        <v>40870112</v>
      </c>
      <c r="B2097" t="s">
        <v>573</v>
      </c>
      <c r="C2097" t="s">
        <v>574</v>
      </c>
      <c r="D2097">
        <v>2017</v>
      </c>
      <c r="E2097" t="s">
        <v>620</v>
      </c>
      <c r="F2097" s="4">
        <v>63225</v>
      </c>
      <c r="G2097" t="s">
        <v>190</v>
      </c>
      <c r="H2097" t="s">
        <v>21</v>
      </c>
      <c r="I2097" t="s">
        <v>693</v>
      </c>
      <c r="N2097" t="s">
        <v>606</v>
      </c>
      <c r="O2097" s="1" t="str">
        <f t="shared" si="1009"/>
        <v>No</v>
      </c>
      <c r="Q2097">
        <v>647</v>
      </c>
      <c r="R2097">
        <f t="shared" si="1006"/>
        <v>0</v>
      </c>
      <c r="S2097">
        <v>100</v>
      </c>
      <c r="T2097" t="s">
        <v>622</v>
      </c>
      <c r="U2097">
        <f t="shared" ref="U2097:U2111" si="1015">R2097/1</f>
        <v>0</v>
      </c>
      <c r="V2097">
        <f t="shared" ref="V2097:V2103" si="1016">U2097</f>
        <v>0</v>
      </c>
      <c r="W2097" t="s">
        <v>648</v>
      </c>
      <c r="X2097" t="str">
        <f t="shared" ref="X2097:X2103" si="1017">IF(S2097&lt;R2097, "Yes*", "No")</f>
        <v>No</v>
      </c>
      <c r="AB2097" t="s">
        <v>706</v>
      </c>
      <c r="AC2097" t="str">
        <f t="shared" si="1014"/>
        <v>Yes</v>
      </c>
      <c r="AD2097" t="str">
        <f t="shared" si="994"/>
        <v>Yes</v>
      </c>
      <c r="AE2097" t="str">
        <f t="shared" si="995"/>
        <v>Yes</v>
      </c>
      <c r="AF2097" t="str">
        <f t="shared" si="996"/>
        <v>Yes</v>
      </c>
      <c r="AG2097" t="str">
        <f t="shared" si="997"/>
        <v>Yes</v>
      </c>
      <c r="AH2097" t="s">
        <v>349</v>
      </c>
      <c r="AI2097" t="s">
        <v>348</v>
      </c>
      <c r="AJ2097" t="str">
        <f t="shared" si="988"/>
        <v>Pesticide</v>
      </c>
      <c r="AK2097" t="str">
        <f t="shared" si="998"/>
        <v>PCP</v>
      </c>
      <c r="AL2097" t="str">
        <f t="shared" si="999"/>
        <v>Consumer</v>
      </c>
      <c r="AM2097" t="str">
        <f t="shared" si="989"/>
        <v>Industrial</v>
      </c>
      <c r="AN2097" t="str">
        <f t="shared" si="990"/>
        <v>Pharmaceutical</v>
      </c>
      <c r="AO2097" t="str">
        <f t="shared" si="991"/>
        <v>PAH</v>
      </c>
      <c r="AP2097" t="str">
        <f t="shared" si="992"/>
        <v/>
      </c>
    </row>
    <row r="2098" spans="1:42" hidden="1" x14ac:dyDescent="0.35">
      <c r="A2098">
        <v>4087170</v>
      </c>
      <c r="B2098" t="s">
        <v>586</v>
      </c>
      <c r="C2098" t="s">
        <v>587</v>
      </c>
      <c r="D2098">
        <v>2017</v>
      </c>
      <c r="E2098" t="s">
        <v>620</v>
      </c>
      <c r="F2098" s="4">
        <v>63225</v>
      </c>
      <c r="G2098" t="s">
        <v>190</v>
      </c>
      <c r="H2098" t="s">
        <v>21</v>
      </c>
      <c r="I2098" t="s">
        <v>693</v>
      </c>
      <c r="N2098" t="s">
        <v>606</v>
      </c>
      <c r="O2098" s="1" t="str">
        <f t="shared" si="1009"/>
        <v>No</v>
      </c>
      <c r="Q2098">
        <v>500</v>
      </c>
      <c r="R2098">
        <f t="shared" si="1006"/>
        <v>0</v>
      </c>
      <c r="S2098">
        <v>100</v>
      </c>
      <c r="T2098" t="s">
        <v>622</v>
      </c>
      <c r="U2098">
        <f t="shared" si="1015"/>
        <v>0</v>
      </c>
      <c r="V2098">
        <f t="shared" si="1016"/>
        <v>0</v>
      </c>
      <c r="W2098" t="s">
        <v>648</v>
      </c>
      <c r="X2098" t="str">
        <f t="shared" si="1017"/>
        <v>No</v>
      </c>
      <c r="AB2098" t="s">
        <v>706</v>
      </c>
      <c r="AC2098" t="str">
        <f t="shared" si="1014"/>
        <v>Yes</v>
      </c>
      <c r="AD2098" t="str">
        <f t="shared" si="994"/>
        <v>Yes</v>
      </c>
      <c r="AE2098" t="str">
        <f t="shared" si="995"/>
        <v>Yes</v>
      </c>
      <c r="AF2098" t="str">
        <f t="shared" si="996"/>
        <v>Yes</v>
      </c>
      <c r="AG2098" t="str">
        <f t="shared" si="997"/>
        <v>Yes</v>
      </c>
      <c r="AH2098" t="s">
        <v>349</v>
      </c>
      <c r="AI2098" t="s">
        <v>348</v>
      </c>
      <c r="AJ2098" t="str">
        <f t="shared" si="988"/>
        <v>Pesticide</v>
      </c>
      <c r="AK2098" t="str">
        <f t="shared" si="998"/>
        <v>PCP</v>
      </c>
      <c r="AL2098" t="str">
        <f t="shared" si="999"/>
        <v>Consumer</v>
      </c>
      <c r="AM2098" t="str">
        <f t="shared" si="989"/>
        <v>Industrial</v>
      </c>
      <c r="AN2098" t="str">
        <f t="shared" si="990"/>
        <v>Pharmaceutical</v>
      </c>
      <c r="AO2098" t="str">
        <f t="shared" si="991"/>
        <v>PAH</v>
      </c>
      <c r="AP2098" t="str">
        <f t="shared" si="992"/>
        <v/>
      </c>
    </row>
    <row r="2099" spans="1:42" hidden="1" x14ac:dyDescent="0.35">
      <c r="A2099">
        <v>40871607</v>
      </c>
      <c r="B2099" s="5" t="s">
        <v>584</v>
      </c>
      <c r="C2099" t="s">
        <v>585</v>
      </c>
      <c r="D2099">
        <v>2017</v>
      </c>
      <c r="E2099" t="s">
        <v>620</v>
      </c>
      <c r="F2099" s="4">
        <v>63225</v>
      </c>
      <c r="G2099" t="s">
        <v>190</v>
      </c>
      <c r="H2099" t="s">
        <v>21</v>
      </c>
      <c r="I2099" t="s">
        <v>693</v>
      </c>
      <c r="N2099" t="s">
        <v>606</v>
      </c>
      <c r="O2099" s="1" t="str">
        <f t="shared" si="1009"/>
        <v>No</v>
      </c>
      <c r="Q2099">
        <v>184</v>
      </c>
      <c r="R2099">
        <f t="shared" si="1006"/>
        <v>0</v>
      </c>
      <c r="S2099">
        <v>100</v>
      </c>
      <c r="T2099" t="s">
        <v>622</v>
      </c>
      <c r="U2099">
        <f t="shared" si="1015"/>
        <v>0</v>
      </c>
      <c r="V2099">
        <f t="shared" si="1016"/>
        <v>0</v>
      </c>
      <c r="W2099" t="s">
        <v>648</v>
      </c>
      <c r="X2099" t="str">
        <f t="shared" si="1017"/>
        <v>No</v>
      </c>
      <c r="AB2099" t="s">
        <v>706</v>
      </c>
      <c r="AC2099" t="str">
        <f t="shared" si="1014"/>
        <v>Yes</v>
      </c>
      <c r="AD2099" t="str">
        <f t="shared" si="994"/>
        <v>Yes</v>
      </c>
      <c r="AE2099" t="str">
        <f t="shared" si="995"/>
        <v>Yes</v>
      </c>
      <c r="AF2099" t="str">
        <f t="shared" si="996"/>
        <v>Yes</v>
      </c>
      <c r="AG2099" t="str">
        <f t="shared" si="997"/>
        <v>Yes</v>
      </c>
      <c r="AH2099" t="s">
        <v>349</v>
      </c>
      <c r="AI2099" t="s">
        <v>348</v>
      </c>
      <c r="AJ2099" t="str">
        <f t="shared" si="988"/>
        <v>Pesticide</v>
      </c>
      <c r="AK2099" t="str">
        <f t="shared" si="998"/>
        <v>PCP</v>
      </c>
      <c r="AL2099" t="str">
        <f t="shared" si="999"/>
        <v>Consumer</v>
      </c>
      <c r="AM2099" t="str">
        <f t="shared" si="989"/>
        <v>Industrial</v>
      </c>
      <c r="AN2099" t="str">
        <f t="shared" si="990"/>
        <v>Pharmaceutical</v>
      </c>
      <c r="AO2099" t="str">
        <f t="shared" si="991"/>
        <v>PAH</v>
      </c>
      <c r="AP2099" t="str">
        <f t="shared" si="992"/>
        <v/>
      </c>
    </row>
    <row r="2100" spans="1:42" hidden="1" x14ac:dyDescent="0.35">
      <c r="A2100">
        <v>4087141</v>
      </c>
      <c r="B2100" t="s">
        <v>582</v>
      </c>
      <c r="C2100" t="s">
        <v>583</v>
      </c>
      <c r="D2100">
        <v>2017</v>
      </c>
      <c r="E2100" t="s">
        <v>620</v>
      </c>
      <c r="F2100" s="4">
        <v>63225</v>
      </c>
      <c r="G2100" t="s">
        <v>190</v>
      </c>
      <c r="H2100" t="s">
        <v>21</v>
      </c>
      <c r="I2100" t="s">
        <v>693</v>
      </c>
      <c r="N2100" t="s">
        <v>606</v>
      </c>
      <c r="O2100" s="1" t="str">
        <f t="shared" si="1009"/>
        <v>No</v>
      </c>
      <c r="Q2100">
        <v>157</v>
      </c>
      <c r="R2100">
        <f t="shared" si="1006"/>
        <v>0</v>
      </c>
      <c r="S2100">
        <v>100</v>
      </c>
      <c r="T2100" t="s">
        <v>622</v>
      </c>
      <c r="U2100">
        <f t="shared" si="1015"/>
        <v>0</v>
      </c>
      <c r="V2100">
        <f t="shared" si="1016"/>
        <v>0</v>
      </c>
      <c r="W2100" t="s">
        <v>648</v>
      </c>
      <c r="X2100" t="str">
        <f t="shared" si="1017"/>
        <v>No</v>
      </c>
      <c r="AB2100" t="s">
        <v>706</v>
      </c>
      <c r="AC2100" t="str">
        <f t="shared" si="1014"/>
        <v>Yes</v>
      </c>
      <c r="AD2100" t="str">
        <f t="shared" si="994"/>
        <v>Yes</v>
      </c>
      <c r="AE2100" t="str">
        <f t="shared" si="995"/>
        <v>Yes</v>
      </c>
      <c r="AF2100" t="str">
        <f t="shared" si="996"/>
        <v>Yes</v>
      </c>
      <c r="AG2100" t="str">
        <f t="shared" si="997"/>
        <v>Yes</v>
      </c>
      <c r="AH2100" t="s">
        <v>349</v>
      </c>
      <c r="AI2100" t="s">
        <v>348</v>
      </c>
      <c r="AJ2100" t="str">
        <f t="shared" si="988"/>
        <v>Pesticide</v>
      </c>
      <c r="AK2100" t="str">
        <f t="shared" si="998"/>
        <v>PCP</v>
      </c>
      <c r="AL2100" t="str">
        <f t="shared" si="999"/>
        <v>Consumer</v>
      </c>
      <c r="AM2100" t="str">
        <f t="shared" si="989"/>
        <v>Industrial</v>
      </c>
      <c r="AN2100" t="str">
        <f t="shared" si="990"/>
        <v>Pharmaceutical</v>
      </c>
      <c r="AO2100" t="str">
        <f t="shared" si="991"/>
        <v>PAH</v>
      </c>
      <c r="AP2100" t="str">
        <f t="shared" si="992"/>
        <v/>
      </c>
    </row>
    <row r="2101" spans="1:42" hidden="1" x14ac:dyDescent="0.35">
      <c r="A2101">
        <v>4087098</v>
      </c>
      <c r="B2101" t="s">
        <v>579</v>
      </c>
      <c r="C2101" t="s">
        <v>580</v>
      </c>
      <c r="D2101">
        <v>2017</v>
      </c>
      <c r="E2101" t="s">
        <v>620</v>
      </c>
      <c r="F2101" s="4">
        <v>63225</v>
      </c>
      <c r="G2101" t="s">
        <v>190</v>
      </c>
      <c r="H2101" t="s">
        <v>21</v>
      </c>
      <c r="I2101" t="s">
        <v>693</v>
      </c>
      <c r="N2101" t="s">
        <v>607</v>
      </c>
      <c r="O2101" s="1" t="str">
        <f t="shared" si="1009"/>
        <v>Yes</v>
      </c>
      <c r="Q2101">
        <v>445</v>
      </c>
      <c r="R2101">
        <f t="shared" si="1006"/>
        <v>445</v>
      </c>
      <c r="S2101">
        <v>100</v>
      </c>
      <c r="T2101" t="s">
        <v>622</v>
      </c>
      <c r="U2101">
        <f t="shared" si="1015"/>
        <v>445</v>
      </c>
      <c r="V2101">
        <f t="shared" si="1016"/>
        <v>445</v>
      </c>
      <c r="W2101" t="s">
        <v>648</v>
      </c>
      <c r="X2101" t="str">
        <f t="shared" si="1017"/>
        <v>Yes*</v>
      </c>
      <c r="AB2101" t="s">
        <v>706</v>
      </c>
      <c r="AC2101" t="str">
        <f t="shared" si="1014"/>
        <v>Yes</v>
      </c>
      <c r="AD2101" t="str">
        <f t="shared" si="994"/>
        <v>Yes</v>
      </c>
      <c r="AE2101" t="str">
        <f t="shared" si="995"/>
        <v>Yes</v>
      </c>
      <c r="AF2101" t="str">
        <f t="shared" si="996"/>
        <v>Yes</v>
      </c>
      <c r="AG2101" t="str">
        <f t="shared" si="997"/>
        <v>Yes</v>
      </c>
      <c r="AH2101" t="s">
        <v>349</v>
      </c>
      <c r="AI2101" t="s">
        <v>348</v>
      </c>
      <c r="AJ2101" t="str">
        <f t="shared" ref="AJ2101:AJ2164" si="1018">IF(AC2101="Yes", "Pesticide", "")</f>
        <v>Pesticide</v>
      </c>
      <c r="AK2101" t="str">
        <f t="shared" si="998"/>
        <v>PCP</v>
      </c>
      <c r="AL2101" t="str">
        <f t="shared" si="999"/>
        <v>Consumer</v>
      </c>
      <c r="AM2101" t="str">
        <f t="shared" si="989"/>
        <v>Industrial</v>
      </c>
      <c r="AN2101" t="str">
        <f t="shared" si="990"/>
        <v>Pharmaceutical</v>
      </c>
      <c r="AO2101" t="str">
        <f t="shared" si="991"/>
        <v>PAH</v>
      </c>
      <c r="AP2101" t="str">
        <f t="shared" si="992"/>
        <v/>
      </c>
    </row>
    <row r="2102" spans="1:42" hidden="1" x14ac:dyDescent="0.35">
      <c r="A2102">
        <v>40870855</v>
      </c>
      <c r="B2102" t="s">
        <v>577</v>
      </c>
      <c r="C2102" t="s">
        <v>578</v>
      </c>
      <c r="D2102">
        <v>2017</v>
      </c>
      <c r="E2102" t="s">
        <v>620</v>
      </c>
      <c r="F2102" s="4">
        <v>63225</v>
      </c>
      <c r="G2102" t="s">
        <v>190</v>
      </c>
      <c r="H2102" t="s">
        <v>21</v>
      </c>
      <c r="I2102" t="s">
        <v>693</v>
      </c>
      <c r="N2102" t="s">
        <v>606</v>
      </c>
      <c r="O2102" s="1" t="str">
        <f t="shared" si="1009"/>
        <v>No</v>
      </c>
      <c r="Q2102">
        <v>125</v>
      </c>
      <c r="R2102">
        <f t="shared" si="1006"/>
        <v>0</v>
      </c>
      <c r="S2102">
        <v>100</v>
      </c>
      <c r="T2102" t="s">
        <v>622</v>
      </c>
      <c r="U2102">
        <f t="shared" si="1015"/>
        <v>0</v>
      </c>
      <c r="V2102">
        <f t="shared" si="1016"/>
        <v>0</v>
      </c>
      <c r="W2102" t="s">
        <v>648</v>
      </c>
      <c r="X2102" t="str">
        <f t="shared" si="1017"/>
        <v>No</v>
      </c>
      <c r="AB2102" t="s">
        <v>706</v>
      </c>
      <c r="AC2102" t="str">
        <f t="shared" si="1014"/>
        <v>Yes</v>
      </c>
      <c r="AD2102" t="str">
        <f t="shared" si="994"/>
        <v>Yes</v>
      </c>
      <c r="AE2102" t="str">
        <f t="shared" si="995"/>
        <v>Yes</v>
      </c>
      <c r="AF2102" t="str">
        <f t="shared" si="996"/>
        <v>Yes</v>
      </c>
      <c r="AG2102" t="str">
        <f t="shared" si="997"/>
        <v>Yes</v>
      </c>
      <c r="AH2102" t="s">
        <v>349</v>
      </c>
      <c r="AI2102" t="s">
        <v>348</v>
      </c>
      <c r="AJ2102" t="str">
        <f t="shared" si="1018"/>
        <v>Pesticide</v>
      </c>
      <c r="AK2102" t="str">
        <f t="shared" si="998"/>
        <v>PCP</v>
      </c>
      <c r="AL2102" t="str">
        <f t="shared" si="999"/>
        <v>Consumer</v>
      </c>
      <c r="AM2102" t="str">
        <f t="shared" si="989"/>
        <v>Industrial</v>
      </c>
      <c r="AN2102" t="str">
        <f t="shared" si="990"/>
        <v>Pharmaceutical</v>
      </c>
      <c r="AO2102" t="str">
        <f t="shared" si="991"/>
        <v>PAH</v>
      </c>
      <c r="AP2102" t="str">
        <f t="shared" si="992"/>
        <v/>
      </c>
    </row>
    <row r="2103" spans="1:42" hidden="1" x14ac:dyDescent="0.35">
      <c r="A2103">
        <v>4087014</v>
      </c>
      <c r="B2103" t="s">
        <v>575</v>
      </c>
      <c r="C2103" t="s">
        <v>576</v>
      </c>
      <c r="D2103">
        <v>2017</v>
      </c>
      <c r="E2103" t="s">
        <v>620</v>
      </c>
      <c r="F2103" s="4">
        <v>63225</v>
      </c>
      <c r="G2103" t="s">
        <v>190</v>
      </c>
      <c r="H2103" t="s">
        <v>21</v>
      </c>
      <c r="I2103" t="s">
        <v>693</v>
      </c>
      <c r="N2103" t="s">
        <v>607</v>
      </c>
      <c r="O2103" s="1" t="str">
        <f t="shared" si="1009"/>
        <v>Yes</v>
      </c>
      <c r="Q2103">
        <v>618</v>
      </c>
      <c r="R2103">
        <f t="shared" si="1006"/>
        <v>618</v>
      </c>
      <c r="S2103">
        <v>100</v>
      </c>
      <c r="T2103" t="s">
        <v>622</v>
      </c>
      <c r="U2103">
        <f t="shared" si="1015"/>
        <v>618</v>
      </c>
      <c r="V2103">
        <f t="shared" si="1016"/>
        <v>618</v>
      </c>
      <c r="W2103" t="s">
        <v>648</v>
      </c>
      <c r="X2103" t="str">
        <f t="shared" si="1017"/>
        <v>Yes*</v>
      </c>
      <c r="AB2103" t="s">
        <v>706</v>
      </c>
      <c r="AC2103" t="str">
        <f t="shared" si="1014"/>
        <v>Yes</v>
      </c>
      <c r="AD2103" t="str">
        <f t="shared" si="994"/>
        <v>Yes</v>
      </c>
      <c r="AE2103" t="str">
        <f t="shared" si="995"/>
        <v>Yes</v>
      </c>
      <c r="AF2103" t="str">
        <f t="shared" si="996"/>
        <v>Yes</v>
      </c>
      <c r="AG2103" t="str">
        <f t="shared" si="997"/>
        <v>Yes</v>
      </c>
      <c r="AH2103" t="s">
        <v>349</v>
      </c>
      <c r="AI2103" t="s">
        <v>348</v>
      </c>
      <c r="AJ2103" t="str">
        <f t="shared" si="1018"/>
        <v>Pesticide</v>
      </c>
      <c r="AK2103" t="str">
        <f t="shared" si="998"/>
        <v>PCP</v>
      </c>
      <c r="AL2103" t="str">
        <f t="shared" si="999"/>
        <v>Consumer</v>
      </c>
      <c r="AM2103" t="str">
        <f t="shared" si="989"/>
        <v>Industrial</v>
      </c>
      <c r="AN2103" t="str">
        <f t="shared" si="990"/>
        <v>Pharmaceutical</v>
      </c>
      <c r="AO2103" t="str">
        <f t="shared" si="991"/>
        <v>PAH</v>
      </c>
      <c r="AP2103" t="str">
        <f t="shared" si="992"/>
        <v/>
      </c>
    </row>
    <row r="2104" spans="1:42" hidden="1" x14ac:dyDescent="0.35">
      <c r="A2104" s="1">
        <v>4087000</v>
      </c>
      <c r="B2104" s="1" t="s">
        <v>3</v>
      </c>
      <c r="C2104" s="1" t="s">
        <v>4</v>
      </c>
      <c r="D2104" s="1">
        <v>2017</v>
      </c>
      <c r="E2104" s="1" t="s">
        <v>618</v>
      </c>
      <c r="F2104" s="1">
        <v>62834</v>
      </c>
      <c r="G2104" s="1" t="s">
        <v>228</v>
      </c>
      <c r="H2104" s="1" t="s">
        <v>67</v>
      </c>
      <c r="I2104" s="1" t="s">
        <v>596</v>
      </c>
      <c r="J2104" s="1">
        <v>4433</v>
      </c>
      <c r="K2104" s="1" t="s">
        <v>614</v>
      </c>
      <c r="L2104" s="1" t="s">
        <v>547</v>
      </c>
      <c r="M2104" s="1"/>
      <c r="N2104" s="1" t="s">
        <v>606</v>
      </c>
      <c r="O2104" s="1" t="str">
        <f t="shared" si="1009"/>
        <v>No</v>
      </c>
      <c r="P2104" s="1" t="s">
        <v>722</v>
      </c>
      <c r="Q2104" s="1">
        <v>0.08</v>
      </c>
      <c r="R2104" s="1">
        <f t="shared" si="1006"/>
        <v>0</v>
      </c>
      <c r="S2104" s="1">
        <f>IF(O2104="No", Q2104, " ")</f>
        <v>0.08</v>
      </c>
      <c r="T2104" s="1" t="s">
        <v>7</v>
      </c>
      <c r="U2104" s="1">
        <f t="shared" si="1015"/>
        <v>0</v>
      </c>
      <c r="V2104" s="1">
        <f>S2104</f>
        <v>0.08</v>
      </c>
      <c r="W2104" s="1" t="s">
        <v>177</v>
      </c>
      <c r="X2104" s="1" t="str">
        <f>IF(N2104="E", "Yes", "No")</f>
        <v>No</v>
      </c>
      <c r="AB2104" t="s">
        <v>408</v>
      </c>
      <c r="AC2104" t="str">
        <f t="shared" si="1014"/>
        <v>No</v>
      </c>
      <c r="AD2104" t="str">
        <f t="shared" si="994"/>
        <v>Yes</v>
      </c>
      <c r="AE2104" t="str">
        <f t="shared" si="995"/>
        <v>Yes</v>
      </c>
      <c r="AF2104" t="str">
        <f t="shared" si="996"/>
        <v>Yes</v>
      </c>
      <c r="AG2104" t="str">
        <f t="shared" si="997"/>
        <v>No</v>
      </c>
      <c r="AH2104" s="1" t="s">
        <v>348</v>
      </c>
      <c r="AI2104" t="s">
        <v>348</v>
      </c>
      <c r="AJ2104" t="str">
        <f t="shared" si="1018"/>
        <v/>
      </c>
      <c r="AK2104" t="str">
        <f t="shared" si="998"/>
        <v>PCP</v>
      </c>
      <c r="AL2104" t="str">
        <f t="shared" si="999"/>
        <v>Consumer</v>
      </c>
      <c r="AM2104" t="str">
        <f t="shared" si="989"/>
        <v>Industrial</v>
      </c>
      <c r="AN2104" t="str">
        <f t="shared" si="990"/>
        <v/>
      </c>
      <c r="AO2104" t="str">
        <f t="shared" si="991"/>
        <v/>
      </c>
      <c r="AP2104" t="str">
        <f t="shared" si="992"/>
        <v/>
      </c>
    </row>
    <row r="2105" spans="1:42" hidden="1" x14ac:dyDescent="0.35">
      <c r="A2105">
        <v>40870112</v>
      </c>
      <c r="B2105" t="s">
        <v>573</v>
      </c>
      <c r="C2105" t="s">
        <v>574</v>
      </c>
      <c r="D2105">
        <v>2017</v>
      </c>
      <c r="E2105" t="s">
        <v>620</v>
      </c>
      <c r="F2105" s="4">
        <v>63173</v>
      </c>
      <c r="G2105" s="1" t="s">
        <v>210</v>
      </c>
      <c r="H2105" t="s">
        <v>45</v>
      </c>
      <c r="I2105" t="s">
        <v>693</v>
      </c>
      <c r="N2105"/>
      <c r="O2105" s="1" t="str">
        <f t="shared" si="1009"/>
        <v>Yes</v>
      </c>
      <c r="Q2105">
        <v>47</v>
      </c>
      <c r="R2105">
        <f t="shared" si="1006"/>
        <v>47</v>
      </c>
      <c r="S2105">
        <v>100</v>
      </c>
      <c r="T2105" t="s">
        <v>622</v>
      </c>
      <c r="U2105">
        <f t="shared" si="1015"/>
        <v>47</v>
      </c>
      <c r="V2105">
        <f t="shared" ref="V2105:V2111" si="1019">U2105</f>
        <v>47</v>
      </c>
      <c r="W2105" t="s">
        <v>648</v>
      </c>
      <c r="X2105" t="str">
        <f t="shared" ref="X2105:X2112" si="1020">IF(S2105&lt;R2105, "Yes*", "No")</f>
        <v>No</v>
      </c>
      <c r="AB2105" t="s">
        <v>384</v>
      </c>
      <c r="AC2105" t="str">
        <f t="shared" si="1014"/>
        <v>No</v>
      </c>
      <c r="AD2105" t="str">
        <f t="shared" si="994"/>
        <v>No</v>
      </c>
      <c r="AE2105" t="str">
        <f t="shared" si="995"/>
        <v>No</v>
      </c>
      <c r="AF2105" t="str">
        <f t="shared" si="996"/>
        <v>No</v>
      </c>
      <c r="AG2105" t="str">
        <f t="shared" si="997"/>
        <v>No</v>
      </c>
      <c r="AH2105" t="s">
        <v>349</v>
      </c>
      <c r="AI2105" t="s">
        <v>348</v>
      </c>
      <c r="AJ2105" t="str">
        <f t="shared" si="1018"/>
        <v/>
      </c>
      <c r="AK2105" t="str">
        <f t="shared" si="998"/>
        <v/>
      </c>
      <c r="AL2105" t="str">
        <f t="shared" si="999"/>
        <v/>
      </c>
      <c r="AM2105" t="str">
        <f t="shared" si="989"/>
        <v/>
      </c>
      <c r="AN2105" t="str">
        <f t="shared" si="990"/>
        <v/>
      </c>
      <c r="AO2105" t="str">
        <f t="shared" si="991"/>
        <v>PAH</v>
      </c>
      <c r="AP2105" t="str">
        <f t="shared" si="992"/>
        <v/>
      </c>
    </row>
    <row r="2106" spans="1:42" hidden="1" x14ac:dyDescent="0.35">
      <c r="A2106">
        <v>4087170</v>
      </c>
      <c r="B2106" t="s">
        <v>586</v>
      </c>
      <c r="C2106" t="s">
        <v>587</v>
      </c>
      <c r="D2106">
        <v>2017</v>
      </c>
      <c r="E2106" t="s">
        <v>620</v>
      </c>
      <c r="F2106" s="4">
        <v>63173</v>
      </c>
      <c r="G2106" s="1" t="s">
        <v>210</v>
      </c>
      <c r="H2106" t="s">
        <v>45</v>
      </c>
      <c r="I2106" t="s">
        <v>693</v>
      </c>
      <c r="N2106"/>
      <c r="O2106" s="1" t="str">
        <f t="shared" si="1009"/>
        <v>Yes</v>
      </c>
      <c r="Q2106">
        <v>69</v>
      </c>
      <c r="R2106">
        <f t="shared" si="1006"/>
        <v>69</v>
      </c>
      <c r="S2106">
        <v>100</v>
      </c>
      <c r="T2106" t="s">
        <v>622</v>
      </c>
      <c r="U2106">
        <f t="shared" si="1015"/>
        <v>69</v>
      </c>
      <c r="V2106">
        <f t="shared" si="1019"/>
        <v>69</v>
      </c>
      <c r="W2106" t="s">
        <v>648</v>
      </c>
      <c r="X2106" t="str">
        <f t="shared" si="1020"/>
        <v>No</v>
      </c>
      <c r="AB2106" t="s">
        <v>384</v>
      </c>
      <c r="AC2106" t="str">
        <f t="shared" si="1014"/>
        <v>No</v>
      </c>
      <c r="AD2106" t="str">
        <f t="shared" si="994"/>
        <v>No</v>
      </c>
      <c r="AE2106" t="str">
        <f t="shared" si="995"/>
        <v>No</v>
      </c>
      <c r="AF2106" t="str">
        <f t="shared" si="996"/>
        <v>No</v>
      </c>
      <c r="AG2106" t="str">
        <f t="shared" si="997"/>
        <v>No</v>
      </c>
      <c r="AH2106" t="s">
        <v>349</v>
      </c>
      <c r="AI2106" t="s">
        <v>348</v>
      </c>
      <c r="AJ2106" t="str">
        <f t="shared" si="1018"/>
        <v/>
      </c>
      <c r="AK2106" t="str">
        <f t="shared" si="998"/>
        <v/>
      </c>
      <c r="AL2106" t="str">
        <f t="shared" si="999"/>
        <v/>
      </c>
      <c r="AM2106" t="str">
        <f t="shared" si="989"/>
        <v/>
      </c>
      <c r="AN2106" t="str">
        <f t="shared" si="990"/>
        <v/>
      </c>
      <c r="AO2106" t="str">
        <f t="shared" si="991"/>
        <v>PAH</v>
      </c>
      <c r="AP2106" t="str">
        <f t="shared" si="992"/>
        <v/>
      </c>
    </row>
    <row r="2107" spans="1:42" hidden="1" x14ac:dyDescent="0.35">
      <c r="A2107">
        <v>40871607</v>
      </c>
      <c r="B2107" s="5" t="s">
        <v>584</v>
      </c>
      <c r="C2107" t="s">
        <v>585</v>
      </c>
      <c r="D2107">
        <v>2017</v>
      </c>
      <c r="E2107" t="s">
        <v>620</v>
      </c>
      <c r="F2107" s="4">
        <v>63173</v>
      </c>
      <c r="G2107" s="1" t="s">
        <v>210</v>
      </c>
      <c r="H2107" t="s">
        <v>45</v>
      </c>
      <c r="I2107" t="s">
        <v>693</v>
      </c>
      <c r="N2107"/>
      <c r="O2107" s="1" t="str">
        <f t="shared" si="1009"/>
        <v>Yes</v>
      </c>
      <c r="Q2107">
        <v>280</v>
      </c>
      <c r="R2107">
        <f t="shared" si="1006"/>
        <v>280</v>
      </c>
      <c r="S2107">
        <v>100</v>
      </c>
      <c r="T2107" t="s">
        <v>622</v>
      </c>
      <c r="U2107">
        <f t="shared" si="1015"/>
        <v>280</v>
      </c>
      <c r="V2107">
        <f t="shared" si="1019"/>
        <v>280</v>
      </c>
      <c r="W2107" t="s">
        <v>648</v>
      </c>
      <c r="X2107" t="str">
        <f t="shared" si="1020"/>
        <v>Yes*</v>
      </c>
      <c r="AB2107" t="s">
        <v>384</v>
      </c>
      <c r="AC2107" t="str">
        <f t="shared" si="1014"/>
        <v>No</v>
      </c>
      <c r="AD2107" t="str">
        <f t="shared" si="994"/>
        <v>No</v>
      </c>
      <c r="AE2107" t="str">
        <f t="shared" si="995"/>
        <v>No</v>
      </c>
      <c r="AF2107" t="str">
        <f t="shared" si="996"/>
        <v>No</v>
      </c>
      <c r="AG2107" t="str">
        <f t="shared" si="997"/>
        <v>No</v>
      </c>
      <c r="AH2107" t="s">
        <v>349</v>
      </c>
      <c r="AI2107" t="s">
        <v>348</v>
      </c>
      <c r="AJ2107" t="str">
        <f t="shared" si="1018"/>
        <v/>
      </c>
      <c r="AK2107" t="str">
        <f t="shared" si="998"/>
        <v/>
      </c>
      <c r="AL2107" t="str">
        <f t="shared" si="999"/>
        <v/>
      </c>
      <c r="AM2107" t="str">
        <f t="shared" ref="AM2107:AM2170" si="1021">IF(AF2107="Yes", "Industrial", "")</f>
        <v/>
      </c>
      <c r="AN2107" t="str">
        <f t="shared" ref="AN2107:AN2170" si="1022">IF(AG2107="Yes", "Pharmaceutical", "")</f>
        <v/>
      </c>
      <c r="AO2107" t="str">
        <f t="shared" ref="AO2107:AO2170" si="1023">IF(AH2107="Yes", "PAH", "")</f>
        <v>PAH</v>
      </c>
      <c r="AP2107" t="str">
        <f t="shared" ref="AP2107:AP2170" si="1024">IF(AI2107="Yes", "Other", "")</f>
        <v/>
      </c>
    </row>
    <row r="2108" spans="1:42" hidden="1" x14ac:dyDescent="0.35">
      <c r="A2108">
        <v>4087141</v>
      </c>
      <c r="B2108" t="s">
        <v>582</v>
      </c>
      <c r="C2108" t="s">
        <v>583</v>
      </c>
      <c r="D2108">
        <v>2017</v>
      </c>
      <c r="E2108" t="s">
        <v>620</v>
      </c>
      <c r="F2108" s="4">
        <v>63173</v>
      </c>
      <c r="G2108" s="1" t="s">
        <v>210</v>
      </c>
      <c r="H2108" t="s">
        <v>45</v>
      </c>
      <c r="I2108" t="s">
        <v>693</v>
      </c>
      <c r="N2108" t="s">
        <v>606</v>
      </c>
      <c r="O2108" s="1" t="str">
        <f t="shared" si="1009"/>
        <v>No</v>
      </c>
      <c r="Q2108">
        <v>99</v>
      </c>
      <c r="R2108">
        <f t="shared" si="1006"/>
        <v>0</v>
      </c>
      <c r="S2108">
        <v>100</v>
      </c>
      <c r="T2108" t="s">
        <v>622</v>
      </c>
      <c r="U2108">
        <f t="shared" si="1015"/>
        <v>0</v>
      </c>
      <c r="V2108">
        <f t="shared" si="1019"/>
        <v>0</v>
      </c>
      <c r="W2108" t="s">
        <v>648</v>
      </c>
      <c r="X2108" t="str">
        <f t="shared" si="1020"/>
        <v>No</v>
      </c>
      <c r="AB2108" t="s">
        <v>384</v>
      </c>
      <c r="AC2108" t="str">
        <f t="shared" si="1014"/>
        <v>No</v>
      </c>
      <c r="AD2108" t="str">
        <f t="shared" si="994"/>
        <v>No</v>
      </c>
      <c r="AE2108" t="str">
        <f t="shared" si="995"/>
        <v>No</v>
      </c>
      <c r="AF2108" t="str">
        <f t="shared" si="996"/>
        <v>No</v>
      </c>
      <c r="AG2108" t="str">
        <f t="shared" si="997"/>
        <v>No</v>
      </c>
      <c r="AH2108" t="s">
        <v>349</v>
      </c>
      <c r="AI2108" t="s">
        <v>348</v>
      </c>
      <c r="AJ2108" t="str">
        <f t="shared" si="1018"/>
        <v/>
      </c>
      <c r="AK2108" t="str">
        <f t="shared" si="998"/>
        <v/>
      </c>
      <c r="AL2108" t="str">
        <f t="shared" si="999"/>
        <v/>
      </c>
      <c r="AM2108" t="str">
        <f t="shared" si="1021"/>
        <v/>
      </c>
      <c r="AN2108" t="str">
        <f t="shared" si="1022"/>
        <v/>
      </c>
      <c r="AO2108" t="str">
        <f t="shared" si="1023"/>
        <v>PAH</v>
      </c>
      <c r="AP2108" t="str">
        <f t="shared" si="1024"/>
        <v/>
      </c>
    </row>
    <row r="2109" spans="1:42" hidden="1" x14ac:dyDescent="0.35">
      <c r="A2109">
        <v>4087098</v>
      </c>
      <c r="B2109" t="s">
        <v>579</v>
      </c>
      <c r="C2109" t="s">
        <v>580</v>
      </c>
      <c r="D2109">
        <v>2017</v>
      </c>
      <c r="E2109" t="s">
        <v>620</v>
      </c>
      <c r="F2109" s="4">
        <v>63173</v>
      </c>
      <c r="G2109" s="1" t="s">
        <v>210</v>
      </c>
      <c r="H2109" t="s">
        <v>45</v>
      </c>
      <c r="I2109" t="s">
        <v>693</v>
      </c>
      <c r="N2109"/>
      <c r="O2109" s="1" t="str">
        <f t="shared" si="1009"/>
        <v>Yes</v>
      </c>
      <c r="Q2109">
        <v>44</v>
      </c>
      <c r="R2109">
        <f t="shared" si="1006"/>
        <v>44</v>
      </c>
      <c r="S2109">
        <v>100</v>
      </c>
      <c r="T2109" t="s">
        <v>622</v>
      </c>
      <c r="U2109">
        <f t="shared" si="1015"/>
        <v>44</v>
      </c>
      <c r="V2109">
        <f t="shared" si="1019"/>
        <v>44</v>
      </c>
      <c r="W2109" t="s">
        <v>648</v>
      </c>
      <c r="X2109" t="str">
        <f t="shared" si="1020"/>
        <v>No</v>
      </c>
      <c r="AB2109" t="s">
        <v>384</v>
      </c>
      <c r="AC2109" t="str">
        <f t="shared" si="1014"/>
        <v>No</v>
      </c>
      <c r="AD2109" t="str">
        <f t="shared" si="994"/>
        <v>No</v>
      </c>
      <c r="AE2109" t="str">
        <f t="shared" si="995"/>
        <v>No</v>
      </c>
      <c r="AF2109" t="str">
        <f t="shared" si="996"/>
        <v>No</v>
      </c>
      <c r="AG2109" t="str">
        <f t="shared" si="997"/>
        <v>No</v>
      </c>
      <c r="AH2109" t="s">
        <v>349</v>
      </c>
      <c r="AI2109" t="s">
        <v>348</v>
      </c>
      <c r="AJ2109" t="str">
        <f t="shared" si="1018"/>
        <v/>
      </c>
      <c r="AK2109" t="str">
        <f t="shared" si="998"/>
        <v/>
      </c>
      <c r="AL2109" t="str">
        <f t="shared" si="999"/>
        <v/>
      </c>
      <c r="AM2109" t="str">
        <f t="shared" si="1021"/>
        <v/>
      </c>
      <c r="AN2109" t="str">
        <f t="shared" si="1022"/>
        <v/>
      </c>
      <c r="AO2109" t="str">
        <f t="shared" si="1023"/>
        <v>PAH</v>
      </c>
      <c r="AP2109" t="str">
        <f t="shared" si="1024"/>
        <v/>
      </c>
    </row>
    <row r="2110" spans="1:42" hidden="1" x14ac:dyDescent="0.35">
      <c r="A2110">
        <v>40870855</v>
      </c>
      <c r="B2110" t="s">
        <v>577</v>
      </c>
      <c r="C2110" t="s">
        <v>578</v>
      </c>
      <c r="D2110">
        <v>2017</v>
      </c>
      <c r="E2110" t="s">
        <v>620</v>
      </c>
      <c r="F2110" s="4">
        <v>63173</v>
      </c>
      <c r="G2110" s="1" t="s">
        <v>210</v>
      </c>
      <c r="H2110" t="s">
        <v>45</v>
      </c>
      <c r="I2110" t="s">
        <v>693</v>
      </c>
      <c r="N2110"/>
      <c r="O2110" s="1" t="str">
        <f t="shared" si="1009"/>
        <v>Yes</v>
      </c>
      <c r="Q2110">
        <v>77</v>
      </c>
      <c r="R2110">
        <f t="shared" si="1006"/>
        <v>77</v>
      </c>
      <c r="S2110">
        <v>100</v>
      </c>
      <c r="T2110" t="s">
        <v>622</v>
      </c>
      <c r="U2110">
        <f t="shared" si="1015"/>
        <v>77</v>
      </c>
      <c r="V2110">
        <f t="shared" si="1019"/>
        <v>77</v>
      </c>
      <c r="W2110" t="s">
        <v>648</v>
      </c>
      <c r="X2110" t="str">
        <f t="shared" si="1020"/>
        <v>No</v>
      </c>
      <c r="AB2110" t="s">
        <v>384</v>
      </c>
      <c r="AC2110" t="str">
        <f t="shared" si="1014"/>
        <v>No</v>
      </c>
      <c r="AD2110" t="str">
        <f t="shared" si="994"/>
        <v>No</v>
      </c>
      <c r="AE2110" t="str">
        <f t="shared" si="995"/>
        <v>No</v>
      </c>
      <c r="AF2110" t="str">
        <f t="shared" si="996"/>
        <v>No</v>
      </c>
      <c r="AG2110" t="str">
        <f t="shared" si="997"/>
        <v>No</v>
      </c>
      <c r="AH2110" t="s">
        <v>349</v>
      </c>
      <c r="AI2110" t="s">
        <v>348</v>
      </c>
      <c r="AJ2110" t="str">
        <f t="shared" si="1018"/>
        <v/>
      </c>
      <c r="AK2110" t="str">
        <f t="shared" si="998"/>
        <v/>
      </c>
      <c r="AL2110" t="str">
        <f t="shared" si="999"/>
        <v/>
      </c>
      <c r="AM2110" t="str">
        <f t="shared" si="1021"/>
        <v/>
      </c>
      <c r="AN2110" t="str">
        <f t="shared" si="1022"/>
        <v/>
      </c>
      <c r="AO2110" t="str">
        <f t="shared" si="1023"/>
        <v>PAH</v>
      </c>
      <c r="AP2110" t="str">
        <f t="shared" si="1024"/>
        <v/>
      </c>
    </row>
    <row r="2111" spans="1:42" hidden="1" x14ac:dyDescent="0.35">
      <c r="A2111">
        <v>4087014</v>
      </c>
      <c r="B2111" t="s">
        <v>575</v>
      </c>
      <c r="C2111" t="s">
        <v>576</v>
      </c>
      <c r="D2111">
        <v>2017</v>
      </c>
      <c r="E2111" t="s">
        <v>620</v>
      </c>
      <c r="F2111" s="4">
        <v>63173</v>
      </c>
      <c r="G2111" s="1" t="s">
        <v>210</v>
      </c>
      <c r="H2111" t="s">
        <v>45</v>
      </c>
      <c r="I2111" t="s">
        <v>693</v>
      </c>
      <c r="N2111" t="s">
        <v>606</v>
      </c>
      <c r="O2111" s="1" t="str">
        <f t="shared" si="1009"/>
        <v>No</v>
      </c>
      <c r="Q2111">
        <v>100</v>
      </c>
      <c r="R2111">
        <f t="shared" si="1006"/>
        <v>0</v>
      </c>
      <c r="S2111">
        <v>100</v>
      </c>
      <c r="T2111" t="s">
        <v>622</v>
      </c>
      <c r="U2111">
        <f t="shared" si="1015"/>
        <v>0</v>
      </c>
      <c r="V2111">
        <f t="shared" si="1019"/>
        <v>0</v>
      </c>
      <c r="W2111" t="s">
        <v>648</v>
      </c>
      <c r="X2111" t="str">
        <f t="shared" si="1020"/>
        <v>No</v>
      </c>
      <c r="AB2111" t="s">
        <v>384</v>
      </c>
      <c r="AC2111" t="str">
        <f t="shared" si="1014"/>
        <v>No</v>
      </c>
      <c r="AD2111" t="str">
        <f t="shared" ref="AD2111:AD2174" si="1025">IF(ISNUMBER(SEARCH("Personal_care", AB2111)), "Yes", "No")</f>
        <v>No</v>
      </c>
      <c r="AE2111" t="str">
        <f t="shared" ref="AE2111:AE2174" si="1026">IF(ISNUMBER(SEARCH("Consumer_use", AB2111)), "Yes", "No")</f>
        <v>No</v>
      </c>
      <c r="AF2111" t="str">
        <f t="shared" ref="AF2111:AF2174" si="1027">IF(ISNUMBER(SEARCH("Industrial_manufacturing", AB2111)), "Yes", "No")</f>
        <v>No</v>
      </c>
      <c r="AG2111" t="str">
        <f t="shared" ref="AG2111:AG2174" si="1028">IF(ISNUMBER(SEARCH("Drug", AB2111)), "Yes", "No")</f>
        <v>No</v>
      </c>
      <c r="AH2111" t="s">
        <v>349</v>
      </c>
      <c r="AI2111" t="s">
        <v>348</v>
      </c>
      <c r="AJ2111" t="str">
        <f t="shared" si="1018"/>
        <v/>
      </c>
      <c r="AK2111" t="str">
        <f t="shared" si="998"/>
        <v/>
      </c>
      <c r="AL2111" t="str">
        <f t="shared" si="999"/>
        <v/>
      </c>
      <c r="AM2111" t="str">
        <f t="shared" si="1021"/>
        <v/>
      </c>
      <c r="AN2111" t="str">
        <f t="shared" si="1022"/>
        <v/>
      </c>
      <c r="AO2111" t="str">
        <f t="shared" si="1023"/>
        <v>PAH</v>
      </c>
      <c r="AP2111" t="str">
        <f t="shared" si="1024"/>
        <v/>
      </c>
    </row>
    <row r="2112" spans="1:42" hidden="1" x14ac:dyDescent="0.35">
      <c r="A2112" s="1">
        <v>40871607</v>
      </c>
      <c r="B2112" s="1" t="s">
        <v>584</v>
      </c>
      <c r="C2112" s="1" t="s">
        <v>585</v>
      </c>
      <c r="D2112" s="1">
        <v>2017</v>
      </c>
      <c r="E2112" s="1" t="s">
        <v>618</v>
      </c>
      <c r="F2112" s="1">
        <v>67462</v>
      </c>
      <c r="G2112" s="1" t="s">
        <v>257</v>
      </c>
      <c r="H2112" s="1" t="s">
        <v>94</v>
      </c>
      <c r="I2112" s="1" t="s">
        <v>597</v>
      </c>
      <c r="J2112" s="1">
        <v>2440</v>
      </c>
      <c r="K2112" s="1" t="s">
        <v>345</v>
      </c>
      <c r="L2112" s="1" t="s">
        <v>565</v>
      </c>
      <c r="M2112" s="1" t="s">
        <v>345</v>
      </c>
      <c r="O2112" s="1" t="str">
        <f t="shared" si="1009"/>
        <v>Yes</v>
      </c>
      <c r="P2112" s="1" t="s">
        <v>349</v>
      </c>
      <c r="Q2112" s="1">
        <v>3.95</v>
      </c>
      <c r="R2112" s="1">
        <f t="shared" si="1006"/>
        <v>3.95</v>
      </c>
      <c r="S2112" s="1">
        <v>8</v>
      </c>
      <c r="T2112" s="1" t="s">
        <v>30</v>
      </c>
      <c r="U2112" s="1">
        <f t="shared" ref="U2112:U2120" si="1029">R2112/1000</f>
        <v>3.9500000000000004E-3</v>
      </c>
      <c r="V2112" s="1">
        <f t="shared" ref="V2112:V2120" si="1030">S2112/1000</f>
        <v>8.0000000000000002E-3</v>
      </c>
      <c r="W2112" s="1" t="s">
        <v>231</v>
      </c>
      <c r="X2112" s="1" t="str">
        <f t="shared" si="1020"/>
        <v>No</v>
      </c>
      <c r="AB2112" t="s">
        <v>433</v>
      </c>
      <c r="AC2112" s="1" t="s">
        <v>349</v>
      </c>
      <c r="AD2112" t="str">
        <f t="shared" si="1025"/>
        <v>Yes</v>
      </c>
      <c r="AE2112" t="str">
        <f t="shared" si="1026"/>
        <v>No</v>
      </c>
      <c r="AF2112" t="str">
        <f t="shared" si="1027"/>
        <v>Yes</v>
      </c>
      <c r="AG2112" t="str">
        <f t="shared" si="1028"/>
        <v>Yes</v>
      </c>
      <c r="AH2112" s="1" t="s">
        <v>348</v>
      </c>
      <c r="AI2112" t="s">
        <v>348</v>
      </c>
      <c r="AJ2112" t="str">
        <f t="shared" si="1018"/>
        <v>Pesticide</v>
      </c>
      <c r="AK2112" t="str">
        <f t="shared" si="998"/>
        <v>PCP</v>
      </c>
      <c r="AL2112" t="str">
        <f t="shared" si="999"/>
        <v/>
      </c>
      <c r="AM2112" t="str">
        <f t="shared" si="1021"/>
        <v>Industrial</v>
      </c>
      <c r="AN2112" t="str">
        <f t="shared" si="1022"/>
        <v>Pharmaceutical</v>
      </c>
      <c r="AO2112" t="str">
        <f t="shared" si="1023"/>
        <v/>
      </c>
      <c r="AP2112" t="str">
        <f t="shared" si="1024"/>
        <v/>
      </c>
    </row>
    <row r="2113" spans="1:42" hidden="1" x14ac:dyDescent="0.35">
      <c r="A2113" s="1">
        <v>40871607</v>
      </c>
      <c r="B2113" s="1" t="s">
        <v>584</v>
      </c>
      <c r="C2113" s="1" t="s">
        <v>585</v>
      </c>
      <c r="D2113" s="1">
        <v>2017</v>
      </c>
      <c r="E2113" s="1" t="s">
        <v>618</v>
      </c>
      <c r="F2113" s="1">
        <v>67523</v>
      </c>
      <c r="G2113" s="1" t="s">
        <v>307</v>
      </c>
      <c r="H2113" s="1" t="s">
        <v>141</v>
      </c>
      <c r="I2113" s="1" t="s">
        <v>597</v>
      </c>
      <c r="J2113" s="1">
        <v>2440</v>
      </c>
      <c r="K2113" s="1" t="s">
        <v>345</v>
      </c>
      <c r="L2113" s="1" t="s">
        <v>561</v>
      </c>
      <c r="M2113" s="1"/>
      <c r="N2113" s="1" t="s">
        <v>606</v>
      </c>
      <c r="O2113" s="1" t="str">
        <f t="shared" si="1009"/>
        <v>No</v>
      </c>
      <c r="P2113" s="1" t="s">
        <v>722</v>
      </c>
      <c r="Q2113" s="1">
        <v>27</v>
      </c>
      <c r="R2113" s="1">
        <f t="shared" si="1006"/>
        <v>0</v>
      </c>
      <c r="S2113" s="1">
        <v>10</v>
      </c>
      <c r="T2113" s="1" t="s">
        <v>30</v>
      </c>
      <c r="U2113" s="1">
        <f t="shared" si="1029"/>
        <v>0</v>
      </c>
      <c r="V2113" s="1">
        <f t="shared" si="1030"/>
        <v>0.01</v>
      </c>
      <c r="W2113" s="1" t="s">
        <v>231</v>
      </c>
      <c r="X2113" s="1" t="str">
        <f t="shared" ref="X2113:X2125" si="1031">IF(N2113="E", "Yes", "No")</f>
        <v>No</v>
      </c>
      <c r="AB2113" t="s">
        <v>482</v>
      </c>
      <c r="AC2113" t="str">
        <f t="shared" ref="AC2113:AC2118" si="1032">IF(ISNUMBER(SEARCH("Pesticide, active_ingredient", AB2113)), "Yes", "No")</f>
        <v>No</v>
      </c>
      <c r="AD2113" t="str">
        <f t="shared" si="1025"/>
        <v>No</v>
      </c>
      <c r="AE2113" t="str">
        <f t="shared" si="1026"/>
        <v>No</v>
      </c>
      <c r="AF2113" t="str">
        <f t="shared" si="1027"/>
        <v>Yes</v>
      </c>
      <c r="AG2113" t="str">
        <f t="shared" si="1028"/>
        <v>Yes</v>
      </c>
      <c r="AH2113" s="1" t="s">
        <v>348</v>
      </c>
      <c r="AI2113" t="s">
        <v>348</v>
      </c>
      <c r="AJ2113" t="str">
        <f t="shared" si="1018"/>
        <v/>
      </c>
      <c r="AK2113" t="str">
        <f t="shared" si="998"/>
        <v/>
      </c>
      <c r="AL2113" t="str">
        <f t="shared" si="999"/>
        <v/>
      </c>
      <c r="AM2113" t="str">
        <f t="shared" si="1021"/>
        <v>Industrial</v>
      </c>
      <c r="AN2113" t="str">
        <f t="shared" si="1022"/>
        <v>Pharmaceutical</v>
      </c>
      <c r="AO2113" t="str">
        <f t="shared" si="1023"/>
        <v/>
      </c>
      <c r="AP2113" t="str">
        <f t="shared" si="1024"/>
        <v/>
      </c>
    </row>
    <row r="2114" spans="1:42" hidden="1" x14ac:dyDescent="0.35">
      <c r="A2114" s="1">
        <v>40871607</v>
      </c>
      <c r="B2114" s="1" t="s">
        <v>584</v>
      </c>
      <c r="C2114" s="1" t="s">
        <v>585</v>
      </c>
      <c r="D2114" s="1">
        <v>2017</v>
      </c>
      <c r="E2114" s="1" t="s">
        <v>618</v>
      </c>
      <c r="F2114" s="1">
        <v>67442</v>
      </c>
      <c r="G2114" s="1" t="s">
        <v>239</v>
      </c>
      <c r="H2114" s="1" t="s">
        <v>77</v>
      </c>
      <c r="I2114" s="1" t="s">
        <v>597</v>
      </c>
      <c r="J2114" s="1">
        <v>2440</v>
      </c>
      <c r="K2114" s="1" t="s">
        <v>345</v>
      </c>
      <c r="L2114" s="1" t="s">
        <v>561</v>
      </c>
      <c r="M2114" s="1"/>
      <c r="N2114" s="1" t="s">
        <v>606</v>
      </c>
      <c r="O2114" s="1" t="str">
        <f t="shared" si="1009"/>
        <v>No</v>
      </c>
      <c r="P2114" s="1" t="s">
        <v>722</v>
      </c>
      <c r="Q2114" s="1">
        <v>200</v>
      </c>
      <c r="R2114" s="1">
        <f t="shared" si="1006"/>
        <v>0</v>
      </c>
      <c r="S2114" s="1">
        <v>140</v>
      </c>
      <c r="T2114" s="1" t="s">
        <v>30</v>
      </c>
      <c r="U2114" s="1">
        <f t="shared" si="1029"/>
        <v>0</v>
      </c>
      <c r="V2114" s="1">
        <f t="shared" si="1030"/>
        <v>0.14000000000000001</v>
      </c>
      <c r="W2114" s="1" t="s">
        <v>231</v>
      </c>
      <c r="X2114" s="1" t="str">
        <f t="shared" si="1031"/>
        <v>No</v>
      </c>
      <c r="AB2114" t="s">
        <v>418</v>
      </c>
      <c r="AC2114" t="str">
        <f t="shared" si="1032"/>
        <v>No</v>
      </c>
      <c r="AD2114" t="str">
        <f t="shared" si="1025"/>
        <v>No</v>
      </c>
      <c r="AE2114" t="str">
        <f t="shared" si="1026"/>
        <v>No</v>
      </c>
      <c r="AF2114" t="str">
        <f t="shared" si="1027"/>
        <v>Yes</v>
      </c>
      <c r="AG2114" t="str">
        <f t="shared" si="1028"/>
        <v>Yes</v>
      </c>
      <c r="AH2114" s="1" t="s">
        <v>348</v>
      </c>
      <c r="AI2114" t="s">
        <v>348</v>
      </c>
      <c r="AJ2114" t="str">
        <f t="shared" si="1018"/>
        <v/>
      </c>
      <c r="AK2114" t="str">
        <f t="shared" ref="AK2114:AK2177" si="1033">IF(AD2114="Yes", "PCP", "")</f>
        <v/>
      </c>
      <c r="AL2114" t="str">
        <f t="shared" ref="AL2114:AL2177" si="1034">IF(AE2114="Yes", "Consumer", "")</f>
        <v/>
      </c>
      <c r="AM2114" t="str">
        <f t="shared" si="1021"/>
        <v>Industrial</v>
      </c>
      <c r="AN2114" t="str">
        <f t="shared" si="1022"/>
        <v>Pharmaceutical</v>
      </c>
      <c r="AO2114" t="str">
        <f t="shared" si="1023"/>
        <v/>
      </c>
      <c r="AP2114" t="str">
        <f t="shared" si="1024"/>
        <v/>
      </c>
    </row>
    <row r="2115" spans="1:42" hidden="1" x14ac:dyDescent="0.35">
      <c r="A2115" s="1">
        <v>40871607</v>
      </c>
      <c r="B2115" s="1" t="s">
        <v>584</v>
      </c>
      <c r="C2115" s="1" t="s">
        <v>585</v>
      </c>
      <c r="D2115" s="1">
        <v>2017</v>
      </c>
      <c r="E2115" s="1" t="s">
        <v>618</v>
      </c>
      <c r="F2115" s="1">
        <v>67472</v>
      </c>
      <c r="G2115" s="1" t="s">
        <v>265</v>
      </c>
      <c r="H2115" s="1" t="s">
        <v>102</v>
      </c>
      <c r="I2115" s="1" t="s">
        <v>597</v>
      </c>
      <c r="J2115" s="1">
        <v>2440</v>
      </c>
      <c r="K2115" s="1" t="s">
        <v>345</v>
      </c>
      <c r="L2115" s="1" t="s">
        <v>345</v>
      </c>
      <c r="M2115" s="1"/>
      <c r="N2115" s="1" t="s">
        <v>606</v>
      </c>
      <c r="O2115" s="1" t="str">
        <f t="shared" si="1009"/>
        <v>No</v>
      </c>
      <c r="P2115" s="1" t="s">
        <v>722</v>
      </c>
      <c r="Q2115" s="1">
        <v>140</v>
      </c>
      <c r="R2115" s="1">
        <f t="shared" si="1006"/>
        <v>0</v>
      </c>
      <c r="S2115" s="1">
        <v>140</v>
      </c>
      <c r="T2115" s="1" t="s">
        <v>30</v>
      </c>
      <c r="U2115" s="1">
        <f t="shared" si="1029"/>
        <v>0</v>
      </c>
      <c r="V2115" s="1">
        <f t="shared" si="1030"/>
        <v>0.14000000000000001</v>
      </c>
      <c r="W2115" s="1" t="s">
        <v>231</v>
      </c>
      <c r="X2115" s="1" t="str">
        <f t="shared" si="1031"/>
        <v>No</v>
      </c>
      <c r="AB2115" s="1" t="s">
        <v>441</v>
      </c>
      <c r="AC2115" t="str">
        <f t="shared" si="1032"/>
        <v>No</v>
      </c>
      <c r="AD2115" t="str">
        <f t="shared" si="1025"/>
        <v>No</v>
      </c>
      <c r="AE2115" t="str">
        <f t="shared" si="1026"/>
        <v>No</v>
      </c>
      <c r="AF2115" t="str">
        <f t="shared" si="1027"/>
        <v>No</v>
      </c>
      <c r="AG2115" t="str">
        <f t="shared" si="1028"/>
        <v>Yes</v>
      </c>
      <c r="AH2115" s="1" t="s">
        <v>348</v>
      </c>
      <c r="AI2115" t="s">
        <v>348</v>
      </c>
      <c r="AJ2115" t="str">
        <f t="shared" si="1018"/>
        <v/>
      </c>
      <c r="AK2115" t="str">
        <f t="shared" si="1033"/>
        <v/>
      </c>
      <c r="AL2115" t="str">
        <f t="shared" si="1034"/>
        <v/>
      </c>
      <c r="AM2115" t="str">
        <f t="shared" si="1021"/>
        <v/>
      </c>
      <c r="AN2115" t="str">
        <f t="shared" si="1022"/>
        <v>Pharmaceutical</v>
      </c>
      <c r="AO2115" t="str">
        <f t="shared" si="1023"/>
        <v/>
      </c>
      <c r="AP2115" t="str">
        <f t="shared" si="1024"/>
        <v/>
      </c>
    </row>
    <row r="2116" spans="1:42" hidden="1" x14ac:dyDescent="0.35">
      <c r="A2116" s="1">
        <v>40871607</v>
      </c>
      <c r="B2116" s="1" t="s">
        <v>584</v>
      </c>
      <c r="C2116" s="1" t="s">
        <v>585</v>
      </c>
      <c r="D2116" s="1">
        <v>2017</v>
      </c>
      <c r="E2116" s="1" t="s">
        <v>618</v>
      </c>
      <c r="F2116" s="1">
        <v>67516</v>
      </c>
      <c r="G2116" s="1" t="s">
        <v>301</v>
      </c>
      <c r="H2116" s="1" t="s">
        <v>135</v>
      </c>
      <c r="I2116" s="1" t="s">
        <v>597</v>
      </c>
      <c r="J2116" s="1">
        <v>2440</v>
      </c>
      <c r="K2116" s="1" t="s">
        <v>345</v>
      </c>
      <c r="L2116" s="1" t="s">
        <v>345</v>
      </c>
      <c r="M2116" s="1"/>
      <c r="N2116" s="1" t="s">
        <v>606</v>
      </c>
      <c r="O2116" s="1" t="str">
        <f t="shared" si="1009"/>
        <v>No</v>
      </c>
      <c r="P2116" s="1" t="s">
        <v>722</v>
      </c>
      <c r="Q2116" s="1">
        <v>26</v>
      </c>
      <c r="R2116" s="1">
        <f t="shared" si="1006"/>
        <v>0</v>
      </c>
      <c r="S2116" s="1">
        <v>26</v>
      </c>
      <c r="T2116" s="1" t="s">
        <v>30</v>
      </c>
      <c r="U2116" s="1">
        <f t="shared" si="1029"/>
        <v>0</v>
      </c>
      <c r="V2116" s="1">
        <f t="shared" si="1030"/>
        <v>2.5999999999999999E-2</v>
      </c>
      <c r="W2116" s="1" t="s">
        <v>231</v>
      </c>
      <c r="X2116" s="1" t="str">
        <f t="shared" si="1031"/>
        <v>No</v>
      </c>
      <c r="AB2116" t="s">
        <v>477</v>
      </c>
      <c r="AC2116" t="str">
        <f t="shared" si="1032"/>
        <v>No</v>
      </c>
      <c r="AD2116" t="str">
        <f t="shared" si="1025"/>
        <v>No</v>
      </c>
      <c r="AE2116" t="str">
        <f t="shared" si="1026"/>
        <v>No</v>
      </c>
      <c r="AF2116" t="str">
        <f t="shared" si="1027"/>
        <v>No</v>
      </c>
      <c r="AG2116" t="str">
        <f t="shared" si="1028"/>
        <v>Yes</v>
      </c>
      <c r="AH2116" s="1" t="s">
        <v>348</v>
      </c>
      <c r="AI2116" t="s">
        <v>348</v>
      </c>
      <c r="AJ2116" t="str">
        <f t="shared" si="1018"/>
        <v/>
      </c>
      <c r="AK2116" t="str">
        <f t="shared" si="1033"/>
        <v/>
      </c>
      <c r="AL2116" t="str">
        <f t="shared" si="1034"/>
        <v/>
      </c>
      <c r="AM2116" t="str">
        <f t="shared" si="1021"/>
        <v/>
      </c>
      <c r="AN2116" t="str">
        <f t="shared" si="1022"/>
        <v>Pharmaceutical</v>
      </c>
      <c r="AO2116" t="str">
        <f t="shared" si="1023"/>
        <v/>
      </c>
      <c r="AP2116" t="str">
        <f t="shared" si="1024"/>
        <v/>
      </c>
    </row>
    <row r="2117" spans="1:42" hidden="1" x14ac:dyDescent="0.35">
      <c r="A2117" s="1">
        <v>40871607</v>
      </c>
      <c r="B2117" s="1" t="s">
        <v>584</v>
      </c>
      <c r="C2117" s="1" t="s">
        <v>585</v>
      </c>
      <c r="D2117" s="1">
        <v>2017</v>
      </c>
      <c r="E2117" s="1" t="s">
        <v>618</v>
      </c>
      <c r="F2117" s="1">
        <v>67467</v>
      </c>
      <c r="G2117" s="1" t="s">
        <v>260</v>
      </c>
      <c r="H2117" s="1" t="s">
        <v>97</v>
      </c>
      <c r="I2117" s="1" t="s">
        <v>597</v>
      </c>
      <c r="J2117" s="1">
        <v>2440</v>
      </c>
      <c r="K2117" s="1" t="s">
        <v>345</v>
      </c>
      <c r="L2117" s="1" t="s">
        <v>561</v>
      </c>
      <c r="M2117" s="1"/>
      <c r="N2117" s="1" t="s">
        <v>606</v>
      </c>
      <c r="O2117" s="1" t="str">
        <f t="shared" si="1009"/>
        <v>No</v>
      </c>
      <c r="P2117" s="1" t="s">
        <v>722</v>
      </c>
      <c r="Q2117" s="1">
        <v>200</v>
      </c>
      <c r="R2117" s="1">
        <f t="shared" si="1006"/>
        <v>0</v>
      </c>
      <c r="S2117" s="1">
        <v>105</v>
      </c>
      <c r="T2117" s="1" t="s">
        <v>30</v>
      </c>
      <c r="U2117" s="1">
        <f t="shared" si="1029"/>
        <v>0</v>
      </c>
      <c r="V2117" s="1">
        <f t="shared" si="1030"/>
        <v>0.105</v>
      </c>
      <c r="W2117" s="1" t="s">
        <v>231</v>
      </c>
      <c r="X2117" s="1" t="str">
        <f t="shared" si="1031"/>
        <v>No</v>
      </c>
      <c r="AB2117" t="s">
        <v>436</v>
      </c>
      <c r="AC2117" t="str">
        <f t="shared" si="1032"/>
        <v>No</v>
      </c>
      <c r="AD2117" t="str">
        <f t="shared" si="1025"/>
        <v>No</v>
      </c>
      <c r="AE2117" t="str">
        <f t="shared" si="1026"/>
        <v>No</v>
      </c>
      <c r="AF2117" t="str">
        <f t="shared" si="1027"/>
        <v>Yes</v>
      </c>
      <c r="AG2117" t="str">
        <f t="shared" si="1028"/>
        <v>Yes</v>
      </c>
      <c r="AH2117" s="1" t="s">
        <v>348</v>
      </c>
      <c r="AI2117" t="s">
        <v>348</v>
      </c>
      <c r="AJ2117" t="str">
        <f t="shared" si="1018"/>
        <v/>
      </c>
      <c r="AK2117" t="str">
        <f t="shared" si="1033"/>
        <v/>
      </c>
      <c r="AL2117" t="str">
        <f t="shared" si="1034"/>
        <v/>
      </c>
      <c r="AM2117" t="str">
        <f t="shared" si="1021"/>
        <v>Industrial</v>
      </c>
      <c r="AN2117" t="str">
        <f t="shared" si="1022"/>
        <v>Pharmaceutical</v>
      </c>
      <c r="AO2117" t="str">
        <f t="shared" si="1023"/>
        <v/>
      </c>
      <c r="AP2117" t="str">
        <f t="shared" si="1024"/>
        <v/>
      </c>
    </row>
    <row r="2118" spans="1:42" hidden="1" x14ac:dyDescent="0.35">
      <c r="A2118" s="1">
        <v>40871607</v>
      </c>
      <c r="B2118" s="1" t="s">
        <v>584</v>
      </c>
      <c r="C2118" s="1" t="s">
        <v>585</v>
      </c>
      <c r="D2118" s="1">
        <v>2017</v>
      </c>
      <c r="E2118" s="1" t="s">
        <v>618</v>
      </c>
      <c r="F2118" s="1">
        <v>67515</v>
      </c>
      <c r="G2118" s="1" t="s">
        <v>300</v>
      </c>
      <c r="H2118" s="11" t="s">
        <v>517</v>
      </c>
      <c r="I2118" s="1" t="s">
        <v>597</v>
      </c>
      <c r="J2118" s="1">
        <v>2440</v>
      </c>
      <c r="K2118" s="1" t="s">
        <v>345</v>
      </c>
      <c r="L2118" s="1" t="s">
        <v>345</v>
      </c>
      <c r="M2118" s="1"/>
      <c r="N2118" s="1" t="s">
        <v>606</v>
      </c>
      <c r="O2118" s="1" t="str">
        <f t="shared" si="1009"/>
        <v>No</v>
      </c>
      <c r="P2118" s="1" t="s">
        <v>722</v>
      </c>
      <c r="Q2118" s="1">
        <v>80</v>
      </c>
      <c r="R2118" s="1">
        <f t="shared" si="1006"/>
        <v>0</v>
      </c>
      <c r="S2118" s="1">
        <v>80</v>
      </c>
      <c r="T2118" s="1" t="s">
        <v>30</v>
      </c>
      <c r="U2118" s="1">
        <f t="shared" si="1029"/>
        <v>0</v>
      </c>
      <c r="V2118" s="1">
        <f t="shared" si="1030"/>
        <v>0.08</v>
      </c>
      <c r="W2118" s="1" t="s">
        <v>231</v>
      </c>
      <c r="X2118" s="1" t="str">
        <f t="shared" si="1031"/>
        <v>No</v>
      </c>
      <c r="AB2118" s="1" t="s">
        <v>476</v>
      </c>
      <c r="AC2118" t="str">
        <f t="shared" si="1032"/>
        <v>No</v>
      </c>
      <c r="AD2118" t="str">
        <f t="shared" si="1025"/>
        <v>No</v>
      </c>
      <c r="AE2118" t="str">
        <f t="shared" si="1026"/>
        <v>No</v>
      </c>
      <c r="AF2118" t="str">
        <f t="shared" si="1027"/>
        <v>No</v>
      </c>
      <c r="AG2118" t="str">
        <f t="shared" si="1028"/>
        <v>Yes</v>
      </c>
      <c r="AH2118" s="1" t="s">
        <v>348</v>
      </c>
      <c r="AI2118" t="s">
        <v>348</v>
      </c>
      <c r="AJ2118" t="str">
        <f t="shared" si="1018"/>
        <v/>
      </c>
      <c r="AK2118" t="str">
        <f t="shared" si="1033"/>
        <v/>
      </c>
      <c r="AL2118" t="str">
        <f t="shared" si="1034"/>
        <v/>
      </c>
      <c r="AM2118" t="str">
        <f t="shared" si="1021"/>
        <v/>
      </c>
      <c r="AN2118" t="str">
        <f t="shared" si="1022"/>
        <v>Pharmaceutical</v>
      </c>
      <c r="AO2118" t="str">
        <f t="shared" si="1023"/>
        <v/>
      </c>
      <c r="AP2118" t="str">
        <f t="shared" si="1024"/>
        <v/>
      </c>
    </row>
    <row r="2119" spans="1:42" hidden="1" x14ac:dyDescent="0.35">
      <c r="A2119" s="1">
        <v>40871607</v>
      </c>
      <c r="B2119" s="1" t="s">
        <v>584</v>
      </c>
      <c r="C2119" s="1" t="s">
        <v>585</v>
      </c>
      <c r="D2119" s="1">
        <v>2017</v>
      </c>
      <c r="E2119" s="1" t="s">
        <v>618</v>
      </c>
      <c r="F2119" s="1">
        <v>67501</v>
      </c>
      <c r="G2119" s="1" t="s">
        <v>288</v>
      </c>
      <c r="H2119" s="1" t="s">
        <v>124</v>
      </c>
      <c r="I2119" s="1" t="s">
        <v>597</v>
      </c>
      <c r="J2119" s="1">
        <v>2440</v>
      </c>
      <c r="K2119" s="1" t="s">
        <v>345</v>
      </c>
      <c r="L2119" s="1" t="s">
        <v>568</v>
      </c>
      <c r="M2119" s="1"/>
      <c r="N2119" s="1" t="s">
        <v>606</v>
      </c>
      <c r="O2119" s="1" t="str">
        <f t="shared" si="1009"/>
        <v>No</v>
      </c>
      <c r="P2119" s="1" t="s">
        <v>722</v>
      </c>
      <c r="Q2119" s="1">
        <v>20</v>
      </c>
      <c r="R2119" s="1">
        <f t="shared" si="1006"/>
        <v>0</v>
      </c>
      <c r="S2119" s="1">
        <v>11</v>
      </c>
      <c r="T2119" s="1" t="s">
        <v>30</v>
      </c>
      <c r="U2119" s="1">
        <f t="shared" si="1029"/>
        <v>0</v>
      </c>
      <c r="V2119" s="1">
        <f t="shared" si="1030"/>
        <v>1.0999999999999999E-2</v>
      </c>
      <c r="W2119" s="1" t="s">
        <v>231</v>
      </c>
      <c r="X2119" s="1" t="str">
        <f t="shared" si="1031"/>
        <v>No</v>
      </c>
      <c r="AB2119" t="s">
        <v>463</v>
      </c>
      <c r="AC2119" s="1" t="s">
        <v>349</v>
      </c>
      <c r="AD2119" t="str">
        <f t="shared" si="1025"/>
        <v>Yes</v>
      </c>
      <c r="AE2119" t="str">
        <f t="shared" si="1026"/>
        <v>No</v>
      </c>
      <c r="AF2119" t="str">
        <f t="shared" si="1027"/>
        <v>No</v>
      </c>
      <c r="AG2119" t="str">
        <f t="shared" si="1028"/>
        <v>Yes</v>
      </c>
      <c r="AH2119" s="1" t="s">
        <v>348</v>
      </c>
      <c r="AI2119" t="s">
        <v>348</v>
      </c>
      <c r="AJ2119" t="str">
        <f t="shared" si="1018"/>
        <v>Pesticide</v>
      </c>
      <c r="AK2119" t="str">
        <f t="shared" si="1033"/>
        <v>PCP</v>
      </c>
      <c r="AL2119" t="str">
        <f t="shared" si="1034"/>
        <v/>
      </c>
      <c r="AM2119" t="str">
        <f t="shared" si="1021"/>
        <v/>
      </c>
      <c r="AN2119" t="str">
        <f t="shared" si="1022"/>
        <v>Pharmaceutical</v>
      </c>
      <c r="AO2119" t="str">
        <f t="shared" si="1023"/>
        <v/>
      </c>
      <c r="AP2119" t="str">
        <f t="shared" si="1024"/>
        <v/>
      </c>
    </row>
    <row r="2120" spans="1:42" hidden="1" x14ac:dyDescent="0.35">
      <c r="A2120" s="1">
        <v>40871607</v>
      </c>
      <c r="B2120" s="1" t="s">
        <v>584</v>
      </c>
      <c r="C2120" s="1" t="s">
        <v>585</v>
      </c>
      <c r="D2120" s="1">
        <v>2017</v>
      </c>
      <c r="E2120" s="1" t="s">
        <v>618</v>
      </c>
      <c r="F2120" s="1">
        <v>67493</v>
      </c>
      <c r="G2120" s="1" t="s">
        <v>280</v>
      </c>
      <c r="H2120" s="1" t="s">
        <v>116</v>
      </c>
      <c r="I2120" s="1" t="s">
        <v>597</v>
      </c>
      <c r="J2120" s="1">
        <v>2440</v>
      </c>
      <c r="K2120" s="1" t="s">
        <v>345</v>
      </c>
      <c r="L2120" s="1" t="s">
        <v>544</v>
      </c>
      <c r="M2120" s="1"/>
      <c r="N2120" s="1" t="s">
        <v>606</v>
      </c>
      <c r="O2120" s="1" t="str">
        <f t="shared" si="1009"/>
        <v>No</v>
      </c>
      <c r="P2120" s="1" t="s">
        <v>722</v>
      </c>
      <c r="Q2120" s="1">
        <v>80</v>
      </c>
      <c r="R2120" s="1">
        <f t="shared" si="1006"/>
        <v>0</v>
      </c>
      <c r="S2120" s="1">
        <v>58</v>
      </c>
      <c r="T2120" s="1" t="s">
        <v>30</v>
      </c>
      <c r="U2120" s="1">
        <f t="shared" si="1029"/>
        <v>0</v>
      </c>
      <c r="V2120" s="1">
        <f t="shared" si="1030"/>
        <v>5.8000000000000003E-2</v>
      </c>
      <c r="W2120" s="1" t="s">
        <v>231</v>
      </c>
      <c r="X2120" s="1" t="str">
        <f t="shared" si="1031"/>
        <v>No</v>
      </c>
      <c r="AB2120" t="s">
        <v>456</v>
      </c>
      <c r="AC2120" s="1" t="s">
        <v>349</v>
      </c>
      <c r="AD2120" t="str">
        <f t="shared" si="1025"/>
        <v>Yes</v>
      </c>
      <c r="AE2120" t="str">
        <f t="shared" si="1026"/>
        <v>Yes</v>
      </c>
      <c r="AF2120" t="str">
        <f t="shared" si="1027"/>
        <v>Yes</v>
      </c>
      <c r="AG2120" t="str">
        <f t="shared" si="1028"/>
        <v>Yes</v>
      </c>
      <c r="AH2120" s="1" t="s">
        <v>348</v>
      </c>
      <c r="AI2120" t="s">
        <v>348</v>
      </c>
      <c r="AJ2120" t="str">
        <f t="shared" si="1018"/>
        <v>Pesticide</v>
      </c>
      <c r="AK2120" t="str">
        <f t="shared" si="1033"/>
        <v>PCP</v>
      </c>
      <c r="AL2120" t="str">
        <f t="shared" si="1034"/>
        <v>Consumer</v>
      </c>
      <c r="AM2120" t="str">
        <f t="shared" si="1021"/>
        <v>Industrial</v>
      </c>
      <c r="AN2120" t="str">
        <f t="shared" si="1022"/>
        <v>Pharmaceutical</v>
      </c>
      <c r="AO2120" t="str">
        <f t="shared" si="1023"/>
        <v/>
      </c>
      <c r="AP2120" t="str">
        <f t="shared" si="1024"/>
        <v/>
      </c>
    </row>
    <row r="2121" spans="1:42" hidden="1" x14ac:dyDescent="0.35">
      <c r="A2121" s="1">
        <v>40871607</v>
      </c>
      <c r="B2121" s="1" t="s">
        <v>584</v>
      </c>
      <c r="C2121" s="1" t="s">
        <v>585</v>
      </c>
      <c r="D2121" s="1">
        <v>2017</v>
      </c>
      <c r="E2121" s="1" t="s">
        <v>618</v>
      </c>
      <c r="F2121" s="1">
        <v>63147</v>
      </c>
      <c r="G2121" s="1" t="s">
        <v>605</v>
      </c>
      <c r="H2121" s="1" t="s">
        <v>69</v>
      </c>
      <c r="I2121" s="1" t="s">
        <v>596</v>
      </c>
      <c r="J2121" s="1">
        <v>4433</v>
      </c>
      <c r="K2121" s="1" t="s">
        <v>614</v>
      </c>
      <c r="L2121" s="1" t="s">
        <v>554</v>
      </c>
      <c r="M2121" s="1"/>
      <c r="N2121" s="1" t="s">
        <v>606</v>
      </c>
      <c r="O2121" s="1" t="str">
        <f t="shared" si="1009"/>
        <v>No</v>
      </c>
      <c r="P2121" s="1" t="s">
        <v>722</v>
      </c>
      <c r="Q2121" s="1">
        <v>0.04</v>
      </c>
      <c r="R2121" s="1">
        <f t="shared" si="1006"/>
        <v>0</v>
      </c>
      <c r="S2121" s="1">
        <f>IF(O2121="No", Q2121, " ")</f>
        <v>0.04</v>
      </c>
      <c r="T2121" s="1" t="s">
        <v>7</v>
      </c>
      <c r="U2121" s="1">
        <f>R2121/1</f>
        <v>0</v>
      </c>
      <c r="V2121" s="1">
        <f>S2121</f>
        <v>0.04</v>
      </c>
      <c r="W2121" s="1" t="s">
        <v>177</v>
      </c>
      <c r="X2121" s="1" t="str">
        <f t="shared" si="1031"/>
        <v>No</v>
      </c>
      <c r="AB2121" s="1" t="s">
        <v>410</v>
      </c>
      <c r="AC2121" t="str">
        <f>IF(ISNUMBER(SEARCH("Pesticide, active_ingredient", AB2121)), "Yes", "No")</f>
        <v>No</v>
      </c>
      <c r="AD2121" t="str">
        <f t="shared" si="1025"/>
        <v>No</v>
      </c>
      <c r="AE2121" t="str">
        <f t="shared" si="1026"/>
        <v>Yes</v>
      </c>
      <c r="AF2121" t="str">
        <f t="shared" si="1027"/>
        <v>No</v>
      </c>
      <c r="AG2121" t="str">
        <f t="shared" si="1028"/>
        <v>No</v>
      </c>
      <c r="AH2121" s="1" t="s">
        <v>348</v>
      </c>
      <c r="AI2121" t="s">
        <v>348</v>
      </c>
      <c r="AJ2121" t="str">
        <f t="shared" si="1018"/>
        <v/>
      </c>
      <c r="AK2121" t="str">
        <f t="shared" si="1033"/>
        <v/>
      </c>
      <c r="AL2121" t="str">
        <f t="shared" si="1034"/>
        <v>Consumer</v>
      </c>
      <c r="AM2121" t="str">
        <f t="shared" si="1021"/>
        <v/>
      </c>
      <c r="AN2121" t="str">
        <f t="shared" si="1022"/>
        <v/>
      </c>
      <c r="AO2121" t="str">
        <f t="shared" si="1023"/>
        <v/>
      </c>
      <c r="AP2121" t="str">
        <f t="shared" si="1024"/>
        <v/>
      </c>
    </row>
    <row r="2122" spans="1:42" hidden="1" x14ac:dyDescent="0.35">
      <c r="A2122" s="1">
        <v>40871607</v>
      </c>
      <c r="B2122" s="1" t="s">
        <v>584</v>
      </c>
      <c r="C2122" s="1" t="s">
        <v>585</v>
      </c>
      <c r="D2122" s="1">
        <v>2017</v>
      </c>
      <c r="E2122" s="1" t="s">
        <v>618</v>
      </c>
      <c r="F2122" s="1">
        <v>67521</v>
      </c>
      <c r="G2122" s="1" t="s">
        <v>305</v>
      </c>
      <c r="H2122" s="1" t="s">
        <v>139</v>
      </c>
      <c r="I2122" s="1" t="s">
        <v>597</v>
      </c>
      <c r="J2122" s="1">
        <v>2440</v>
      </c>
      <c r="K2122" s="1" t="s">
        <v>345</v>
      </c>
      <c r="L2122" s="1" t="s">
        <v>345</v>
      </c>
      <c r="M2122" s="1"/>
      <c r="N2122" s="1" t="s">
        <v>606</v>
      </c>
      <c r="O2122" s="1" t="str">
        <f t="shared" si="1009"/>
        <v>No</v>
      </c>
      <c r="P2122" s="1" t="s">
        <v>722</v>
      </c>
      <c r="Q2122" s="1">
        <v>80</v>
      </c>
      <c r="R2122" s="1">
        <f t="shared" si="1006"/>
        <v>0</v>
      </c>
      <c r="S2122" s="1">
        <v>80</v>
      </c>
      <c r="T2122" s="1" t="s">
        <v>30</v>
      </c>
      <c r="U2122" s="1">
        <f t="shared" ref="U2122:V2126" si="1035">R2122/1000</f>
        <v>0</v>
      </c>
      <c r="V2122" s="1">
        <f t="shared" si="1035"/>
        <v>0.08</v>
      </c>
      <c r="W2122" s="1" t="s">
        <v>231</v>
      </c>
      <c r="X2122" s="1" t="str">
        <f t="shared" si="1031"/>
        <v>No</v>
      </c>
      <c r="AB2122" t="s">
        <v>481</v>
      </c>
      <c r="AC2122" t="str">
        <f>IF(ISNUMBER(SEARCH("Pesticide, active_ingredient", AB2122)), "Yes", "No")</f>
        <v>No</v>
      </c>
      <c r="AD2122" t="str">
        <f t="shared" si="1025"/>
        <v>No</v>
      </c>
      <c r="AE2122" t="str">
        <f t="shared" si="1026"/>
        <v>No</v>
      </c>
      <c r="AF2122" t="str">
        <f t="shared" si="1027"/>
        <v>No</v>
      </c>
      <c r="AG2122" t="str">
        <f t="shared" si="1028"/>
        <v>Yes</v>
      </c>
      <c r="AH2122" s="1" t="s">
        <v>348</v>
      </c>
      <c r="AI2122" t="s">
        <v>348</v>
      </c>
      <c r="AJ2122" t="str">
        <f t="shared" si="1018"/>
        <v/>
      </c>
      <c r="AK2122" t="str">
        <f t="shared" si="1033"/>
        <v/>
      </c>
      <c r="AL2122" t="str">
        <f t="shared" si="1034"/>
        <v/>
      </c>
      <c r="AM2122" t="str">
        <f t="shared" si="1021"/>
        <v/>
      </c>
      <c r="AN2122" t="str">
        <f t="shared" si="1022"/>
        <v>Pharmaceutical</v>
      </c>
      <c r="AO2122" t="str">
        <f t="shared" si="1023"/>
        <v/>
      </c>
      <c r="AP2122" t="str">
        <f t="shared" si="1024"/>
        <v/>
      </c>
    </row>
    <row r="2123" spans="1:42" hidden="1" x14ac:dyDescent="0.35">
      <c r="A2123" s="1">
        <v>40871607</v>
      </c>
      <c r="B2123" s="1" t="s">
        <v>584</v>
      </c>
      <c r="C2123" s="1" t="s">
        <v>585</v>
      </c>
      <c r="D2123" s="1">
        <v>2017</v>
      </c>
      <c r="E2123" s="1" t="s">
        <v>618</v>
      </c>
      <c r="F2123" s="1">
        <v>67450</v>
      </c>
      <c r="G2123" s="1" t="s">
        <v>246</v>
      </c>
      <c r="H2123" s="1" t="s">
        <v>84</v>
      </c>
      <c r="I2123" s="1" t="s">
        <v>597</v>
      </c>
      <c r="J2123" s="1">
        <v>2440</v>
      </c>
      <c r="K2123" s="1" t="s">
        <v>345</v>
      </c>
      <c r="L2123" s="1" t="s">
        <v>561</v>
      </c>
      <c r="M2123" s="1"/>
      <c r="N2123" s="1" t="s">
        <v>606</v>
      </c>
      <c r="O2123" s="1" t="str">
        <f t="shared" si="1009"/>
        <v>No</v>
      </c>
      <c r="P2123" s="1" t="s">
        <v>722</v>
      </c>
      <c r="Q2123" s="1">
        <v>27</v>
      </c>
      <c r="R2123" s="1">
        <f t="shared" si="1006"/>
        <v>0</v>
      </c>
      <c r="S2123" s="1">
        <v>26</v>
      </c>
      <c r="T2123" s="1" t="s">
        <v>30</v>
      </c>
      <c r="U2123" s="1">
        <f t="shared" si="1035"/>
        <v>0</v>
      </c>
      <c r="V2123" s="1">
        <f t="shared" si="1035"/>
        <v>2.5999999999999999E-2</v>
      </c>
      <c r="W2123" s="1" t="s">
        <v>231</v>
      </c>
      <c r="X2123" s="1" t="str">
        <f t="shared" si="1031"/>
        <v>No</v>
      </c>
      <c r="AB2123" t="s">
        <v>424</v>
      </c>
      <c r="AC2123" t="str">
        <f>IF(ISNUMBER(SEARCH("Pesticide, active_ingredient", AB2123)), "Yes", "No")</f>
        <v>No</v>
      </c>
      <c r="AD2123" t="str">
        <f t="shared" si="1025"/>
        <v>No</v>
      </c>
      <c r="AE2123" t="str">
        <f t="shared" si="1026"/>
        <v>No</v>
      </c>
      <c r="AF2123" t="str">
        <f t="shared" si="1027"/>
        <v>Yes</v>
      </c>
      <c r="AG2123" t="str">
        <f t="shared" si="1028"/>
        <v>Yes</v>
      </c>
      <c r="AH2123" s="1" t="s">
        <v>348</v>
      </c>
      <c r="AI2123" t="s">
        <v>348</v>
      </c>
      <c r="AJ2123" t="str">
        <f t="shared" si="1018"/>
        <v/>
      </c>
      <c r="AK2123" t="str">
        <f t="shared" si="1033"/>
        <v/>
      </c>
      <c r="AL2123" t="str">
        <f t="shared" si="1034"/>
        <v/>
      </c>
      <c r="AM2123" t="str">
        <f t="shared" si="1021"/>
        <v>Industrial</v>
      </c>
      <c r="AN2123" t="str">
        <f t="shared" si="1022"/>
        <v>Pharmaceutical</v>
      </c>
      <c r="AO2123" t="str">
        <f t="shared" si="1023"/>
        <v/>
      </c>
      <c r="AP2123" t="str">
        <f t="shared" si="1024"/>
        <v/>
      </c>
    </row>
    <row r="2124" spans="1:42" hidden="1" x14ac:dyDescent="0.35">
      <c r="A2124" s="1">
        <v>40871607</v>
      </c>
      <c r="B2124" s="1" t="s">
        <v>584</v>
      </c>
      <c r="C2124" s="1" t="s">
        <v>585</v>
      </c>
      <c r="D2124" s="1">
        <v>2017</v>
      </c>
      <c r="E2124" s="1" t="s">
        <v>618</v>
      </c>
      <c r="F2124" s="1">
        <v>67458</v>
      </c>
      <c r="G2124" s="1" t="s">
        <v>253</v>
      </c>
      <c r="H2124" s="1" t="s">
        <v>91</v>
      </c>
      <c r="I2124" s="1" t="s">
        <v>597</v>
      </c>
      <c r="J2124" s="1">
        <v>2440</v>
      </c>
      <c r="K2124" s="1" t="s">
        <v>345</v>
      </c>
      <c r="L2124" s="1" t="s">
        <v>561</v>
      </c>
      <c r="M2124" s="1"/>
      <c r="N2124" s="1" t="s">
        <v>606</v>
      </c>
      <c r="O2124" s="1" t="str">
        <f t="shared" si="1009"/>
        <v>No</v>
      </c>
      <c r="P2124" s="1" t="s">
        <v>722</v>
      </c>
      <c r="Q2124" s="1">
        <v>80</v>
      </c>
      <c r="R2124" s="1">
        <f t="shared" si="1006"/>
        <v>0</v>
      </c>
      <c r="S2124" s="1">
        <v>80</v>
      </c>
      <c r="T2124" s="1" t="s">
        <v>30</v>
      </c>
      <c r="U2124" s="1">
        <f t="shared" si="1035"/>
        <v>0</v>
      </c>
      <c r="V2124" s="1">
        <f t="shared" si="1035"/>
        <v>0.08</v>
      </c>
      <c r="W2124" s="1" t="s">
        <v>231</v>
      </c>
      <c r="X2124" s="1" t="str">
        <f t="shared" si="1031"/>
        <v>No</v>
      </c>
      <c r="AB2124" t="s">
        <v>429</v>
      </c>
      <c r="AC2124" t="str">
        <f>IF(ISNUMBER(SEARCH("Pesticide, active_ingredient", AB2124)), "Yes", "No")</f>
        <v>No</v>
      </c>
      <c r="AD2124" t="str">
        <f t="shared" si="1025"/>
        <v>No</v>
      </c>
      <c r="AE2124" t="str">
        <f t="shared" si="1026"/>
        <v>No</v>
      </c>
      <c r="AF2124" t="str">
        <f t="shared" si="1027"/>
        <v>Yes</v>
      </c>
      <c r="AG2124" t="str">
        <f t="shared" si="1028"/>
        <v>Yes</v>
      </c>
      <c r="AH2124" s="1" t="s">
        <v>348</v>
      </c>
      <c r="AI2124" t="s">
        <v>348</v>
      </c>
      <c r="AJ2124" t="str">
        <f t="shared" si="1018"/>
        <v/>
      </c>
      <c r="AK2124" t="str">
        <f t="shared" si="1033"/>
        <v/>
      </c>
      <c r="AL2124" t="str">
        <f t="shared" si="1034"/>
        <v/>
      </c>
      <c r="AM2124" t="str">
        <f t="shared" si="1021"/>
        <v>Industrial</v>
      </c>
      <c r="AN2124" t="str">
        <f t="shared" si="1022"/>
        <v>Pharmaceutical</v>
      </c>
      <c r="AO2124" t="str">
        <f t="shared" si="1023"/>
        <v/>
      </c>
      <c r="AP2124" t="str">
        <f t="shared" si="1024"/>
        <v/>
      </c>
    </row>
    <row r="2125" spans="1:42" hidden="1" x14ac:dyDescent="0.35">
      <c r="A2125" s="1">
        <v>40871607</v>
      </c>
      <c r="B2125" s="1" t="s">
        <v>584</v>
      </c>
      <c r="C2125" s="1" t="s">
        <v>585</v>
      </c>
      <c r="D2125" s="1">
        <v>2017</v>
      </c>
      <c r="E2125" s="1" t="s">
        <v>618</v>
      </c>
      <c r="F2125" s="1">
        <v>67466</v>
      </c>
      <c r="G2125" s="1" t="s">
        <v>259</v>
      </c>
      <c r="H2125" s="1" t="s">
        <v>96</v>
      </c>
      <c r="I2125" s="1" t="s">
        <v>597</v>
      </c>
      <c r="J2125" s="1">
        <v>2440</v>
      </c>
      <c r="K2125" s="1" t="s">
        <v>345</v>
      </c>
      <c r="L2125" s="1" t="s">
        <v>567</v>
      </c>
      <c r="M2125" s="1"/>
      <c r="N2125" s="1" t="s">
        <v>606</v>
      </c>
      <c r="O2125" s="1" t="str">
        <f t="shared" si="1009"/>
        <v>No</v>
      </c>
      <c r="P2125" s="1" t="s">
        <v>722</v>
      </c>
      <c r="Q2125" s="1">
        <v>188</v>
      </c>
      <c r="R2125" s="1">
        <f t="shared" si="1006"/>
        <v>0</v>
      </c>
      <c r="S2125" s="1">
        <v>188</v>
      </c>
      <c r="T2125" s="1" t="s">
        <v>30</v>
      </c>
      <c r="U2125" s="1">
        <f t="shared" si="1035"/>
        <v>0</v>
      </c>
      <c r="V2125" s="1">
        <f t="shared" si="1035"/>
        <v>0.188</v>
      </c>
      <c r="W2125" s="1" t="s">
        <v>231</v>
      </c>
      <c r="X2125" s="1" t="str">
        <f t="shared" si="1031"/>
        <v>No</v>
      </c>
      <c r="AB2125" t="s">
        <v>435</v>
      </c>
      <c r="AC2125" s="1" t="s">
        <v>349</v>
      </c>
      <c r="AD2125" t="str">
        <f t="shared" si="1025"/>
        <v>No</v>
      </c>
      <c r="AE2125" t="str">
        <f t="shared" si="1026"/>
        <v>No</v>
      </c>
      <c r="AF2125" t="str">
        <f t="shared" si="1027"/>
        <v>Yes</v>
      </c>
      <c r="AG2125" t="str">
        <f t="shared" si="1028"/>
        <v>Yes</v>
      </c>
      <c r="AH2125" s="1" t="s">
        <v>348</v>
      </c>
      <c r="AI2125" t="s">
        <v>348</v>
      </c>
      <c r="AJ2125" t="str">
        <f t="shared" si="1018"/>
        <v>Pesticide</v>
      </c>
      <c r="AK2125" t="str">
        <f t="shared" si="1033"/>
        <v/>
      </c>
      <c r="AL2125" t="str">
        <f t="shared" si="1034"/>
        <v/>
      </c>
      <c r="AM2125" t="str">
        <f t="shared" si="1021"/>
        <v>Industrial</v>
      </c>
      <c r="AN2125" t="str">
        <f t="shared" si="1022"/>
        <v>Pharmaceutical</v>
      </c>
      <c r="AO2125" t="str">
        <f t="shared" si="1023"/>
        <v/>
      </c>
      <c r="AP2125" t="str">
        <f t="shared" si="1024"/>
        <v/>
      </c>
    </row>
    <row r="2126" spans="1:42" x14ac:dyDescent="0.35">
      <c r="A2126" s="1">
        <v>40871607</v>
      </c>
      <c r="B2126" s="1" t="s">
        <v>584</v>
      </c>
      <c r="C2126" s="1" t="s">
        <v>585</v>
      </c>
      <c r="D2126" s="1">
        <v>2017</v>
      </c>
      <c r="E2126" s="1" t="s">
        <v>618</v>
      </c>
      <c r="F2126" s="1">
        <v>67464</v>
      </c>
      <c r="G2126" s="1" t="s">
        <v>258</v>
      </c>
      <c r="H2126" s="1" t="s">
        <v>95</v>
      </c>
      <c r="I2126" s="1" t="s">
        <v>597</v>
      </c>
      <c r="J2126" s="1">
        <v>2440</v>
      </c>
      <c r="K2126" s="1" t="s">
        <v>345</v>
      </c>
      <c r="L2126" s="1" t="s">
        <v>566</v>
      </c>
      <c r="M2126" s="1" t="s">
        <v>345</v>
      </c>
      <c r="O2126" s="1" t="str">
        <f t="shared" si="1009"/>
        <v>Yes</v>
      </c>
      <c r="P2126" s="1" t="s">
        <v>349</v>
      </c>
      <c r="Q2126" s="1">
        <v>3.37</v>
      </c>
      <c r="R2126" s="1">
        <f t="shared" si="1006"/>
        <v>3.37</v>
      </c>
      <c r="S2126" s="1">
        <v>12</v>
      </c>
      <c r="T2126" s="1" t="s">
        <v>30</v>
      </c>
      <c r="U2126" s="1">
        <f t="shared" si="1035"/>
        <v>3.3700000000000002E-3</v>
      </c>
      <c r="V2126" s="1">
        <f t="shared" si="1035"/>
        <v>1.2E-2</v>
      </c>
      <c r="W2126" s="1" t="s">
        <v>231</v>
      </c>
      <c r="X2126" s="1" t="str">
        <f>IF(S2126&lt;R2126, "Yes*", "No")</f>
        <v>No</v>
      </c>
      <c r="AB2126" t="s">
        <v>434</v>
      </c>
      <c r="AC2126" t="str">
        <f t="shared" ref="AC2126:AC2152" si="1036">IF(ISNUMBER(SEARCH("Pesticide, active_ingredient", AB2126)), "Yes", "No")</f>
        <v>No</v>
      </c>
      <c r="AD2126" t="str">
        <f t="shared" si="1025"/>
        <v>Yes</v>
      </c>
      <c r="AE2126" t="str">
        <f t="shared" si="1026"/>
        <v>No</v>
      </c>
      <c r="AF2126" t="str">
        <f t="shared" si="1027"/>
        <v>Yes</v>
      </c>
      <c r="AG2126" t="str">
        <f t="shared" si="1028"/>
        <v>Yes</v>
      </c>
      <c r="AH2126" s="1" t="s">
        <v>348</v>
      </c>
      <c r="AI2126" t="s">
        <v>348</v>
      </c>
      <c r="AJ2126" t="str">
        <f t="shared" si="1018"/>
        <v/>
      </c>
      <c r="AK2126" t="str">
        <f t="shared" si="1033"/>
        <v>PCP</v>
      </c>
      <c r="AL2126" t="str">
        <f t="shared" si="1034"/>
        <v/>
      </c>
      <c r="AM2126" t="str">
        <f t="shared" si="1021"/>
        <v>Industrial</v>
      </c>
      <c r="AN2126" t="str">
        <f t="shared" si="1022"/>
        <v>Pharmaceutical</v>
      </c>
      <c r="AO2126" t="str">
        <f t="shared" si="1023"/>
        <v/>
      </c>
      <c r="AP2126" t="str">
        <f t="shared" si="1024"/>
        <v/>
      </c>
    </row>
    <row r="2127" spans="1:42" hidden="1" x14ac:dyDescent="0.35">
      <c r="A2127" s="1">
        <v>40871607</v>
      </c>
      <c r="B2127" s="1" t="s">
        <v>584</v>
      </c>
      <c r="C2127" s="1" t="s">
        <v>585</v>
      </c>
      <c r="D2127" s="1">
        <v>2017</v>
      </c>
      <c r="E2127" s="1" t="s">
        <v>618</v>
      </c>
      <c r="F2127" s="1">
        <v>4254</v>
      </c>
      <c r="G2127" s="1" t="s">
        <v>176</v>
      </c>
      <c r="H2127" s="1" t="s">
        <v>6</v>
      </c>
      <c r="I2127" s="1" t="s">
        <v>596</v>
      </c>
      <c r="J2127" s="1">
        <v>4433</v>
      </c>
      <c r="K2127" s="1" t="s">
        <v>614</v>
      </c>
      <c r="L2127" s="1" t="s">
        <v>530</v>
      </c>
      <c r="M2127" s="1"/>
      <c r="N2127" s="1" t="s">
        <v>606</v>
      </c>
      <c r="O2127" s="1" t="str">
        <f t="shared" si="1009"/>
        <v>No</v>
      </c>
      <c r="P2127" s="1" t="s">
        <v>722</v>
      </c>
      <c r="Q2127" s="1">
        <v>0.16</v>
      </c>
      <c r="R2127" s="1">
        <f t="shared" si="1006"/>
        <v>0</v>
      </c>
      <c r="S2127" s="1">
        <v>0.16</v>
      </c>
      <c r="T2127" s="1" t="s">
        <v>7</v>
      </c>
      <c r="U2127" s="1">
        <f>R2127/1</f>
        <v>0</v>
      </c>
      <c r="V2127" s="1">
        <f>S2127</f>
        <v>0.16</v>
      </c>
      <c r="W2127" s="1" t="s">
        <v>177</v>
      </c>
      <c r="X2127" s="1" t="str">
        <f t="shared" ref="X2127:X2133" si="1037">IF(N2127="E", "Yes", "No")</f>
        <v>No</v>
      </c>
      <c r="AB2127" t="s">
        <v>347</v>
      </c>
      <c r="AC2127" t="str">
        <f t="shared" si="1036"/>
        <v>Yes</v>
      </c>
      <c r="AD2127" t="str">
        <f t="shared" si="1025"/>
        <v>No</v>
      </c>
      <c r="AE2127" t="str">
        <f t="shared" si="1026"/>
        <v>No</v>
      </c>
      <c r="AF2127" t="str">
        <f t="shared" si="1027"/>
        <v>No</v>
      </c>
      <c r="AG2127" t="str">
        <f t="shared" si="1028"/>
        <v>No</v>
      </c>
      <c r="AH2127" t="s">
        <v>348</v>
      </c>
      <c r="AI2127" t="s">
        <v>348</v>
      </c>
      <c r="AJ2127" t="str">
        <f t="shared" si="1018"/>
        <v>Pesticide</v>
      </c>
      <c r="AK2127" t="str">
        <f t="shared" si="1033"/>
        <v/>
      </c>
      <c r="AL2127" t="str">
        <f t="shared" si="1034"/>
        <v/>
      </c>
      <c r="AM2127" t="str">
        <f t="shared" si="1021"/>
        <v/>
      </c>
      <c r="AN2127" t="str">
        <f t="shared" si="1022"/>
        <v/>
      </c>
      <c r="AO2127" t="str">
        <f t="shared" si="1023"/>
        <v/>
      </c>
      <c r="AP2127" t="str">
        <f t="shared" si="1024"/>
        <v/>
      </c>
    </row>
    <row r="2128" spans="1:42" hidden="1" x14ac:dyDescent="0.35">
      <c r="A2128" s="1">
        <v>40871607</v>
      </c>
      <c r="B2128" s="1" t="s">
        <v>584</v>
      </c>
      <c r="C2128" s="1" t="s">
        <v>585</v>
      </c>
      <c r="D2128" s="1">
        <v>2017</v>
      </c>
      <c r="E2128" s="1" t="s">
        <v>618</v>
      </c>
      <c r="F2128" s="1">
        <v>62818</v>
      </c>
      <c r="G2128" s="1" t="s">
        <v>218</v>
      </c>
      <c r="H2128" s="1" t="s">
        <v>55</v>
      </c>
      <c r="I2128" s="1" t="s">
        <v>596</v>
      </c>
      <c r="J2128" s="1">
        <v>4433</v>
      </c>
      <c r="K2128" s="1" t="s">
        <v>614</v>
      </c>
      <c r="L2128" s="1" t="s">
        <v>558</v>
      </c>
      <c r="M2128" s="1"/>
      <c r="N2128" s="1" t="s">
        <v>606</v>
      </c>
      <c r="O2128" s="1" t="str">
        <f t="shared" si="1009"/>
        <v>No</v>
      </c>
      <c r="P2128" s="1" t="s">
        <v>722</v>
      </c>
      <c r="Q2128" s="1">
        <v>1.6</v>
      </c>
      <c r="R2128" s="1">
        <f t="shared" si="1006"/>
        <v>0</v>
      </c>
      <c r="S2128" s="1">
        <v>1.6</v>
      </c>
      <c r="T2128" s="1" t="s">
        <v>7</v>
      </c>
      <c r="U2128" s="1">
        <f>R2128/1</f>
        <v>0</v>
      </c>
      <c r="V2128" s="1">
        <f>S2128</f>
        <v>1.6</v>
      </c>
      <c r="W2128" s="1" t="s">
        <v>177</v>
      </c>
      <c r="X2128" s="1" t="str">
        <f t="shared" si="1037"/>
        <v>No</v>
      </c>
      <c r="AB2128" t="s">
        <v>394</v>
      </c>
      <c r="AC2128" t="str">
        <f t="shared" si="1036"/>
        <v>No</v>
      </c>
      <c r="AD2128" t="str">
        <f t="shared" si="1025"/>
        <v>Yes</v>
      </c>
      <c r="AE2128" t="str">
        <f t="shared" si="1026"/>
        <v>Yes</v>
      </c>
      <c r="AF2128" t="str">
        <f t="shared" si="1027"/>
        <v>No</v>
      </c>
      <c r="AG2128" t="str">
        <f t="shared" si="1028"/>
        <v>Yes</v>
      </c>
      <c r="AH2128" s="1" t="s">
        <v>348</v>
      </c>
      <c r="AI2128" t="s">
        <v>348</v>
      </c>
      <c r="AJ2128" t="str">
        <f t="shared" si="1018"/>
        <v/>
      </c>
      <c r="AK2128" t="str">
        <f t="shared" si="1033"/>
        <v>PCP</v>
      </c>
      <c r="AL2128" t="str">
        <f t="shared" si="1034"/>
        <v>Consumer</v>
      </c>
      <c r="AM2128" t="str">
        <f t="shared" si="1021"/>
        <v/>
      </c>
      <c r="AN2128" t="str">
        <f t="shared" si="1022"/>
        <v>Pharmaceutical</v>
      </c>
      <c r="AO2128" t="str">
        <f t="shared" si="1023"/>
        <v/>
      </c>
      <c r="AP2128" t="str">
        <f t="shared" si="1024"/>
        <v/>
      </c>
    </row>
    <row r="2129" spans="1:42" hidden="1" x14ac:dyDescent="0.35">
      <c r="A2129" s="1">
        <v>40871607</v>
      </c>
      <c r="B2129" s="1" t="s">
        <v>584</v>
      </c>
      <c r="C2129" s="1" t="s">
        <v>585</v>
      </c>
      <c r="D2129" s="1">
        <v>2017</v>
      </c>
      <c r="E2129" s="1" t="s">
        <v>618</v>
      </c>
      <c r="F2129" s="1">
        <v>67492</v>
      </c>
      <c r="G2129" s="1" t="s">
        <v>279</v>
      </c>
      <c r="H2129" s="1" t="s">
        <v>115</v>
      </c>
      <c r="I2129" s="1" t="s">
        <v>597</v>
      </c>
      <c r="J2129" s="1">
        <v>2440</v>
      </c>
      <c r="K2129" s="1" t="s">
        <v>345</v>
      </c>
      <c r="L2129" s="1" t="s">
        <v>566</v>
      </c>
      <c r="M2129" s="1" t="s">
        <v>345</v>
      </c>
      <c r="N2129" s="1" t="s">
        <v>607</v>
      </c>
      <c r="O2129" s="1" t="str">
        <f t="shared" si="1009"/>
        <v>Yes</v>
      </c>
      <c r="P2129" s="1" t="s">
        <v>349</v>
      </c>
      <c r="Q2129" s="1">
        <v>204</v>
      </c>
      <c r="R2129" s="1">
        <f t="shared" si="1006"/>
        <v>204</v>
      </c>
      <c r="S2129" s="1">
        <v>13</v>
      </c>
      <c r="T2129" s="1" t="s">
        <v>30</v>
      </c>
      <c r="U2129" s="1">
        <f>R2129/1000</f>
        <v>0.20399999999999999</v>
      </c>
      <c r="V2129" s="1">
        <f>S2129/1000</f>
        <v>1.2999999999999999E-2</v>
      </c>
      <c r="W2129" s="1" t="s">
        <v>231</v>
      </c>
      <c r="X2129" s="1" t="str">
        <f t="shared" si="1037"/>
        <v>Yes</v>
      </c>
      <c r="AB2129" t="s">
        <v>455</v>
      </c>
      <c r="AC2129" t="str">
        <f t="shared" si="1036"/>
        <v>No</v>
      </c>
      <c r="AD2129" t="str">
        <f t="shared" si="1025"/>
        <v>Yes</v>
      </c>
      <c r="AE2129" t="str">
        <f t="shared" si="1026"/>
        <v>No</v>
      </c>
      <c r="AF2129" t="str">
        <f t="shared" si="1027"/>
        <v>Yes</v>
      </c>
      <c r="AG2129" t="str">
        <f t="shared" si="1028"/>
        <v>Yes</v>
      </c>
      <c r="AH2129" s="1" t="s">
        <v>348</v>
      </c>
      <c r="AI2129" t="s">
        <v>348</v>
      </c>
      <c r="AJ2129" t="str">
        <f t="shared" si="1018"/>
        <v/>
      </c>
      <c r="AK2129" t="str">
        <f t="shared" si="1033"/>
        <v>PCP</v>
      </c>
      <c r="AL2129" t="str">
        <f t="shared" si="1034"/>
        <v/>
      </c>
      <c r="AM2129" t="str">
        <f t="shared" si="1021"/>
        <v>Industrial</v>
      </c>
      <c r="AN2129" t="str">
        <f t="shared" si="1022"/>
        <v>Pharmaceutical</v>
      </c>
      <c r="AO2129" t="str">
        <f t="shared" si="1023"/>
        <v/>
      </c>
      <c r="AP2129" t="str">
        <f t="shared" si="1024"/>
        <v/>
      </c>
    </row>
    <row r="2130" spans="1:42" hidden="1" x14ac:dyDescent="0.35">
      <c r="A2130" s="1">
        <v>40871607</v>
      </c>
      <c r="B2130" s="1" t="s">
        <v>584</v>
      </c>
      <c r="C2130" s="1" t="s">
        <v>585</v>
      </c>
      <c r="D2130" s="1">
        <v>2017</v>
      </c>
      <c r="E2130" s="1" t="s">
        <v>618</v>
      </c>
      <c r="F2130" s="1">
        <v>62805</v>
      </c>
      <c r="G2130" s="1" t="s">
        <v>208</v>
      </c>
      <c r="H2130" s="1" t="s">
        <v>42</v>
      </c>
      <c r="I2130" s="1" t="s">
        <v>596</v>
      </c>
      <c r="J2130" s="1">
        <v>4433</v>
      </c>
      <c r="K2130" s="1" t="s">
        <v>614</v>
      </c>
      <c r="L2130" s="1" t="s">
        <v>507</v>
      </c>
      <c r="M2130" s="1"/>
      <c r="N2130" s="1" t="s">
        <v>606</v>
      </c>
      <c r="O2130" s="1" t="str">
        <f t="shared" si="1009"/>
        <v>No</v>
      </c>
      <c r="P2130" s="1" t="s">
        <v>722</v>
      </c>
      <c r="Q2130" s="1">
        <v>0.04</v>
      </c>
      <c r="R2130" s="1">
        <f t="shared" si="1006"/>
        <v>0</v>
      </c>
      <c r="S2130" s="1">
        <v>0.04</v>
      </c>
      <c r="T2130" s="1" t="s">
        <v>7</v>
      </c>
      <c r="U2130" s="1">
        <f>R2130/1</f>
        <v>0</v>
      </c>
      <c r="V2130" s="1">
        <f>S2130</f>
        <v>0.04</v>
      </c>
      <c r="W2130" s="1" t="s">
        <v>177</v>
      </c>
      <c r="X2130" s="1" t="str">
        <f t="shared" si="1037"/>
        <v>No</v>
      </c>
      <c r="AB2130" s="1" t="s">
        <v>381</v>
      </c>
      <c r="AC2130" t="str">
        <f t="shared" si="1036"/>
        <v>No</v>
      </c>
      <c r="AD2130" t="str">
        <f t="shared" si="1025"/>
        <v>No</v>
      </c>
      <c r="AE2130" t="str">
        <f t="shared" si="1026"/>
        <v>No</v>
      </c>
      <c r="AF2130" t="str">
        <f t="shared" si="1027"/>
        <v>No</v>
      </c>
      <c r="AG2130" t="str">
        <f t="shared" si="1028"/>
        <v>No</v>
      </c>
      <c r="AH2130" s="1" t="s">
        <v>349</v>
      </c>
      <c r="AI2130" t="s">
        <v>348</v>
      </c>
      <c r="AJ2130" t="str">
        <f t="shared" si="1018"/>
        <v/>
      </c>
      <c r="AK2130" t="str">
        <f t="shared" si="1033"/>
        <v/>
      </c>
      <c r="AL2130" t="str">
        <f t="shared" si="1034"/>
        <v/>
      </c>
      <c r="AM2130" t="str">
        <f t="shared" si="1021"/>
        <v/>
      </c>
      <c r="AN2130" t="str">
        <f t="shared" si="1022"/>
        <v/>
      </c>
      <c r="AO2130" t="str">
        <f t="shared" si="1023"/>
        <v>PAH</v>
      </c>
      <c r="AP2130" t="str">
        <f t="shared" si="1024"/>
        <v/>
      </c>
    </row>
    <row r="2131" spans="1:42" hidden="1" x14ac:dyDescent="0.35">
      <c r="A2131" s="1">
        <v>40871607</v>
      </c>
      <c r="B2131" s="1" t="s">
        <v>584</v>
      </c>
      <c r="C2131" s="1" t="s">
        <v>585</v>
      </c>
      <c r="D2131" s="1">
        <v>2017</v>
      </c>
      <c r="E2131" s="1" t="s">
        <v>618</v>
      </c>
      <c r="F2131" s="1">
        <v>67494</v>
      </c>
      <c r="G2131" s="1" t="s">
        <v>281</v>
      </c>
      <c r="H2131" s="1" t="s">
        <v>117</v>
      </c>
      <c r="I2131" s="1" t="s">
        <v>597</v>
      </c>
      <c r="J2131" s="1">
        <v>2440</v>
      </c>
      <c r="K2131" s="1" t="s">
        <v>345</v>
      </c>
      <c r="L2131" s="1" t="s">
        <v>566</v>
      </c>
      <c r="M2131" s="1"/>
      <c r="N2131" s="1" t="s">
        <v>606</v>
      </c>
      <c r="O2131" s="1" t="str">
        <f t="shared" si="1009"/>
        <v>No</v>
      </c>
      <c r="P2131" s="1" t="s">
        <v>722</v>
      </c>
      <c r="Q2131" s="1">
        <v>140</v>
      </c>
      <c r="R2131" s="1">
        <f t="shared" ref="R2131:R2194" si="1038">IF(O2131="No", 0, Q2131)</f>
        <v>0</v>
      </c>
      <c r="S2131" s="1">
        <v>80</v>
      </c>
      <c r="T2131" s="1" t="s">
        <v>30</v>
      </c>
      <c r="U2131" s="1">
        <f t="shared" ref="U2131:V2133" si="1039">R2131/1000</f>
        <v>0</v>
      </c>
      <c r="V2131" s="1">
        <f t="shared" si="1039"/>
        <v>0.08</v>
      </c>
      <c r="W2131" s="1" t="s">
        <v>231</v>
      </c>
      <c r="X2131" s="1" t="str">
        <f t="shared" si="1037"/>
        <v>No</v>
      </c>
      <c r="AB2131" t="s">
        <v>457</v>
      </c>
      <c r="AC2131" t="str">
        <f t="shared" si="1036"/>
        <v>No</v>
      </c>
      <c r="AD2131" t="str">
        <f t="shared" si="1025"/>
        <v>Yes</v>
      </c>
      <c r="AE2131" t="str">
        <f t="shared" si="1026"/>
        <v>No</v>
      </c>
      <c r="AF2131" t="str">
        <f t="shared" si="1027"/>
        <v>Yes</v>
      </c>
      <c r="AG2131" t="str">
        <f t="shared" si="1028"/>
        <v>Yes</v>
      </c>
      <c r="AH2131" s="1" t="s">
        <v>348</v>
      </c>
      <c r="AI2131" t="s">
        <v>348</v>
      </c>
      <c r="AJ2131" t="str">
        <f t="shared" si="1018"/>
        <v/>
      </c>
      <c r="AK2131" t="str">
        <f t="shared" si="1033"/>
        <v>PCP</v>
      </c>
      <c r="AL2131" t="str">
        <f t="shared" si="1034"/>
        <v/>
      </c>
      <c r="AM2131" t="str">
        <f t="shared" si="1021"/>
        <v>Industrial</v>
      </c>
      <c r="AN2131" t="str">
        <f t="shared" si="1022"/>
        <v>Pharmaceutical</v>
      </c>
      <c r="AO2131" t="str">
        <f t="shared" si="1023"/>
        <v/>
      </c>
      <c r="AP2131" t="str">
        <f t="shared" si="1024"/>
        <v/>
      </c>
    </row>
    <row r="2132" spans="1:42" hidden="1" x14ac:dyDescent="0.35">
      <c r="A2132" s="1">
        <v>40871607</v>
      </c>
      <c r="B2132" s="1" t="s">
        <v>584</v>
      </c>
      <c r="C2132" s="1" t="s">
        <v>585</v>
      </c>
      <c r="D2132" s="1">
        <v>2017</v>
      </c>
      <c r="E2132" s="1" t="s">
        <v>618</v>
      </c>
      <c r="F2132" s="1">
        <v>67447</v>
      </c>
      <c r="G2132" s="1" t="s">
        <v>243</v>
      </c>
      <c r="H2132" s="1" t="s">
        <v>81</v>
      </c>
      <c r="I2132" s="1" t="s">
        <v>597</v>
      </c>
      <c r="J2132" s="1">
        <v>2440</v>
      </c>
      <c r="K2132" s="1" t="s">
        <v>345</v>
      </c>
      <c r="L2132" s="1" t="s">
        <v>563</v>
      </c>
      <c r="M2132" s="1"/>
      <c r="N2132" s="1" t="s">
        <v>606</v>
      </c>
      <c r="O2132" s="1" t="str">
        <f t="shared" si="1009"/>
        <v>No</v>
      </c>
      <c r="P2132" s="1" t="s">
        <v>722</v>
      </c>
      <c r="Q2132" s="1">
        <v>19</v>
      </c>
      <c r="R2132" s="1">
        <f t="shared" si="1038"/>
        <v>0</v>
      </c>
      <c r="S2132" s="1">
        <v>48</v>
      </c>
      <c r="T2132" s="1" t="s">
        <v>30</v>
      </c>
      <c r="U2132" s="1">
        <f t="shared" si="1039"/>
        <v>0</v>
      </c>
      <c r="V2132" s="1">
        <f t="shared" si="1039"/>
        <v>4.8000000000000001E-2</v>
      </c>
      <c r="W2132" s="1" t="s">
        <v>231</v>
      </c>
      <c r="X2132" s="1" t="str">
        <f t="shared" si="1037"/>
        <v>No</v>
      </c>
      <c r="AB2132" t="s">
        <v>421</v>
      </c>
      <c r="AC2132" t="str">
        <f t="shared" si="1036"/>
        <v>No</v>
      </c>
      <c r="AD2132" t="str">
        <f t="shared" si="1025"/>
        <v>Yes</v>
      </c>
      <c r="AE2132" t="str">
        <f t="shared" si="1026"/>
        <v>No</v>
      </c>
      <c r="AF2132" t="str">
        <f t="shared" si="1027"/>
        <v>No</v>
      </c>
      <c r="AG2132" t="str">
        <f t="shared" si="1028"/>
        <v>Yes</v>
      </c>
      <c r="AH2132" s="1" t="s">
        <v>348</v>
      </c>
      <c r="AI2132" t="s">
        <v>348</v>
      </c>
      <c r="AJ2132" t="str">
        <f t="shared" si="1018"/>
        <v/>
      </c>
      <c r="AK2132" t="str">
        <f t="shared" si="1033"/>
        <v>PCP</v>
      </c>
      <c r="AL2132" t="str">
        <f t="shared" si="1034"/>
        <v/>
      </c>
      <c r="AM2132" t="str">
        <f t="shared" si="1021"/>
        <v/>
      </c>
      <c r="AN2132" t="str">
        <f t="shared" si="1022"/>
        <v>Pharmaceutical</v>
      </c>
      <c r="AO2132" t="str">
        <f t="shared" si="1023"/>
        <v/>
      </c>
      <c r="AP2132" t="str">
        <f t="shared" si="1024"/>
        <v/>
      </c>
    </row>
    <row r="2133" spans="1:42" hidden="1" x14ac:dyDescent="0.35">
      <c r="A2133" s="1">
        <v>40871607</v>
      </c>
      <c r="B2133" s="1" t="s">
        <v>584</v>
      </c>
      <c r="C2133" s="1" t="s">
        <v>585</v>
      </c>
      <c r="D2133" s="1">
        <v>2017</v>
      </c>
      <c r="E2133" s="1" t="s">
        <v>618</v>
      </c>
      <c r="F2133" s="1">
        <v>67525</v>
      </c>
      <c r="G2133" s="1" t="s">
        <v>309</v>
      </c>
      <c r="H2133" s="1" t="s">
        <v>143</v>
      </c>
      <c r="I2133" s="1" t="s">
        <v>597</v>
      </c>
      <c r="J2133" s="1">
        <v>2440</v>
      </c>
      <c r="K2133" s="1" t="s">
        <v>345</v>
      </c>
      <c r="L2133" s="1" t="s">
        <v>566</v>
      </c>
      <c r="M2133" s="1"/>
      <c r="N2133" s="1" t="s">
        <v>606</v>
      </c>
      <c r="O2133" s="1" t="str">
        <f t="shared" si="1009"/>
        <v>No</v>
      </c>
      <c r="P2133" s="1" t="s">
        <v>722</v>
      </c>
      <c r="Q2133" s="1">
        <v>200</v>
      </c>
      <c r="R2133" s="1">
        <f t="shared" si="1038"/>
        <v>0</v>
      </c>
      <c r="S2133" s="1">
        <v>52</v>
      </c>
      <c r="T2133" s="1" t="s">
        <v>30</v>
      </c>
      <c r="U2133" s="1">
        <f t="shared" si="1039"/>
        <v>0</v>
      </c>
      <c r="V2133" s="1">
        <f t="shared" si="1039"/>
        <v>5.1999999999999998E-2</v>
      </c>
      <c r="W2133" s="1" t="s">
        <v>231</v>
      </c>
      <c r="X2133" s="1" t="str">
        <f t="shared" si="1037"/>
        <v>No</v>
      </c>
      <c r="AB2133" t="s">
        <v>484</v>
      </c>
      <c r="AC2133" t="str">
        <f t="shared" si="1036"/>
        <v>No</v>
      </c>
      <c r="AD2133" t="str">
        <f t="shared" si="1025"/>
        <v>Yes</v>
      </c>
      <c r="AE2133" t="str">
        <f t="shared" si="1026"/>
        <v>No</v>
      </c>
      <c r="AF2133" t="str">
        <f t="shared" si="1027"/>
        <v>Yes</v>
      </c>
      <c r="AG2133" t="str">
        <f t="shared" si="1028"/>
        <v>Yes</v>
      </c>
      <c r="AH2133" s="1" t="s">
        <v>348</v>
      </c>
      <c r="AI2133" t="s">
        <v>348</v>
      </c>
      <c r="AJ2133" t="str">
        <f t="shared" si="1018"/>
        <v/>
      </c>
      <c r="AK2133" t="str">
        <f t="shared" si="1033"/>
        <v>PCP</v>
      </c>
      <c r="AL2133" t="str">
        <f t="shared" si="1034"/>
        <v/>
      </c>
      <c r="AM2133" t="str">
        <f t="shared" si="1021"/>
        <v>Industrial</v>
      </c>
      <c r="AN2133" t="str">
        <f t="shared" si="1022"/>
        <v>Pharmaceutical</v>
      </c>
      <c r="AO2133" t="str">
        <f t="shared" si="1023"/>
        <v/>
      </c>
      <c r="AP2133" t="str">
        <f t="shared" si="1024"/>
        <v/>
      </c>
    </row>
    <row r="2134" spans="1:42" hidden="1" x14ac:dyDescent="0.35">
      <c r="A2134">
        <v>4087000</v>
      </c>
      <c r="B2134" t="s">
        <v>3</v>
      </c>
      <c r="C2134" t="s">
        <v>4</v>
      </c>
      <c r="D2134">
        <v>2017</v>
      </c>
      <c r="E2134" t="s">
        <v>620</v>
      </c>
      <c r="F2134" s="4">
        <v>63234</v>
      </c>
      <c r="G2134" t="s">
        <v>228</v>
      </c>
      <c r="H2134" t="s">
        <v>67</v>
      </c>
      <c r="I2134" t="s">
        <v>693</v>
      </c>
      <c r="N2134" s="1" t="s">
        <v>606</v>
      </c>
      <c r="O2134" s="1" t="str">
        <f t="shared" si="1009"/>
        <v>No</v>
      </c>
      <c r="Q2134" s="1">
        <v>100</v>
      </c>
      <c r="R2134">
        <f t="shared" si="1038"/>
        <v>0</v>
      </c>
      <c r="S2134">
        <v>100</v>
      </c>
      <c r="T2134" t="s">
        <v>622</v>
      </c>
      <c r="U2134">
        <f t="shared" ref="U2134:U2141" si="1040">R2134/1</f>
        <v>0</v>
      </c>
      <c r="V2134">
        <f t="shared" ref="V2134:V2141" si="1041">U2134</f>
        <v>0</v>
      </c>
      <c r="W2134" t="s">
        <v>648</v>
      </c>
      <c r="X2134" t="str">
        <f t="shared" ref="X2134:X2141" si="1042">IF(S2134&lt;R2134, "Yes*", "No")</f>
        <v>No</v>
      </c>
      <c r="AB2134" t="s">
        <v>408</v>
      </c>
      <c r="AC2134" t="str">
        <f t="shared" si="1036"/>
        <v>No</v>
      </c>
      <c r="AD2134" t="str">
        <f t="shared" si="1025"/>
        <v>Yes</v>
      </c>
      <c r="AE2134" t="str">
        <f t="shared" si="1026"/>
        <v>Yes</v>
      </c>
      <c r="AF2134" t="str">
        <f t="shared" si="1027"/>
        <v>Yes</v>
      </c>
      <c r="AG2134" t="str">
        <f t="shared" si="1028"/>
        <v>No</v>
      </c>
      <c r="AH2134" t="s">
        <v>349</v>
      </c>
      <c r="AI2134" t="s">
        <v>348</v>
      </c>
      <c r="AJ2134" t="str">
        <f t="shared" si="1018"/>
        <v/>
      </c>
      <c r="AK2134" t="str">
        <f t="shared" si="1033"/>
        <v>PCP</v>
      </c>
      <c r="AL2134" t="str">
        <f t="shared" si="1034"/>
        <v>Consumer</v>
      </c>
      <c r="AM2134" t="str">
        <f t="shared" si="1021"/>
        <v>Industrial</v>
      </c>
      <c r="AN2134" t="str">
        <f t="shared" si="1022"/>
        <v/>
      </c>
      <c r="AO2134" t="str">
        <f t="shared" si="1023"/>
        <v>PAH</v>
      </c>
      <c r="AP2134" t="str">
        <f t="shared" si="1024"/>
        <v/>
      </c>
    </row>
    <row r="2135" spans="1:42" hidden="1" x14ac:dyDescent="0.35">
      <c r="A2135">
        <v>40870112</v>
      </c>
      <c r="B2135" t="s">
        <v>573</v>
      </c>
      <c r="C2135" t="s">
        <v>574</v>
      </c>
      <c r="D2135">
        <v>2017</v>
      </c>
      <c r="E2135" t="s">
        <v>620</v>
      </c>
      <c r="F2135" s="4">
        <v>63174</v>
      </c>
      <c r="G2135" s="1" t="s">
        <v>211</v>
      </c>
      <c r="H2135" t="s">
        <v>46</v>
      </c>
      <c r="I2135" t="s">
        <v>693</v>
      </c>
      <c r="N2135" t="s">
        <v>606</v>
      </c>
      <c r="O2135" s="1" t="str">
        <f t="shared" si="1009"/>
        <v>No</v>
      </c>
      <c r="Q2135">
        <v>500</v>
      </c>
      <c r="R2135">
        <f t="shared" si="1038"/>
        <v>0</v>
      </c>
      <c r="S2135">
        <v>100</v>
      </c>
      <c r="T2135" t="s">
        <v>622</v>
      </c>
      <c r="U2135">
        <f t="shared" si="1040"/>
        <v>0</v>
      </c>
      <c r="V2135">
        <f t="shared" si="1041"/>
        <v>0</v>
      </c>
      <c r="W2135" t="s">
        <v>648</v>
      </c>
      <c r="X2135" t="str">
        <f t="shared" si="1042"/>
        <v>No</v>
      </c>
      <c r="AB2135" t="s">
        <v>695</v>
      </c>
      <c r="AC2135" t="str">
        <f t="shared" si="1036"/>
        <v>No</v>
      </c>
      <c r="AD2135" t="str">
        <f t="shared" si="1025"/>
        <v>No</v>
      </c>
      <c r="AE2135" t="str">
        <f t="shared" si="1026"/>
        <v>Yes</v>
      </c>
      <c r="AF2135" t="str">
        <f t="shared" si="1027"/>
        <v>No</v>
      </c>
      <c r="AG2135" t="str">
        <f t="shared" si="1028"/>
        <v>No</v>
      </c>
      <c r="AH2135" t="s">
        <v>349</v>
      </c>
      <c r="AI2135" t="s">
        <v>348</v>
      </c>
      <c r="AJ2135" t="str">
        <f t="shared" si="1018"/>
        <v/>
      </c>
      <c r="AK2135" t="str">
        <f t="shared" si="1033"/>
        <v/>
      </c>
      <c r="AL2135" t="str">
        <f t="shared" si="1034"/>
        <v>Consumer</v>
      </c>
      <c r="AM2135" t="str">
        <f t="shared" si="1021"/>
        <v/>
      </c>
      <c r="AN2135" t="str">
        <f t="shared" si="1022"/>
        <v/>
      </c>
      <c r="AO2135" t="str">
        <f t="shared" si="1023"/>
        <v>PAH</v>
      </c>
      <c r="AP2135" t="str">
        <f t="shared" si="1024"/>
        <v/>
      </c>
    </row>
    <row r="2136" spans="1:42" hidden="1" x14ac:dyDescent="0.35">
      <c r="A2136">
        <v>4087170</v>
      </c>
      <c r="B2136" t="s">
        <v>586</v>
      </c>
      <c r="C2136" t="s">
        <v>587</v>
      </c>
      <c r="D2136">
        <v>2017</v>
      </c>
      <c r="E2136" t="s">
        <v>620</v>
      </c>
      <c r="F2136" s="4">
        <v>63174</v>
      </c>
      <c r="G2136" s="1" t="s">
        <v>211</v>
      </c>
      <c r="H2136" t="s">
        <v>46</v>
      </c>
      <c r="I2136" t="s">
        <v>693</v>
      </c>
      <c r="N2136" t="s">
        <v>606</v>
      </c>
      <c r="O2136" s="1" t="str">
        <f t="shared" si="1009"/>
        <v>No</v>
      </c>
      <c r="Q2136">
        <v>500</v>
      </c>
      <c r="R2136">
        <f t="shared" si="1038"/>
        <v>0</v>
      </c>
      <c r="S2136">
        <v>100</v>
      </c>
      <c r="T2136" t="s">
        <v>622</v>
      </c>
      <c r="U2136">
        <f t="shared" si="1040"/>
        <v>0</v>
      </c>
      <c r="V2136">
        <f t="shared" si="1041"/>
        <v>0</v>
      </c>
      <c r="W2136" t="s">
        <v>648</v>
      </c>
      <c r="X2136" t="str">
        <f t="shared" si="1042"/>
        <v>No</v>
      </c>
      <c r="AB2136" t="s">
        <v>695</v>
      </c>
      <c r="AC2136" t="str">
        <f t="shared" si="1036"/>
        <v>No</v>
      </c>
      <c r="AD2136" t="str">
        <f t="shared" si="1025"/>
        <v>No</v>
      </c>
      <c r="AE2136" t="str">
        <f t="shared" si="1026"/>
        <v>Yes</v>
      </c>
      <c r="AF2136" t="str">
        <f t="shared" si="1027"/>
        <v>No</v>
      </c>
      <c r="AG2136" t="str">
        <f t="shared" si="1028"/>
        <v>No</v>
      </c>
      <c r="AH2136" t="s">
        <v>349</v>
      </c>
      <c r="AI2136" t="s">
        <v>348</v>
      </c>
      <c r="AJ2136" t="str">
        <f t="shared" si="1018"/>
        <v/>
      </c>
      <c r="AK2136" t="str">
        <f t="shared" si="1033"/>
        <v/>
      </c>
      <c r="AL2136" t="str">
        <f t="shared" si="1034"/>
        <v>Consumer</v>
      </c>
      <c r="AM2136" t="str">
        <f t="shared" si="1021"/>
        <v/>
      </c>
      <c r="AN2136" t="str">
        <f t="shared" si="1022"/>
        <v/>
      </c>
      <c r="AO2136" t="str">
        <f t="shared" si="1023"/>
        <v>PAH</v>
      </c>
      <c r="AP2136" t="str">
        <f t="shared" si="1024"/>
        <v/>
      </c>
    </row>
    <row r="2137" spans="1:42" hidden="1" x14ac:dyDescent="0.35">
      <c r="A2137">
        <v>40871607</v>
      </c>
      <c r="B2137" s="5" t="s">
        <v>584</v>
      </c>
      <c r="C2137" t="s">
        <v>585</v>
      </c>
      <c r="D2137">
        <v>2017</v>
      </c>
      <c r="E2137" t="s">
        <v>620</v>
      </c>
      <c r="F2137" s="4">
        <v>63174</v>
      </c>
      <c r="G2137" s="1" t="s">
        <v>211</v>
      </c>
      <c r="H2137" t="s">
        <v>46</v>
      </c>
      <c r="I2137" t="s">
        <v>693</v>
      </c>
      <c r="N2137" t="s">
        <v>606</v>
      </c>
      <c r="O2137" s="1" t="str">
        <f t="shared" si="1009"/>
        <v>No</v>
      </c>
      <c r="Q2137">
        <v>100</v>
      </c>
      <c r="R2137">
        <f t="shared" si="1038"/>
        <v>0</v>
      </c>
      <c r="S2137">
        <v>100</v>
      </c>
      <c r="T2137" t="s">
        <v>622</v>
      </c>
      <c r="U2137">
        <f t="shared" si="1040"/>
        <v>0</v>
      </c>
      <c r="V2137">
        <f t="shared" si="1041"/>
        <v>0</v>
      </c>
      <c r="W2137" t="s">
        <v>648</v>
      </c>
      <c r="X2137" t="str">
        <f t="shared" si="1042"/>
        <v>No</v>
      </c>
      <c r="AB2137" t="s">
        <v>695</v>
      </c>
      <c r="AC2137" t="str">
        <f t="shared" si="1036"/>
        <v>No</v>
      </c>
      <c r="AD2137" t="str">
        <f t="shared" si="1025"/>
        <v>No</v>
      </c>
      <c r="AE2137" t="str">
        <f t="shared" si="1026"/>
        <v>Yes</v>
      </c>
      <c r="AF2137" t="str">
        <f t="shared" si="1027"/>
        <v>No</v>
      </c>
      <c r="AG2137" t="str">
        <f t="shared" si="1028"/>
        <v>No</v>
      </c>
      <c r="AH2137" t="s">
        <v>349</v>
      </c>
      <c r="AI2137" t="s">
        <v>348</v>
      </c>
      <c r="AJ2137" t="str">
        <f t="shared" si="1018"/>
        <v/>
      </c>
      <c r="AK2137" t="str">
        <f t="shared" si="1033"/>
        <v/>
      </c>
      <c r="AL2137" t="str">
        <f t="shared" si="1034"/>
        <v>Consumer</v>
      </c>
      <c r="AM2137" t="str">
        <f t="shared" si="1021"/>
        <v/>
      </c>
      <c r="AN2137" t="str">
        <f t="shared" si="1022"/>
        <v/>
      </c>
      <c r="AO2137" t="str">
        <f t="shared" si="1023"/>
        <v>PAH</v>
      </c>
      <c r="AP2137" t="str">
        <f t="shared" si="1024"/>
        <v/>
      </c>
    </row>
    <row r="2138" spans="1:42" hidden="1" x14ac:dyDescent="0.35">
      <c r="A2138">
        <v>4087141</v>
      </c>
      <c r="B2138" t="s">
        <v>582</v>
      </c>
      <c r="C2138" t="s">
        <v>583</v>
      </c>
      <c r="D2138">
        <v>2017</v>
      </c>
      <c r="E2138" t="s">
        <v>620</v>
      </c>
      <c r="F2138" s="4">
        <v>63174</v>
      </c>
      <c r="G2138" s="1" t="s">
        <v>211</v>
      </c>
      <c r="H2138" t="s">
        <v>46</v>
      </c>
      <c r="I2138" t="s">
        <v>693</v>
      </c>
      <c r="N2138" t="s">
        <v>607</v>
      </c>
      <c r="O2138" s="1" t="str">
        <f t="shared" si="1009"/>
        <v>Yes</v>
      </c>
      <c r="Q2138">
        <v>100</v>
      </c>
      <c r="R2138">
        <f t="shared" si="1038"/>
        <v>100</v>
      </c>
      <c r="S2138">
        <v>100</v>
      </c>
      <c r="T2138" t="s">
        <v>622</v>
      </c>
      <c r="U2138">
        <f t="shared" si="1040"/>
        <v>100</v>
      </c>
      <c r="V2138">
        <f t="shared" si="1041"/>
        <v>100</v>
      </c>
      <c r="W2138" t="s">
        <v>648</v>
      </c>
      <c r="X2138" t="str">
        <f t="shared" si="1042"/>
        <v>No</v>
      </c>
      <c r="AB2138" t="s">
        <v>695</v>
      </c>
      <c r="AC2138" t="str">
        <f t="shared" si="1036"/>
        <v>No</v>
      </c>
      <c r="AD2138" t="str">
        <f t="shared" si="1025"/>
        <v>No</v>
      </c>
      <c r="AE2138" t="str">
        <f t="shared" si="1026"/>
        <v>Yes</v>
      </c>
      <c r="AF2138" t="str">
        <f t="shared" si="1027"/>
        <v>No</v>
      </c>
      <c r="AG2138" t="str">
        <f t="shared" si="1028"/>
        <v>No</v>
      </c>
      <c r="AH2138" t="s">
        <v>349</v>
      </c>
      <c r="AI2138" t="s">
        <v>348</v>
      </c>
      <c r="AJ2138" t="str">
        <f t="shared" si="1018"/>
        <v/>
      </c>
      <c r="AK2138" t="str">
        <f t="shared" si="1033"/>
        <v/>
      </c>
      <c r="AL2138" t="str">
        <f t="shared" si="1034"/>
        <v>Consumer</v>
      </c>
      <c r="AM2138" t="str">
        <f t="shared" si="1021"/>
        <v/>
      </c>
      <c r="AN2138" t="str">
        <f t="shared" si="1022"/>
        <v/>
      </c>
      <c r="AO2138" t="str">
        <f t="shared" si="1023"/>
        <v>PAH</v>
      </c>
      <c r="AP2138" t="str">
        <f t="shared" si="1024"/>
        <v/>
      </c>
    </row>
    <row r="2139" spans="1:42" hidden="1" x14ac:dyDescent="0.35">
      <c r="A2139">
        <v>4087098</v>
      </c>
      <c r="B2139" t="s">
        <v>579</v>
      </c>
      <c r="C2139" t="s">
        <v>580</v>
      </c>
      <c r="D2139">
        <v>2017</v>
      </c>
      <c r="E2139" t="s">
        <v>620</v>
      </c>
      <c r="F2139" s="4">
        <v>63174</v>
      </c>
      <c r="G2139" s="1" t="s">
        <v>211</v>
      </c>
      <c r="H2139" t="s">
        <v>46</v>
      </c>
      <c r="I2139" t="s">
        <v>693</v>
      </c>
      <c r="N2139" t="s">
        <v>606</v>
      </c>
      <c r="O2139" s="1" t="str">
        <f t="shared" si="1009"/>
        <v>No</v>
      </c>
      <c r="Q2139">
        <v>100</v>
      </c>
      <c r="R2139">
        <f t="shared" si="1038"/>
        <v>0</v>
      </c>
      <c r="S2139">
        <v>100</v>
      </c>
      <c r="T2139" t="s">
        <v>622</v>
      </c>
      <c r="U2139">
        <f t="shared" si="1040"/>
        <v>0</v>
      </c>
      <c r="V2139">
        <f t="shared" si="1041"/>
        <v>0</v>
      </c>
      <c r="W2139" t="s">
        <v>648</v>
      </c>
      <c r="X2139" t="str">
        <f t="shared" si="1042"/>
        <v>No</v>
      </c>
      <c r="AB2139" t="s">
        <v>695</v>
      </c>
      <c r="AC2139" t="str">
        <f t="shared" si="1036"/>
        <v>No</v>
      </c>
      <c r="AD2139" t="str">
        <f t="shared" si="1025"/>
        <v>No</v>
      </c>
      <c r="AE2139" t="str">
        <f t="shared" si="1026"/>
        <v>Yes</v>
      </c>
      <c r="AF2139" t="str">
        <f t="shared" si="1027"/>
        <v>No</v>
      </c>
      <c r="AG2139" t="str">
        <f t="shared" si="1028"/>
        <v>No</v>
      </c>
      <c r="AH2139" t="s">
        <v>349</v>
      </c>
      <c r="AI2139" t="s">
        <v>348</v>
      </c>
      <c r="AJ2139" t="str">
        <f t="shared" si="1018"/>
        <v/>
      </c>
      <c r="AK2139" t="str">
        <f t="shared" si="1033"/>
        <v/>
      </c>
      <c r="AL2139" t="str">
        <f t="shared" si="1034"/>
        <v>Consumer</v>
      </c>
      <c r="AM2139" t="str">
        <f t="shared" si="1021"/>
        <v/>
      </c>
      <c r="AN2139" t="str">
        <f t="shared" si="1022"/>
        <v/>
      </c>
      <c r="AO2139" t="str">
        <f t="shared" si="1023"/>
        <v>PAH</v>
      </c>
      <c r="AP2139" t="str">
        <f t="shared" si="1024"/>
        <v/>
      </c>
    </row>
    <row r="2140" spans="1:42" hidden="1" x14ac:dyDescent="0.35">
      <c r="A2140">
        <v>40870855</v>
      </c>
      <c r="B2140" t="s">
        <v>577</v>
      </c>
      <c r="C2140" t="s">
        <v>578</v>
      </c>
      <c r="D2140">
        <v>2017</v>
      </c>
      <c r="E2140" t="s">
        <v>620</v>
      </c>
      <c r="F2140" s="4">
        <v>63174</v>
      </c>
      <c r="G2140" s="1" t="s">
        <v>211</v>
      </c>
      <c r="H2140" t="s">
        <v>46</v>
      </c>
      <c r="I2140" t="s">
        <v>693</v>
      </c>
      <c r="N2140" t="s">
        <v>606</v>
      </c>
      <c r="O2140" s="1" t="str">
        <f t="shared" si="1009"/>
        <v>No</v>
      </c>
      <c r="Q2140">
        <v>728</v>
      </c>
      <c r="R2140">
        <f t="shared" si="1038"/>
        <v>0</v>
      </c>
      <c r="S2140">
        <v>100</v>
      </c>
      <c r="T2140" t="s">
        <v>622</v>
      </c>
      <c r="U2140">
        <f t="shared" si="1040"/>
        <v>0</v>
      </c>
      <c r="V2140">
        <f t="shared" si="1041"/>
        <v>0</v>
      </c>
      <c r="W2140" t="s">
        <v>648</v>
      </c>
      <c r="X2140" t="str">
        <f t="shared" si="1042"/>
        <v>No</v>
      </c>
      <c r="AB2140" t="s">
        <v>695</v>
      </c>
      <c r="AC2140" t="str">
        <f t="shared" si="1036"/>
        <v>No</v>
      </c>
      <c r="AD2140" t="str">
        <f t="shared" si="1025"/>
        <v>No</v>
      </c>
      <c r="AE2140" t="str">
        <f t="shared" si="1026"/>
        <v>Yes</v>
      </c>
      <c r="AF2140" t="str">
        <f t="shared" si="1027"/>
        <v>No</v>
      </c>
      <c r="AG2140" t="str">
        <f t="shared" si="1028"/>
        <v>No</v>
      </c>
      <c r="AH2140" t="s">
        <v>349</v>
      </c>
      <c r="AI2140" t="s">
        <v>348</v>
      </c>
      <c r="AJ2140" t="str">
        <f t="shared" si="1018"/>
        <v/>
      </c>
      <c r="AK2140" t="str">
        <f t="shared" si="1033"/>
        <v/>
      </c>
      <c r="AL2140" t="str">
        <f t="shared" si="1034"/>
        <v>Consumer</v>
      </c>
      <c r="AM2140" t="str">
        <f t="shared" si="1021"/>
        <v/>
      </c>
      <c r="AN2140" t="str">
        <f t="shared" si="1022"/>
        <v/>
      </c>
      <c r="AO2140" t="str">
        <f t="shared" si="1023"/>
        <v>PAH</v>
      </c>
      <c r="AP2140" t="str">
        <f t="shared" si="1024"/>
        <v/>
      </c>
    </row>
    <row r="2141" spans="1:42" hidden="1" x14ac:dyDescent="0.35">
      <c r="A2141">
        <v>4087014</v>
      </c>
      <c r="B2141" t="s">
        <v>575</v>
      </c>
      <c r="C2141" t="s">
        <v>576</v>
      </c>
      <c r="D2141">
        <v>2017</v>
      </c>
      <c r="E2141" t="s">
        <v>620</v>
      </c>
      <c r="F2141" s="4">
        <v>63174</v>
      </c>
      <c r="G2141" s="1" t="s">
        <v>211</v>
      </c>
      <c r="H2141" t="s">
        <v>46</v>
      </c>
      <c r="I2141" t="s">
        <v>693</v>
      </c>
      <c r="N2141" t="s">
        <v>606</v>
      </c>
      <c r="O2141" s="1" t="str">
        <f t="shared" si="1009"/>
        <v>No</v>
      </c>
      <c r="Q2141">
        <v>100</v>
      </c>
      <c r="R2141">
        <f t="shared" si="1038"/>
        <v>0</v>
      </c>
      <c r="S2141">
        <v>100</v>
      </c>
      <c r="T2141" t="s">
        <v>622</v>
      </c>
      <c r="U2141">
        <f t="shared" si="1040"/>
        <v>0</v>
      </c>
      <c r="V2141">
        <f t="shared" si="1041"/>
        <v>0</v>
      </c>
      <c r="W2141" t="s">
        <v>648</v>
      </c>
      <c r="X2141" t="str">
        <f t="shared" si="1042"/>
        <v>No</v>
      </c>
      <c r="AB2141" t="s">
        <v>695</v>
      </c>
      <c r="AC2141" t="str">
        <f t="shared" si="1036"/>
        <v>No</v>
      </c>
      <c r="AD2141" t="str">
        <f t="shared" si="1025"/>
        <v>No</v>
      </c>
      <c r="AE2141" t="str">
        <f t="shared" si="1026"/>
        <v>Yes</v>
      </c>
      <c r="AF2141" t="str">
        <f t="shared" si="1027"/>
        <v>No</v>
      </c>
      <c r="AG2141" t="str">
        <f t="shared" si="1028"/>
        <v>No</v>
      </c>
      <c r="AH2141" t="s">
        <v>349</v>
      </c>
      <c r="AI2141" t="s">
        <v>348</v>
      </c>
      <c r="AJ2141" t="str">
        <f t="shared" si="1018"/>
        <v/>
      </c>
      <c r="AK2141" t="str">
        <f t="shared" si="1033"/>
        <v/>
      </c>
      <c r="AL2141" t="str">
        <f t="shared" si="1034"/>
        <v>Consumer</v>
      </c>
      <c r="AM2141" t="str">
        <f t="shared" si="1021"/>
        <v/>
      </c>
      <c r="AN2141" t="str">
        <f t="shared" si="1022"/>
        <v/>
      </c>
      <c r="AO2141" t="str">
        <f t="shared" si="1023"/>
        <v>PAH</v>
      </c>
      <c r="AP2141" t="str">
        <f t="shared" si="1024"/>
        <v/>
      </c>
    </row>
    <row r="2142" spans="1:42" hidden="1" x14ac:dyDescent="0.35">
      <c r="A2142" s="1">
        <v>40871607</v>
      </c>
      <c r="B2142" s="1" t="s">
        <v>584</v>
      </c>
      <c r="C2142" s="1" t="s">
        <v>585</v>
      </c>
      <c r="D2142" s="1">
        <v>2017</v>
      </c>
      <c r="E2142" s="1" t="s">
        <v>618</v>
      </c>
      <c r="F2142" s="1">
        <v>67484</v>
      </c>
      <c r="G2142" s="1" t="s">
        <v>274</v>
      </c>
      <c r="H2142" s="1" t="s">
        <v>110</v>
      </c>
      <c r="I2142" s="1" t="s">
        <v>597</v>
      </c>
      <c r="J2142" s="1">
        <v>2440</v>
      </c>
      <c r="K2142" s="1" t="s">
        <v>345</v>
      </c>
      <c r="L2142" s="1" t="s">
        <v>345</v>
      </c>
      <c r="M2142" s="1"/>
      <c r="N2142" s="1" t="s">
        <v>606</v>
      </c>
      <c r="O2142" s="1" t="str">
        <f t="shared" ref="O2142:O2205" si="1043">IF(N2142="&lt;", "No", "Yes")</f>
        <v>No</v>
      </c>
      <c r="P2142" s="1" t="s">
        <v>722</v>
      </c>
      <c r="Q2142" s="1">
        <v>22</v>
      </c>
      <c r="R2142" s="1">
        <f t="shared" si="1038"/>
        <v>0</v>
      </c>
      <c r="S2142" s="1">
        <v>22</v>
      </c>
      <c r="T2142" s="1" t="s">
        <v>30</v>
      </c>
      <c r="U2142" s="1">
        <f>R2142/1000</f>
        <v>0</v>
      </c>
      <c r="V2142" s="1">
        <f>S2142/1000</f>
        <v>2.1999999999999999E-2</v>
      </c>
      <c r="W2142" s="1" t="s">
        <v>231</v>
      </c>
      <c r="X2142" s="1" t="str">
        <f>IF(N2142="E", "Yes", "No")</f>
        <v>No</v>
      </c>
      <c r="AB2142" t="s">
        <v>450</v>
      </c>
      <c r="AC2142" t="str">
        <f t="shared" si="1036"/>
        <v>No</v>
      </c>
      <c r="AD2142" t="str">
        <f t="shared" si="1025"/>
        <v>No</v>
      </c>
      <c r="AE2142" t="str">
        <f t="shared" si="1026"/>
        <v>No</v>
      </c>
      <c r="AF2142" t="str">
        <f t="shared" si="1027"/>
        <v>No</v>
      </c>
      <c r="AG2142" t="str">
        <f t="shared" si="1028"/>
        <v>Yes</v>
      </c>
      <c r="AH2142" s="1" t="s">
        <v>348</v>
      </c>
      <c r="AI2142" t="s">
        <v>348</v>
      </c>
      <c r="AJ2142" t="str">
        <f t="shared" si="1018"/>
        <v/>
      </c>
      <c r="AK2142" t="str">
        <f t="shared" si="1033"/>
        <v/>
      </c>
      <c r="AL2142" t="str">
        <f t="shared" si="1034"/>
        <v/>
      </c>
      <c r="AM2142" t="str">
        <f t="shared" si="1021"/>
        <v/>
      </c>
      <c r="AN2142" t="str">
        <f t="shared" si="1022"/>
        <v>Pharmaceutical</v>
      </c>
      <c r="AO2142" t="str">
        <f t="shared" si="1023"/>
        <v/>
      </c>
      <c r="AP2142" t="str">
        <f t="shared" si="1024"/>
        <v/>
      </c>
    </row>
    <row r="2143" spans="1:42" hidden="1" x14ac:dyDescent="0.35">
      <c r="A2143" s="1">
        <v>40871607</v>
      </c>
      <c r="B2143" s="1" t="s">
        <v>584</v>
      </c>
      <c r="C2143" s="1" t="s">
        <v>585</v>
      </c>
      <c r="D2143" s="1">
        <v>2017</v>
      </c>
      <c r="E2143" s="1" t="s">
        <v>618</v>
      </c>
      <c r="F2143" s="1">
        <v>67505</v>
      </c>
      <c r="G2143" s="1" t="s">
        <v>292</v>
      </c>
      <c r="H2143" s="1" t="s">
        <v>128</v>
      </c>
      <c r="I2143" s="1" t="s">
        <v>597</v>
      </c>
      <c r="J2143" s="1">
        <v>2440</v>
      </c>
      <c r="K2143" s="1" t="s">
        <v>345</v>
      </c>
      <c r="L2143" s="1" t="s">
        <v>345</v>
      </c>
      <c r="M2143" s="1"/>
      <c r="N2143" s="1" t="s">
        <v>606</v>
      </c>
      <c r="O2143" s="1" t="str">
        <f t="shared" si="1043"/>
        <v>No</v>
      </c>
      <c r="P2143" s="1" t="s">
        <v>722</v>
      </c>
      <c r="Q2143" s="1">
        <v>6.6</v>
      </c>
      <c r="R2143" s="1">
        <f t="shared" si="1038"/>
        <v>0</v>
      </c>
      <c r="S2143" s="1">
        <v>6.6</v>
      </c>
      <c r="T2143" s="1" t="s">
        <v>30</v>
      </c>
      <c r="U2143" s="1">
        <f>R2143/1000</f>
        <v>0</v>
      </c>
      <c r="V2143" s="1">
        <f>S2143/1000</f>
        <v>6.6E-3</v>
      </c>
      <c r="W2143" s="1" t="s">
        <v>231</v>
      </c>
      <c r="X2143" s="1" t="str">
        <f>IF(N2143="E", "Yes", "No")</f>
        <v>No</v>
      </c>
      <c r="AB2143" t="s">
        <v>467</v>
      </c>
      <c r="AC2143" t="str">
        <f t="shared" si="1036"/>
        <v>No</v>
      </c>
      <c r="AD2143" t="str">
        <f t="shared" si="1025"/>
        <v>No</v>
      </c>
      <c r="AE2143" t="str">
        <f t="shared" si="1026"/>
        <v>No</v>
      </c>
      <c r="AF2143" t="str">
        <f t="shared" si="1027"/>
        <v>No</v>
      </c>
      <c r="AG2143" t="str">
        <f t="shared" si="1028"/>
        <v>Yes</v>
      </c>
      <c r="AH2143" s="1" t="s">
        <v>348</v>
      </c>
      <c r="AI2143" t="s">
        <v>348</v>
      </c>
      <c r="AJ2143" t="str">
        <f t="shared" si="1018"/>
        <v/>
      </c>
      <c r="AK2143" t="str">
        <f t="shared" si="1033"/>
        <v/>
      </c>
      <c r="AL2143" t="str">
        <f t="shared" si="1034"/>
        <v/>
      </c>
      <c r="AM2143" t="str">
        <f t="shared" si="1021"/>
        <v/>
      </c>
      <c r="AN2143" t="str">
        <f t="shared" si="1022"/>
        <v>Pharmaceutical</v>
      </c>
      <c r="AO2143" t="str">
        <f t="shared" si="1023"/>
        <v/>
      </c>
      <c r="AP2143" t="str">
        <f t="shared" si="1024"/>
        <v/>
      </c>
    </row>
    <row r="2144" spans="1:42" hidden="1" x14ac:dyDescent="0.35">
      <c r="A2144" s="1">
        <v>40871607</v>
      </c>
      <c r="B2144" s="1" t="s">
        <v>584</v>
      </c>
      <c r="C2144" s="1" t="s">
        <v>585</v>
      </c>
      <c r="D2144" s="1">
        <v>2017</v>
      </c>
      <c r="E2144" s="1" t="s">
        <v>618</v>
      </c>
      <c r="F2144" s="1">
        <v>62819</v>
      </c>
      <c r="G2144" s="1" t="s">
        <v>219</v>
      </c>
      <c r="H2144" s="1" t="s">
        <v>56</v>
      </c>
      <c r="I2144" s="1" t="s">
        <v>596</v>
      </c>
      <c r="J2144" s="1">
        <v>4433</v>
      </c>
      <c r="K2144" s="1" t="s">
        <v>614</v>
      </c>
      <c r="L2144" s="1" t="s">
        <v>559</v>
      </c>
      <c r="M2144" s="1"/>
      <c r="N2144" s="1" t="s">
        <v>606</v>
      </c>
      <c r="O2144" s="1" t="str">
        <f t="shared" si="1043"/>
        <v>No</v>
      </c>
      <c r="P2144" s="1" t="s">
        <v>722</v>
      </c>
      <c r="Q2144" s="1">
        <v>0.16</v>
      </c>
      <c r="R2144" s="1">
        <f t="shared" si="1038"/>
        <v>0</v>
      </c>
      <c r="S2144" s="1">
        <v>0.16</v>
      </c>
      <c r="T2144" s="1" t="s">
        <v>7</v>
      </c>
      <c r="U2144" s="1">
        <f>R2144/1</f>
        <v>0</v>
      </c>
      <c r="V2144" s="1">
        <f>S2144</f>
        <v>0.16</v>
      </c>
      <c r="W2144" s="1" t="s">
        <v>177</v>
      </c>
      <c r="X2144" s="1" t="str">
        <f>IF(N2144="E", "Yes", "No")</f>
        <v>No</v>
      </c>
      <c r="AB2144" t="s">
        <v>395</v>
      </c>
      <c r="AC2144" t="str">
        <f t="shared" si="1036"/>
        <v>No</v>
      </c>
      <c r="AD2144" t="str">
        <f t="shared" si="1025"/>
        <v>Yes</v>
      </c>
      <c r="AE2144" t="str">
        <f t="shared" si="1026"/>
        <v>Yes</v>
      </c>
      <c r="AF2144" t="str">
        <f t="shared" si="1027"/>
        <v>Yes</v>
      </c>
      <c r="AG2144" t="str">
        <f t="shared" si="1028"/>
        <v>Yes</v>
      </c>
      <c r="AH2144" s="1" t="s">
        <v>348</v>
      </c>
      <c r="AI2144" t="s">
        <v>348</v>
      </c>
      <c r="AJ2144" t="str">
        <f t="shared" si="1018"/>
        <v/>
      </c>
      <c r="AK2144" t="str">
        <f t="shared" si="1033"/>
        <v>PCP</v>
      </c>
      <c r="AL2144" t="str">
        <f t="shared" si="1034"/>
        <v>Consumer</v>
      </c>
      <c r="AM2144" t="str">
        <f t="shared" si="1021"/>
        <v>Industrial</v>
      </c>
      <c r="AN2144" t="str">
        <f t="shared" si="1022"/>
        <v>Pharmaceutical</v>
      </c>
      <c r="AO2144" t="str">
        <f t="shared" si="1023"/>
        <v/>
      </c>
      <c r="AP2144" t="str">
        <f t="shared" si="1024"/>
        <v/>
      </c>
    </row>
    <row r="2145" spans="1:42" hidden="1" x14ac:dyDescent="0.35">
      <c r="A2145" s="1">
        <v>40871607</v>
      </c>
      <c r="B2145" s="1" t="s">
        <v>584</v>
      </c>
      <c r="C2145" s="1" t="s">
        <v>585</v>
      </c>
      <c r="D2145" s="1">
        <v>2017</v>
      </c>
      <c r="E2145" s="1" t="s">
        <v>618</v>
      </c>
      <c r="F2145" s="1">
        <v>62808</v>
      </c>
      <c r="G2145" s="1" t="s">
        <v>210</v>
      </c>
      <c r="H2145" s="1" t="s">
        <v>45</v>
      </c>
      <c r="I2145" s="1" t="s">
        <v>596</v>
      </c>
      <c r="J2145" s="1">
        <v>4433</v>
      </c>
      <c r="K2145" s="1" t="s">
        <v>614</v>
      </c>
      <c r="L2145" s="1" t="s">
        <v>532</v>
      </c>
      <c r="M2145" s="1"/>
      <c r="N2145" s="1" t="s">
        <v>606</v>
      </c>
      <c r="O2145" s="1" t="str">
        <f t="shared" si="1043"/>
        <v>No</v>
      </c>
      <c r="P2145" s="1" t="s">
        <v>722</v>
      </c>
      <c r="Q2145" s="1">
        <v>0.04</v>
      </c>
      <c r="R2145" s="1">
        <f t="shared" si="1038"/>
        <v>0</v>
      </c>
      <c r="S2145" s="1">
        <v>0.04</v>
      </c>
      <c r="T2145" s="1" t="s">
        <v>7</v>
      </c>
      <c r="U2145" s="1">
        <f>R2145/1</f>
        <v>0</v>
      </c>
      <c r="V2145" s="1">
        <f>S2145</f>
        <v>0.04</v>
      </c>
      <c r="W2145" s="1" t="s">
        <v>177</v>
      </c>
      <c r="X2145" s="1" t="str">
        <f>IF(N2145="E", "Yes", "No")</f>
        <v>No</v>
      </c>
      <c r="AB2145" t="s">
        <v>384</v>
      </c>
      <c r="AC2145" t="str">
        <f t="shared" si="1036"/>
        <v>No</v>
      </c>
      <c r="AD2145" t="str">
        <f t="shared" si="1025"/>
        <v>No</v>
      </c>
      <c r="AE2145" t="str">
        <f t="shared" si="1026"/>
        <v>No</v>
      </c>
      <c r="AF2145" t="str">
        <f t="shared" si="1027"/>
        <v>No</v>
      </c>
      <c r="AG2145" t="str">
        <f t="shared" si="1028"/>
        <v>No</v>
      </c>
      <c r="AH2145" s="1" t="s">
        <v>348</v>
      </c>
      <c r="AI2145" t="s">
        <v>349</v>
      </c>
      <c r="AJ2145" t="str">
        <f t="shared" si="1018"/>
        <v/>
      </c>
      <c r="AK2145" t="str">
        <f t="shared" si="1033"/>
        <v/>
      </c>
      <c r="AL2145" t="str">
        <f t="shared" si="1034"/>
        <v/>
      </c>
      <c r="AM2145" t="str">
        <f t="shared" si="1021"/>
        <v/>
      </c>
      <c r="AN2145" t="str">
        <f t="shared" si="1022"/>
        <v/>
      </c>
      <c r="AO2145" t="str">
        <f t="shared" si="1023"/>
        <v/>
      </c>
      <c r="AP2145" t="str">
        <f t="shared" si="1024"/>
        <v>Other</v>
      </c>
    </row>
    <row r="2146" spans="1:42" hidden="1" x14ac:dyDescent="0.35">
      <c r="A2146" s="1">
        <v>40871607</v>
      </c>
      <c r="B2146" s="1" t="s">
        <v>584</v>
      </c>
      <c r="C2146" s="1" t="s">
        <v>585</v>
      </c>
      <c r="D2146" s="1">
        <v>2017</v>
      </c>
      <c r="E2146" s="1" t="s">
        <v>618</v>
      </c>
      <c r="F2146" s="1">
        <v>67514</v>
      </c>
      <c r="G2146" s="1" t="s">
        <v>299</v>
      </c>
      <c r="H2146" s="1" t="s">
        <v>134</v>
      </c>
      <c r="I2146" s="1" t="s">
        <v>597</v>
      </c>
      <c r="J2146" s="1">
        <v>2440</v>
      </c>
      <c r="K2146" s="1" t="s">
        <v>345</v>
      </c>
      <c r="L2146" s="1" t="s">
        <v>532</v>
      </c>
      <c r="M2146" s="1" t="s">
        <v>713</v>
      </c>
      <c r="O2146" s="1" t="str">
        <f t="shared" si="1043"/>
        <v>Yes</v>
      </c>
      <c r="P2146" s="1" t="s">
        <v>349</v>
      </c>
      <c r="Q2146" s="1">
        <v>1950</v>
      </c>
      <c r="R2146" s="1">
        <f t="shared" si="1038"/>
        <v>1950</v>
      </c>
      <c r="S2146" s="1">
        <v>80</v>
      </c>
      <c r="T2146" s="1" t="s">
        <v>30</v>
      </c>
      <c r="U2146" s="1">
        <f t="shared" ref="U2146:V2151" si="1044">R2146/1000</f>
        <v>1.95</v>
      </c>
      <c r="V2146" s="1">
        <f t="shared" si="1044"/>
        <v>0.08</v>
      </c>
      <c r="W2146" s="1" t="s">
        <v>231</v>
      </c>
      <c r="X2146" s="1" t="str">
        <f>IF(S2146&lt;R2146, "Yes*", "No")</f>
        <v>Yes*</v>
      </c>
      <c r="AB2146" s="1" t="s">
        <v>475</v>
      </c>
      <c r="AC2146" t="str">
        <f t="shared" si="1036"/>
        <v>No</v>
      </c>
      <c r="AD2146" t="str">
        <f t="shared" si="1025"/>
        <v>No</v>
      </c>
      <c r="AE2146" t="str">
        <f t="shared" si="1026"/>
        <v>No</v>
      </c>
      <c r="AF2146" t="str">
        <f t="shared" si="1027"/>
        <v>No</v>
      </c>
      <c r="AG2146" t="str">
        <f t="shared" si="1028"/>
        <v>No</v>
      </c>
      <c r="AH2146" s="1" t="s">
        <v>348</v>
      </c>
      <c r="AI2146" t="s">
        <v>349</v>
      </c>
      <c r="AJ2146" t="str">
        <f t="shared" si="1018"/>
        <v/>
      </c>
      <c r="AK2146" t="str">
        <f t="shared" si="1033"/>
        <v/>
      </c>
      <c r="AL2146" t="str">
        <f t="shared" si="1034"/>
        <v/>
      </c>
      <c r="AM2146" t="str">
        <f t="shared" si="1021"/>
        <v/>
      </c>
      <c r="AN2146" t="str">
        <f t="shared" si="1022"/>
        <v/>
      </c>
      <c r="AO2146" t="str">
        <f t="shared" si="1023"/>
        <v/>
      </c>
      <c r="AP2146" t="str">
        <f t="shared" si="1024"/>
        <v>Other</v>
      </c>
    </row>
    <row r="2147" spans="1:42" hidden="1" x14ac:dyDescent="0.35">
      <c r="A2147" s="1">
        <v>40871607</v>
      </c>
      <c r="B2147" s="1" t="s">
        <v>584</v>
      </c>
      <c r="C2147" s="1" t="s">
        <v>585</v>
      </c>
      <c r="D2147" s="1">
        <v>2017</v>
      </c>
      <c r="E2147" s="1" t="s">
        <v>618</v>
      </c>
      <c r="F2147" s="1">
        <v>67469</v>
      </c>
      <c r="G2147" s="1" t="s">
        <v>262</v>
      </c>
      <c r="H2147" s="1" t="s">
        <v>99</v>
      </c>
      <c r="I2147" s="1" t="s">
        <v>597</v>
      </c>
      <c r="J2147" s="1">
        <v>2440</v>
      </c>
      <c r="K2147" s="1" t="s">
        <v>345</v>
      </c>
      <c r="L2147" s="1" t="s">
        <v>561</v>
      </c>
      <c r="M2147" s="1"/>
      <c r="N2147" s="1" t="s">
        <v>606</v>
      </c>
      <c r="O2147" s="1" t="str">
        <f t="shared" si="1043"/>
        <v>No</v>
      </c>
      <c r="P2147" s="1" t="s">
        <v>722</v>
      </c>
      <c r="Q2147" s="1">
        <v>226</v>
      </c>
      <c r="R2147" s="1">
        <f t="shared" si="1038"/>
        <v>0</v>
      </c>
      <c r="S2147" s="1">
        <v>226</v>
      </c>
      <c r="T2147" s="1" t="s">
        <v>30</v>
      </c>
      <c r="U2147" s="1">
        <f t="shared" si="1044"/>
        <v>0</v>
      </c>
      <c r="V2147" s="1">
        <f t="shared" si="1044"/>
        <v>0.22600000000000001</v>
      </c>
      <c r="W2147" s="1" t="s">
        <v>231</v>
      </c>
      <c r="X2147" s="1" t="str">
        <f t="shared" ref="X2147:X2170" si="1045">IF(N2147="E", "Yes", "No")</f>
        <v>No</v>
      </c>
      <c r="AB2147" t="s">
        <v>438</v>
      </c>
      <c r="AC2147" t="str">
        <f t="shared" si="1036"/>
        <v>No</v>
      </c>
      <c r="AD2147" t="str">
        <f t="shared" si="1025"/>
        <v>No</v>
      </c>
      <c r="AE2147" t="str">
        <f t="shared" si="1026"/>
        <v>No</v>
      </c>
      <c r="AF2147" t="str">
        <f t="shared" si="1027"/>
        <v>Yes</v>
      </c>
      <c r="AG2147" t="str">
        <f t="shared" si="1028"/>
        <v>Yes</v>
      </c>
      <c r="AH2147" s="1" t="s">
        <v>348</v>
      </c>
      <c r="AI2147" t="s">
        <v>348</v>
      </c>
      <c r="AJ2147" t="str">
        <f t="shared" si="1018"/>
        <v/>
      </c>
      <c r="AK2147" t="str">
        <f t="shared" si="1033"/>
        <v/>
      </c>
      <c r="AL2147" t="str">
        <f t="shared" si="1034"/>
        <v/>
      </c>
      <c r="AM2147" t="str">
        <f t="shared" si="1021"/>
        <v>Industrial</v>
      </c>
      <c r="AN2147" t="str">
        <f t="shared" si="1022"/>
        <v>Pharmaceutical</v>
      </c>
      <c r="AO2147" t="str">
        <f t="shared" si="1023"/>
        <v/>
      </c>
      <c r="AP2147" t="str">
        <f t="shared" si="1024"/>
        <v/>
      </c>
    </row>
    <row r="2148" spans="1:42" hidden="1" x14ac:dyDescent="0.35">
      <c r="A2148" s="1">
        <v>40871607</v>
      </c>
      <c r="B2148" s="1" t="s">
        <v>584</v>
      </c>
      <c r="C2148" s="1" t="s">
        <v>585</v>
      </c>
      <c r="D2148" s="1">
        <v>2017</v>
      </c>
      <c r="E2148" s="1" t="s">
        <v>618</v>
      </c>
      <c r="F2148" s="1">
        <v>67477</v>
      </c>
      <c r="G2148" s="1" t="s">
        <v>268</v>
      </c>
      <c r="H2148" s="1" t="s">
        <v>105</v>
      </c>
      <c r="I2148" s="1" t="s">
        <v>597</v>
      </c>
      <c r="J2148" s="1">
        <v>2440</v>
      </c>
      <c r="K2148" s="1" t="s">
        <v>345</v>
      </c>
      <c r="L2148" s="1" t="s">
        <v>561</v>
      </c>
      <c r="M2148" s="1"/>
      <c r="N2148" s="1" t="s">
        <v>606</v>
      </c>
      <c r="O2148" s="1" t="str">
        <f t="shared" si="1043"/>
        <v>No</v>
      </c>
      <c r="P2148" s="1" t="s">
        <v>722</v>
      </c>
      <c r="Q2148" s="1">
        <v>116</v>
      </c>
      <c r="R2148" s="1">
        <f t="shared" si="1038"/>
        <v>0</v>
      </c>
      <c r="S2148" s="1">
        <v>50</v>
      </c>
      <c r="T2148" s="1" t="s">
        <v>30</v>
      </c>
      <c r="U2148" s="1">
        <f t="shared" si="1044"/>
        <v>0</v>
      </c>
      <c r="V2148" s="1">
        <f t="shared" si="1044"/>
        <v>0.05</v>
      </c>
      <c r="W2148" s="1" t="s">
        <v>231</v>
      </c>
      <c r="X2148" s="1" t="str">
        <f t="shared" si="1045"/>
        <v>No</v>
      </c>
      <c r="AB2148" t="s">
        <v>444</v>
      </c>
      <c r="AC2148" t="str">
        <f t="shared" si="1036"/>
        <v>No</v>
      </c>
      <c r="AD2148" t="str">
        <f t="shared" si="1025"/>
        <v>No</v>
      </c>
      <c r="AE2148" t="str">
        <f t="shared" si="1026"/>
        <v>No</v>
      </c>
      <c r="AF2148" t="str">
        <f t="shared" si="1027"/>
        <v>Yes</v>
      </c>
      <c r="AG2148" t="str">
        <f t="shared" si="1028"/>
        <v>Yes</v>
      </c>
      <c r="AH2148" s="1" t="s">
        <v>348</v>
      </c>
      <c r="AI2148" t="s">
        <v>348</v>
      </c>
      <c r="AJ2148" t="str">
        <f t="shared" si="1018"/>
        <v/>
      </c>
      <c r="AK2148" t="str">
        <f t="shared" si="1033"/>
        <v/>
      </c>
      <c r="AL2148" t="str">
        <f t="shared" si="1034"/>
        <v/>
      </c>
      <c r="AM2148" t="str">
        <f t="shared" si="1021"/>
        <v>Industrial</v>
      </c>
      <c r="AN2148" t="str">
        <f t="shared" si="1022"/>
        <v>Pharmaceutical</v>
      </c>
      <c r="AO2148" t="str">
        <f t="shared" si="1023"/>
        <v/>
      </c>
      <c r="AP2148" t="str">
        <f t="shared" si="1024"/>
        <v/>
      </c>
    </row>
    <row r="2149" spans="1:42" hidden="1" x14ac:dyDescent="0.35">
      <c r="A2149" s="1">
        <v>40871607</v>
      </c>
      <c r="B2149" s="1" t="s">
        <v>584</v>
      </c>
      <c r="C2149" s="1" t="s">
        <v>585</v>
      </c>
      <c r="D2149" s="1">
        <v>2017</v>
      </c>
      <c r="E2149" s="1" t="s">
        <v>618</v>
      </c>
      <c r="F2149" s="1">
        <v>67524</v>
      </c>
      <c r="G2149" s="1" t="s">
        <v>308</v>
      </c>
      <c r="H2149" s="1" t="s">
        <v>142</v>
      </c>
      <c r="I2149" s="1" t="s">
        <v>597</v>
      </c>
      <c r="J2149" s="1">
        <v>2440</v>
      </c>
      <c r="K2149" s="1" t="s">
        <v>345</v>
      </c>
      <c r="L2149" s="1" t="s">
        <v>345</v>
      </c>
      <c r="M2149" s="1"/>
      <c r="N2149" s="1" t="s">
        <v>606</v>
      </c>
      <c r="O2149" s="1" t="str">
        <f t="shared" si="1043"/>
        <v>No</v>
      </c>
      <c r="P2149" s="1" t="s">
        <v>722</v>
      </c>
      <c r="Q2149" s="1">
        <v>80</v>
      </c>
      <c r="R2149" s="1">
        <f t="shared" si="1038"/>
        <v>0</v>
      </c>
      <c r="S2149" s="1">
        <v>114</v>
      </c>
      <c r="T2149" s="1" t="s">
        <v>30</v>
      </c>
      <c r="U2149" s="1">
        <f t="shared" si="1044"/>
        <v>0</v>
      </c>
      <c r="V2149" s="1">
        <f t="shared" si="1044"/>
        <v>0.114</v>
      </c>
      <c r="W2149" s="1" t="s">
        <v>231</v>
      </c>
      <c r="X2149" s="1" t="str">
        <f t="shared" si="1045"/>
        <v>No</v>
      </c>
      <c r="AB2149" t="s">
        <v>483</v>
      </c>
      <c r="AC2149" t="str">
        <f t="shared" si="1036"/>
        <v>No</v>
      </c>
      <c r="AD2149" t="str">
        <f t="shared" si="1025"/>
        <v>No</v>
      </c>
      <c r="AE2149" t="str">
        <f t="shared" si="1026"/>
        <v>No</v>
      </c>
      <c r="AF2149" t="str">
        <f t="shared" si="1027"/>
        <v>No</v>
      </c>
      <c r="AG2149" t="str">
        <f t="shared" si="1028"/>
        <v>Yes</v>
      </c>
      <c r="AH2149" s="1" t="s">
        <v>348</v>
      </c>
      <c r="AI2149" t="s">
        <v>348</v>
      </c>
      <c r="AJ2149" t="str">
        <f t="shared" si="1018"/>
        <v/>
      </c>
      <c r="AK2149" t="str">
        <f t="shared" si="1033"/>
        <v/>
      </c>
      <c r="AL2149" t="str">
        <f t="shared" si="1034"/>
        <v/>
      </c>
      <c r="AM2149" t="str">
        <f t="shared" si="1021"/>
        <v/>
      </c>
      <c r="AN2149" t="str">
        <f t="shared" si="1022"/>
        <v>Pharmaceutical</v>
      </c>
      <c r="AO2149" t="str">
        <f t="shared" si="1023"/>
        <v/>
      </c>
      <c r="AP2149" t="str">
        <f t="shared" si="1024"/>
        <v/>
      </c>
    </row>
    <row r="2150" spans="1:42" hidden="1" x14ac:dyDescent="0.35">
      <c r="A2150" s="1">
        <v>40871607</v>
      </c>
      <c r="B2150" s="1" t="s">
        <v>584</v>
      </c>
      <c r="C2150" s="1" t="s">
        <v>585</v>
      </c>
      <c r="D2150" s="1">
        <v>2017</v>
      </c>
      <c r="E2150" s="1" t="s">
        <v>618</v>
      </c>
      <c r="F2150" s="1">
        <v>67446</v>
      </c>
      <c r="G2150" s="1" t="s">
        <v>242</v>
      </c>
      <c r="H2150" s="1" t="s">
        <v>80</v>
      </c>
      <c r="I2150" s="1" t="s">
        <v>597</v>
      </c>
      <c r="J2150" s="1">
        <v>2440</v>
      </c>
      <c r="K2150" s="1" t="s">
        <v>345</v>
      </c>
      <c r="L2150" s="1" t="s">
        <v>345</v>
      </c>
      <c r="M2150" s="1"/>
      <c r="N2150" s="1" t="s">
        <v>606</v>
      </c>
      <c r="O2150" s="1" t="str">
        <f t="shared" si="1043"/>
        <v>No</v>
      </c>
      <c r="P2150" s="1" t="s">
        <v>722</v>
      </c>
      <c r="Q2150" s="1">
        <v>200</v>
      </c>
      <c r="R2150" s="1">
        <f t="shared" si="1038"/>
        <v>0</v>
      </c>
      <c r="S2150" s="1">
        <v>88</v>
      </c>
      <c r="T2150" s="1" t="s">
        <v>30</v>
      </c>
      <c r="U2150" s="1">
        <f t="shared" si="1044"/>
        <v>0</v>
      </c>
      <c r="V2150" s="1">
        <f t="shared" si="1044"/>
        <v>8.7999999999999995E-2</v>
      </c>
      <c r="W2150" s="1" t="s">
        <v>231</v>
      </c>
      <c r="X2150" s="1" t="str">
        <f t="shared" si="1045"/>
        <v>No</v>
      </c>
      <c r="AB2150" s="1" t="s">
        <v>377</v>
      </c>
      <c r="AC2150" t="str">
        <f t="shared" si="1036"/>
        <v>No</v>
      </c>
      <c r="AD2150" t="str">
        <f t="shared" si="1025"/>
        <v>No</v>
      </c>
      <c r="AE2150" t="str">
        <f t="shared" si="1026"/>
        <v>No</v>
      </c>
      <c r="AF2150" t="str">
        <f t="shared" si="1027"/>
        <v>No</v>
      </c>
      <c r="AG2150" t="str">
        <f t="shared" si="1028"/>
        <v>Yes</v>
      </c>
      <c r="AH2150" s="1" t="s">
        <v>348</v>
      </c>
      <c r="AI2150" t="s">
        <v>348</v>
      </c>
      <c r="AJ2150" t="str">
        <f t="shared" si="1018"/>
        <v/>
      </c>
      <c r="AK2150" t="str">
        <f t="shared" si="1033"/>
        <v/>
      </c>
      <c r="AL2150" t="str">
        <f t="shared" si="1034"/>
        <v/>
      </c>
      <c r="AM2150" t="str">
        <f t="shared" si="1021"/>
        <v/>
      </c>
      <c r="AN2150" t="str">
        <f t="shared" si="1022"/>
        <v>Pharmaceutical</v>
      </c>
      <c r="AO2150" t="str">
        <f t="shared" si="1023"/>
        <v/>
      </c>
      <c r="AP2150" t="str">
        <f t="shared" si="1024"/>
        <v/>
      </c>
    </row>
    <row r="2151" spans="1:42" hidden="1" x14ac:dyDescent="0.35">
      <c r="A2151" s="1">
        <v>40871607</v>
      </c>
      <c r="B2151" s="1" t="s">
        <v>584</v>
      </c>
      <c r="C2151" s="1" t="s">
        <v>585</v>
      </c>
      <c r="D2151" s="1">
        <v>2017</v>
      </c>
      <c r="E2151" s="1" t="s">
        <v>618</v>
      </c>
      <c r="F2151" s="1">
        <v>67527</v>
      </c>
      <c r="G2151" s="1" t="s">
        <v>310</v>
      </c>
      <c r="H2151" s="1" t="s">
        <v>144</v>
      </c>
      <c r="I2151" s="1" t="s">
        <v>597</v>
      </c>
      <c r="J2151" s="1">
        <v>2440</v>
      </c>
      <c r="K2151" s="1" t="s">
        <v>345</v>
      </c>
      <c r="L2151" s="1" t="s">
        <v>345</v>
      </c>
      <c r="M2151" s="1"/>
      <c r="N2151" s="1" t="s">
        <v>606</v>
      </c>
      <c r="O2151" s="1" t="str">
        <f t="shared" si="1043"/>
        <v>No</v>
      </c>
      <c r="P2151" s="1" t="s">
        <v>722</v>
      </c>
      <c r="Q2151" s="1">
        <v>264</v>
      </c>
      <c r="R2151" s="1">
        <f t="shared" si="1038"/>
        <v>0</v>
      </c>
      <c r="S2151" s="1">
        <v>72</v>
      </c>
      <c r="T2151" s="1" t="s">
        <v>30</v>
      </c>
      <c r="U2151" s="1">
        <f t="shared" si="1044"/>
        <v>0</v>
      </c>
      <c r="V2151" s="1">
        <f t="shared" si="1044"/>
        <v>7.1999999999999995E-2</v>
      </c>
      <c r="W2151" s="1" t="s">
        <v>231</v>
      </c>
      <c r="X2151" s="1" t="str">
        <f t="shared" si="1045"/>
        <v>No</v>
      </c>
      <c r="AB2151" t="s">
        <v>486</v>
      </c>
      <c r="AC2151" t="str">
        <f t="shared" si="1036"/>
        <v>No</v>
      </c>
      <c r="AD2151" t="str">
        <f t="shared" si="1025"/>
        <v>No</v>
      </c>
      <c r="AE2151" t="str">
        <f t="shared" si="1026"/>
        <v>No</v>
      </c>
      <c r="AF2151" t="str">
        <f t="shared" si="1027"/>
        <v>No</v>
      </c>
      <c r="AG2151" t="str">
        <f t="shared" si="1028"/>
        <v>Yes</v>
      </c>
      <c r="AH2151" s="1" t="s">
        <v>348</v>
      </c>
      <c r="AI2151" t="s">
        <v>348</v>
      </c>
      <c r="AJ2151" t="str">
        <f t="shared" si="1018"/>
        <v/>
      </c>
      <c r="AK2151" t="str">
        <f t="shared" si="1033"/>
        <v/>
      </c>
      <c r="AL2151" t="str">
        <f t="shared" si="1034"/>
        <v/>
      </c>
      <c r="AM2151" t="str">
        <f t="shared" si="1021"/>
        <v/>
      </c>
      <c r="AN2151" t="str">
        <f t="shared" si="1022"/>
        <v>Pharmaceutical</v>
      </c>
      <c r="AO2151" t="str">
        <f t="shared" si="1023"/>
        <v/>
      </c>
      <c r="AP2151" t="str">
        <f t="shared" si="1024"/>
        <v/>
      </c>
    </row>
    <row r="2152" spans="1:42" hidden="1" x14ac:dyDescent="0.35">
      <c r="A2152" s="1">
        <v>40871607</v>
      </c>
      <c r="B2152" s="1" t="s">
        <v>584</v>
      </c>
      <c r="C2152" s="1" t="s">
        <v>585</v>
      </c>
      <c r="D2152" s="1">
        <v>2017</v>
      </c>
      <c r="E2152" s="1" t="s">
        <v>618</v>
      </c>
      <c r="F2152" s="1">
        <v>30218</v>
      </c>
      <c r="G2152" s="1" t="s">
        <v>179</v>
      </c>
      <c r="H2152" s="1" t="s">
        <v>9</v>
      </c>
      <c r="I2152" s="1" t="s">
        <v>596</v>
      </c>
      <c r="J2152" s="1">
        <v>4433</v>
      </c>
      <c r="K2152" s="1" t="s">
        <v>614</v>
      </c>
      <c r="L2152" s="1" t="s">
        <v>544</v>
      </c>
      <c r="M2152" s="1"/>
      <c r="N2152" s="1" t="s">
        <v>606</v>
      </c>
      <c r="O2152" s="1" t="str">
        <f t="shared" si="1043"/>
        <v>No</v>
      </c>
      <c r="P2152" s="1" t="s">
        <v>722</v>
      </c>
      <c r="Q2152" s="1">
        <v>0.08</v>
      </c>
      <c r="R2152" s="1">
        <f t="shared" si="1038"/>
        <v>0</v>
      </c>
      <c r="S2152" s="1">
        <v>0.08</v>
      </c>
      <c r="T2152" s="1" t="s">
        <v>7</v>
      </c>
      <c r="U2152" s="1">
        <f>R2152/1</f>
        <v>0</v>
      </c>
      <c r="V2152" s="1">
        <f>S2152</f>
        <v>0.08</v>
      </c>
      <c r="W2152" s="1" t="s">
        <v>177</v>
      </c>
      <c r="X2152" s="1" t="str">
        <f t="shared" si="1045"/>
        <v>No</v>
      </c>
      <c r="AB2152" t="s">
        <v>351</v>
      </c>
      <c r="AC2152" t="str">
        <f t="shared" si="1036"/>
        <v>Yes</v>
      </c>
      <c r="AD2152" t="str">
        <f t="shared" si="1025"/>
        <v>Yes</v>
      </c>
      <c r="AE2152" t="str">
        <f t="shared" si="1026"/>
        <v>Yes</v>
      </c>
      <c r="AF2152" t="str">
        <f t="shared" si="1027"/>
        <v>Yes</v>
      </c>
      <c r="AG2152" t="str">
        <f t="shared" si="1028"/>
        <v>Yes</v>
      </c>
      <c r="AH2152" t="s">
        <v>348</v>
      </c>
      <c r="AI2152" t="s">
        <v>348</v>
      </c>
      <c r="AJ2152" t="str">
        <f t="shared" si="1018"/>
        <v>Pesticide</v>
      </c>
      <c r="AK2152" t="str">
        <f t="shared" si="1033"/>
        <v>PCP</v>
      </c>
      <c r="AL2152" t="str">
        <f t="shared" si="1034"/>
        <v>Consumer</v>
      </c>
      <c r="AM2152" t="str">
        <f t="shared" si="1021"/>
        <v>Industrial</v>
      </c>
      <c r="AN2152" t="str">
        <f t="shared" si="1022"/>
        <v>Pharmaceutical</v>
      </c>
      <c r="AO2152" t="str">
        <f t="shared" si="1023"/>
        <v/>
      </c>
      <c r="AP2152" t="str">
        <f t="shared" si="1024"/>
        <v/>
      </c>
    </row>
    <row r="2153" spans="1:42" hidden="1" x14ac:dyDescent="0.35">
      <c r="A2153" s="1">
        <v>40871607</v>
      </c>
      <c r="B2153" s="1" t="s">
        <v>584</v>
      </c>
      <c r="C2153" s="1" t="s">
        <v>585</v>
      </c>
      <c r="D2153" s="1">
        <v>2017</v>
      </c>
      <c r="E2153" s="1" t="s">
        <v>618</v>
      </c>
      <c r="F2153" s="1">
        <v>39750</v>
      </c>
      <c r="G2153" s="1" t="s">
        <v>197</v>
      </c>
      <c r="H2153" s="1" t="s">
        <v>29</v>
      </c>
      <c r="I2153" s="1" t="s">
        <v>596</v>
      </c>
      <c r="J2153" s="1">
        <v>4433</v>
      </c>
      <c r="K2153" s="1" t="s">
        <v>614</v>
      </c>
      <c r="L2153" s="1" t="s">
        <v>550</v>
      </c>
      <c r="M2153" s="1"/>
      <c r="N2153" s="1" t="s">
        <v>606</v>
      </c>
      <c r="O2153" s="1" t="str">
        <f t="shared" si="1043"/>
        <v>No</v>
      </c>
      <c r="P2153" s="1" t="s">
        <v>722</v>
      </c>
      <c r="Q2153" s="1">
        <v>0.06</v>
      </c>
      <c r="R2153" s="1">
        <f t="shared" si="1038"/>
        <v>0</v>
      </c>
      <c r="S2153" s="1">
        <v>0.06</v>
      </c>
      <c r="T2153" s="1" t="s">
        <v>7</v>
      </c>
      <c r="U2153" s="1">
        <f>R2153/1</f>
        <v>0</v>
      </c>
      <c r="V2153" s="1">
        <f>S2153</f>
        <v>0.06</v>
      </c>
      <c r="W2153" s="1" t="s">
        <v>177</v>
      </c>
      <c r="X2153" s="1" t="str">
        <f t="shared" si="1045"/>
        <v>No</v>
      </c>
      <c r="AB2153" s="1" t="s">
        <v>369</v>
      </c>
      <c r="AC2153" s="1" t="s">
        <v>349</v>
      </c>
      <c r="AD2153" t="str">
        <f t="shared" si="1025"/>
        <v>Yes</v>
      </c>
      <c r="AE2153" t="str">
        <f t="shared" si="1026"/>
        <v>Yes</v>
      </c>
      <c r="AF2153" t="str">
        <f t="shared" si="1027"/>
        <v>No</v>
      </c>
      <c r="AG2153" t="str">
        <f t="shared" si="1028"/>
        <v>Yes</v>
      </c>
      <c r="AH2153" s="1" t="s">
        <v>348</v>
      </c>
      <c r="AI2153" t="s">
        <v>348</v>
      </c>
      <c r="AJ2153" t="str">
        <f t="shared" si="1018"/>
        <v>Pesticide</v>
      </c>
      <c r="AK2153" t="str">
        <f t="shared" si="1033"/>
        <v>PCP</v>
      </c>
      <c r="AL2153" t="str">
        <f t="shared" si="1034"/>
        <v>Consumer</v>
      </c>
      <c r="AM2153" t="str">
        <f t="shared" si="1021"/>
        <v/>
      </c>
      <c r="AN2153" t="str">
        <f t="shared" si="1022"/>
        <v>Pharmaceutical</v>
      </c>
      <c r="AO2153" t="str">
        <f t="shared" si="1023"/>
        <v/>
      </c>
      <c r="AP2153" t="str">
        <f t="shared" si="1024"/>
        <v/>
      </c>
    </row>
    <row r="2154" spans="1:42" hidden="1" x14ac:dyDescent="0.35">
      <c r="A2154" s="1">
        <v>40871607</v>
      </c>
      <c r="B2154" s="1" t="s">
        <v>584</v>
      </c>
      <c r="C2154" s="1" t="s">
        <v>585</v>
      </c>
      <c r="D2154" s="1">
        <v>2017</v>
      </c>
      <c r="E2154" s="1" t="s">
        <v>618</v>
      </c>
      <c r="F2154" s="1">
        <v>67496</v>
      </c>
      <c r="G2154" s="1" t="s">
        <v>283</v>
      </c>
      <c r="H2154" s="1" t="s">
        <v>119</v>
      </c>
      <c r="I2154" s="1" t="s">
        <v>597</v>
      </c>
      <c r="J2154" s="1">
        <v>2440</v>
      </c>
      <c r="K2154" s="1" t="s">
        <v>345</v>
      </c>
      <c r="L2154" s="1" t="s">
        <v>345</v>
      </c>
      <c r="M2154" s="1"/>
      <c r="N2154" s="1" t="s">
        <v>606</v>
      </c>
      <c r="O2154" s="1" t="str">
        <f t="shared" si="1043"/>
        <v>No</v>
      </c>
      <c r="P2154" s="1" t="s">
        <v>722</v>
      </c>
      <c r="Q2154" s="1">
        <v>31</v>
      </c>
      <c r="R2154" s="1">
        <f t="shared" si="1038"/>
        <v>0</v>
      </c>
      <c r="S2154" s="1">
        <v>20</v>
      </c>
      <c r="T2154" s="1" t="s">
        <v>30</v>
      </c>
      <c r="U2154" s="1">
        <f t="shared" ref="U2154:V2157" si="1046">R2154/1000</f>
        <v>0</v>
      </c>
      <c r="V2154" s="1">
        <f t="shared" si="1046"/>
        <v>0.02</v>
      </c>
      <c r="W2154" s="1" t="s">
        <v>231</v>
      </c>
      <c r="X2154" s="1" t="str">
        <f t="shared" si="1045"/>
        <v>No</v>
      </c>
      <c r="AB2154" s="1" t="s">
        <v>370</v>
      </c>
      <c r="AC2154" t="str">
        <f t="shared" ref="AC2154:AC2161" si="1047">IF(ISNUMBER(SEARCH("Pesticide, active_ingredient", AB2154)), "Yes", "No")</f>
        <v>No</v>
      </c>
      <c r="AD2154" t="str">
        <f t="shared" si="1025"/>
        <v>No</v>
      </c>
      <c r="AE2154" t="str">
        <f t="shared" si="1026"/>
        <v>No</v>
      </c>
      <c r="AF2154" t="str">
        <f t="shared" si="1027"/>
        <v>No</v>
      </c>
      <c r="AG2154" t="str">
        <f t="shared" si="1028"/>
        <v>Yes</v>
      </c>
      <c r="AH2154" s="1" t="s">
        <v>348</v>
      </c>
      <c r="AI2154" t="s">
        <v>348</v>
      </c>
      <c r="AJ2154" t="str">
        <f t="shared" si="1018"/>
        <v/>
      </c>
      <c r="AK2154" t="str">
        <f t="shared" si="1033"/>
        <v/>
      </c>
      <c r="AL2154" t="str">
        <f t="shared" si="1034"/>
        <v/>
      </c>
      <c r="AM2154" t="str">
        <f t="shared" si="1021"/>
        <v/>
      </c>
      <c r="AN2154" t="str">
        <f t="shared" si="1022"/>
        <v>Pharmaceutical</v>
      </c>
      <c r="AO2154" t="str">
        <f t="shared" si="1023"/>
        <v/>
      </c>
      <c r="AP2154" t="str">
        <f t="shared" si="1024"/>
        <v/>
      </c>
    </row>
    <row r="2155" spans="1:42" hidden="1" x14ac:dyDescent="0.35">
      <c r="A2155" s="1">
        <v>40871607</v>
      </c>
      <c r="B2155" s="1" t="s">
        <v>584</v>
      </c>
      <c r="C2155" s="1" t="s">
        <v>585</v>
      </c>
      <c r="D2155" s="1">
        <v>2017</v>
      </c>
      <c r="E2155" s="1" t="s">
        <v>618</v>
      </c>
      <c r="F2155" s="1">
        <v>67995</v>
      </c>
      <c r="G2155" s="1" t="s">
        <v>317</v>
      </c>
      <c r="H2155" s="8" t="s">
        <v>595</v>
      </c>
      <c r="I2155" s="1" t="s">
        <v>597</v>
      </c>
      <c r="J2155" s="1">
        <v>2440</v>
      </c>
      <c r="K2155" s="1" t="s">
        <v>345</v>
      </c>
      <c r="L2155" s="1" t="s">
        <v>345</v>
      </c>
      <c r="M2155" s="1"/>
      <c r="N2155" s="1" t="s">
        <v>606</v>
      </c>
      <c r="O2155" s="1" t="str">
        <f t="shared" si="1043"/>
        <v>No</v>
      </c>
      <c r="P2155" s="1" t="s">
        <v>722</v>
      </c>
      <c r="Q2155" s="1">
        <v>8.3000000000000007</v>
      </c>
      <c r="R2155" s="1">
        <f t="shared" si="1038"/>
        <v>0</v>
      </c>
      <c r="S2155" s="1">
        <v>8.3000000000000007</v>
      </c>
      <c r="T2155" s="1" t="s">
        <v>30</v>
      </c>
      <c r="U2155" s="1">
        <f t="shared" si="1046"/>
        <v>0</v>
      </c>
      <c r="V2155" s="1">
        <f t="shared" si="1046"/>
        <v>8.3000000000000001E-3</v>
      </c>
      <c r="W2155" s="1" t="s">
        <v>231</v>
      </c>
      <c r="X2155" s="1" t="str">
        <f t="shared" si="1045"/>
        <v>No</v>
      </c>
      <c r="AB2155" s="1" t="s">
        <v>445</v>
      </c>
      <c r="AC2155" t="str">
        <f t="shared" si="1047"/>
        <v>No</v>
      </c>
      <c r="AD2155" t="str">
        <f t="shared" si="1025"/>
        <v>No</v>
      </c>
      <c r="AE2155" t="str">
        <f t="shared" si="1026"/>
        <v>No</v>
      </c>
      <c r="AF2155" t="str">
        <f t="shared" si="1027"/>
        <v>No</v>
      </c>
      <c r="AG2155" t="str">
        <f t="shared" si="1028"/>
        <v>Yes</v>
      </c>
      <c r="AH2155" s="1" t="s">
        <v>348</v>
      </c>
      <c r="AI2155" t="s">
        <v>348</v>
      </c>
      <c r="AJ2155" t="str">
        <f t="shared" si="1018"/>
        <v/>
      </c>
      <c r="AK2155" t="str">
        <f t="shared" si="1033"/>
        <v/>
      </c>
      <c r="AL2155" t="str">
        <f t="shared" si="1034"/>
        <v/>
      </c>
      <c r="AM2155" t="str">
        <f t="shared" si="1021"/>
        <v/>
      </c>
      <c r="AN2155" t="str">
        <f t="shared" si="1022"/>
        <v>Pharmaceutical</v>
      </c>
      <c r="AO2155" t="str">
        <f t="shared" si="1023"/>
        <v/>
      </c>
      <c r="AP2155" t="str">
        <f t="shared" si="1024"/>
        <v/>
      </c>
    </row>
    <row r="2156" spans="1:42" hidden="1" x14ac:dyDescent="0.35">
      <c r="A2156" s="1">
        <v>40871607</v>
      </c>
      <c r="B2156" s="1" t="s">
        <v>584</v>
      </c>
      <c r="C2156" s="1" t="s">
        <v>585</v>
      </c>
      <c r="D2156" s="1">
        <v>2017</v>
      </c>
      <c r="E2156" s="1" t="s">
        <v>618</v>
      </c>
      <c r="F2156" s="1">
        <v>67480</v>
      </c>
      <c r="G2156" s="1" t="s">
        <v>271</v>
      </c>
      <c r="H2156" s="12" t="s">
        <v>516</v>
      </c>
      <c r="I2156" s="1" t="s">
        <v>597</v>
      </c>
      <c r="J2156" s="1">
        <v>2440</v>
      </c>
      <c r="K2156" s="1" t="s">
        <v>345</v>
      </c>
      <c r="L2156" s="1" t="s">
        <v>561</v>
      </c>
      <c r="M2156" s="1"/>
      <c r="N2156" s="1" t="s">
        <v>606</v>
      </c>
      <c r="O2156" s="1" t="str">
        <f t="shared" si="1043"/>
        <v>No</v>
      </c>
      <c r="P2156" s="1" t="s">
        <v>722</v>
      </c>
      <c r="Q2156" s="1">
        <v>9.4</v>
      </c>
      <c r="R2156" s="1">
        <f t="shared" si="1038"/>
        <v>0</v>
      </c>
      <c r="S2156" s="1">
        <v>9.4</v>
      </c>
      <c r="T2156" s="1" t="s">
        <v>30</v>
      </c>
      <c r="U2156" s="1">
        <f t="shared" si="1046"/>
        <v>0</v>
      </c>
      <c r="V2156" s="1">
        <f t="shared" si="1046"/>
        <v>9.4000000000000004E-3</v>
      </c>
      <c r="W2156" s="1" t="s">
        <v>231</v>
      </c>
      <c r="X2156" s="1" t="str">
        <f t="shared" si="1045"/>
        <v>No</v>
      </c>
      <c r="AB2156" t="s">
        <v>447</v>
      </c>
      <c r="AC2156" t="str">
        <f t="shared" si="1047"/>
        <v>No</v>
      </c>
      <c r="AD2156" t="str">
        <f t="shared" si="1025"/>
        <v>No</v>
      </c>
      <c r="AE2156" t="str">
        <f t="shared" si="1026"/>
        <v>No</v>
      </c>
      <c r="AF2156" t="str">
        <f t="shared" si="1027"/>
        <v>Yes</v>
      </c>
      <c r="AG2156" t="str">
        <f t="shared" si="1028"/>
        <v>Yes</v>
      </c>
      <c r="AH2156" s="1" t="s">
        <v>348</v>
      </c>
      <c r="AI2156" t="s">
        <v>348</v>
      </c>
      <c r="AJ2156" t="str">
        <f t="shared" si="1018"/>
        <v/>
      </c>
      <c r="AK2156" t="str">
        <f t="shared" si="1033"/>
        <v/>
      </c>
      <c r="AL2156" t="str">
        <f t="shared" si="1034"/>
        <v/>
      </c>
      <c r="AM2156" t="str">
        <f t="shared" si="1021"/>
        <v>Industrial</v>
      </c>
      <c r="AN2156" t="str">
        <f t="shared" si="1022"/>
        <v>Pharmaceutical</v>
      </c>
      <c r="AO2156" t="str">
        <f t="shared" si="1023"/>
        <v/>
      </c>
      <c r="AP2156" t="str">
        <f t="shared" si="1024"/>
        <v/>
      </c>
    </row>
    <row r="2157" spans="1:42" hidden="1" x14ac:dyDescent="0.35">
      <c r="A2157" s="1">
        <v>40871607</v>
      </c>
      <c r="B2157" s="1" t="s">
        <v>584</v>
      </c>
      <c r="C2157" s="1" t="s">
        <v>585</v>
      </c>
      <c r="D2157" s="1">
        <v>2017</v>
      </c>
      <c r="E2157" s="1" t="s">
        <v>618</v>
      </c>
      <c r="F2157" s="1">
        <v>68014</v>
      </c>
      <c r="G2157" s="1" t="s">
        <v>331</v>
      </c>
      <c r="H2157" s="1" t="s">
        <v>162</v>
      </c>
      <c r="I2157" s="1" t="s">
        <v>597</v>
      </c>
      <c r="J2157" s="1">
        <v>2440</v>
      </c>
      <c r="K2157" s="1" t="s">
        <v>345</v>
      </c>
      <c r="L2157" s="1" t="s">
        <v>566</v>
      </c>
      <c r="M2157" s="1"/>
      <c r="N2157" s="1" t="s">
        <v>606</v>
      </c>
      <c r="O2157" s="1" t="str">
        <f t="shared" si="1043"/>
        <v>No</v>
      </c>
      <c r="P2157" s="1" t="s">
        <v>722</v>
      </c>
      <c r="Q2157" s="1">
        <v>113</v>
      </c>
      <c r="R2157" s="1">
        <f t="shared" si="1038"/>
        <v>0</v>
      </c>
      <c r="S2157" s="1">
        <v>113</v>
      </c>
      <c r="T2157" s="1" t="s">
        <v>30</v>
      </c>
      <c r="U2157" s="1">
        <f t="shared" si="1046"/>
        <v>0</v>
      </c>
      <c r="V2157" s="1">
        <f t="shared" si="1046"/>
        <v>0.113</v>
      </c>
      <c r="W2157" s="1" t="s">
        <v>318</v>
      </c>
      <c r="X2157" s="1" t="str">
        <f t="shared" si="1045"/>
        <v>No</v>
      </c>
      <c r="AB2157" t="s">
        <v>500</v>
      </c>
      <c r="AC2157" t="str">
        <f t="shared" si="1047"/>
        <v>No</v>
      </c>
      <c r="AD2157" t="str">
        <f t="shared" si="1025"/>
        <v>Yes</v>
      </c>
      <c r="AE2157" t="str">
        <f t="shared" si="1026"/>
        <v>No</v>
      </c>
      <c r="AF2157" t="str">
        <f t="shared" si="1027"/>
        <v>Yes</v>
      </c>
      <c r="AG2157" t="str">
        <f t="shared" si="1028"/>
        <v>Yes</v>
      </c>
      <c r="AH2157" s="1" t="s">
        <v>348</v>
      </c>
      <c r="AI2157" t="s">
        <v>348</v>
      </c>
      <c r="AJ2157" t="str">
        <f t="shared" si="1018"/>
        <v/>
      </c>
      <c r="AK2157" t="str">
        <f t="shared" si="1033"/>
        <v>PCP</v>
      </c>
      <c r="AL2157" t="str">
        <f t="shared" si="1034"/>
        <v/>
      </c>
      <c r="AM2157" t="str">
        <f t="shared" si="1021"/>
        <v>Industrial</v>
      </c>
      <c r="AN2157" t="str">
        <f t="shared" si="1022"/>
        <v>Pharmaceutical</v>
      </c>
      <c r="AO2157" t="str">
        <f t="shared" si="1023"/>
        <v/>
      </c>
      <c r="AP2157" t="str">
        <f t="shared" si="1024"/>
        <v/>
      </c>
    </row>
    <row r="2158" spans="1:42" hidden="1" x14ac:dyDescent="0.35">
      <c r="A2158" s="1">
        <v>40871607</v>
      </c>
      <c r="B2158" s="1" t="s">
        <v>584</v>
      </c>
      <c r="C2158" s="1" t="s">
        <v>585</v>
      </c>
      <c r="D2158" s="1">
        <v>2017</v>
      </c>
      <c r="E2158" s="1" t="s">
        <v>618</v>
      </c>
      <c r="F2158" s="1">
        <v>82612</v>
      </c>
      <c r="G2158" s="1" t="s">
        <v>343</v>
      </c>
      <c r="H2158" s="1" t="s">
        <v>175</v>
      </c>
      <c r="I2158" s="1" t="s">
        <v>596</v>
      </c>
      <c r="J2158" s="1">
        <v>4433</v>
      </c>
      <c r="K2158" s="1" t="s">
        <v>614</v>
      </c>
      <c r="L2158" s="1" t="s">
        <v>555</v>
      </c>
      <c r="M2158" s="1" t="s">
        <v>530</v>
      </c>
      <c r="N2158" s="1" t="s">
        <v>607</v>
      </c>
      <c r="O2158" s="1" t="str">
        <f t="shared" si="1043"/>
        <v>Yes</v>
      </c>
      <c r="P2158" s="1" t="s">
        <v>349</v>
      </c>
      <c r="Q2158" s="1">
        <v>0.03</v>
      </c>
      <c r="R2158" s="1">
        <f t="shared" si="1038"/>
        <v>0.03</v>
      </c>
      <c r="S2158" s="1">
        <v>0.04</v>
      </c>
      <c r="T2158" s="1" t="s">
        <v>7</v>
      </c>
      <c r="U2158" s="1">
        <f>R2158/1</f>
        <v>0.03</v>
      </c>
      <c r="V2158" s="1">
        <f>S2158</f>
        <v>0.04</v>
      </c>
      <c r="W2158" s="1" t="s">
        <v>177</v>
      </c>
      <c r="X2158" s="1" t="str">
        <f t="shared" si="1045"/>
        <v>Yes</v>
      </c>
      <c r="AB2158" t="s">
        <v>514</v>
      </c>
      <c r="AC2158" t="str">
        <f t="shared" si="1047"/>
        <v>No</v>
      </c>
      <c r="AD2158" t="str">
        <f t="shared" si="1025"/>
        <v>No</v>
      </c>
      <c r="AE2158" t="str">
        <f t="shared" si="1026"/>
        <v>Yes</v>
      </c>
      <c r="AF2158" t="str">
        <f t="shared" si="1027"/>
        <v>Yes</v>
      </c>
      <c r="AG2158" t="str">
        <f t="shared" si="1028"/>
        <v>No</v>
      </c>
      <c r="AH2158" s="1" t="s">
        <v>348</v>
      </c>
      <c r="AI2158" t="s">
        <v>348</v>
      </c>
      <c r="AJ2158" t="str">
        <f t="shared" si="1018"/>
        <v/>
      </c>
      <c r="AK2158" t="str">
        <f t="shared" si="1033"/>
        <v/>
      </c>
      <c r="AL2158" t="str">
        <f t="shared" si="1034"/>
        <v>Consumer</v>
      </c>
      <c r="AM2158" t="str">
        <f t="shared" si="1021"/>
        <v>Industrial</v>
      </c>
      <c r="AN2158" t="str">
        <f t="shared" si="1022"/>
        <v/>
      </c>
      <c r="AO2158" t="str">
        <f t="shared" si="1023"/>
        <v/>
      </c>
      <c r="AP2158" t="str">
        <f t="shared" si="1024"/>
        <v/>
      </c>
    </row>
    <row r="2159" spans="1:42" hidden="1" x14ac:dyDescent="0.35">
      <c r="A2159" s="1">
        <v>40871607</v>
      </c>
      <c r="B2159" s="1" t="s">
        <v>584</v>
      </c>
      <c r="C2159" s="1" t="s">
        <v>585</v>
      </c>
      <c r="D2159" s="1">
        <v>2017</v>
      </c>
      <c r="E2159" s="1" t="s">
        <v>618</v>
      </c>
      <c r="F2159" s="1">
        <v>67452</v>
      </c>
      <c r="G2159" s="1" t="s">
        <v>248</v>
      </c>
      <c r="H2159" s="1" t="s">
        <v>86</v>
      </c>
      <c r="I2159" s="1" t="s">
        <v>597</v>
      </c>
      <c r="J2159" s="1">
        <v>2440</v>
      </c>
      <c r="K2159" s="1" t="s">
        <v>345</v>
      </c>
      <c r="L2159" s="1" t="s">
        <v>345</v>
      </c>
      <c r="M2159" s="1"/>
      <c r="N2159" s="1" t="s">
        <v>606</v>
      </c>
      <c r="O2159" s="1" t="str">
        <f t="shared" si="1043"/>
        <v>No</v>
      </c>
      <c r="P2159" s="1" t="s">
        <v>722</v>
      </c>
      <c r="Q2159" s="1">
        <v>192</v>
      </c>
      <c r="R2159" s="1">
        <f t="shared" si="1038"/>
        <v>0</v>
      </c>
      <c r="S2159" s="1">
        <v>192</v>
      </c>
      <c r="T2159" s="1" t="s">
        <v>30</v>
      </c>
      <c r="U2159" s="1">
        <f t="shared" ref="U2159:V2162" si="1048">R2159/1000</f>
        <v>0</v>
      </c>
      <c r="V2159" s="1">
        <f t="shared" si="1048"/>
        <v>0.192</v>
      </c>
      <c r="W2159" s="1" t="s">
        <v>231</v>
      </c>
      <c r="X2159" s="1" t="str">
        <f t="shared" si="1045"/>
        <v>No</v>
      </c>
      <c r="AB2159" s="1" t="s">
        <v>445</v>
      </c>
      <c r="AC2159" t="str">
        <f t="shared" si="1047"/>
        <v>No</v>
      </c>
      <c r="AD2159" t="str">
        <f t="shared" si="1025"/>
        <v>No</v>
      </c>
      <c r="AE2159" t="str">
        <f t="shared" si="1026"/>
        <v>No</v>
      </c>
      <c r="AF2159" t="str">
        <f t="shared" si="1027"/>
        <v>No</v>
      </c>
      <c r="AG2159" t="str">
        <f t="shared" si="1028"/>
        <v>Yes</v>
      </c>
      <c r="AH2159" s="1" t="s">
        <v>348</v>
      </c>
      <c r="AI2159" t="s">
        <v>348</v>
      </c>
      <c r="AJ2159" t="str">
        <f t="shared" si="1018"/>
        <v/>
      </c>
      <c r="AK2159" t="str">
        <f t="shared" si="1033"/>
        <v/>
      </c>
      <c r="AL2159" t="str">
        <f t="shared" si="1034"/>
        <v/>
      </c>
      <c r="AM2159" t="str">
        <f t="shared" si="1021"/>
        <v/>
      </c>
      <c r="AN2159" t="str">
        <f t="shared" si="1022"/>
        <v>Pharmaceutical</v>
      </c>
      <c r="AO2159" t="str">
        <f t="shared" si="1023"/>
        <v/>
      </c>
      <c r="AP2159" t="str">
        <f t="shared" si="1024"/>
        <v/>
      </c>
    </row>
    <row r="2160" spans="1:42" hidden="1" x14ac:dyDescent="0.35">
      <c r="A2160" s="1">
        <v>40871607</v>
      </c>
      <c r="B2160" s="1" t="s">
        <v>584</v>
      </c>
      <c r="C2160" s="1" t="s">
        <v>585</v>
      </c>
      <c r="D2160" s="1">
        <v>2017</v>
      </c>
      <c r="E2160" s="1" t="s">
        <v>618</v>
      </c>
      <c r="F2160" s="1">
        <v>68007</v>
      </c>
      <c r="G2160" s="1" t="s">
        <v>326</v>
      </c>
      <c r="H2160" s="1" t="s">
        <v>157</v>
      </c>
      <c r="I2160" s="1" t="s">
        <v>597</v>
      </c>
      <c r="J2160" s="1">
        <v>2440</v>
      </c>
      <c r="K2160" s="1" t="s">
        <v>345</v>
      </c>
      <c r="L2160" s="1" t="s">
        <v>345</v>
      </c>
      <c r="M2160" s="1"/>
      <c r="N2160" s="1" t="s">
        <v>606</v>
      </c>
      <c r="O2160" s="1" t="str">
        <f t="shared" si="1043"/>
        <v>No</v>
      </c>
      <c r="P2160" s="1" t="s">
        <v>722</v>
      </c>
      <c r="Q2160" s="1">
        <v>80</v>
      </c>
      <c r="R2160" s="1">
        <f t="shared" si="1038"/>
        <v>0</v>
      </c>
      <c r="S2160" s="1">
        <v>8.6</v>
      </c>
      <c r="T2160" s="1" t="s">
        <v>30</v>
      </c>
      <c r="U2160" s="1">
        <f t="shared" si="1048"/>
        <v>0</v>
      </c>
      <c r="V2160" s="1">
        <f t="shared" si="1048"/>
        <v>8.6E-3</v>
      </c>
      <c r="W2160" s="1" t="s">
        <v>318</v>
      </c>
      <c r="X2160" s="1" t="str">
        <f t="shared" si="1045"/>
        <v>No</v>
      </c>
      <c r="AB2160" s="1" t="s">
        <v>445</v>
      </c>
      <c r="AC2160" t="str">
        <f t="shared" si="1047"/>
        <v>No</v>
      </c>
      <c r="AD2160" t="str">
        <f t="shared" si="1025"/>
        <v>No</v>
      </c>
      <c r="AE2160" t="str">
        <f t="shared" si="1026"/>
        <v>No</v>
      </c>
      <c r="AF2160" t="str">
        <f t="shared" si="1027"/>
        <v>No</v>
      </c>
      <c r="AG2160" t="str">
        <f t="shared" si="1028"/>
        <v>Yes</v>
      </c>
      <c r="AH2160" s="1" t="s">
        <v>348</v>
      </c>
      <c r="AI2160" t="s">
        <v>348</v>
      </c>
      <c r="AJ2160" t="str">
        <f t="shared" si="1018"/>
        <v/>
      </c>
      <c r="AK2160" t="str">
        <f t="shared" si="1033"/>
        <v/>
      </c>
      <c r="AL2160" t="str">
        <f t="shared" si="1034"/>
        <v/>
      </c>
      <c r="AM2160" t="str">
        <f t="shared" si="1021"/>
        <v/>
      </c>
      <c r="AN2160" t="str">
        <f t="shared" si="1022"/>
        <v>Pharmaceutical</v>
      </c>
      <c r="AO2160" t="str">
        <f t="shared" si="1023"/>
        <v/>
      </c>
      <c r="AP2160" t="str">
        <f t="shared" si="1024"/>
        <v/>
      </c>
    </row>
    <row r="2161" spans="1:42" hidden="1" x14ac:dyDescent="0.35">
      <c r="A2161" s="1">
        <v>40871607</v>
      </c>
      <c r="B2161" s="1" t="s">
        <v>584</v>
      </c>
      <c r="C2161" s="1" t="s">
        <v>585</v>
      </c>
      <c r="D2161" s="1">
        <v>2017</v>
      </c>
      <c r="E2161" s="1" t="s">
        <v>618</v>
      </c>
      <c r="F2161" s="1">
        <v>67445</v>
      </c>
      <c r="G2161" s="1" t="s">
        <v>241</v>
      </c>
      <c r="H2161" s="1" t="s">
        <v>79</v>
      </c>
      <c r="I2161" s="1" t="s">
        <v>597</v>
      </c>
      <c r="J2161" s="1">
        <v>2440</v>
      </c>
      <c r="K2161" s="1" t="s">
        <v>345</v>
      </c>
      <c r="L2161" s="1" t="s">
        <v>345</v>
      </c>
      <c r="M2161" s="1"/>
      <c r="N2161" s="1" t="s">
        <v>606</v>
      </c>
      <c r="O2161" s="1" t="str">
        <f t="shared" si="1043"/>
        <v>No</v>
      </c>
      <c r="P2161" s="1" t="s">
        <v>722</v>
      </c>
      <c r="Q2161" s="1">
        <v>30</v>
      </c>
      <c r="R2161" s="1">
        <f t="shared" si="1038"/>
        <v>0</v>
      </c>
      <c r="S2161" s="1">
        <v>20</v>
      </c>
      <c r="T2161" s="1" t="s">
        <v>30</v>
      </c>
      <c r="U2161" s="1">
        <f t="shared" si="1048"/>
        <v>0</v>
      </c>
      <c r="V2161" s="1">
        <f t="shared" si="1048"/>
        <v>0.02</v>
      </c>
      <c r="W2161" s="1" t="s">
        <v>231</v>
      </c>
      <c r="X2161" s="1" t="str">
        <f t="shared" si="1045"/>
        <v>No</v>
      </c>
      <c r="AB2161" s="1" t="s">
        <v>420</v>
      </c>
      <c r="AC2161" t="str">
        <f t="shared" si="1047"/>
        <v>No</v>
      </c>
      <c r="AD2161" t="str">
        <f t="shared" si="1025"/>
        <v>No</v>
      </c>
      <c r="AE2161" t="str">
        <f t="shared" si="1026"/>
        <v>No</v>
      </c>
      <c r="AF2161" t="str">
        <f t="shared" si="1027"/>
        <v>No</v>
      </c>
      <c r="AG2161" t="str">
        <f t="shared" si="1028"/>
        <v>Yes</v>
      </c>
      <c r="AH2161" s="1" t="s">
        <v>348</v>
      </c>
      <c r="AI2161" t="s">
        <v>348</v>
      </c>
      <c r="AJ2161" t="str">
        <f t="shared" si="1018"/>
        <v/>
      </c>
      <c r="AK2161" t="str">
        <f t="shared" si="1033"/>
        <v/>
      </c>
      <c r="AL2161" t="str">
        <f t="shared" si="1034"/>
        <v/>
      </c>
      <c r="AM2161" t="str">
        <f t="shared" si="1021"/>
        <v/>
      </c>
      <c r="AN2161" t="str">
        <f t="shared" si="1022"/>
        <v>Pharmaceutical</v>
      </c>
      <c r="AO2161" t="str">
        <f t="shared" si="1023"/>
        <v/>
      </c>
      <c r="AP2161" t="str">
        <f t="shared" si="1024"/>
        <v/>
      </c>
    </row>
    <row r="2162" spans="1:42" hidden="1" x14ac:dyDescent="0.35">
      <c r="A2162" s="1">
        <v>40871607</v>
      </c>
      <c r="B2162" s="1" t="s">
        <v>584</v>
      </c>
      <c r="C2162" s="1" t="s">
        <v>585</v>
      </c>
      <c r="D2162" s="1">
        <v>2017</v>
      </c>
      <c r="E2162" s="1" t="s">
        <v>618</v>
      </c>
      <c r="F2162" s="1">
        <v>67434</v>
      </c>
      <c r="G2162" s="1" t="s">
        <v>232</v>
      </c>
      <c r="H2162" s="1" t="s">
        <v>70</v>
      </c>
      <c r="I2162" s="1" t="s">
        <v>597</v>
      </c>
      <c r="J2162" s="1">
        <v>2440</v>
      </c>
      <c r="K2162" s="1" t="s">
        <v>345</v>
      </c>
      <c r="L2162" s="1" t="s">
        <v>560</v>
      </c>
      <c r="M2162" s="1"/>
      <c r="N2162" s="1" t="s">
        <v>606</v>
      </c>
      <c r="O2162" s="1" t="str">
        <f t="shared" si="1043"/>
        <v>No</v>
      </c>
      <c r="P2162" s="1" t="s">
        <v>722</v>
      </c>
      <c r="Q2162" s="1">
        <v>20</v>
      </c>
      <c r="R2162" s="1">
        <f t="shared" si="1038"/>
        <v>0</v>
      </c>
      <c r="S2162" s="1">
        <v>20</v>
      </c>
      <c r="T2162" s="1" t="s">
        <v>30</v>
      </c>
      <c r="U2162" s="1">
        <f t="shared" si="1048"/>
        <v>0</v>
      </c>
      <c r="V2162" s="1">
        <f t="shared" si="1048"/>
        <v>0.02</v>
      </c>
      <c r="W2162" s="1" t="s">
        <v>231</v>
      </c>
      <c r="X2162" s="1" t="str">
        <f t="shared" si="1045"/>
        <v>No</v>
      </c>
      <c r="AB2162" s="1" t="s">
        <v>411</v>
      </c>
      <c r="AC2162" s="1" t="s">
        <v>349</v>
      </c>
      <c r="AD2162" t="str">
        <f t="shared" si="1025"/>
        <v>No</v>
      </c>
      <c r="AE2162" t="str">
        <f t="shared" si="1026"/>
        <v>No</v>
      </c>
      <c r="AF2162" t="str">
        <f t="shared" si="1027"/>
        <v>No</v>
      </c>
      <c r="AG2162" t="str">
        <f t="shared" si="1028"/>
        <v>Yes</v>
      </c>
      <c r="AH2162" s="1" t="s">
        <v>348</v>
      </c>
      <c r="AI2162" t="s">
        <v>348</v>
      </c>
      <c r="AJ2162" t="str">
        <f t="shared" si="1018"/>
        <v>Pesticide</v>
      </c>
      <c r="AK2162" t="str">
        <f t="shared" si="1033"/>
        <v/>
      </c>
      <c r="AL2162" t="str">
        <f t="shared" si="1034"/>
        <v/>
      </c>
      <c r="AM2162" t="str">
        <f t="shared" si="1021"/>
        <v/>
      </c>
      <c r="AN2162" t="str">
        <f t="shared" si="1022"/>
        <v>Pharmaceutical</v>
      </c>
      <c r="AO2162" t="str">
        <f t="shared" si="1023"/>
        <v/>
      </c>
      <c r="AP2162" t="str">
        <f t="shared" si="1024"/>
        <v/>
      </c>
    </row>
    <row r="2163" spans="1:42" hidden="1" x14ac:dyDescent="0.35">
      <c r="A2163" s="1">
        <v>40871607</v>
      </c>
      <c r="B2163" s="1" t="s">
        <v>584</v>
      </c>
      <c r="C2163" s="1" t="s">
        <v>585</v>
      </c>
      <c r="D2163" s="1">
        <v>2017</v>
      </c>
      <c r="E2163" s="1" t="s">
        <v>618</v>
      </c>
      <c r="F2163" s="1">
        <v>61704</v>
      </c>
      <c r="G2163" s="1" t="s">
        <v>201</v>
      </c>
      <c r="H2163" s="8" t="s">
        <v>716</v>
      </c>
      <c r="I2163" s="1" t="s">
        <v>596</v>
      </c>
      <c r="J2163" s="1">
        <v>4433</v>
      </c>
      <c r="K2163" s="1" t="s">
        <v>614</v>
      </c>
      <c r="L2163" s="1" t="s">
        <v>532</v>
      </c>
      <c r="M2163" s="1"/>
      <c r="N2163" s="1" t="s">
        <v>606</v>
      </c>
      <c r="O2163" s="1" t="str">
        <f t="shared" si="1043"/>
        <v>No</v>
      </c>
      <c r="P2163" s="1" t="s">
        <v>722</v>
      </c>
      <c r="Q2163" s="1">
        <v>1.6</v>
      </c>
      <c r="R2163" s="1">
        <f t="shared" si="1038"/>
        <v>0</v>
      </c>
      <c r="S2163" s="1">
        <v>1.6</v>
      </c>
      <c r="T2163" s="1" t="s">
        <v>7</v>
      </c>
      <c r="U2163" s="1">
        <f>R2163/1</f>
        <v>0</v>
      </c>
      <c r="V2163" s="1">
        <f>S2163</f>
        <v>1.6</v>
      </c>
      <c r="W2163" s="1" t="s">
        <v>199</v>
      </c>
      <c r="X2163" s="1" t="str">
        <f t="shared" si="1045"/>
        <v>No</v>
      </c>
      <c r="AB2163" s="1" t="s">
        <v>373</v>
      </c>
      <c r="AC2163" t="str">
        <f>IF(ISNUMBER(SEARCH("Pesticide, active_ingredient", AB2163)), "Yes", "No")</f>
        <v>No</v>
      </c>
      <c r="AD2163" t="str">
        <f t="shared" si="1025"/>
        <v>No</v>
      </c>
      <c r="AE2163" t="str">
        <f t="shared" si="1026"/>
        <v>No</v>
      </c>
      <c r="AF2163" t="str">
        <f t="shared" si="1027"/>
        <v>No</v>
      </c>
      <c r="AG2163" t="str">
        <f t="shared" si="1028"/>
        <v>No</v>
      </c>
      <c r="AH2163" s="1" t="s">
        <v>348</v>
      </c>
      <c r="AI2163" t="s">
        <v>349</v>
      </c>
      <c r="AJ2163" t="str">
        <f t="shared" si="1018"/>
        <v/>
      </c>
      <c r="AK2163" t="str">
        <f t="shared" si="1033"/>
        <v/>
      </c>
      <c r="AL2163" t="str">
        <f t="shared" si="1034"/>
        <v/>
      </c>
      <c r="AM2163" t="str">
        <f t="shared" si="1021"/>
        <v/>
      </c>
      <c r="AN2163" t="str">
        <f t="shared" si="1022"/>
        <v/>
      </c>
      <c r="AO2163" t="str">
        <f t="shared" si="1023"/>
        <v/>
      </c>
      <c r="AP2163" t="str">
        <f t="shared" si="1024"/>
        <v>Other</v>
      </c>
    </row>
    <row r="2164" spans="1:42" hidden="1" x14ac:dyDescent="0.35">
      <c r="A2164" s="1">
        <v>40871607</v>
      </c>
      <c r="B2164" s="1" t="s">
        <v>584</v>
      </c>
      <c r="C2164" s="1" t="s">
        <v>585</v>
      </c>
      <c r="D2164" s="1">
        <v>2017</v>
      </c>
      <c r="E2164" s="1" t="s">
        <v>618</v>
      </c>
      <c r="F2164" s="1">
        <v>68005</v>
      </c>
      <c r="G2164" s="1" t="s">
        <v>324</v>
      </c>
      <c r="H2164" s="1" t="s">
        <v>155</v>
      </c>
      <c r="I2164" s="1" t="s">
        <v>597</v>
      </c>
      <c r="J2164" s="1">
        <v>2440</v>
      </c>
      <c r="K2164" s="1" t="s">
        <v>345</v>
      </c>
      <c r="L2164" s="1" t="s">
        <v>563</v>
      </c>
      <c r="M2164" s="1"/>
      <c r="N2164" s="1" t="s">
        <v>606</v>
      </c>
      <c r="O2164" s="1" t="str">
        <f t="shared" si="1043"/>
        <v>No</v>
      </c>
      <c r="P2164" s="1" t="s">
        <v>722</v>
      </c>
      <c r="Q2164" s="1">
        <v>7.4</v>
      </c>
      <c r="R2164" s="1">
        <f t="shared" si="1038"/>
        <v>0</v>
      </c>
      <c r="S2164" s="1">
        <v>7.4</v>
      </c>
      <c r="T2164" s="1" t="s">
        <v>30</v>
      </c>
      <c r="U2164" s="1">
        <f t="shared" ref="U2164:V2167" si="1049">R2164/1000</f>
        <v>0</v>
      </c>
      <c r="V2164" s="1">
        <f t="shared" si="1049"/>
        <v>7.4000000000000003E-3</v>
      </c>
      <c r="W2164" s="1" t="s">
        <v>318</v>
      </c>
      <c r="X2164" s="1" t="str">
        <f t="shared" si="1045"/>
        <v>No</v>
      </c>
      <c r="AB2164" t="s">
        <v>495</v>
      </c>
      <c r="AC2164" t="str">
        <f>IF(ISNUMBER(SEARCH("Pesticide, active_ingredient", AB2164)), "Yes", "No")</f>
        <v>No</v>
      </c>
      <c r="AD2164" t="str">
        <f t="shared" si="1025"/>
        <v>Yes</v>
      </c>
      <c r="AE2164" t="str">
        <f t="shared" si="1026"/>
        <v>No</v>
      </c>
      <c r="AF2164" t="str">
        <f t="shared" si="1027"/>
        <v>No</v>
      </c>
      <c r="AG2164" t="str">
        <f t="shared" si="1028"/>
        <v>Yes</v>
      </c>
      <c r="AH2164" s="1" t="s">
        <v>348</v>
      </c>
      <c r="AI2164" t="s">
        <v>348</v>
      </c>
      <c r="AJ2164" t="str">
        <f t="shared" si="1018"/>
        <v/>
      </c>
      <c r="AK2164" t="str">
        <f t="shared" si="1033"/>
        <v>PCP</v>
      </c>
      <c r="AL2164" t="str">
        <f t="shared" si="1034"/>
        <v/>
      </c>
      <c r="AM2164" t="str">
        <f t="shared" si="1021"/>
        <v/>
      </c>
      <c r="AN2164" t="str">
        <f t="shared" si="1022"/>
        <v>Pharmaceutical</v>
      </c>
      <c r="AO2164" t="str">
        <f t="shared" si="1023"/>
        <v/>
      </c>
      <c r="AP2164" t="str">
        <f t="shared" si="1024"/>
        <v/>
      </c>
    </row>
    <row r="2165" spans="1:42" hidden="1" x14ac:dyDescent="0.35">
      <c r="A2165" s="1">
        <v>40871607</v>
      </c>
      <c r="B2165" s="1" t="s">
        <v>584</v>
      </c>
      <c r="C2165" s="1" t="s">
        <v>585</v>
      </c>
      <c r="D2165" s="1">
        <v>2017</v>
      </c>
      <c r="E2165" s="1" t="s">
        <v>618</v>
      </c>
      <c r="F2165" s="1">
        <v>67454</v>
      </c>
      <c r="G2165" s="1" t="s">
        <v>249</v>
      </c>
      <c r="H2165" s="1" t="s">
        <v>87</v>
      </c>
      <c r="I2165" s="1" t="s">
        <v>597</v>
      </c>
      <c r="J2165" s="1">
        <v>2440</v>
      </c>
      <c r="K2165" s="1" t="s">
        <v>345</v>
      </c>
      <c r="L2165" s="1" t="s">
        <v>561</v>
      </c>
      <c r="M2165" s="1"/>
      <c r="N2165" s="1" t="s">
        <v>606</v>
      </c>
      <c r="O2165" s="1" t="str">
        <f t="shared" si="1043"/>
        <v>No</v>
      </c>
      <c r="P2165" s="1" t="s">
        <v>722</v>
      </c>
      <c r="Q2165" s="1">
        <v>26</v>
      </c>
      <c r="R2165" s="1">
        <f t="shared" si="1038"/>
        <v>0</v>
      </c>
      <c r="S2165" s="1">
        <v>20</v>
      </c>
      <c r="T2165" s="1" t="s">
        <v>30</v>
      </c>
      <c r="U2165" s="1">
        <f t="shared" si="1049"/>
        <v>0</v>
      </c>
      <c r="V2165" s="1">
        <f t="shared" si="1049"/>
        <v>0.02</v>
      </c>
      <c r="W2165" s="1" t="s">
        <v>231</v>
      </c>
      <c r="X2165" s="1" t="str">
        <f t="shared" si="1045"/>
        <v>No</v>
      </c>
      <c r="AB2165" t="s">
        <v>425</v>
      </c>
      <c r="AC2165" t="str">
        <f>IF(ISNUMBER(SEARCH("Pesticide, active_ingredient", AB2165)), "Yes", "No")</f>
        <v>No</v>
      </c>
      <c r="AD2165" t="str">
        <f t="shared" si="1025"/>
        <v>No</v>
      </c>
      <c r="AE2165" t="str">
        <f t="shared" si="1026"/>
        <v>No</v>
      </c>
      <c r="AF2165" t="str">
        <f t="shared" si="1027"/>
        <v>Yes</v>
      </c>
      <c r="AG2165" t="str">
        <f t="shared" si="1028"/>
        <v>Yes</v>
      </c>
      <c r="AH2165" s="1" t="s">
        <v>348</v>
      </c>
      <c r="AI2165" t="s">
        <v>348</v>
      </c>
      <c r="AJ2165" t="str">
        <f t="shared" ref="AJ2165:AJ2228" si="1050">IF(AC2165="Yes", "Pesticide", "")</f>
        <v/>
      </c>
      <c r="AK2165" t="str">
        <f t="shared" si="1033"/>
        <v/>
      </c>
      <c r="AL2165" t="str">
        <f t="shared" si="1034"/>
        <v/>
      </c>
      <c r="AM2165" t="str">
        <f t="shared" si="1021"/>
        <v>Industrial</v>
      </c>
      <c r="AN2165" t="str">
        <f t="shared" si="1022"/>
        <v>Pharmaceutical</v>
      </c>
      <c r="AO2165" t="str">
        <f t="shared" si="1023"/>
        <v/>
      </c>
      <c r="AP2165" t="str">
        <f t="shared" si="1024"/>
        <v/>
      </c>
    </row>
    <row r="2166" spans="1:42" hidden="1" x14ac:dyDescent="0.35">
      <c r="A2166" s="1">
        <v>40871607</v>
      </c>
      <c r="B2166" s="1" t="s">
        <v>584</v>
      </c>
      <c r="C2166" s="1" t="s">
        <v>585</v>
      </c>
      <c r="D2166" s="1">
        <v>2017</v>
      </c>
      <c r="E2166" s="1" t="s">
        <v>618</v>
      </c>
      <c r="F2166" s="1">
        <v>67512</v>
      </c>
      <c r="G2166" s="1" t="s">
        <v>298</v>
      </c>
      <c r="H2166" s="1" t="s">
        <v>473</v>
      </c>
      <c r="I2166" s="1" t="s">
        <v>597</v>
      </c>
      <c r="J2166" s="1">
        <v>2440</v>
      </c>
      <c r="K2166" s="1" t="s">
        <v>345</v>
      </c>
      <c r="L2166" s="1" t="s">
        <v>560</v>
      </c>
      <c r="M2166" s="1"/>
      <c r="N2166" s="1" t="s">
        <v>606</v>
      </c>
      <c r="O2166" s="1" t="str">
        <f t="shared" si="1043"/>
        <v>No</v>
      </c>
      <c r="P2166" s="1" t="s">
        <v>722</v>
      </c>
      <c r="Q2166" s="1">
        <v>80</v>
      </c>
      <c r="R2166" s="1">
        <f t="shared" si="1038"/>
        <v>0</v>
      </c>
      <c r="S2166" s="1">
        <v>16</v>
      </c>
      <c r="T2166" s="1" t="s">
        <v>30</v>
      </c>
      <c r="U2166" s="1">
        <f t="shared" si="1049"/>
        <v>0</v>
      </c>
      <c r="V2166" s="1">
        <f t="shared" si="1049"/>
        <v>1.6E-2</v>
      </c>
      <c r="W2166" s="1" t="s">
        <v>231</v>
      </c>
      <c r="X2166" s="1" t="str">
        <f t="shared" si="1045"/>
        <v>No</v>
      </c>
      <c r="AB2166" t="s">
        <v>474</v>
      </c>
      <c r="AC2166" s="1" t="s">
        <v>349</v>
      </c>
      <c r="AD2166" t="str">
        <f t="shared" si="1025"/>
        <v>No</v>
      </c>
      <c r="AE2166" t="str">
        <f t="shared" si="1026"/>
        <v>No</v>
      </c>
      <c r="AF2166" t="str">
        <f t="shared" si="1027"/>
        <v>No</v>
      </c>
      <c r="AG2166" t="str">
        <f t="shared" si="1028"/>
        <v>Yes</v>
      </c>
      <c r="AH2166" s="1" t="s">
        <v>348</v>
      </c>
      <c r="AI2166" t="s">
        <v>348</v>
      </c>
      <c r="AJ2166" t="str">
        <f t="shared" si="1050"/>
        <v>Pesticide</v>
      </c>
      <c r="AK2166" t="str">
        <f t="shared" si="1033"/>
        <v/>
      </c>
      <c r="AL2166" t="str">
        <f t="shared" si="1034"/>
        <v/>
      </c>
      <c r="AM2166" t="str">
        <f t="shared" si="1021"/>
        <v/>
      </c>
      <c r="AN2166" t="str">
        <f t="shared" si="1022"/>
        <v>Pharmaceutical</v>
      </c>
      <c r="AO2166" t="str">
        <f t="shared" si="1023"/>
        <v/>
      </c>
      <c r="AP2166" t="str">
        <f t="shared" si="1024"/>
        <v/>
      </c>
    </row>
    <row r="2167" spans="1:42" hidden="1" x14ac:dyDescent="0.35">
      <c r="A2167" s="1">
        <v>40871607</v>
      </c>
      <c r="B2167" s="1" t="s">
        <v>584</v>
      </c>
      <c r="C2167" s="1" t="s">
        <v>585</v>
      </c>
      <c r="D2167" s="1">
        <v>2017</v>
      </c>
      <c r="E2167" s="1" t="s">
        <v>618</v>
      </c>
      <c r="F2167" s="1">
        <v>67456</v>
      </c>
      <c r="G2167" s="1" t="s">
        <v>251</v>
      </c>
      <c r="H2167" s="1" t="s">
        <v>89</v>
      </c>
      <c r="I2167" s="1" t="s">
        <v>597</v>
      </c>
      <c r="J2167" s="1">
        <v>2440</v>
      </c>
      <c r="K2167" s="1" t="s">
        <v>345</v>
      </c>
      <c r="L2167" s="1" t="s">
        <v>561</v>
      </c>
      <c r="M2167" s="1"/>
      <c r="N2167" s="1" t="s">
        <v>606</v>
      </c>
      <c r="O2167" s="1" t="str">
        <f t="shared" si="1043"/>
        <v>No</v>
      </c>
      <c r="P2167" s="1" t="s">
        <v>722</v>
      </c>
      <c r="Q2167" s="1">
        <v>19</v>
      </c>
      <c r="R2167" s="1">
        <f t="shared" si="1038"/>
        <v>0</v>
      </c>
      <c r="S2167" s="1">
        <v>20</v>
      </c>
      <c r="T2167" s="1" t="s">
        <v>30</v>
      </c>
      <c r="U2167" s="1">
        <f t="shared" si="1049"/>
        <v>0</v>
      </c>
      <c r="V2167" s="1">
        <f t="shared" si="1049"/>
        <v>0.02</v>
      </c>
      <c r="W2167" s="1" t="s">
        <v>231</v>
      </c>
      <c r="X2167" s="1" t="str">
        <f t="shared" si="1045"/>
        <v>No</v>
      </c>
      <c r="AB2167" t="s">
        <v>427</v>
      </c>
      <c r="AC2167" t="str">
        <f t="shared" ref="AC2167:AC2180" si="1051">IF(ISNUMBER(SEARCH("Pesticide, active_ingredient", AB2167)), "Yes", "No")</f>
        <v>No</v>
      </c>
      <c r="AD2167" t="str">
        <f t="shared" si="1025"/>
        <v>No</v>
      </c>
      <c r="AE2167" t="str">
        <f t="shared" si="1026"/>
        <v>No</v>
      </c>
      <c r="AF2167" t="str">
        <f t="shared" si="1027"/>
        <v>Yes</v>
      </c>
      <c r="AG2167" t="str">
        <f t="shared" si="1028"/>
        <v>Yes</v>
      </c>
      <c r="AH2167" s="1" t="s">
        <v>348</v>
      </c>
      <c r="AI2167" t="s">
        <v>348</v>
      </c>
      <c r="AJ2167" t="str">
        <f t="shared" si="1050"/>
        <v/>
      </c>
      <c r="AK2167" t="str">
        <f t="shared" si="1033"/>
        <v/>
      </c>
      <c r="AL2167" t="str">
        <f t="shared" si="1034"/>
        <v/>
      </c>
      <c r="AM2167" t="str">
        <f t="shared" si="1021"/>
        <v>Industrial</v>
      </c>
      <c r="AN2167" t="str">
        <f t="shared" si="1022"/>
        <v>Pharmaceutical</v>
      </c>
      <c r="AO2167" t="str">
        <f t="shared" si="1023"/>
        <v/>
      </c>
      <c r="AP2167" t="str">
        <f t="shared" si="1024"/>
        <v/>
      </c>
    </row>
    <row r="2168" spans="1:42" hidden="1" x14ac:dyDescent="0.35">
      <c r="A2168" s="1">
        <v>40871607</v>
      </c>
      <c r="B2168" s="1" t="s">
        <v>584</v>
      </c>
      <c r="C2168" s="1" t="s">
        <v>585</v>
      </c>
      <c r="D2168" s="1">
        <v>2017</v>
      </c>
      <c r="E2168" s="1" t="s">
        <v>618</v>
      </c>
      <c r="F2168" s="1">
        <v>32104</v>
      </c>
      <c r="G2168" s="1" t="s">
        <v>181</v>
      </c>
      <c r="H2168" s="1" t="s">
        <v>11</v>
      </c>
      <c r="I2168" s="1" t="s">
        <v>596</v>
      </c>
      <c r="J2168" s="1">
        <v>4433</v>
      </c>
      <c r="K2168" s="1" t="s">
        <v>614</v>
      </c>
      <c r="L2168" s="1" t="s">
        <v>345</v>
      </c>
      <c r="M2168" s="1"/>
      <c r="N2168" s="1" t="s">
        <v>606</v>
      </c>
      <c r="O2168" s="1" t="str">
        <f t="shared" si="1043"/>
        <v>No</v>
      </c>
      <c r="P2168" s="1" t="s">
        <v>722</v>
      </c>
      <c r="Q2168" s="1">
        <v>0.16</v>
      </c>
      <c r="R2168" s="1">
        <f t="shared" si="1038"/>
        <v>0</v>
      </c>
      <c r="S2168" s="1">
        <v>0.16</v>
      </c>
      <c r="T2168" s="1" t="s">
        <v>7</v>
      </c>
      <c r="U2168" s="1">
        <f>R2168/1</f>
        <v>0</v>
      </c>
      <c r="V2168" s="1">
        <f>S2168</f>
        <v>0.16</v>
      </c>
      <c r="W2168" s="1" t="s">
        <v>177</v>
      </c>
      <c r="X2168" s="1" t="str">
        <f t="shared" si="1045"/>
        <v>No</v>
      </c>
      <c r="AB2168" t="s">
        <v>353</v>
      </c>
      <c r="AC2168" t="str">
        <f t="shared" si="1051"/>
        <v>No</v>
      </c>
      <c r="AD2168" t="str">
        <f t="shared" si="1025"/>
        <v>No</v>
      </c>
      <c r="AE2168" t="str">
        <f t="shared" si="1026"/>
        <v>No</v>
      </c>
      <c r="AF2168" t="str">
        <f t="shared" si="1027"/>
        <v>No</v>
      </c>
      <c r="AG2168" t="str">
        <f t="shared" si="1028"/>
        <v>Yes</v>
      </c>
      <c r="AH2168" t="s">
        <v>348</v>
      </c>
      <c r="AI2168" t="s">
        <v>348</v>
      </c>
      <c r="AJ2168" t="str">
        <f t="shared" si="1050"/>
        <v/>
      </c>
      <c r="AK2168" t="str">
        <f t="shared" si="1033"/>
        <v/>
      </c>
      <c r="AL2168" t="str">
        <f t="shared" si="1034"/>
        <v/>
      </c>
      <c r="AM2168" t="str">
        <f t="shared" si="1021"/>
        <v/>
      </c>
      <c r="AN2168" t="str">
        <f t="shared" si="1022"/>
        <v>Pharmaceutical</v>
      </c>
      <c r="AO2168" t="str">
        <f t="shared" si="1023"/>
        <v/>
      </c>
      <c r="AP2168" t="str">
        <f t="shared" si="1024"/>
        <v/>
      </c>
    </row>
    <row r="2169" spans="1:42" hidden="1" x14ac:dyDescent="0.35">
      <c r="A2169" s="1">
        <v>40871607</v>
      </c>
      <c r="B2169" s="1" t="s">
        <v>584</v>
      </c>
      <c r="C2169" s="1" t="s">
        <v>585</v>
      </c>
      <c r="D2169" s="1">
        <v>2017</v>
      </c>
      <c r="E2169" s="1" t="s">
        <v>618</v>
      </c>
      <c r="F2169" s="1">
        <v>62817</v>
      </c>
      <c r="G2169" s="1" t="s">
        <v>217</v>
      </c>
      <c r="H2169" s="1" t="s">
        <v>54</v>
      </c>
      <c r="I2169" s="1" t="s">
        <v>596</v>
      </c>
      <c r="J2169" s="1">
        <v>4433</v>
      </c>
      <c r="K2169" s="1" t="s">
        <v>614</v>
      </c>
      <c r="L2169" s="1" t="s">
        <v>548</v>
      </c>
      <c r="M2169" s="1"/>
      <c r="N2169" s="1" t="s">
        <v>606</v>
      </c>
      <c r="O2169" s="1" t="str">
        <f t="shared" si="1043"/>
        <v>No</v>
      </c>
      <c r="P2169" s="1" t="s">
        <v>722</v>
      </c>
      <c r="Q2169" s="1">
        <v>0.08</v>
      </c>
      <c r="R2169" s="1">
        <f t="shared" si="1038"/>
        <v>0</v>
      </c>
      <c r="S2169" s="1">
        <v>0.08</v>
      </c>
      <c r="T2169" s="1" t="s">
        <v>7</v>
      </c>
      <c r="U2169" s="1">
        <f>R2169/1</f>
        <v>0</v>
      </c>
      <c r="V2169" s="1">
        <f>S2169</f>
        <v>0.08</v>
      </c>
      <c r="W2169" s="1" t="s">
        <v>177</v>
      </c>
      <c r="X2169" s="1" t="str">
        <f t="shared" si="1045"/>
        <v>No</v>
      </c>
      <c r="AB2169" t="s">
        <v>393</v>
      </c>
      <c r="AC2169" t="str">
        <f t="shared" si="1051"/>
        <v>No</v>
      </c>
      <c r="AD2169" t="str">
        <f t="shared" si="1025"/>
        <v>Yes</v>
      </c>
      <c r="AE2169" t="str">
        <f t="shared" si="1026"/>
        <v>Yes</v>
      </c>
      <c r="AF2169" t="str">
        <f t="shared" si="1027"/>
        <v>Yes</v>
      </c>
      <c r="AG2169" t="str">
        <f t="shared" si="1028"/>
        <v>Yes</v>
      </c>
      <c r="AH2169" s="1" t="s">
        <v>348</v>
      </c>
      <c r="AI2169" t="s">
        <v>348</v>
      </c>
      <c r="AJ2169" t="str">
        <f t="shared" si="1050"/>
        <v/>
      </c>
      <c r="AK2169" t="str">
        <f t="shared" si="1033"/>
        <v>PCP</v>
      </c>
      <c r="AL2169" t="str">
        <f t="shared" si="1034"/>
        <v>Consumer</v>
      </c>
      <c r="AM2169" t="str">
        <f t="shared" si="1021"/>
        <v>Industrial</v>
      </c>
      <c r="AN2169" t="str">
        <f t="shared" si="1022"/>
        <v>Pharmaceutical</v>
      </c>
      <c r="AO2169" t="str">
        <f t="shared" si="1023"/>
        <v/>
      </c>
      <c r="AP2169" t="str">
        <f t="shared" si="1024"/>
        <v/>
      </c>
    </row>
    <row r="2170" spans="1:42" hidden="1" x14ac:dyDescent="0.35">
      <c r="A2170" s="1">
        <v>40871607</v>
      </c>
      <c r="B2170" s="1" t="s">
        <v>584</v>
      </c>
      <c r="C2170" s="1" t="s">
        <v>585</v>
      </c>
      <c r="D2170" s="1">
        <v>2017</v>
      </c>
      <c r="E2170" s="1" t="s">
        <v>618</v>
      </c>
      <c r="F2170" s="1">
        <v>67495</v>
      </c>
      <c r="G2170" s="1" t="s">
        <v>282</v>
      </c>
      <c r="H2170" s="1" t="s">
        <v>118</v>
      </c>
      <c r="I2170" s="1" t="s">
        <v>597</v>
      </c>
      <c r="J2170" s="1">
        <v>2440</v>
      </c>
      <c r="K2170" s="1" t="s">
        <v>345</v>
      </c>
      <c r="L2170" s="1" t="s">
        <v>345</v>
      </c>
      <c r="M2170" s="1"/>
      <c r="N2170" s="1" t="s">
        <v>606</v>
      </c>
      <c r="O2170" s="1" t="str">
        <f t="shared" si="1043"/>
        <v>No</v>
      </c>
      <c r="P2170" s="1" t="s">
        <v>722</v>
      </c>
      <c r="Q2170" s="1">
        <v>25</v>
      </c>
      <c r="R2170" s="1">
        <f t="shared" si="1038"/>
        <v>0</v>
      </c>
      <c r="S2170" s="1">
        <v>25</v>
      </c>
      <c r="T2170" s="1" t="s">
        <v>30</v>
      </c>
      <c r="U2170" s="1">
        <f t="shared" ref="U2170:V2174" si="1052">R2170/1000</f>
        <v>0</v>
      </c>
      <c r="V2170" s="1">
        <f t="shared" si="1052"/>
        <v>2.5000000000000001E-2</v>
      </c>
      <c r="W2170" s="1" t="s">
        <v>231</v>
      </c>
      <c r="X2170" s="1" t="str">
        <f t="shared" si="1045"/>
        <v>No</v>
      </c>
      <c r="AB2170" t="s">
        <v>458</v>
      </c>
      <c r="AC2170" t="str">
        <f t="shared" si="1051"/>
        <v>No</v>
      </c>
      <c r="AD2170" t="str">
        <f t="shared" si="1025"/>
        <v>No</v>
      </c>
      <c r="AE2170" t="str">
        <f t="shared" si="1026"/>
        <v>No</v>
      </c>
      <c r="AF2170" t="str">
        <f t="shared" si="1027"/>
        <v>No</v>
      </c>
      <c r="AG2170" t="str">
        <f t="shared" si="1028"/>
        <v>Yes</v>
      </c>
      <c r="AH2170" s="1" t="s">
        <v>348</v>
      </c>
      <c r="AI2170" t="s">
        <v>348</v>
      </c>
      <c r="AJ2170" t="str">
        <f t="shared" si="1050"/>
        <v/>
      </c>
      <c r="AK2170" t="str">
        <f t="shared" si="1033"/>
        <v/>
      </c>
      <c r="AL2170" t="str">
        <f t="shared" si="1034"/>
        <v/>
      </c>
      <c r="AM2170" t="str">
        <f t="shared" si="1021"/>
        <v/>
      </c>
      <c r="AN2170" t="str">
        <f t="shared" si="1022"/>
        <v>Pharmaceutical</v>
      </c>
      <c r="AO2170" t="str">
        <f t="shared" si="1023"/>
        <v/>
      </c>
      <c r="AP2170" t="str">
        <f t="shared" si="1024"/>
        <v/>
      </c>
    </row>
    <row r="2171" spans="1:42" hidden="1" x14ac:dyDescent="0.35">
      <c r="A2171" s="1">
        <v>40871607</v>
      </c>
      <c r="B2171" s="1" t="s">
        <v>584</v>
      </c>
      <c r="C2171" s="1" t="s">
        <v>585</v>
      </c>
      <c r="D2171" s="1">
        <v>2017</v>
      </c>
      <c r="E2171" s="1" t="s">
        <v>618</v>
      </c>
      <c r="F2171" s="1">
        <v>67443</v>
      </c>
      <c r="G2171" s="1" t="s">
        <v>240</v>
      </c>
      <c r="H2171" s="1" t="s">
        <v>78</v>
      </c>
      <c r="I2171" s="1" t="s">
        <v>597</v>
      </c>
      <c r="J2171" s="1">
        <v>2440</v>
      </c>
      <c r="K2171" s="1" t="s">
        <v>345</v>
      </c>
      <c r="L2171" s="1" t="s">
        <v>345</v>
      </c>
      <c r="M2171" s="1" t="s">
        <v>345</v>
      </c>
      <c r="N2171" s="1" t="s">
        <v>606</v>
      </c>
      <c r="O2171" s="1" t="str">
        <f t="shared" si="1043"/>
        <v>No</v>
      </c>
      <c r="P2171" s="1" t="s">
        <v>349</v>
      </c>
      <c r="Q2171" s="1">
        <f>24.7-$Q$995</f>
        <v>24.099999999999998</v>
      </c>
      <c r="R2171" s="1">
        <f t="shared" si="1038"/>
        <v>0</v>
      </c>
      <c r="S2171" s="1">
        <v>88</v>
      </c>
      <c r="T2171" s="1" t="s">
        <v>30</v>
      </c>
      <c r="U2171" s="1">
        <f t="shared" si="1052"/>
        <v>0</v>
      </c>
      <c r="V2171" s="1">
        <f t="shared" si="1052"/>
        <v>8.7999999999999995E-2</v>
      </c>
      <c r="W2171" s="1" t="s">
        <v>231</v>
      </c>
      <c r="X2171" s="1" t="str">
        <f>IF(S2171&lt;R2171, "Yes*", "No")</f>
        <v>No</v>
      </c>
      <c r="AB2171" t="s">
        <v>419</v>
      </c>
      <c r="AC2171" t="str">
        <f t="shared" si="1051"/>
        <v>No</v>
      </c>
      <c r="AD2171" t="str">
        <f t="shared" si="1025"/>
        <v>No</v>
      </c>
      <c r="AE2171" t="str">
        <f t="shared" si="1026"/>
        <v>No</v>
      </c>
      <c r="AF2171" t="str">
        <f t="shared" si="1027"/>
        <v>No</v>
      </c>
      <c r="AG2171" t="str">
        <f t="shared" si="1028"/>
        <v>Yes</v>
      </c>
      <c r="AH2171" s="1" t="s">
        <v>348</v>
      </c>
      <c r="AI2171" t="s">
        <v>348</v>
      </c>
      <c r="AJ2171" t="str">
        <f t="shared" si="1050"/>
        <v/>
      </c>
      <c r="AK2171" t="str">
        <f t="shared" si="1033"/>
        <v/>
      </c>
      <c r="AL2171" t="str">
        <f t="shared" si="1034"/>
        <v/>
      </c>
      <c r="AM2171" t="str">
        <f t="shared" ref="AM2171:AM2220" si="1053">IF(AF2171="Yes", "Industrial", "")</f>
        <v/>
      </c>
      <c r="AN2171" t="str">
        <f t="shared" ref="AN2171:AN2220" si="1054">IF(AG2171="Yes", "Pharmaceutical", "")</f>
        <v>Pharmaceutical</v>
      </c>
      <c r="AO2171" t="str">
        <f t="shared" ref="AO2171:AO2220" si="1055">IF(AH2171="Yes", "PAH", "")</f>
        <v/>
      </c>
      <c r="AP2171" t="str">
        <f t="shared" ref="AP2171:AP2220" si="1056">IF(AI2171="Yes", "Other", "")</f>
        <v/>
      </c>
    </row>
    <row r="2172" spans="1:42" hidden="1" x14ac:dyDescent="0.35">
      <c r="A2172" s="1">
        <v>40871607</v>
      </c>
      <c r="B2172" s="1" t="s">
        <v>584</v>
      </c>
      <c r="C2172" s="1" t="s">
        <v>585</v>
      </c>
      <c r="D2172" s="1">
        <v>2017</v>
      </c>
      <c r="E2172" s="1" t="s">
        <v>618</v>
      </c>
      <c r="F2172" s="1">
        <v>68000</v>
      </c>
      <c r="G2172" s="1" t="s">
        <v>321</v>
      </c>
      <c r="H2172" s="1" t="s">
        <v>152</v>
      </c>
      <c r="I2172" s="1" t="s">
        <v>597</v>
      </c>
      <c r="J2172" s="1">
        <v>2440</v>
      </c>
      <c r="K2172" s="1" t="s">
        <v>345</v>
      </c>
      <c r="L2172" s="1" t="s">
        <v>345</v>
      </c>
      <c r="M2172" s="1"/>
      <c r="N2172" s="1" t="s">
        <v>606</v>
      </c>
      <c r="O2172" s="1" t="str">
        <f t="shared" si="1043"/>
        <v>No</v>
      </c>
      <c r="P2172" s="1" t="s">
        <v>722</v>
      </c>
      <c r="Q2172" s="1">
        <v>40</v>
      </c>
      <c r="R2172" s="1">
        <f t="shared" si="1038"/>
        <v>0</v>
      </c>
      <c r="S2172" s="1">
        <v>34</v>
      </c>
      <c r="T2172" s="1" t="s">
        <v>30</v>
      </c>
      <c r="U2172" s="1">
        <f t="shared" si="1052"/>
        <v>0</v>
      </c>
      <c r="V2172" s="1">
        <f t="shared" si="1052"/>
        <v>3.4000000000000002E-2</v>
      </c>
      <c r="W2172" s="1" t="s">
        <v>318</v>
      </c>
      <c r="X2172" s="1" t="str">
        <f t="shared" ref="X2172:X2184" si="1057">IF(N2172="E", "Yes", "No")</f>
        <v>No</v>
      </c>
      <c r="AB2172" s="1" t="s">
        <v>445</v>
      </c>
      <c r="AC2172" t="str">
        <f t="shared" si="1051"/>
        <v>No</v>
      </c>
      <c r="AD2172" t="str">
        <f t="shared" si="1025"/>
        <v>No</v>
      </c>
      <c r="AE2172" t="str">
        <f t="shared" si="1026"/>
        <v>No</v>
      </c>
      <c r="AF2172" t="str">
        <f t="shared" si="1027"/>
        <v>No</v>
      </c>
      <c r="AG2172" t="str">
        <f t="shared" si="1028"/>
        <v>Yes</v>
      </c>
      <c r="AH2172" s="1" t="s">
        <v>348</v>
      </c>
      <c r="AI2172" t="s">
        <v>348</v>
      </c>
      <c r="AJ2172" t="str">
        <f t="shared" si="1050"/>
        <v/>
      </c>
      <c r="AK2172" t="str">
        <f t="shared" si="1033"/>
        <v/>
      </c>
      <c r="AL2172" t="str">
        <f t="shared" si="1034"/>
        <v/>
      </c>
      <c r="AM2172" t="str">
        <f t="shared" si="1053"/>
        <v/>
      </c>
      <c r="AN2172" t="str">
        <f t="shared" si="1054"/>
        <v>Pharmaceutical</v>
      </c>
      <c r="AO2172" t="str">
        <f t="shared" si="1055"/>
        <v/>
      </c>
      <c r="AP2172" t="str">
        <f t="shared" si="1056"/>
        <v/>
      </c>
    </row>
    <row r="2173" spans="1:42" hidden="1" x14ac:dyDescent="0.35">
      <c r="A2173" s="1">
        <v>40871607</v>
      </c>
      <c r="B2173" s="1" t="s">
        <v>584</v>
      </c>
      <c r="C2173" s="1" t="s">
        <v>585</v>
      </c>
      <c r="D2173" s="1">
        <v>2017</v>
      </c>
      <c r="E2173" s="1" t="s">
        <v>618</v>
      </c>
      <c r="F2173" s="1">
        <v>67479</v>
      </c>
      <c r="G2173" s="1" t="s">
        <v>270</v>
      </c>
      <c r="H2173" s="1" t="s">
        <v>107</v>
      </c>
      <c r="I2173" s="1" t="s">
        <v>597</v>
      </c>
      <c r="J2173" s="1">
        <v>2440</v>
      </c>
      <c r="K2173" s="1" t="s">
        <v>345</v>
      </c>
      <c r="L2173" s="1" t="s">
        <v>345</v>
      </c>
      <c r="M2173" s="1"/>
      <c r="N2173" s="1" t="s">
        <v>606</v>
      </c>
      <c r="O2173" s="1" t="str">
        <f t="shared" si="1043"/>
        <v>No</v>
      </c>
      <c r="P2173" s="1" t="s">
        <v>722</v>
      </c>
      <c r="Q2173" s="1">
        <v>80</v>
      </c>
      <c r="R2173" s="1">
        <f t="shared" si="1038"/>
        <v>0</v>
      </c>
      <c r="S2173" s="1">
        <v>80</v>
      </c>
      <c r="T2173" s="1" t="s">
        <v>30</v>
      </c>
      <c r="U2173" s="1">
        <f t="shared" si="1052"/>
        <v>0</v>
      </c>
      <c r="V2173" s="1">
        <f t="shared" si="1052"/>
        <v>0.08</v>
      </c>
      <c r="W2173" s="1" t="s">
        <v>231</v>
      </c>
      <c r="X2173" s="1" t="str">
        <f t="shared" si="1057"/>
        <v>No</v>
      </c>
      <c r="AB2173" s="1" t="s">
        <v>445</v>
      </c>
      <c r="AC2173" t="str">
        <f t="shared" si="1051"/>
        <v>No</v>
      </c>
      <c r="AD2173" t="str">
        <f t="shared" si="1025"/>
        <v>No</v>
      </c>
      <c r="AE2173" t="str">
        <f t="shared" si="1026"/>
        <v>No</v>
      </c>
      <c r="AF2173" t="str">
        <f t="shared" si="1027"/>
        <v>No</v>
      </c>
      <c r="AG2173" t="str">
        <f t="shared" si="1028"/>
        <v>Yes</v>
      </c>
      <c r="AH2173" s="1" t="s">
        <v>348</v>
      </c>
      <c r="AI2173" t="s">
        <v>348</v>
      </c>
      <c r="AJ2173" t="str">
        <f t="shared" si="1050"/>
        <v/>
      </c>
      <c r="AK2173" t="str">
        <f t="shared" si="1033"/>
        <v/>
      </c>
      <c r="AL2173" t="str">
        <f t="shared" si="1034"/>
        <v/>
      </c>
      <c r="AM2173" t="str">
        <f t="shared" si="1053"/>
        <v/>
      </c>
      <c r="AN2173" t="str">
        <f t="shared" si="1054"/>
        <v>Pharmaceutical</v>
      </c>
      <c r="AO2173" t="str">
        <f t="shared" si="1055"/>
        <v/>
      </c>
      <c r="AP2173" t="str">
        <f t="shared" si="1056"/>
        <v/>
      </c>
    </row>
    <row r="2174" spans="1:42" hidden="1" x14ac:dyDescent="0.35">
      <c r="A2174" s="1">
        <v>40871607</v>
      </c>
      <c r="B2174" s="1" t="s">
        <v>584</v>
      </c>
      <c r="C2174" s="1" t="s">
        <v>585</v>
      </c>
      <c r="D2174" s="1">
        <v>2017</v>
      </c>
      <c r="E2174" s="1" t="s">
        <v>618</v>
      </c>
      <c r="F2174" s="1">
        <v>67500</v>
      </c>
      <c r="G2174" s="1" t="s">
        <v>287</v>
      </c>
      <c r="H2174" s="1" t="s">
        <v>123</v>
      </c>
      <c r="I2174" s="1" t="s">
        <v>597</v>
      </c>
      <c r="J2174" s="1">
        <v>2440</v>
      </c>
      <c r="K2174" s="1" t="s">
        <v>345</v>
      </c>
      <c r="L2174" s="1" t="s">
        <v>345</v>
      </c>
      <c r="M2174" s="1"/>
      <c r="N2174" s="1" t="s">
        <v>606</v>
      </c>
      <c r="O2174" s="1" t="str">
        <f t="shared" si="1043"/>
        <v>No</v>
      </c>
      <c r="P2174" s="1" t="s">
        <v>722</v>
      </c>
      <c r="Q2174" s="1">
        <v>20</v>
      </c>
      <c r="R2174" s="1">
        <f t="shared" si="1038"/>
        <v>0</v>
      </c>
      <c r="S2174" s="1">
        <v>7.6</v>
      </c>
      <c r="T2174" s="1" t="s">
        <v>30</v>
      </c>
      <c r="U2174" s="1">
        <f t="shared" si="1052"/>
        <v>0</v>
      </c>
      <c r="V2174" s="1">
        <f t="shared" si="1052"/>
        <v>7.6E-3</v>
      </c>
      <c r="W2174" s="1" t="s">
        <v>231</v>
      </c>
      <c r="X2174" s="1" t="str">
        <f t="shared" si="1057"/>
        <v>No</v>
      </c>
      <c r="AB2174" t="s">
        <v>462</v>
      </c>
      <c r="AC2174" t="str">
        <f t="shared" si="1051"/>
        <v>No</v>
      </c>
      <c r="AD2174" t="str">
        <f t="shared" si="1025"/>
        <v>No</v>
      </c>
      <c r="AE2174" t="str">
        <f t="shared" si="1026"/>
        <v>No</v>
      </c>
      <c r="AF2174" t="str">
        <f t="shared" si="1027"/>
        <v>No</v>
      </c>
      <c r="AG2174" t="str">
        <f t="shared" si="1028"/>
        <v>Yes</v>
      </c>
      <c r="AH2174" s="1" t="s">
        <v>348</v>
      </c>
      <c r="AI2174" t="s">
        <v>348</v>
      </c>
      <c r="AJ2174" t="str">
        <f t="shared" si="1050"/>
        <v/>
      </c>
      <c r="AK2174" t="str">
        <f t="shared" si="1033"/>
        <v/>
      </c>
      <c r="AL2174" t="str">
        <f t="shared" si="1034"/>
        <v/>
      </c>
      <c r="AM2174" t="str">
        <f t="shared" si="1053"/>
        <v/>
      </c>
      <c r="AN2174" t="str">
        <f t="shared" si="1054"/>
        <v>Pharmaceutical</v>
      </c>
      <c r="AO2174" t="str">
        <f t="shared" si="1055"/>
        <v/>
      </c>
      <c r="AP2174" t="str">
        <f t="shared" si="1056"/>
        <v/>
      </c>
    </row>
    <row r="2175" spans="1:42" hidden="1" x14ac:dyDescent="0.35">
      <c r="A2175" s="1">
        <v>40871607</v>
      </c>
      <c r="B2175" s="1" t="s">
        <v>584</v>
      </c>
      <c r="C2175" s="1" t="s">
        <v>585</v>
      </c>
      <c r="D2175" s="1">
        <v>2017</v>
      </c>
      <c r="E2175" s="1" t="s">
        <v>618</v>
      </c>
      <c r="F2175" s="1">
        <v>62833</v>
      </c>
      <c r="G2175" s="1" t="s">
        <v>227</v>
      </c>
      <c r="H2175" s="1" t="s">
        <v>66</v>
      </c>
      <c r="I2175" s="1" t="s">
        <v>596</v>
      </c>
      <c r="J2175" s="1">
        <v>4433</v>
      </c>
      <c r="K2175" s="1" t="s">
        <v>614</v>
      </c>
      <c r="L2175" s="1" t="s">
        <v>548</v>
      </c>
      <c r="M2175" s="1"/>
      <c r="N2175" s="1" t="s">
        <v>606</v>
      </c>
      <c r="O2175" s="1" t="str">
        <f t="shared" si="1043"/>
        <v>No</v>
      </c>
      <c r="P2175" s="1" t="s">
        <v>722</v>
      </c>
      <c r="Q2175" s="1">
        <v>0.04</v>
      </c>
      <c r="R2175" s="1">
        <f t="shared" si="1038"/>
        <v>0</v>
      </c>
      <c r="S2175" s="1">
        <v>0.04</v>
      </c>
      <c r="T2175" s="1" t="s">
        <v>7</v>
      </c>
      <c r="U2175" s="1">
        <f>R2175/1</f>
        <v>0</v>
      </c>
      <c r="V2175" s="1">
        <f>S2175</f>
        <v>0.04</v>
      </c>
      <c r="W2175" s="1" t="s">
        <v>177</v>
      </c>
      <c r="X2175" s="1" t="str">
        <f t="shared" si="1057"/>
        <v>No</v>
      </c>
      <c r="AB2175" t="s">
        <v>407</v>
      </c>
      <c r="AC2175" t="str">
        <f t="shared" si="1051"/>
        <v>No</v>
      </c>
      <c r="AD2175" t="str">
        <f t="shared" ref="AD2175:AD2238" si="1058">IF(ISNUMBER(SEARCH("Personal_care", AB2175)), "Yes", "No")</f>
        <v>Yes</v>
      </c>
      <c r="AE2175" t="str">
        <f t="shared" ref="AE2175:AE2238" si="1059">IF(ISNUMBER(SEARCH("Consumer_use", AB2175)), "Yes", "No")</f>
        <v>Yes</v>
      </c>
      <c r="AF2175" t="str">
        <f t="shared" ref="AF2175:AF2238" si="1060">IF(ISNUMBER(SEARCH("Industrial_manufacturing", AB2175)), "Yes", "No")</f>
        <v>Yes</v>
      </c>
      <c r="AG2175" t="str">
        <f t="shared" ref="AG2175:AG2238" si="1061">IF(ISNUMBER(SEARCH("Drug", AB2175)), "Yes", "No")</f>
        <v>Yes</v>
      </c>
      <c r="AH2175" s="1" t="s">
        <v>348</v>
      </c>
      <c r="AI2175" t="s">
        <v>348</v>
      </c>
      <c r="AJ2175" t="str">
        <f t="shared" si="1050"/>
        <v/>
      </c>
      <c r="AK2175" t="str">
        <f t="shared" si="1033"/>
        <v>PCP</v>
      </c>
      <c r="AL2175" t="str">
        <f t="shared" si="1034"/>
        <v>Consumer</v>
      </c>
      <c r="AM2175" t="str">
        <f t="shared" si="1053"/>
        <v>Industrial</v>
      </c>
      <c r="AN2175" t="str">
        <f t="shared" si="1054"/>
        <v>Pharmaceutical</v>
      </c>
      <c r="AO2175" t="str">
        <f t="shared" si="1055"/>
        <v/>
      </c>
      <c r="AP2175" t="str">
        <f t="shared" si="1056"/>
        <v/>
      </c>
    </row>
    <row r="2176" spans="1:42" hidden="1" x14ac:dyDescent="0.35">
      <c r="A2176" s="1">
        <v>40871607</v>
      </c>
      <c r="B2176" s="1" t="s">
        <v>584</v>
      </c>
      <c r="C2176" s="1" t="s">
        <v>585</v>
      </c>
      <c r="D2176" s="1">
        <v>2017</v>
      </c>
      <c r="E2176" s="1" t="s">
        <v>618</v>
      </c>
      <c r="F2176" s="1">
        <v>67498</v>
      </c>
      <c r="G2176" s="1" t="s">
        <v>285</v>
      </c>
      <c r="H2176" s="1" t="s">
        <v>121</v>
      </c>
      <c r="I2176" s="1" t="s">
        <v>597</v>
      </c>
      <c r="J2176" s="1">
        <v>2440</v>
      </c>
      <c r="K2176" s="1" t="s">
        <v>345</v>
      </c>
      <c r="L2176" s="1" t="s">
        <v>563</v>
      </c>
      <c r="M2176" s="1"/>
      <c r="N2176" s="1" t="s">
        <v>606</v>
      </c>
      <c r="O2176" s="1" t="str">
        <f t="shared" si="1043"/>
        <v>No</v>
      </c>
      <c r="P2176" s="1" t="s">
        <v>722</v>
      </c>
      <c r="Q2176" s="1">
        <v>50</v>
      </c>
      <c r="R2176" s="1">
        <f t="shared" si="1038"/>
        <v>0</v>
      </c>
      <c r="S2176" s="1">
        <v>20</v>
      </c>
      <c r="T2176" s="1" t="s">
        <v>30</v>
      </c>
      <c r="U2176" s="1">
        <f>R2176/1000</f>
        <v>0</v>
      </c>
      <c r="V2176" s="1">
        <f>S2176/1000</f>
        <v>0.02</v>
      </c>
      <c r="W2176" s="1" t="s">
        <v>231</v>
      </c>
      <c r="X2176" s="1" t="str">
        <f t="shared" si="1057"/>
        <v>No</v>
      </c>
      <c r="AB2176" t="s">
        <v>460</v>
      </c>
      <c r="AC2176" t="str">
        <f t="shared" si="1051"/>
        <v>No</v>
      </c>
      <c r="AD2176" t="str">
        <f t="shared" si="1058"/>
        <v>Yes</v>
      </c>
      <c r="AE2176" t="str">
        <f t="shared" si="1059"/>
        <v>No</v>
      </c>
      <c r="AF2176" t="str">
        <f t="shared" si="1060"/>
        <v>No</v>
      </c>
      <c r="AG2176" t="str">
        <f t="shared" si="1061"/>
        <v>Yes</v>
      </c>
      <c r="AH2176" s="1" t="s">
        <v>348</v>
      </c>
      <c r="AI2176" t="s">
        <v>348</v>
      </c>
      <c r="AJ2176" t="str">
        <f t="shared" si="1050"/>
        <v/>
      </c>
      <c r="AK2176" t="str">
        <f t="shared" si="1033"/>
        <v>PCP</v>
      </c>
      <c r="AL2176" t="str">
        <f t="shared" si="1034"/>
        <v/>
      </c>
      <c r="AM2176" t="str">
        <f t="shared" si="1053"/>
        <v/>
      </c>
      <c r="AN2176" t="str">
        <f t="shared" si="1054"/>
        <v>Pharmaceutical</v>
      </c>
      <c r="AO2176" t="str">
        <f t="shared" si="1055"/>
        <v/>
      </c>
      <c r="AP2176" t="str">
        <f t="shared" si="1056"/>
        <v/>
      </c>
    </row>
    <row r="2177" spans="1:42" hidden="1" x14ac:dyDescent="0.35">
      <c r="A2177" s="1">
        <v>40871607</v>
      </c>
      <c r="B2177" s="1" t="s">
        <v>584</v>
      </c>
      <c r="C2177" s="1" t="s">
        <v>585</v>
      </c>
      <c r="D2177" s="1">
        <v>2017</v>
      </c>
      <c r="E2177" s="1" t="s">
        <v>618</v>
      </c>
      <c r="F2177" s="1">
        <v>62830</v>
      </c>
      <c r="G2177" s="1" t="s">
        <v>603</v>
      </c>
      <c r="H2177" s="1" t="s">
        <v>63</v>
      </c>
      <c r="I2177" s="1" t="s">
        <v>596</v>
      </c>
      <c r="J2177" s="1">
        <v>4433</v>
      </c>
      <c r="K2177" s="1" t="s">
        <v>614</v>
      </c>
      <c r="L2177" s="1" t="s">
        <v>555</v>
      </c>
      <c r="M2177" s="1"/>
      <c r="N2177" s="1" t="s">
        <v>606</v>
      </c>
      <c r="O2177" s="1" t="str">
        <f t="shared" si="1043"/>
        <v>No</v>
      </c>
      <c r="P2177" s="1" t="s">
        <v>722</v>
      </c>
      <c r="Q2177" s="1">
        <v>0.64</v>
      </c>
      <c r="R2177" s="1">
        <f t="shared" si="1038"/>
        <v>0</v>
      </c>
      <c r="S2177" s="1">
        <v>0.64</v>
      </c>
      <c r="T2177" s="1" t="s">
        <v>7</v>
      </c>
      <c r="U2177" s="1">
        <f>R2177/1</f>
        <v>0</v>
      </c>
      <c r="V2177" s="1">
        <f>S2177</f>
        <v>0.64</v>
      </c>
      <c r="W2177" s="1" t="s">
        <v>177</v>
      </c>
      <c r="X2177" s="1" t="str">
        <f t="shared" si="1057"/>
        <v>No</v>
      </c>
      <c r="AB2177" t="s">
        <v>404</v>
      </c>
      <c r="AC2177" t="str">
        <f t="shared" si="1051"/>
        <v>No</v>
      </c>
      <c r="AD2177" t="str">
        <f t="shared" si="1058"/>
        <v>No</v>
      </c>
      <c r="AE2177" t="str">
        <f t="shared" si="1059"/>
        <v>Yes</v>
      </c>
      <c r="AF2177" t="str">
        <f t="shared" si="1060"/>
        <v>Yes</v>
      </c>
      <c r="AG2177" t="str">
        <f t="shared" si="1061"/>
        <v>No</v>
      </c>
      <c r="AH2177" s="1" t="s">
        <v>348</v>
      </c>
      <c r="AI2177" t="s">
        <v>348</v>
      </c>
      <c r="AJ2177" t="str">
        <f t="shared" si="1050"/>
        <v/>
      </c>
      <c r="AK2177" t="str">
        <f t="shared" si="1033"/>
        <v/>
      </c>
      <c r="AL2177" t="str">
        <f t="shared" si="1034"/>
        <v>Consumer</v>
      </c>
      <c r="AM2177" t="str">
        <f t="shared" si="1053"/>
        <v>Industrial</v>
      </c>
      <c r="AN2177" t="str">
        <f t="shared" si="1054"/>
        <v/>
      </c>
      <c r="AO2177" t="str">
        <f t="shared" si="1055"/>
        <v/>
      </c>
      <c r="AP2177" t="str">
        <f t="shared" si="1056"/>
        <v/>
      </c>
    </row>
    <row r="2178" spans="1:42" hidden="1" x14ac:dyDescent="0.35">
      <c r="A2178" s="1">
        <v>40871607</v>
      </c>
      <c r="B2178" s="1" t="s">
        <v>584</v>
      </c>
      <c r="C2178" s="1" t="s">
        <v>585</v>
      </c>
      <c r="D2178" s="1">
        <v>2017</v>
      </c>
      <c r="E2178" s="1" t="s">
        <v>618</v>
      </c>
      <c r="F2178" s="1">
        <v>34408</v>
      </c>
      <c r="G2178" s="1" t="s">
        <v>186</v>
      </c>
      <c r="H2178" s="1" t="s">
        <v>16</v>
      </c>
      <c r="I2178" s="1" t="s">
        <v>596</v>
      </c>
      <c r="J2178" s="1">
        <v>4433</v>
      </c>
      <c r="K2178" s="1" t="s">
        <v>614</v>
      </c>
      <c r="L2178" s="1" t="s">
        <v>547</v>
      </c>
      <c r="M2178" s="1"/>
      <c r="N2178" s="1" t="s">
        <v>606</v>
      </c>
      <c r="O2178" s="1" t="str">
        <f t="shared" si="1043"/>
        <v>No</v>
      </c>
      <c r="P2178" s="1" t="s">
        <v>722</v>
      </c>
      <c r="Q2178" s="1">
        <v>0.05</v>
      </c>
      <c r="R2178" s="1">
        <f t="shared" si="1038"/>
        <v>0</v>
      </c>
      <c r="S2178" s="1">
        <v>0.05</v>
      </c>
      <c r="T2178" s="1" t="s">
        <v>7</v>
      </c>
      <c r="U2178" s="1">
        <f>R2178/1</f>
        <v>0</v>
      </c>
      <c r="V2178" s="1">
        <f>S2178</f>
        <v>0.05</v>
      </c>
      <c r="W2178" s="1" t="s">
        <v>177</v>
      </c>
      <c r="X2178" s="1" t="str">
        <f t="shared" si="1057"/>
        <v>No</v>
      </c>
      <c r="AB2178" t="s">
        <v>357</v>
      </c>
      <c r="AC2178" t="str">
        <f t="shared" si="1051"/>
        <v>No</v>
      </c>
      <c r="AD2178" t="str">
        <f t="shared" si="1058"/>
        <v>Yes</v>
      </c>
      <c r="AE2178" t="str">
        <f t="shared" si="1059"/>
        <v>Yes</v>
      </c>
      <c r="AF2178" t="str">
        <f t="shared" si="1060"/>
        <v>Yes</v>
      </c>
      <c r="AG2178" t="str">
        <f t="shared" si="1061"/>
        <v>No</v>
      </c>
      <c r="AH2178" t="s">
        <v>348</v>
      </c>
      <c r="AI2178" t="s">
        <v>348</v>
      </c>
      <c r="AJ2178" t="str">
        <f t="shared" si="1050"/>
        <v/>
      </c>
      <c r="AK2178" t="str">
        <f t="shared" ref="AK2178:AK2241" si="1062">IF(AD2178="Yes", "PCP", "")</f>
        <v>PCP</v>
      </c>
      <c r="AL2178" t="str">
        <f t="shared" ref="AL2178:AL2241" si="1063">IF(AE2178="Yes", "Consumer", "")</f>
        <v>Consumer</v>
      </c>
      <c r="AM2178" t="str">
        <f t="shared" si="1053"/>
        <v>Industrial</v>
      </c>
      <c r="AN2178" t="str">
        <f t="shared" si="1054"/>
        <v/>
      </c>
      <c r="AO2178" t="str">
        <f t="shared" si="1055"/>
        <v/>
      </c>
      <c r="AP2178" t="str">
        <f t="shared" si="1056"/>
        <v/>
      </c>
    </row>
    <row r="2179" spans="1:42" hidden="1" x14ac:dyDescent="0.35">
      <c r="A2179" s="1">
        <v>40871607</v>
      </c>
      <c r="B2179" s="1" t="s">
        <v>584</v>
      </c>
      <c r="C2179" s="1" t="s">
        <v>585</v>
      </c>
      <c r="D2179" s="1">
        <v>2017</v>
      </c>
      <c r="E2179" s="1" t="s">
        <v>618</v>
      </c>
      <c r="F2179" s="1">
        <v>67528</v>
      </c>
      <c r="G2179" s="1" t="s">
        <v>311</v>
      </c>
      <c r="H2179" s="1" t="s">
        <v>145</v>
      </c>
      <c r="I2179" s="1" t="s">
        <v>597</v>
      </c>
      <c r="J2179" s="1">
        <v>2440</v>
      </c>
      <c r="K2179" s="1" t="s">
        <v>345</v>
      </c>
      <c r="L2179" s="1" t="s">
        <v>345</v>
      </c>
      <c r="M2179" s="1"/>
      <c r="N2179" s="1" t="s">
        <v>606</v>
      </c>
      <c r="O2179" s="1" t="str">
        <f t="shared" si="1043"/>
        <v>No</v>
      </c>
      <c r="P2179" s="1" t="s">
        <v>722</v>
      </c>
      <c r="Q2179" s="1">
        <v>20</v>
      </c>
      <c r="R2179" s="1">
        <f t="shared" si="1038"/>
        <v>0</v>
      </c>
      <c r="S2179" s="1">
        <v>16</v>
      </c>
      <c r="T2179" s="1" t="s">
        <v>30</v>
      </c>
      <c r="U2179" s="1">
        <f>R2179/1000</f>
        <v>0</v>
      </c>
      <c r="V2179" s="1">
        <f>S2179/1000</f>
        <v>1.6E-2</v>
      </c>
      <c r="W2179" s="1" t="s">
        <v>231</v>
      </c>
      <c r="X2179" s="1" t="str">
        <f t="shared" si="1057"/>
        <v>No</v>
      </c>
      <c r="AB2179" t="s">
        <v>485</v>
      </c>
      <c r="AC2179" t="str">
        <f t="shared" si="1051"/>
        <v>No</v>
      </c>
      <c r="AD2179" t="str">
        <f t="shared" si="1058"/>
        <v>No</v>
      </c>
      <c r="AE2179" t="str">
        <f t="shared" si="1059"/>
        <v>No</v>
      </c>
      <c r="AF2179" t="str">
        <f t="shared" si="1060"/>
        <v>No</v>
      </c>
      <c r="AG2179" t="str">
        <f t="shared" si="1061"/>
        <v>Yes</v>
      </c>
      <c r="AH2179" s="1" t="s">
        <v>348</v>
      </c>
      <c r="AI2179" t="s">
        <v>348</v>
      </c>
      <c r="AJ2179" t="str">
        <f t="shared" si="1050"/>
        <v/>
      </c>
      <c r="AK2179" t="str">
        <f t="shared" si="1062"/>
        <v/>
      </c>
      <c r="AL2179" t="str">
        <f t="shared" si="1063"/>
        <v/>
      </c>
      <c r="AM2179" t="str">
        <f t="shared" si="1053"/>
        <v/>
      </c>
      <c r="AN2179" t="str">
        <f t="shared" si="1054"/>
        <v>Pharmaceutical</v>
      </c>
      <c r="AO2179" t="str">
        <f t="shared" si="1055"/>
        <v/>
      </c>
      <c r="AP2179" t="str">
        <f t="shared" si="1056"/>
        <v/>
      </c>
    </row>
    <row r="2180" spans="1:42" hidden="1" x14ac:dyDescent="0.35">
      <c r="A2180" s="1">
        <v>40871607</v>
      </c>
      <c r="B2180" s="1" t="s">
        <v>584</v>
      </c>
      <c r="C2180" s="1" t="s">
        <v>585</v>
      </c>
      <c r="D2180" s="1">
        <v>2017</v>
      </c>
      <c r="E2180" s="1" t="s">
        <v>618</v>
      </c>
      <c r="F2180" s="1">
        <v>67488</v>
      </c>
      <c r="G2180" s="1" t="s">
        <v>277</v>
      </c>
      <c r="H2180" s="1" t="s">
        <v>113</v>
      </c>
      <c r="I2180" s="1" t="s">
        <v>597</v>
      </c>
      <c r="J2180" s="1">
        <v>2440</v>
      </c>
      <c r="K2180" s="1" t="s">
        <v>345</v>
      </c>
      <c r="L2180" s="1" t="s">
        <v>345</v>
      </c>
      <c r="M2180" s="1"/>
      <c r="N2180" s="1" t="s">
        <v>606</v>
      </c>
      <c r="O2180" s="1" t="str">
        <f t="shared" si="1043"/>
        <v>No</v>
      </c>
      <c r="P2180" s="1" t="s">
        <v>722</v>
      </c>
      <c r="Q2180" s="1">
        <v>7</v>
      </c>
      <c r="R2180" s="1">
        <f t="shared" si="1038"/>
        <v>0</v>
      </c>
      <c r="S2180" s="1">
        <v>7</v>
      </c>
      <c r="T2180" s="1" t="s">
        <v>30</v>
      </c>
      <c r="U2180" s="1">
        <f>R2180/1000</f>
        <v>0</v>
      </c>
      <c r="V2180" s="1">
        <f>S2180/1000</f>
        <v>7.0000000000000001E-3</v>
      </c>
      <c r="W2180" s="1" t="s">
        <v>231</v>
      </c>
      <c r="X2180" s="1" t="str">
        <f t="shared" si="1057"/>
        <v>No</v>
      </c>
      <c r="AB2180" t="s">
        <v>453</v>
      </c>
      <c r="AC2180" t="str">
        <f t="shared" si="1051"/>
        <v>No</v>
      </c>
      <c r="AD2180" t="str">
        <f t="shared" si="1058"/>
        <v>No</v>
      </c>
      <c r="AE2180" t="str">
        <f t="shared" si="1059"/>
        <v>No</v>
      </c>
      <c r="AF2180" t="str">
        <f t="shared" si="1060"/>
        <v>No</v>
      </c>
      <c r="AG2180" t="str">
        <f t="shared" si="1061"/>
        <v>Yes</v>
      </c>
      <c r="AH2180" s="1" t="s">
        <v>348</v>
      </c>
      <c r="AI2180" t="s">
        <v>348</v>
      </c>
      <c r="AJ2180" t="str">
        <f t="shared" si="1050"/>
        <v/>
      </c>
      <c r="AK2180" t="str">
        <f t="shared" si="1062"/>
        <v/>
      </c>
      <c r="AL2180" t="str">
        <f t="shared" si="1063"/>
        <v/>
      </c>
      <c r="AM2180" t="str">
        <f t="shared" si="1053"/>
        <v/>
      </c>
      <c r="AN2180" t="str">
        <f t="shared" si="1054"/>
        <v>Pharmaceutical</v>
      </c>
      <c r="AO2180" t="str">
        <f t="shared" si="1055"/>
        <v/>
      </c>
      <c r="AP2180" t="str">
        <f t="shared" si="1056"/>
        <v/>
      </c>
    </row>
    <row r="2181" spans="1:42" hidden="1" x14ac:dyDescent="0.35">
      <c r="A2181" s="1">
        <v>40871607</v>
      </c>
      <c r="B2181" s="1" t="s">
        <v>584</v>
      </c>
      <c r="C2181" s="1" t="s">
        <v>585</v>
      </c>
      <c r="D2181" s="1">
        <v>2017</v>
      </c>
      <c r="E2181" s="1" t="s">
        <v>618</v>
      </c>
      <c r="F2181" s="1">
        <v>61947</v>
      </c>
      <c r="G2181" s="1" t="s">
        <v>717</v>
      </c>
      <c r="H2181" s="1" t="s">
        <v>38</v>
      </c>
      <c r="I2181" s="1" t="s">
        <v>596</v>
      </c>
      <c r="J2181" s="1">
        <v>4433</v>
      </c>
      <c r="K2181" s="1" t="s">
        <v>614</v>
      </c>
      <c r="L2181" s="1" t="s">
        <v>544</v>
      </c>
      <c r="M2181" s="1" t="s">
        <v>530</v>
      </c>
      <c r="N2181" s="1" t="s">
        <v>607</v>
      </c>
      <c r="O2181" s="1" t="str">
        <f t="shared" si="1043"/>
        <v>Yes</v>
      </c>
      <c r="P2181" s="1" t="s">
        <v>349</v>
      </c>
      <c r="Q2181" s="1">
        <f>0.05-0.02</f>
        <v>3.0000000000000002E-2</v>
      </c>
      <c r="R2181" s="1">
        <f t="shared" si="1038"/>
        <v>3.0000000000000002E-2</v>
      </c>
      <c r="S2181" s="1">
        <v>0.04</v>
      </c>
      <c r="T2181" s="1" t="s">
        <v>7</v>
      </c>
      <c r="U2181" s="1">
        <f>R2181</f>
        <v>3.0000000000000002E-2</v>
      </c>
      <c r="V2181" s="1">
        <f>S2181</f>
        <v>0.04</v>
      </c>
      <c r="W2181" s="1" t="s">
        <v>177</v>
      </c>
      <c r="X2181" s="1" t="str">
        <f t="shared" si="1057"/>
        <v>Yes</v>
      </c>
      <c r="AB2181" s="1" t="s">
        <v>378</v>
      </c>
      <c r="AC2181" s="1" t="s">
        <v>349</v>
      </c>
      <c r="AD2181" t="str">
        <f t="shared" si="1058"/>
        <v>Yes</v>
      </c>
      <c r="AE2181" t="str">
        <f t="shared" si="1059"/>
        <v>Yes</v>
      </c>
      <c r="AF2181" t="str">
        <f t="shared" si="1060"/>
        <v>Yes</v>
      </c>
      <c r="AG2181" t="str">
        <f t="shared" si="1061"/>
        <v>Yes</v>
      </c>
      <c r="AH2181" s="1" t="s">
        <v>348</v>
      </c>
      <c r="AI2181" t="s">
        <v>348</v>
      </c>
      <c r="AJ2181" t="str">
        <f t="shared" si="1050"/>
        <v>Pesticide</v>
      </c>
      <c r="AK2181" t="str">
        <f t="shared" si="1062"/>
        <v>PCP</v>
      </c>
      <c r="AL2181" t="str">
        <f t="shared" si="1063"/>
        <v>Consumer</v>
      </c>
      <c r="AM2181" t="str">
        <f t="shared" si="1053"/>
        <v>Industrial</v>
      </c>
      <c r="AN2181" t="str">
        <f t="shared" si="1054"/>
        <v>Pharmaceutical</v>
      </c>
      <c r="AO2181" t="str">
        <f t="shared" si="1055"/>
        <v/>
      </c>
      <c r="AP2181" t="str">
        <f t="shared" si="1056"/>
        <v/>
      </c>
    </row>
    <row r="2182" spans="1:42" hidden="1" x14ac:dyDescent="0.35">
      <c r="A2182" s="1">
        <v>40871607</v>
      </c>
      <c r="B2182" s="1" t="s">
        <v>584</v>
      </c>
      <c r="C2182" s="1" t="s">
        <v>585</v>
      </c>
      <c r="D2182" s="1">
        <v>2017</v>
      </c>
      <c r="E2182" s="1" t="s">
        <v>618</v>
      </c>
      <c r="F2182" s="1">
        <v>67529</v>
      </c>
      <c r="G2182" s="1" t="s">
        <v>312</v>
      </c>
      <c r="H2182" s="1" t="s">
        <v>146</v>
      </c>
      <c r="I2182" s="1" t="s">
        <v>597</v>
      </c>
      <c r="J2182" s="1">
        <v>2440</v>
      </c>
      <c r="K2182" s="1" t="s">
        <v>345</v>
      </c>
      <c r="L2182" s="1" t="s">
        <v>345</v>
      </c>
      <c r="M2182" s="1"/>
      <c r="N2182" s="1" t="s">
        <v>606</v>
      </c>
      <c r="O2182" s="1" t="str">
        <f t="shared" si="1043"/>
        <v>No</v>
      </c>
      <c r="P2182" s="1" t="s">
        <v>722</v>
      </c>
      <c r="Q2182" s="1">
        <v>20</v>
      </c>
      <c r="R2182" s="1">
        <f t="shared" si="1038"/>
        <v>0</v>
      </c>
      <c r="S2182" s="1">
        <v>30</v>
      </c>
      <c r="T2182" s="1" t="s">
        <v>30</v>
      </c>
      <c r="U2182" s="1">
        <f>R2182/1000</f>
        <v>0</v>
      </c>
      <c r="V2182" s="1">
        <f>S2182/1000</f>
        <v>0.03</v>
      </c>
      <c r="W2182" s="1" t="s">
        <v>231</v>
      </c>
      <c r="X2182" s="1" t="str">
        <f t="shared" si="1057"/>
        <v>No</v>
      </c>
      <c r="AB2182" s="1" t="s">
        <v>448</v>
      </c>
      <c r="AC2182" t="str">
        <f>IF(ISNUMBER(SEARCH("Pesticide, active_ingredient", AB2182)), "Yes", "No")</f>
        <v>No</v>
      </c>
      <c r="AD2182" t="str">
        <f t="shared" si="1058"/>
        <v>No</v>
      </c>
      <c r="AE2182" t="str">
        <f t="shared" si="1059"/>
        <v>No</v>
      </c>
      <c r="AF2182" t="str">
        <f t="shared" si="1060"/>
        <v>No</v>
      </c>
      <c r="AG2182" t="str">
        <f t="shared" si="1061"/>
        <v>Yes</v>
      </c>
      <c r="AH2182" s="1" t="s">
        <v>348</v>
      </c>
      <c r="AI2182" t="s">
        <v>348</v>
      </c>
      <c r="AJ2182" t="str">
        <f t="shared" si="1050"/>
        <v/>
      </c>
      <c r="AK2182" t="str">
        <f t="shared" si="1062"/>
        <v/>
      </c>
      <c r="AL2182" t="str">
        <f t="shared" si="1063"/>
        <v/>
      </c>
      <c r="AM2182" t="str">
        <f t="shared" si="1053"/>
        <v/>
      </c>
      <c r="AN2182" t="str">
        <f t="shared" si="1054"/>
        <v>Pharmaceutical</v>
      </c>
      <c r="AO2182" t="str">
        <f t="shared" si="1055"/>
        <v/>
      </c>
      <c r="AP2182" t="str">
        <f t="shared" si="1056"/>
        <v/>
      </c>
    </row>
    <row r="2183" spans="1:42" hidden="1" x14ac:dyDescent="0.35">
      <c r="A2183" s="1">
        <v>40871607</v>
      </c>
      <c r="B2183" s="1" t="s">
        <v>584</v>
      </c>
      <c r="C2183" s="1" t="s">
        <v>585</v>
      </c>
      <c r="D2183" s="1">
        <v>2017</v>
      </c>
      <c r="E2183" s="1" t="s">
        <v>618</v>
      </c>
      <c r="F2183" s="1">
        <v>67457</v>
      </c>
      <c r="G2183" s="1" t="s">
        <v>252</v>
      </c>
      <c r="H2183" s="1" t="s">
        <v>90</v>
      </c>
      <c r="I2183" s="1" t="s">
        <v>597</v>
      </c>
      <c r="J2183" s="1">
        <v>2440</v>
      </c>
      <c r="K2183" s="1" t="s">
        <v>345</v>
      </c>
      <c r="L2183" s="1" t="s">
        <v>553</v>
      </c>
      <c r="M2183" s="1"/>
      <c r="N2183" s="1" t="s">
        <v>606</v>
      </c>
      <c r="O2183" s="1" t="str">
        <f t="shared" si="1043"/>
        <v>No</v>
      </c>
      <c r="P2183" s="1" t="s">
        <v>722</v>
      </c>
      <c r="Q2183" s="1">
        <v>6</v>
      </c>
      <c r="R2183" s="1">
        <f t="shared" si="1038"/>
        <v>0</v>
      </c>
      <c r="S2183" s="1">
        <v>6</v>
      </c>
      <c r="T2183" s="1" t="s">
        <v>30</v>
      </c>
      <c r="U2183" s="1">
        <f>R2183/1000</f>
        <v>0</v>
      </c>
      <c r="V2183" s="1">
        <f>S2183/1000</f>
        <v>6.0000000000000001E-3</v>
      </c>
      <c r="W2183" s="1" t="s">
        <v>231</v>
      </c>
      <c r="X2183" s="1" t="str">
        <f t="shared" si="1057"/>
        <v>No</v>
      </c>
      <c r="AB2183" t="s">
        <v>428</v>
      </c>
      <c r="AC2183" s="1" t="s">
        <v>349</v>
      </c>
      <c r="AD2183" t="str">
        <f t="shared" si="1058"/>
        <v>Yes</v>
      </c>
      <c r="AE2183" t="str">
        <f t="shared" si="1059"/>
        <v>Yes</v>
      </c>
      <c r="AF2183" t="str">
        <f t="shared" si="1060"/>
        <v>No</v>
      </c>
      <c r="AG2183" t="str">
        <f t="shared" si="1061"/>
        <v>Yes</v>
      </c>
      <c r="AH2183" s="1" t="s">
        <v>348</v>
      </c>
      <c r="AI2183" t="s">
        <v>348</v>
      </c>
      <c r="AJ2183" t="str">
        <f t="shared" si="1050"/>
        <v>Pesticide</v>
      </c>
      <c r="AK2183" t="str">
        <f t="shared" si="1062"/>
        <v>PCP</v>
      </c>
      <c r="AL2183" t="str">
        <f t="shared" si="1063"/>
        <v>Consumer</v>
      </c>
      <c r="AM2183" t="str">
        <f t="shared" si="1053"/>
        <v/>
      </c>
      <c r="AN2183" t="str">
        <f t="shared" si="1054"/>
        <v>Pharmaceutical</v>
      </c>
      <c r="AO2183" t="str">
        <f t="shared" si="1055"/>
        <v/>
      </c>
      <c r="AP2183" t="str">
        <f t="shared" si="1056"/>
        <v/>
      </c>
    </row>
    <row r="2184" spans="1:42" hidden="1" x14ac:dyDescent="0.35">
      <c r="A2184" s="1">
        <v>40871607</v>
      </c>
      <c r="B2184" s="1" t="s">
        <v>584</v>
      </c>
      <c r="C2184" s="1" t="s">
        <v>585</v>
      </c>
      <c r="D2184" s="1">
        <v>2017</v>
      </c>
      <c r="E2184" s="1" t="s">
        <v>618</v>
      </c>
      <c r="F2184" s="1">
        <v>62807</v>
      </c>
      <c r="G2184" s="1" t="s">
        <v>609</v>
      </c>
      <c r="H2184" s="1" t="s">
        <v>44</v>
      </c>
      <c r="I2184" s="1" t="s">
        <v>596</v>
      </c>
      <c r="J2184" s="1">
        <v>4433</v>
      </c>
      <c r="K2184" s="1" t="s">
        <v>614</v>
      </c>
      <c r="L2184" s="1" t="s">
        <v>554</v>
      </c>
      <c r="M2184" s="1"/>
      <c r="N2184" s="1" t="s">
        <v>606</v>
      </c>
      <c r="O2184" s="1" t="str">
        <f t="shared" si="1043"/>
        <v>No</v>
      </c>
      <c r="P2184" s="1" t="s">
        <v>722</v>
      </c>
      <c r="Q2184" s="1">
        <v>0.04</v>
      </c>
      <c r="R2184" s="1">
        <f t="shared" si="1038"/>
        <v>0</v>
      </c>
      <c r="S2184" s="1">
        <v>0.04</v>
      </c>
      <c r="T2184" s="1" t="s">
        <v>7</v>
      </c>
      <c r="U2184" s="1">
        <f t="shared" ref="U2184:U2193" si="1064">R2184/1</f>
        <v>0</v>
      </c>
      <c r="V2184" s="1">
        <f>S2184</f>
        <v>0.04</v>
      </c>
      <c r="W2184" s="1" t="s">
        <v>177</v>
      </c>
      <c r="X2184" s="1" t="str">
        <f t="shared" si="1057"/>
        <v>No</v>
      </c>
      <c r="AB2184" s="1" t="s">
        <v>383</v>
      </c>
      <c r="AC2184" t="str">
        <f t="shared" ref="AC2184:AC2205" si="1065">IF(ISNUMBER(SEARCH("Pesticide, active_ingredient", AB2184)), "Yes", "No")</f>
        <v>No</v>
      </c>
      <c r="AD2184" t="str">
        <f t="shared" si="1058"/>
        <v>No</v>
      </c>
      <c r="AE2184" t="str">
        <f t="shared" si="1059"/>
        <v>Yes</v>
      </c>
      <c r="AF2184" t="str">
        <f t="shared" si="1060"/>
        <v>No</v>
      </c>
      <c r="AG2184" t="str">
        <f t="shared" si="1061"/>
        <v>No</v>
      </c>
      <c r="AH2184" s="1" t="s">
        <v>348</v>
      </c>
      <c r="AI2184" t="s">
        <v>348</v>
      </c>
      <c r="AJ2184" t="str">
        <f t="shared" si="1050"/>
        <v/>
      </c>
      <c r="AK2184" t="str">
        <f t="shared" si="1062"/>
        <v/>
      </c>
      <c r="AL2184" t="str">
        <f t="shared" si="1063"/>
        <v>Consumer</v>
      </c>
      <c r="AM2184" t="str">
        <f t="shared" si="1053"/>
        <v/>
      </c>
      <c r="AN2184" t="str">
        <f t="shared" si="1054"/>
        <v/>
      </c>
      <c r="AO2184" t="str">
        <f t="shared" si="1055"/>
        <v/>
      </c>
      <c r="AP2184" t="str">
        <f t="shared" si="1056"/>
        <v/>
      </c>
    </row>
    <row r="2185" spans="1:42" hidden="1" x14ac:dyDescent="0.35">
      <c r="A2185">
        <v>4087000</v>
      </c>
      <c r="B2185" t="s">
        <v>3</v>
      </c>
      <c r="C2185" t="s">
        <v>4</v>
      </c>
      <c r="D2185">
        <v>2017</v>
      </c>
      <c r="E2185" t="s">
        <v>620</v>
      </c>
      <c r="F2185" s="4">
        <v>63235</v>
      </c>
      <c r="G2185" s="1" t="s">
        <v>600</v>
      </c>
      <c r="H2185" t="s">
        <v>34</v>
      </c>
      <c r="I2185" t="s">
        <v>693</v>
      </c>
      <c r="N2185" s="1" t="s">
        <v>606</v>
      </c>
      <c r="O2185" s="1" t="str">
        <f t="shared" si="1043"/>
        <v>No</v>
      </c>
      <c r="Q2185" s="1">
        <v>200</v>
      </c>
      <c r="R2185">
        <f t="shared" si="1038"/>
        <v>0</v>
      </c>
      <c r="S2185">
        <v>200</v>
      </c>
      <c r="T2185" t="s">
        <v>622</v>
      </c>
      <c r="U2185">
        <f t="shared" si="1064"/>
        <v>0</v>
      </c>
      <c r="V2185">
        <f t="shared" ref="V2185:V2192" si="1066">U2185</f>
        <v>0</v>
      </c>
      <c r="W2185" t="s">
        <v>648</v>
      </c>
      <c r="X2185" t="str">
        <f t="shared" ref="X2185:X2192" si="1067">IF(S2185&lt;R2185, "Yes*", "No")</f>
        <v>No</v>
      </c>
      <c r="AB2185" t="s">
        <v>374</v>
      </c>
      <c r="AC2185" t="str">
        <f t="shared" si="1065"/>
        <v>No</v>
      </c>
      <c r="AD2185" t="str">
        <f t="shared" si="1058"/>
        <v>No</v>
      </c>
      <c r="AE2185" t="str">
        <f t="shared" si="1059"/>
        <v>Yes</v>
      </c>
      <c r="AF2185" t="str">
        <f t="shared" si="1060"/>
        <v>Yes</v>
      </c>
      <c r="AG2185" t="str">
        <f t="shared" si="1061"/>
        <v>No</v>
      </c>
      <c r="AH2185" t="s">
        <v>349</v>
      </c>
      <c r="AI2185" t="s">
        <v>348</v>
      </c>
      <c r="AJ2185" t="str">
        <f t="shared" si="1050"/>
        <v/>
      </c>
      <c r="AK2185" t="str">
        <f t="shared" si="1062"/>
        <v/>
      </c>
      <c r="AL2185" t="str">
        <f t="shared" si="1063"/>
        <v>Consumer</v>
      </c>
      <c r="AM2185" t="str">
        <f t="shared" si="1053"/>
        <v>Industrial</v>
      </c>
      <c r="AN2185" t="str">
        <f t="shared" si="1054"/>
        <v/>
      </c>
      <c r="AO2185" t="str">
        <f t="shared" si="1055"/>
        <v>PAH</v>
      </c>
      <c r="AP2185" t="str">
        <f t="shared" si="1056"/>
        <v/>
      </c>
    </row>
    <row r="2186" spans="1:42" hidden="1" x14ac:dyDescent="0.35">
      <c r="A2186">
        <v>40870112</v>
      </c>
      <c r="B2186" t="s">
        <v>573</v>
      </c>
      <c r="C2186" t="s">
        <v>574</v>
      </c>
      <c r="D2186">
        <v>2017</v>
      </c>
      <c r="E2186" t="s">
        <v>620</v>
      </c>
      <c r="F2186" s="4">
        <v>63226</v>
      </c>
      <c r="G2186" t="s">
        <v>194</v>
      </c>
      <c r="H2186" t="s">
        <v>25</v>
      </c>
      <c r="I2186" t="s">
        <v>693</v>
      </c>
      <c r="N2186" t="s">
        <v>606</v>
      </c>
      <c r="O2186" s="1" t="str">
        <f t="shared" si="1043"/>
        <v>No</v>
      </c>
      <c r="Q2186">
        <v>500</v>
      </c>
      <c r="R2186">
        <f t="shared" si="1038"/>
        <v>0</v>
      </c>
      <c r="S2186">
        <v>100</v>
      </c>
      <c r="T2186" t="s">
        <v>622</v>
      </c>
      <c r="U2186">
        <f t="shared" si="1064"/>
        <v>0</v>
      </c>
      <c r="V2186">
        <f t="shared" si="1066"/>
        <v>0</v>
      </c>
      <c r="W2186" t="s">
        <v>648</v>
      </c>
      <c r="X2186" t="str">
        <f t="shared" si="1067"/>
        <v>No</v>
      </c>
      <c r="AB2186" t="s">
        <v>365</v>
      </c>
      <c r="AC2186" t="str">
        <f t="shared" si="1065"/>
        <v>Yes</v>
      </c>
      <c r="AD2186" t="str">
        <f t="shared" si="1058"/>
        <v>No</v>
      </c>
      <c r="AE2186" t="str">
        <f t="shared" si="1059"/>
        <v>No</v>
      </c>
      <c r="AF2186" t="str">
        <f t="shared" si="1060"/>
        <v>No</v>
      </c>
      <c r="AG2186" t="str">
        <f t="shared" si="1061"/>
        <v>No</v>
      </c>
      <c r="AH2186" t="s">
        <v>349</v>
      </c>
      <c r="AI2186" t="s">
        <v>348</v>
      </c>
      <c r="AJ2186" t="str">
        <f t="shared" si="1050"/>
        <v>Pesticide</v>
      </c>
      <c r="AK2186" t="str">
        <f t="shared" si="1062"/>
        <v/>
      </c>
      <c r="AL2186" t="str">
        <f t="shared" si="1063"/>
        <v/>
      </c>
      <c r="AM2186" t="str">
        <f t="shared" si="1053"/>
        <v/>
      </c>
      <c r="AN2186" t="str">
        <f t="shared" si="1054"/>
        <v/>
      </c>
      <c r="AO2186" t="str">
        <f t="shared" si="1055"/>
        <v>PAH</v>
      </c>
      <c r="AP2186" t="str">
        <f t="shared" si="1056"/>
        <v/>
      </c>
    </row>
    <row r="2187" spans="1:42" hidden="1" x14ac:dyDescent="0.35">
      <c r="A2187">
        <v>4087170</v>
      </c>
      <c r="B2187" t="s">
        <v>586</v>
      </c>
      <c r="C2187" t="s">
        <v>587</v>
      </c>
      <c r="D2187">
        <v>2017</v>
      </c>
      <c r="E2187" t="s">
        <v>620</v>
      </c>
      <c r="F2187" s="4">
        <v>63226</v>
      </c>
      <c r="G2187" t="s">
        <v>194</v>
      </c>
      <c r="H2187" t="s">
        <v>25</v>
      </c>
      <c r="I2187" t="s">
        <v>693</v>
      </c>
      <c r="N2187" t="s">
        <v>606</v>
      </c>
      <c r="O2187" s="1" t="str">
        <f t="shared" si="1043"/>
        <v>No</v>
      </c>
      <c r="Q2187">
        <v>500</v>
      </c>
      <c r="R2187">
        <f t="shared" si="1038"/>
        <v>0</v>
      </c>
      <c r="S2187">
        <v>100</v>
      </c>
      <c r="T2187" t="s">
        <v>622</v>
      </c>
      <c r="U2187">
        <f t="shared" si="1064"/>
        <v>0</v>
      </c>
      <c r="V2187">
        <f t="shared" si="1066"/>
        <v>0</v>
      </c>
      <c r="W2187" t="s">
        <v>648</v>
      </c>
      <c r="X2187" t="str">
        <f t="shared" si="1067"/>
        <v>No</v>
      </c>
      <c r="AB2187" t="s">
        <v>365</v>
      </c>
      <c r="AC2187" t="str">
        <f t="shared" si="1065"/>
        <v>Yes</v>
      </c>
      <c r="AD2187" t="str">
        <f t="shared" si="1058"/>
        <v>No</v>
      </c>
      <c r="AE2187" t="str">
        <f t="shared" si="1059"/>
        <v>No</v>
      </c>
      <c r="AF2187" t="str">
        <f t="shared" si="1060"/>
        <v>No</v>
      </c>
      <c r="AG2187" t="str">
        <f t="shared" si="1061"/>
        <v>No</v>
      </c>
      <c r="AH2187" t="s">
        <v>349</v>
      </c>
      <c r="AI2187" t="s">
        <v>348</v>
      </c>
      <c r="AJ2187" t="str">
        <f t="shared" si="1050"/>
        <v>Pesticide</v>
      </c>
      <c r="AK2187" t="str">
        <f t="shared" si="1062"/>
        <v/>
      </c>
      <c r="AL2187" t="str">
        <f t="shared" si="1063"/>
        <v/>
      </c>
      <c r="AM2187" t="str">
        <f t="shared" si="1053"/>
        <v/>
      </c>
      <c r="AN2187" t="str">
        <f t="shared" si="1054"/>
        <v/>
      </c>
      <c r="AO2187" t="str">
        <f t="shared" si="1055"/>
        <v>PAH</v>
      </c>
      <c r="AP2187" t="str">
        <f t="shared" si="1056"/>
        <v/>
      </c>
    </row>
    <row r="2188" spans="1:42" hidden="1" x14ac:dyDescent="0.35">
      <c r="A2188">
        <v>40871607</v>
      </c>
      <c r="B2188" s="5" t="s">
        <v>584</v>
      </c>
      <c r="C2188" t="s">
        <v>585</v>
      </c>
      <c r="D2188">
        <v>2017</v>
      </c>
      <c r="E2188" t="s">
        <v>620</v>
      </c>
      <c r="F2188" s="4">
        <v>63226</v>
      </c>
      <c r="G2188" t="s">
        <v>194</v>
      </c>
      <c r="H2188" t="s">
        <v>25</v>
      </c>
      <c r="I2188" t="s">
        <v>693</v>
      </c>
      <c r="N2188" t="s">
        <v>606</v>
      </c>
      <c r="O2188" s="1" t="str">
        <f t="shared" si="1043"/>
        <v>No</v>
      </c>
      <c r="Q2188">
        <v>100</v>
      </c>
      <c r="R2188">
        <f t="shared" si="1038"/>
        <v>0</v>
      </c>
      <c r="S2188">
        <v>100</v>
      </c>
      <c r="T2188" t="s">
        <v>622</v>
      </c>
      <c r="U2188">
        <f t="shared" si="1064"/>
        <v>0</v>
      </c>
      <c r="V2188">
        <f t="shared" si="1066"/>
        <v>0</v>
      </c>
      <c r="W2188" t="s">
        <v>648</v>
      </c>
      <c r="X2188" t="str">
        <f t="shared" si="1067"/>
        <v>No</v>
      </c>
      <c r="AB2188" t="s">
        <v>365</v>
      </c>
      <c r="AC2188" t="str">
        <f t="shared" si="1065"/>
        <v>Yes</v>
      </c>
      <c r="AD2188" t="str">
        <f t="shared" si="1058"/>
        <v>No</v>
      </c>
      <c r="AE2188" t="str">
        <f t="shared" si="1059"/>
        <v>No</v>
      </c>
      <c r="AF2188" t="str">
        <f t="shared" si="1060"/>
        <v>No</v>
      </c>
      <c r="AG2188" t="str">
        <f t="shared" si="1061"/>
        <v>No</v>
      </c>
      <c r="AH2188" t="s">
        <v>349</v>
      </c>
      <c r="AI2188" t="s">
        <v>348</v>
      </c>
      <c r="AJ2188" t="str">
        <f t="shared" si="1050"/>
        <v>Pesticide</v>
      </c>
      <c r="AK2188" t="str">
        <f t="shared" si="1062"/>
        <v/>
      </c>
      <c r="AL2188" t="str">
        <f t="shared" si="1063"/>
        <v/>
      </c>
      <c r="AM2188" t="str">
        <f t="shared" si="1053"/>
        <v/>
      </c>
      <c r="AN2188" t="str">
        <f t="shared" si="1054"/>
        <v/>
      </c>
      <c r="AO2188" t="str">
        <f t="shared" si="1055"/>
        <v>PAH</v>
      </c>
      <c r="AP2188" t="str">
        <f t="shared" si="1056"/>
        <v/>
      </c>
    </row>
    <row r="2189" spans="1:42" hidden="1" x14ac:dyDescent="0.35">
      <c r="A2189">
        <v>4087141</v>
      </c>
      <c r="B2189" t="s">
        <v>582</v>
      </c>
      <c r="C2189" t="s">
        <v>583</v>
      </c>
      <c r="D2189">
        <v>2017</v>
      </c>
      <c r="E2189" t="s">
        <v>620</v>
      </c>
      <c r="F2189" s="4">
        <v>63226</v>
      </c>
      <c r="G2189" t="s">
        <v>194</v>
      </c>
      <c r="H2189" t="s">
        <v>25</v>
      </c>
      <c r="I2189" t="s">
        <v>693</v>
      </c>
      <c r="N2189"/>
      <c r="O2189" s="1" t="str">
        <f t="shared" si="1043"/>
        <v>Yes</v>
      </c>
      <c r="Q2189">
        <v>100</v>
      </c>
      <c r="R2189">
        <f t="shared" si="1038"/>
        <v>100</v>
      </c>
      <c r="S2189">
        <v>100</v>
      </c>
      <c r="T2189" t="s">
        <v>622</v>
      </c>
      <c r="U2189">
        <f t="shared" si="1064"/>
        <v>100</v>
      </c>
      <c r="V2189">
        <f t="shared" si="1066"/>
        <v>100</v>
      </c>
      <c r="W2189" t="s">
        <v>648</v>
      </c>
      <c r="X2189" t="str">
        <f t="shared" si="1067"/>
        <v>No</v>
      </c>
      <c r="AB2189" t="s">
        <v>365</v>
      </c>
      <c r="AC2189" t="str">
        <f t="shared" si="1065"/>
        <v>Yes</v>
      </c>
      <c r="AD2189" t="str">
        <f t="shared" si="1058"/>
        <v>No</v>
      </c>
      <c r="AE2189" t="str">
        <f t="shared" si="1059"/>
        <v>No</v>
      </c>
      <c r="AF2189" t="str">
        <f t="shared" si="1060"/>
        <v>No</v>
      </c>
      <c r="AG2189" t="str">
        <f t="shared" si="1061"/>
        <v>No</v>
      </c>
      <c r="AH2189" t="s">
        <v>349</v>
      </c>
      <c r="AI2189" t="s">
        <v>348</v>
      </c>
      <c r="AJ2189" t="str">
        <f t="shared" si="1050"/>
        <v>Pesticide</v>
      </c>
      <c r="AK2189" t="str">
        <f t="shared" si="1062"/>
        <v/>
      </c>
      <c r="AL2189" t="str">
        <f t="shared" si="1063"/>
        <v/>
      </c>
      <c r="AM2189" t="str">
        <f t="shared" si="1053"/>
        <v/>
      </c>
      <c r="AN2189" t="str">
        <f t="shared" si="1054"/>
        <v/>
      </c>
      <c r="AO2189" t="str">
        <f t="shared" si="1055"/>
        <v>PAH</v>
      </c>
      <c r="AP2189" t="str">
        <f t="shared" si="1056"/>
        <v/>
      </c>
    </row>
    <row r="2190" spans="1:42" hidden="1" x14ac:dyDescent="0.35">
      <c r="A2190">
        <v>4087098</v>
      </c>
      <c r="B2190" t="s">
        <v>579</v>
      </c>
      <c r="C2190" t="s">
        <v>580</v>
      </c>
      <c r="D2190">
        <v>2017</v>
      </c>
      <c r="E2190" t="s">
        <v>620</v>
      </c>
      <c r="F2190" s="4">
        <v>63226</v>
      </c>
      <c r="G2190" t="s">
        <v>194</v>
      </c>
      <c r="H2190" t="s">
        <v>25</v>
      </c>
      <c r="I2190" t="s">
        <v>693</v>
      </c>
      <c r="N2190" t="s">
        <v>606</v>
      </c>
      <c r="O2190" s="1" t="str">
        <f t="shared" si="1043"/>
        <v>No</v>
      </c>
      <c r="Q2190">
        <v>100</v>
      </c>
      <c r="R2190">
        <f t="shared" si="1038"/>
        <v>0</v>
      </c>
      <c r="S2190">
        <v>100</v>
      </c>
      <c r="T2190" t="s">
        <v>622</v>
      </c>
      <c r="U2190">
        <f t="shared" si="1064"/>
        <v>0</v>
      </c>
      <c r="V2190">
        <f t="shared" si="1066"/>
        <v>0</v>
      </c>
      <c r="W2190" t="s">
        <v>648</v>
      </c>
      <c r="X2190" t="str">
        <f t="shared" si="1067"/>
        <v>No</v>
      </c>
      <c r="AB2190" t="s">
        <v>365</v>
      </c>
      <c r="AC2190" t="str">
        <f t="shared" si="1065"/>
        <v>Yes</v>
      </c>
      <c r="AD2190" t="str">
        <f t="shared" si="1058"/>
        <v>No</v>
      </c>
      <c r="AE2190" t="str">
        <f t="shared" si="1059"/>
        <v>No</v>
      </c>
      <c r="AF2190" t="str">
        <f t="shared" si="1060"/>
        <v>No</v>
      </c>
      <c r="AG2190" t="str">
        <f t="shared" si="1061"/>
        <v>No</v>
      </c>
      <c r="AH2190" t="s">
        <v>349</v>
      </c>
      <c r="AI2190" t="s">
        <v>348</v>
      </c>
      <c r="AJ2190" t="str">
        <f t="shared" si="1050"/>
        <v>Pesticide</v>
      </c>
      <c r="AK2190" t="str">
        <f t="shared" si="1062"/>
        <v/>
      </c>
      <c r="AL2190" t="str">
        <f t="shared" si="1063"/>
        <v/>
      </c>
      <c r="AM2190" t="str">
        <f t="shared" si="1053"/>
        <v/>
      </c>
      <c r="AN2190" t="str">
        <f t="shared" si="1054"/>
        <v/>
      </c>
      <c r="AO2190" t="str">
        <f t="shared" si="1055"/>
        <v>PAH</v>
      </c>
      <c r="AP2190" t="str">
        <f t="shared" si="1056"/>
        <v/>
      </c>
    </row>
    <row r="2191" spans="1:42" hidden="1" x14ac:dyDescent="0.35">
      <c r="A2191">
        <v>40870855</v>
      </c>
      <c r="B2191" t="s">
        <v>577</v>
      </c>
      <c r="C2191" t="s">
        <v>578</v>
      </c>
      <c r="D2191">
        <v>2017</v>
      </c>
      <c r="E2191" t="s">
        <v>620</v>
      </c>
      <c r="F2191" s="4">
        <v>63226</v>
      </c>
      <c r="G2191" t="s">
        <v>194</v>
      </c>
      <c r="H2191" t="s">
        <v>25</v>
      </c>
      <c r="I2191" t="s">
        <v>693</v>
      </c>
      <c r="N2191" t="s">
        <v>606</v>
      </c>
      <c r="O2191" s="1" t="str">
        <f t="shared" si="1043"/>
        <v>No</v>
      </c>
      <c r="Q2191">
        <v>100</v>
      </c>
      <c r="R2191">
        <f t="shared" si="1038"/>
        <v>0</v>
      </c>
      <c r="S2191">
        <v>100</v>
      </c>
      <c r="T2191" t="s">
        <v>622</v>
      </c>
      <c r="U2191">
        <f t="shared" si="1064"/>
        <v>0</v>
      </c>
      <c r="V2191">
        <f t="shared" si="1066"/>
        <v>0</v>
      </c>
      <c r="W2191" t="s">
        <v>648</v>
      </c>
      <c r="X2191" t="str">
        <f t="shared" si="1067"/>
        <v>No</v>
      </c>
      <c r="AB2191" t="s">
        <v>365</v>
      </c>
      <c r="AC2191" t="str">
        <f t="shared" si="1065"/>
        <v>Yes</v>
      </c>
      <c r="AD2191" t="str">
        <f t="shared" si="1058"/>
        <v>No</v>
      </c>
      <c r="AE2191" t="str">
        <f t="shared" si="1059"/>
        <v>No</v>
      </c>
      <c r="AF2191" t="str">
        <f t="shared" si="1060"/>
        <v>No</v>
      </c>
      <c r="AG2191" t="str">
        <f t="shared" si="1061"/>
        <v>No</v>
      </c>
      <c r="AH2191" t="s">
        <v>349</v>
      </c>
      <c r="AI2191" t="s">
        <v>348</v>
      </c>
      <c r="AJ2191" t="str">
        <f t="shared" si="1050"/>
        <v>Pesticide</v>
      </c>
      <c r="AK2191" t="str">
        <f t="shared" si="1062"/>
        <v/>
      </c>
      <c r="AL2191" t="str">
        <f t="shared" si="1063"/>
        <v/>
      </c>
      <c r="AM2191" t="str">
        <f t="shared" si="1053"/>
        <v/>
      </c>
      <c r="AN2191" t="str">
        <f t="shared" si="1054"/>
        <v/>
      </c>
      <c r="AO2191" t="str">
        <f t="shared" si="1055"/>
        <v>PAH</v>
      </c>
      <c r="AP2191" t="str">
        <f t="shared" si="1056"/>
        <v/>
      </c>
    </row>
    <row r="2192" spans="1:42" hidden="1" x14ac:dyDescent="0.35">
      <c r="A2192">
        <v>4087014</v>
      </c>
      <c r="B2192" t="s">
        <v>575</v>
      </c>
      <c r="C2192" t="s">
        <v>576</v>
      </c>
      <c r="D2192">
        <v>2017</v>
      </c>
      <c r="E2192" t="s">
        <v>620</v>
      </c>
      <c r="F2192" s="4">
        <v>63226</v>
      </c>
      <c r="G2192" t="s">
        <v>194</v>
      </c>
      <c r="H2192" t="s">
        <v>25</v>
      </c>
      <c r="I2192" t="s">
        <v>693</v>
      </c>
      <c r="N2192" t="s">
        <v>606</v>
      </c>
      <c r="O2192" s="1" t="str">
        <f t="shared" si="1043"/>
        <v>No</v>
      </c>
      <c r="Q2192">
        <v>100</v>
      </c>
      <c r="R2192">
        <f t="shared" si="1038"/>
        <v>0</v>
      </c>
      <c r="S2192">
        <v>100</v>
      </c>
      <c r="T2192" t="s">
        <v>622</v>
      </c>
      <c r="U2192">
        <f t="shared" si="1064"/>
        <v>0</v>
      </c>
      <c r="V2192">
        <f t="shared" si="1066"/>
        <v>0</v>
      </c>
      <c r="W2192" t="s">
        <v>648</v>
      </c>
      <c r="X2192" t="str">
        <f t="shared" si="1067"/>
        <v>No</v>
      </c>
      <c r="AB2192" t="s">
        <v>365</v>
      </c>
      <c r="AC2192" t="str">
        <f t="shared" si="1065"/>
        <v>Yes</v>
      </c>
      <c r="AD2192" t="str">
        <f t="shared" si="1058"/>
        <v>No</v>
      </c>
      <c r="AE2192" t="str">
        <f t="shared" si="1059"/>
        <v>No</v>
      </c>
      <c r="AF2192" t="str">
        <f t="shared" si="1060"/>
        <v>No</v>
      </c>
      <c r="AG2192" t="str">
        <f t="shared" si="1061"/>
        <v>No</v>
      </c>
      <c r="AH2192" t="s">
        <v>349</v>
      </c>
      <c r="AI2192" t="s">
        <v>348</v>
      </c>
      <c r="AJ2192" t="str">
        <f t="shared" si="1050"/>
        <v>Pesticide</v>
      </c>
      <c r="AK2192" t="str">
        <f t="shared" si="1062"/>
        <v/>
      </c>
      <c r="AL2192" t="str">
        <f t="shared" si="1063"/>
        <v/>
      </c>
      <c r="AM2192" t="str">
        <f t="shared" si="1053"/>
        <v/>
      </c>
      <c r="AN2192" t="str">
        <f t="shared" si="1054"/>
        <v/>
      </c>
      <c r="AO2192" t="str">
        <f t="shared" si="1055"/>
        <v>PAH</v>
      </c>
      <c r="AP2192" t="str">
        <f t="shared" si="1056"/>
        <v/>
      </c>
    </row>
    <row r="2193" spans="1:42" hidden="1" x14ac:dyDescent="0.35">
      <c r="A2193" s="1">
        <v>40871607</v>
      </c>
      <c r="B2193" s="1" t="s">
        <v>584</v>
      </c>
      <c r="C2193" s="1" t="s">
        <v>585</v>
      </c>
      <c r="D2193" s="1">
        <v>2017</v>
      </c>
      <c r="E2193" s="1" t="s">
        <v>618</v>
      </c>
      <c r="F2193" s="1">
        <v>62815</v>
      </c>
      <c r="G2193" s="1" t="s">
        <v>215</v>
      </c>
      <c r="H2193" s="1" t="s">
        <v>52</v>
      </c>
      <c r="I2193" s="1" t="s">
        <v>596</v>
      </c>
      <c r="J2193" s="1">
        <v>4433</v>
      </c>
      <c r="K2193" s="1" t="s">
        <v>614</v>
      </c>
      <c r="L2193" s="1" t="s">
        <v>558</v>
      </c>
      <c r="M2193" s="1"/>
      <c r="N2193" s="1" t="s">
        <v>606</v>
      </c>
      <c r="O2193" s="1" t="str">
        <f t="shared" si="1043"/>
        <v>No</v>
      </c>
      <c r="P2193" s="1" t="s">
        <v>722</v>
      </c>
      <c r="Q2193" s="1">
        <v>4.8</v>
      </c>
      <c r="R2193" s="1">
        <f t="shared" si="1038"/>
        <v>0</v>
      </c>
      <c r="S2193" s="1">
        <v>4.8</v>
      </c>
      <c r="T2193" s="1" t="s">
        <v>7</v>
      </c>
      <c r="U2193" s="1">
        <f t="shared" si="1064"/>
        <v>0</v>
      </c>
      <c r="V2193" s="1">
        <f>S2193</f>
        <v>4.8</v>
      </c>
      <c r="W2193" s="1" t="s">
        <v>177</v>
      </c>
      <c r="X2193" s="1" t="str">
        <f t="shared" ref="X2193:X2216" si="1068">IF(N2193="E", "Yes", "No")</f>
        <v>No</v>
      </c>
      <c r="AB2193" t="s">
        <v>391</v>
      </c>
      <c r="AC2193" t="str">
        <f t="shared" si="1065"/>
        <v>No</v>
      </c>
      <c r="AD2193" t="str">
        <f t="shared" si="1058"/>
        <v>Yes</v>
      </c>
      <c r="AE2193" t="str">
        <f t="shared" si="1059"/>
        <v>Yes</v>
      </c>
      <c r="AF2193" t="str">
        <f t="shared" si="1060"/>
        <v>No</v>
      </c>
      <c r="AG2193" t="str">
        <f t="shared" si="1061"/>
        <v>Yes</v>
      </c>
      <c r="AH2193" s="1" t="s">
        <v>348</v>
      </c>
      <c r="AI2193" t="s">
        <v>348</v>
      </c>
      <c r="AJ2193" t="str">
        <f t="shared" si="1050"/>
        <v/>
      </c>
      <c r="AK2193" t="str">
        <f t="shared" si="1062"/>
        <v>PCP</v>
      </c>
      <c r="AL2193" t="str">
        <f t="shared" si="1063"/>
        <v>Consumer</v>
      </c>
      <c r="AM2193" t="str">
        <f t="shared" si="1053"/>
        <v/>
      </c>
      <c r="AN2193" t="str">
        <f t="shared" si="1054"/>
        <v>Pharmaceutical</v>
      </c>
      <c r="AO2193" t="str">
        <f t="shared" si="1055"/>
        <v/>
      </c>
      <c r="AP2193" t="str">
        <f t="shared" si="1056"/>
        <v/>
      </c>
    </row>
    <row r="2194" spans="1:42" hidden="1" x14ac:dyDescent="0.35">
      <c r="A2194" s="1">
        <v>40871607</v>
      </c>
      <c r="B2194" s="1" t="s">
        <v>584</v>
      </c>
      <c r="C2194" s="1" t="s">
        <v>585</v>
      </c>
      <c r="D2194" s="1">
        <v>2017</v>
      </c>
      <c r="E2194" s="1" t="s">
        <v>618</v>
      </c>
      <c r="F2194" s="1">
        <v>67510</v>
      </c>
      <c r="G2194" s="1" t="s">
        <v>296</v>
      </c>
      <c r="H2194" s="1" t="s">
        <v>132</v>
      </c>
      <c r="I2194" s="1" t="s">
        <v>597</v>
      </c>
      <c r="J2194" s="1">
        <v>2440</v>
      </c>
      <c r="K2194" s="1" t="s">
        <v>345</v>
      </c>
      <c r="L2194" s="1" t="s">
        <v>345</v>
      </c>
      <c r="M2194" s="1"/>
      <c r="N2194" s="1" t="s">
        <v>606</v>
      </c>
      <c r="O2194" s="1" t="str">
        <f t="shared" si="1043"/>
        <v>No</v>
      </c>
      <c r="P2194" s="1" t="s">
        <v>722</v>
      </c>
      <c r="Q2194" s="1">
        <v>96</v>
      </c>
      <c r="R2194" s="1">
        <f t="shared" si="1038"/>
        <v>0</v>
      </c>
      <c r="S2194" s="1">
        <v>44</v>
      </c>
      <c r="T2194" s="1" t="s">
        <v>30</v>
      </c>
      <c r="U2194" s="1">
        <f t="shared" ref="U2194:V2198" si="1069">R2194/1000</f>
        <v>0</v>
      </c>
      <c r="V2194" s="1">
        <f t="shared" si="1069"/>
        <v>4.3999999999999997E-2</v>
      </c>
      <c r="W2194" s="1" t="s">
        <v>231</v>
      </c>
      <c r="X2194" s="1" t="str">
        <f t="shared" si="1068"/>
        <v>No</v>
      </c>
      <c r="AB2194" t="s">
        <v>471</v>
      </c>
      <c r="AC2194" t="str">
        <f t="shared" si="1065"/>
        <v>No</v>
      </c>
      <c r="AD2194" t="str">
        <f t="shared" si="1058"/>
        <v>No</v>
      </c>
      <c r="AE2194" t="str">
        <f t="shared" si="1059"/>
        <v>No</v>
      </c>
      <c r="AF2194" t="str">
        <f t="shared" si="1060"/>
        <v>No</v>
      </c>
      <c r="AG2194" t="str">
        <f t="shared" si="1061"/>
        <v>Yes</v>
      </c>
      <c r="AH2194" s="1" t="s">
        <v>348</v>
      </c>
      <c r="AI2194" t="s">
        <v>348</v>
      </c>
      <c r="AJ2194" t="str">
        <f t="shared" si="1050"/>
        <v/>
      </c>
      <c r="AK2194" t="str">
        <f t="shared" si="1062"/>
        <v/>
      </c>
      <c r="AL2194" t="str">
        <f t="shared" si="1063"/>
        <v/>
      </c>
      <c r="AM2194" t="str">
        <f t="shared" si="1053"/>
        <v/>
      </c>
      <c r="AN2194" t="str">
        <f t="shared" si="1054"/>
        <v>Pharmaceutical</v>
      </c>
      <c r="AO2194" t="str">
        <f t="shared" si="1055"/>
        <v/>
      </c>
      <c r="AP2194" t="str">
        <f t="shared" si="1056"/>
        <v/>
      </c>
    </row>
    <row r="2195" spans="1:42" hidden="1" x14ac:dyDescent="0.35">
      <c r="A2195" s="1">
        <v>40871607</v>
      </c>
      <c r="B2195" s="1" t="s">
        <v>584</v>
      </c>
      <c r="C2195" s="1" t="s">
        <v>585</v>
      </c>
      <c r="D2195" s="1">
        <v>2017</v>
      </c>
      <c r="E2195" s="1" t="s">
        <v>618</v>
      </c>
      <c r="F2195" s="1">
        <v>67451</v>
      </c>
      <c r="G2195" s="1" t="s">
        <v>247</v>
      </c>
      <c r="H2195" s="1" t="s">
        <v>85</v>
      </c>
      <c r="I2195" s="1" t="s">
        <v>597</v>
      </c>
      <c r="J2195" s="1">
        <v>2440</v>
      </c>
      <c r="K2195" s="1" t="s">
        <v>345</v>
      </c>
      <c r="L2195" s="1" t="s">
        <v>345</v>
      </c>
      <c r="M2195" s="1"/>
      <c r="N2195" s="1" t="s">
        <v>606</v>
      </c>
      <c r="O2195" s="1" t="str">
        <f t="shared" si="1043"/>
        <v>No</v>
      </c>
      <c r="P2195" s="1" t="s">
        <v>722</v>
      </c>
      <c r="Q2195" s="1">
        <v>80</v>
      </c>
      <c r="R2195" s="1">
        <f t="shared" ref="R2195:R2254" si="1070">IF(O2195="No", 0, Q2195)</f>
        <v>0</v>
      </c>
      <c r="S2195" s="1">
        <v>80</v>
      </c>
      <c r="T2195" s="1" t="s">
        <v>30</v>
      </c>
      <c r="U2195" s="1">
        <f t="shared" si="1069"/>
        <v>0</v>
      </c>
      <c r="V2195" s="1">
        <f t="shared" si="1069"/>
        <v>0.08</v>
      </c>
      <c r="W2195" s="1" t="s">
        <v>231</v>
      </c>
      <c r="X2195" s="1" t="str">
        <f t="shared" si="1068"/>
        <v>No</v>
      </c>
      <c r="AB2195" s="1" t="s">
        <v>420</v>
      </c>
      <c r="AC2195" t="str">
        <f t="shared" si="1065"/>
        <v>No</v>
      </c>
      <c r="AD2195" t="str">
        <f t="shared" si="1058"/>
        <v>No</v>
      </c>
      <c r="AE2195" t="str">
        <f t="shared" si="1059"/>
        <v>No</v>
      </c>
      <c r="AF2195" t="str">
        <f t="shared" si="1060"/>
        <v>No</v>
      </c>
      <c r="AG2195" t="str">
        <f t="shared" si="1061"/>
        <v>Yes</v>
      </c>
      <c r="AH2195" s="1" t="s">
        <v>348</v>
      </c>
      <c r="AI2195" t="s">
        <v>348</v>
      </c>
      <c r="AJ2195" t="str">
        <f t="shared" si="1050"/>
        <v/>
      </c>
      <c r="AK2195" t="str">
        <f t="shared" si="1062"/>
        <v/>
      </c>
      <c r="AL2195" t="str">
        <f t="shared" si="1063"/>
        <v/>
      </c>
      <c r="AM2195" t="str">
        <f t="shared" si="1053"/>
        <v/>
      </c>
      <c r="AN2195" t="str">
        <f t="shared" si="1054"/>
        <v>Pharmaceutical</v>
      </c>
      <c r="AO2195" t="str">
        <f t="shared" si="1055"/>
        <v/>
      </c>
      <c r="AP2195" t="str">
        <f t="shared" si="1056"/>
        <v/>
      </c>
    </row>
    <row r="2196" spans="1:42" hidden="1" x14ac:dyDescent="0.35">
      <c r="A2196" s="1">
        <v>40871607</v>
      </c>
      <c r="B2196" s="1" t="s">
        <v>584</v>
      </c>
      <c r="C2196" s="1" t="s">
        <v>585</v>
      </c>
      <c r="D2196" s="1">
        <v>2017</v>
      </c>
      <c r="E2196" s="1" t="s">
        <v>618</v>
      </c>
      <c r="F2196" s="1">
        <v>67530</v>
      </c>
      <c r="G2196" s="1" t="s">
        <v>313</v>
      </c>
      <c r="H2196" s="1" t="s">
        <v>147</v>
      </c>
      <c r="I2196" s="1" t="s">
        <v>597</v>
      </c>
      <c r="J2196" s="1">
        <v>2440</v>
      </c>
      <c r="K2196" s="1" t="s">
        <v>345</v>
      </c>
      <c r="L2196" s="1" t="s">
        <v>345</v>
      </c>
      <c r="M2196" s="1"/>
      <c r="N2196" s="1" t="s">
        <v>606</v>
      </c>
      <c r="O2196" s="1" t="str">
        <f t="shared" si="1043"/>
        <v>No</v>
      </c>
      <c r="P2196" s="1" t="s">
        <v>722</v>
      </c>
      <c r="Q2196" s="1">
        <v>140</v>
      </c>
      <c r="R2196" s="1">
        <f t="shared" si="1070"/>
        <v>0</v>
      </c>
      <c r="S2196" s="1">
        <v>80</v>
      </c>
      <c r="T2196" s="1" t="s">
        <v>30</v>
      </c>
      <c r="U2196" s="1">
        <f t="shared" si="1069"/>
        <v>0</v>
      </c>
      <c r="V2196" s="1">
        <f t="shared" si="1069"/>
        <v>0.08</v>
      </c>
      <c r="W2196" s="1" t="s">
        <v>231</v>
      </c>
      <c r="X2196" s="1" t="str">
        <f t="shared" si="1068"/>
        <v>No</v>
      </c>
      <c r="AB2196" t="s">
        <v>487</v>
      </c>
      <c r="AC2196" t="str">
        <f t="shared" si="1065"/>
        <v>No</v>
      </c>
      <c r="AD2196" t="str">
        <f t="shared" si="1058"/>
        <v>No</v>
      </c>
      <c r="AE2196" t="str">
        <f t="shared" si="1059"/>
        <v>No</v>
      </c>
      <c r="AF2196" t="str">
        <f t="shared" si="1060"/>
        <v>No</v>
      </c>
      <c r="AG2196" t="str">
        <f t="shared" si="1061"/>
        <v>Yes</v>
      </c>
      <c r="AH2196" s="1" t="s">
        <v>348</v>
      </c>
      <c r="AI2196" t="s">
        <v>348</v>
      </c>
      <c r="AJ2196" t="str">
        <f t="shared" si="1050"/>
        <v/>
      </c>
      <c r="AK2196" t="str">
        <f t="shared" si="1062"/>
        <v/>
      </c>
      <c r="AL2196" t="str">
        <f t="shared" si="1063"/>
        <v/>
      </c>
      <c r="AM2196" t="str">
        <f t="shared" si="1053"/>
        <v/>
      </c>
      <c r="AN2196" t="str">
        <f t="shared" si="1054"/>
        <v>Pharmaceutical</v>
      </c>
      <c r="AO2196" t="str">
        <f t="shared" si="1055"/>
        <v/>
      </c>
      <c r="AP2196" t="str">
        <f t="shared" si="1056"/>
        <v/>
      </c>
    </row>
    <row r="2197" spans="1:42" hidden="1" x14ac:dyDescent="0.35">
      <c r="A2197" s="1">
        <v>40871607</v>
      </c>
      <c r="B2197" s="1" t="s">
        <v>584</v>
      </c>
      <c r="C2197" s="1" t="s">
        <v>585</v>
      </c>
      <c r="D2197" s="1">
        <v>2017</v>
      </c>
      <c r="E2197" s="1" t="s">
        <v>618</v>
      </c>
      <c r="F2197" s="1">
        <v>67470</v>
      </c>
      <c r="G2197" s="1" t="s">
        <v>263</v>
      </c>
      <c r="H2197" s="1" t="s">
        <v>100</v>
      </c>
      <c r="I2197" s="1" t="s">
        <v>597</v>
      </c>
      <c r="J2197" s="1">
        <v>2440</v>
      </c>
      <c r="K2197" s="1" t="s">
        <v>345</v>
      </c>
      <c r="L2197" s="1" t="s">
        <v>345</v>
      </c>
      <c r="M2197" s="1" t="s">
        <v>345</v>
      </c>
      <c r="N2197" s="1" t="s">
        <v>606</v>
      </c>
      <c r="O2197" s="1" t="str">
        <f t="shared" si="1043"/>
        <v>No</v>
      </c>
      <c r="P2197" s="1" t="s">
        <v>349</v>
      </c>
      <c r="Q2197" s="1">
        <v>27</v>
      </c>
      <c r="R2197" s="1">
        <f t="shared" si="1070"/>
        <v>0</v>
      </c>
      <c r="S2197" s="1">
        <v>202</v>
      </c>
      <c r="T2197" s="1" t="s">
        <v>30</v>
      </c>
      <c r="U2197" s="1">
        <f t="shared" si="1069"/>
        <v>0</v>
      </c>
      <c r="V2197" s="1">
        <f t="shared" si="1069"/>
        <v>0.20200000000000001</v>
      </c>
      <c r="W2197" s="1" t="s">
        <v>231</v>
      </c>
      <c r="X2197" s="1" t="str">
        <f t="shared" si="1068"/>
        <v>No</v>
      </c>
      <c r="AB2197" t="s">
        <v>439</v>
      </c>
      <c r="AC2197" t="str">
        <f t="shared" si="1065"/>
        <v>No</v>
      </c>
      <c r="AD2197" t="str">
        <f t="shared" si="1058"/>
        <v>No</v>
      </c>
      <c r="AE2197" t="str">
        <f t="shared" si="1059"/>
        <v>No</v>
      </c>
      <c r="AF2197" t="str">
        <f t="shared" si="1060"/>
        <v>No</v>
      </c>
      <c r="AG2197" t="str">
        <f t="shared" si="1061"/>
        <v>Yes</v>
      </c>
      <c r="AH2197" s="1" t="s">
        <v>348</v>
      </c>
      <c r="AI2197" t="s">
        <v>348</v>
      </c>
      <c r="AJ2197" t="str">
        <f t="shared" si="1050"/>
        <v/>
      </c>
      <c r="AK2197" t="str">
        <f t="shared" si="1062"/>
        <v/>
      </c>
      <c r="AL2197" t="str">
        <f t="shared" si="1063"/>
        <v/>
      </c>
      <c r="AM2197" t="str">
        <f t="shared" si="1053"/>
        <v/>
      </c>
      <c r="AN2197" t="str">
        <f t="shared" si="1054"/>
        <v>Pharmaceutical</v>
      </c>
      <c r="AO2197" t="str">
        <f t="shared" si="1055"/>
        <v/>
      </c>
      <c r="AP2197" t="str">
        <f t="shared" si="1056"/>
        <v/>
      </c>
    </row>
    <row r="2198" spans="1:42" hidden="1" x14ac:dyDescent="0.35">
      <c r="A2198" s="1">
        <v>40871607</v>
      </c>
      <c r="B2198" s="1" t="s">
        <v>584</v>
      </c>
      <c r="C2198" s="1" t="s">
        <v>585</v>
      </c>
      <c r="D2198" s="1">
        <v>2017</v>
      </c>
      <c r="E2198" s="1" t="s">
        <v>618</v>
      </c>
      <c r="F2198" s="1">
        <v>67471</v>
      </c>
      <c r="G2198" s="1" t="s">
        <v>264</v>
      </c>
      <c r="H2198" s="1" t="s">
        <v>101</v>
      </c>
      <c r="I2198" s="1" t="s">
        <v>597</v>
      </c>
      <c r="J2198" s="1">
        <v>2440</v>
      </c>
      <c r="K2198" s="1" t="s">
        <v>345</v>
      </c>
      <c r="L2198" s="1" t="s">
        <v>561</v>
      </c>
      <c r="M2198" s="1"/>
      <c r="N2198" s="1" t="s">
        <v>606</v>
      </c>
      <c r="O2198" s="1" t="str">
        <f t="shared" si="1043"/>
        <v>No</v>
      </c>
      <c r="P2198" s="1" t="s">
        <v>722</v>
      </c>
      <c r="Q2198" s="1">
        <v>20</v>
      </c>
      <c r="R2198" s="1">
        <f t="shared" si="1070"/>
        <v>0</v>
      </c>
      <c r="S2198" s="1">
        <v>18</v>
      </c>
      <c r="T2198" s="1" t="s">
        <v>30</v>
      </c>
      <c r="U2198" s="1">
        <f t="shared" si="1069"/>
        <v>0</v>
      </c>
      <c r="V2198" s="1">
        <f t="shared" si="1069"/>
        <v>1.7999999999999999E-2</v>
      </c>
      <c r="W2198" s="1" t="s">
        <v>231</v>
      </c>
      <c r="X2198" s="1" t="str">
        <f t="shared" si="1068"/>
        <v>No</v>
      </c>
      <c r="AB2198" t="s">
        <v>440</v>
      </c>
      <c r="AC2198" t="str">
        <f t="shared" si="1065"/>
        <v>No</v>
      </c>
      <c r="AD2198" t="str">
        <f t="shared" si="1058"/>
        <v>No</v>
      </c>
      <c r="AE2198" t="str">
        <f t="shared" si="1059"/>
        <v>No</v>
      </c>
      <c r="AF2198" t="str">
        <f t="shared" si="1060"/>
        <v>Yes</v>
      </c>
      <c r="AG2198" t="str">
        <f t="shared" si="1061"/>
        <v>Yes</v>
      </c>
      <c r="AH2198" s="1" t="s">
        <v>348</v>
      </c>
      <c r="AI2198" t="s">
        <v>348</v>
      </c>
      <c r="AJ2198" t="str">
        <f t="shared" si="1050"/>
        <v/>
      </c>
      <c r="AK2198" t="str">
        <f t="shared" si="1062"/>
        <v/>
      </c>
      <c r="AL2198" t="str">
        <f t="shared" si="1063"/>
        <v/>
      </c>
      <c r="AM2198" t="str">
        <f t="shared" si="1053"/>
        <v>Industrial</v>
      </c>
      <c r="AN2198" t="str">
        <f t="shared" si="1054"/>
        <v>Pharmaceutical</v>
      </c>
      <c r="AO2198" t="str">
        <f t="shared" si="1055"/>
        <v/>
      </c>
      <c r="AP2198" t="str">
        <f t="shared" si="1056"/>
        <v/>
      </c>
    </row>
    <row r="2199" spans="1:42" hidden="1" x14ac:dyDescent="0.35">
      <c r="A2199" s="1">
        <v>40871607</v>
      </c>
      <c r="B2199" s="1" t="s">
        <v>584</v>
      </c>
      <c r="C2199" s="1" t="s">
        <v>585</v>
      </c>
      <c r="D2199" s="1">
        <v>2017</v>
      </c>
      <c r="E2199" s="1" t="s">
        <v>618</v>
      </c>
      <c r="F2199" s="1">
        <v>34461</v>
      </c>
      <c r="G2199" s="1" t="s">
        <v>187</v>
      </c>
      <c r="H2199" s="1" t="s">
        <v>17</v>
      </c>
      <c r="I2199" s="1" t="s">
        <v>596</v>
      </c>
      <c r="J2199" s="1">
        <v>4433</v>
      </c>
      <c r="K2199" s="1" t="s">
        <v>614</v>
      </c>
      <c r="L2199" s="1" t="s">
        <v>543</v>
      </c>
      <c r="M2199" s="1" t="s">
        <v>507</v>
      </c>
      <c r="N2199" s="1" t="s">
        <v>607</v>
      </c>
      <c r="O2199" s="1" t="str">
        <f t="shared" si="1043"/>
        <v>Yes</v>
      </c>
      <c r="P2199" s="1" t="s">
        <v>349</v>
      </c>
      <c r="Q2199" s="1">
        <v>0.02</v>
      </c>
      <c r="R2199" s="1">
        <f t="shared" si="1070"/>
        <v>0.02</v>
      </c>
      <c r="S2199" s="1">
        <v>0.02</v>
      </c>
      <c r="T2199" s="1" t="s">
        <v>7</v>
      </c>
      <c r="U2199" s="1">
        <f>R2199/1</f>
        <v>0.02</v>
      </c>
      <c r="V2199" s="1">
        <f>S2199</f>
        <v>0.02</v>
      </c>
      <c r="W2199" s="1" t="s">
        <v>177</v>
      </c>
      <c r="X2199" s="1" t="str">
        <f t="shared" si="1068"/>
        <v>Yes</v>
      </c>
      <c r="AB2199" t="s">
        <v>358</v>
      </c>
      <c r="AC2199" t="str">
        <f t="shared" si="1065"/>
        <v>No</v>
      </c>
      <c r="AD2199" t="str">
        <f t="shared" si="1058"/>
        <v>No</v>
      </c>
      <c r="AE2199" t="str">
        <f t="shared" si="1059"/>
        <v>Yes</v>
      </c>
      <c r="AF2199" t="str">
        <f t="shared" si="1060"/>
        <v>Yes</v>
      </c>
      <c r="AG2199" t="str">
        <f t="shared" si="1061"/>
        <v>No</v>
      </c>
      <c r="AH2199" t="s">
        <v>349</v>
      </c>
      <c r="AI2199" t="s">
        <v>348</v>
      </c>
      <c r="AJ2199" t="str">
        <f t="shared" si="1050"/>
        <v/>
      </c>
      <c r="AK2199" t="str">
        <f t="shared" si="1062"/>
        <v/>
      </c>
      <c r="AL2199" t="str">
        <f t="shared" si="1063"/>
        <v>Consumer</v>
      </c>
      <c r="AM2199" t="str">
        <f t="shared" si="1053"/>
        <v>Industrial</v>
      </c>
      <c r="AN2199" t="str">
        <f t="shared" si="1054"/>
        <v/>
      </c>
      <c r="AO2199" t="str">
        <f t="shared" si="1055"/>
        <v>PAH</v>
      </c>
      <c r="AP2199" t="str">
        <f t="shared" si="1056"/>
        <v/>
      </c>
    </row>
    <row r="2200" spans="1:42" hidden="1" x14ac:dyDescent="0.35">
      <c r="A2200" s="1">
        <v>40870112</v>
      </c>
      <c r="B2200" s="1" t="s">
        <v>573</v>
      </c>
      <c r="C2200" s="1" t="s">
        <v>574</v>
      </c>
      <c r="D2200" s="1">
        <v>2017</v>
      </c>
      <c r="E2200" s="1" t="s">
        <v>618</v>
      </c>
      <c r="F2200" s="1">
        <v>34336</v>
      </c>
      <c r="G2200" s="1" t="s">
        <v>184</v>
      </c>
      <c r="H2200" s="1" t="s">
        <v>14</v>
      </c>
      <c r="I2200" s="1" t="s">
        <v>596</v>
      </c>
      <c r="J2200" s="1">
        <v>4433</v>
      </c>
      <c r="K2200" s="1" t="s">
        <v>614</v>
      </c>
      <c r="L2200" s="1" t="s">
        <v>532</v>
      </c>
      <c r="M2200" s="1"/>
      <c r="N2200" s="1" t="s">
        <v>606</v>
      </c>
      <c r="O2200" s="1" t="str">
        <f t="shared" si="1043"/>
        <v>No</v>
      </c>
      <c r="P2200" s="1" t="s">
        <v>722</v>
      </c>
      <c r="Q2200" s="1">
        <v>0.4</v>
      </c>
      <c r="R2200" s="1">
        <f t="shared" si="1070"/>
        <v>0</v>
      </c>
      <c r="S2200" s="1">
        <v>0.4</v>
      </c>
      <c r="T2200" s="1" t="s">
        <v>7</v>
      </c>
      <c r="U2200" s="1">
        <f>R2200/1</f>
        <v>0</v>
      </c>
      <c r="V2200" s="1">
        <f>S2200</f>
        <v>0.4</v>
      </c>
      <c r="W2200" s="1" t="s">
        <v>569</v>
      </c>
      <c r="X2200" s="1" t="str">
        <f t="shared" si="1068"/>
        <v>No</v>
      </c>
      <c r="AB2200" t="s">
        <v>527</v>
      </c>
      <c r="AC2200" t="str">
        <f t="shared" si="1065"/>
        <v>No</v>
      </c>
      <c r="AD2200" t="str">
        <f t="shared" si="1058"/>
        <v>No</v>
      </c>
      <c r="AE2200" t="str">
        <f t="shared" si="1059"/>
        <v>No</v>
      </c>
      <c r="AF2200" t="str">
        <f t="shared" si="1060"/>
        <v>No</v>
      </c>
      <c r="AG2200" t="str">
        <f t="shared" si="1061"/>
        <v>No</v>
      </c>
      <c r="AH2200" t="s">
        <v>348</v>
      </c>
      <c r="AI2200" t="s">
        <v>349</v>
      </c>
      <c r="AJ2200" t="str">
        <f t="shared" si="1050"/>
        <v/>
      </c>
      <c r="AK2200" t="str">
        <f t="shared" si="1062"/>
        <v/>
      </c>
      <c r="AL2200" t="str">
        <f t="shared" si="1063"/>
        <v/>
      </c>
      <c r="AM2200" t="str">
        <f t="shared" si="1053"/>
        <v/>
      </c>
      <c r="AN2200" t="str">
        <f t="shared" si="1054"/>
        <v/>
      </c>
      <c r="AO2200" t="str">
        <f t="shared" si="1055"/>
        <v/>
      </c>
      <c r="AP2200" t="str">
        <f t="shared" si="1056"/>
        <v>Other</v>
      </c>
    </row>
    <row r="2201" spans="1:42" hidden="1" x14ac:dyDescent="0.35">
      <c r="A2201" s="1">
        <v>40871607</v>
      </c>
      <c r="B2201" s="1" t="s">
        <v>584</v>
      </c>
      <c r="C2201" s="1" t="s">
        <v>585</v>
      </c>
      <c r="D2201" s="1">
        <v>2017</v>
      </c>
      <c r="E2201" s="1" t="s">
        <v>618</v>
      </c>
      <c r="F2201" s="1">
        <v>34469</v>
      </c>
      <c r="G2201" s="1" t="s">
        <v>188</v>
      </c>
      <c r="H2201" s="1" t="s">
        <v>18</v>
      </c>
      <c r="I2201" s="1" t="s">
        <v>596</v>
      </c>
      <c r="J2201" s="1">
        <v>4433</v>
      </c>
      <c r="K2201" s="1" t="s">
        <v>614</v>
      </c>
      <c r="L2201" s="1" t="s">
        <v>546</v>
      </c>
      <c r="M2201" s="1" t="s">
        <v>507</v>
      </c>
      <c r="N2201" s="1" t="s">
        <v>607</v>
      </c>
      <c r="O2201" s="1" t="str">
        <f t="shared" si="1043"/>
        <v>Yes</v>
      </c>
      <c r="P2201" s="1" t="s">
        <v>349</v>
      </c>
      <c r="Q2201" s="1">
        <v>0.03</v>
      </c>
      <c r="R2201" s="1">
        <f t="shared" si="1070"/>
        <v>0.03</v>
      </c>
      <c r="S2201" s="1">
        <v>0.02</v>
      </c>
      <c r="T2201" s="1" t="s">
        <v>7</v>
      </c>
      <c r="U2201" s="1">
        <f>R2201/1</f>
        <v>0.03</v>
      </c>
      <c r="V2201" s="1">
        <f>S2201</f>
        <v>0.02</v>
      </c>
      <c r="W2201" s="1" t="s">
        <v>177</v>
      </c>
      <c r="X2201" s="1" t="str">
        <f t="shared" si="1068"/>
        <v>Yes</v>
      </c>
      <c r="AB2201" t="s">
        <v>359</v>
      </c>
      <c r="AC2201" t="str">
        <f t="shared" si="1065"/>
        <v>No</v>
      </c>
      <c r="AD2201" t="str">
        <f t="shared" si="1058"/>
        <v>Yes</v>
      </c>
      <c r="AE2201" t="str">
        <f t="shared" si="1059"/>
        <v>Yes</v>
      </c>
      <c r="AF2201" t="str">
        <f t="shared" si="1060"/>
        <v>Yes</v>
      </c>
      <c r="AG2201" t="str">
        <f t="shared" si="1061"/>
        <v>No</v>
      </c>
      <c r="AH2201" t="s">
        <v>349</v>
      </c>
      <c r="AI2201" t="s">
        <v>348</v>
      </c>
      <c r="AJ2201" t="str">
        <f t="shared" si="1050"/>
        <v/>
      </c>
      <c r="AK2201" t="str">
        <f t="shared" si="1062"/>
        <v>PCP</v>
      </c>
      <c r="AL2201" t="str">
        <f t="shared" si="1063"/>
        <v>Consumer</v>
      </c>
      <c r="AM2201" t="str">
        <f t="shared" si="1053"/>
        <v>Industrial</v>
      </c>
      <c r="AN2201" t="str">
        <f t="shared" si="1054"/>
        <v/>
      </c>
      <c r="AO2201" t="str">
        <f t="shared" si="1055"/>
        <v>PAH</v>
      </c>
      <c r="AP2201" t="str">
        <f t="shared" si="1056"/>
        <v/>
      </c>
    </row>
    <row r="2202" spans="1:42" hidden="1" x14ac:dyDescent="0.35">
      <c r="A2202" s="1">
        <v>40871607</v>
      </c>
      <c r="B2202" s="1" t="s">
        <v>584</v>
      </c>
      <c r="C2202" s="1" t="s">
        <v>585</v>
      </c>
      <c r="D2202" s="1">
        <v>2017</v>
      </c>
      <c r="E2202" s="1" t="s">
        <v>618</v>
      </c>
      <c r="F2202" s="1">
        <v>67997</v>
      </c>
      <c r="G2202" s="1" t="s">
        <v>319</v>
      </c>
      <c r="H2202" s="1" t="s">
        <v>151</v>
      </c>
      <c r="I2202" s="1" t="s">
        <v>597</v>
      </c>
      <c r="J2202" s="1">
        <v>2440</v>
      </c>
      <c r="K2202" s="1" t="s">
        <v>345</v>
      </c>
      <c r="L2202" s="1" t="s">
        <v>563</v>
      </c>
      <c r="M2202" s="1"/>
      <c r="N2202" s="1" t="s">
        <v>606</v>
      </c>
      <c r="O2202" s="1" t="str">
        <f t="shared" si="1043"/>
        <v>No</v>
      </c>
      <c r="P2202" s="1" t="s">
        <v>722</v>
      </c>
      <c r="Q2202" s="1">
        <v>44</v>
      </c>
      <c r="R2202" s="1">
        <f t="shared" si="1070"/>
        <v>0</v>
      </c>
      <c r="S2202" s="1">
        <v>44</v>
      </c>
      <c r="T2202" s="1" t="s">
        <v>30</v>
      </c>
      <c r="U2202" s="1">
        <f>R2202/1000</f>
        <v>0</v>
      </c>
      <c r="V2202" s="1">
        <f>S2202/1000</f>
        <v>4.3999999999999997E-2</v>
      </c>
      <c r="W2202" s="1" t="s">
        <v>318</v>
      </c>
      <c r="X2202" s="1" t="str">
        <f t="shared" si="1068"/>
        <v>No</v>
      </c>
      <c r="AB2202" t="s">
        <v>490</v>
      </c>
      <c r="AC2202" t="str">
        <f t="shared" si="1065"/>
        <v>No</v>
      </c>
      <c r="AD2202" t="str">
        <f t="shared" si="1058"/>
        <v>Yes</v>
      </c>
      <c r="AE2202" t="str">
        <f t="shared" si="1059"/>
        <v>No</v>
      </c>
      <c r="AF2202" t="str">
        <f t="shared" si="1060"/>
        <v>No</v>
      </c>
      <c r="AG2202" t="str">
        <f t="shared" si="1061"/>
        <v>Yes</v>
      </c>
      <c r="AH2202" s="1" t="s">
        <v>348</v>
      </c>
      <c r="AI2202" t="s">
        <v>348</v>
      </c>
      <c r="AJ2202" t="str">
        <f t="shared" si="1050"/>
        <v/>
      </c>
      <c r="AK2202" t="str">
        <f t="shared" si="1062"/>
        <v>PCP</v>
      </c>
      <c r="AL2202" t="str">
        <f t="shared" si="1063"/>
        <v/>
      </c>
      <c r="AM2202" t="str">
        <f t="shared" si="1053"/>
        <v/>
      </c>
      <c r="AN2202" t="str">
        <f t="shared" si="1054"/>
        <v>Pharmaceutical</v>
      </c>
      <c r="AO2202" t="str">
        <f t="shared" si="1055"/>
        <v/>
      </c>
      <c r="AP2202" t="str">
        <f t="shared" si="1056"/>
        <v/>
      </c>
    </row>
    <row r="2203" spans="1:42" hidden="1" x14ac:dyDescent="0.35">
      <c r="A2203" s="1">
        <v>40871607</v>
      </c>
      <c r="B2203" s="1" t="s">
        <v>584</v>
      </c>
      <c r="C2203" s="1" t="s">
        <v>585</v>
      </c>
      <c r="D2203" s="1">
        <v>2017</v>
      </c>
      <c r="E2203" s="1" t="s">
        <v>618</v>
      </c>
      <c r="F2203" s="1">
        <v>67478</v>
      </c>
      <c r="G2203" s="1" t="s">
        <v>269</v>
      </c>
      <c r="H2203" s="1" t="s">
        <v>106</v>
      </c>
      <c r="I2203" s="1" t="s">
        <v>597</v>
      </c>
      <c r="J2203" s="1">
        <v>2440</v>
      </c>
      <c r="K2203" s="1" t="s">
        <v>345</v>
      </c>
      <c r="L2203" s="1" t="s">
        <v>345</v>
      </c>
      <c r="M2203" s="1"/>
      <c r="N2203" s="1" t="s">
        <v>606</v>
      </c>
      <c r="O2203" s="1" t="str">
        <f t="shared" si="1043"/>
        <v>No</v>
      </c>
      <c r="P2203" s="1" t="s">
        <v>722</v>
      </c>
      <c r="Q2203" s="1">
        <v>80</v>
      </c>
      <c r="R2203" s="1">
        <f t="shared" si="1070"/>
        <v>0</v>
      </c>
      <c r="S2203" s="1">
        <v>30</v>
      </c>
      <c r="T2203" s="1" t="s">
        <v>30</v>
      </c>
      <c r="U2203" s="1">
        <f>R2203/1000</f>
        <v>0</v>
      </c>
      <c r="V2203" s="1">
        <f>S2203/1000</f>
        <v>0.03</v>
      </c>
      <c r="W2203" s="1" t="s">
        <v>231</v>
      </c>
      <c r="X2203" s="1" t="str">
        <f t="shared" si="1068"/>
        <v>No</v>
      </c>
      <c r="AB2203" t="s">
        <v>446</v>
      </c>
      <c r="AC2203" t="str">
        <f t="shared" si="1065"/>
        <v>No</v>
      </c>
      <c r="AD2203" t="str">
        <f t="shared" si="1058"/>
        <v>No</v>
      </c>
      <c r="AE2203" t="str">
        <f t="shared" si="1059"/>
        <v>No</v>
      </c>
      <c r="AF2203" t="str">
        <f t="shared" si="1060"/>
        <v>No</v>
      </c>
      <c r="AG2203" t="str">
        <f t="shared" si="1061"/>
        <v>Yes</v>
      </c>
      <c r="AH2203" s="1" t="s">
        <v>348</v>
      </c>
      <c r="AI2203" t="s">
        <v>348</v>
      </c>
      <c r="AJ2203" t="str">
        <f t="shared" si="1050"/>
        <v/>
      </c>
      <c r="AK2203" t="str">
        <f t="shared" si="1062"/>
        <v/>
      </c>
      <c r="AL2203" t="str">
        <f t="shared" si="1063"/>
        <v/>
      </c>
      <c r="AM2203" t="str">
        <f t="shared" si="1053"/>
        <v/>
      </c>
      <c r="AN2203" t="str">
        <f t="shared" si="1054"/>
        <v>Pharmaceutical</v>
      </c>
      <c r="AO2203" t="str">
        <f t="shared" si="1055"/>
        <v/>
      </c>
      <c r="AP2203" t="str">
        <f t="shared" si="1056"/>
        <v/>
      </c>
    </row>
    <row r="2204" spans="1:42" hidden="1" x14ac:dyDescent="0.35">
      <c r="A2204" s="1">
        <v>40871607</v>
      </c>
      <c r="B2204" s="1" t="s">
        <v>584</v>
      </c>
      <c r="C2204" s="1" t="s">
        <v>585</v>
      </c>
      <c r="D2204" s="1">
        <v>2017</v>
      </c>
      <c r="E2204" s="1" t="s">
        <v>618</v>
      </c>
      <c r="F2204" s="1">
        <v>62832</v>
      </c>
      <c r="G2204" s="1" t="s">
        <v>226</v>
      </c>
      <c r="H2204" s="1" t="s">
        <v>65</v>
      </c>
      <c r="I2204" s="1" t="s">
        <v>596</v>
      </c>
      <c r="J2204" s="1">
        <v>4433</v>
      </c>
      <c r="K2204" s="1" t="s">
        <v>614</v>
      </c>
      <c r="L2204" s="1" t="s">
        <v>547</v>
      </c>
      <c r="M2204" s="1" t="s">
        <v>556</v>
      </c>
      <c r="N2204" s="1" t="s">
        <v>607</v>
      </c>
      <c r="O2204" s="1" t="str">
        <f t="shared" si="1043"/>
        <v>Yes</v>
      </c>
      <c r="P2204" s="1" t="s">
        <v>349</v>
      </c>
      <c r="Q2204" s="1">
        <v>0.10100000000000001</v>
      </c>
      <c r="R2204" s="1">
        <f t="shared" si="1070"/>
        <v>0.10100000000000001</v>
      </c>
      <c r="S2204" s="1">
        <v>6.4000000000000001E-2</v>
      </c>
      <c r="T2204" s="1" t="s">
        <v>7</v>
      </c>
      <c r="U2204" s="1">
        <f>R2204/1</f>
        <v>0.10100000000000001</v>
      </c>
      <c r="V2204" s="1">
        <f>S2204</f>
        <v>6.4000000000000001E-2</v>
      </c>
      <c r="W2204" s="1" t="s">
        <v>177</v>
      </c>
      <c r="X2204" s="1" t="str">
        <f t="shared" si="1068"/>
        <v>Yes</v>
      </c>
      <c r="AB2204" t="s">
        <v>406</v>
      </c>
      <c r="AC2204" t="str">
        <f t="shared" si="1065"/>
        <v>No</v>
      </c>
      <c r="AD2204" t="str">
        <f t="shared" si="1058"/>
        <v>Yes</v>
      </c>
      <c r="AE2204" t="str">
        <f t="shared" si="1059"/>
        <v>Yes</v>
      </c>
      <c r="AF2204" t="str">
        <f t="shared" si="1060"/>
        <v>Yes</v>
      </c>
      <c r="AG2204" t="str">
        <f t="shared" si="1061"/>
        <v>No</v>
      </c>
      <c r="AH2204" s="1" t="s">
        <v>348</v>
      </c>
      <c r="AI2204" t="s">
        <v>348</v>
      </c>
      <c r="AJ2204" t="str">
        <f t="shared" si="1050"/>
        <v/>
      </c>
      <c r="AK2204" t="str">
        <f t="shared" si="1062"/>
        <v>PCP</v>
      </c>
      <c r="AL2204" t="str">
        <f t="shared" si="1063"/>
        <v>Consumer</v>
      </c>
      <c r="AM2204" t="str">
        <f t="shared" si="1053"/>
        <v>Industrial</v>
      </c>
      <c r="AN2204" t="str">
        <f t="shared" si="1054"/>
        <v/>
      </c>
      <c r="AO2204" t="str">
        <f t="shared" si="1055"/>
        <v/>
      </c>
      <c r="AP2204" t="str">
        <f t="shared" si="1056"/>
        <v/>
      </c>
    </row>
    <row r="2205" spans="1:42" hidden="1" x14ac:dyDescent="0.35">
      <c r="A2205" s="1">
        <v>40871607</v>
      </c>
      <c r="B2205" s="1" t="s">
        <v>584</v>
      </c>
      <c r="C2205" s="1" t="s">
        <v>585</v>
      </c>
      <c r="D2205" s="1">
        <v>2017</v>
      </c>
      <c r="E2205" s="1" t="s">
        <v>618</v>
      </c>
      <c r="F2205" s="1">
        <v>67532</v>
      </c>
      <c r="G2205" s="1" t="s">
        <v>315</v>
      </c>
      <c r="H2205" s="1" t="s">
        <v>149</v>
      </c>
      <c r="I2205" s="1" t="s">
        <v>597</v>
      </c>
      <c r="J2205" s="1">
        <v>2440</v>
      </c>
      <c r="K2205" s="1" t="s">
        <v>345</v>
      </c>
      <c r="L2205" s="1" t="s">
        <v>345</v>
      </c>
      <c r="M2205" s="1"/>
      <c r="N2205" s="1" t="s">
        <v>606</v>
      </c>
      <c r="O2205" s="1" t="str">
        <f t="shared" si="1043"/>
        <v>No</v>
      </c>
      <c r="P2205" s="1" t="s">
        <v>722</v>
      </c>
      <c r="Q2205" s="1">
        <v>80</v>
      </c>
      <c r="R2205" s="1">
        <f t="shared" si="1070"/>
        <v>0</v>
      </c>
      <c r="S2205" s="1">
        <v>80</v>
      </c>
      <c r="T2205" s="1" t="s">
        <v>30</v>
      </c>
      <c r="U2205" s="1">
        <f>R2205/1000</f>
        <v>0</v>
      </c>
      <c r="V2205" s="1">
        <f>S2205/1000</f>
        <v>0.08</v>
      </c>
      <c r="W2205" s="1" t="s">
        <v>231</v>
      </c>
      <c r="X2205" s="1" t="str">
        <f t="shared" si="1068"/>
        <v>No</v>
      </c>
      <c r="AB2205" s="1" t="s">
        <v>445</v>
      </c>
      <c r="AC2205" t="str">
        <f t="shared" si="1065"/>
        <v>No</v>
      </c>
      <c r="AD2205" t="str">
        <f t="shared" si="1058"/>
        <v>No</v>
      </c>
      <c r="AE2205" t="str">
        <f t="shared" si="1059"/>
        <v>No</v>
      </c>
      <c r="AF2205" t="str">
        <f t="shared" si="1060"/>
        <v>No</v>
      </c>
      <c r="AG2205" t="str">
        <f t="shared" si="1061"/>
        <v>Yes</v>
      </c>
      <c r="AH2205" s="1" t="s">
        <v>348</v>
      </c>
      <c r="AI2205" t="s">
        <v>348</v>
      </c>
      <c r="AJ2205" t="str">
        <f t="shared" si="1050"/>
        <v/>
      </c>
      <c r="AK2205" t="str">
        <f t="shared" si="1062"/>
        <v/>
      </c>
      <c r="AL2205" t="str">
        <f t="shared" si="1063"/>
        <v/>
      </c>
      <c r="AM2205" t="str">
        <f t="shared" si="1053"/>
        <v/>
      </c>
      <c r="AN2205" t="str">
        <f t="shared" si="1054"/>
        <v>Pharmaceutical</v>
      </c>
      <c r="AO2205" t="str">
        <f t="shared" si="1055"/>
        <v/>
      </c>
      <c r="AP2205" t="str">
        <f t="shared" si="1056"/>
        <v/>
      </c>
    </row>
    <row r="2206" spans="1:42" hidden="1" x14ac:dyDescent="0.35">
      <c r="A2206" s="1">
        <v>40871607</v>
      </c>
      <c r="B2206" s="1" t="s">
        <v>584</v>
      </c>
      <c r="C2206" s="1" t="s">
        <v>585</v>
      </c>
      <c r="D2206" s="1">
        <v>2017</v>
      </c>
      <c r="E2206" s="1" t="s">
        <v>618</v>
      </c>
      <c r="F2206" s="1">
        <v>39032</v>
      </c>
      <c r="G2206" s="1" t="s">
        <v>193</v>
      </c>
      <c r="H2206" s="1" t="s">
        <v>24</v>
      </c>
      <c r="I2206" s="1" t="s">
        <v>596</v>
      </c>
      <c r="J2206" s="1">
        <v>4433</v>
      </c>
      <c r="K2206" s="1" t="s">
        <v>614</v>
      </c>
      <c r="L2206" s="1" t="s">
        <v>549</v>
      </c>
      <c r="M2206" s="1"/>
      <c r="N2206" s="1" t="s">
        <v>606</v>
      </c>
      <c r="O2206" s="1" t="str">
        <f t="shared" ref="O2206:O2226" si="1071">IF(N2206="&lt;", "No", "Yes")</f>
        <v>No</v>
      </c>
      <c r="P2206" s="1" t="s">
        <v>722</v>
      </c>
      <c r="Q2206" s="1">
        <v>1.6</v>
      </c>
      <c r="R2206" s="1">
        <f t="shared" si="1070"/>
        <v>0</v>
      </c>
      <c r="S2206" s="1">
        <v>1.6</v>
      </c>
      <c r="T2206" s="1" t="s">
        <v>7</v>
      </c>
      <c r="U2206" s="1">
        <f>R2206/1</f>
        <v>0</v>
      </c>
      <c r="V2206" s="1">
        <f>S2206</f>
        <v>1.6</v>
      </c>
      <c r="W2206" s="1" t="s">
        <v>177</v>
      </c>
      <c r="X2206" s="1" t="str">
        <f t="shared" si="1068"/>
        <v>No</v>
      </c>
      <c r="AB2206" t="s">
        <v>364</v>
      </c>
      <c r="AC2206" t="s">
        <v>349</v>
      </c>
      <c r="AD2206" t="str">
        <f t="shared" si="1058"/>
        <v>Yes</v>
      </c>
      <c r="AE2206" t="str">
        <f t="shared" si="1059"/>
        <v>Yes</v>
      </c>
      <c r="AF2206" t="str">
        <f t="shared" si="1060"/>
        <v>Yes</v>
      </c>
      <c r="AG2206" t="str">
        <f t="shared" si="1061"/>
        <v>No</v>
      </c>
      <c r="AH2206" t="s">
        <v>348</v>
      </c>
      <c r="AI2206" t="s">
        <v>348</v>
      </c>
      <c r="AJ2206" t="str">
        <f t="shared" si="1050"/>
        <v>Pesticide</v>
      </c>
      <c r="AK2206" t="str">
        <f t="shared" si="1062"/>
        <v>PCP</v>
      </c>
      <c r="AL2206" t="str">
        <f t="shared" si="1063"/>
        <v>Consumer</v>
      </c>
      <c r="AM2206" t="str">
        <f t="shared" si="1053"/>
        <v>Industrial</v>
      </c>
      <c r="AN2206" t="str">
        <f t="shared" si="1054"/>
        <v/>
      </c>
      <c r="AO2206" t="str">
        <f t="shared" si="1055"/>
        <v/>
      </c>
      <c r="AP2206" t="str">
        <f t="shared" si="1056"/>
        <v/>
      </c>
    </row>
    <row r="2207" spans="1:42" hidden="1" x14ac:dyDescent="0.35">
      <c r="A2207" s="1">
        <v>40871607</v>
      </c>
      <c r="B2207" s="1" t="s">
        <v>584</v>
      </c>
      <c r="C2207" s="1" t="s">
        <v>585</v>
      </c>
      <c r="D2207" s="1">
        <v>2017</v>
      </c>
      <c r="E2207" s="1" t="s">
        <v>618</v>
      </c>
      <c r="F2207" s="1">
        <v>62827</v>
      </c>
      <c r="G2207" s="1" t="s">
        <v>223</v>
      </c>
      <c r="H2207" s="1" t="s">
        <v>61</v>
      </c>
      <c r="I2207" s="1" t="s">
        <v>596</v>
      </c>
      <c r="J2207" s="1">
        <v>4433</v>
      </c>
      <c r="K2207" s="1" t="s">
        <v>614</v>
      </c>
      <c r="L2207" s="1" t="s">
        <v>557</v>
      </c>
      <c r="M2207" s="1"/>
      <c r="N2207" s="1" t="s">
        <v>606</v>
      </c>
      <c r="O2207" s="1" t="str">
        <f t="shared" si="1071"/>
        <v>No</v>
      </c>
      <c r="P2207" s="1" t="s">
        <v>722</v>
      </c>
      <c r="Q2207" s="1">
        <v>0.32</v>
      </c>
      <c r="R2207" s="1">
        <f t="shared" si="1070"/>
        <v>0</v>
      </c>
      <c r="S2207" s="1">
        <v>0.32</v>
      </c>
      <c r="T2207" s="1" t="s">
        <v>7</v>
      </c>
      <c r="U2207" s="1">
        <f>R2207/1</f>
        <v>0</v>
      </c>
      <c r="V2207" s="1">
        <f>S2207</f>
        <v>0.32</v>
      </c>
      <c r="W2207" s="1" t="s">
        <v>177</v>
      </c>
      <c r="X2207" s="1" t="str">
        <f t="shared" si="1068"/>
        <v>No</v>
      </c>
      <c r="AB2207" s="1" t="s">
        <v>400</v>
      </c>
      <c r="AC2207" t="str">
        <f>IF(ISNUMBER(SEARCH("Pesticide, active_ingredient", AB2207)), "Yes", "No")</f>
        <v>No</v>
      </c>
      <c r="AD2207" t="str">
        <f t="shared" si="1058"/>
        <v>No</v>
      </c>
      <c r="AE2207" t="str">
        <f t="shared" si="1059"/>
        <v>Yes</v>
      </c>
      <c r="AF2207" t="str">
        <f t="shared" si="1060"/>
        <v>No</v>
      </c>
      <c r="AG2207" t="str">
        <f t="shared" si="1061"/>
        <v>Yes</v>
      </c>
      <c r="AH2207" s="1" t="s">
        <v>348</v>
      </c>
      <c r="AI2207" t="s">
        <v>348</v>
      </c>
      <c r="AJ2207" t="str">
        <f t="shared" si="1050"/>
        <v/>
      </c>
      <c r="AK2207" t="str">
        <f t="shared" si="1062"/>
        <v/>
      </c>
      <c r="AL2207" t="str">
        <f t="shared" si="1063"/>
        <v>Consumer</v>
      </c>
      <c r="AM2207" t="str">
        <f t="shared" si="1053"/>
        <v/>
      </c>
      <c r="AN2207" t="str">
        <f t="shared" si="1054"/>
        <v>Pharmaceutical</v>
      </c>
      <c r="AO2207" t="str">
        <f t="shared" si="1055"/>
        <v/>
      </c>
      <c r="AP2207" t="str">
        <f t="shared" si="1056"/>
        <v/>
      </c>
    </row>
    <row r="2208" spans="1:42" hidden="1" x14ac:dyDescent="0.35">
      <c r="A2208" s="1">
        <v>40871607</v>
      </c>
      <c r="B2208" s="1" t="s">
        <v>584</v>
      </c>
      <c r="C2208" s="1" t="s">
        <v>585</v>
      </c>
      <c r="D2208" s="1">
        <v>2017</v>
      </c>
      <c r="E2208" s="1" t="s">
        <v>618</v>
      </c>
      <c r="F2208" s="1">
        <v>81696</v>
      </c>
      <c r="G2208" s="1" t="s">
        <v>342</v>
      </c>
      <c r="H2208" s="1" t="s">
        <v>174</v>
      </c>
      <c r="I2208" s="1" t="s">
        <v>596</v>
      </c>
      <c r="J2208" s="1">
        <v>4433</v>
      </c>
      <c r="K2208" s="1" t="s">
        <v>614</v>
      </c>
      <c r="L2208" s="1" t="s">
        <v>543</v>
      </c>
      <c r="M2208" s="1"/>
      <c r="N2208" s="1" t="s">
        <v>606</v>
      </c>
      <c r="O2208" s="1" t="str">
        <f t="shared" si="1071"/>
        <v>No</v>
      </c>
      <c r="P2208" s="1" t="s">
        <v>722</v>
      </c>
      <c r="Q2208" s="1">
        <v>0.04</v>
      </c>
      <c r="R2208" s="1">
        <f t="shared" si="1070"/>
        <v>0</v>
      </c>
      <c r="S2208" s="1">
        <v>0.04</v>
      </c>
      <c r="T2208" s="1" t="s">
        <v>7</v>
      </c>
      <c r="U2208" s="1">
        <f>R2208/1</f>
        <v>0</v>
      </c>
      <c r="V2208" s="1">
        <f>S2208</f>
        <v>0.04</v>
      </c>
      <c r="W2208" s="1" t="s">
        <v>177</v>
      </c>
      <c r="X2208" s="1" t="str">
        <f t="shared" si="1068"/>
        <v>No</v>
      </c>
      <c r="AB2208" t="s">
        <v>514</v>
      </c>
      <c r="AC2208" t="str">
        <f>IF(ISNUMBER(SEARCH("Pesticide, active_ingredient", AB2208)), "Yes", "No")</f>
        <v>No</v>
      </c>
      <c r="AD2208" t="str">
        <f t="shared" si="1058"/>
        <v>No</v>
      </c>
      <c r="AE2208" t="str">
        <f t="shared" si="1059"/>
        <v>Yes</v>
      </c>
      <c r="AF2208" t="str">
        <f t="shared" si="1060"/>
        <v>Yes</v>
      </c>
      <c r="AG2208" t="str">
        <f t="shared" si="1061"/>
        <v>No</v>
      </c>
      <c r="AH2208" s="1" t="s">
        <v>349</v>
      </c>
      <c r="AI2208" t="s">
        <v>348</v>
      </c>
      <c r="AJ2208" t="str">
        <f t="shared" si="1050"/>
        <v/>
      </c>
      <c r="AK2208" t="str">
        <f t="shared" si="1062"/>
        <v/>
      </c>
      <c r="AL2208" t="str">
        <f t="shared" si="1063"/>
        <v>Consumer</v>
      </c>
      <c r="AM2208" t="str">
        <f t="shared" si="1053"/>
        <v>Industrial</v>
      </c>
      <c r="AN2208" t="str">
        <f t="shared" si="1054"/>
        <v/>
      </c>
      <c r="AO2208" t="str">
        <f t="shared" si="1055"/>
        <v>PAH</v>
      </c>
      <c r="AP2208" t="str">
        <f t="shared" si="1056"/>
        <v/>
      </c>
    </row>
    <row r="2209" spans="1:42" hidden="1" x14ac:dyDescent="0.35">
      <c r="A2209" s="1">
        <v>40871607</v>
      </c>
      <c r="B2209" s="1" t="s">
        <v>584</v>
      </c>
      <c r="C2209" s="1" t="s">
        <v>585</v>
      </c>
      <c r="D2209" s="1">
        <v>2017</v>
      </c>
      <c r="E2209" s="1" t="s">
        <v>618</v>
      </c>
      <c r="F2209" s="1">
        <v>34696</v>
      </c>
      <c r="G2209" s="1" t="s">
        <v>191</v>
      </c>
      <c r="H2209" s="1" t="s">
        <v>22</v>
      </c>
      <c r="I2209" s="1" t="s">
        <v>596</v>
      </c>
      <c r="J2209" s="1">
        <v>4433</v>
      </c>
      <c r="K2209" s="1" t="s">
        <v>614</v>
      </c>
      <c r="L2209" s="1" t="s">
        <v>551</v>
      </c>
      <c r="M2209" s="1"/>
      <c r="N2209" s="1" t="s">
        <v>606</v>
      </c>
      <c r="O2209" s="1" t="str">
        <f t="shared" si="1071"/>
        <v>No</v>
      </c>
      <c r="P2209" s="1" t="s">
        <v>722</v>
      </c>
      <c r="Q2209" s="1">
        <v>0.02</v>
      </c>
      <c r="R2209" s="1">
        <f t="shared" si="1070"/>
        <v>0</v>
      </c>
      <c r="S2209" s="1">
        <v>0.02</v>
      </c>
      <c r="T2209" s="1" t="s">
        <v>7</v>
      </c>
      <c r="U2209" s="1">
        <f>R2209/1</f>
        <v>0</v>
      </c>
      <c r="V2209" s="1">
        <f>S2209</f>
        <v>0.02</v>
      </c>
      <c r="W2209" s="1" t="s">
        <v>177</v>
      </c>
      <c r="X2209" s="1" t="str">
        <f t="shared" si="1068"/>
        <v>No</v>
      </c>
      <c r="AB2209" t="s">
        <v>362</v>
      </c>
      <c r="AC2209" t="s">
        <v>349</v>
      </c>
      <c r="AD2209" t="str">
        <f t="shared" si="1058"/>
        <v>Yes</v>
      </c>
      <c r="AE2209" t="str">
        <f t="shared" si="1059"/>
        <v>Yes</v>
      </c>
      <c r="AF2209" t="str">
        <f t="shared" si="1060"/>
        <v>Yes</v>
      </c>
      <c r="AG2209" t="str">
        <f t="shared" si="1061"/>
        <v>Yes</v>
      </c>
      <c r="AH2209" t="s">
        <v>349</v>
      </c>
      <c r="AI2209" t="s">
        <v>348</v>
      </c>
      <c r="AJ2209" t="str">
        <f t="shared" si="1050"/>
        <v>Pesticide</v>
      </c>
      <c r="AK2209" t="str">
        <f t="shared" si="1062"/>
        <v>PCP</v>
      </c>
      <c r="AL2209" t="str">
        <f t="shared" si="1063"/>
        <v>Consumer</v>
      </c>
      <c r="AM2209" t="str">
        <f t="shared" si="1053"/>
        <v>Industrial</v>
      </c>
      <c r="AN2209" t="str">
        <f t="shared" si="1054"/>
        <v>Pharmaceutical</v>
      </c>
      <c r="AO2209" t="str">
        <f t="shared" si="1055"/>
        <v>PAH</v>
      </c>
      <c r="AP2209" t="str">
        <f t="shared" si="1056"/>
        <v/>
      </c>
    </row>
    <row r="2210" spans="1:42" hidden="1" x14ac:dyDescent="0.35">
      <c r="A2210" s="1">
        <v>40871607</v>
      </c>
      <c r="B2210" s="1" t="s">
        <v>584</v>
      </c>
      <c r="C2210" s="1" t="s">
        <v>585</v>
      </c>
      <c r="D2210" s="1">
        <v>2017</v>
      </c>
      <c r="E2210" s="1" t="s">
        <v>618</v>
      </c>
      <c r="F2210" s="1">
        <v>30194</v>
      </c>
      <c r="G2210" s="1" t="s">
        <v>178</v>
      </c>
      <c r="H2210" s="1" t="s">
        <v>8</v>
      </c>
      <c r="I2210" s="1" t="s">
        <v>596</v>
      </c>
      <c r="J2210" s="1">
        <v>4433</v>
      </c>
      <c r="K2210" s="1" t="s">
        <v>614</v>
      </c>
      <c r="L2210" s="1" t="s">
        <v>543</v>
      </c>
      <c r="M2210" s="1"/>
      <c r="N2210" s="1" t="s">
        <v>606</v>
      </c>
      <c r="O2210" s="1" t="str">
        <f t="shared" si="1071"/>
        <v>No</v>
      </c>
      <c r="P2210" s="1" t="s">
        <v>722</v>
      </c>
      <c r="Q2210" s="1">
        <v>0.04</v>
      </c>
      <c r="R2210" s="1">
        <f t="shared" si="1070"/>
        <v>0</v>
      </c>
      <c r="S2210" s="1">
        <v>0.04</v>
      </c>
      <c r="T2210" s="1" t="s">
        <v>7</v>
      </c>
      <c r="U2210" s="1">
        <f>R2210/1</f>
        <v>0</v>
      </c>
      <c r="V2210" s="1">
        <f>S2210</f>
        <v>0.04</v>
      </c>
      <c r="W2210" s="1" t="s">
        <v>177</v>
      </c>
      <c r="X2210" s="1" t="str">
        <f t="shared" si="1068"/>
        <v>No</v>
      </c>
      <c r="AB2210" t="s">
        <v>350</v>
      </c>
      <c r="AC2210" t="str">
        <f t="shared" ref="AC2210:AC2245" si="1072">IF(ISNUMBER(SEARCH("Pesticide, active_ingredient", AB2210)), "Yes", "No")</f>
        <v>No</v>
      </c>
      <c r="AD2210" t="str">
        <f t="shared" si="1058"/>
        <v>No</v>
      </c>
      <c r="AE2210" t="str">
        <f t="shared" si="1059"/>
        <v>Yes</v>
      </c>
      <c r="AF2210" t="str">
        <f t="shared" si="1060"/>
        <v>Yes</v>
      </c>
      <c r="AG2210" t="str">
        <f t="shared" si="1061"/>
        <v>No</v>
      </c>
      <c r="AH2210" t="s">
        <v>349</v>
      </c>
      <c r="AI2210" t="s">
        <v>348</v>
      </c>
      <c r="AJ2210" t="str">
        <f t="shared" si="1050"/>
        <v/>
      </c>
      <c r="AK2210" t="str">
        <f t="shared" si="1062"/>
        <v/>
      </c>
      <c r="AL2210" t="str">
        <f t="shared" si="1063"/>
        <v>Consumer</v>
      </c>
      <c r="AM2210" t="str">
        <f t="shared" si="1053"/>
        <v>Industrial</v>
      </c>
      <c r="AN2210" t="str">
        <f t="shared" si="1054"/>
        <v/>
      </c>
      <c r="AO2210" t="str">
        <f t="shared" si="1055"/>
        <v>PAH</v>
      </c>
      <c r="AP2210" t="str">
        <f t="shared" si="1056"/>
        <v/>
      </c>
    </row>
    <row r="2211" spans="1:42" hidden="1" x14ac:dyDescent="0.35">
      <c r="A2211" s="1">
        <v>40871607</v>
      </c>
      <c r="B2211" s="1" t="s">
        <v>584</v>
      </c>
      <c r="C2211" s="1" t="s">
        <v>585</v>
      </c>
      <c r="D2211" s="1">
        <v>2017</v>
      </c>
      <c r="E2211" s="1" t="s">
        <v>618</v>
      </c>
      <c r="F2211" s="1">
        <v>68251</v>
      </c>
      <c r="G2211" s="1" t="s">
        <v>338</v>
      </c>
      <c r="H2211" s="1" t="s">
        <v>169</v>
      </c>
      <c r="I2211" s="1" t="s">
        <v>597</v>
      </c>
      <c r="J2211" s="1">
        <v>2440</v>
      </c>
      <c r="K2211" s="1" t="s">
        <v>345</v>
      </c>
      <c r="L2211" s="1" t="s">
        <v>345</v>
      </c>
      <c r="M2211" s="1"/>
      <c r="N2211" s="1" t="s">
        <v>606</v>
      </c>
      <c r="O2211" s="1" t="str">
        <f t="shared" si="1071"/>
        <v>No</v>
      </c>
      <c r="P2211" s="1" t="s">
        <v>722</v>
      </c>
      <c r="Q2211" s="1">
        <v>84</v>
      </c>
      <c r="R2211" s="1">
        <f t="shared" si="1070"/>
        <v>0</v>
      </c>
      <c r="S2211" s="1">
        <v>84</v>
      </c>
      <c r="T2211" s="1" t="s">
        <v>30</v>
      </c>
      <c r="U2211" s="1">
        <f t="shared" ref="U2211:V2213" si="1073">R2211/1000</f>
        <v>0</v>
      </c>
      <c r="V2211" s="1">
        <f t="shared" si="1073"/>
        <v>8.4000000000000005E-2</v>
      </c>
      <c r="W2211" s="1" t="s">
        <v>318</v>
      </c>
      <c r="X2211" s="1" t="str">
        <f t="shared" si="1068"/>
        <v>No</v>
      </c>
      <c r="AB2211" s="1" t="s">
        <v>505</v>
      </c>
      <c r="AC2211" t="str">
        <f t="shared" si="1072"/>
        <v>No</v>
      </c>
      <c r="AD2211" t="str">
        <f t="shared" si="1058"/>
        <v>No</v>
      </c>
      <c r="AE2211" t="str">
        <f t="shared" si="1059"/>
        <v>No</v>
      </c>
      <c r="AF2211" t="str">
        <f t="shared" si="1060"/>
        <v>No</v>
      </c>
      <c r="AG2211" t="str">
        <f t="shared" si="1061"/>
        <v>Yes</v>
      </c>
      <c r="AH2211" s="1" t="s">
        <v>348</v>
      </c>
      <c r="AI2211" t="s">
        <v>348</v>
      </c>
      <c r="AJ2211" t="str">
        <f t="shared" si="1050"/>
        <v/>
      </c>
      <c r="AK2211" t="str">
        <f t="shared" si="1062"/>
        <v/>
      </c>
      <c r="AL2211" t="str">
        <f t="shared" si="1063"/>
        <v/>
      </c>
      <c r="AM2211" t="str">
        <f t="shared" si="1053"/>
        <v/>
      </c>
      <c r="AN2211" t="str">
        <f t="shared" si="1054"/>
        <v>Pharmaceutical</v>
      </c>
      <c r="AO2211" t="str">
        <f t="shared" si="1055"/>
        <v/>
      </c>
      <c r="AP2211" t="str">
        <f t="shared" si="1056"/>
        <v/>
      </c>
    </row>
    <row r="2212" spans="1:42" hidden="1" x14ac:dyDescent="0.35">
      <c r="A2212" s="1">
        <v>40871607</v>
      </c>
      <c r="B2212" s="1" t="s">
        <v>584</v>
      </c>
      <c r="C2212" s="1" t="s">
        <v>585</v>
      </c>
      <c r="D2212" s="1">
        <v>2017</v>
      </c>
      <c r="E2212" s="1" t="s">
        <v>618</v>
      </c>
      <c r="F2212" s="1">
        <v>67534</v>
      </c>
      <c r="G2212" s="1" t="s">
        <v>316</v>
      </c>
      <c r="H2212" s="1" t="s">
        <v>150</v>
      </c>
      <c r="I2212" s="1" t="s">
        <v>597</v>
      </c>
      <c r="J2212" s="1">
        <v>2440</v>
      </c>
      <c r="K2212" s="1" t="s">
        <v>345</v>
      </c>
      <c r="L2212" s="1" t="s">
        <v>345</v>
      </c>
      <c r="M2212" s="1"/>
      <c r="N2212" s="1" t="s">
        <v>606</v>
      </c>
      <c r="O2212" s="1" t="str">
        <f t="shared" si="1071"/>
        <v>No</v>
      </c>
      <c r="P2212" s="1" t="s">
        <v>722</v>
      </c>
      <c r="Q2212" s="1">
        <v>20</v>
      </c>
      <c r="R2212" s="1">
        <f t="shared" si="1070"/>
        <v>0</v>
      </c>
      <c r="S2212" s="1">
        <v>5.2</v>
      </c>
      <c r="T2212" s="1" t="s">
        <v>30</v>
      </c>
      <c r="U2212" s="1">
        <f t="shared" si="1073"/>
        <v>0</v>
      </c>
      <c r="V2212" s="1">
        <f t="shared" si="1073"/>
        <v>5.1999999999999998E-3</v>
      </c>
      <c r="W2212" s="1" t="s">
        <v>231</v>
      </c>
      <c r="X2212" s="1" t="str">
        <f t="shared" si="1068"/>
        <v>No</v>
      </c>
      <c r="AB2212" t="s">
        <v>489</v>
      </c>
      <c r="AC2212" t="str">
        <f t="shared" si="1072"/>
        <v>No</v>
      </c>
      <c r="AD2212" t="str">
        <f t="shared" si="1058"/>
        <v>No</v>
      </c>
      <c r="AE2212" t="str">
        <f t="shared" si="1059"/>
        <v>No</v>
      </c>
      <c r="AF2212" t="str">
        <f t="shared" si="1060"/>
        <v>No</v>
      </c>
      <c r="AG2212" t="str">
        <f t="shared" si="1061"/>
        <v>Yes</v>
      </c>
      <c r="AH2212" s="1" t="s">
        <v>348</v>
      </c>
      <c r="AI2212" t="s">
        <v>348</v>
      </c>
      <c r="AJ2212" t="str">
        <f t="shared" si="1050"/>
        <v/>
      </c>
      <c r="AK2212" t="str">
        <f t="shared" si="1062"/>
        <v/>
      </c>
      <c r="AL2212" t="str">
        <f t="shared" si="1063"/>
        <v/>
      </c>
      <c r="AM2212" t="str">
        <f t="shared" si="1053"/>
        <v/>
      </c>
      <c r="AN2212" t="str">
        <f t="shared" si="1054"/>
        <v>Pharmaceutical</v>
      </c>
      <c r="AO2212" t="str">
        <f t="shared" si="1055"/>
        <v/>
      </c>
      <c r="AP2212" t="str">
        <f t="shared" si="1056"/>
        <v/>
      </c>
    </row>
    <row r="2213" spans="1:42" hidden="1" x14ac:dyDescent="0.35">
      <c r="A2213" s="1">
        <v>40871607</v>
      </c>
      <c r="B2213" s="1" t="s">
        <v>584</v>
      </c>
      <c r="C2213" s="1" t="s">
        <v>585</v>
      </c>
      <c r="D2213" s="1">
        <v>2017</v>
      </c>
      <c r="E2213" s="1" t="s">
        <v>618</v>
      </c>
      <c r="F2213" s="1">
        <v>68008</v>
      </c>
      <c r="G2213" s="1" t="s">
        <v>327</v>
      </c>
      <c r="H2213" s="1" t="s">
        <v>158</v>
      </c>
      <c r="I2213" s="1" t="s">
        <v>597</v>
      </c>
      <c r="J2213" s="1">
        <v>2440</v>
      </c>
      <c r="K2213" s="1" t="s">
        <v>345</v>
      </c>
      <c r="L2213" s="1" t="s">
        <v>345</v>
      </c>
      <c r="M2213" s="1"/>
      <c r="N2213" s="1" t="s">
        <v>606</v>
      </c>
      <c r="O2213" s="1" t="str">
        <f t="shared" si="1071"/>
        <v>No</v>
      </c>
      <c r="P2213" s="1" t="s">
        <v>722</v>
      </c>
      <c r="Q2213" s="1">
        <v>20</v>
      </c>
      <c r="R2213" s="1">
        <f t="shared" si="1070"/>
        <v>0</v>
      </c>
      <c r="S2213" s="1">
        <v>13</v>
      </c>
      <c r="T2213" s="1" t="s">
        <v>30</v>
      </c>
      <c r="U2213" s="1">
        <f t="shared" si="1073"/>
        <v>0</v>
      </c>
      <c r="V2213" s="1">
        <f t="shared" si="1073"/>
        <v>1.2999999999999999E-2</v>
      </c>
      <c r="W2213" s="1" t="s">
        <v>318</v>
      </c>
      <c r="X2213" s="1" t="str">
        <f t="shared" si="1068"/>
        <v>No</v>
      </c>
      <c r="AB2213" s="1" t="s">
        <v>497</v>
      </c>
      <c r="AC2213" t="str">
        <f t="shared" si="1072"/>
        <v>No</v>
      </c>
      <c r="AD2213" t="str">
        <f t="shared" si="1058"/>
        <v>No</v>
      </c>
      <c r="AE2213" t="str">
        <f t="shared" si="1059"/>
        <v>No</v>
      </c>
      <c r="AF2213" t="str">
        <f t="shared" si="1060"/>
        <v>No</v>
      </c>
      <c r="AG2213" t="str">
        <f t="shared" si="1061"/>
        <v>Yes</v>
      </c>
      <c r="AH2213" s="1" t="s">
        <v>348</v>
      </c>
      <c r="AI2213" t="s">
        <v>348</v>
      </c>
      <c r="AJ2213" t="str">
        <f t="shared" si="1050"/>
        <v/>
      </c>
      <c r="AK2213" t="str">
        <f t="shared" si="1062"/>
        <v/>
      </c>
      <c r="AL2213" t="str">
        <f t="shared" si="1063"/>
        <v/>
      </c>
      <c r="AM2213" t="str">
        <f t="shared" si="1053"/>
        <v/>
      </c>
      <c r="AN2213" t="str">
        <f t="shared" si="1054"/>
        <v>Pharmaceutical</v>
      </c>
      <c r="AO2213" t="str">
        <f t="shared" si="1055"/>
        <v/>
      </c>
      <c r="AP2213" t="str">
        <f t="shared" si="1056"/>
        <v/>
      </c>
    </row>
    <row r="2214" spans="1:42" hidden="1" x14ac:dyDescent="0.35">
      <c r="A2214" s="1">
        <v>40871607</v>
      </c>
      <c r="B2214" s="1" t="s">
        <v>584</v>
      </c>
      <c r="C2214" s="1" t="s">
        <v>585</v>
      </c>
      <c r="D2214" s="1">
        <v>2017</v>
      </c>
      <c r="E2214" s="1" t="s">
        <v>618</v>
      </c>
      <c r="F2214" s="1">
        <v>77223</v>
      </c>
      <c r="G2214" t="s">
        <v>662</v>
      </c>
      <c r="H2214" s="1" t="s">
        <v>172</v>
      </c>
      <c r="I2214" s="1" t="s">
        <v>596</v>
      </c>
      <c r="J2214" s="1">
        <v>4433</v>
      </c>
      <c r="K2214" s="1" t="s">
        <v>614</v>
      </c>
      <c r="L2214" s="1" t="s">
        <v>548</v>
      </c>
      <c r="M2214" s="1"/>
      <c r="N2214" s="1" t="s">
        <v>606</v>
      </c>
      <c r="O2214" s="1" t="str">
        <f t="shared" si="1071"/>
        <v>No</v>
      </c>
      <c r="P2214" s="1" t="s">
        <v>722</v>
      </c>
      <c r="Q2214" s="1">
        <v>0.04</v>
      </c>
      <c r="R2214" s="1">
        <f t="shared" si="1070"/>
        <v>0</v>
      </c>
      <c r="S2214" s="1">
        <v>0.04</v>
      </c>
      <c r="T2214" s="1" t="s">
        <v>7</v>
      </c>
      <c r="U2214" s="1">
        <f>R2214/1</f>
        <v>0</v>
      </c>
      <c r="V2214" s="1">
        <f>S2214</f>
        <v>0.04</v>
      </c>
      <c r="W2214" s="1" t="s">
        <v>318</v>
      </c>
      <c r="X2214" s="1" t="str">
        <f t="shared" si="1068"/>
        <v>No</v>
      </c>
      <c r="AB2214" t="s">
        <v>512</v>
      </c>
      <c r="AC2214" t="str">
        <f t="shared" si="1072"/>
        <v>No</v>
      </c>
      <c r="AD2214" t="str">
        <f t="shared" si="1058"/>
        <v>Yes</v>
      </c>
      <c r="AE2214" t="str">
        <f t="shared" si="1059"/>
        <v>Yes</v>
      </c>
      <c r="AF2214" t="str">
        <f t="shared" si="1060"/>
        <v>Yes</v>
      </c>
      <c r="AG2214" t="str">
        <f t="shared" si="1061"/>
        <v>Yes</v>
      </c>
      <c r="AH2214" s="1" t="s">
        <v>348</v>
      </c>
      <c r="AI2214" t="s">
        <v>348</v>
      </c>
      <c r="AJ2214" t="str">
        <f t="shared" si="1050"/>
        <v/>
      </c>
      <c r="AK2214" t="str">
        <f t="shared" si="1062"/>
        <v>PCP</v>
      </c>
      <c r="AL2214" t="str">
        <f t="shared" si="1063"/>
        <v>Consumer</v>
      </c>
      <c r="AM2214" t="str">
        <f t="shared" si="1053"/>
        <v>Industrial</v>
      </c>
      <c r="AN2214" t="str">
        <f t="shared" si="1054"/>
        <v>Pharmaceutical</v>
      </c>
      <c r="AO2214" t="str">
        <f t="shared" si="1055"/>
        <v/>
      </c>
      <c r="AP2214" t="str">
        <f t="shared" si="1056"/>
        <v/>
      </c>
    </row>
    <row r="2215" spans="1:42" hidden="1" x14ac:dyDescent="0.35">
      <c r="A2215" s="1">
        <v>40871607</v>
      </c>
      <c r="B2215" s="1" t="s">
        <v>584</v>
      </c>
      <c r="C2215" s="1" t="s">
        <v>585</v>
      </c>
      <c r="D2215" s="1">
        <v>2017</v>
      </c>
      <c r="E2215" s="1" t="s">
        <v>618</v>
      </c>
      <c r="F2215" s="1">
        <v>62811</v>
      </c>
      <c r="G2215" s="1" t="s">
        <v>213</v>
      </c>
      <c r="H2215" s="1" t="s">
        <v>48</v>
      </c>
      <c r="I2215" s="1" t="s">
        <v>596</v>
      </c>
      <c r="J2215" s="1">
        <v>4433</v>
      </c>
      <c r="K2215" s="1" t="s">
        <v>614</v>
      </c>
      <c r="L2215" s="1" t="s">
        <v>548</v>
      </c>
      <c r="M2215" s="1"/>
      <c r="N2215" s="1" t="s">
        <v>606</v>
      </c>
      <c r="O2215" s="1" t="str">
        <f t="shared" si="1071"/>
        <v>No</v>
      </c>
      <c r="P2215" s="1" t="s">
        <v>722</v>
      </c>
      <c r="Q2215" s="1">
        <v>0.4</v>
      </c>
      <c r="R2215" s="1">
        <f t="shared" si="1070"/>
        <v>0</v>
      </c>
      <c r="S2215" s="1">
        <v>0.4</v>
      </c>
      <c r="T2215" s="1" t="s">
        <v>7</v>
      </c>
      <c r="U2215" s="1">
        <f>R2215/1</f>
        <v>0</v>
      </c>
      <c r="V2215" s="1">
        <f>S2215</f>
        <v>0.4</v>
      </c>
      <c r="W2215" s="1" t="s">
        <v>177</v>
      </c>
      <c r="X2215" s="1" t="str">
        <f t="shared" si="1068"/>
        <v>No</v>
      </c>
      <c r="AB2215" t="s">
        <v>387</v>
      </c>
      <c r="AC2215" t="str">
        <f t="shared" si="1072"/>
        <v>No</v>
      </c>
      <c r="AD2215" t="str">
        <f t="shared" si="1058"/>
        <v>Yes</v>
      </c>
      <c r="AE2215" t="str">
        <f t="shared" si="1059"/>
        <v>Yes</v>
      </c>
      <c r="AF2215" t="str">
        <f t="shared" si="1060"/>
        <v>Yes</v>
      </c>
      <c r="AG2215" t="str">
        <f t="shared" si="1061"/>
        <v>Yes</v>
      </c>
      <c r="AH2215" s="1" t="s">
        <v>348</v>
      </c>
      <c r="AI2215" t="s">
        <v>348</v>
      </c>
      <c r="AJ2215" t="str">
        <f t="shared" si="1050"/>
        <v/>
      </c>
      <c r="AK2215" t="str">
        <f t="shared" si="1062"/>
        <v>PCP</v>
      </c>
      <c r="AL2215" t="str">
        <f t="shared" si="1063"/>
        <v>Consumer</v>
      </c>
      <c r="AM2215" t="str">
        <f t="shared" si="1053"/>
        <v>Industrial</v>
      </c>
      <c r="AN2215" t="str">
        <f t="shared" si="1054"/>
        <v>Pharmaceutical</v>
      </c>
      <c r="AO2215" t="str">
        <f t="shared" si="1055"/>
        <v/>
      </c>
      <c r="AP2215" t="str">
        <f t="shared" si="1056"/>
        <v/>
      </c>
    </row>
    <row r="2216" spans="1:42" hidden="1" x14ac:dyDescent="0.35">
      <c r="A2216" s="1">
        <v>40871607</v>
      </c>
      <c r="B2216" s="1" t="s">
        <v>584</v>
      </c>
      <c r="C2216" s="1" t="s">
        <v>585</v>
      </c>
      <c r="D2216" s="1">
        <v>2017</v>
      </c>
      <c r="E2216" s="1" t="s">
        <v>618</v>
      </c>
      <c r="F2216" s="1">
        <v>90851</v>
      </c>
      <c r="G2216" s="1" t="s">
        <v>344</v>
      </c>
      <c r="H2216" s="1"/>
      <c r="I2216" s="1" t="s">
        <v>596</v>
      </c>
      <c r="J2216" s="1">
        <v>4433</v>
      </c>
      <c r="K2216" s="1" t="s">
        <v>614</v>
      </c>
      <c r="L2216" s="1" t="s">
        <v>532</v>
      </c>
      <c r="M2216" s="1"/>
      <c r="N2216" s="1" t="s">
        <v>606</v>
      </c>
      <c r="O2216" s="1" t="str">
        <f t="shared" si="1071"/>
        <v>No</v>
      </c>
      <c r="P2216" s="1" t="s">
        <v>722</v>
      </c>
      <c r="Q2216" s="1">
        <v>0</v>
      </c>
      <c r="R2216" s="1">
        <f t="shared" si="1070"/>
        <v>0</v>
      </c>
      <c r="S2216" s="1"/>
      <c r="T2216" s="1" t="s">
        <v>7</v>
      </c>
      <c r="U2216" s="1">
        <f>R2216/1</f>
        <v>0</v>
      </c>
      <c r="V2216" s="1">
        <f>S2216</f>
        <v>0</v>
      </c>
      <c r="W2216" s="1" t="s">
        <v>177</v>
      </c>
      <c r="X2216" s="1" t="str">
        <f t="shared" si="1068"/>
        <v>No</v>
      </c>
      <c r="AB2216" t="s">
        <v>515</v>
      </c>
      <c r="AC2216" t="str">
        <f t="shared" si="1072"/>
        <v>No</v>
      </c>
      <c r="AD2216" t="str">
        <f t="shared" si="1058"/>
        <v>No</v>
      </c>
      <c r="AE2216" t="str">
        <f t="shared" si="1059"/>
        <v>No</v>
      </c>
      <c r="AF2216" t="str">
        <f t="shared" si="1060"/>
        <v>No</v>
      </c>
      <c r="AG2216" t="str">
        <f t="shared" si="1061"/>
        <v>No</v>
      </c>
      <c r="AH2216" s="1" t="s">
        <v>348</v>
      </c>
      <c r="AI2216" t="s">
        <v>349</v>
      </c>
      <c r="AJ2216" t="str">
        <f t="shared" si="1050"/>
        <v/>
      </c>
      <c r="AK2216" t="str">
        <f t="shared" si="1062"/>
        <v/>
      </c>
      <c r="AL2216" t="str">
        <f t="shared" si="1063"/>
        <v/>
      </c>
      <c r="AM2216" t="str">
        <f t="shared" si="1053"/>
        <v/>
      </c>
      <c r="AN2216" t="str">
        <f t="shared" si="1054"/>
        <v/>
      </c>
      <c r="AO2216" t="str">
        <f t="shared" si="1055"/>
        <v/>
      </c>
      <c r="AP2216" t="str">
        <f t="shared" si="1056"/>
        <v>Other</v>
      </c>
    </row>
    <row r="2217" spans="1:42" hidden="1" x14ac:dyDescent="0.35">
      <c r="A2217">
        <v>40870855</v>
      </c>
      <c r="B2217" t="s">
        <v>577</v>
      </c>
      <c r="C2217" t="s">
        <v>578</v>
      </c>
      <c r="D2217">
        <v>2017</v>
      </c>
      <c r="E2217" t="s">
        <v>620</v>
      </c>
      <c r="F2217" s="4">
        <v>63163</v>
      </c>
      <c r="G2217" s="1" t="s">
        <v>189</v>
      </c>
      <c r="H2217" t="s">
        <v>20</v>
      </c>
      <c r="I2217" t="s">
        <v>693</v>
      </c>
      <c r="L2217" t="s">
        <v>551</v>
      </c>
      <c r="N2217" t="s">
        <v>606</v>
      </c>
      <c r="O2217" s="1" t="str">
        <f t="shared" si="1071"/>
        <v>No</v>
      </c>
      <c r="Q2217">
        <v>100</v>
      </c>
      <c r="R2217">
        <f t="shared" si="1070"/>
        <v>0</v>
      </c>
      <c r="S2217">
        <v>100</v>
      </c>
      <c r="T2217" t="s">
        <v>622</v>
      </c>
      <c r="U2217">
        <f>R2217/1</f>
        <v>0</v>
      </c>
      <c r="V2217">
        <f>U2217</f>
        <v>0</v>
      </c>
      <c r="W2217" t="s">
        <v>648</v>
      </c>
      <c r="X2217" t="str">
        <f>IF(S2217&lt;R2217, "Yes*", "No")</f>
        <v>No</v>
      </c>
      <c r="AB2217" t="s">
        <v>361</v>
      </c>
      <c r="AC2217" t="str">
        <f t="shared" si="1072"/>
        <v>Yes</v>
      </c>
      <c r="AD2217" t="str">
        <f t="shared" si="1058"/>
        <v>Yes</v>
      </c>
      <c r="AE2217" t="str">
        <f t="shared" si="1059"/>
        <v>Yes</v>
      </c>
      <c r="AF2217" t="str">
        <f t="shared" si="1060"/>
        <v>Yes</v>
      </c>
      <c r="AG2217" t="str">
        <f t="shared" si="1061"/>
        <v>Yes</v>
      </c>
      <c r="AH2217" t="s">
        <v>349</v>
      </c>
      <c r="AI2217" t="s">
        <v>348</v>
      </c>
      <c r="AJ2217" t="str">
        <f t="shared" si="1050"/>
        <v>Pesticide</v>
      </c>
      <c r="AK2217" t="str">
        <f t="shared" si="1062"/>
        <v>PCP</v>
      </c>
      <c r="AL2217" t="str">
        <f t="shared" si="1063"/>
        <v>Consumer</v>
      </c>
      <c r="AM2217" t="str">
        <f t="shared" si="1053"/>
        <v>Industrial</v>
      </c>
      <c r="AN2217" t="str">
        <f t="shared" si="1054"/>
        <v>Pharmaceutical</v>
      </c>
      <c r="AO2217" t="str">
        <f t="shared" si="1055"/>
        <v>PAH</v>
      </c>
      <c r="AP2217" t="str">
        <f t="shared" si="1056"/>
        <v/>
      </c>
    </row>
    <row r="2218" spans="1:42" hidden="1" x14ac:dyDescent="0.35">
      <c r="A2218" s="1">
        <v>440000090000005</v>
      </c>
      <c r="B2218" s="1" t="s">
        <v>589</v>
      </c>
      <c r="C2218" s="1" t="s">
        <v>590</v>
      </c>
      <c r="D2218" s="1">
        <v>2017</v>
      </c>
      <c r="E2218" s="1" t="s">
        <v>618</v>
      </c>
      <c r="F2218" s="1">
        <v>67446</v>
      </c>
      <c r="G2218" s="1" t="s">
        <v>242</v>
      </c>
      <c r="H2218" s="1" t="s">
        <v>80</v>
      </c>
      <c r="I2218" s="1" t="s">
        <v>597</v>
      </c>
      <c r="J2218" s="1">
        <v>2440</v>
      </c>
      <c r="K2218" s="1" t="s">
        <v>345</v>
      </c>
      <c r="L2218" s="1" t="s">
        <v>345</v>
      </c>
      <c r="M2218" s="1"/>
      <c r="N2218" s="1" t="s">
        <v>606</v>
      </c>
      <c r="O2218" s="1" t="str">
        <f t="shared" si="1071"/>
        <v>No</v>
      </c>
      <c r="P2218" s="1" t="s">
        <v>722</v>
      </c>
      <c r="Q2218" s="1">
        <v>88</v>
      </c>
      <c r="R2218" s="1">
        <f t="shared" si="1070"/>
        <v>0</v>
      </c>
      <c r="S2218" s="1">
        <v>88</v>
      </c>
      <c r="T2218" s="1" t="s">
        <v>30</v>
      </c>
      <c r="U2218" s="1">
        <f>R2218/1000</f>
        <v>0</v>
      </c>
      <c r="V2218" s="1">
        <f>S2218/1000</f>
        <v>8.7999999999999995E-2</v>
      </c>
      <c r="W2218" s="1" t="s">
        <v>231</v>
      </c>
      <c r="X2218" s="1" t="str">
        <f t="shared" ref="X2218:X2235" si="1074">IF(N2218="E", "Yes", "No")</f>
        <v>No</v>
      </c>
      <c r="AB2218" s="1" t="s">
        <v>377</v>
      </c>
      <c r="AC2218" t="str">
        <f t="shared" si="1072"/>
        <v>No</v>
      </c>
      <c r="AD2218" t="str">
        <f t="shared" si="1058"/>
        <v>No</v>
      </c>
      <c r="AE2218" t="str">
        <f t="shared" si="1059"/>
        <v>No</v>
      </c>
      <c r="AF2218" t="str">
        <f t="shared" si="1060"/>
        <v>No</v>
      </c>
      <c r="AG2218" t="str">
        <f t="shared" si="1061"/>
        <v>Yes</v>
      </c>
      <c r="AH2218" s="1" t="s">
        <v>348</v>
      </c>
      <c r="AI2218" t="s">
        <v>348</v>
      </c>
      <c r="AJ2218" t="str">
        <f t="shared" si="1050"/>
        <v/>
      </c>
      <c r="AK2218" t="str">
        <f t="shared" si="1062"/>
        <v/>
      </c>
      <c r="AL2218" t="str">
        <f t="shared" si="1063"/>
        <v/>
      </c>
      <c r="AM2218" t="str">
        <f t="shared" si="1053"/>
        <v/>
      </c>
      <c r="AN2218" t="str">
        <f t="shared" si="1054"/>
        <v>Pharmaceutical</v>
      </c>
      <c r="AO2218" t="str">
        <f t="shared" si="1055"/>
        <v/>
      </c>
      <c r="AP2218" t="str">
        <f t="shared" si="1056"/>
        <v/>
      </c>
    </row>
    <row r="2219" spans="1:42" hidden="1" x14ac:dyDescent="0.35">
      <c r="A2219" s="1">
        <v>440000090000005</v>
      </c>
      <c r="B2219" s="1" t="s">
        <v>589</v>
      </c>
      <c r="C2219" s="1" t="s">
        <v>590</v>
      </c>
      <c r="D2219" s="1">
        <v>2017</v>
      </c>
      <c r="E2219" s="1" t="s">
        <v>618</v>
      </c>
      <c r="F2219" s="1">
        <v>67995</v>
      </c>
      <c r="G2219" s="1" t="s">
        <v>317</v>
      </c>
      <c r="H2219" s="8" t="s">
        <v>595</v>
      </c>
      <c r="I2219" s="1" t="s">
        <v>597</v>
      </c>
      <c r="J2219" s="1">
        <v>2440</v>
      </c>
      <c r="K2219" s="1" t="s">
        <v>345</v>
      </c>
      <c r="L2219" s="1" t="s">
        <v>345</v>
      </c>
      <c r="M2219" s="1"/>
      <c r="N2219" s="1" t="s">
        <v>606</v>
      </c>
      <c r="O2219" s="1" t="str">
        <f t="shared" si="1071"/>
        <v>No</v>
      </c>
      <c r="P2219" s="1" t="s">
        <v>722</v>
      </c>
      <c r="Q2219" s="1">
        <v>20</v>
      </c>
      <c r="R2219" s="1">
        <f t="shared" si="1070"/>
        <v>0</v>
      </c>
      <c r="S2219" s="1">
        <v>8.3000000000000007</v>
      </c>
      <c r="T2219" s="1" t="s">
        <v>30</v>
      </c>
      <c r="U2219" s="1">
        <f>R2219/1000</f>
        <v>0</v>
      </c>
      <c r="V2219" s="1">
        <f>S2219/1000</f>
        <v>8.3000000000000001E-3</v>
      </c>
      <c r="W2219" s="1" t="s">
        <v>231</v>
      </c>
      <c r="X2219" s="1" t="str">
        <f t="shared" si="1074"/>
        <v>No</v>
      </c>
      <c r="AB2219" s="1" t="s">
        <v>445</v>
      </c>
      <c r="AC2219" t="str">
        <f t="shared" si="1072"/>
        <v>No</v>
      </c>
      <c r="AD2219" t="str">
        <f t="shared" si="1058"/>
        <v>No</v>
      </c>
      <c r="AE2219" t="str">
        <f t="shared" si="1059"/>
        <v>No</v>
      </c>
      <c r="AF2219" t="str">
        <f t="shared" si="1060"/>
        <v>No</v>
      </c>
      <c r="AG2219" t="str">
        <f t="shared" si="1061"/>
        <v>Yes</v>
      </c>
      <c r="AH2219" s="1" t="s">
        <v>348</v>
      </c>
      <c r="AI2219" t="s">
        <v>348</v>
      </c>
      <c r="AJ2219" t="str">
        <f t="shared" si="1050"/>
        <v/>
      </c>
      <c r="AK2219" t="str">
        <f t="shared" si="1062"/>
        <v/>
      </c>
      <c r="AL2219" t="str">
        <f t="shared" si="1063"/>
        <v/>
      </c>
      <c r="AM2219" t="str">
        <f t="shared" si="1053"/>
        <v/>
      </c>
      <c r="AN2219" t="str">
        <f t="shared" si="1054"/>
        <v>Pharmaceutical</v>
      </c>
      <c r="AO2219" t="str">
        <f t="shared" si="1055"/>
        <v/>
      </c>
      <c r="AP2219" t="str">
        <f t="shared" si="1056"/>
        <v/>
      </c>
    </row>
    <row r="2220" spans="1:42" hidden="1" x14ac:dyDescent="0.35">
      <c r="A2220" s="1">
        <v>440000090000005</v>
      </c>
      <c r="B2220" s="1" t="s">
        <v>589</v>
      </c>
      <c r="C2220" s="1" t="s">
        <v>590</v>
      </c>
      <c r="D2220" s="1">
        <v>2017</v>
      </c>
      <c r="E2220" s="1" t="s">
        <v>618</v>
      </c>
      <c r="F2220" s="1">
        <v>81696</v>
      </c>
      <c r="G2220" s="1" t="s">
        <v>342</v>
      </c>
      <c r="H2220" s="1" t="s">
        <v>174</v>
      </c>
      <c r="I2220" s="1" t="s">
        <v>596</v>
      </c>
      <c r="J2220" s="1">
        <v>4433</v>
      </c>
      <c r="K2220" s="1" t="s">
        <v>614</v>
      </c>
      <c r="L2220" s="1" t="s">
        <v>543</v>
      </c>
      <c r="M2220" s="1"/>
      <c r="N2220" s="1" t="s">
        <v>606</v>
      </c>
      <c r="O2220" s="1" t="str">
        <f t="shared" si="1071"/>
        <v>No</v>
      </c>
      <c r="P2220" s="1" t="s">
        <v>722</v>
      </c>
      <c r="Q2220" s="1">
        <v>0.04</v>
      </c>
      <c r="R2220" s="1">
        <f t="shared" si="1070"/>
        <v>0</v>
      </c>
      <c r="S2220" s="1">
        <v>0.04</v>
      </c>
      <c r="T2220" s="1" t="s">
        <v>7</v>
      </c>
      <c r="U2220" s="1">
        <f t="shared" ref="U2220:U2244" si="1075">R2220/1</f>
        <v>0</v>
      </c>
      <c r="V2220" s="1">
        <f t="shared" ref="V2220:V2235" si="1076">S2220</f>
        <v>0.04</v>
      </c>
      <c r="W2220" s="1" t="s">
        <v>177</v>
      </c>
      <c r="X2220" s="1" t="str">
        <f t="shared" si="1074"/>
        <v>No</v>
      </c>
      <c r="AB2220" t="s">
        <v>514</v>
      </c>
      <c r="AC2220" t="str">
        <f t="shared" si="1072"/>
        <v>No</v>
      </c>
      <c r="AD2220" t="str">
        <f t="shared" si="1058"/>
        <v>No</v>
      </c>
      <c r="AE2220" t="str">
        <f t="shared" si="1059"/>
        <v>Yes</v>
      </c>
      <c r="AF2220" t="str">
        <f t="shared" si="1060"/>
        <v>Yes</v>
      </c>
      <c r="AG2220" t="str">
        <f t="shared" si="1061"/>
        <v>No</v>
      </c>
      <c r="AH2220" s="1" t="s">
        <v>349</v>
      </c>
      <c r="AI2220" t="s">
        <v>348</v>
      </c>
      <c r="AJ2220" t="str">
        <f t="shared" si="1050"/>
        <v/>
      </c>
      <c r="AK2220" t="str">
        <f t="shared" si="1062"/>
        <v/>
      </c>
      <c r="AL2220" t="str">
        <f t="shared" si="1063"/>
        <v>Consumer</v>
      </c>
      <c r="AM2220" t="str">
        <f t="shared" si="1053"/>
        <v>Industrial</v>
      </c>
      <c r="AN2220" t="str">
        <f t="shared" si="1054"/>
        <v/>
      </c>
      <c r="AO2220" t="str">
        <f t="shared" si="1055"/>
        <v>PAH</v>
      </c>
      <c r="AP2220" t="str">
        <f t="shared" si="1056"/>
        <v/>
      </c>
    </row>
    <row r="2221" spans="1:42" hidden="1" x14ac:dyDescent="0.35">
      <c r="A2221" s="1">
        <v>440000090000005</v>
      </c>
      <c r="B2221" s="1" t="s">
        <v>589</v>
      </c>
      <c r="C2221" s="1" t="s">
        <v>590</v>
      </c>
      <c r="D2221" s="1">
        <v>2017</v>
      </c>
      <c r="E2221" s="1" t="s">
        <v>618</v>
      </c>
      <c r="F2221" s="1">
        <v>63147</v>
      </c>
      <c r="G2221" s="1" t="s">
        <v>605</v>
      </c>
      <c r="H2221" s="1" t="s">
        <v>69</v>
      </c>
      <c r="I2221" s="1" t="s">
        <v>596</v>
      </c>
      <c r="J2221" s="1">
        <v>4433</v>
      </c>
      <c r="K2221" s="1" t="s">
        <v>614</v>
      </c>
      <c r="L2221" s="1" t="s">
        <v>554</v>
      </c>
      <c r="M2221" s="1"/>
      <c r="N2221" s="1" t="s">
        <v>606</v>
      </c>
      <c r="O2221" s="1" t="str">
        <f t="shared" si="1071"/>
        <v>No</v>
      </c>
      <c r="P2221" s="1" t="s">
        <v>722</v>
      </c>
      <c r="Q2221" s="1">
        <v>0.04</v>
      </c>
      <c r="R2221" s="1">
        <f t="shared" si="1070"/>
        <v>0</v>
      </c>
      <c r="S2221" s="1">
        <f>IF(O2221="No", Q2221, " ")</f>
        <v>0.04</v>
      </c>
      <c r="T2221" s="1" t="s">
        <v>7</v>
      </c>
      <c r="U2221" s="1">
        <f t="shared" si="1075"/>
        <v>0</v>
      </c>
      <c r="V2221" s="1">
        <f t="shared" si="1076"/>
        <v>0.04</v>
      </c>
      <c r="W2221" s="1" t="s">
        <v>177</v>
      </c>
      <c r="X2221" s="1" t="str">
        <f t="shared" si="1074"/>
        <v>No</v>
      </c>
      <c r="AB2221" s="1" t="s">
        <v>410</v>
      </c>
      <c r="AC2221" t="str">
        <f t="shared" si="1072"/>
        <v>No</v>
      </c>
      <c r="AD2221" t="str">
        <f t="shared" si="1058"/>
        <v>No</v>
      </c>
      <c r="AE2221" t="str">
        <f t="shared" si="1059"/>
        <v>Yes</v>
      </c>
      <c r="AF2221" t="str">
        <f t="shared" si="1060"/>
        <v>No</v>
      </c>
      <c r="AG2221" t="str">
        <f t="shared" si="1061"/>
        <v>No</v>
      </c>
      <c r="AH2221" s="1" t="s">
        <v>348</v>
      </c>
      <c r="AI2221" t="s">
        <v>348</v>
      </c>
      <c r="AJ2221" t="str">
        <f t="shared" si="1050"/>
        <v/>
      </c>
      <c r="AK2221" t="str">
        <f t="shared" si="1062"/>
        <v/>
      </c>
      <c r="AL2221" t="str">
        <f t="shared" si="1063"/>
        <v>Consumer</v>
      </c>
    </row>
    <row r="2222" spans="1:42" hidden="1" x14ac:dyDescent="0.35">
      <c r="A2222" s="1">
        <v>440000090000005</v>
      </c>
      <c r="B2222" s="1" t="s">
        <v>589</v>
      </c>
      <c r="C2222" s="1" t="s">
        <v>590</v>
      </c>
      <c r="D2222" s="1">
        <v>2017</v>
      </c>
      <c r="E2222" s="1" t="s">
        <v>618</v>
      </c>
      <c r="F2222" s="1">
        <v>62805</v>
      </c>
      <c r="G2222" s="1" t="s">
        <v>208</v>
      </c>
      <c r="H2222" s="1" t="s">
        <v>42</v>
      </c>
      <c r="I2222" s="1" t="s">
        <v>596</v>
      </c>
      <c r="J2222" s="1">
        <v>4433</v>
      </c>
      <c r="K2222" s="1" t="s">
        <v>614</v>
      </c>
      <c r="L2222" s="1" t="s">
        <v>507</v>
      </c>
      <c r="M2222" s="1"/>
      <c r="N2222" s="1" t="s">
        <v>606</v>
      </c>
      <c r="O2222" s="1" t="str">
        <f t="shared" si="1071"/>
        <v>No</v>
      </c>
      <c r="P2222" s="1" t="s">
        <v>722</v>
      </c>
      <c r="Q2222" s="1">
        <v>0.04</v>
      </c>
      <c r="R2222" s="1">
        <f t="shared" si="1070"/>
        <v>0</v>
      </c>
      <c r="S2222" s="1">
        <v>0.04</v>
      </c>
      <c r="T2222" s="1" t="s">
        <v>7</v>
      </c>
      <c r="U2222" s="1">
        <f t="shared" si="1075"/>
        <v>0</v>
      </c>
      <c r="V2222" s="1">
        <f t="shared" si="1076"/>
        <v>0.04</v>
      </c>
      <c r="W2222" s="1" t="s">
        <v>177</v>
      </c>
      <c r="X2222" s="1" t="str">
        <f t="shared" si="1074"/>
        <v>No</v>
      </c>
      <c r="AB2222" s="1" t="s">
        <v>381</v>
      </c>
      <c r="AC2222" t="str">
        <f t="shared" si="1072"/>
        <v>No</v>
      </c>
      <c r="AD2222" t="str">
        <f t="shared" si="1058"/>
        <v>No</v>
      </c>
      <c r="AE2222" t="str">
        <f t="shared" si="1059"/>
        <v>No</v>
      </c>
      <c r="AF2222" t="str">
        <f t="shared" si="1060"/>
        <v>No</v>
      </c>
      <c r="AG2222" t="str">
        <f t="shared" si="1061"/>
        <v>No</v>
      </c>
      <c r="AH2222" s="1" t="s">
        <v>349</v>
      </c>
      <c r="AI2222" t="s">
        <v>348</v>
      </c>
      <c r="AJ2222" t="str">
        <f t="shared" si="1050"/>
        <v/>
      </c>
      <c r="AK2222" t="str">
        <f t="shared" si="1062"/>
        <v/>
      </c>
      <c r="AL2222" t="str">
        <f t="shared" si="1063"/>
        <v/>
      </c>
      <c r="AM2222" t="str">
        <f t="shared" ref="AM2222:AM2253" si="1077">IF(AF2222="Yes", "Industrial", "")</f>
        <v/>
      </c>
      <c r="AN2222" t="str">
        <f t="shared" ref="AN2222:AN2253" si="1078">IF(AG2222="Yes", "Pharmaceutical", "")</f>
        <v/>
      </c>
      <c r="AO2222" t="str">
        <f t="shared" ref="AO2222:AO2253" si="1079">IF(AH2222="Yes", "PAH", "")</f>
        <v>PAH</v>
      </c>
      <c r="AP2222" t="str">
        <f t="shared" ref="AP2222:AP2253" si="1080">IF(AI2222="Yes", "Other", "")</f>
        <v/>
      </c>
    </row>
    <row r="2223" spans="1:42" hidden="1" x14ac:dyDescent="0.35">
      <c r="A2223" s="1">
        <v>440000090000005</v>
      </c>
      <c r="B2223" s="1" t="s">
        <v>589</v>
      </c>
      <c r="C2223" s="1" t="s">
        <v>590</v>
      </c>
      <c r="D2223" s="1">
        <v>2017</v>
      </c>
      <c r="E2223" s="1" t="s">
        <v>618</v>
      </c>
      <c r="F2223" s="1">
        <v>30194</v>
      </c>
      <c r="G2223" s="1" t="s">
        <v>178</v>
      </c>
      <c r="H2223" s="1" t="s">
        <v>8</v>
      </c>
      <c r="I2223" s="1" t="s">
        <v>596</v>
      </c>
      <c r="J2223" s="1">
        <v>4433</v>
      </c>
      <c r="K2223" s="1" t="s">
        <v>614</v>
      </c>
      <c r="L2223" s="1" t="s">
        <v>543</v>
      </c>
      <c r="M2223" s="1"/>
      <c r="N2223" s="1" t="s">
        <v>606</v>
      </c>
      <c r="O2223" s="1" t="str">
        <f t="shared" si="1071"/>
        <v>No</v>
      </c>
      <c r="P2223" s="1" t="s">
        <v>722</v>
      </c>
      <c r="Q2223" s="1">
        <v>0.04</v>
      </c>
      <c r="R2223" s="1">
        <f t="shared" si="1070"/>
        <v>0</v>
      </c>
      <c r="S2223" s="1">
        <v>0.04</v>
      </c>
      <c r="T2223" s="1" t="s">
        <v>7</v>
      </c>
      <c r="U2223" s="1">
        <f t="shared" si="1075"/>
        <v>0</v>
      </c>
      <c r="V2223" s="1">
        <f t="shared" si="1076"/>
        <v>0.04</v>
      </c>
      <c r="W2223" s="1" t="s">
        <v>177</v>
      </c>
      <c r="X2223" s="1" t="str">
        <f t="shared" si="1074"/>
        <v>No</v>
      </c>
      <c r="AB2223" t="s">
        <v>350</v>
      </c>
      <c r="AC2223" t="str">
        <f t="shared" si="1072"/>
        <v>No</v>
      </c>
      <c r="AD2223" t="str">
        <f t="shared" si="1058"/>
        <v>No</v>
      </c>
      <c r="AE2223" t="str">
        <f t="shared" si="1059"/>
        <v>Yes</v>
      </c>
      <c r="AF2223" t="str">
        <f t="shared" si="1060"/>
        <v>Yes</v>
      </c>
      <c r="AG2223" t="str">
        <f t="shared" si="1061"/>
        <v>No</v>
      </c>
      <c r="AH2223" t="s">
        <v>349</v>
      </c>
      <c r="AI2223" t="s">
        <v>348</v>
      </c>
      <c r="AJ2223" t="str">
        <f t="shared" si="1050"/>
        <v/>
      </c>
      <c r="AK2223" t="str">
        <f t="shared" si="1062"/>
        <v/>
      </c>
      <c r="AL2223" t="str">
        <f t="shared" si="1063"/>
        <v>Consumer</v>
      </c>
      <c r="AM2223" t="str">
        <f t="shared" si="1077"/>
        <v>Industrial</v>
      </c>
      <c r="AN2223" t="str">
        <f t="shared" si="1078"/>
        <v/>
      </c>
      <c r="AO2223" t="str">
        <f t="shared" si="1079"/>
        <v>PAH</v>
      </c>
      <c r="AP2223" t="str">
        <f t="shared" si="1080"/>
        <v/>
      </c>
    </row>
    <row r="2224" spans="1:42" hidden="1" x14ac:dyDescent="0.35">
      <c r="A2224" s="1">
        <v>440000090000005</v>
      </c>
      <c r="B2224" s="1" t="s">
        <v>589</v>
      </c>
      <c r="C2224" s="1" t="s">
        <v>590</v>
      </c>
      <c r="D2224" s="1">
        <v>2017</v>
      </c>
      <c r="E2224" s="1" t="s">
        <v>618</v>
      </c>
      <c r="F2224" s="1">
        <v>63145</v>
      </c>
      <c r="G2224" s="1" t="s">
        <v>229</v>
      </c>
      <c r="H2224" s="1" t="s">
        <v>68</v>
      </c>
      <c r="I2224" s="1" t="s">
        <v>596</v>
      </c>
      <c r="J2224" s="1">
        <v>4433</v>
      </c>
      <c r="K2224" s="1" t="s">
        <v>614</v>
      </c>
      <c r="L2224" s="1" t="s">
        <v>532</v>
      </c>
      <c r="M2224" s="1"/>
      <c r="N2224" s="1" t="s">
        <v>606</v>
      </c>
      <c r="O2224" s="1" t="str">
        <f t="shared" si="1071"/>
        <v>No</v>
      </c>
      <c r="P2224" s="1" t="s">
        <v>722</v>
      </c>
      <c r="Q2224" s="1">
        <v>0.32</v>
      </c>
      <c r="R2224" s="1">
        <f t="shared" si="1070"/>
        <v>0</v>
      </c>
      <c r="S2224" s="1">
        <v>0.32</v>
      </c>
      <c r="T2224" s="1" t="s">
        <v>7</v>
      </c>
      <c r="U2224" s="1">
        <f t="shared" si="1075"/>
        <v>0</v>
      </c>
      <c r="V2224" s="1">
        <f t="shared" si="1076"/>
        <v>0.32</v>
      </c>
      <c r="W2224" s="1" t="s">
        <v>177</v>
      </c>
      <c r="X2224" s="1" t="str">
        <f t="shared" si="1074"/>
        <v>No</v>
      </c>
      <c r="AB2224" s="1" t="s">
        <v>409</v>
      </c>
      <c r="AC2224" t="str">
        <f t="shared" si="1072"/>
        <v>No</v>
      </c>
      <c r="AD2224" t="str">
        <f t="shared" si="1058"/>
        <v>No</v>
      </c>
      <c r="AE2224" t="str">
        <f t="shared" si="1059"/>
        <v>No</v>
      </c>
      <c r="AF2224" t="str">
        <f t="shared" si="1060"/>
        <v>No</v>
      </c>
      <c r="AG2224" t="str">
        <f t="shared" si="1061"/>
        <v>No</v>
      </c>
      <c r="AH2224" s="1" t="s">
        <v>348</v>
      </c>
      <c r="AI2224" t="s">
        <v>349</v>
      </c>
      <c r="AJ2224" t="str">
        <f t="shared" si="1050"/>
        <v/>
      </c>
      <c r="AK2224" t="str">
        <f t="shared" si="1062"/>
        <v/>
      </c>
      <c r="AL2224" t="str">
        <f t="shared" si="1063"/>
        <v/>
      </c>
      <c r="AM2224" t="str">
        <f t="shared" si="1077"/>
        <v/>
      </c>
      <c r="AN2224" t="str">
        <f t="shared" si="1078"/>
        <v/>
      </c>
      <c r="AO2224" t="str">
        <f t="shared" si="1079"/>
        <v/>
      </c>
      <c r="AP2224" t="str">
        <f t="shared" si="1080"/>
        <v>Other</v>
      </c>
    </row>
    <row r="2225" spans="1:42" hidden="1" x14ac:dyDescent="0.35">
      <c r="A2225" s="1">
        <v>440000090000005</v>
      </c>
      <c r="B2225" s="1" t="s">
        <v>589</v>
      </c>
      <c r="C2225" s="1" t="s">
        <v>590</v>
      </c>
      <c r="D2225" s="1">
        <v>2017</v>
      </c>
      <c r="E2225" s="1" t="s">
        <v>618</v>
      </c>
      <c r="F2225" s="1">
        <v>62806</v>
      </c>
      <c r="G2225" s="1" t="s">
        <v>209</v>
      </c>
      <c r="H2225" s="1" t="s">
        <v>43</v>
      </c>
      <c r="I2225" s="1" t="s">
        <v>596</v>
      </c>
      <c r="J2225" s="1">
        <v>4433</v>
      </c>
      <c r="K2225" s="1" t="s">
        <v>614</v>
      </c>
      <c r="L2225" s="1" t="s">
        <v>557</v>
      </c>
      <c r="M2225" s="1"/>
      <c r="N2225" s="1" t="s">
        <v>606</v>
      </c>
      <c r="O2225" s="1" t="str">
        <f t="shared" si="1071"/>
        <v>No</v>
      </c>
      <c r="P2225" s="1" t="s">
        <v>722</v>
      </c>
      <c r="Q2225" s="1">
        <v>1.6</v>
      </c>
      <c r="R2225" s="1">
        <f t="shared" si="1070"/>
        <v>0</v>
      </c>
      <c r="S2225" s="1">
        <v>1.6</v>
      </c>
      <c r="T2225" s="1" t="s">
        <v>7</v>
      </c>
      <c r="U2225" s="1">
        <f t="shared" si="1075"/>
        <v>0</v>
      </c>
      <c r="V2225" s="1">
        <f t="shared" si="1076"/>
        <v>1.6</v>
      </c>
      <c r="W2225" s="1" t="s">
        <v>177</v>
      </c>
      <c r="X2225" s="1" t="str">
        <f t="shared" si="1074"/>
        <v>No</v>
      </c>
      <c r="AB2225" s="1" t="s">
        <v>382</v>
      </c>
      <c r="AC2225" t="str">
        <f t="shared" si="1072"/>
        <v>No</v>
      </c>
      <c r="AD2225" t="str">
        <f t="shared" si="1058"/>
        <v>No</v>
      </c>
      <c r="AE2225" t="str">
        <f t="shared" si="1059"/>
        <v>Yes</v>
      </c>
      <c r="AF2225" t="str">
        <f t="shared" si="1060"/>
        <v>No</v>
      </c>
      <c r="AG2225" t="str">
        <f t="shared" si="1061"/>
        <v>Yes</v>
      </c>
      <c r="AH2225" s="1" t="s">
        <v>348</v>
      </c>
      <c r="AI2225" t="s">
        <v>348</v>
      </c>
      <c r="AJ2225" t="str">
        <f t="shared" si="1050"/>
        <v/>
      </c>
      <c r="AK2225" t="str">
        <f t="shared" si="1062"/>
        <v/>
      </c>
      <c r="AL2225" t="str">
        <f t="shared" si="1063"/>
        <v>Consumer</v>
      </c>
      <c r="AM2225" t="str">
        <f t="shared" si="1077"/>
        <v/>
      </c>
      <c r="AN2225" t="str">
        <f t="shared" si="1078"/>
        <v>Pharmaceutical</v>
      </c>
      <c r="AO2225" t="str">
        <f t="shared" si="1079"/>
        <v/>
      </c>
      <c r="AP2225" t="str">
        <f t="shared" si="1080"/>
        <v/>
      </c>
    </row>
    <row r="2226" spans="1:42" hidden="1" x14ac:dyDescent="0.35">
      <c r="A2226" s="1">
        <v>440000090000005</v>
      </c>
      <c r="B2226" s="1" t="s">
        <v>589</v>
      </c>
      <c r="C2226" s="1" t="s">
        <v>590</v>
      </c>
      <c r="D2226" s="1">
        <v>2017</v>
      </c>
      <c r="E2226" s="1" t="s">
        <v>618</v>
      </c>
      <c r="F2226" s="1">
        <v>62807</v>
      </c>
      <c r="G2226" s="1" t="s">
        <v>609</v>
      </c>
      <c r="H2226" s="1" t="s">
        <v>44</v>
      </c>
      <c r="I2226" s="1" t="s">
        <v>596</v>
      </c>
      <c r="J2226" s="1">
        <v>4433</v>
      </c>
      <c r="K2226" s="1" t="s">
        <v>614</v>
      </c>
      <c r="L2226" s="1" t="s">
        <v>554</v>
      </c>
      <c r="M2226" s="1"/>
      <c r="N2226" s="1" t="s">
        <v>606</v>
      </c>
      <c r="O2226" s="1" t="str">
        <f t="shared" si="1071"/>
        <v>No</v>
      </c>
      <c r="P2226" s="1" t="s">
        <v>722</v>
      </c>
      <c r="Q2226" s="1">
        <v>0.04</v>
      </c>
      <c r="R2226" s="1">
        <f t="shared" si="1070"/>
        <v>0</v>
      </c>
      <c r="S2226" s="1">
        <v>0.04</v>
      </c>
      <c r="T2226" s="1" t="s">
        <v>7</v>
      </c>
      <c r="U2226" s="1">
        <f t="shared" si="1075"/>
        <v>0</v>
      </c>
      <c r="V2226" s="1">
        <f t="shared" si="1076"/>
        <v>0.04</v>
      </c>
      <c r="W2226" s="1" t="s">
        <v>177</v>
      </c>
      <c r="X2226" s="1" t="str">
        <f t="shared" si="1074"/>
        <v>No</v>
      </c>
      <c r="AB2226" s="1" t="s">
        <v>383</v>
      </c>
      <c r="AC2226" t="str">
        <f t="shared" si="1072"/>
        <v>No</v>
      </c>
      <c r="AD2226" t="str">
        <f t="shared" si="1058"/>
        <v>No</v>
      </c>
      <c r="AE2226" t="str">
        <f t="shared" si="1059"/>
        <v>Yes</v>
      </c>
      <c r="AF2226" t="str">
        <f t="shared" si="1060"/>
        <v>No</v>
      </c>
      <c r="AG2226" t="str">
        <f t="shared" si="1061"/>
        <v>No</v>
      </c>
      <c r="AH2226" s="1" t="s">
        <v>348</v>
      </c>
      <c r="AI2226" t="s">
        <v>348</v>
      </c>
      <c r="AJ2226" t="str">
        <f t="shared" si="1050"/>
        <v/>
      </c>
      <c r="AK2226" t="str">
        <f t="shared" si="1062"/>
        <v/>
      </c>
      <c r="AL2226" t="str">
        <f t="shared" si="1063"/>
        <v>Consumer</v>
      </c>
      <c r="AM2226" t="str">
        <f t="shared" si="1077"/>
        <v/>
      </c>
      <c r="AN2226" t="str">
        <f t="shared" si="1078"/>
        <v/>
      </c>
      <c r="AO2226" t="str">
        <f t="shared" si="1079"/>
        <v/>
      </c>
      <c r="AP2226" t="str">
        <f t="shared" si="1080"/>
        <v/>
      </c>
    </row>
    <row r="2227" spans="1:42" hidden="1" x14ac:dyDescent="0.35">
      <c r="A2227" s="1">
        <v>440000090000005</v>
      </c>
      <c r="B2227" s="1" t="s">
        <v>589</v>
      </c>
      <c r="C2227" s="1" t="s">
        <v>590</v>
      </c>
      <c r="D2227" s="1">
        <v>2017</v>
      </c>
      <c r="E2227" s="1" t="s">
        <v>618</v>
      </c>
      <c r="F2227" s="1">
        <v>61702</v>
      </c>
      <c r="G2227" s="1" t="s">
        <v>198</v>
      </c>
      <c r="H2227" s="1" t="s">
        <v>31</v>
      </c>
      <c r="I2227" s="1" t="s">
        <v>596</v>
      </c>
      <c r="J2227" s="1">
        <v>4433</v>
      </c>
      <c r="K2227" s="1" t="s">
        <v>614</v>
      </c>
      <c r="L2227" s="1" t="s">
        <v>554</v>
      </c>
      <c r="M2227" s="1"/>
      <c r="O2227" s="1" t="s">
        <v>349</v>
      </c>
      <c r="P2227" s="1" t="s">
        <v>349</v>
      </c>
      <c r="Q2227" s="3">
        <v>0</v>
      </c>
      <c r="R2227" s="1">
        <f t="shared" si="1070"/>
        <v>0</v>
      </c>
      <c r="S2227" s="1">
        <v>0.16</v>
      </c>
      <c r="T2227" s="1" t="s">
        <v>7</v>
      </c>
      <c r="U2227" s="1">
        <f t="shared" si="1075"/>
        <v>0</v>
      </c>
      <c r="V2227" s="1">
        <f t="shared" si="1076"/>
        <v>0.16</v>
      </c>
      <c r="W2227" s="1" t="s">
        <v>177</v>
      </c>
      <c r="X2227" s="1" t="str">
        <f t="shared" si="1074"/>
        <v>No</v>
      </c>
      <c r="AB2227" s="1" t="s">
        <v>371</v>
      </c>
      <c r="AC2227" t="str">
        <f t="shared" si="1072"/>
        <v>No</v>
      </c>
      <c r="AD2227" t="str">
        <f t="shared" si="1058"/>
        <v>No</v>
      </c>
      <c r="AE2227" t="str">
        <f t="shared" si="1059"/>
        <v>Yes</v>
      </c>
      <c r="AF2227" t="str">
        <f t="shared" si="1060"/>
        <v>No</v>
      </c>
      <c r="AG2227" t="str">
        <f t="shared" si="1061"/>
        <v>No</v>
      </c>
      <c r="AH2227" s="1" t="s">
        <v>348</v>
      </c>
      <c r="AI2227" t="s">
        <v>348</v>
      </c>
      <c r="AJ2227" t="str">
        <f t="shared" si="1050"/>
        <v/>
      </c>
      <c r="AK2227" t="str">
        <f t="shared" si="1062"/>
        <v/>
      </c>
      <c r="AL2227" t="str">
        <f t="shared" si="1063"/>
        <v>Consumer</v>
      </c>
      <c r="AM2227" t="str">
        <f t="shared" si="1077"/>
        <v/>
      </c>
      <c r="AN2227" t="str">
        <f t="shared" si="1078"/>
        <v/>
      </c>
      <c r="AO2227" t="str">
        <f t="shared" si="1079"/>
        <v/>
      </c>
      <c r="AP2227" t="str">
        <f t="shared" si="1080"/>
        <v/>
      </c>
    </row>
    <row r="2228" spans="1:42" hidden="1" x14ac:dyDescent="0.35">
      <c r="A2228" s="1">
        <v>440000090000005</v>
      </c>
      <c r="B2228" s="1" t="s">
        <v>589</v>
      </c>
      <c r="C2228" s="1" t="s">
        <v>590</v>
      </c>
      <c r="D2228" s="1">
        <v>2017</v>
      </c>
      <c r="E2228" s="1" t="s">
        <v>618</v>
      </c>
      <c r="F2228" s="1">
        <v>62808</v>
      </c>
      <c r="G2228" s="1" t="s">
        <v>210</v>
      </c>
      <c r="H2228" s="1" t="s">
        <v>45</v>
      </c>
      <c r="I2228" s="1" t="s">
        <v>596</v>
      </c>
      <c r="J2228" s="1">
        <v>4433</v>
      </c>
      <c r="K2228" s="1" t="s">
        <v>614</v>
      </c>
      <c r="L2228" s="1" t="s">
        <v>532</v>
      </c>
      <c r="M2228" s="1"/>
      <c r="N2228" s="1" t="s">
        <v>606</v>
      </c>
      <c r="O2228" s="1" t="str">
        <f t="shared" ref="O2228:O2259" si="1081">IF(N2228="&lt;", "No", "Yes")</f>
        <v>No</v>
      </c>
      <c r="P2228" s="1" t="s">
        <v>722</v>
      </c>
      <c r="Q2228" s="1">
        <v>0.04</v>
      </c>
      <c r="R2228" s="1">
        <f t="shared" si="1070"/>
        <v>0</v>
      </c>
      <c r="S2228" s="1">
        <v>0.04</v>
      </c>
      <c r="T2228" s="1" t="s">
        <v>7</v>
      </c>
      <c r="U2228" s="1">
        <f t="shared" si="1075"/>
        <v>0</v>
      </c>
      <c r="V2228" s="1">
        <f t="shared" si="1076"/>
        <v>0.04</v>
      </c>
      <c r="W2228" s="1" t="s">
        <v>177</v>
      </c>
      <c r="X2228" s="1" t="str">
        <f t="shared" si="1074"/>
        <v>No</v>
      </c>
      <c r="AB2228" t="s">
        <v>384</v>
      </c>
      <c r="AC2228" t="str">
        <f t="shared" si="1072"/>
        <v>No</v>
      </c>
      <c r="AD2228" t="str">
        <f t="shared" si="1058"/>
        <v>No</v>
      </c>
      <c r="AE2228" t="str">
        <f t="shared" si="1059"/>
        <v>No</v>
      </c>
      <c r="AF2228" t="str">
        <f t="shared" si="1060"/>
        <v>No</v>
      </c>
      <c r="AG2228" t="str">
        <f t="shared" si="1061"/>
        <v>No</v>
      </c>
      <c r="AH2228" s="1" t="s">
        <v>348</v>
      </c>
      <c r="AI2228" t="s">
        <v>349</v>
      </c>
      <c r="AJ2228" t="str">
        <f t="shared" si="1050"/>
        <v/>
      </c>
      <c r="AK2228" t="str">
        <f t="shared" si="1062"/>
        <v/>
      </c>
      <c r="AL2228" t="str">
        <f t="shared" si="1063"/>
        <v/>
      </c>
      <c r="AM2228" t="str">
        <f t="shared" si="1077"/>
        <v/>
      </c>
      <c r="AN2228" t="str">
        <f t="shared" si="1078"/>
        <v/>
      </c>
      <c r="AO2228" t="str">
        <f t="shared" si="1079"/>
        <v/>
      </c>
      <c r="AP2228" t="str">
        <f t="shared" si="1080"/>
        <v>Other</v>
      </c>
    </row>
    <row r="2229" spans="1:42" hidden="1" x14ac:dyDescent="0.35">
      <c r="A2229" s="1">
        <v>440000090000005</v>
      </c>
      <c r="B2229" s="1" t="s">
        <v>589</v>
      </c>
      <c r="C2229" s="1" t="s">
        <v>590</v>
      </c>
      <c r="D2229" s="1">
        <v>2017</v>
      </c>
      <c r="E2229" s="1" t="s">
        <v>618</v>
      </c>
      <c r="F2229" s="1">
        <v>62809</v>
      </c>
      <c r="G2229" s="1" t="s">
        <v>211</v>
      </c>
      <c r="H2229" s="1" t="s">
        <v>46</v>
      </c>
      <c r="I2229" s="1" t="s">
        <v>596</v>
      </c>
      <c r="J2229" s="1">
        <v>4433</v>
      </c>
      <c r="K2229" s="1" t="s">
        <v>614</v>
      </c>
      <c r="L2229" s="1" t="s">
        <v>554</v>
      </c>
      <c r="M2229" s="1"/>
      <c r="N2229" s="1" t="s">
        <v>606</v>
      </c>
      <c r="O2229" s="1" t="str">
        <f t="shared" si="1081"/>
        <v>No</v>
      </c>
      <c r="P2229" s="1" t="s">
        <v>722</v>
      </c>
      <c r="Q2229" s="1">
        <v>0.02</v>
      </c>
      <c r="R2229" s="1">
        <f t="shared" si="1070"/>
        <v>0</v>
      </c>
      <c r="S2229" s="1">
        <v>0.02</v>
      </c>
      <c r="T2229" s="1" t="s">
        <v>7</v>
      </c>
      <c r="U2229" s="1">
        <f t="shared" si="1075"/>
        <v>0</v>
      </c>
      <c r="V2229" s="1">
        <f t="shared" si="1076"/>
        <v>0.02</v>
      </c>
      <c r="W2229" s="1" t="s">
        <v>177</v>
      </c>
      <c r="X2229" s="1" t="str">
        <f t="shared" si="1074"/>
        <v>No</v>
      </c>
      <c r="AB2229" t="s">
        <v>385</v>
      </c>
      <c r="AC2229" t="str">
        <f t="shared" si="1072"/>
        <v>No</v>
      </c>
      <c r="AD2229" t="str">
        <f t="shared" si="1058"/>
        <v>No</v>
      </c>
      <c r="AE2229" t="str">
        <f t="shared" si="1059"/>
        <v>Yes</v>
      </c>
      <c r="AF2229" t="str">
        <f t="shared" si="1060"/>
        <v>No</v>
      </c>
      <c r="AG2229" t="str">
        <f t="shared" si="1061"/>
        <v>No</v>
      </c>
      <c r="AH2229" s="1" t="s">
        <v>348</v>
      </c>
      <c r="AI2229" t="s">
        <v>348</v>
      </c>
      <c r="AJ2229" t="str">
        <f t="shared" ref="AJ2229:AJ2292" si="1082">IF(AC2229="Yes", "Pesticide", "")</f>
        <v/>
      </c>
      <c r="AK2229" t="str">
        <f t="shared" si="1062"/>
        <v/>
      </c>
      <c r="AL2229" t="str">
        <f t="shared" si="1063"/>
        <v>Consumer</v>
      </c>
      <c r="AM2229" t="str">
        <f t="shared" si="1077"/>
        <v/>
      </c>
      <c r="AN2229" t="str">
        <f t="shared" si="1078"/>
        <v/>
      </c>
      <c r="AO2229" t="str">
        <f t="shared" si="1079"/>
        <v/>
      </c>
      <c r="AP2229" t="str">
        <f t="shared" si="1080"/>
        <v/>
      </c>
    </row>
    <row r="2230" spans="1:42" hidden="1" x14ac:dyDescent="0.35">
      <c r="A2230" s="1">
        <v>440000090000005</v>
      </c>
      <c r="B2230" s="1" t="s">
        <v>589</v>
      </c>
      <c r="C2230" s="1" t="s">
        <v>590</v>
      </c>
      <c r="D2230" s="1">
        <v>2017</v>
      </c>
      <c r="E2230" s="1" t="s">
        <v>618</v>
      </c>
      <c r="F2230" s="1">
        <v>62829</v>
      </c>
      <c r="G2230" s="1" t="s">
        <v>225</v>
      </c>
      <c r="H2230" s="1" t="s">
        <v>402</v>
      </c>
      <c r="I2230" s="1" t="s">
        <v>596</v>
      </c>
      <c r="J2230" s="1">
        <v>4433</v>
      </c>
      <c r="K2230" s="1" t="s">
        <v>614</v>
      </c>
      <c r="L2230" s="1" t="s">
        <v>555</v>
      </c>
      <c r="M2230" s="1" t="s">
        <v>554</v>
      </c>
      <c r="N2230" s="1" t="s">
        <v>606</v>
      </c>
      <c r="O2230" s="1" t="str">
        <f t="shared" si="1081"/>
        <v>No</v>
      </c>
      <c r="P2230" s="1" t="s">
        <v>722</v>
      </c>
      <c r="Q2230" s="1">
        <v>0</v>
      </c>
      <c r="R2230" s="1">
        <f t="shared" si="1070"/>
        <v>0</v>
      </c>
      <c r="S2230" s="1">
        <v>1.6</v>
      </c>
      <c r="T2230" s="1" t="s">
        <v>7</v>
      </c>
      <c r="U2230" s="1">
        <f t="shared" si="1075"/>
        <v>0</v>
      </c>
      <c r="V2230" s="1">
        <f t="shared" si="1076"/>
        <v>1.6</v>
      </c>
      <c r="W2230" s="1" t="s">
        <v>199</v>
      </c>
      <c r="X2230" s="1" t="str">
        <f t="shared" si="1074"/>
        <v>No</v>
      </c>
      <c r="AB2230" t="s">
        <v>403</v>
      </c>
      <c r="AC2230" t="str">
        <f t="shared" si="1072"/>
        <v>No</v>
      </c>
      <c r="AD2230" t="str">
        <f t="shared" si="1058"/>
        <v>No</v>
      </c>
      <c r="AE2230" t="str">
        <f t="shared" si="1059"/>
        <v>Yes</v>
      </c>
      <c r="AF2230" t="str">
        <f t="shared" si="1060"/>
        <v>Yes</v>
      </c>
      <c r="AG2230" t="str">
        <f t="shared" si="1061"/>
        <v>No</v>
      </c>
      <c r="AH2230" s="1" t="s">
        <v>348</v>
      </c>
      <c r="AI2230" t="s">
        <v>348</v>
      </c>
      <c r="AJ2230" t="str">
        <f t="shared" si="1082"/>
        <v/>
      </c>
      <c r="AK2230" t="str">
        <f t="shared" si="1062"/>
        <v/>
      </c>
      <c r="AL2230" t="str">
        <f t="shared" si="1063"/>
        <v>Consumer</v>
      </c>
      <c r="AM2230" t="str">
        <f t="shared" si="1077"/>
        <v>Industrial</v>
      </c>
      <c r="AN2230" t="str">
        <f t="shared" si="1078"/>
        <v/>
      </c>
      <c r="AO2230" t="str">
        <f t="shared" si="1079"/>
        <v/>
      </c>
      <c r="AP2230" t="str">
        <f t="shared" si="1080"/>
        <v/>
      </c>
    </row>
    <row r="2231" spans="1:42" hidden="1" x14ac:dyDescent="0.35">
      <c r="A2231" s="1">
        <v>440000090000005</v>
      </c>
      <c r="B2231" s="1" t="s">
        <v>589</v>
      </c>
      <c r="C2231" s="1" t="s">
        <v>590</v>
      </c>
      <c r="D2231" s="1">
        <v>2017</v>
      </c>
      <c r="E2231" s="1" t="s">
        <v>618</v>
      </c>
      <c r="F2231" s="1">
        <v>61703</v>
      </c>
      <c r="G2231" s="1" t="s">
        <v>200</v>
      </c>
      <c r="H2231" s="1" t="s">
        <v>32</v>
      </c>
      <c r="I2231" s="1" t="s">
        <v>596</v>
      </c>
      <c r="J2231" s="1">
        <v>4433</v>
      </c>
      <c r="K2231" s="1" t="s">
        <v>614</v>
      </c>
      <c r="L2231" s="1" t="s">
        <v>554</v>
      </c>
      <c r="M2231" s="1"/>
      <c r="N2231" s="1" t="s">
        <v>606</v>
      </c>
      <c r="O2231" s="1" t="str">
        <f t="shared" si="1081"/>
        <v>No</v>
      </c>
      <c r="P2231" s="1" t="s">
        <v>722</v>
      </c>
      <c r="Q2231" s="1">
        <v>1.6</v>
      </c>
      <c r="R2231" s="1">
        <f t="shared" si="1070"/>
        <v>0</v>
      </c>
      <c r="S2231" s="1">
        <v>1.6</v>
      </c>
      <c r="T2231" s="1" t="s">
        <v>7</v>
      </c>
      <c r="U2231" s="1">
        <f t="shared" si="1075"/>
        <v>0</v>
      </c>
      <c r="V2231" s="1">
        <f t="shared" si="1076"/>
        <v>1.6</v>
      </c>
      <c r="W2231" s="1" t="s">
        <v>199</v>
      </c>
      <c r="X2231" s="1" t="str">
        <f t="shared" si="1074"/>
        <v>No</v>
      </c>
      <c r="AB2231" s="1" t="s">
        <v>372</v>
      </c>
      <c r="AC2231" t="str">
        <f t="shared" si="1072"/>
        <v>No</v>
      </c>
      <c r="AD2231" t="str">
        <f t="shared" si="1058"/>
        <v>No</v>
      </c>
      <c r="AE2231" t="str">
        <f t="shared" si="1059"/>
        <v>Yes</v>
      </c>
      <c r="AF2231" t="str">
        <f t="shared" si="1060"/>
        <v>No</v>
      </c>
      <c r="AG2231" t="str">
        <f t="shared" si="1061"/>
        <v>No</v>
      </c>
      <c r="AH2231" s="1" t="s">
        <v>348</v>
      </c>
      <c r="AI2231" t="s">
        <v>348</v>
      </c>
      <c r="AJ2231" t="str">
        <f t="shared" si="1082"/>
        <v/>
      </c>
      <c r="AK2231" t="str">
        <f t="shared" si="1062"/>
        <v/>
      </c>
      <c r="AL2231" t="str">
        <f t="shared" si="1063"/>
        <v>Consumer</v>
      </c>
      <c r="AM2231" t="str">
        <f t="shared" si="1077"/>
        <v/>
      </c>
      <c r="AN2231" t="str">
        <f t="shared" si="1078"/>
        <v/>
      </c>
      <c r="AO2231" t="str">
        <f t="shared" si="1079"/>
        <v/>
      </c>
      <c r="AP2231" t="str">
        <f t="shared" si="1080"/>
        <v/>
      </c>
    </row>
    <row r="2232" spans="1:42" hidden="1" x14ac:dyDescent="0.35">
      <c r="A2232" s="1">
        <v>440000090000005</v>
      </c>
      <c r="B2232" s="1" t="s">
        <v>589</v>
      </c>
      <c r="C2232" s="1" t="s">
        <v>590</v>
      </c>
      <c r="D2232" s="1">
        <v>2017</v>
      </c>
      <c r="E2232" s="1" t="s">
        <v>618</v>
      </c>
      <c r="F2232" s="1">
        <v>61704</v>
      </c>
      <c r="G2232" s="1" t="s">
        <v>201</v>
      </c>
      <c r="H2232" s="8" t="s">
        <v>716</v>
      </c>
      <c r="I2232" s="1" t="s">
        <v>596</v>
      </c>
      <c r="J2232" s="1">
        <v>4433</v>
      </c>
      <c r="K2232" s="1" t="s">
        <v>614</v>
      </c>
      <c r="L2232" s="1" t="s">
        <v>532</v>
      </c>
      <c r="M2232" s="1"/>
      <c r="N2232" s="1" t="s">
        <v>606</v>
      </c>
      <c r="O2232" s="1" t="str">
        <f t="shared" si="1081"/>
        <v>No</v>
      </c>
      <c r="P2232" s="1" t="s">
        <v>722</v>
      </c>
      <c r="Q2232" s="1">
        <v>1.6</v>
      </c>
      <c r="R2232" s="1">
        <f t="shared" si="1070"/>
        <v>0</v>
      </c>
      <c r="S2232" s="1">
        <v>1.6</v>
      </c>
      <c r="T2232" s="1" t="s">
        <v>7</v>
      </c>
      <c r="U2232" s="1">
        <f t="shared" si="1075"/>
        <v>0</v>
      </c>
      <c r="V2232" s="1">
        <f t="shared" si="1076"/>
        <v>1.6</v>
      </c>
      <c r="W2232" s="1" t="s">
        <v>199</v>
      </c>
      <c r="X2232" s="1" t="str">
        <f t="shared" si="1074"/>
        <v>No</v>
      </c>
      <c r="AB2232" s="1" t="s">
        <v>373</v>
      </c>
      <c r="AC2232" t="str">
        <f t="shared" si="1072"/>
        <v>No</v>
      </c>
      <c r="AD2232" t="str">
        <f t="shared" si="1058"/>
        <v>No</v>
      </c>
      <c r="AE2232" t="str">
        <f t="shared" si="1059"/>
        <v>No</v>
      </c>
      <c r="AF2232" t="str">
        <f t="shared" si="1060"/>
        <v>No</v>
      </c>
      <c r="AG2232" t="str">
        <f t="shared" si="1061"/>
        <v>No</v>
      </c>
      <c r="AH2232" s="1" t="s">
        <v>348</v>
      </c>
      <c r="AI2232" t="s">
        <v>349</v>
      </c>
      <c r="AJ2232" t="str">
        <f t="shared" si="1082"/>
        <v/>
      </c>
      <c r="AK2232" t="str">
        <f t="shared" si="1062"/>
        <v/>
      </c>
      <c r="AL2232" t="str">
        <f t="shared" si="1063"/>
        <v/>
      </c>
      <c r="AM2232" t="str">
        <f t="shared" si="1077"/>
        <v/>
      </c>
      <c r="AN2232" t="str">
        <f t="shared" si="1078"/>
        <v/>
      </c>
      <c r="AO2232" t="str">
        <f t="shared" si="1079"/>
        <v/>
      </c>
      <c r="AP2232" t="str">
        <f t="shared" si="1080"/>
        <v>Other</v>
      </c>
    </row>
    <row r="2233" spans="1:42" hidden="1" x14ac:dyDescent="0.35">
      <c r="A2233" s="1">
        <v>440000090000005</v>
      </c>
      <c r="B2233" s="1" t="s">
        <v>589</v>
      </c>
      <c r="C2233" s="1" t="s">
        <v>590</v>
      </c>
      <c r="D2233" s="1">
        <v>2017</v>
      </c>
      <c r="E2233" s="1" t="s">
        <v>618</v>
      </c>
      <c r="F2233" s="1">
        <v>62810</v>
      </c>
      <c r="G2233" s="1" t="s">
        <v>212</v>
      </c>
      <c r="H2233" s="1" t="s">
        <v>47</v>
      </c>
      <c r="I2233" s="1" t="s">
        <v>596</v>
      </c>
      <c r="J2233" s="1">
        <v>4433</v>
      </c>
      <c r="K2233" s="1" t="s">
        <v>614</v>
      </c>
      <c r="L2233" s="1" t="s">
        <v>555</v>
      </c>
      <c r="M2233" s="1"/>
      <c r="N2233" s="1" t="s">
        <v>606</v>
      </c>
      <c r="O2233" s="1" t="str">
        <f t="shared" si="1081"/>
        <v>No</v>
      </c>
      <c r="P2233" s="1" t="s">
        <v>722</v>
      </c>
      <c r="Q2233" s="1">
        <v>0.4</v>
      </c>
      <c r="R2233" s="1">
        <f t="shared" si="1070"/>
        <v>0</v>
      </c>
      <c r="S2233" s="1">
        <v>0.4</v>
      </c>
      <c r="T2233" s="1" t="s">
        <v>7</v>
      </c>
      <c r="U2233" s="1">
        <f t="shared" si="1075"/>
        <v>0</v>
      </c>
      <c r="V2233" s="1">
        <f t="shared" si="1076"/>
        <v>0.4</v>
      </c>
      <c r="W2233" s="1" t="s">
        <v>177</v>
      </c>
      <c r="X2233" s="1" t="str">
        <f t="shared" si="1074"/>
        <v>No</v>
      </c>
      <c r="AB2233" t="s">
        <v>386</v>
      </c>
      <c r="AC2233" t="str">
        <f t="shared" si="1072"/>
        <v>No</v>
      </c>
      <c r="AD2233" t="str">
        <f t="shared" si="1058"/>
        <v>No</v>
      </c>
      <c r="AE2233" t="str">
        <f t="shared" si="1059"/>
        <v>Yes</v>
      </c>
      <c r="AF2233" t="str">
        <f t="shared" si="1060"/>
        <v>Yes</v>
      </c>
      <c r="AG2233" t="str">
        <f t="shared" si="1061"/>
        <v>No</v>
      </c>
      <c r="AH2233" s="1" t="s">
        <v>348</v>
      </c>
      <c r="AI2233" t="s">
        <v>348</v>
      </c>
      <c r="AJ2233" t="str">
        <f t="shared" si="1082"/>
        <v/>
      </c>
      <c r="AK2233" t="str">
        <f t="shared" si="1062"/>
        <v/>
      </c>
      <c r="AL2233" t="str">
        <f t="shared" si="1063"/>
        <v>Consumer</v>
      </c>
      <c r="AM2233" t="str">
        <f t="shared" si="1077"/>
        <v>Industrial</v>
      </c>
      <c r="AN2233" t="str">
        <f t="shared" si="1078"/>
        <v/>
      </c>
      <c r="AO2233" t="str">
        <f t="shared" si="1079"/>
        <v/>
      </c>
      <c r="AP2233" t="str">
        <f t="shared" si="1080"/>
        <v/>
      </c>
    </row>
    <row r="2234" spans="1:42" hidden="1" x14ac:dyDescent="0.35">
      <c r="A2234" s="1">
        <v>440000090000005</v>
      </c>
      <c r="B2234" s="1" t="s">
        <v>589</v>
      </c>
      <c r="C2234" s="1" t="s">
        <v>590</v>
      </c>
      <c r="D2234" s="1">
        <v>2017</v>
      </c>
      <c r="E2234" s="1" t="s">
        <v>618</v>
      </c>
      <c r="F2234" s="1">
        <v>62486</v>
      </c>
      <c r="G2234" s="1" t="s">
        <v>207</v>
      </c>
      <c r="H2234" s="1" t="s">
        <v>41</v>
      </c>
      <c r="I2234" s="1" t="s">
        <v>596</v>
      </c>
      <c r="J2234" s="1">
        <v>4433</v>
      </c>
      <c r="K2234" s="1" t="s">
        <v>614</v>
      </c>
      <c r="L2234" s="1" t="s">
        <v>554</v>
      </c>
      <c r="M2234" s="1"/>
      <c r="N2234" s="1" t="s">
        <v>606</v>
      </c>
      <c r="O2234" s="1" t="str">
        <f t="shared" si="1081"/>
        <v>No</v>
      </c>
      <c r="P2234" s="1" t="s">
        <v>722</v>
      </c>
      <c r="Q2234" s="1">
        <v>0.2</v>
      </c>
      <c r="R2234" s="1">
        <f t="shared" si="1070"/>
        <v>0</v>
      </c>
      <c r="S2234" s="1">
        <v>0.2</v>
      </c>
      <c r="T2234" s="1" t="s">
        <v>7</v>
      </c>
      <c r="U2234" s="1">
        <f t="shared" si="1075"/>
        <v>0</v>
      </c>
      <c r="V2234" s="1">
        <f t="shared" si="1076"/>
        <v>0.2</v>
      </c>
      <c r="W2234" s="1" t="s">
        <v>177</v>
      </c>
      <c r="X2234" s="1" t="str">
        <f t="shared" si="1074"/>
        <v>No</v>
      </c>
      <c r="AB2234" s="1" t="s">
        <v>380</v>
      </c>
      <c r="AC2234" t="str">
        <f t="shared" si="1072"/>
        <v>No</v>
      </c>
      <c r="AD2234" t="str">
        <f t="shared" si="1058"/>
        <v>No</v>
      </c>
      <c r="AE2234" t="str">
        <f t="shared" si="1059"/>
        <v>Yes</v>
      </c>
      <c r="AF2234" t="str">
        <f t="shared" si="1060"/>
        <v>No</v>
      </c>
      <c r="AG2234" t="str">
        <f t="shared" si="1061"/>
        <v>No</v>
      </c>
      <c r="AH2234" s="1" t="s">
        <v>348</v>
      </c>
      <c r="AI2234" t="s">
        <v>348</v>
      </c>
      <c r="AJ2234" t="str">
        <f t="shared" si="1082"/>
        <v/>
      </c>
      <c r="AK2234" t="str">
        <f t="shared" si="1062"/>
        <v/>
      </c>
      <c r="AL2234" t="str">
        <f t="shared" si="1063"/>
        <v>Consumer</v>
      </c>
      <c r="AM2234" t="str">
        <f t="shared" si="1077"/>
        <v/>
      </c>
      <c r="AN2234" t="str">
        <f t="shared" si="1078"/>
        <v/>
      </c>
      <c r="AO2234" t="str">
        <f t="shared" si="1079"/>
        <v/>
      </c>
      <c r="AP2234" t="str">
        <f t="shared" si="1080"/>
        <v/>
      </c>
    </row>
    <row r="2235" spans="1:42" hidden="1" x14ac:dyDescent="0.35">
      <c r="A2235" s="1">
        <v>440000090000005</v>
      </c>
      <c r="B2235" s="1" t="s">
        <v>589</v>
      </c>
      <c r="C2235" s="1" t="s">
        <v>590</v>
      </c>
      <c r="D2235" s="1">
        <v>2017</v>
      </c>
      <c r="E2235" s="1" t="s">
        <v>618</v>
      </c>
      <c r="F2235" s="1">
        <v>62485</v>
      </c>
      <c r="G2235" s="1" t="s">
        <v>206</v>
      </c>
      <c r="H2235" s="1" t="s">
        <v>40</v>
      </c>
      <c r="I2235" s="1" t="s">
        <v>596</v>
      </c>
      <c r="J2235" s="1">
        <v>4433</v>
      </c>
      <c r="K2235" s="1" t="s">
        <v>614</v>
      </c>
      <c r="L2235" s="1" t="s">
        <v>548</v>
      </c>
      <c r="M2235" s="1"/>
      <c r="N2235" s="1" t="s">
        <v>606</v>
      </c>
      <c r="O2235" s="1" t="str">
        <f t="shared" si="1081"/>
        <v>No</v>
      </c>
      <c r="P2235" s="1" t="s">
        <v>722</v>
      </c>
      <c r="Q2235" s="1">
        <v>0.6</v>
      </c>
      <c r="R2235" s="1">
        <f t="shared" si="1070"/>
        <v>0</v>
      </c>
      <c r="S2235" s="1">
        <v>0.6</v>
      </c>
      <c r="T2235" s="1" t="s">
        <v>7</v>
      </c>
      <c r="U2235" s="1">
        <f t="shared" si="1075"/>
        <v>0</v>
      </c>
      <c r="V2235" s="1">
        <f t="shared" si="1076"/>
        <v>0.6</v>
      </c>
      <c r="W2235" s="1" t="s">
        <v>177</v>
      </c>
      <c r="X2235" s="1" t="str">
        <f t="shared" si="1074"/>
        <v>No</v>
      </c>
      <c r="AB2235" s="1" t="s">
        <v>379</v>
      </c>
      <c r="AC2235" t="str">
        <f t="shared" si="1072"/>
        <v>No</v>
      </c>
      <c r="AD2235" t="str">
        <f t="shared" si="1058"/>
        <v>Yes</v>
      </c>
      <c r="AE2235" t="str">
        <f t="shared" si="1059"/>
        <v>Yes</v>
      </c>
      <c r="AF2235" t="str">
        <f t="shared" si="1060"/>
        <v>Yes</v>
      </c>
      <c r="AG2235" t="str">
        <f t="shared" si="1061"/>
        <v>Yes</v>
      </c>
      <c r="AH2235" s="1" t="s">
        <v>348</v>
      </c>
      <c r="AI2235" t="s">
        <v>348</v>
      </c>
      <c r="AJ2235" t="str">
        <f t="shared" si="1082"/>
        <v/>
      </c>
      <c r="AK2235" t="str">
        <f t="shared" si="1062"/>
        <v>PCP</v>
      </c>
      <c r="AL2235" t="str">
        <f t="shared" si="1063"/>
        <v>Consumer</v>
      </c>
      <c r="AM2235" t="str">
        <f t="shared" si="1077"/>
        <v>Industrial</v>
      </c>
      <c r="AN2235" t="str">
        <f t="shared" si="1078"/>
        <v>Pharmaceutical</v>
      </c>
      <c r="AO2235" t="str">
        <f t="shared" si="1079"/>
        <v/>
      </c>
      <c r="AP2235" t="str">
        <f t="shared" si="1080"/>
        <v/>
      </c>
    </row>
    <row r="2236" spans="1:42" hidden="1" x14ac:dyDescent="0.35">
      <c r="A2236">
        <v>4087000</v>
      </c>
      <c r="B2236" t="s">
        <v>3</v>
      </c>
      <c r="C2236" t="s">
        <v>4</v>
      </c>
      <c r="D2236">
        <v>2017</v>
      </c>
      <c r="E2236" t="s">
        <v>620</v>
      </c>
      <c r="F2236" s="4">
        <v>63229</v>
      </c>
      <c r="G2236" s="1" t="s">
        <v>603</v>
      </c>
      <c r="H2236" t="s">
        <v>63</v>
      </c>
      <c r="I2236" t="s">
        <v>693</v>
      </c>
      <c r="N2236" s="1" t="s">
        <v>606</v>
      </c>
      <c r="O2236" s="1" t="str">
        <f t="shared" si="1081"/>
        <v>No</v>
      </c>
      <c r="Q2236" s="1">
        <v>300</v>
      </c>
      <c r="R2236">
        <f t="shared" si="1070"/>
        <v>0</v>
      </c>
      <c r="S2236">
        <v>300</v>
      </c>
      <c r="T2236" t="s">
        <v>622</v>
      </c>
      <c r="U2236">
        <f t="shared" si="1075"/>
        <v>0</v>
      </c>
      <c r="V2236">
        <f t="shared" ref="V2236:V2243" si="1083">U2236</f>
        <v>0</v>
      </c>
      <c r="W2236" t="s">
        <v>648</v>
      </c>
      <c r="X2236" t="str">
        <f t="shared" ref="X2236:X2243" si="1084">IF(S2236&lt;R2236, "Yes*", "No")</f>
        <v>No</v>
      </c>
      <c r="AB2236" t="s">
        <v>404</v>
      </c>
      <c r="AC2236" t="str">
        <f t="shared" si="1072"/>
        <v>No</v>
      </c>
      <c r="AD2236" t="str">
        <f t="shared" si="1058"/>
        <v>No</v>
      </c>
      <c r="AE2236" t="str">
        <f t="shared" si="1059"/>
        <v>Yes</v>
      </c>
      <c r="AF2236" t="str">
        <f t="shared" si="1060"/>
        <v>Yes</v>
      </c>
      <c r="AG2236" t="str">
        <f t="shared" si="1061"/>
        <v>No</v>
      </c>
      <c r="AH2236" t="s">
        <v>349</v>
      </c>
      <c r="AI2236" t="s">
        <v>348</v>
      </c>
      <c r="AJ2236" t="str">
        <f t="shared" si="1082"/>
        <v/>
      </c>
      <c r="AK2236" t="str">
        <f t="shared" si="1062"/>
        <v/>
      </c>
      <c r="AL2236" t="str">
        <f t="shared" si="1063"/>
        <v>Consumer</v>
      </c>
      <c r="AM2236" t="str">
        <f t="shared" si="1077"/>
        <v>Industrial</v>
      </c>
      <c r="AN2236" t="str">
        <f t="shared" si="1078"/>
        <v/>
      </c>
      <c r="AO2236" t="str">
        <f t="shared" si="1079"/>
        <v>PAH</v>
      </c>
      <c r="AP2236" t="str">
        <f t="shared" si="1080"/>
        <v/>
      </c>
    </row>
    <row r="2237" spans="1:42" hidden="1" x14ac:dyDescent="0.35">
      <c r="A2237">
        <v>40870112</v>
      </c>
      <c r="B2237" t="s">
        <v>573</v>
      </c>
      <c r="C2237" t="s">
        <v>574</v>
      </c>
      <c r="D2237">
        <v>2017</v>
      </c>
      <c r="E2237" t="s">
        <v>620</v>
      </c>
      <c r="F2237" s="4">
        <v>62568</v>
      </c>
      <c r="G2237" t="s">
        <v>188</v>
      </c>
      <c r="H2237" t="s">
        <v>18</v>
      </c>
      <c r="I2237" t="s">
        <v>621</v>
      </c>
      <c r="K2237" t="s">
        <v>530</v>
      </c>
      <c r="L2237" t="s">
        <v>543</v>
      </c>
      <c r="O2237" s="1" t="str">
        <f t="shared" si="1081"/>
        <v>Yes</v>
      </c>
      <c r="Q2237" s="1">
        <v>916</v>
      </c>
      <c r="R2237">
        <f t="shared" si="1070"/>
        <v>916</v>
      </c>
      <c r="S2237">
        <v>6.47</v>
      </c>
      <c r="T2237" t="s">
        <v>622</v>
      </c>
      <c r="U2237">
        <f t="shared" si="1075"/>
        <v>916</v>
      </c>
      <c r="V2237">
        <f t="shared" si="1083"/>
        <v>916</v>
      </c>
      <c r="W2237" t="s">
        <v>648</v>
      </c>
      <c r="X2237" t="str">
        <f t="shared" si="1084"/>
        <v>Yes*</v>
      </c>
      <c r="AB2237" t="s">
        <v>358</v>
      </c>
      <c r="AC2237" t="str">
        <f t="shared" si="1072"/>
        <v>No</v>
      </c>
      <c r="AD2237" t="str">
        <f t="shared" si="1058"/>
        <v>No</v>
      </c>
      <c r="AE2237" t="str">
        <f t="shared" si="1059"/>
        <v>Yes</v>
      </c>
      <c r="AF2237" t="str">
        <f t="shared" si="1060"/>
        <v>Yes</v>
      </c>
      <c r="AG2237" t="str">
        <f t="shared" si="1061"/>
        <v>No</v>
      </c>
      <c r="AH2237" t="s">
        <v>349</v>
      </c>
      <c r="AI2237" t="s">
        <v>348</v>
      </c>
      <c r="AJ2237" t="str">
        <f t="shared" si="1082"/>
        <v/>
      </c>
      <c r="AK2237" t="str">
        <f t="shared" si="1062"/>
        <v/>
      </c>
      <c r="AL2237" t="str">
        <f t="shared" si="1063"/>
        <v>Consumer</v>
      </c>
      <c r="AM2237" t="str">
        <f t="shared" si="1077"/>
        <v>Industrial</v>
      </c>
      <c r="AN2237" t="str">
        <f t="shared" si="1078"/>
        <v/>
      </c>
      <c r="AO2237" t="str">
        <f t="shared" si="1079"/>
        <v>PAH</v>
      </c>
      <c r="AP2237" t="str">
        <f t="shared" si="1080"/>
        <v/>
      </c>
    </row>
    <row r="2238" spans="1:42" hidden="1" x14ac:dyDescent="0.35">
      <c r="A2238">
        <v>4087170</v>
      </c>
      <c r="B2238" t="s">
        <v>586</v>
      </c>
      <c r="C2238" t="s">
        <v>587</v>
      </c>
      <c r="D2238">
        <v>2017</v>
      </c>
      <c r="E2238" t="s">
        <v>620</v>
      </c>
      <c r="F2238" s="4">
        <v>62568</v>
      </c>
      <c r="G2238" t="s">
        <v>188</v>
      </c>
      <c r="H2238" t="s">
        <v>18</v>
      </c>
      <c r="I2238" t="s">
        <v>621</v>
      </c>
      <c r="K2238" t="s">
        <v>530</v>
      </c>
      <c r="L2238" t="s">
        <v>543</v>
      </c>
      <c r="N2238"/>
      <c r="O2238" s="1" t="str">
        <f t="shared" si="1081"/>
        <v>Yes</v>
      </c>
      <c r="Q2238" s="1">
        <v>3620</v>
      </c>
      <c r="R2238">
        <f t="shared" si="1070"/>
        <v>3620</v>
      </c>
      <c r="S2238">
        <v>6.47</v>
      </c>
      <c r="T2238" t="s">
        <v>622</v>
      </c>
      <c r="U2238">
        <f t="shared" si="1075"/>
        <v>3620</v>
      </c>
      <c r="V2238">
        <f t="shared" si="1083"/>
        <v>3620</v>
      </c>
      <c r="W2238" t="s">
        <v>648</v>
      </c>
      <c r="X2238" t="str">
        <f t="shared" si="1084"/>
        <v>Yes*</v>
      </c>
      <c r="AB2238" t="s">
        <v>358</v>
      </c>
      <c r="AC2238" t="str">
        <f t="shared" si="1072"/>
        <v>No</v>
      </c>
      <c r="AD2238" t="str">
        <f t="shared" si="1058"/>
        <v>No</v>
      </c>
      <c r="AE2238" t="str">
        <f t="shared" si="1059"/>
        <v>Yes</v>
      </c>
      <c r="AF2238" t="str">
        <f t="shared" si="1060"/>
        <v>Yes</v>
      </c>
      <c r="AG2238" t="str">
        <f t="shared" si="1061"/>
        <v>No</v>
      </c>
      <c r="AH2238" t="s">
        <v>349</v>
      </c>
      <c r="AI2238" t="s">
        <v>348</v>
      </c>
      <c r="AJ2238" t="str">
        <f t="shared" si="1082"/>
        <v/>
      </c>
      <c r="AK2238" t="str">
        <f t="shared" si="1062"/>
        <v/>
      </c>
      <c r="AL2238" t="str">
        <f t="shared" si="1063"/>
        <v>Consumer</v>
      </c>
      <c r="AM2238" t="str">
        <f t="shared" si="1077"/>
        <v>Industrial</v>
      </c>
      <c r="AN2238" t="str">
        <f t="shared" si="1078"/>
        <v/>
      </c>
      <c r="AO2238" t="str">
        <f t="shared" si="1079"/>
        <v>PAH</v>
      </c>
      <c r="AP2238" t="str">
        <f t="shared" si="1080"/>
        <v/>
      </c>
    </row>
    <row r="2239" spans="1:42" hidden="1" x14ac:dyDescent="0.35">
      <c r="A2239">
        <v>40871607</v>
      </c>
      <c r="B2239" s="5" t="s">
        <v>584</v>
      </c>
      <c r="C2239" t="s">
        <v>585</v>
      </c>
      <c r="D2239">
        <v>2017</v>
      </c>
      <c r="E2239" t="s">
        <v>620</v>
      </c>
      <c r="F2239" s="4">
        <v>62568</v>
      </c>
      <c r="G2239" t="s">
        <v>188</v>
      </c>
      <c r="H2239" t="s">
        <v>18</v>
      </c>
      <c r="I2239" t="s">
        <v>621</v>
      </c>
      <c r="K2239" t="s">
        <v>530</v>
      </c>
      <c r="L2239" t="s">
        <v>543</v>
      </c>
      <c r="N2239"/>
      <c r="O2239" s="1" t="str">
        <f t="shared" si="1081"/>
        <v>Yes</v>
      </c>
      <c r="Q2239">
        <v>8150</v>
      </c>
      <c r="R2239">
        <f t="shared" si="1070"/>
        <v>8150</v>
      </c>
      <c r="S2239">
        <v>6.47</v>
      </c>
      <c r="T2239" t="s">
        <v>622</v>
      </c>
      <c r="U2239">
        <f t="shared" si="1075"/>
        <v>8150</v>
      </c>
      <c r="V2239">
        <f t="shared" si="1083"/>
        <v>8150</v>
      </c>
      <c r="W2239" t="s">
        <v>648</v>
      </c>
      <c r="X2239" t="str">
        <f t="shared" si="1084"/>
        <v>Yes*</v>
      </c>
      <c r="AB2239" t="s">
        <v>358</v>
      </c>
      <c r="AC2239" t="str">
        <f t="shared" si="1072"/>
        <v>No</v>
      </c>
      <c r="AD2239" t="str">
        <f t="shared" ref="AD2239:AD2302" si="1085">IF(ISNUMBER(SEARCH("Personal_care", AB2239)), "Yes", "No")</f>
        <v>No</v>
      </c>
      <c r="AE2239" t="str">
        <f t="shared" ref="AE2239:AE2302" si="1086">IF(ISNUMBER(SEARCH("Consumer_use", AB2239)), "Yes", "No")</f>
        <v>Yes</v>
      </c>
      <c r="AF2239" t="str">
        <f t="shared" ref="AF2239:AF2302" si="1087">IF(ISNUMBER(SEARCH("Industrial_manufacturing", AB2239)), "Yes", "No")</f>
        <v>Yes</v>
      </c>
      <c r="AG2239" t="str">
        <f t="shared" ref="AG2239:AG2302" si="1088">IF(ISNUMBER(SEARCH("Drug", AB2239)), "Yes", "No")</f>
        <v>No</v>
      </c>
      <c r="AH2239" t="s">
        <v>349</v>
      </c>
      <c r="AI2239" t="s">
        <v>348</v>
      </c>
      <c r="AJ2239" t="str">
        <f t="shared" si="1082"/>
        <v/>
      </c>
      <c r="AK2239" t="str">
        <f t="shared" si="1062"/>
        <v/>
      </c>
      <c r="AL2239" t="str">
        <f t="shared" si="1063"/>
        <v>Consumer</v>
      </c>
      <c r="AM2239" t="str">
        <f t="shared" si="1077"/>
        <v>Industrial</v>
      </c>
      <c r="AN2239" t="str">
        <f t="shared" si="1078"/>
        <v/>
      </c>
      <c r="AO2239" t="str">
        <f t="shared" si="1079"/>
        <v>PAH</v>
      </c>
      <c r="AP2239" t="str">
        <f t="shared" si="1080"/>
        <v/>
      </c>
    </row>
    <row r="2240" spans="1:42" hidden="1" x14ac:dyDescent="0.35">
      <c r="A2240">
        <v>4087141</v>
      </c>
      <c r="B2240" t="s">
        <v>582</v>
      </c>
      <c r="C2240" t="s">
        <v>583</v>
      </c>
      <c r="D2240">
        <v>2017</v>
      </c>
      <c r="E2240" t="s">
        <v>620</v>
      </c>
      <c r="F2240" s="4">
        <v>62568</v>
      </c>
      <c r="G2240" t="s">
        <v>188</v>
      </c>
      <c r="H2240" t="s">
        <v>18</v>
      </c>
      <c r="I2240" t="s">
        <v>621</v>
      </c>
      <c r="K2240" t="s">
        <v>530</v>
      </c>
      <c r="L2240" t="s">
        <v>543</v>
      </c>
      <c r="N2240"/>
      <c r="O2240" s="1" t="str">
        <f t="shared" si="1081"/>
        <v>Yes</v>
      </c>
      <c r="Q2240">
        <v>2400</v>
      </c>
      <c r="R2240">
        <f t="shared" si="1070"/>
        <v>2400</v>
      </c>
      <c r="S2240">
        <v>6.47</v>
      </c>
      <c r="T2240" t="s">
        <v>622</v>
      </c>
      <c r="U2240">
        <f t="shared" si="1075"/>
        <v>2400</v>
      </c>
      <c r="V2240">
        <f t="shared" si="1083"/>
        <v>2400</v>
      </c>
      <c r="W2240" t="s">
        <v>648</v>
      </c>
      <c r="X2240" t="str">
        <f t="shared" si="1084"/>
        <v>Yes*</v>
      </c>
      <c r="AB2240" t="s">
        <v>358</v>
      </c>
      <c r="AC2240" t="str">
        <f t="shared" si="1072"/>
        <v>No</v>
      </c>
      <c r="AD2240" t="str">
        <f t="shared" si="1085"/>
        <v>No</v>
      </c>
      <c r="AE2240" t="str">
        <f t="shared" si="1086"/>
        <v>Yes</v>
      </c>
      <c r="AF2240" t="str">
        <f t="shared" si="1087"/>
        <v>Yes</v>
      </c>
      <c r="AG2240" t="str">
        <f t="shared" si="1088"/>
        <v>No</v>
      </c>
      <c r="AH2240" t="s">
        <v>349</v>
      </c>
      <c r="AI2240" t="s">
        <v>348</v>
      </c>
      <c r="AJ2240" t="str">
        <f t="shared" si="1082"/>
        <v/>
      </c>
      <c r="AK2240" t="str">
        <f t="shared" si="1062"/>
        <v/>
      </c>
      <c r="AL2240" t="str">
        <f t="shared" si="1063"/>
        <v>Consumer</v>
      </c>
      <c r="AM2240" t="str">
        <f t="shared" si="1077"/>
        <v>Industrial</v>
      </c>
      <c r="AN2240" t="str">
        <f t="shared" si="1078"/>
        <v/>
      </c>
      <c r="AO2240" t="str">
        <f t="shared" si="1079"/>
        <v>PAH</v>
      </c>
      <c r="AP2240" t="str">
        <f t="shared" si="1080"/>
        <v/>
      </c>
    </row>
    <row r="2241" spans="1:42" hidden="1" x14ac:dyDescent="0.35">
      <c r="A2241">
        <v>4087098</v>
      </c>
      <c r="B2241" t="s">
        <v>579</v>
      </c>
      <c r="C2241" t="s">
        <v>580</v>
      </c>
      <c r="D2241">
        <v>2017</v>
      </c>
      <c r="E2241" t="s">
        <v>620</v>
      </c>
      <c r="F2241" s="4">
        <v>62568</v>
      </c>
      <c r="G2241" t="s">
        <v>188</v>
      </c>
      <c r="H2241" t="s">
        <v>18</v>
      </c>
      <c r="I2241" t="s">
        <v>621</v>
      </c>
      <c r="K2241" t="s">
        <v>530</v>
      </c>
      <c r="L2241" t="s">
        <v>543</v>
      </c>
      <c r="N2241"/>
      <c r="O2241" s="1" t="str">
        <f t="shared" si="1081"/>
        <v>Yes</v>
      </c>
      <c r="Q2241">
        <v>4560</v>
      </c>
      <c r="R2241">
        <f t="shared" si="1070"/>
        <v>4560</v>
      </c>
      <c r="S2241">
        <v>6.47</v>
      </c>
      <c r="T2241" t="s">
        <v>622</v>
      </c>
      <c r="U2241">
        <f t="shared" si="1075"/>
        <v>4560</v>
      </c>
      <c r="V2241">
        <f t="shared" si="1083"/>
        <v>4560</v>
      </c>
      <c r="W2241" t="s">
        <v>648</v>
      </c>
      <c r="X2241" t="str">
        <f t="shared" si="1084"/>
        <v>Yes*</v>
      </c>
      <c r="AB2241" t="s">
        <v>358</v>
      </c>
      <c r="AC2241" t="str">
        <f t="shared" si="1072"/>
        <v>No</v>
      </c>
      <c r="AD2241" t="str">
        <f t="shared" si="1085"/>
        <v>No</v>
      </c>
      <c r="AE2241" t="str">
        <f t="shared" si="1086"/>
        <v>Yes</v>
      </c>
      <c r="AF2241" t="str">
        <f t="shared" si="1087"/>
        <v>Yes</v>
      </c>
      <c r="AG2241" t="str">
        <f t="shared" si="1088"/>
        <v>No</v>
      </c>
      <c r="AH2241" t="s">
        <v>349</v>
      </c>
      <c r="AI2241" t="s">
        <v>348</v>
      </c>
      <c r="AJ2241" t="str">
        <f t="shared" si="1082"/>
        <v/>
      </c>
      <c r="AK2241" t="str">
        <f t="shared" si="1062"/>
        <v/>
      </c>
      <c r="AL2241" t="str">
        <f t="shared" si="1063"/>
        <v>Consumer</v>
      </c>
      <c r="AM2241" t="str">
        <f t="shared" si="1077"/>
        <v>Industrial</v>
      </c>
      <c r="AN2241" t="str">
        <f t="shared" si="1078"/>
        <v/>
      </c>
      <c r="AO2241" t="str">
        <f t="shared" si="1079"/>
        <v>PAH</v>
      </c>
      <c r="AP2241" t="str">
        <f t="shared" si="1080"/>
        <v/>
      </c>
    </row>
    <row r="2242" spans="1:42" hidden="1" x14ac:dyDescent="0.35">
      <c r="A2242">
        <v>40870855</v>
      </c>
      <c r="B2242" t="s">
        <v>577</v>
      </c>
      <c r="C2242" t="s">
        <v>578</v>
      </c>
      <c r="D2242">
        <v>2017</v>
      </c>
      <c r="E2242" t="s">
        <v>620</v>
      </c>
      <c r="F2242" s="4">
        <v>62568</v>
      </c>
      <c r="G2242" t="s">
        <v>188</v>
      </c>
      <c r="H2242" t="s">
        <v>18</v>
      </c>
      <c r="I2242" t="s">
        <v>621</v>
      </c>
      <c r="K2242" t="s">
        <v>530</v>
      </c>
      <c r="L2242" t="s">
        <v>543</v>
      </c>
      <c r="N2242"/>
      <c r="O2242" s="1" t="str">
        <f t="shared" si="1081"/>
        <v>Yes</v>
      </c>
      <c r="Q2242">
        <v>7150</v>
      </c>
      <c r="R2242">
        <f t="shared" si="1070"/>
        <v>7150</v>
      </c>
      <c r="S2242">
        <v>6.47</v>
      </c>
      <c r="T2242" t="s">
        <v>622</v>
      </c>
      <c r="U2242">
        <f t="shared" si="1075"/>
        <v>7150</v>
      </c>
      <c r="V2242">
        <f t="shared" si="1083"/>
        <v>7150</v>
      </c>
      <c r="W2242" t="s">
        <v>648</v>
      </c>
      <c r="X2242" t="str">
        <f t="shared" si="1084"/>
        <v>Yes*</v>
      </c>
      <c r="AB2242" t="s">
        <v>358</v>
      </c>
      <c r="AC2242" t="str">
        <f t="shared" si="1072"/>
        <v>No</v>
      </c>
      <c r="AD2242" t="str">
        <f t="shared" si="1085"/>
        <v>No</v>
      </c>
      <c r="AE2242" t="str">
        <f t="shared" si="1086"/>
        <v>Yes</v>
      </c>
      <c r="AF2242" t="str">
        <f t="shared" si="1087"/>
        <v>Yes</v>
      </c>
      <c r="AG2242" t="str">
        <f t="shared" si="1088"/>
        <v>No</v>
      </c>
      <c r="AH2242" t="s">
        <v>349</v>
      </c>
      <c r="AI2242" t="s">
        <v>348</v>
      </c>
      <c r="AJ2242" t="str">
        <f t="shared" si="1082"/>
        <v/>
      </c>
      <c r="AK2242" t="str">
        <f t="shared" ref="AK2242:AK2305" si="1089">IF(AD2242="Yes", "PCP", "")</f>
        <v/>
      </c>
      <c r="AL2242" t="str">
        <f t="shared" ref="AL2242:AL2305" si="1090">IF(AE2242="Yes", "Consumer", "")</f>
        <v>Consumer</v>
      </c>
      <c r="AM2242" t="str">
        <f t="shared" si="1077"/>
        <v>Industrial</v>
      </c>
      <c r="AN2242" t="str">
        <f t="shared" si="1078"/>
        <v/>
      </c>
      <c r="AO2242" t="str">
        <f t="shared" si="1079"/>
        <v>PAH</v>
      </c>
      <c r="AP2242" t="str">
        <f t="shared" si="1080"/>
        <v/>
      </c>
    </row>
    <row r="2243" spans="1:42" hidden="1" x14ac:dyDescent="0.35">
      <c r="A2243">
        <v>4087014</v>
      </c>
      <c r="B2243" t="s">
        <v>575</v>
      </c>
      <c r="C2243" t="s">
        <v>576</v>
      </c>
      <c r="D2243">
        <v>2017</v>
      </c>
      <c r="E2243" t="s">
        <v>620</v>
      </c>
      <c r="F2243" s="4">
        <v>62568</v>
      </c>
      <c r="G2243" t="s">
        <v>188</v>
      </c>
      <c r="H2243" t="s">
        <v>18</v>
      </c>
      <c r="I2243" t="s">
        <v>621</v>
      </c>
      <c r="K2243" t="s">
        <v>530</v>
      </c>
      <c r="L2243" t="s">
        <v>543</v>
      </c>
      <c r="N2243"/>
      <c r="O2243" s="1" t="str">
        <f t="shared" si="1081"/>
        <v>Yes</v>
      </c>
      <c r="Q2243">
        <v>40</v>
      </c>
      <c r="R2243">
        <f t="shared" si="1070"/>
        <v>40</v>
      </c>
      <c r="S2243">
        <v>6.47</v>
      </c>
      <c r="T2243" t="s">
        <v>622</v>
      </c>
      <c r="U2243">
        <f t="shared" si="1075"/>
        <v>40</v>
      </c>
      <c r="V2243">
        <f t="shared" si="1083"/>
        <v>40</v>
      </c>
      <c r="W2243" t="s">
        <v>648</v>
      </c>
      <c r="X2243" t="str">
        <f t="shared" si="1084"/>
        <v>Yes*</v>
      </c>
      <c r="AB2243" t="s">
        <v>358</v>
      </c>
      <c r="AC2243" t="str">
        <f t="shared" si="1072"/>
        <v>No</v>
      </c>
      <c r="AD2243" t="str">
        <f t="shared" si="1085"/>
        <v>No</v>
      </c>
      <c r="AE2243" t="str">
        <f t="shared" si="1086"/>
        <v>Yes</v>
      </c>
      <c r="AF2243" t="str">
        <f t="shared" si="1087"/>
        <v>Yes</v>
      </c>
      <c r="AG2243" t="str">
        <f t="shared" si="1088"/>
        <v>No</v>
      </c>
      <c r="AH2243" t="s">
        <v>349</v>
      </c>
      <c r="AI2243" t="s">
        <v>348</v>
      </c>
      <c r="AJ2243" t="str">
        <f t="shared" si="1082"/>
        <v/>
      </c>
      <c r="AK2243" t="str">
        <f t="shared" si="1089"/>
        <v/>
      </c>
      <c r="AL2243" t="str">
        <f t="shared" si="1090"/>
        <v>Consumer</v>
      </c>
      <c r="AM2243" t="str">
        <f t="shared" si="1077"/>
        <v>Industrial</v>
      </c>
      <c r="AN2243" t="str">
        <f t="shared" si="1078"/>
        <v/>
      </c>
      <c r="AO2243" t="str">
        <f t="shared" si="1079"/>
        <v>PAH</v>
      </c>
      <c r="AP2243" t="str">
        <f t="shared" si="1080"/>
        <v/>
      </c>
    </row>
    <row r="2244" spans="1:42" hidden="1" x14ac:dyDescent="0.35">
      <c r="A2244" s="1">
        <v>440000090000005</v>
      </c>
      <c r="B2244" s="1" t="s">
        <v>589</v>
      </c>
      <c r="C2244" s="1" t="s">
        <v>590</v>
      </c>
      <c r="D2244" s="1">
        <v>2017</v>
      </c>
      <c r="E2244" s="1" t="s">
        <v>618</v>
      </c>
      <c r="F2244" s="1">
        <v>61944</v>
      </c>
      <c r="G2244" s="1" t="s">
        <v>203</v>
      </c>
      <c r="H2244" s="1" t="s">
        <v>36</v>
      </c>
      <c r="I2244" s="1" t="s">
        <v>596</v>
      </c>
      <c r="J2244" s="1">
        <v>4433</v>
      </c>
      <c r="K2244" s="1" t="s">
        <v>614</v>
      </c>
      <c r="L2244" s="1" t="s">
        <v>556</v>
      </c>
      <c r="M2244" s="1"/>
      <c r="N2244" s="1" t="s">
        <v>606</v>
      </c>
      <c r="O2244" s="1" t="str">
        <f t="shared" si="1081"/>
        <v>No</v>
      </c>
      <c r="P2244" s="1" t="s">
        <v>722</v>
      </c>
      <c r="Q2244" s="1">
        <v>0.32</v>
      </c>
      <c r="R2244" s="1">
        <f t="shared" si="1070"/>
        <v>0</v>
      </c>
      <c r="S2244" s="1">
        <v>0.32</v>
      </c>
      <c r="T2244" s="1" t="s">
        <v>7</v>
      </c>
      <c r="U2244" s="1">
        <f t="shared" si="1075"/>
        <v>0</v>
      </c>
      <c r="V2244" s="1">
        <f>S2244</f>
        <v>0.32</v>
      </c>
      <c r="W2244" s="1" t="s">
        <v>177</v>
      </c>
      <c r="X2244" s="1" t="str">
        <f t="shared" ref="X2244:X2275" si="1091">IF(N2244="E", "Yes", "No")</f>
        <v>No</v>
      </c>
      <c r="AB2244" s="1" t="s">
        <v>376</v>
      </c>
      <c r="AC2244" t="str">
        <f t="shared" si="1072"/>
        <v>No</v>
      </c>
      <c r="AD2244" t="str">
        <f t="shared" si="1085"/>
        <v>No</v>
      </c>
      <c r="AE2244" t="str">
        <f t="shared" si="1086"/>
        <v>No</v>
      </c>
      <c r="AF2244" t="str">
        <f t="shared" si="1087"/>
        <v>Yes</v>
      </c>
      <c r="AG2244" t="str">
        <f t="shared" si="1088"/>
        <v>No</v>
      </c>
      <c r="AH2244" s="1" t="s">
        <v>348</v>
      </c>
      <c r="AI2244" t="s">
        <v>348</v>
      </c>
      <c r="AJ2244" t="str">
        <f t="shared" si="1082"/>
        <v/>
      </c>
      <c r="AK2244" t="str">
        <f t="shared" si="1089"/>
        <v/>
      </c>
      <c r="AL2244" t="str">
        <f t="shared" si="1090"/>
        <v/>
      </c>
      <c r="AM2244" t="str">
        <f t="shared" si="1077"/>
        <v>Industrial</v>
      </c>
      <c r="AN2244" t="str">
        <f t="shared" si="1078"/>
        <v/>
      </c>
      <c r="AO2244" t="str">
        <f t="shared" si="1079"/>
        <v/>
      </c>
      <c r="AP2244" t="str">
        <f t="shared" si="1080"/>
        <v/>
      </c>
    </row>
    <row r="2245" spans="1:42" hidden="1" x14ac:dyDescent="0.35">
      <c r="A2245" s="1">
        <v>440000090000005</v>
      </c>
      <c r="B2245" s="1" t="s">
        <v>589</v>
      </c>
      <c r="C2245" s="1" t="s">
        <v>590</v>
      </c>
      <c r="D2245" s="1">
        <v>2017</v>
      </c>
      <c r="E2245" s="1" t="s">
        <v>618</v>
      </c>
      <c r="F2245" s="1">
        <v>68022</v>
      </c>
      <c r="G2245" s="1" t="s">
        <v>336</v>
      </c>
      <c r="H2245" s="1" t="s">
        <v>167</v>
      </c>
      <c r="I2245" s="1" t="s">
        <v>597</v>
      </c>
      <c r="J2245" s="1">
        <v>2440</v>
      </c>
      <c r="K2245" s="1" t="s">
        <v>345</v>
      </c>
      <c r="L2245" s="1" t="s">
        <v>345</v>
      </c>
      <c r="M2245" s="1"/>
      <c r="N2245" s="1" t="s">
        <v>606</v>
      </c>
      <c r="O2245" s="1" t="str">
        <f t="shared" si="1081"/>
        <v>No</v>
      </c>
      <c r="P2245" s="1" t="s">
        <v>722</v>
      </c>
      <c r="Q2245" s="1">
        <v>8.1999999999999993</v>
      </c>
      <c r="R2245" s="1">
        <f t="shared" si="1070"/>
        <v>0</v>
      </c>
      <c r="S2245" s="1">
        <v>2</v>
      </c>
      <c r="T2245" s="1" t="s">
        <v>30</v>
      </c>
      <c r="U2245" s="1">
        <f>R2245/1000</f>
        <v>0</v>
      </c>
      <c r="V2245" s="1">
        <f>S2245/1000</f>
        <v>2E-3</v>
      </c>
      <c r="W2245" s="1" t="s">
        <v>318</v>
      </c>
      <c r="X2245" s="1" t="str">
        <f t="shared" si="1091"/>
        <v>No</v>
      </c>
      <c r="AB2245" s="1" t="s">
        <v>445</v>
      </c>
      <c r="AC2245" t="str">
        <f t="shared" si="1072"/>
        <v>No</v>
      </c>
      <c r="AD2245" t="str">
        <f t="shared" si="1085"/>
        <v>No</v>
      </c>
      <c r="AE2245" t="str">
        <f t="shared" si="1086"/>
        <v>No</v>
      </c>
      <c r="AF2245" t="str">
        <f t="shared" si="1087"/>
        <v>No</v>
      </c>
      <c r="AG2245" t="str">
        <f t="shared" si="1088"/>
        <v>Yes</v>
      </c>
      <c r="AH2245" s="1" t="s">
        <v>348</v>
      </c>
      <c r="AI2245" t="s">
        <v>348</v>
      </c>
      <c r="AJ2245" t="str">
        <f t="shared" si="1082"/>
        <v/>
      </c>
      <c r="AK2245" t="str">
        <f t="shared" si="1089"/>
        <v/>
      </c>
      <c r="AL2245" t="str">
        <f t="shared" si="1090"/>
        <v/>
      </c>
      <c r="AM2245" t="str">
        <f t="shared" si="1077"/>
        <v/>
      </c>
      <c r="AN2245" t="str">
        <f t="shared" si="1078"/>
        <v>Pharmaceutical</v>
      </c>
      <c r="AO2245" t="str">
        <f t="shared" si="1079"/>
        <v/>
      </c>
      <c r="AP2245" t="str">
        <f t="shared" si="1080"/>
        <v/>
      </c>
    </row>
    <row r="2246" spans="1:42" hidden="1" x14ac:dyDescent="0.35">
      <c r="A2246" s="1">
        <v>440000090000005</v>
      </c>
      <c r="B2246" s="1" t="s">
        <v>589</v>
      </c>
      <c r="C2246" s="1" t="s">
        <v>590</v>
      </c>
      <c r="D2246" s="1">
        <v>2017</v>
      </c>
      <c r="E2246" s="1" t="s">
        <v>618</v>
      </c>
      <c r="F2246" s="1">
        <v>67436</v>
      </c>
      <c r="G2246" s="1" t="s">
        <v>234</v>
      </c>
      <c r="H2246" s="1" t="s">
        <v>72</v>
      </c>
      <c r="I2246" s="1" t="s">
        <v>597</v>
      </c>
      <c r="J2246" s="1">
        <v>2440</v>
      </c>
      <c r="K2246" s="1" t="s">
        <v>345</v>
      </c>
      <c r="L2246" s="1" t="s">
        <v>544</v>
      </c>
      <c r="M2246" s="1"/>
      <c r="N2246" s="1" t="s">
        <v>606</v>
      </c>
      <c r="O2246" s="1" t="str">
        <f t="shared" si="1081"/>
        <v>No</v>
      </c>
      <c r="P2246" s="1" t="s">
        <v>722</v>
      </c>
      <c r="Q2246" s="1">
        <v>20</v>
      </c>
      <c r="R2246" s="1">
        <f t="shared" si="1070"/>
        <v>0</v>
      </c>
      <c r="S2246" s="1">
        <v>20</v>
      </c>
      <c r="T2246" s="1" t="s">
        <v>30</v>
      </c>
      <c r="U2246" s="1">
        <f>R2246/1000</f>
        <v>0</v>
      </c>
      <c r="V2246" s="1">
        <f>S2246/1000</f>
        <v>0.02</v>
      </c>
      <c r="W2246" s="1" t="s">
        <v>231</v>
      </c>
      <c r="X2246" s="1" t="str">
        <f t="shared" si="1091"/>
        <v>No</v>
      </c>
      <c r="AB2246" t="s">
        <v>413</v>
      </c>
      <c r="AC2246" s="1" t="s">
        <v>349</v>
      </c>
      <c r="AD2246" t="str">
        <f t="shared" si="1085"/>
        <v>Yes</v>
      </c>
      <c r="AE2246" t="str">
        <f t="shared" si="1086"/>
        <v>Yes</v>
      </c>
      <c r="AF2246" t="str">
        <f t="shared" si="1087"/>
        <v>Yes</v>
      </c>
      <c r="AG2246" t="str">
        <f t="shared" si="1088"/>
        <v>Yes</v>
      </c>
      <c r="AH2246" s="1" t="s">
        <v>348</v>
      </c>
      <c r="AI2246" t="s">
        <v>348</v>
      </c>
      <c r="AJ2246" t="str">
        <f t="shared" si="1082"/>
        <v>Pesticide</v>
      </c>
      <c r="AK2246" t="str">
        <f t="shared" si="1089"/>
        <v>PCP</v>
      </c>
      <c r="AL2246" t="str">
        <f t="shared" si="1090"/>
        <v>Consumer</v>
      </c>
      <c r="AM2246" t="str">
        <f t="shared" si="1077"/>
        <v>Industrial</v>
      </c>
      <c r="AN2246" t="str">
        <f t="shared" si="1078"/>
        <v>Pharmaceutical</v>
      </c>
      <c r="AO2246" t="str">
        <f t="shared" si="1079"/>
        <v/>
      </c>
      <c r="AP2246" t="str">
        <f t="shared" si="1080"/>
        <v/>
      </c>
    </row>
    <row r="2247" spans="1:42" hidden="1" x14ac:dyDescent="0.35">
      <c r="A2247" s="1">
        <v>440000090000005</v>
      </c>
      <c r="B2247" s="1" t="s">
        <v>589</v>
      </c>
      <c r="C2247" s="1" t="s">
        <v>590</v>
      </c>
      <c r="D2247" s="1">
        <v>2017</v>
      </c>
      <c r="E2247" s="1" t="s">
        <v>618</v>
      </c>
      <c r="F2247" s="1">
        <v>62811</v>
      </c>
      <c r="G2247" s="1" t="s">
        <v>213</v>
      </c>
      <c r="H2247" s="1" t="s">
        <v>48</v>
      </c>
      <c r="I2247" s="1" t="s">
        <v>596</v>
      </c>
      <c r="J2247" s="1">
        <v>4433</v>
      </c>
      <c r="K2247" s="1" t="s">
        <v>614</v>
      </c>
      <c r="L2247" s="1" t="s">
        <v>548</v>
      </c>
      <c r="M2247" s="1"/>
      <c r="N2247" s="1" t="s">
        <v>606</v>
      </c>
      <c r="O2247" s="1" t="str">
        <f t="shared" si="1081"/>
        <v>No</v>
      </c>
      <c r="P2247" s="1" t="s">
        <v>722</v>
      </c>
      <c r="Q2247" s="1">
        <v>0.4</v>
      </c>
      <c r="R2247" s="1">
        <f t="shared" si="1070"/>
        <v>0</v>
      </c>
      <c r="S2247" s="1">
        <v>0.4</v>
      </c>
      <c r="T2247" s="1" t="s">
        <v>7</v>
      </c>
      <c r="U2247" s="1">
        <f>R2247/1</f>
        <v>0</v>
      </c>
      <c r="V2247" s="1">
        <f>S2247</f>
        <v>0.4</v>
      </c>
      <c r="W2247" s="1" t="s">
        <v>177</v>
      </c>
      <c r="X2247" s="1" t="str">
        <f t="shared" si="1091"/>
        <v>No</v>
      </c>
      <c r="AB2247" t="s">
        <v>387</v>
      </c>
      <c r="AC2247" t="str">
        <f t="shared" ref="AC2247:AC2254" si="1092">IF(ISNUMBER(SEARCH("Pesticide, active_ingredient", AB2247)), "Yes", "No")</f>
        <v>No</v>
      </c>
      <c r="AD2247" t="str">
        <f t="shared" si="1085"/>
        <v>Yes</v>
      </c>
      <c r="AE2247" t="str">
        <f t="shared" si="1086"/>
        <v>Yes</v>
      </c>
      <c r="AF2247" t="str">
        <f t="shared" si="1087"/>
        <v>Yes</v>
      </c>
      <c r="AG2247" t="str">
        <f t="shared" si="1088"/>
        <v>Yes</v>
      </c>
      <c r="AH2247" s="1" t="s">
        <v>348</v>
      </c>
      <c r="AI2247" t="s">
        <v>348</v>
      </c>
      <c r="AJ2247" t="str">
        <f t="shared" si="1082"/>
        <v/>
      </c>
      <c r="AK2247" t="str">
        <f t="shared" si="1089"/>
        <v>PCP</v>
      </c>
      <c r="AL2247" t="str">
        <f t="shared" si="1090"/>
        <v>Consumer</v>
      </c>
      <c r="AM2247" t="str">
        <f t="shared" si="1077"/>
        <v>Industrial</v>
      </c>
      <c r="AN2247" t="str">
        <f t="shared" si="1078"/>
        <v>Pharmaceutical</v>
      </c>
      <c r="AO2247" t="str">
        <f t="shared" si="1079"/>
        <v/>
      </c>
      <c r="AP2247" t="str">
        <f t="shared" si="1080"/>
        <v/>
      </c>
    </row>
    <row r="2248" spans="1:42" hidden="1" x14ac:dyDescent="0.35">
      <c r="A2248" s="1">
        <v>440000090000005</v>
      </c>
      <c r="B2248" s="1" t="s">
        <v>589</v>
      </c>
      <c r="C2248" s="1" t="s">
        <v>590</v>
      </c>
      <c r="D2248" s="1">
        <v>2017</v>
      </c>
      <c r="E2248" s="1" t="s">
        <v>618</v>
      </c>
      <c r="F2248" s="1">
        <v>62812</v>
      </c>
      <c r="G2248" s="1" t="s">
        <v>709</v>
      </c>
      <c r="H2248" s="1" t="s">
        <v>49</v>
      </c>
      <c r="I2248" s="1" t="s">
        <v>596</v>
      </c>
      <c r="J2248" s="1">
        <v>4433</v>
      </c>
      <c r="K2248" s="1" t="s">
        <v>614</v>
      </c>
      <c r="L2248" s="1" t="s">
        <v>554</v>
      </c>
      <c r="M2248" s="1"/>
      <c r="N2248" s="1" t="s">
        <v>606</v>
      </c>
      <c r="O2248" s="1" t="str">
        <f t="shared" si="1081"/>
        <v>No</v>
      </c>
      <c r="P2248" s="1" t="s">
        <v>722</v>
      </c>
      <c r="Q2248" s="1">
        <v>0.04</v>
      </c>
      <c r="R2248" s="1">
        <f t="shared" si="1070"/>
        <v>0</v>
      </c>
      <c r="S2248" s="1">
        <v>0.04</v>
      </c>
      <c r="T2248" s="1" t="s">
        <v>7</v>
      </c>
      <c r="U2248" s="1">
        <f>R2248/1</f>
        <v>0</v>
      </c>
      <c r="V2248" s="1">
        <f>S2248</f>
        <v>0.04</v>
      </c>
      <c r="W2248" s="1" t="s">
        <v>177</v>
      </c>
      <c r="X2248" s="1" t="str">
        <f t="shared" si="1091"/>
        <v>No</v>
      </c>
      <c r="AB2248" s="1" t="s">
        <v>388</v>
      </c>
      <c r="AC2248" t="str">
        <f t="shared" si="1092"/>
        <v>No</v>
      </c>
      <c r="AD2248" t="str">
        <f t="shared" si="1085"/>
        <v>No</v>
      </c>
      <c r="AE2248" t="str">
        <f t="shared" si="1086"/>
        <v>Yes</v>
      </c>
      <c r="AF2248" t="str">
        <f t="shared" si="1087"/>
        <v>No</v>
      </c>
      <c r="AG2248" t="str">
        <f t="shared" si="1088"/>
        <v>No</v>
      </c>
      <c r="AH2248" s="1" t="s">
        <v>348</v>
      </c>
      <c r="AI2248" t="s">
        <v>348</v>
      </c>
      <c r="AJ2248" t="str">
        <f t="shared" si="1082"/>
        <v/>
      </c>
      <c r="AK2248" t="str">
        <f t="shared" si="1089"/>
        <v/>
      </c>
      <c r="AL2248" t="str">
        <f t="shared" si="1090"/>
        <v>Consumer</v>
      </c>
      <c r="AM2248" t="str">
        <f t="shared" si="1077"/>
        <v/>
      </c>
      <c r="AN2248" t="str">
        <f t="shared" si="1078"/>
        <v/>
      </c>
      <c r="AO2248" t="str">
        <f t="shared" si="1079"/>
        <v/>
      </c>
      <c r="AP2248" t="str">
        <f t="shared" si="1080"/>
        <v/>
      </c>
    </row>
    <row r="2249" spans="1:42" hidden="1" x14ac:dyDescent="0.35">
      <c r="A2249" s="1">
        <v>440000090000005</v>
      </c>
      <c r="B2249" s="1" t="s">
        <v>589</v>
      </c>
      <c r="C2249" s="1" t="s">
        <v>590</v>
      </c>
      <c r="D2249" s="1">
        <v>2017</v>
      </c>
      <c r="E2249" s="1" t="s">
        <v>618</v>
      </c>
      <c r="F2249" s="1">
        <v>67484</v>
      </c>
      <c r="G2249" s="1" t="s">
        <v>274</v>
      </c>
      <c r="H2249" s="1" t="s">
        <v>110</v>
      </c>
      <c r="I2249" s="1" t="s">
        <v>597</v>
      </c>
      <c r="J2249" s="1">
        <v>2440</v>
      </c>
      <c r="K2249" s="1" t="s">
        <v>345</v>
      </c>
      <c r="L2249" s="1" t="s">
        <v>345</v>
      </c>
      <c r="M2249" s="1"/>
      <c r="N2249" s="1" t="s">
        <v>606</v>
      </c>
      <c r="O2249" s="1" t="str">
        <f t="shared" si="1081"/>
        <v>No</v>
      </c>
      <c r="P2249" s="1" t="s">
        <v>722</v>
      </c>
      <c r="Q2249" s="1">
        <v>80</v>
      </c>
      <c r="R2249" s="1">
        <f t="shared" si="1070"/>
        <v>0</v>
      </c>
      <c r="S2249" s="1">
        <v>22</v>
      </c>
      <c r="T2249" s="1" t="s">
        <v>30</v>
      </c>
      <c r="U2249" s="1">
        <f t="shared" ref="U2249:V2253" si="1093">R2249/1000</f>
        <v>0</v>
      </c>
      <c r="V2249" s="1">
        <f t="shared" si="1093"/>
        <v>2.1999999999999999E-2</v>
      </c>
      <c r="W2249" s="1" t="s">
        <v>231</v>
      </c>
      <c r="X2249" s="1" t="str">
        <f t="shared" si="1091"/>
        <v>No</v>
      </c>
      <c r="AB2249" t="s">
        <v>450</v>
      </c>
      <c r="AC2249" t="str">
        <f t="shared" si="1092"/>
        <v>No</v>
      </c>
      <c r="AD2249" t="str">
        <f t="shared" si="1085"/>
        <v>No</v>
      </c>
      <c r="AE2249" t="str">
        <f t="shared" si="1086"/>
        <v>No</v>
      </c>
      <c r="AF2249" t="str">
        <f t="shared" si="1087"/>
        <v>No</v>
      </c>
      <c r="AG2249" t="str">
        <f t="shared" si="1088"/>
        <v>Yes</v>
      </c>
      <c r="AH2249" s="1" t="s">
        <v>348</v>
      </c>
      <c r="AI2249" t="s">
        <v>348</v>
      </c>
      <c r="AJ2249" t="str">
        <f t="shared" si="1082"/>
        <v/>
      </c>
      <c r="AK2249" t="str">
        <f t="shared" si="1089"/>
        <v/>
      </c>
      <c r="AL2249" t="str">
        <f t="shared" si="1090"/>
        <v/>
      </c>
      <c r="AM2249" t="str">
        <f t="shared" si="1077"/>
        <v/>
      </c>
      <c r="AN2249" t="str">
        <f t="shared" si="1078"/>
        <v>Pharmaceutical</v>
      </c>
      <c r="AO2249" t="str">
        <f t="shared" si="1079"/>
        <v/>
      </c>
      <c r="AP2249" t="str">
        <f t="shared" si="1080"/>
        <v/>
      </c>
    </row>
    <row r="2250" spans="1:42" hidden="1" x14ac:dyDescent="0.35">
      <c r="A2250" s="1">
        <v>440000090000005</v>
      </c>
      <c r="B2250" s="1" t="s">
        <v>589</v>
      </c>
      <c r="C2250" s="1" t="s">
        <v>590</v>
      </c>
      <c r="D2250" s="1">
        <v>2017</v>
      </c>
      <c r="E2250" s="1" t="s">
        <v>618</v>
      </c>
      <c r="F2250" s="1">
        <v>67437</v>
      </c>
      <c r="G2250" s="1" t="s">
        <v>235</v>
      </c>
      <c r="H2250" s="1" t="s">
        <v>73</v>
      </c>
      <c r="I2250" s="1" t="s">
        <v>597</v>
      </c>
      <c r="J2250" s="1">
        <v>2440</v>
      </c>
      <c r="K2250" s="1" t="s">
        <v>345</v>
      </c>
      <c r="L2250" s="1" t="s">
        <v>561</v>
      </c>
      <c r="M2250" s="1"/>
      <c r="N2250" s="1" t="s">
        <v>606</v>
      </c>
      <c r="O2250" s="1" t="str">
        <f t="shared" si="1081"/>
        <v>No</v>
      </c>
      <c r="P2250" s="1" t="s">
        <v>722</v>
      </c>
      <c r="Q2250" s="1">
        <v>6.7</v>
      </c>
      <c r="R2250" s="1">
        <f t="shared" si="1070"/>
        <v>0</v>
      </c>
      <c r="S2250" s="1">
        <v>6.7</v>
      </c>
      <c r="T2250" s="1" t="s">
        <v>30</v>
      </c>
      <c r="U2250" s="1">
        <f t="shared" si="1093"/>
        <v>0</v>
      </c>
      <c r="V2250" s="1">
        <f t="shared" si="1093"/>
        <v>6.7000000000000002E-3</v>
      </c>
      <c r="W2250" s="1" t="s">
        <v>231</v>
      </c>
      <c r="X2250" s="1" t="str">
        <f t="shared" si="1091"/>
        <v>No</v>
      </c>
      <c r="AB2250" t="s">
        <v>414</v>
      </c>
      <c r="AC2250" t="str">
        <f t="shared" si="1092"/>
        <v>No</v>
      </c>
      <c r="AD2250" t="str">
        <f t="shared" si="1085"/>
        <v>No</v>
      </c>
      <c r="AE2250" t="str">
        <f t="shared" si="1086"/>
        <v>No</v>
      </c>
      <c r="AF2250" t="str">
        <f t="shared" si="1087"/>
        <v>Yes</v>
      </c>
      <c r="AG2250" t="str">
        <f t="shared" si="1088"/>
        <v>Yes</v>
      </c>
      <c r="AH2250" s="1" t="s">
        <v>348</v>
      </c>
      <c r="AI2250" t="s">
        <v>348</v>
      </c>
      <c r="AJ2250" t="str">
        <f t="shared" si="1082"/>
        <v/>
      </c>
      <c r="AK2250" t="str">
        <f t="shared" si="1089"/>
        <v/>
      </c>
      <c r="AL2250" t="str">
        <f t="shared" si="1090"/>
        <v/>
      </c>
      <c r="AM2250" t="str">
        <f t="shared" si="1077"/>
        <v>Industrial</v>
      </c>
      <c r="AN2250" t="str">
        <f t="shared" si="1078"/>
        <v>Pharmaceutical</v>
      </c>
      <c r="AO2250" t="str">
        <f t="shared" si="1079"/>
        <v/>
      </c>
      <c r="AP2250" t="str">
        <f t="shared" si="1080"/>
        <v/>
      </c>
    </row>
    <row r="2251" spans="1:42" hidden="1" x14ac:dyDescent="0.35">
      <c r="A2251" s="1">
        <v>440000090000005</v>
      </c>
      <c r="B2251" s="1" t="s">
        <v>589</v>
      </c>
      <c r="C2251" s="1" t="s">
        <v>590</v>
      </c>
      <c r="D2251" s="1">
        <v>2017</v>
      </c>
      <c r="E2251" s="1" t="s">
        <v>618</v>
      </c>
      <c r="F2251" s="1">
        <v>68250</v>
      </c>
      <c r="G2251" s="1" t="s">
        <v>337</v>
      </c>
      <c r="H2251" s="1" t="s">
        <v>168</v>
      </c>
      <c r="I2251" s="1" t="s">
        <v>597</v>
      </c>
      <c r="J2251" s="1">
        <v>2440</v>
      </c>
      <c r="K2251" s="1" t="s">
        <v>345</v>
      </c>
      <c r="L2251" s="1" t="s">
        <v>561</v>
      </c>
      <c r="M2251" s="1"/>
      <c r="N2251" s="1" t="s">
        <v>606</v>
      </c>
      <c r="O2251" s="1" t="str">
        <f t="shared" si="1081"/>
        <v>No</v>
      </c>
      <c r="P2251" s="1" t="s">
        <v>722</v>
      </c>
      <c r="Q2251" s="1">
        <v>21</v>
      </c>
      <c r="R2251" s="1">
        <f t="shared" si="1070"/>
        <v>0</v>
      </c>
      <c r="S2251" s="1">
        <v>21</v>
      </c>
      <c r="T2251" s="1" t="s">
        <v>30</v>
      </c>
      <c r="U2251" s="1">
        <f t="shared" si="1093"/>
        <v>0</v>
      </c>
      <c r="V2251" s="1">
        <f t="shared" si="1093"/>
        <v>2.1000000000000001E-2</v>
      </c>
      <c r="W2251" s="1" t="s">
        <v>318</v>
      </c>
      <c r="X2251" s="1" t="str">
        <f t="shared" si="1091"/>
        <v>No</v>
      </c>
      <c r="AB2251" t="s">
        <v>504</v>
      </c>
      <c r="AC2251" t="str">
        <f t="shared" si="1092"/>
        <v>No</v>
      </c>
      <c r="AD2251" t="str">
        <f t="shared" si="1085"/>
        <v>No</v>
      </c>
      <c r="AE2251" t="str">
        <f t="shared" si="1086"/>
        <v>No</v>
      </c>
      <c r="AF2251" t="str">
        <f t="shared" si="1087"/>
        <v>Yes</v>
      </c>
      <c r="AG2251" t="str">
        <f t="shared" si="1088"/>
        <v>Yes</v>
      </c>
      <c r="AH2251" s="1" t="s">
        <v>348</v>
      </c>
      <c r="AI2251" t="s">
        <v>348</v>
      </c>
      <c r="AJ2251" t="str">
        <f t="shared" si="1082"/>
        <v/>
      </c>
      <c r="AK2251" t="str">
        <f t="shared" si="1089"/>
        <v/>
      </c>
      <c r="AL2251" t="str">
        <f t="shared" si="1090"/>
        <v/>
      </c>
      <c r="AM2251" t="str">
        <f t="shared" si="1077"/>
        <v>Industrial</v>
      </c>
      <c r="AN2251" t="str">
        <f t="shared" si="1078"/>
        <v>Pharmaceutical</v>
      </c>
      <c r="AO2251" t="str">
        <f t="shared" si="1079"/>
        <v/>
      </c>
      <c r="AP2251" t="str">
        <f t="shared" si="1080"/>
        <v/>
      </c>
    </row>
    <row r="2252" spans="1:42" hidden="1" x14ac:dyDescent="0.35">
      <c r="A2252" s="1">
        <v>440000090000005</v>
      </c>
      <c r="B2252" s="1" t="s">
        <v>589</v>
      </c>
      <c r="C2252" s="1" t="s">
        <v>590</v>
      </c>
      <c r="D2252" s="1">
        <v>2017</v>
      </c>
      <c r="E2252" s="1" t="s">
        <v>618</v>
      </c>
      <c r="F2252" s="1">
        <v>67522</v>
      </c>
      <c r="G2252" s="1" t="s">
        <v>306</v>
      </c>
      <c r="H2252" s="1" t="s">
        <v>140</v>
      </c>
      <c r="I2252" s="1" t="s">
        <v>597</v>
      </c>
      <c r="J2252" s="1">
        <v>2440</v>
      </c>
      <c r="K2252" s="1" t="s">
        <v>345</v>
      </c>
      <c r="L2252" s="1" t="s">
        <v>345</v>
      </c>
      <c r="M2252" s="1"/>
      <c r="N2252" s="1" t="s">
        <v>606</v>
      </c>
      <c r="O2252" s="1" t="str">
        <f t="shared" si="1081"/>
        <v>No</v>
      </c>
      <c r="P2252" s="1" t="s">
        <v>722</v>
      </c>
      <c r="Q2252" s="1">
        <v>37</v>
      </c>
      <c r="R2252" s="1">
        <f t="shared" si="1070"/>
        <v>0</v>
      </c>
      <c r="S2252" s="1">
        <v>37</v>
      </c>
      <c r="T2252" s="1" t="s">
        <v>30</v>
      </c>
      <c r="U2252" s="1">
        <f t="shared" si="1093"/>
        <v>0</v>
      </c>
      <c r="V2252" s="1">
        <f t="shared" si="1093"/>
        <v>3.6999999999999998E-2</v>
      </c>
      <c r="W2252" s="1" t="s">
        <v>231</v>
      </c>
      <c r="X2252" s="1" t="str">
        <f t="shared" si="1091"/>
        <v>No</v>
      </c>
      <c r="AB2252" t="s">
        <v>481</v>
      </c>
      <c r="AC2252" t="str">
        <f t="shared" si="1092"/>
        <v>No</v>
      </c>
      <c r="AD2252" t="str">
        <f t="shared" si="1085"/>
        <v>No</v>
      </c>
      <c r="AE2252" t="str">
        <f t="shared" si="1086"/>
        <v>No</v>
      </c>
      <c r="AF2252" t="str">
        <f t="shared" si="1087"/>
        <v>No</v>
      </c>
      <c r="AG2252" t="str">
        <f t="shared" si="1088"/>
        <v>Yes</v>
      </c>
      <c r="AH2252" s="1" t="s">
        <v>348</v>
      </c>
      <c r="AI2252" t="s">
        <v>348</v>
      </c>
      <c r="AJ2252" t="str">
        <f t="shared" si="1082"/>
        <v/>
      </c>
      <c r="AK2252" t="str">
        <f t="shared" si="1089"/>
        <v/>
      </c>
      <c r="AL2252" t="str">
        <f t="shared" si="1090"/>
        <v/>
      </c>
      <c r="AM2252" t="str">
        <f t="shared" si="1077"/>
        <v/>
      </c>
      <c r="AN2252" t="str">
        <f t="shared" si="1078"/>
        <v>Pharmaceutical</v>
      </c>
      <c r="AO2252" t="str">
        <f t="shared" si="1079"/>
        <v/>
      </c>
      <c r="AP2252" t="str">
        <f t="shared" si="1080"/>
        <v/>
      </c>
    </row>
    <row r="2253" spans="1:42" hidden="1" x14ac:dyDescent="0.35">
      <c r="A2253" s="1">
        <v>440000090000005</v>
      </c>
      <c r="B2253" s="1" t="s">
        <v>589</v>
      </c>
      <c r="C2253" s="1" t="s">
        <v>590</v>
      </c>
      <c r="D2253" s="1">
        <v>2017</v>
      </c>
      <c r="E2253" s="1" t="s">
        <v>618</v>
      </c>
      <c r="F2253" s="1">
        <v>67461</v>
      </c>
      <c r="G2253" s="1" t="s">
        <v>256</v>
      </c>
      <c r="H2253" s="1" t="s">
        <v>93</v>
      </c>
      <c r="I2253" s="1" t="s">
        <v>597</v>
      </c>
      <c r="J2253" s="1">
        <v>2440</v>
      </c>
      <c r="K2253" s="1" t="s">
        <v>345</v>
      </c>
      <c r="L2253" s="1" t="s">
        <v>563</v>
      </c>
      <c r="M2253" s="1"/>
      <c r="N2253" s="1" t="s">
        <v>606</v>
      </c>
      <c r="O2253" s="1" t="str">
        <f t="shared" si="1081"/>
        <v>No</v>
      </c>
      <c r="P2253" s="1" t="s">
        <v>722</v>
      </c>
      <c r="Q2253" s="1">
        <v>8.1</v>
      </c>
      <c r="R2253" s="1">
        <f t="shared" si="1070"/>
        <v>0</v>
      </c>
      <c r="S2253" s="1">
        <v>4.4000000000000004</v>
      </c>
      <c r="T2253" s="1" t="s">
        <v>30</v>
      </c>
      <c r="U2253" s="1">
        <f t="shared" si="1093"/>
        <v>0</v>
      </c>
      <c r="V2253" s="1">
        <f t="shared" si="1093"/>
        <v>4.4000000000000003E-3</v>
      </c>
      <c r="W2253" s="1" t="s">
        <v>231</v>
      </c>
      <c r="X2253" s="1" t="str">
        <f t="shared" si="1091"/>
        <v>No</v>
      </c>
      <c r="AB2253" t="s">
        <v>432</v>
      </c>
      <c r="AC2253" t="str">
        <f t="shared" si="1092"/>
        <v>No</v>
      </c>
      <c r="AD2253" t="str">
        <f t="shared" si="1085"/>
        <v>Yes</v>
      </c>
      <c r="AE2253" t="str">
        <f t="shared" si="1086"/>
        <v>No</v>
      </c>
      <c r="AF2253" t="str">
        <f t="shared" si="1087"/>
        <v>No</v>
      </c>
      <c r="AG2253" t="str">
        <f t="shared" si="1088"/>
        <v>Yes</v>
      </c>
      <c r="AH2253" s="1" t="s">
        <v>348</v>
      </c>
      <c r="AI2253" t="s">
        <v>348</v>
      </c>
      <c r="AJ2253" t="str">
        <f t="shared" si="1082"/>
        <v/>
      </c>
      <c r="AK2253" t="str">
        <f t="shared" si="1089"/>
        <v>PCP</v>
      </c>
      <c r="AL2253" t="str">
        <f t="shared" si="1090"/>
        <v/>
      </c>
      <c r="AM2253" t="str">
        <f t="shared" si="1077"/>
        <v/>
      </c>
      <c r="AN2253" t="str">
        <f t="shared" si="1078"/>
        <v>Pharmaceutical</v>
      </c>
      <c r="AO2253" t="str">
        <f t="shared" si="1079"/>
        <v/>
      </c>
      <c r="AP2253" t="str">
        <f t="shared" si="1080"/>
        <v/>
      </c>
    </row>
    <row r="2254" spans="1:42" hidden="1" x14ac:dyDescent="0.35">
      <c r="A2254" s="1">
        <v>440000090000005</v>
      </c>
      <c r="B2254" s="1" t="s">
        <v>589</v>
      </c>
      <c r="C2254" s="1" t="s">
        <v>590</v>
      </c>
      <c r="D2254" s="1">
        <v>2017</v>
      </c>
      <c r="E2254" s="1" t="s">
        <v>618</v>
      </c>
      <c r="F2254" s="1">
        <v>34220</v>
      </c>
      <c r="G2254" s="1" t="s">
        <v>182</v>
      </c>
      <c r="H2254" s="1" t="s">
        <v>12</v>
      </c>
      <c r="I2254" s="1" t="s">
        <v>596</v>
      </c>
      <c r="J2254" s="1">
        <v>4433</v>
      </c>
      <c r="K2254" s="1" t="s">
        <v>614</v>
      </c>
      <c r="L2254" s="1" t="s">
        <v>546</v>
      </c>
      <c r="M2254" s="1"/>
      <c r="N2254" s="1" t="s">
        <v>606</v>
      </c>
      <c r="O2254" s="1" t="str">
        <f t="shared" si="1081"/>
        <v>No</v>
      </c>
      <c r="P2254" s="1" t="s">
        <v>722</v>
      </c>
      <c r="Q2254" s="1">
        <v>0.02</v>
      </c>
      <c r="R2254" s="1">
        <f t="shared" si="1070"/>
        <v>0</v>
      </c>
      <c r="S2254" s="1">
        <v>0.02</v>
      </c>
      <c r="T2254" s="1" t="s">
        <v>7</v>
      </c>
      <c r="U2254" s="1">
        <f>R2254/1</f>
        <v>0</v>
      </c>
      <c r="V2254" s="1">
        <f>S2254</f>
        <v>0.02</v>
      </c>
      <c r="W2254" s="1" t="s">
        <v>177</v>
      </c>
      <c r="X2254" s="1" t="str">
        <f t="shared" si="1091"/>
        <v>No</v>
      </c>
      <c r="AB2254" t="s">
        <v>354</v>
      </c>
      <c r="AC2254" t="str">
        <f t="shared" si="1092"/>
        <v>No</v>
      </c>
      <c r="AD2254" t="str">
        <f t="shared" si="1085"/>
        <v>Yes</v>
      </c>
      <c r="AE2254" t="str">
        <f t="shared" si="1086"/>
        <v>Yes</v>
      </c>
      <c r="AF2254" t="str">
        <f t="shared" si="1087"/>
        <v>Yes</v>
      </c>
      <c r="AG2254" t="str">
        <f t="shared" si="1088"/>
        <v>No</v>
      </c>
      <c r="AH2254" t="s">
        <v>349</v>
      </c>
      <c r="AI2254" t="s">
        <v>348</v>
      </c>
      <c r="AJ2254" t="str">
        <f t="shared" si="1082"/>
        <v/>
      </c>
      <c r="AK2254" t="str">
        <f t="shared" si="1089"/>
        <v>PCP</v>
      </c>
      <c r="AL2254" t="str">
        <f t="shared" si="1090"/>
        <v>Consumer</v>
      </c>
      <c r="AM2254" t="str">
        <f t="shared" ref="AM2254:AM2285" si="1094">IF(AF2254="Yes", "Industrial", "")</f>
        <v>Industrial</v>
      </c>
      <c r="AN2254" t="str">
        <f t="shared" ref="AN2254:AN2285" si="1095">IF(AG2254="Yes", "Pharmaceutical", "")</f>
        <v/>
      </c>
      <c r="AO2254" t="str">
        <f t="shared" ref="AO2254:AO2285" si="1096">IF(AH2254="Yes", "PAH", "")</f>
        <v>PAH</v>
      </c>
      <c r="AP2254" t="str">
        <f t="shared" ref="AP2254:AP2285" si="1097">IF(AI2254="Yes", "Other", "")</f>
        <v/>
      </c>
    </row>
    <row r="2255" spans="1:42" hidden="1" x14ac:dyDescent="0.35">
      <c r="A2255" s="1">
        <v>440000090000005</v>
      </c>
      <c r="B2255" s="1" t="s">
        <v>589</v>
      </c>
      <c r="C2255" s="1" t="s">
        <v>590</v>
      </c>
      <c r="D2255" s="1">
        <v>2017</v>
      </c>
      <c r="E2255" s="1" t="s">
        <v>618</v>
      </c>
      <c r="F2255" s="1">
        <v>62813</v>
      </c>
      <c r="G2255" s="1" t="s">
        <v>601</v>
      </c>
      <c r="H2255" s="1" t="s">
        <v>50</v>
      </c>
      <c r="I2255" s="1" t="s">
        <v>596</v>
      </c>
      <c r="J2255" s="1">
        <v>4433</v>
      </c>
      <c r="K2255" s="1" t="s">
        <v>614</v>
      </c>
      <c r="L2255" s="1" t="s">
        <v>708</v>
      </c>
      <c r="M2255" s="1" t="s">
        <v>507</v>
      </c>
      <c r="N2255" s="1" t="s">
        <v>607</v>
      </c>
      <c r="O2255" s="1" t="str">
        <f t="shared" si="1081"/>
        <v>Yes</v>
      </c>
      <c r="P2255" s="1" t="s">
        <v>349</v>
      </c>
      <c r="Q2255">
        <v>2.3800000000000002E-2</v>
      </c>
      <c r="R2255">
        <v>2.3800000000000002E-2</v>
      </c>
      <c r="S2255" s="1">
        <v>0.04</v>
      </c>
      <c r="T2255" s="1" t="s">
        <v>7</v>
      </c>
      <c r="U2255" s="1">
        <v>2.3800000000000002E-2</v>
      </c>
      <c r="V2255" s="1">
        <f>S2255</f>
        <v>0.04</v>
      </c>
      <c r="W2255" s="1" t="s">
        <v>177</v>
      </c>
      <c r="X2255" s="1" t="str">
        <f t="shared" si="1091"/>
        <v>Yes</v>
      </c>
      <c r="AB2255" t="s">
        <v>389</v>
      </c>
      <c r="AC2255" s="1" t="s">
        <v>349</v>
      </c>
      <c r="AD2255" t="str">
        <f t="shared" si="1085"/>
        <v>Yes</v>
      </c>
      <c r="AE2255" t="str">
        <f t="shared" si="1086"/>
        <v>Yes</v>
      </c>
      <c r="AF2255" t="str">
        <f t="shared" si="1087"/>
        <v>Yes</v>
      </c>
      <c r="AG2255" t="str">
        <f t="shared" si="1088"/>
        <v>No</v>
      </c>
      <c r="AH2255" s="1" t="s">
        <v>348</v>
      </c>
      <c r="AI2255" t="s">
        <v>348</v>
      </c>
      <c r="AJ2255" t="str">
        <f t="shared" si="1082"/>
        <v>Pesticide</v>
      </c>
      <c r="AK2255" t="str">
        <f t="shared" si="1089"/>
        <v>PCP</v>
      </c>
      <c r="AL2255" t="str">
        <f t="shared" si="1090"/>
        <v>Consumer</v>
      </c>
      <c r="AM2255" t="str">
        <f t="shared" si="1094"/>
        <v>Industrial</v>
      </c>
      <c r="AN2255" t="str">
        <f t="shared" si="1095"/>
        <v/>
      </c>
      <c r="AO2255" t="str">
        <f t="shared" si="1096"/>
        <v/>
      </c>
      <c r="AP2255" t="str">
        <f t="shared" si="1097"/>
        <v/>
      </c>
    </row>
    <row r="2256" spans="1:42" hidden="1" x14ac:dyDescent="0.35">
      <c r="A2256" s="1">
        <v>440000090000005</v>
      </c>
      <c r="B2256" s="1" t="s">
        <v>589</v>
      </c>
      <c r="C2256" s="1" t="s">
        <v>590</v>
      </c>
      <c r="D2256" s="1">
        <v>2017</v>
      </c>
      <c r="E2256" s="1" t="s">
        <v>618</v>
      </c>
      <c r="F2256" s="1">
        <v>67477</v>
      </c>
      <c r="G2256" s="1" t="s">
        <v>268</v>
      </c>
      <c r="H2256" s="1" t="s">
        <v>105</v>
      </c>
      <c r="I2256" s="1" t="s">
        <v>597</v>
      </c>
      <c r="J2256" s="1">
        <v>2440</v>
      </c>
      <c r="K2256" s="1" t="s">
        <v>345</v>
      </c>
      <c r="L2256" s="1" t="s">
        <v>561</v>
      </c>
      <c r="M2256" s="1"/>
      <c r="N2256" s="1" t="s">
        <v>606</v>
      </c>
      <c r="O2256" s="1" t="str">
        <f t="shared" si="1081"/>
        <v>No</v>
      </c>
      <c r="P2256" s="1" t="s">
        <v>722</v>
      </c>
      <c r="Q2256" s="1">
        <v>116</v>
      </c>
      <c r="R2256" s="1">
        <f t="shared" ref="R2256:R2287" si="1098">IF(O2256="No", 0, Q2256)</f>
        <v>0</v>
      </c>
      <c r="S2256" s="1">
        <v>50</v>
      </c>
      <c r="T2256" s="1" t="s">
        <v>30</v>
      </c>
      <c r="U2256" s="1">
        <f t="shared" ref="U2256:V2258" si="1099">R2256/1000</f>
        <v>0</v>
      </c>
      <c r="V2256" s="1">
        <f t="shared" si="1099"/>
        <v>0.05</v>
      </c>
      <c r="W2256" s="1" t="s">
        <v>231</v>
      </c>
      <c r="X2256" s="1" t="str">
        <f t="shared" si="1091"/>
        <v>No</v>
      </c>
      <c r="AB2256" t="s">
        <v>444</v>
      </c>
      <c r="AC2256" t="str">
        <f>IF(ISNUMBER(SEARCH("Pesticide, active_ingredient", AB2256)), "Yes", "No")</f>
        <v>No</v>
      </c>
      <c r="AD2256" t="str">
        <f t="shared" si="1085"/>
        <v>No</v>
      </c>
      <c r="AE2256" t="str">
        <f t="shared" si="1086"/>
        <v>No</v>
      </c>
      <c r="AF2256" t="str">
        <f t="shared" si="1087"/>
        <v>Yes</v>
      </c>
      <c r="AG2256" t="str">
        <f t="shared" si="1088"/>
        <v>Yes</v>
      </c>
      <c r="AH2256" s="1" t="s">
        <v>348</v>
      </c>
      <c r="AI2256" t="s">
        <v>348</v>
      </c>
      <c r="AJ2256" t="str">
        <f t="shared" si="1082"/>
        <v/>
      </c>
      <c r="AK2256" t="str">
        <f t="shared" si="1089"/>
        <v/>
      </c>
      <c r="AL2256" t="str">
        <f t="shared" si="1090"/>
        <v/>
      </c>
      <c r="AM2256" t="str">
        <f t="shared" si="1094"/>
        <v>Industrial</v>
      </c>
      <c r="AN2256" t="str">
        <f t="shared" si="1095"/>
        <v>Pharmaceutical</v>
      </c>
      <c r="AO2256" t="str">
        <f t="shared" si="1096"/>
        <v/>
      </c>
      <c r="AP2256" t="str">
        <f t="shared" si="1097"/>
        <v/>
      </c>
    </row>
    <row r="2257" spans="1:43" hidden="1" x14ac:dyDescent="0.35">
      <c r="A2257" s="1">
        <v>440000090000005</v>
      </c>
      <c r="B2257" s="1" t="s">
        <v>589</v>
      </c>
      <c r="C2257" s="1" t="s">
        <v>590</v>
      </c>
      <c r="D2257" s="1">
        <v>2017</v>
      </c>
      <c r="E2257" s="1" t="s">
        <v>618</v>
      </c>
      <c r="F2257" s="1">
        <v>67502</v>
      </c>
      <c r="G2257" s="1" t="s">
        <v>289</v>
      </c>
      <c r="H2257" s="1" t="s">
        <v>125</v>
      </c>
      <c r="I2257" s="1" t="s">
        <v>597</v>
      </c>
      <c r="J2257" s="1">
        <v>2440</v>
      </c>
      <c r="K2257" s="1" t="s">
        <v>345</v>
      </c>
      <c r="L2257" s="1" t="s">
        <v>345</v>
      </c>
      <c r="M2257" s="1"/>
      <c r="N2257" s="1" t="s">
        <v>606</v>
      </c>
      <c r="O2257" s="1" t="str">
        <f t="shared" si="1081"/>
        <v>No</v>
      </c>
      <c r="P2257" s="1" t="s">
        <v>722</v>
      </c>
      <c r="Q2257" s="1">
        <v>20</v>
      </c>
      <c r="R2257" s="1">
        <f t="shared" si="1098"/>
        <v>0</v>
      </c>
      <c r="S2257" s="1">
        <v>13</v>
      </c>
      <c r="T2257" s="1" t="s">
        <v>30</v>
      </c>
      <c r="U2257" s="1">
        <f t="shared" si="1099"/>
        <v>0</v>
      </c>
      <c r="V2257" s="1">
        <f t="shared" si="1099"/>
        <v>1.2999999999999999E-2</v>
      </c>
      <c r="W2257" s="1" t="s">
        <v>231</v>
      </c>
      <c r="X2257" s="1" t="str">
        <f t="shared" si="1091"/>
        <v>No</v>
      </c>
      <c r="AB2257" t="s">
        <v>464</v>
      </c>
      <c r="AC2257" t="str">
        <f>IF(ISNUMBER(SEARCH("Pesticide, active_ingredient", AB2257)), "Yes", "No")</f>
        <v>No</v>
      </c>
      <c r="AD2257" t="str">
        <f t="shared" si="1085"/>
        <v>No</v>
      </c>
      <c r="AE2257" t="str">
        <f t="shared" si="1086"/>
        <v>No</v>
      </c>
      <c r="AF2257" t="str">
        <f t="shared" si="1087"/>
        <v>No</v>
      </c>
      <c r="AG2257" t="str">
        <f t="shared" si="1088"/>
        <v>Yes</v>
      </c>
      <c r="AH2257" s="1" t="s">
        <v>348</v>
      </c>
      <c r="AI2257" t="s">
        <v>348</v>
      </c>
      <c r="AJ2257" t="str">
        <f t="shared" si="1082"/>
        <v/>
      </c>
      <c r="AK2257" t="str">
        <f t="shared" si="1089"/>
        <v/>
      </c>
      <c r="AL2257" t="str">
        <f t="shared" si="1090"/>
        <v/>
      </c>
      <c r="AM2257" t="str">
        <f t="shared" si="1094"/>
        <v/>
      </c>
      <c r="AN2257" t="str">
        <f t="shared" si="1095"/>
        <v>Pharmaceutical</v>
      </c>
      <c r="AO2257" t="str">
        <f t="shared" si="1096"/>
        <v/>
      </c>
      <c r="AP2257" t="str">
        <f t="shared" si="1097"/>
        <v/>
      </c>
    </row>
    <row r="2258" spans="1:43" hidden="1" x14ac:dyDescent="0.35">
      <c r="A2258" s="1">
        <v>440000090000005</v>
      </c>
      <c r="B2258" s="1" t="s">
        <v>589</v>
      </c>
      <c r="C2258" s="1" t="s">
        <v>590</v>
      </c>
      <c r="D2258" s="1">
        <v>2017</v>
      </c>
      <c r="E2258" s="1" t="s">
        <v>618</v>
      </c>
      <c r="F2258" s="1">
        <v>65065</v>
      </c>
      <c r="G2258" s="2" t="s">
        <v>196</v>
      </c>
      <c r="H2258" s="1" t="s">
        <v>28</v>
      </c>
      <c r="I2258" s="1" t="s">
        <v>597</v>
      </c>
      <c r="J2258" s="1">
        <v>2440</v>
      </c>
      <c r="K2258" s="1" t="s">
        <v>345</v>
      </c>
      <c r="L2258" s="1" t="s">
        <v>553</v>
      </c>
      <c r="M2258" s="1"/>
      <c r="N2258" s="1" t="s">
        <v>606</v>
      </c>
      <c r="O2258" s="1" t="str">
        <f t="shared" si="1081"/>
        <v>No</v>
      </c>
      <c r="P2258" s="1" t="s">
        <v>722</v>
      </c>
      <c r="Q2258" s="1">
        <v>20</v>
      </c>
      <c r="R2258" s="1">
        <f t="shared" si="1098"/>
        <v>0</v>
      </c>
      <c r="S2258" s="1">
        <v>20</v>
      </c>
      <c r="T2258" s="1" t="s">
        <v>30</v>
      </c>
      <c r="U2258" s="1">
        <f t="shared" si="1099"/>
        <v>0</v>
      </c>
      <c r="V2258" s="1">
        <f t="shared" si="1099"/>
        <v>0.02</v>
      </c>
      <c r="W2258" s="1" t="s">
        <v>177</v>
      </c>
      <c r="X2258" s="1" t="str">
        <f t="shared" si="1091"/>
        <v>No</v>
      </c>
      <c r="AB2258" t="s">
        <v>368</v>
      </c>
      <c r="AC2258" s="1" t="s">
        <v>349</v>
      </c>
      <c r="AD2258" t="str">
        <f t="shared" si="1085"/>
        <v>Yes</v>
      </c>
      <c r="AE2258" t="str">
        <f t="shared" si="1086"/>
        <v>Yes</v>
      </c>
      <c r="AF2258" t="str">
        <f t="shared" si="1087"/>
        <v>No</v>
      </c>
      <c r="AG2258" t="str">
        <f t="shared" si="1088"/>
        <v>No</v>
      </c>
      <c r="AH2258" s="1" t="s">
        <v>348</v>
      </c>
      <c r="AI2258" t="s">
        <v>348</v>
      </c>
      <c r="AJ2258" t="str">
        <f t="shared" si="1082"/>
        <v>Pesticide</v>
      </c>
      <c r="AK2258" t="str">
        <f t="shared" si="1089"/>
        <v>PCP</v>
      </c>
      <c r="AL2258" t="str">
        <f t="shared" si="1090"/>
        <v>Consumer</v>
      </c>
      <c r="AM2258" t="str">
        <f t="shared" si="1094"/>
        <v/>
      </c>
      <c r="AN2258" t="str">
        <f t="shared" si="1095"/>
        <v/>
      </c>
      <c r="AO2258" t="str">
        <f t="shared" si="1096"/>
        <v/>
      </c>
      <c r="AP2258" t="str">
        <f t="shared" si="1097"/>
        <v/>
      </c>
      <c r="AQ2258" t="s">
        <v>720</v>
      </c>
    </row>
    <row r="2259" spans="1:43" hidden="1" x14ac:dyDescent="0.35">
      <c r="A2259" s="1">
        <v>440000090000005</v>
      </c>
      <c r="B2259" s="1" t="s">
        <v>589</v>
      </c>
      <c r="C2259" s="1" t="s">
        <v>590</v>
      </c>
      <c r="D2259" s="1">
        <v>2017</v>
      </c>
      <c r="E2259" s="1" t="s">
        <v>618</v>
      </c>
      <c r="F2259" s="1">
        <v>34237</v>
      </c>
      <c r="G2259" s="1" t="s">
        <v>183</v>
      </c>
      <c r="H2259" s="1" t="s">
        <v>13</v>
      </c>
      <c r="I2259" s="1" t="s">
        <v>596</v>
      </c>
      <c r="J2259" s="1">
        <v>4433</v>
      </c>
      <c r="K2259" s="1" t="s">
        <v>614</v>
      </c>
      <c r="L2259" s="1" t="s">
        <v>545</v>
      </c>
      <c r="M2259" s="1"/>
      <c r="N2259" s="1" t="s">
        <v>606</v>
      </c>
      <c r="O2259" s="1" t="str">
        <f t="shared" si="1081"/>
        <v>No</v>
      </c>
      <c r="P2259" s="1" t="s">
        <v>722</v>
      </c>
      <c r="Q2259" s="1">
        <v>0.02</v>
      </c>
      <c r="R2259" s="1">
        <f t="shared" si="1098"/>
        <v>0</v>
      </c>
      <c r="S2259" s="1">
        <v>0.02</v>
      </c>
      <c r="T2259" s="1" t="s">
        <v>7</v>
      </c>
      <c r="U2259" s="1">
        <f>R2259/1</f>
        <v>0</v>
      </c>
      <c r="V2259" s="1">
        <f>S2259</f>
        <v>0.02</v>
      </c>
      <c r="W2259" s="1" t="s">
        <v>177</v>
      </c>
      <c r="X2259" s="1" t="str">
        <f t="shared" si="1091"/>
        <v>No</v>
      </c>
      <c r="AB2259" t="s">
        <v>355</v>
      </c>
      <c r="AC2259" t="str">
        <f t="shared" ref="AC2259:AC2268" si="1100">IF(ISNUMBER(SEARCH("Pesticide, active_ingredient", AB2259)), "Yes", "No")</f>
        <v>No</v>
      </c>
      <c r="AD2259" t="str">
        <f t="shared" si="1085"/>
        <v>Yes</v>
      </c>
      <c r="AE2259" t="str">
        <f t="shared" si="1086"/>
        <v>Yes</v>
      </c>
      <c r="AF2259" t="str">
        <f t="shared" si="1087"/>
        <v>Yes</v>
      </c>
      <c r="AG2259" t="str">
        <f t="shared" si="1088"/>
        <v>Yes</v>
      </c>
      <c r="AH2259" t="s">
        <v>349</v>
      </c>
      <c r="AI2259" t="s">
        <v>348</v>
      </c>
      <c r="AJ2259" t="str">
        <f t="shared" si="1082"/>
        <v/>
      </c>
      <c r="AK2259" t="str">
        <f t="shared" si="1089"/>
        <v>PCP</v>
      </c>
      <c r="AL2259" t="str">
        <f t="shared" si="1090"/>
        <v>Consumer</v>
      </c>
      <c r="AM2259" t="str">
        <f t="shared" si="1094"/>
        <v>Industrial</v>
      </c>
      <c r="AN2259" t="str">
        <f t="shared" si="1095"/>
        <v>Pharmaceutical</v>
      </c>
      <c r="AO2259" t="str">
        <f t="shared" si="1096"/>
        <v>PAH</v>
      </c>
      <c r="AP2259" t="str">
        <f t="shared" si="1097"/>
        <v/>
      </c>
    </row>
    <row r="2260" spans="1:43" hidden="1" x14ac:dyDescent="0.35">
      <c r="A2260" s="1">
        <v>440000090000005</v>
      </c>
      <c r="B2260" s="1" t="s">
        <v>589</v>
      </c>
      <c r="C2260" s="1" t="s">
        <v>590</v>
      </c>
      <c r="D2260" s="1">
        <v>2017</v>
      </c>
      <c r="E2260" s="1" t="s">
        <v>618</v>
      </c>
      <c r="F2260" s="1">
        <v>62814</v>
      </c>
      <c r="G2260" s="1" t="s">
        <v>214</v>
      </c>
      <c r="H2260" s="1" t="s">
        <v>51</v>
      </c>
      <c r="I2260" s="1" t="s">
        <v>596</v>
      </c>
      <c r="J2260" s="1">
        <v>4433</v>
      </c>
      <c r="K2260" s="1" t="s">
        <v>614</v>
      </c>
      <c r="L2260" s="1" t="s">
        <v>548</v>
      </c>
      <c r="M2260" s="1"/>
      <c r="N2260" s="1" t="s">
        <v>606</v>
      </c>
      <c r="O2260" s="1" t="str">
        <f t="shared" ref="O2260:O2291" si="1101">IF(N2260="&lt;", "No", "Yes")</f>
        <v>No</v>
      </c>
      <c r="P2260" s="1" t="s">
        <v>722</v>
      </c>
      <c r="Q2260" s="1">
        <v>0.08</v>
      </c>
      <c r="R2260" s="1">
        <f t="shared" si="1098"/>
        <v>0</v>
      </c>
      <c r="S2260" s="1">
        <v>0.08</v>
      </c>
      <c r="T2260" s="1" t="s">
        <v>7</v>
      </c>
      <c r="U2260" s="1">
        <f>R2260/1</f>
        <v>0</v>
      </c>
      <c r="V2260" s="1">
        <f>S2260</f>
        <v>0.08</v>
      </c>
      <c r="W2260" s="1" t="s">
        <v>177</v>
      </c>
      <c r="X2260" s="1" t="str">
        <f t="shared" si="1091"/>
        <v>No</v>
      </c>
      <c r="AB2260" t="s">
        <v>390</v>
      </c>
      <c r="AC2260" t="str">
        <f t="shared" si="1100"/>
        <v>No</v>
      </c>
      <c r="AD2260" t="str">
        <f t="shared" si="1085"/>
        <v>Yes</v>
      </c>
      <c r="AE2260" t="str">
        <f t="shared" si="1086"/>
        <v>Yes</v>
      </c>
      <c r="AF2260" t="str">
        <f t="shared" si="1087"/>
        <v>Yes</v>
      </c>
      <c r="AG2260" t="str">
        <f t="shared" si="1088"/>
        <v>Yes</v>
      </c>
      <c r="AH2260" s="1" t="s">
        <v>348</v>
      </c>
      <c r="AI2260" t="s">
        <v>348</v>
      </c>
      <c r="AJ2260" t="str">
        <f t="shared" si="1082"/>
        <v/>
      </c>
      <c r="AK2260" t="str">
        <f t="shared" si="1089"/>
        <v>PCP</v>
      </c>
      <c r="AL2260" t="str">
        <f t="shared" si="1090"/>
        <v>Consumer</v>
      </c>
      <c r="AM2260" t="str">
        <f t="shared" si="1094"/>
        <v>Industrial</v>
      </c>
      <c r="AN2260" t="str">
        <f t="shared" si="1095"/>
        <v>Pharmaceutical</v>
      </c>
      <c r="AO2260" t="str">
        <f t="shared" si="1096"/>
        <v/>
      </c>
      <c r="AP2260" t="str">
        <f t="shared" si="1097"/>
        <v/>
      </c>
    </row>
    <row r="2261" spans="1:43" hidden="1" x14ac:dyDescent="0.35">
      <c r="A2261" s="1">
        <v>440000090000005</v>
      </c>
      <c r="B2261" s="1" t="s">
        <v>589</v>
      </c>
      <c r="C2261" s="1" t="s">
        <v>590</v>
      </c>
      <c r="D2261" s="1">
        <v>2017</v>
      </c>
      <c r="E2261" s="1" t="s">
        <v>618</v>
      </c>
      <c r="F2261" s="1">
        <v>67997</v>
      </c>
      <c r="G2261" s="1" t="s">
        <v>319</v>
      </c>
      <c r="H2261" s="1" t="s">
        <v>151</v>
      </c>
      <c r="I2261" s="1" t="s">
        <v>597</v>
      </c>
      <c r="J2261" s="1">
        <v>2440</v>
      </c>
      <c r="K2261" s="1" t="s">
        <v>345</v>
      </c>
      <c r="L2261" s="1" t="s">
        <v>563</v>
      </c>
      <c r="M2261" s="1"/>
      <c r="N2261" s="1" t="s">
        <v>606</v>
      </c>
      <c r="O2261" s="1" t="str">
        <f t="shared" si="1101"/>
        <v>No</v>
      </c>
      <c r="P2261" s="1" t="s">
        <v>722</v>
      </c>
      <c r="Q2261" s="1">
        <v>44</v>
      </c>
      <c r="R2261" s="1">
        <f t="shared" si="1098"/>
        <v>0</v>
      </c>
      <c r="S2261" s="1">
        <v>44</v>
      </c>
      <c r="T2261" s="1" t="s">
        <v>30</v>
      </c>
      <c r="U2261" s="1">
        <f>R2261/1000</f>
        <v>0</v>
      </c>
      <c r="V2261" s="1">
        <f>S2261/1000</f>
        <v>4.3999999999999997E-2</v>
      </c>
      <c r="W2261" s="1" t="s">
        <v>318</v>
      </c>
      <c r="X2261" s="1" t="str">
        <f t="shared" si="1091"/>
        <v>No</v>
      </c>
      <c r="AB2261" t="s">
        <v>490</v>
      </c>
      <c r="AC2261" t="str">
        <f t="shared" si="1100"/>
        <v>No</v>
      </c>
      <c r="AD2261" t="str">
        <f t="shared" si="1085"/>
        <v>Yes</v>
      </c>
      <c r="AE2261" t="str">
        <f t="shared" si="1086"/>
        <v>No</v>
      </c>
      <c r="AF2261" t="str">
        <f t="shared" si="1087"/>
        <v>No</v>
      </c>
      <c r="AG2261" t="str">
        <f t="shared" si="1088"/>
        <v>Yes</v>
      </c>
      <c r="AH2261" s="1" t="s">
        <v>348</v>
      </c>
      <c r="AI2261" t="s">
        <v>348</v>
      </c>
      <c r="AJ2261" t="str">
        <f t="shared" si="1082"/>
        <v/>
      </c>
      <c r="AK2261" t="str">
        <f t="shared" si="1089"/>
        <v>PCP</v>
      </c>
      <c r="AL2261" t="str">
        <f t="shared" si="1090"/>
        <v/>
      </c>
      <c r="AM2261" t="str">
        <f t="shared" si="1094"/>
        <v/>
      </c>
      <c r="AN2261" t="str">
        <f t="shared" si="1095"/>
        <v>Pharmaceutical</v>
      </c>
      <c r="AO2261" t="str">
        <f t="shared" si="1096"/>
        <v/>
      </c>
      <c r="AP2261" t="str">
        <f t="shared" si="1097"/>
        <v/>
      </c>
    </row>
    <row r="2262" spans="1:43" hidden="1" x14ac:dyDescent="0.35">
      <c r="A2262" s="1">
        <v>440000090000005</v>
      </c>
      <c r="B2262" s="1" t="s">
        <v>589</v>
      </c>
      <c r="C2262" s="1" t="s">
        <v>590</v>
      </c>
      <c r="D2262" s="1">
        <v>2017</v>
      </c>
      <c r="E2262" s="1" t="s">
        <v>618</v>
      </c>
      <c r="F2262" s="1">
        <v>67485</v>
      </c>
      <c r="G2262" s="1" t="s">
        <v>275</v>
      </c>
      <c r="H2262" s="1" t="s">
        <v>111</v>
      </c>
      <c r="I2262" s="1" t="s">
        <v>597</v>
      </c>
      <c r="J2262" s="1">
        <v>2440</v>
      </c>
      <c r="K2262" s="1" t="s">
        <v>345</v>
      </c>
      <c r="L2262" s="1" t="s">
        <v>532</v>
      </c>
      <c r="M2262" s="1"/>
      <c r="N2262" s="1" t="s">
        <v>606</v>
      </c>
      <c r="O2262" s="1" t="str">
        <f t="shared" si="1101"/>
        <v>No</v>
      </c>
      <c r="P2262" s="1" t="s">
        <v>722</v>
      </c>
      <c r="Q2262" s="1">
        <v>200</v>
      </c>
      <c r="R2262" s="1">
        <f t="shared" si="1098"/>
        <v>0</v>
      </c>
      <c r="S2262" s="1">
        <v>114</v>
      </c>
      <c r="T2262" s="1" t="s">
        <v>30</v>
      </c>
      <c r="U2262" s="1">
        <f>R2262/1000</f>
        <v>0</v>
      </c>
      <c r="V2262" s="1">
        <f>S2262/1000</f>
        <v>0.114</v>
      </c>
      <c r="W2262" s="1" t="s">
        <v>231</v>
      </c>
      <c r="X2262" s="1" t="str">
        <f t="shared" si="1091"/>
        <v>No</v>
      </c>
      <c r="AB2262" s="1" t="s">
        <v>451</v>
      </c>
      <c r="AC2262" t="str">
        <f t="shared" si="1100"/>
        <v>No</v>
      </c>
      <c r="AD2262" t="str">
        <f t="shared" si="1085"/>
        <v>No</v>
      </c>
      <c r="AE2262" t="str">
        <f t="shared" si="1086"/>
        <v>No</v>
      </c>
      <c r="AF2262" t="str">
        <f t="shared" si="1087"/>
        <v>No</v>
      </c>
      <c r="AG2262" t="str">
        <f t="shared" si="1088"/>
        <v>No</v>
      </c>
      <c r="AH2262" s="1" t="s">
        <v>348</v>
      </c>
      <c r="AI2262" t="s">
        <v>349</v>
      </c>
      <c r="AJ2262" t="str">
        <f t="shared" si="1082"/>
        <v/>
      </c>
      <c r="AK2262" t="str">
        <f t="shared" si="1089"/>
        <v/>
      </c>
      <c r="AL2262" t="str">
        <f t="shared" si="1090"/>
        <v/>
      </c>
      <c r="AM2262" t="str">
        <f t="shared" si="1094"/>
        <v/>
      </c>
      <c r="AN2262" t="str">
        <f t="shared" si="1095"/>
        <v/>
      </c>
      <c r="AO2262" t="str">
        <f t="shared" si="1096"/>
        <v/>
      </c>
      <c r="AP2262" t="str">
        <f t="shared" si="1097"/>
        <v>Other</v>
      </c>
    </row>
    <row r="2263" spans="1:43" hidden="1" x14ac:dyDescent="0.35">
      <c r="A2263" s="1">
        <v>440000090000005</v>
      </c>
      <c r="B2263" s="1" t="s">
        <v>589</v>
      </c>
      <c r="C2263" s="1" t="s">
        <v>590</v>
      </c>
      <c r="D2263" s="1">
        <v>2017</v>
      </c>
      <c r="E2263" s="1" t="s">
        <v>618</v>
      </c>
      <c r="F2263" s="1">
        <v>62815</v>
      </c>
      <c r="G2263" s="1" t="s">
        <v>215</v>
      </c>
      <c r="H2263" s="1" t="s">
        <v>52</v>
      </c>
      <c r="I2263" s="1" t="s">
        <v>596</v>
      </c>
      <c r="J2263" s="1">
        <v>4433</v>
      </c>
      <c r="K2263" s="1" t="s">
        <v>614</v>
      </c>
      <c r="L2263" s="1" t="s">
        <v>558</v>
      </c>
      <c r="M2263" s="1"/>
      <c r="N2263" s="1" t="s">
        <v>606</v>
      </c>
      <c r="O2263" s="1" t="str">
        <f t="shared" si="1101"/>
        <v>No</v>
      </c>
      <c r="P2263" s="1" t="s">
        <v>722</v>
      </c>
      <c r="Q2263" s="1">
        <v>4.8</v>
      </c>
      <c r="R2263" s="1">
        <f t="shared" si="1098"/>
        <v>0</v>
      </c>
      <c r="S2263" s="1">
        <v>4.8</v>
      </c>
      <c r="T2263" s="1" t="s">
        <v>7</v>
      </c>
      <c r="U2263" s="1">
        <f>R2263/1</f>
        <v>0</v>
      </c>
      <c r="V2263" s="1">
        <f>S2263</f>
        <v>4.8</v>
      </c>
      <c r="W2263" s="1" t="s">
        <v>177</v>
      </c>
      <c r="X2263" s="1" t="str">
        <f t="shared" si="1091"/>
        <v>No</v>
      </c>
      <c r="AB2263" t="s">
        <v>391</v>
      </c>
      <c r="AC2263" t="str">
        <f t="shared" si="1100"/>
        <v>No</v>
      </c>
      <c r="AD2263" t="str">
        <f t="shared" si="1085"/>
        <v>Yes</v>
      </c>
      <c r="AE2263" t="str">
        <f t="shared" si="1086"/>
        <v>Yes</v>
      </c>
      <c r="AF2263" t="str">
        <f t="shared" si="1087"/>
        <v>No</v>
      </c>
      <c r="AG2263" t="str">
        <f t="shared" si="1088"/>
        <v>Yes</v>
      </c>
      <c r="AH2263" s="1" t="s">
        <v>348</v>
      </c>
      <c r="AI2263" t="s">
        <v>348</v>
      </c>
      <c r="AJ2263" t="str">
        <f t="shared" si="1082"/>
        <v/>
      </c>
      <c r="AK2263" t="str">
        <f t="shared" si="1089"/>
        <v>PCP</v>
      </c>
      <c r="AL2263" t="str">
        <f t="shared" si="1090"/>
        <v>Consumer</v>
      </c>
      <c r="AM2263" t="str">
        <f t="shared" si="1094"/>
        <v/>
      </c>
      <c r="AN2263" t="str">
        <f t="shared" si="1095"/>
        <v>Pharmaceutical</v>
      </c>
      <c r="AO2263" t="str">
        <f t="shared" si="1096"/>
        <v/>
      </c>
      <c r="AP2263" t="str">
        <f t="shared" si="1097"/>
        <v/>
      </c>
    </row>
    <row r="2264" spans="1:43" hidden="1" x14ac:dyDescent="0.35">
      <c r="A2264" s="1">
        <v>440000090000005</v>
      </c>
      <c r="B2264" s="1" t="s">
        <v>589</v>
      </c>
      <c r="C2264" s="1" t="s">
        <v>590</v>
      </c>
      <c r="D2264" s="1">
        <v>2017</v>
      </c>
      <c r="E2264" s="1" t="s">
        <v>618</v>
      </c>
      <c r="F2264" s="1">
        <v>61948</v>
      </c>
      <c r="G2264" s="1" t="s">
        <v>205</v>
      </c>
      <c r="H2264" s="1" t="s">
        <v>39</v>
      </c>
      <c r="I2264" s="1" t="s">
        <v>596</v>
      </c>
      <c r="J2264" s="1">
        <v>4433</v>
      </c>
      <c r="K2264" s="1" t="s">
        <v>614</v>
      </c>
      <c r="L2264" s="1" t="s">
        <v>532</v>
      </c>
      <c r="M2264" s="1"/>
      <c r="N2264" s="1" t="s">
        <v>606</v>
      </c>
      <c r="O2264" s="1" t="str">
        <f t="shared" si="1101"/>
        <v>No</v>
      </c>
      <c r="P2264" s="1" t="s">
        <v>722</v>
      </c>
      <c r="Q2264" s="1">
        <v>3.4</v>
      </c>
      <c r="R2264" s="1">
        <f t="shared" si="1098"/>
        <v>0</v>
      </c>
      <c r="S2264" s="1">
        <v>3.4</v>
      </c>
      <c r="T2264" s="1" t="s">
        <v>7</v>
      </c>
      <c r="U2264" s="1">
        <f>R2264/1</f>
        <v>0</v>
      </c>
      <c r="V2264" s="1">
        <f>S2264</f>
        <v>3.4</v>
      </c>
      <c r="W2264" s="1" t="s">
        <v>177</v>
      </c>
      <c r="X2264" s="1" t="str">
        <f t="shared" si="1091"/>
        <v>No</v>
      </c>
      <c r="AB2264" s="1" t="s">
        <v>536</v>
      </c>
      <c r="AC2264" t="str">
        <f t="shared" si="1100"/>
        <v>No</v>
      </c>
      <c r="AD2264" t="str">
        <f t="shared" si="1085"/>
        <v>No</v>
      </c>
      <c r="AE2264" t="str">
        <f t="shared" si="1086"/>
        <v>No</v>
      </c>
      <c r="AF2264" t="str">
        <f t="shared" si="1087"/>
        <v>No</v>
      </c>
      <c r="AG2264" t="str">
        <f t="shared" si="1088"/>
        <v>No</v>
      </c>
      <c r="AH2264" s="1" t="s">
        <v>348</v>
      </c>
      <c r="AI2264" t="s">
        <v>349</v>
      </c>
      <c r="AJ2264" t="str">
        <f t="shared" si="1082"/>
        <v/>
      </c>
      <c r="AK2264" t="str">
        <f t="shared" si="1089"/>
        <v/>
      </c>
      <c r="AL2264" t="str">
        <f t="shared" si="1090"/>
        <v/>
      </c>
      <c r="AM2264" t="str">
        <f t="shared" si="1094"/>
        <v/>
      </c>
      <c r="AN2264" t="str">
        <f t="shared" si="1095"/>
        <v/>
      </c>
      <c r="AO2264" t="str">
        <f t="shared" si="1096"/>
        <v/>
      </c>
      <c r="AP2264" t="str">
        <f t="shared" si="1097"/>
        <v>Other</v>
      </c>
    </row>
    <row r="2265" spans="1:43" hidden="1" x14ac:dyDescent="0.35">
      <c r="A2265" s="1">
        <v>440000090000005</v>
      </c>
      <c r="B2265" s="1" t="s">
        <v>589</v>
      </c>
      <c r="C2265" s="1" t="s">
        <v>590</v>
      </c>
      <c r="D2265" s="1">
        <v>2017</v>
      </c>
      <c r="E2265" s="1" t="s">
        <v>618</v>
      </c>
      <c r="F2265" s="1">
        <v>39100</v>
      </c>
      <c r="G2265" t="s">
        <v>661</v>
      </c>
      <c r="H2265" s="1" t="s">
        <v>26</v>
      </c>
      <c r="I2265" s="1" t="s">
        <v>596</v>
      </c>
      <c r="J2265" s="1">
        <v>4433</v>
      </c>
      <c r="K2265" s="1" t="s">
        <v>614</v>
      </c>
      <c r="L2265" s="1" t="s">
        <v>548</v>
      </c>
      <c r="M2265" s="1"/>
      <c r="N2265" s="1" t="s">
        <v>606</v>
      </c>
      <c r="O2265" s="1" t="str">
        <f t="shared" si="1101"/>
        <v>No</v>
      </c>
      <c r="P2265" s="1" t="s">
        <v>722</v>
      </c>
      <c r="Q2265" s="1">
        <v>2</v>
      </c>
      <c r="R2265" s="1">
        <f t="shared" si="1098"/>
        <v>0</v>
      </c>
      <c r="S2265" s="1">
        <v>2</v>
      </c>
      <c r="T2265" s="1" t="s">
        <v>7</v>
      </c>
      <c r="U2265" s="1">
        <f>R2265/1</f>
        <v>0</v>
      </c>
      <c r="V2265" s="1">
        <f>S2265</f>
        <v>2</v>
      </c>
      <c r="W2265" s="1" t="s">
        <v>346</v>
      </c>
      <c r="X2265" s="1" t="str">
        <f t="shared" si="1091"/>
        <v>No</v>
      </c>
      <c r="Y2265" s="1"/>
      <c r="Z2265" s="1"/>
      <c r="AA2265" s="1"/>
      <c r="AB2265" s="1" t="s">
        <v>366</v>
      </c>
      <c r="AC2265" t="str">
        <f t="shared" si="1100"/>
        <v>No</v>
      </c>
      <c r="AD2265" t="str">
        <f t="shared" si="1085"/>
        <v>Yes</v>
      </c>
      <c r="AE2265" t="str">
        <f t="shared" si="1086"/>
        <v>Yes</v>
      </c>
      <c r="AF2265" t="str">
        <f t="shared" si="1087"/>
        <v>Yes</v>
      </c>
      <c r="AG2265" t="str">
        <f t="shared" si="1088"/>
        <v>Yes</v>
      </c>
      <c r="AH2265" s="1" t="s">
        <v>348</v>
      </c>
      <c r="AI2265" t="s">
        <v>348</v>
      </c>
      <c r="AJ2265" t="str">
        <f t="shared" si="1082"/>
        <v/>
      </c>
      <c r="AK2265" t="str">
        <f t="shared" si="1089"/>
        <v>PCP</v>
      </c>
      <c r="AL2265" t="str">
        <f t="shared" si="1090"/>
        <v>Consumer</v>
      </c>
      <c r="AM2265" t="str">
        <f t="shared" si="1094"/>
        <v>Industrial</v>
      </c>
      <c r="AN2265" t="str">
        <f t="shared" si="1095"/>
        <v>Pharmaceutical</v>
      </c>
      <c r="AO2265" t="str">
        <f t="shared" si="1096"/>
        <v/>
      </c>
      <c r="AP2265" t="str">
        <f t="shared" si="1097"/>
        <v/>
      </c>
    </row>
    <row r="2266" spans="1:43" hidden="1" x14ac:dyDescent="0.35">
      <c r="A2266" s="1">
        <v>440000090000005</v>
      </c>
      <c r="B2266" s="1" t="s">
        <v>589</v>
      </c>
      <c r="C2266" s="1" t="s">
        <v>590</v>
      </c>
      <c r="D2266" s="1">
        <v>2017</v>
      </c>
      <c r="E2266" s="1" t="s">
        <v>618</v>
      </c>
      <c r="F2266" s="1">
        <v>62816</v>
      </c>
      <c r="G2266" s="1" t="s">
        <v>216</v>
      </c>
      <c r="H2266" s="10" t="s">
        <v>53</v>
      </c>
      <c r="I2266" s="1" t="s">
        <v>596</v>
      </c>
      <c r="J2266" s="1">
        <v>4433</v>
      </c>
      <c r="K2266" s="1" t="s">
        <v>614</v>
      </c>
      <c r="L2266" s="1" t="s">
        <v>548</v>
      </c>
      <c r="M2266" s="1" t="s">
        <v>556</v>
      </c>
      <c r="N2266" s="1" t="s">
        <v>607</v>
      </c>
      <c r="O2266" s="1" t="str">
        <f t="shared" si="1101"/>
        <v>Yes</v>
      </c>
      <c r="P2266" s="1" t="s">
        <v>349</v>
      </c>
      <c r="Q2266" s="1">
        <v>8.6099999999999996E-2</v>
      </c>
      <c r="R2266" s="1">
        <f t="shared" si="1098"/>
        <v>8.6099999999999996E-2</v>
      </c>
      <c r="S2266" s="1">
        <v>0.04</v>
      </c>
      <c r="T2266" s="1" t="s">
        <v>7</v>
      </c>
      <c r="U2266" s="1">
        <f>R2266/1</f>
        <v>8.6099999999999996E-2</v>
      </c>
      <c r="V2266" s="1">
        <f>S2266</f>
        <v>0.04</v>
      </c>
      <c r="W2266" s="1" t="s">
        <v>177</v>
      </c>
      <c r="X2266" s="1" t="str">
        <f t="shared" si="1091"/>
        <v>Yes</v>
      </c>
      <c r="AB2266" t="s">
        <v>392</v>
      </c>
      <c r="AC2266" t="str">
        <f t="shared" si="1100"/>
        <v>No</v>
      </c>
      <c r="AD2266" t="str">
        <f t="shared" si="1085"/>
        <v>Yes</v>
      </c>
      <c r="AE2266" t="str">
        <f t="shared" si="1086"/>
        <v>Yes</v>
      </c>
      <c r="AF2266" t="str">
        <f t="shared" si="1087"/>
        <v>Yes</v>
      </c>
      <c r="AG2266" t="str">
        <f t="shared" si="1088"/>
        <v>Yes</v>
      </c>
      <c r="AH2266" s="1" t="s">
        <v>348</v>
      </c>
      <c r="AI2266" t="s">
        <v>348</v>
      </c>
      <c r="AJ2266" t="str">
        <f t="shared" si="1082"/>
        <v/>
      </c>
      <c r="AK2266" t="str">
        <f t="shared" si="1089"/>
        <v>PCP</v>
      </c>
      <c r="AL2266" t="str">
        <f t="shared" si="1090"/>
        <v>Consumer</v>
      </c>
      <c r="AM2266" t="str">
        <f t="shared" si="1094"/>
        <v>Industrial</v>
      </c>
      <c r="AN2266" t="str">
        <f t="shared" si="1095"/>
        <v>Pharmaceutical</v>
      </c>
      <c r="AO2266" t="str">
        <f t="shared" si="1096"/>
        <v/>
      </c>
      <c r="AP2266" t="str">
        <f t="shared" si="1097"/>
        <v/>
      </c>
    </row>
    <row r="2267" spans="1:43" hidden="1" x14ac:dyDescent="0.35">
      <c r="A2267" s="1">
        <v>440000090000005</v>
      </c>
      <c r="B2267" s="1" t="s">
        <v>589</v>
      </c>
      <c r="C2267" s="1" t="s">
        <v>590</v>
      </c>
      <c r="D2267" s="1">
        <v>2017</v>
      </c>
      <c r="E2267" s="1" t="s">
        <v>618</v>
      </c>
      <c r="F2267" s="1">
        <v>30234</v>
      </c>
      <c r="G2267" s="1" t="s">
        <v>180</v>
      </c>
      <c r="H2267" s="1" t="s">
        <v>10</v>
      </c>
      <c r="I2267" s="1" t="s">
        <v>596</v>
      </c>
      <c r="J2267" s="1">
        <v>4433</v>
      </c>
      <c r="K2267" s="1" t="s">
        <v>614</v>
      </c>
      <c r="L2267" s="1" t="s">
        <v>530</v>
      </c>
      <c r="M2267" s="1"/>
      <c r="N2267" s="1" t="s">
        <v>606</v>
      </c>
      <c r="O2267" s="1" t="str">
        <f t="shared" si="1101"/>
        <v>No</v>
      </c>
      <c r="P2267" s="1" t="s">
        <v>722</v>
      </c>
      <c r="Q2267" s="1">
        <v>0.16</v>
      </c>
      <c r="R2267" s="1">
        <f t="shared" si="1098"/>
        <v>0</v>
      </c>
      <c r="S2267" s="1">
        <v>0.16</v>
      </c>
      <c r="T2267" s="1" t="s">
        <v>7</v>
      </c>
      <c r="U2267" s="1">
        <f>R2267/1</f>
        <v>0</v>
      </c>
      <c r="V2267" s="1">
        <f>S2267</f>
        <v>0.16</v>
      </c>
      <c r="W2267" s="1" t="s">
        <v>177</v>
      </c>
      <c r="X2267" s="1" t="str">
        <f t="shared" si="1091"/>
        <v>No</v>
      </c>
      <c r="AB2267" t="s">
        <v>352</v>
      </c>
      <c r="AC2267" t="str">
        <f t="shared" si="1100"/>
        <v>Yes</v>
      </c>
      <c r="AD2267" t="str">
        <f t="shared" si="1085"/>
        <v>No</v>
      </c>
      <c r="AE2267" t="str">
        <f t="shared" si="1086"/>
        <v>No</v>
      </c>
      <c r="AF2267" t="str">
        <f t="shared" si="1087"/>
        <v>No</v>
      </c>
      <c r="AG2267" t="str">
        <f t="shared" si="1088"/>
        <v>No</v>
      </c>
      <c r="AH2267" t="s">
        <v>348</v>
      </c>
      <c r="AI2267" t="s">
        <v>348</v>
      </c>
      <c r="AJ2267" t="str">
        <f t="shared" si="1082"/>
        <v>Pesticide</v>
      </c>
      <c r="AK2267" t="str">
        <f t="shared" si="1089"/>
        <v/>
      </c>
      <c r="AL2267" t="str">
        <f t="shared" si="1090"/>
        <v/>
      </c>
      <c r="AM2267" t="str">
        <f t="shared" si="1094"/>
        <v/>
      </c>
      <c r="AN2267" t="str">
        <f t="shared" si="1095"/>
        <v/>
      </c>
      <c r="AO2267" t="str">
        <f t="shared" si="1096"/>
        <v/>
      </c>
      <c r="AP2267" t="str">
        <f t="shared" si="1097"/>
        <v/>
      </c>
    </row>
    <row r="2268" spans="1:43" hidden="1" x14ac:dyDescent="0.35">
      <c r="A2268" s="1">
        <v>440000090000005</v>
      </c>
      <c r="B2268" s="1" t="s">
        <v>589</v>
      </c>
      <c r="C2268" s="1" t="s">
        <v>590</v>
      </c>
      <c r="D2268" s="1">
        <v>2017</v>
      </c>
      <c r="E2268" s="1" t="s">
        <v>618</v>
      </c>
      <c r="F2268" s="1">
        <v>67439</v>
      </c>
      <c r="G2268" s="1" t="s">
        <v>236</v>
      </c>
      <c r="H2268" s="1" t="s">
        <v>74</v>
      </c>
      <c r="I2268" s="1" t="s">
        <v>597</v>
      </c>
      <c r="J2268" s="1">
        <v>2440</v>
      </c>
      <c r="K2268" s="1" t="s">
        <v>345</v>
      </c>
      <c r="L2268" s="1" t="s">
        <v>345</v>
      </c>
      <c r="M2268" s="1"/>
      <c r="N2268" s="1" t="s">
        <v>606</v>
      </c>
      <c r="O2268" s="1" t="str">
        <f t="shared" si="1101"/>
        <v>No</v>
      </c>
      <c r="P2268" s="1" t="s">
        <v>722</v>
      </c>
      <c r="Q2268" s="1">
        <v>18</v>
      </c>
      <c r="R2268" s="1">
        <f t="shared" si="1098"/>
        <v>0</v>
      </c>
      <c r="S2268" s="1">
        <v>18</v>
      </c>
      <c r="T2268" s="1" t="s">
        <v>30</v>
      </c>
      <c r="U2268" s="1">
        <f>R2268/1000</f>
        <v>0</v>
      </c>
      <c r="V2268" s="1">
        <f>S2268/1000</f>
        <v>1.7999999999999999E-2</v>
      </c>
      <c r="W2268" s="1" t="s">
        <v>231</v>
      </c>
      <c r="X2268" s="1" t="str">
        <f t="shared" si="1091"/>
        <v>No</v>
      </c>
      <c r="AB2268" t="s">
        <v>415</v>
      </c>
      <c r="AC2268" t="str">
        <f t="shared" si="1100"/>
        <v>No</v>
      </c>
      <c r="AD2268" t="str">
        <f t="shared" si="1085"/>
        <v>No</v>
      </c>
      <c r="AE2268" t="str">
        <f t="shared" si="1086"/>
        <v>No</v>
      </c>
      <c r="AF2268" t="str">
        <f t="shared" si="1087"/>
        <v>No</v>
      </c>
      <c r="AG2268" t="str">
        <f t="shared" si="1088"/>
        <v>Yes</v>
      </c>
      <c r="AH2268" s="1" t="s">
        <v>348</v>
      </c>
      <c r="AI2268" t="s">
        <v>348</v>
      </c>
      <c r="AJ2268" t="str">
        <f t="shared" si="1082"/>
        <v/>
      </c>
      <c r="AK2268" t="str">
        <f t="shared" si="1089"/>
        <v/>
      </c>
      <c r="AL2268" t="str">
        <f t="shared" si="1090"/>
        <v/>
      </c>
      <c r="AM2268" t="str">
        <f t="shared" si="1094"/>
        <v/>
      </c>
      <c r="AN2268" t="str">
        <f t="shared" si="1095"/>
        <v>Pharmaceutical</v>
      </c>
      <c r="AO2268" t="str">
        <f t="shared" si="1096"/>
        <v/>
      </c>
      <c r="AP2268" t="str">
        <f t="shared" si="1097"/>
        <v/>
      </c>
    </row>
    <row r="2269" spans="1:43" hidden="1" x14ac:dyDescent="0.35">
      <c r="A2269" s="1">
        <v>440000090000005</v>
      </c>
      <c r="B2269" s="1" t="s">
        <v>589</v>
      </c>
      <c r="C2269" s="1" t="s">
        <v>590</v>
      </c>
      <c r="D2269" s="1">
        <v>2017</v>
      </c>
      <c r="E2269" s="1" t="s">
        <v>618</v>
      </c>
      <c r="F2269" s="1">
        <v>67440</v>
      </c>
      <c r="G2269" s="1" t="s">
        <v>237</v>
      </c>
      <c r="H2269" s="1" t="s">
        <v>75</v>
      </c>
      <c r="I2269" s="1" t="s">
        <v>597</v>
      </c>
      <c r="J2269" s="1">
        <v>2440</v>
      </c>
      <c r="K2269" s="1" t="s">
        <v>345</v>
      </c>
      <c r="L2269" s="1" t="s">
        <v>544</v>
      </c>
      <c r="M2269" s="1"/>
      <c r="N2269" s="1" t="s">
        <v>606</v>
      </c>
      <c r="O2269" s="1" t="str">
        <f t="shared" si="1101"/>
        <v>No</v>
      </c>
      <c r="P2269" s="1" t="s">
        <v>722</v>
      </c>
      <c r="Q2269" s="1">
        <v>91</v>
      </c>
      <c r="R2269" s="1">
        <f t="shared" si="1098"/>
        <v>0</v>
      </c>
      <c r="S2269" s="1">
        <v>91</v>
      </c>
      <c r="T2269" s="1" t="s">
        <v>30</v>
      </c>
      <c r="U2269" s="1">
        <f>R2269/1000</f>
        <v>0</v>
      </c>
      <c r="V2269" s="1">
        <f>S2269/1000</f>
        <v>9.0999999999999998E-2</v>
      </c>
      <c r="W2269" s="1" t="s">
        <v>231</v>
      </c>
      <c r="X2269" s="1" t="str">
        <f t="shared" si="1091"/>
        <v>No</v>
      </c>
      <c r="AB2269" t="s">
        <v>416</v>
      </c>
      <c r="AC2269" s="1" t="s">
        <v>349</v>
      </c>
      <c r="AD2269" t="str">
        <f t="shared" si="1085"/>
        <v>Yes</v>
      </c>
      <c r="AE2269" t="str">
        <f t="shared" si="1086"/>
        <v>Yes</v>
      </c>
      <c r="AF2269" t="str">
        <f t="shared" si="1087"/>
        <v>Yes</v>
      </c>
      <c r="AG2269" t="str">
        <f t="shared" si="1088"/>
        <v>Yes</v>
      </c>
      <c r="AH2269" s="1" t="s">
        <v>348</v>
      </c>
      <c r="AI2269" t="s">
        <v>348</v>
      </c>
      <c r="AJ2269" t="str">
        <f t="shared" si="1082"/>
        <v>Pesticide</v>
      </c>
      <c r="AK2269" t="str">
        <f t="shared" si="1089"/>
        <v>PCP</v>
      </c>
      <c r="AL2269" t="str">
        <f t="shared" si="1090"/>
        <v>Consumer</v>
      </c>
      <c r="AM2269" t="str">
        <f t="shared" si="1094"/>
        <v>Industrial</v>
      </c>
      <c r="AN2269" t="str">
        <f t="shared" si="1095"/>
        <v>Pharmaceutical</v>
      </c>
      <c r="AO2269" t="str">
        <f t="shared" si="1096"/>
        <v/>
      </c>
      <c r="AP2269" t="str">
        <f t="shared" si="1097"/>
        <v/>
      </c>
    </row>
    <row r="2270" spans="1:43" hidden="1" x14ac:dyDescent="0.35">
      <c r="A2270" s="1">
        <v>440000090000005</v>
      </c>
      <c r="B2270" s="1" t="s">
        <v>589</v>
      </c>
      <c r="C2270" s="1" t="s">
        <v>590</v>
      </c>
      <c r="D2270" s="1">
        <v>2017</v>
      </c>
      <c r="E2270" s="1" t="s">
        <v>618</v>
      </c>
      <c r="F2270" s="1">
        <v>62817</v>
      </c>
      <c r="G2270" s="1" t="s">
        <v>217</v>
      </c>
      <c r="H2270" s="1" t="s">
        <v>54</v>
      </c>
      <c r="I2270" s="1" t="s">
        <v>596</v>
      </c>
      <c r="J2270" s="1">
        <v>4433</v>
      </c>
      <c r="K2270" s="1" t="s">
        <v>614</v>
      </c>
      <c r="L2270" s="1" t="s">
        <v>548</v>
      </c>
      <c r="M2270" s="1"/>
      <c r="N2270" s="1" t="s">
        <v>606</v>
      </c>
      <c r="O2270" s="1" t="str">
        <f t="shared" si="1101"/>
        <v>No</v>
      </c>
      <c r="P2270" s="1" t="s">
        <v>722</v>
      </c>
      <c r="Q2270" s="1">
        <v>0.08</v>
      </c>
      <c r="R2270" s="1">
        <f t="shared" si="1098"/>
        <v>0</v>
      </c>
      <c r="S2270" s="1">
        <v>0.08</v>
      </c>
      <c r="T2270" s="1" t="s">
        <v>7</v>
      </c>
      <c r="U2270" s="1">
        <f>R2270/1</f>
        <v>0</v>
      </c>
      <c r="V2270" s="1">
        <f>S2270</f>
        <v>0.08</v>
      </c>
      <c r="W2270" s="1" t="s">
        <v>177</v>
      </c>
      <c r="X2270" s="1" t="str">
        <f t="shared" si="1091"/>
        <v>No</v>
      </c>
      <c r="AB2270" t="s">
        <v>393</v>
      </c>
      <c r="AC2270" t="str">
        <f>IF(ISNUMBER(SEARCH("Pesticide, active_ingredient", AB2270)), "Yes", "No")</f>
        <v>No</v>
      </c>
      <c r="AD2270" t="str">
        <f t="shared" si="1085"/>
        <v>Yes</v>
      </c>
      <c r="AE2270" t="str">
        <f t="shared" si="1086"/>
        <v>Yes</v>
      </c>
      <c r="AF2270" t="str">
        <f t="shared" si="1087"/>
        <v>Yes</v>
      </c>
      <c r="AG2270" t="str">
        <f t="shared" si="1088"/>
        <v>Yes</v>
      </c>
      <c r="AH2270" s="1" t="s">
        <v>348</v>
      </c>
      <c r="AI2270" t="s">
        <v>348</v>
      </c>
      <c r="AJ2270" t="str">
        <f t="shared" si="1082"/>
        <v/>
      </c>
      <c r="AK2270" t="str">
        <f t="shared" si="1089"/>
        <v>PCP</v>
      </c>
      <c r="AL2270" t="str">
        <f t="shared" si="1090"/>
        <v>Consumer</v>
      </c>
      <c r="AM2270" t="str">
        <f t="shared" si="1094"/>
        <v>Industrial</v>
      </c>
      <c r="AN2270" t="str">
        <f t="shared" si="1095"/>
        <v>Pharmaceutical</v>
      </c>
      <c r="AO2270" t="str">
        <f t="shared" si="1096"/>
        <v/>
      </c>
      <c r="AP2270" t="str">
        <f t="shared" si="1097"/>
        <v/>
      </c>
    </row>
    <row r="2271" spans="1:43" hidden="1" x14ac:dyDescent="0.35">
      <c r="A2271" s="1">
        <v>440000090000005</v>
      </c>
      <c r="B2271" s="1" t="s">
        <v>589</v>
      </c>
      <c r="C2271" s="1" t="s">
        <v>590</v>
      </c>
      <c r="D2271" s="1">
        <v>2017</v>
      </c>
      <c r="E2271" s="1" t="s">
        <v>618</v>
      </c>
      <c r="F2271" s="1">
        <v>67441</v>
      </c>
      <c r="G2271" s="1" t="s">
        <v>238</v>
      </c>
      <c r="H2271" s="1" t="s">
        <v>76</v>
      </c>
      <c r="I2271" s="1" t="s">
        <v>597</v>
      </c>
      <c r="J2271" s="1">
        <v>2440</v>
      </c>
      <c r="K2271" s="1" t="s">
        <v>345</v>
      </c>
      <c r="L2271" s="1" t="s">
        <v>562</v>
      </c>
      <c r="M2271" s="1"/>
      <c r="N2271" s="1" t="s">
        <v>606</v>
      </c>
      <c r="O2271" s="1" t="str">
        <f t="shared" si="1101"/>
        <v>No</v>
      </c>
      <c r="P2271" s="1" t="s">
        <v>722</v>
      </c>
      <c r="Q2271" s="1">
        <v>11</v>
      </c>
      <c r="R2271" s="1">
        <f t="shared" si="1098"/>
        <v>0</v>
      </c>
      <c r="S2271" s="1">
        <v>11</v>
      </c>
      <c r="T2271" s="1" t="s">
        <v>30</v>
      </c>
      <c r="U2271" s="1">
        <f>R2271/1000</f>
        <v>0</v>
      </c>
      <c r="V2271" s="1">
        <f>S2271/1000</f>
        <v>1.0999999999999999E-2</v>
      </c>
      <c r="W2271" s="1" t="s">
        <v>231</v>
      </c>
      <c r="X2271" s="1" t="str">
        <f t="shared" si="1091"/>
        <v>No</v>
      </c>
      <c r="AB2271" t="s">
        <v>417</v>
      </c>
      <c r="AC2271" t="str">
        <f>IF(ISNUMBER(SEARCH("Pesticide, active_ingredient", AB2271)), "Yes", "No")</f>
        <v>No</v>
      </c>
      <c r="AD2271" t="str">
        <f t="shared" si="1085"/>
        <v>No</v>
      </c>
      <c r="AE2271" t="str">
        <f t="shared" si="1086"/>
        <v>Yes</v>
      </c>
      <c r="AF2271" t="str">
        <f t="shared" si="1087"/>
        <v>Yes</v>
      </c>
      <c r="AG2271" t="str">
        <f t="shared" si="1088"/>
        <v>Yes</v>
      </c>
      <c r="AH2271" s="1" t="s">
        <v>348</v>
      </c>
      <c r="AI2271" t="s">
        <v>348</v>
      </c>
      <c r="AJ2271" t="str">
        <f t="shared" si="1082"/>
        <v/>
      </c>
      <c r="AK2271" t="str">
        <f t="shared" si="1089"/>
        <v/>
      </c>
      <c r="AL2271" t="str">
        <f t="shared" si="1090"/>
        <v>Consumer</v>
      </c>
      <c r="AM2271" t="str">
        <f t="shared" si="1094"/>
        <v>Industrial</v>
      </c>
      <c r="AN2271" t="str">
        <f t="shared" si="1095"/>
        <v>Pharmaceutical</v>
      </c>
      <c r="AO2271" t="str">
        <f t="shared" si="1096"/>
        <v/>
      </c>
      <c r="AP2271" t="str">
        <f t="shared" si="1097"/>
        <v/>
      </c>
    </row>
    <row r="2272" spans="1:43" hidden="1" x14ac:dyDescent="0.35">
      <c r="A2272" s="1">
        <v>440000090000005</v>
      </c>
      <c r="B2272" s="1" t="s">
        <v>589</v>
      </c>
      <c r="C2272" s="1" t="s">
        <v>590</v>
      </c>
      <c r="D2272" s="1">
        <v>2017</v>
      </c>
      <c r="E2272" s="1" t="s">
        <v>618</v>
      </c>
      <c r="F2272" s="1">
        <v>39750</v>
      </c>
      <c r="G2272" s="1" t="s">
        <v>197</v>
      </c>
      <c r="H2272" s="1" t="s">
        <v>29</v>
      </c>
      <c r="I2272" s="1" t="s">
        <v>596</v>
      </c>
      <c r="J2272" s="1">
        <v>4433</v>
      </c>
      <c r="K2272" s="1" t="s">
        <v>614</v>
      </c>
      <c r="L2272" s="1" t="s">
        <v>550</v>
      </c>
      <c r="M2272" s="1"/>
      <c r="N2272" s="1" t="s">
        <v>606</v>
      </c>
      <c r="O2272" s="1" t="str">
        <f t="shared" si="1101"/>
        <v>No</v>
      </c>
      <c r="P2272" s="1" t="s">
        <v>722</v>
      </c>
      <c r="Q2272" s="1">
        <v>0.06</v>
      </c>
      <c r="R2272" s="1">
        <f t="shared" si="1098"/>
        <v>0</v>
      </c>
      <c r="S2272" s="1">
        <v>0.06</v>
      </c>
      <c r="T2272" s="1" t="s">
        <v>7</v>
      </c>
      <c r="U2272" s="1">
        <f>R2272/1</f>
        <v>0</v>
      </c>
      <c r="V2272" s="1">
        <f>S2272</f>
        <v>0.06</v>
      </c>
      <c r="W2272" s="1" t="s">
        <v>177</v>
      </c>
      <c r="X2272" s="1" t="str">
        <f t="shared" si="1091"/>
        <v>No</v>
      </c>
      <c r="AB2272" s="1" t="s">
        <v>369</v>
      </c>
      <c r="AC2272" s="1" t="s">
        <v>349</v>
      </c>
      <c r="AD2272" t="str">
        <f t="shared" si="1085"/>
        <v>Yes</v>
      </c>
      <c r="AE2272" t="str">
        <f t="shared" si="1086"/>
        <v>Yes</v>
      </c>
      <c r="AF2272" t="str">
        <f t="shared" si="1087"/>
        <v>No</v>
      </c>
      <c r="AG2272" t="str">
        <f t="shared" si="1088"/>
        <v>Yes</v>
      </c>
      <c r="AH2272" s="1" t="s">
        <v>348</v>
      </c>
      <c r="AI2272" t="s">
        <v>348</v>
      </c>
      <c r="AJ2272" t="str">
        <f t="shared" si="1082"/>
        <v>Pesticide</v>
      </c>
      <c r="AK2272" t="str">
        <f t="shared" si="1089"/>
        <v>PCP</v>
      </c>
      <c r="AL2272" t="str">
        <f t="shared" si="1090"/>
        <v>Consumer</v>
      </c>
      <c r="AM2272" t="str">
        <f t="shared" si="1094"/>
        <v/>
      </c>
      <c r="AN2272" t="str">
        <f t="shared" si="1095"/>
        <v>Pharmaceutical</v>
      </c>
      <c r="AO2272" t="str">
        <f t="shared" si="1096"/>
        <v/>
      </c>
      <c r="AP2272" t="str">
        <f t="shared" si="1097"/>
        <v/>
      </c>
    </row>
    <row r="2273" spans="1:42" hidden="1" x14ac:dyDescent="0.35">
      <c r="A2273" s="1">
        <v>440000090000005</v>
      </c>
      <c r="B2273" s="1" t="s">
        <v>589</v>
      </c>
      <c r="C2273" s="1" t="s">
        <v>590</v>
      </c>
      <c r="D2273" s="1">
        <v>2017</v>
      </c>
      <c r="E2273" s="1" t="s">
        <v>618</v>
      </c>
      <c r="F2273" s="1">
        <v>77571</v>
      </c>
      <c r="G2273" s="1" t="s">
        <v>341</v>
      </c>
      <c r="H2273" s="1" t="s">
        <v>173</v>
      </c>
      <c r="I2273" s="1" t="s">
        <v>596</v>
      </c>
      <c r="J2273" s="1">
        <v>4433</v>
      </c>
      <c r="K2273" s="1" t="s">
        <v>614</v>
      </c>
      <c r="L2273" s="1" t="s">
        <v>532</v>
      </c>
      <c r="M2273" s="1"/>
      <c r="N2273" s="1" t="s">
        <v>606</v>
      </c>
      <c r="O2273" s="1" t="str">
        <f t="shared" si="1101"/>
        <v>No</v>
      </c>
      <c r="P2273" s="1" t="s">
        <v>722</v>
      </c>
      <c r="Q2273" s="1">
        <v>0.02</v>
      </c>
      <c r="R2273" s="1">
        <f t="shared" si="1098"/>
        <v>0</v>
      </c>
      <c r="S2273" s="1">
        <v>0.02</v>
      </c>
      <c r="T2273" s="1" t="s">
        <v>7</v>
      </c>
      <c r="U2273" s="1">
        <f>R2273/1</f>
        <v>0</v>
      </c>
      <c r="V2273" s="1">
        <f>S2273</f>
        <v>0.02</v>
      </c>
      <c r="W2273" s="1" t="s">
        <v>318</v>
      </c>
      <c r="X2273" s="1" t="str">
        <f t="shared" si="1091"/>
        <v>No</v>
      </c>
      <c r="AB2273" s="1" t="s">
        <v>513</v>
      </c>
      <c r="AC2273" t="str">
        <f>IF(ISNUMBER(SEARCH("Pesticide, active_ingredient", AB2273)), "Yes", "No")</f>
        <v>No</v>
      </c>
      <c r="AD2273" t="str">
        <f t="shared" si="1085"/>
        <v>No</v>
      </c>
      <c r="AE2273" t="str">
        <f t="shared" si="1086"/>
        <v>No</v>
      </c>
      <c r="AF2273" t="str">
        <f t="shared" si="1087"/>
        <v>No</v>
      </c>
      <c r="AG2273" t="str">
        <f t="shared" si="1088"/>
        <v>No</v>
      </c>
      <c r="AH2273" s="1" t="s">
        <v>348</v>
      </c>
      <c r="AI2273" t="s">
        <v>349</v>
      </c>
      <c r="AJ2273" t="str">
        <f t="shared" si="1082"/>
        <v/>
      </c>
      <c r="AK2273" t="str">
        <f t="shared" si="1089"/>
        <v/>
      </c>
      <c r="AL2273" t="str">
        <f t="shared" si="1090"/>
        <v/>
      </c>
      <c r="AM2273" t="str">
        <f t="shared" si="1094"/>
        <v/>
      </c>
      <c r="AN2273" t="str">
        <f t="shared" si="1095"/>
        <v/>
      </c>
      <c r="AO2273" t="str">
        <f t="shared" si="1096"/>
        <v/>
      </c>
      <c r="AP2273" t="str">
        <f t="shared" si="1097"/>
        <v>Other</v>
      </c>
    </row>
    <row r="2274" spans="1:42" hidden="1" x14ac:dyDescent="0.35">
      <c r="A2274" s="1">
        <v>440000090000005</v>
      </c>
      <c r="B2274" s="1" t="s">
        <v>589</v>
      </c>
      <c r="C2274" s="1" t="s">
        <v>590</v>
      </c>
      <c r="D2274" s="1">
        <v>2017</v>
      </c>
      <c r="E2274" s="1" t="s">
        <v>618</v>
      </c>
      <c r="F2274" s="1">
        <v>67498</v>
      </c>
      <c r="G2274" s="1" t="s">
        <v>285</v>
      </c>
      <c r="H2274" s="1" t="s">
        <v>121</v>
      </c>
      <c r="I2274" s="1" t="s">
        <v>597</v>
      </c>
      <c r="J2274" s="1">
        <v>2440</v>
      </c>
      <c r="K2274" s="1" t="s">
        <v>345</v>
      </c>
      <c r="L2274" s="1" t="s">
        <v>563</v>
      </c>
      <c r="M2274" s="1"/>
      <c r="N2274" s="1" t="s">
        <v>606</v>
      </c>
      <c r="O2274" s="1" t="str">
        <f t="shared" si="1101"/>
        <v>No</v>
      </c>
      <c r="P2274" s="1" t="s">
        <v>722</v>
      </c>
      <c r="Q2274" s="1">
        <v>50</v>
      </c>
      <c r="R2274" s="1">
        <f t="shared" si="1098"/>
        <v>0</v>
      </c>
      <c r="S2274" s="1">
        <v>20</v>
      </c>
      <c r="T2274" s="1" t="s">
        <v>30</v>
      </c>
      <c r="U2274" s="1">
        <f>R2274/1000</f>
        <v>0</v>
      </c>
      <c r="V2274" s="1">
        <f>S2274/1000</f>
        <v>0.02</v>
      </c>
      <c r="W2274" s="1" t="s">
        <v>231</v>
      </c>
      <c r="X2274" s="1" t="str">
        <f t="shared" si="1091"/>
        <v>No</v>
      </c>
      <c r="AB2274" t="s">
        <v>460</v>
      </c>
      <c r="AC2274" t="str">
        <f>IF(ISNUMBER(SEARCH("Pesticide, active_ingredient", AB2274)), "Yes", "No")</f>
        <v>No</v>
      </c>
      <c r="AD2274" t="str">
        <f t="shared" si="1085"/>
        <v>Yes</v>
      </c>
      <c r="AE2274" t="str">
        <f t="shared" si="1086"/>
        <v>No</v>
      </c>
      <c r="AF2274" t="str">
        <f t="shared" si="1087"/>
        <v>No</v>
      </c>
      <c r="AG2274" t="str">
        <f t="shared" si="1088"/>
        <v>Yes</v>
      </c>
      <c r="AH2274" s="1" t="s">
        <v>348</v>
      </c>
      <c r="AI2274" t="s">
        <v>348</v>
      </c>
      <c r="AJ2274" t="str">
        <f t="shared" si="1082"/>
        <v/>
      </c>
      <c r="AK2274" t="str">
        <f t="shared" si="1089"/>
        <v>PCP</v>
      </c>
      <c r="AL2274" t="str">
        <f t="shared" si="1090"/>
        <v/>
      </c>
      <c r="AM2274" t="str">
        <f t="shared" si="1094"/>
        <v/>
      </c>
      <c r="AN2274" t="str">
        <f t="shared" si="1095"/>
        <v>Pharmaceutical</v>
      </c>
      <c r="AO2274" t="str">
        <f t="shared" si="1096"/>
        <v/>
      </c>
      <c r="AP2274" t="str">
        <f t="shared" si="1097"/>
        <v/>
      </c>
    </row>
    <row r="2275" spans="1:42" hidden="1" x14ac:dyDescent="0.35">
      <c r="A2275" s="1">
        <v>440000090000005</v>
      </c>
      <c r="B2275" s="1" t="s">
        <v>589</v>
      </c>
      <c r="C2275" s="1" t="s">
        <v>590</v>
      </c>
      <c r="D2275" s="1">
        <v>2017</v>
      </c>
      <c r="E2275" s="1" t="s">
        <v>618</v>
      </c>
      <c r="F2275" s="1">
        <v>67497</v>
      </c>
      <c r="G2275" s="1" t="s">
        <v>284</v>
      </c>
      <c r="H2275" s="1" t="s">
        <v>120</v>
      </c>
      <c r="I2275" s="1" t="s">
        <v>597</v>
      </c>
      <c r="J2275" s="1">
        <v>2440</v>
      </c>
      <c r="K2275" s="1" t="s">
        <v>345</v>
      </c>
      <c r="L2275" s="1" t="s">
        <v>345</v>
      </c>
      <c r="M2275" s="1"/>
      <c r="N2275" s="1" t="s">
        <v>606</v>
      </c>
      <c r="O2275" s="1" t="str">
        <f t="shared" si="1101"/>
        <v>No</v>
      </c>
      <c r="P2275" s="1" t="s">
        <v>722</v>
      </c>
      <c r="Q2275" s="1">
        <v>54</v>
      </c>
      <c r="R2275" s="1">
        <f t="shared" si="1098"/>
        <v>0</v>
      </c>
      <c r="S2275" s="1">
        <v>54</v>
      </c>
      <c r="T2275" s="1" t="s">
        <v>30</v>
      </c>
      <c r="U2275" s="1">
        <f>R2275/1000</f>
        <v>0</v>
      </c>
      <c r="V2275" s="1">
        <f>S2275/1000</f>
        <v>5.3999999999999999E-2</v>
      </c>
      <c r="W2275" s="1" t="s">
        <v>231</v>
      </c>
      <c r="X2275" s="1" t="str">
        <f t="shared" si="1091"/>
        <v>No</v>
      </c>
      <c r="AB2275" t="s">
        <v>459</v>
      </c>
      <c r="AC2275" t="str">
        <f>IF(ISNUMBER(SEARCH("Pesticide, active_ingredient", AB2275)), "Yes", "No")</f>
        <v>No</v>
      </c>
      <c r="AD2275" t="str">
        <f t="shared" si="1085"/>
        <v>No</v>
      </c>
      <c r="AE2275" t="str">
        <f t="shared" si="1086"/>
        <v>No</v>
      </c>
      <c r="AF2275" t="str">
        <f t="shared" si="1087"/>
        <v>No</v>
      </c>
      <c r="AG2275" t="str">
        <f t="shared" si="1088"/>
        <v>Yes</v>
      </c>
      <c r="AH2275" s="1" t="s">
        <v>348</v>
      </c>
      <c r="AI2275" t="s">
        <v>348</v>
      </c>
      <c r="AJ2275" t="str">
        <f t="shared" si="1082"/>
        <v/>
      </c>
      <c r="AK2275" t="str">
        <f t="shared" si="1089"/>
        <v/>
      </c>
      <c r="AL2275" t="str">
        <f t="shared" si="1090"/>
        <v/>
      </c>
      <c r="AM2275" t="str">
        <f t="shared" si="1094"/>
        <v/>
      </c>
      <c r="AN2275" t="str">
        <f t="shared" si="1095"/>
        <v>Pharmaceutical</v>
      </c>
      <c r="AO2275" t="str">
        <f t="shared" si="1096"/>
        <v/>
      </c>
      <c r="AP2275" t="str">
        <f t="shared" si="1097"/>
        <v/>
      </c>
    </row>
    <row r="2276" spans="1:42" hidden="1" x14ac:dyDescent="0.35">
      <c r="A2276" s="1">
        <v>440000090000005</v>
      </c>
      <c r="B2276" s="1" t="s">
        <v>589</v>
      </c>
      <c r="C2276" s="1" t="s">
        <v>590</v>
      </c>
      <c r="D2276" s="1">
        <v>2017</v>
      </c>
      <c r="E2276" s="1" t="s">
        <v>618</v>
      </c>
      <c r="F2276" s="1">
        <v>38932</v>
      </c>
      <c r="G2276" s="1" t="s">
        <v>192</v>
      </c>
      <c r="H2276" s="1" t="s">
        <v>23</v>
      </c>
      <c r="I2276" s="1" t="s">
        <v>596</v>
      </c>
      <c r="J2276" s="1">
        <v>4433</v>
      </c>
      <c r="K2276" s="1" t="s">
        <v>614</v>
      </c>
      <c r="L2276" s="1" t="s">
        <v>552</v>
      </c>
      <c r="M2276" s="1"/>
      <c r="N2276" s="1" t="s">
        <v>606</v>
      </c>
      <c r="O2276" s="1" t="str">
        <f t="shared" si="1101"/>
        <v>No</v>
      </c>
      <c r="P2276" s="1" t="s">
        <v>722</v>
      </c>
      <c r="Q2276" s="1">
        <v>0.12</v>
      </c>
      <c r="R2276" s="1">
        <f t="shared" si="1098"/>
        <v>0</v>
      </c>
      <c r="S2276" s="1">
        <v>0.12</v>
      </c>
      <c r="T2276" s="1" t="s">
        <v>7</v>
      </c>
      <c r="U2276" s="1">
        <f>R2276/1</f>
        <v>0</v>
      </c>
      <c r="V2276" s="1">
        <f>S2276</f>
        <v>0.12</v>
      </c>
      <c r="W2276" s="1" t="s">
        <v>177</v>
      </c>
      <c r="X2276" s="1" t="str">
        <f t="shared" ref="X2276:X2308" si="1102">IF(N2276="E", "Yes", "No")</f>
        <v>No</v>
      </c>
      <c r="AB2276" t="s">
        <v>363</v>
      </c>
      <c r="AC2276" t="s">
        <v>349</v>
      </c>
      <c r="AD2276" t="str">
        <f t="shared" si="1085"/>
        <v>No</v>
      </c>
      <c r="AE2276" t="str">
        <f t="shared" si="1086"/>
        <v>Yes</v>
      </c>
      <c r="AF2276" t="str">
        <f t="shared" si="1087"/>
        <v>Yes</v>
      </c>
      <c r="AG2276" t="str">
        <f t="shared" si="1088"/>
        <v>Yes</v>
      </c>
      <c r="AH2276" t="s">
        <v>348</v>
      </c>
      <c r="AI2276" t="s">
        <v>348</v>
      </c>
      <c r="AJ2276" t="str">
        <f t="shared" si="1082"/>
        <v>Pesticide</v>
      </c>
      <c r="AK2276" t="str">
        <f t="shared" si="1089"/>
        <v/>
      </c>
      <c r="AL2276" t="str">
        <f t="shared" si="1090"/>
        <v>Consumer</v>
      </c>
      <c r="AM2276" t="str">
        <f t="shared" si="1094"/>
        <v>Industrial</v>
      </c>
      <c r="AN2276" t="str">
        <f t="shared" si="1095"/>
        <v>Pharmaceutical</v>
      </c>
      <c r="AO2276" t="str">
        <f t="shared" si="1096"/>
        <v/>
      </c>
      <c r="AP2276" t="str">
        <f t="shared" si="1097"/>
        <v/>
      </c>
    </row>
    <row r="2277" spans="1:42" hidden="1" x14ac:dyDescent="0.35">
      <c r="A2277" s="1">
        <v>440000090000005</v>
      </c>
      <c r="B2277" s="1" t="s">
        <v>589</v>
      </c>
      <c r="C2277" s="1" t="s">
        <v>590</v>
      </c>
      <c r="D2277" s="1">
        <v>2017</v>
      </c>
      <c r="E2277" s="1" t="s">
        <v>618</v>
      </c>
      <c r="F2277" s="1">
        <v>62818</v>
      </c>
      <c r="G2277" s="1" t="s">
        <v>218</v>
      </c>
      <c r="H2277" s="1" t="s">
        <v>55</v>
      </c>
      <c r="I2277" s="1" t="s">
        <v>596</v>
      </c>
      <c r="J2277" s="1">
        <v>4433</v>
      </c>
      <c r="K2277" s="1" t="s">
        <v>614</v>
      </c>
      <c r="L2277" s="1" t="s">
        <v>558</v>
      </c>
      <c r="M2277" s="1" t="s">
        <v>715</v>
      </c>
      <c r="N2277" s="1" t="s">
        <v>607</v>
      </c>
      <c r="O2277" s="1" t="str">
        <f t="shared" si="1101"/>
        <v>Yes</v>
      </c>
      <c r="P2277" s="1" t="s">
        <v>349</v>
      </c>
      <c r="Q2277" s="1">
        <v>1.36</v>
      </c>
      <c r="R2277" s="1">
        <f t="shared" si="1098"/>
        <v>1.36</v>
      </c>
      <c r="S2277" s="1">
        <v>1.6</v>
      </c>
      <c r="T2277" s="1" t="s">
        <v>7</v>
      </c>
      <c r="U2277" s="1">
        <f>R2277/1</f>
        <v>1.36</v>
      </c>
      <c r="V2277" s="1">
        <f>S2277</f>
        <v>1.6</v>
      </c>
      <c r="W2277" s="1" t="s">
        <v>177</v>
      </c>
      <c r="X2277" s="1" t="str">
        <f t="shared" si="1102"/>
        <v>Yes</v>
      </c>
      <c r="AB2277" t="s">
        <v>394</v>
      </c>
      <c r="AC2277" t="str">
        <f t="shared" ref="AC2277:AC2286" si="1103">IF(ISNUMBER(SEARCH("Pesticide, active_ingredient", AB2277)), "Yes", "No")</f>
        <v>No</v>
      </c>
      <c r="AD2277" t="str">
        <f t="shared" si="1085"/>
        <v>Yes</v>
      </c>
      <c r="AE2277" t="str">
        <f t="shared" si="1086"/>
        <v>Yes</v>
      </c>
      <c r="AF2277" t="str">
        <f t="shared" si="1087"/>
        <v>No</v>
      </c>
      <c r="AG2277" t="str">
        <f t="shared" si="1088"/>
        <v>Yes</v>
      </c>
      <c r="AH2277" s="1" t="s">
        <v>348</v>
      </c>
      <c r="AI2277" t="s">
        <v>348</v>
      </c>
      <c r="AJ2277" t="str">
        <f t="shared" si="1082"/>
        <v/>
      </c>
      <c r="AK2277" t="str">
        <f t="shared" si="1089"/>
        <v>PCP</v>
      </c>
      <c r="AL2277" t="str">
        <f t="shared" si="1090"/>
        <v>Consumer</v>
      </c>
      <c r="AM2277" t="str">
        <f t="shared" si="1094"/>
        <v/>
      </c>
      <c r="AN2277" t="str">
        <f t="shared" si="1095"/>
        <v>Pharmaceutical</v>
      </c>
      <c r="AO2277" t="str">
        <f t="shared" si="1096"/>
        <v/>
      </c>
      <c r="AP2277" t="str">
        <f t="shared" si="1097"/>
        <v/>
      </c>
    </row>
    <row r="2278" spans="1:42" hidden="1" x14ac:dyDescent="0.35">
      <c r="A2278" s="1">
        <v>440000090000005</v>
      </c>
      <c r="B2278" s="1" t="s">
        <v>589</v>
      </c>
      <c r="C2278" s="1" t="s">
        <v>590</v>
      </c>
      <c r="D2278" s="1">
        <v>2017</v>
      </c>
      <c r="E2278" s="1" t="s">
        <v>618</v>
      </c>
      <c r="F2278" s="1">
        <v>67442</v>
      </c>
      <c r="G2278" s="1" t="s">
        <v>239</v>
      </c>
      <c r="H2278" s="1" t="s">
        <v>77</v>
      </c>
      <c r="I2278" s="1" t="s">
        <v>597</v>
      </c>
      <c r="J2278" s="1">
        <v>2440</v>
      </c>
      <c r="K2278" s="1" t="s">
        <v>345</v>
      </c>
      <c r="L2278" s="1" t="s">
        <v>561</v>
      </c>
      <c r="M2278" s="1"/>
      <c r="N2278" s="1" t="s">
        <v>606</v>
      </c>
      <c r="O2278" s="1" t="str">
        <f t="shared" si="1101"/>
        <v>No</v>
      </c>
      <c r="P2278" s="1" t="s">
        <v>722</v>
      </c>
      <c r="Q2278" s="1">
        <v>80</v>
      </c>
      <c r="R2278" s="1">
        <f t="shared" si="1098"/>
        <v>0</v>
      </c>
      <c r="S2278" s="1">
        <v>140</v>
      </c>
      <c r="T2278" s="1" t="s">
        <v>30</v>
      </c>
      <c r="U2278" s="1">
        <f t="shared" ref="U2278:U2287" si="1104">R2278/1000</f>
        <v>0</v>
      </c>
      <c r="V2278" s="1">
        <f t="shared" ref="V2278:V2287" si="1105">S2278/1000</f>
        <v>0.14000000000000001</v>
      </c>
      <c r="W2278" s="1" t="s">
        <v>231</v>
      </c>
      <c r="X2278" s="1" t="str">
        <f t="shared" si="1102"/>
        <v>No</v>
      </c>
      <c r="AB2278" t="s">
        <v>418</v>
      </c>
      <c r="AC2278" t="str">
        <f t="shared" si="1103"/>
        <v>No</v>
      </c>
      <c r="AD2278" t="str">
        <f t="shared" si="1085"/>
        <v>No</v>
      </c>
      <c r="AE2278" t="str">
        <f t="shared" si="1086"/>
        <v>No</v>
      </c>
      <c r="AF2278" t="str">
        <f t="shared" si="1087"/>
        <v>Yes</v>
      </c>
      <c r="AG2278" t="str">
        <f t="shared" si="1088"/>
        <v>Yes</v>
      </c>
      <c r="AH2278" s="1" t="s">
        <v>348</v>
      </c>
      <c r="AI2278" t="s">
        <v>348</v>
      </c>
      <c r="AJ2278" t="str">
        <f t="shared" si="1082"/>
        <v/>
      </c>
      <c r="AK2278" t="str">
        <f t="shared" si="1089"/>
        <v/>
      </c>
      <c r="AL2278" t="str">
        <f t="shared" si="1090"/>
        <v/>
      </c>
      <c r="AM2278" t="str">
        <f t="shared" si="1094"/>
        <v>Industrial</v>
      </c>
      <c r="AN2278" t="str">
        <f t="shared" si="1095"/>
        <v>Pharmaceutical</v>
      </c>
      <c r="AO2278" t="str">
        <f t="shared" si="1096"/>
        <v/>
      </c>
      <c r="AP2278" t="str">
        <f t="shared" si="1097"/>
        <v/>
      </c>
    </row>
    <row r="2279" spans="1:42" hidden="1" x14ac:dyDescent="0.35">
      <c r="A2279" s="1">
        <v>440000090000005</v>
      </c>
      <c r="B2279" s="1" t="s">
        <v>589</v>
      </c>
      <c r="C2279" s="1" t="s">
        <v>590</v>
      </c>
      <c r="D2279" s="1">
        <v>2017</v>
      </c>
      <c r="E2279" s="1" t="s">
        <v>618</v>
      </c>
      <c r="F2279" s="1">
        <v>67505</v>
      </c>
      <c r="G2279" s="1" t="s">
        <v>292</v>
      </c>
      <c r="H2279" s="1" t="s">
        <v>128</v>
      </c>
      <c r="I2279" s="1" t="s">
        <v>597</v>
      </c>
      <c r="J2279" s="1">
        <v>2440</v>
      </c>
      <c r="K2279" s="1" t="s">
        <v>345</v>
      </c>
      <c r="L2279" s="1" t="s">
        <v>345</v>
      </c>
      <c r="M2279" s="1"/>
      <c r="N2279" s="1" t="s">
        <v>606</v>
      </c>
      <c r="O2279" s="1" t="str">
        <f t="shared" si="1101"/>
        <v>No</v>
      </c>
      <c r="P2279" s="1" t="s">
        <v>722</v>
      </c>
      <c r="Q2279" s="1">
        <v>6.6</v>
      </c>
      <c r="R2279" s="1">
        <f t="shared" si="1098"/>
        <v>0</v>
      </c>
      <c r="S2279" s="1">
        <v>6.6</v>
      </c>
      <c r="T2279" s="1" t="s">
        <v>30</v>
      </c>
      <c r="U2279" s="1">
        <f t="shared" si="1104"/>
        <v>0</v>
      </c>
      <c r="V2279" s="1">
        <f t="shared" si="1105"/>
        <v>6.6E-3</v>
      </c>
      <c r="W2279" s="1" t="s">
        <v>231</v>
      </c>
      <c r="X2279" s="1" t="str">
        <f t="shared" si="1102"/>
        <v>No</v>
      </c>
      <c r="AB2279" t="s">
        <v>467</v>
      </c>
      <c r="AC2279" t="str">
        <f t="shared" si="1103"/>
        <v>No</v>
      </c>
      <c r="AD2279" t="str">
        <f t="shared" si="1085"/>
        <v>No</v>
      </c>
      <c r="AE2279" t="str">
        <f t="shared" si="1086"/>
        <v>No</v>
      </c>
      <c r="AF2279" t="str">
        <f t="shared" si="1087"/>
        <v>No</v>
      </c>
      <c r="AG2279" t="str">
        <f t="shared" si="1088"/>
        <v>Yes</v>
      </c>
      <c r="AH2279" s="1" t="s">
        <v>348</v>
      </c>
      <c r="AI2279" t="s">
        <v>348</v>
      </c>
      <c r="AJ2279" t="str">
        <f t="shared" si="1082"/>
        <v/>
      </c>
      <c r="AK2279" t="str">
        <f t="shared" si="1089"/>
        <v/>
      </c>
      <c r="AL2279" t="str">
        <f t="shared" si="1090"/>
        <v/>
      </c>
      <c r="AM2279" t="str">
        <f t="shared" si="1094"/>
        <v/>
      </c>
      <c r="AN2279" t="str">
        <f t="shared" si="1095"/>
        <v>Pharmaceutical</v>
      </c>
      <c r="AO2279" t="str">
        <f t="shared" si="1096"/>
        <v/>
      </c>
      <c r="AP2279" t="str">
        <f t="shared" si="1097"/>
        <v/>
      </c>
    </row>
    <row r="2280" spans="1:42" hidden="1" x14ac:dyDescent="0.35">
      <c r="A2280" s="1">
        <v>440000090000005</v>
      </c>
      <c r="B2280" s="1" t="s">
        <v>589</v>
      </c>
      <c r="C2280" s="1" t="s">
        <v>590</v>
      </c>
      <c r="D2280" s="1">
        <v>2017</v>
      </c>
      <c r="E2280" s="1" t="s">
        <v>618</v>
      </c>
      <c r="F2280" s="1">
        <v>67518</v>
      </c>
      <c r="G2280" s="1" t="s">
        <v>303</v>
      </c>
      <c r="H2280" s="1" t="s">
        <v>137</v>
      </c>
      <c r="I2280" s="1" t="s">
        <v>597</v>
      </c>
      <c r="J2280" s="1">
        <v>2440</v>
      </c>
      <c r="K2280" s="1" t="s">
        <v>345</v>
      </c>
      <c r="L2280" s="1" t="s">
        <v>561</v>
      </c>
      <c r="M2280" s="1"/>
      <c r="N2280" s="1" t="s">
        <v>606</v>
      </c>
      <c r="O2280" s="1" t="str">
        <f t="shared" si="1101"/>
        <v>No</v>
      </c>
      <c r="P2280" s="1" t="s">
        <v>722</v>
      </c>
      <c r="Q2280" s="1">
        <v>80</v>
      </c>
      <c r="R2280" s="1">
        <f t="shared" si="1098"/>
        <v>0</v>
      </c>
      <c r="S2280" s="1">
        <v>61</v>
      </c>
      <c r="T2280" s="1" t="s">
        <v>30</v>
      </c>
      <c r="U2280" s="1">
        <f t="shared" si="1104"/>
        <v>0</v>
      </c>
      <c r="V2280" s="1">
        <f t="shared" si="1105"/>
        <v>6.0999999999999999E-2</v>
      </c>
      <c r="W2280" s="1" t="s">
        <v>231</v>
      </c>
      <c r="X2280" s="1" t="str">
        <f t="shared" si="1102"/>
        <v>No</v>
      </c>
      <c r="AB2280" t="s">
        <v>479</v>
      </c>
      <c r="AC2280" t="str">
        <f t="shared" si="1103"/>
        <v>No</v>
      </c>
      <c r="AD2280" t="str">
        <f t="shared" si="1085"/>
        <v>No</v>
      </c>
      <c r="AE2280" t="str">
        <f t="shared" si="1086"/>
        <v>No</v>
      </c>
      <c r="AF2280" t="str">
        <f t="shared" si="1087"/>
        <v>Yes</v>
      </c>
      <c r="AG2280" t="str">
        <f t="shared" si="1088"/>
        <v>Yes</v>
      </c>
      <c r="AH2280" s="1" t="s">
        <v>348</v>
      </c>
      <c r="AI2280" t="s">
        <v>348</v>
      </c>
      <c r="AJ2280" t="str">
        <f t="shared" si="1082"/>
        <v/>
      </c>
      <c r="AK2280" t="str">
        <f t="shared" si="1089"/>
        <v/>
      </c>
      <c r="AL2280" t="str">
        <f t="shared" si="1090"/>
        <v/>
      </c>
      <c r="AM2280" t="str">
        <f t="shared" si="1094"/>
        <v>Industrial</v>
      </c>
      <c r="AN2280" t="str">
        <f t="shared" si="1095"/>
        <v>Pharmaceutical</v>
      </c>
      <c r="AO2280" t="str">
        <f t="shared" si="1096"/>
        <v/>
      </c>
      <c r="AP2280" t="str">
        <f t="shared" si="1097"/>
        <v/>
      </c>
    </row>
    <row r="2281" spans="1:42" hidden="1" x14ac:dyDescent="0.35">
      <c r="A2281" s="1">
        <v>440000090000005</v>
      </c>
      <c r="B2281" s="1" t="s">
        <v>589</v>
      </c>
      <c r="C2281" s="1" t="s">
        <v>590</v>
      </c>
      <c r="D2281" s="1">
        <v>2017</v>
      </c>
      <c r="E2281" s="1" t="s">
        <v>618</v>
      </c>
      <c r="F2281" s="1">
        <v>67443</v>
      </c>
      <c r="G2281" s="1" t="s">
        <v>240</v>
      </c>
      <c r="H2281" s="1" t="s">
        <v>78</v>
      </c>
      <c r="I2281" s="1" t="s">
        <v>597</v>
      </c>
      <c r="J2281" s="1">
        <v>2440</v>
      </c>
      <c r="K2281" s="1" t="s">
        <v>345</v>
      </c>
      <c r="L2281" s="1" t="s">
        <v>345</v>
      </c>
      <c r="M2281" s="1"/>
      <c r="N2281" s="1" t="s">
        <v>606</v>
      </c>
      <c r="O2281" s="1" t="str">
        <f t="shared" si="1101"/>
        <v>No</v>
      </c>
      <c r="P2281" s="1" t="s">
        <v>722</v>
      </c>
      <c r="Q2281" s="1">
        <v>140</v>
      </c>
      <c r="R2281" s="1">
        <f t="shared" si="1098"/>
        <v>0</v>
      </c>
      <c r="S2281" s="1">
        <v>88</v>
      </c>
      <c r="T2281" s="1" t="s">
        <v>30</v>
      </c>
      <c r="U2281" s="1">
        <f t="shared" si="1104"/>
        <v>0</v>
      </c>
      <c r="V2281" s="1">
        <f t="shared" si="1105"/>
        <v>8.7999999999999995E-2</v>
      </c>
      <c r="W2281" s="1" t="s">
        <v>231</v>
      </c>
      <c r="X2281" s="1" t="str">
        <f t="shared" si="1102"/>
        <v>No</v>
      </c>
      <c r="AB2281" t="s">
        <v>419</v>
      </c>
      <c r="AC2281" t="str">
        <f t="shared" si="1103"/>
        <v>No</v>
      </c>
      <c r="AD2281" t="str">
        <f t="shared" si="1085"/>
        <v>No</v>
      </c>
      <c r="AE2281" t="str">
        <f t="shared" si="1086"/>
        <v>No</v>
      </c>
      <c r="AF2281" t="str">
        <f t="shared" si="1087"/>
        <v>No</v>
      </c>
      <c r="AG2281" t="str">
        <f t="shared" si="1088"/>
        <v>Yes</v>
      </c>
      <c r="AH2281" s="1" t="s">
        <v>348</v>
      </c>
      <c r="AI2281" t="s">
        <v>348</v>
      </c>
      <c r="AJ2281" t="str">
        <f t="shared" si="1082"/>
        <v/>
      </c>
      <c r="AK2281" t="str">
        <f t="shared" si="1089"/>
        <v/>
      </c>
      <c r="AL2281" t="str">
        <f t="shared" si="1090"/>
        <v/>
      </c>
      <c r="AM2281" t="str">
        <f t="shared" si="1094"/>
        <v/>
      </c>
      <c r="AN2281" t="str">
        <f t="shared" si="1095"/>
        <v>Pharmaceutical</v>
      </c>
      <c r="AO2281" t="str">
        <f t="shared" si="1096"/>
        <v/>
      </c>
      <c r="AP2281" t="str">
        <f t="shared" si="1097"/>
        <v/>
      </c>
    </row>
    <row r="2282" spans="1:42" hidden="1" x14ac:dyDescent="0.35">
      <c r="A2282" s="1">
        <v>440000090000005</v>
      </c>
      <c r="B2282" s="1" t="s">
        <v>589</v>
      </c>
      <c r="C2282" s="1" t="s">
        <v>590</v>
      </c>
      <c r="D2282" s="1">
        <v>2017</v>
      </c>
      <c r="E2282" s="1" t="s">
        <v>618</v>
      </c>
      <c r="F2282" s="1">
        <v>67444</v>
      </c>
      <c r="G2282" s="1" t="s">
        <v>204</v>
      </c>
      <c r="H2282" s="1" t="s">
        <v>37</v>
      </c>
      <c r="I2282" s="1" t="s">
        <v>597</v>
      </c>
      <c r="J2282" s="1">
        <v>2440</v>
      </c>
      <c r="K2282" s="1" t="s">
        <v>345</v>
      </c>
      <c r="L2282" s="1" t="s">
        <v>714</v>
      </c>
      <c r="M2282" s="1"/>
      <c r="N2282" s="1" t="s">
        <v>606</v>
      </c>
      <c r="O2282" s="1" t="str">
        <f t="shared" si="1101"/>
        <v>No</v>
      </c>
      <c r="P2282" s="1" t="s">
        <v>722</v>
      </c>
      <c r="Q2282" s="1">
        <v>6.4</v>
      </c>
      <c r="R2282" s="1">
        <f t="shared" si="1098"/>
        <v>0</v>
      </c>
      <c r="S2282" s="1">
        <v>6.4</v>
      </c>
      <c r="T2282" s="1" t="s">
        <v>30</v>
      </c>
      <c r="U2282" s="1">
        <f t="shared" si="1104"/>
        <v>0</v>
      </c>
      <c r="V2282" s="1">
        <f t="shared" si="1105"/>
        <v>6.4000000000000003E-3</v>
      </c>
      <c r="W2282" s="1" t="s">
        <v>231</v>
      </c>
      <c r="X2282" s="1" t="str">
        <f t="shared" si="1102"/>
        <v>No</v>
      </c>
      <c r="AB2282" s="1" t="s">
        <v>377</v>
      </c>
      <c r="AC2282" t="str">
        <f t="shared" si="1103"/>
        <v>No</v>
      </c>
      <c r="AD2282" t="str">
        <f t="shared" si="1085"/>
        <v>No</v>
      </c>
      <c r="AE2282" t="str">
        <f t="shared" si="1086"/>
        <v>No</v>
      </c>
      <c r="AF2282" t="str">
        <f t="shared" si="1087"/>
        <v>No</v>
      </c>
      <c r="AG2282" t="str">
        <f t="shared" si="1088"/>
        <v>Yes</v>
      </c>
      <c r="AH2282" s="1" t="s">
        <v>348</v>
      </c>
      <c r="AI2282" t="s">
        <v>348</v>
      </c>
      <c r="AJ2282" t="str">
        <f t="shared" si="1082"/>
        <v/>
      </c>
      <c r="AK2282" t="str">
        <f t="shared" si="1089"/>
        <v/>
      </c>
      <c r="AL2282" t="str">
        <f t="shared" si="1090"/>
        <v/>
      </c>
      <c r="AM2282" t="str">
        <f t="shared" si="1094"/>
        <v/>
      </c>
      <c r="AN2282" t="str">
        <f t="shared" si="1095"/>
        <v>Pharmaceutical</v>
      </c>
      <c r="AO2282" t="str">
        <f t="shared" si="1096"/>
        <v/>
      </c>
      <c r="AP2282" t="str">
        <f t="shared" si="1097"/>
        <v/>
      </c>
    </row>
    <row r="2283" spans="1:42" hidden="1" x14ac:dyDescent="0.35">
      <c r="A2283" s="1">
        <v>440000090000005</v>
      </c>
      <c r="B2283" s="1" t="s">
        <v>589</v>
      </c>
      <c r="C2283" s="1" t="s">
        <v>590</v>
      </c>
      <c r="D2283" s="1">
        <v>2017</v>
      </c>
      <c r="E2283" s="1" t="s">
        <v>618</v>
      </c>
      <c r="F2283" s="1">
        <v>67445</v>
      </c>
      <c r="G2283" s="1" t="s">
        <v>241</v>
      </c>
      <c r="H2283" s="1" t="s">
        <v>79</v>
      </c>
      <c r="I2283" s="1" t="s">
        <v>597</v>
      </c>
      <c r="J2283" s="1">
        <v>2440</v>
      </c>
      <c r="K2283" s="1" t="s">
        <v>345</v>
      </c>
      <c r="L2283" s="1" t="s">
        <v>345</v>
      </c>
      <c r="M2283" s="1"/>
      <c r="N2283" s="1" t="s">
        <v>606</v>
      </c>
      <c r="O2283" s="1" t="str">
        <f t="shared" si="1101"/>
        <v>No</v>
      </c>
      <c r="P2283" s="1" t="s">
        <v>722</v>
      </c>
      <c r="Q2283" s="1">
        <v>30</v>
      </c>
      <c r="R2283" s="1">
        <f t="shared" si="1098"/>
        <v>0</v>
      </c>
      <c r="S2283" s="1">
        <v>20</v>
      </c>
      <c r="T2283" s="1" t="s">
        <v>30</v>
      </c>
      <c r="U2283" s="1">
        <f t="shared" si="1104"/>
        <v>0</v>
      </c>
      <c r="V2283" s="1">
        <f t="shared" si="1105"/>
        <v>0.02</v>
      </c>
      <c r="W2283" s="1" t="s">
        <v>231</v>
      </c>
      <c r="X2283" s="1" t="str">
        <f t="shared" si="1102"/>
        <v>No</v>
      </c>
      <c r="AB2283" s="1" t="s">
        <v>420</v>
      </c>
      <c r="AC2283" t="str">
        <f t="shared" si="1103"/>
        <v>No</v>
      </c>
      <c r="AD2283" t="str">
        <f t="shared" si="1085"/>
        <v>No</v>
      </c>
      <c r="AE2283" t="str">
        <f t="shared" si="1086"/>
        <v>No</v>
      </c>
      <c r="AF2283" t="str">
        <f t="shared" si="1087"/>
        <v>No</v>
      </c>
      <c r="AG2283" t="str">
        <f t="shared" si="1088"/>
        <v>Yes</v>
      </c>
      <c r="AH2283" s="1" t="s">
        <v>348</v>
      </c>
      <c r="AI2283" t="s">
        <v>348</v>
      </c>
      <c r="AJ2283" t="str">
        <f t="shared" si="1082"/>
        <v/>
      </c>
      <c r="AK2283" t="str">
        <f t="shared" si="1089"/>
        <v/>
      </c>
      <c r="AL2283" t="str">
        <f t="shared" si="1090"/>
        <v/>
      </c>
      <c r="AM2283" t="str">
        <f t="shared" si="1094"/>
        <v/>
      </c>
      <c r="AN2283" t="str">
        <f t="shared" si="1095"/>
        <v>Pharmaceutical</v>
      </c>
      <c r="AO2283" t="str">
        <f t="shared" si="1096"/>
        <v/>
      </c>
      <c r="AP2283" t="str">
        <f t="shared" si="1097"/>
        <v/>
      </c>
    </row>
    <row r="2284" spans="1:42" hidden="1" x14ac:dyDescent="0.35">
      <c r="A2284" s="1">
        <v>440000090000005</v>
      </c>
      <c r="B2284" s="1" t="s">
        <v>589</v>
      </c>
      <c r="C2284" s="1" t="s">
        <v>590</v>
      </c>
      <c r="D2284" s="1">
        <v>2017</v>
      </c>
      <c r="E2284" s="1" t="s">
        <v>618</v>
      </c>
      <c r="F2284" s="1">
        <v>67999</v>
      </c>
      <c r="G2284" s="1" t="s">
        <v>320</v>
      </c>
      <c r="H2284" s="1" t="s">
        <v>492</v>
      </c>
      <c r="I2284" s="1" t="s">
        <v>597</v>
      </c>
      <c r="J2284" s="1">
        <v>2440</v>
      </c>
      <c r="K2284" s="1" t="s">
        <v>345</v>
      </c>
      <c r="L2284" s="1" t="s">
        <v>532</v>
      </c>
      <c r="M2284" s="1"/>
      <c r="N2284" s="1" t="s">
        <v>606</v>
      </c>
      <c r="O2284" s="1" t="str">
        <f t="shared" si="1101"/>
        <v>No</v>
      </c>
      <c r="P2284" s="1" t="s">
        <v>722</v>
      </c>
      <c r="Q2284" s="1">
        <v>70</v>
      </c>
      <c r="R2284" s="1">
        <f t="shared" si="1098"/>
        <v>0</v>
      </c>
      <c r="S2284" s="1">
        <v>70</v>
      </c>
      <c r="T2284" s="1" t="s">
        <v>30</v>
      </c>
      <c r="U2284" s="1">
        <f t="shared" si="1104"/>
        <v>0</v>
      </c>
      <c r="V2284" s="1">
        <f t="shared" si="1105"/>
        <v>7.0000000000000007E-2</v>
      </c>
      <c r="W2284" s="1" t="s">
        <v>318</v>
      </c>
      <c r="X2284" s="1" t="str">
        <f t="shared" si="1102"/>
        <v>No</v>
      </c>
      <c r="AB2284" s="1" t="s">
        <v>491</v>
      </c>
      <c r="AC2284" t="str">
        <f t="shared" si="1103"/>
        <v>No</v>
      </c>
      <c r="AD2284" t="str">
        <f t="shared" si="1085"/>
        <v>No</v>
      </c>
      <c r="AE2284" t="str">
        <f t="shared" si="1086"/>
        <v>No</v>
      </c>
      <c r="AF2284" t="str">
        <f t="shared" si="1087"/>
        <v>No</v>
      </c>
      <c r="AG2284" t="str">
        <f t="shared" si="1088"/>
        <v>No</v>
      </c>
      <c r="AH2284" s="1" t="s">
        <v>348</v>
      </c>
      <c r="AI2284" t="s">
        <v>349</v>
      </c>
      <c r="AJ2284" t="str">
        <f t="shared" si="1082"/>
        <v/>
      </c>
      <c r="AK2284" t="str">
        <f t="shared" si="1089"/>
        <v/>
      </c>
      <c r="AL2284" t="str">
        <f t="shared" si="1090"/>
        <v/>
      </c>
      <c r="AM2284" t="str">
        <f t="shared" si="1094"/>
        <v/>
      </c>
      <c r="AN2284" t="str">
        <f t="shared" si="1095"/>
        <v/>
      </c>
      <c r="AO2284" t="str">
        <f t="shared" si="1096"/>
        <v/>
      </c>
      <c r="AP2284" t="str">
        <f t="shared" si="1097"/>
        <v>Other</v>
      </c>
    </row>
    <row r="2285" spans="1:42" hidden="1" x14ac:dyDescent="0.35">
      <c r="A2285" s="1">
        <v>440000090000005</v>
      </c>
      <c r="B2285" s="1" t="s">
        <v>589</v>
      </c>
      <c r="C2285" s="1" t="s">
        <v>590</v>
      </c>
      <c r="D2285" s="1">
        <v>2017</v>
      </c>
      <c r="E2285" s="1" t="s">
        <v>618</v>
      </c>
      <c r="F2285" s="1">
        <v>68251</v>
      </c>
      <c r="G2285" s="1" t="s">
        <v>338</v>
      </c>
      <c r="H2285" s="1" t="s">
        <v>169</v>
      </c>
      <c r="I2285" s="1" t="s">
        <v>597</v>
      </c>
      <c r="J2285" s="1">
        <v>2440</v>
      </c>
      <c r="K2285" s="1" t="s">
        <v>345</v>
      </c>
      <c r="L2285" s="1" t="s">
        <v>345</v>
      </c>
      <c r="M2285" s="1"/>
      <c r="N2285" s="1" t="s">
        <v>606</v>
      </c>
      <c r="O2285" s="1" t="str">
        <f t="shared" si="1101"/>
        <v>No</v>
      </c>
      <c r="P2285" s="1" t="s">
        <v>722</v>
      </c>
      <c r="Q2285" s="1">
        <v>84</v>
      </c>
      <c r="R2285" s="1">
        <f t="shared" si="1098"/>
        <v>0</v>
      </c>
      <c r="S2285" s="1">
        <v>84</v>
      </c>
      <c r="T2285" s="1" t="s">
        <v>30</v>
      </c>
      <c r="U2285" s="1">
        <f t="shared" si="1104"/>
        <v>0</v>
      </c>
      <c r="V2285" s="1">
        <f t="shared" si="1105"/>
        <v>8.4000000000000005E-2</v>
      </c>
      <c r="W2285" s="1" t="s">
        <v>318</v>
      </c>
      <c r="X2285" s="1" t="str">
        <f t="shared" si="1102"/>
        <v>No</v>
      </c>
      <c r="AB2285" s="1" t="s">
        <v>505</v>
      </c>
      <c r="AC2285" t="str">
        <f t="shared" si="1103"/>
        <v>No</v>
      </c>
      <c r="AD2285" t="str">
        <f t="shared" si="1085"/>
        <v>No</v>
      </c>
      <c r="AE2285" t="str">
        <f t="shared" si="1086"/>
        <v>No</v>
      </c>
      <c r="AF2285" t="str">
        <f t="shared" si="1087"/>
        <v>No</v>
      </c>
      <c r="AG2285" t="str">
        <f t="shared" si="1088"/>
        <v>Yes</v>
      </c>
      <c r="AH2285" s="1" t="s">
        <v>348</v>
      </c>
      <c r="AI2285" t="s">
        <v>348</v>
      </c>
      <c r="AJ2285" t="str">
        <f t="shared" si="1082"/>
        <v/>
      </c>
      <c r="AK2285" t="str">
        <f t="shared" si="1089"/>
        <v/>
      </c>
      <c r="AL2285" t="str">
        <f t="shared" si="1090"/>
        <v/>
      </c>
      <c r="AM2285" t="str">
        <f t="shared" si="1094"/>
        <v/>
      </c>
      <c r="AN2285" t="str">
        <f t="shared" si="1095"/>
        <v>Pharmaceutical</v>
      </c>
      <c r="AO2285" t="str">
        <f t="shared" si="1096"/>
        <v/>
      </c>
      <c r="AP2285" t="str">
        <f t="shared" si="1097"/>
        <v/>
      </c>
    </row>
    <row r="2286" spans="1:42" hidden="1" x14ac:dyDescent="0.35">
      <c r="A2286" s="1">
        <v>440000090000005</v>
      </c>
      <c r="B2286" s="1" t="s">
        <v>589</v>
      </c>
      <c r="C2286" s="1" t="s">
        <v>590</v>
      </c>
      <c r="D2286" s="1">
        <v>2017</v>
      </c>
      <c r="E2286" s="1" t="s">
        <v>618</v>
      </c>
      <c r="F2286" s="1">
        <v>67468</v>
      </c>
      <c r="G2286" s="1" t="s">
        <v>261</v>
      </c>
      <c r="H2286" s="1" t="s">
        <v>98</v>
      </c>
      <c r="I2286" s="1" t="s">
        <v>597</v>
      </c>
      <c r="J2286" s="1">
        <v>2440</v>
      </c>
      <c r="K2286" s="1" t="s">
        <v>345</v>
      </c>
      <c r="L2286" s="1" t="s">
        <v>563</v>
      </c>
      <c r="M2286" s="1"/>
      <c r="N2286" s="1" t="s">
        <v>606</v>
      </c>
      <c r="O2286" s="1" t="str">
        <f t="shared" si="1101"/>
        <v>No</v>
      </c>
      <c r="P2286" s="1" t="s">
        <v>722</v>
      </c>
      <c r="Q2286" s="1">
        <v>80</v>
      </c>
      <c r="R2286" s="1">
        <f t="shared" si="1098"/>
        <v>0</v>
      </c>
      <c r="S2286" s="1">
        <v>8.1999999999999993</v>
      </c>
      <c r="T2286" s="1" t="s">
        <v>30</v>
      </c>
      <c r="U2286" s="1">
        <f t="shared" si="1104"/>
        <v>0</v>
      </c>
      <c r="V2286" s="1">
        <f t="shared" si="1105"/>
        <v>8.199999999999999E-3</v>
      </c>
      <c r="W2286" s="1" t="s">
        <v>231</v>
      </c>
      <c r="X2286" s="1" t="str">
        <f t="shared" si="1102"/>
        <v>No</v>
      </c>
      <c r="AB2286" t="s">
        <v>437</v>
      </c>
      <c r="AC2286" t="str">
        <f t="shared" si="1103"/>
        <v>No</v>
      </c>
      <c r="AD2286" t="str">
        <f t="shared" si="1085"/>
        <v>Yes</v>
      </c>
      <c r="AE2286" t="str">
        <f t="shared" si="1086"/>
        <v>No</v>
      </c>
      <c r="AF2286" t="str">
        <f t="shared" si="1087"/>
        <v>No</v>
      </c>
      <c r="AG2286" t="str">
        <f t="shared" si="1088"/>
        <v>Yes</v>
      </c>
      <c r="AH2286" s="1" t="s">
        <v>348</v>
      </c>
      <c r="AI2286" t="s">
        <v>348</v>
      </c>
      <c r="AJ2286" t="str">
        <f t="shared" si="1082"/>
        <v/>
      </c>
      <c r="AK2286" t="str">
        <f t="shared" si="1089"/>
        <v>PCP</v>
      </c>
      <c r="AL2286" t="str">
        <f t="shared" si="1090"/>
        <v/>
      </c>
      <c r="AM2286" t="str">
        <f t="shared" ref="AM2286:AM2317" si="1106">IF(AF2286="Yes", "Industrial", "")</f>
        <v/>
      </c>
      <c r="AN2286" t="str">
        <f t="shared" ref="AN2286:AN2317" si="1107">IF(AG2286="Yes", "Pharmaceutical", "")</f>
        <v>Pharmaceutical</v>
      </c>
      <c r="AO2286" t="str">
        <f t="shared" ref="AO2286:AO2317" si="1108">IF(AH2286="Yes", "PAH", "")</f>
        <v/>
      </c>
      <c r="AP2286" t="str">
        <f t="shared" ref="AP2286:AP2317" si="1109">IF(AI2286="Yes", "Other", "")</f>
        <v/>
      </c>
    </row>
    <row r="2287" spans="1:42" hidden="1" x14ac:dyDescent="0.35">
      <c r="A2287" s="1">
        <v>440000090000005</v>
      </c>
      <c r="B2287" s="1" t="s">
        <v>589</v>
      </c>
      <c r="C2287" s="1" t="s">
        <v>590</v>
      </c>
      <c r="D2287" s="1">
        <v>2017</v>
      </c>
      <c r="E2287" s="1" t="s">
        <v>618</v>
      </c>
      <c r="F2287" s="1">
        <v>67499</v>
      </c>
      <c r="G2287" s="1" t="s">
        <v>286</v>
      </c>
      <c r="H2287" s="1" t="s">
        <v>122</v>
      </c>
      <c r="I2287" s="1" t="s">
        <v>597</v>
      </c>
      <c r="J2287" s="1">
        <v>2440</v>
      </c>
      <c r="K2287" s="1" t="s">
        <v>345</v>
      </c>
      <c r="L2287" s="1" t="s">
        <v>567</v>
      </c>
      <c r="M2287" s="1"/>
      <c r="N2287" s="1" t="s">
        <v>606</v>
      </c>
      <c r="O2287" s="1" t="str">
        <f t="shared" si="1101"/>
        <v>No</v>
      </c>
      <c r="P2287" s="1" t="s">
        <v>722</v>
      </c>
      <c r="Q2287" s="1">
        <v>4</v>
      </c>
      <c r="R2287" s="1">
        <f t="shared" si="1098"/>
        <v>0</v>
      </c>
      <c r="S2287" s="1">
        <v>4</v>
      </c>
      <c r="T2287" s="1" t="s">
        <v>30</v>
      </c>
      <c r="U2287" s="1">
        <f t="shared" si="1104"/>
        <v>0</v>
      </c>
      <c r="V2287" s="1">
        <f t="shared" si="1105"/>
        <v>4.0000000000000001E-3</v>
      </c>
      <c r="W2287" s="1" t="s">
        <v>231</v>
      </c>
      <c r="X2287" s="1" t="str">
        <f t="shared" si="1102"/>
        <v>No</v>
      </c>
      <c r="AB2287" t="s">
        <v>461</v>
      </c>
      <c r="AC2287" s="1" t="s">
        <v>349</v>
      </c>
      <c r="AD2287" t="str">
        <f t="shared" si="1085"/>
        <v>No</v>
      </c>
      <c r="AE2287" t="str">
        <f t="shared" si="1086"/>
        <v>No</v>
      </c>
      <c r="AF2287" t="str">
        <f t="shared" si="1087"/>
        <v>Yes</v>
      </c>
      <c r="AG2287" t="str">
        <f t="shared" si="1088"/>
        <v>Yes</v>
      </c>
      <c r="AH2287" s="1" t="s">
        <v>348</v>
      </c>
      <c r="AI2287" t="s">
        <v>348</v>
      </c>
      <c r="AJ2287" t="str">
        <f t="shared" si="1082"/>
        <v>Pesticide</v>
      </c>
      <c r="AK2287" t="str">
        <f t="shared" si="1089"/>
        <v/>
      </c>
      <c r="AL2287" t="str">
        <f t="shared" si="1090"/>
        <v/>
      </c>
      <c r="AM2287" t="str">
        <f t="shared" si="1106"/>
        <v>Industrial</v>
      </c>
      <c r="AN2287" t="str">
        <f t="shared" si="1107"/>
        <v>Pharmaceutical</v>
      </c>
      <c r="AO2287" t="str">
        <f t="shared" si="1108"/>
        <v/>
      </c>
      <c r="AP2287" t="str">
        <f t="shared" si="1109"/>
        <v/>
      </c>
    </row>
    <row r="2288" spans="1:42" hidden="1" x14ac:dyDescent="0.35">
      <c r="A2288" s="1">
        <v>440000090000005</v>
      </c>
      <c r="B2288" s="1" t="s">
        <v>589</v>
      </c>
      <c r="C2288" s="1" t="s">
        <v>590</v>
      </c>
      <c r="D2288" s="1">
        <v>2017</v>
      </c>
      <c r="E2288" s="1" t="s">
        <v>618</v>
      </c>
      <c r="F2288" s="1">
        <v>39570</v>
      </c>
      <c r="G2288" s="1" t="s">
        <v>195</v>
      </c>
      <c r="H2288" s="1" t="s">
        <v>27</v>
      </c>
      <c r="I2288" s="1" t="s">
        <v>596</v>
      </c>
      <c r="J2288" s="1">
        <v>4433</v>
      </c>
      <c r="K2288" s="1" t="s">
        <v>614</v>
      </c>
      <c r="L2288" s="1" t="s">
        <v>550</v>
      </c>
      <c r="M2288" s="1"/>
      <c r="N2288" s="1" t="s">
        <v>606</v>
      </c>
      <c r="O2288" s="1" t="str">
        <f t="shared" si="1101"/>
        <v>No</v>
      </c>
      <c r="P2288" s="1" t="s">
        <v>722</v>
      </c>
      <c r="Q2288" s="1">
        <v>0.32</v>
      </c>
      <c r="R2288" s="1">
        <f t="shared" ref="R2288:R2319" si="1110">IF(O2288="No", 0, Q2288)</f>
        <v>0</v>
      </c>
      <c r="S2288" s="1">
        <v>0.32</v>
      </c>
      <c r="T2288" s="1" t="s">
        <v>7</v>
      </c>
      <c r="U2288" s="1">
        <f>R2288/1</f>
        <v>0</v>
      </c>
      <c r="V2288" s="1">
        <f>S2288</f>
        <v>0.32</v>
      </c>
      <c r="W2288" s="1" t="s">
        <v>177</v>
      </c>
      <c r="X2288" s="1" t="str">
        <f t="shared" si="1102"/>
        <v>No</v>
      </c>
      <c r="AB2288" s="1" t="s">
        <v>367</v>
      </c>
      <c r="AC2288" s="1" t="s">
        <v>349</v>
      </c>
      <c r="AD2288" t="str">
        <f t="shared" si="1085"/>
        <v>Yes</v>
      </c>
      <c r="AE2288" t="str">
        <f t="shared" si="1086"/>
        <v>Yes</v>
      </c>
      <c r="AF2288" t="str">
        <f t="shared" si="1087"/>
        <v>No</v>
      </c>
      <c r="AG2288" t="str">
        <f t="shared" si="1088"/>
        <v>Yes</v>
      </c>
      <c r="AH2288" s="1" t="s">
        <v>348</v>
      </c>
      <c r="AI2288" t="s">
        <v>348</v>
      </c>
      <c r="AJ2288" t="str">
        <f t="shared" si="1082"/>
        <v>Pesticide</v>
      </c>
      <c r="AK2288" t="str">
        <f t="shared" si="1089"/>
        <v>PCP</v>
      </c>
      <c r="AL2288" t="str">
        <f t="shared" si="1090"/>
        <v>Consumer</v>
      </c>
      <c r="AM2288" t="str">
        <f t="shared" si="1106"/>
        <v/>
      </c>
      <c r="AN2288" t="str">
        <f t="shared" si="1107"/>
        <v>Pharmaceutical</v>
      </c>
      <c r="AO2288" t="str">
        <f t="shared" si="1108"/>
        <v/>
      </c>
      <c r="AP2288" t="str">
        <f t="shared" si="1109"/>
        <v/>
      </c>
    </row>
    <row r="2289" spans="1:42" hidden="1" x14ac:dyDescent="0.35">
      <c r="A2289" s="1">
        <v>440000090000005</v>
      </c>
      <c r="B2289" s="1" t="s">
        <v>589</v>
      </c>
      <c r="C2289" s="1" t="s">
        <v>590</v>
      </c>
      <c r="D2289" s="1">
        <v>2017</v>
      </c>
      <c r="E2289" s="1" t="s">
        <v>618</v>
      </c>
      <c r="F2289" s="1">
        <v>30218</v>
      </c>
      <c r="G2289" s="1" t="s">
        <v>179</v>
      </c>
      <c r="H2289" s="1" t="s">
        <v>9</v>
      </c>
      <c r="I2289" s="1" t="s">
        <v>596</v>
      </c>
      <c r="J2289" s="1">
        <v>4433</v>
      </c>
      <c r="K2289" s="1" t="s">
        <v>614</v>
      </c>
      <c r="L2289" s="1" t="s">
        <v>544</v>
      </c>
      <c r="M2289" s="1"/>
      <c r="N2289" s="1" t="s">
        <v>606</v>
      </c>
      <c r="O2289" s="1" t="str">
        <f t="shared" si="1101"/>
        <v>No</v>
      </c>
      <c r="P2289" s="1" t="s">
        <v>722</v>
      </c>
      <c r="Q2289" s="1">
        <v>0.08</v>
      </c>
      <c r="R2289" s="1">
        <f t="shared" si="1110"/>
        <v>0</v>
      </c>
      <c r="S2289" s="1">
        <v>0.08</v>
      </c>
      <c r="T2289" s="1" t="s">
        <v>7</v>
      </c>
      <c r="U2289" s="1">
        <f>R2289/1</f>
        <v>0</v>
      </c>
      <c r="V2289" s="1">
        <f>S2289</f>
        <v>0.08</v>
      </c>
      <c r="W2289" s="1" t="s">
        <v>177</v>
      </c>
      <c r="X2289" s="1" t="str">
        <f t="shared" si="1102"/>
        <v>No</v>
      </c>
      <c r="AB2289" t="s">
        <v>351</v>
      </c>
      <c r="AC2289" t="str">
        <f t="shared" ref="AC2289:AC2294" si="1111">IF(ISNUMBER(SEARCH("Pesticide, active_ingredient", AB2289)), "Yes", "No")</f>
        <v>Yes</v>
      </c>
      <c r="AD2289" t="str">
        <f t="shared" si="1085"/>
        <v>Yes</v>
      </c>
      <c r="AE2289" t="str">
        <f t="shared" si="1086"/>
        <v>Yes</v>
      </c>
      <c r="AF2289" t="str">
        <f t="shared" si="1087"/>
        <v>Yes</v>
      </c>
      <c r="AG2289" t="str">
        <f t="shared" si="1088"/>
        <v>Yes</v>
      </c>
      <c r="AH2289" t="s">
        <v>348</v>
      </c>
      <c r="AI2289" t="s">
        <v>348</v>
      </c>
      <c r="AJ2289" t="str">
        <f t="shared" si="1082"/>
        <v>Pesticide</v>
      </c>
      <c r="AK2289" t="str">
        <f t="shared" si="1089"/>
        <v>PCP</v>
      </c>
      <c r="AL2289" t="str">
        <f t="shared" si="1090"/>
        <v>Consumer</v>
      </c>
      <c r="AM2289" t="str">
        <f t="shared" si="1106"/>
        <v>Industrial</v>
      </c>
      <c r="AN2289" t="str">
        <f t="shared" si="1107"/>
        <v>Pharmaceutical</v>
      </c>
      <c r="AO2289" t="str">
        <f t="shared" si="1108"/>
        <v/>
      </c>
      <c r="AP2289" t="str">
        <f t="shared" si="1109"/>
        <v/>
      </c>
    </row>
    <row r="2290" spans="1:42" hidden="1" x14ac:dyDescent="0.35">
      <c r="A2290" s="1">
        <v>40870855</v>
      </c>
      <c r="B2290" s="1" t="s">
        <v>577</v>
      </c>
      <c r="C2290" s="1" t="s">
        <v>578</v>
      </c>
      <c r="D2290" s="1">
        <v>2017</v>
      </c>
      <c r="E2290" s="1" t="s">
        <v>618</v>
      </c>
      <c r="F2290" s="1">
        <v>34336</v>
      </c>
      <c r="G2290" s="1" t="s">
        <v>184</v>
      </c>
      <c r="H2290" s="1" t="s">
        <v>14</v>
      </c>
      <c r="I2290" s="1" t="s">
        <v>596</v>
      </c>
      <c r="J2290" s="1">
        <v>4433</v>
      </c>
      <c r="K2290" s="1" t="s">
        <v>614</v>
      </c>
      <c r="L2290" s="1" t="s">
        <v>532</v>
      </c>
      <c r="M2290" s="1" t="s">
        <v>554</v>
      </c>
      <c r="N2290" s="1" t="s">
        <v>606</v>
      </c>
      <c r="O2290" s="1" t="str">
        <f t="shared" si="1101"/>
        <v>No</v>
      </c>
      <c r="P2290" s="1" t="s">
        <v>722</v>
      </c>
      <c r="Q2290" s="1">
        <f>0.1-0.1</f>
        <v>0</v>
      </c>
      <c r="R2290" s="1">
        <f t="shared" si="1110"/>
        <v>0</v>
      </c>
      <c r="S2290" s="1">
        <v>0.4</v>
      </c>
      <c r="T2290" s="1" t="s">
        <v>7</v>
      </c>
      <c r="U2290" s="1">
        <f>R2290/1</f>
        <v>0</v>
      </c>
      <c r="V2290" s="1">
        <f>S2290</f>
        <v>0.4</v>
      </c>
      <c r="W2290" s="1" t="s">
        <v>569</v>
      </c>
      <c r="X2290" s="1" t="str">
        <f t="shared" si="1102"/>
        <v>No</v>
      </c>
      <c r="AB2290" t="s">
        <v>527</v>
      </c>
      <c r="AC2290" t="str">
        <f t="shared" si="1111"/>
        <v>No</v>
      </c>
      <c r="AD2290" t="str">
        <f t="shared" si="1085"/>
        <v>No</v>
      </c>
      <c r="AE2290" t="str">
        <f t="shared" si="1086"/>
        <v>No</v>
      </c>
      <c r="AF2290" t="str">
        <f t="shared" si="1087"/>
        <v>No</v>
      </c>
      <c r="AG2290" t="str">
        <f t="shared" si="1088"/>
        <v>No</v>
      </c>
      <c r="AH2290" t="s">
        <v>348</v>
      </c>
      <c r="AI2290" t="s">
        <v>349</v>
      </c>
      <c r="AJ2290" t="str">
        <f t="shared" si="1082"/>
        <v/>
      </c>
      <c r="AK2290" t="str">
        <f t="shared" si="1089"/>
        <v/>
      </c>
      <c r="AL2290" t="str">
        <f t="shared" si="1090"/>
        <v/>
      </c>
      <c r="AM2290" t="str">
        <f t="shared" si="1106"/>
        <v/>
      </c>
      <c r="AN2290" t="str">
        <f t="shared" si="1107"/>
        <v/>
      </c>
      <c r="AO2290" t="str">
        <f t="shared" si="1108"/>
        <v/>
      </c>
      <c r="AP2290" t="str">
        <f t="shared" si="1109"/>
        <v>Other</v>
      </c>
    </row>
    <row r="2291" spans="1:42" hidden="1" x14ac:dyDescent="0.35">
      <c r="A2291" s="1">
        <v>440000090000005</v>
      </c>
      <c r="B2291" s="1" t="s">
        <v>589</v>
      </c>
      <c r="C2291" s="1" t="s">
        <v>590</v>
      </c>
      <c r="D2291" s="1">
        <v>2017</v>
      </c>
      <c r="E2291" s="1" t="s">
        <v>618</v>
      </c>
      <c r="F2291" s="1">
        <v>67519</v>
      </c>
      <c r="G2291" s="1" t="s">
        <v>304</v>
      </c>
      <c r="H2291" s="1" t="s">
        <v>138</v>
      </c>
      <c r="I2291" s="1" t="s">
        <v>597</v>
      </c>
      <c r="J2291" s="1">
        <v>2440</v>
      </c>
      <c r="K2291" s="1" t="s">
        <v>345</v>
      </c>
      <c r="L2291" s="1" t="s">
        <v>345</v>
      </c>
      <c r="M2291" s="1"/>
      <c r="N2291" s="1" t="s">
        <v>606</v>
      </c>
      <c r="O2291" s="1" t="str">
        <f t="shared" si="1101"/>
        <v>No</v>
      </c>
      <c r="P2291" s="1" t="s">
        <v>722</v>
      </c>
      <c r="Q2291" s="1">
        <v>20</v>
      </c>
      <c r="R2291" s="1">
        <f t="shared" si="1110"/>
        <v>0</v>
      </c>
      <c r="S2291" s="1">
        <v>200</v>
      </c>
      <c r="T2291" s="1" t="s">
        <v>30</v>
      </c>
      <c r="U2291" s="1">
        <f>R2291/1000</f>
        <v>0</v>
      </c>
      <c r="V2291" s="1">
        <f>S2291/1000</f>
        <v>0.2</v>
      </c>
      <c r="W2291" s="1" t="s">
        <v>231</v>
      </c>
      <c r="X2291" s="1" t="str">
        <f t="shared" si="1102"/>
        <v>No</v>
      </c>
      <c r="AB2291" t="s">
        <v>480</v>
      </c>
      <c r="AC2291" t="str">
        <f t="shared" si="1111"/>
        <v>No</v>
      </c>
      <c r="AD2291" t="str">
        <f t="shared" si="1085"/>
        <v>No</v>
      </c>
      <c r="AE2291" t="str">
        <f t="shared" si="1086"/>
        <v>No</v>
      </c>
      <c r="AF2291" t="str">
        <f t="shared" si="1087"/>
        <v>No</v>
      </c>
      <c r="AG2291" t="str">
        <f t="shared" si="1088"/>
        <v>Yes</v>
      </c>
      <c r="AH2291" s="1" t="s">
        <v>348</v>
      </c>
      <c r="AI2291" t="s">
        <v>348</v>
      </c>
      <c r="AJ2291" t="str">
        <f t="shared" si="1082"/>
        <v/>
      </c>
      <c r="AK2291" t="str">
        <f t="shared" si="1089"/>
        <v/>
      </c>
      <c r="AL2291" t="str">
        <f t="shared" si="1090"/>
        <v/>
      </c>
      <c r="AM2291" t="str">
        <f t="shared" si="1106"/>
        <v/>
      </c>
      <c r="AN2291" t="str">
        <f t="shared" si="1107"/>
        <v>Pharmaceutical</v>
      </c>
      <c r="AO2291" t="str">
        <f t="shared" si="1108"/>
        <v/>
      </c>
      <c r="AP2291" t="str">
        <f t="shared" si="1109"/>
        <v/>
      </c>
    </row>
    <row r="2292" spans="1:42" hidden="1" x14ac:dyDescent="0.35">
      <c r="A2292" s="1">
        <v>440000090000005</v>
      </c>
      <c r="B2292" s="1" t="s">
        <v>589</v>
      </c>
      <c r="C2292" s="1" t="s">
        <v>590</v>
      </c>
      <c r="D2292" s="1">
        <v>2017</v>
      </c>
      <c r="E2292" s="1" t="s">
        <v>618</v>
      </c>
      <c r="F2292" s="1">
        <v>67447</v>
      </c>
      <c r="G2292" s="1" t="s">
        <v>243</v>
      </c>
      <c r="H2292" s="1" t="s">
        <v>81</v>
      </c>
      <c r="I2292" s="1" t="s">
        <v>597</v>
      </c>
      <c r="J2292" s="1">
        <v>2440</v>
      </c>
      <c r="K2292" s="1" t="s">
        <v>345</v>
      </c>
      <c r="L2292" s="1" t="s">
        <v>563</v>
      </c>
      <c r="M2292" s="1"/>
      <c r="N2292" s="1" t="s">
        <v>606</v>
      </c>
      <c r="O2292" s="1" t="str">
        <f t="shared" ref="O2292:O2323" si="1112">IF(N2292="&lt;", "No", "Yes")</f>
        <v>No</v>
      </c>
      <c r="P2292" s="1" t="s">
        <v>722</v>
      </c>
      <c r="Q2292" s="1">
        <v>19</v>
      </c>
      <c r="R2292" s="1">
        <f t="shared" si="1110"/>
        <v>0</v>
      </c>
      <c r="S2292" s="1">
        <v>48</v>
      </c>
      <c r="T2292" s="1" t="s">
        <v>30</v>
      </c>
      <c r="U2292" s="1">
        <f>R2292/1000</f>
        <v>0</v>
      </c>
      <c r="V2292" s="1">
        <f>S2292/1000</f>
        <v>4.8000000000000001E-2</v>
      </c>
      <c r="W2292" s="1" t="s">
        <v>231</v>
      </c>
      <c r="X2292" s="1" t="str">
        <f t="shared" si="1102"/>
        <v>No</v>
      </c>
      <c r="AB2292" t="s">
        <v>421</v>
      </c>
      <c r="AC2292" t="str">
        <f t="shared" si="1111"/>
        <v>No</v>
      </c>
      <c r="AD2292" t="str">
        <f t="shared" si="1085"/>
        <v>Yes</v>
      </c>
      <c r="AE2292" t="str">
        <f t="shared" si="1086"/>
        <v>No</v>
      </c>
      <c r="AF2292" t="str">
        <f t="shared" si="1087"/>
        <v>No</v>
      </c>
      <c r="AG2292" t="str">
        <f t="shared" si="1088"/>
        <v>Yes</v>
      </c>
      <c r="AH2292" s="1" t="s">
        <v>348</v>
      </c>
      <c r="AI2292" t="s">
        <v>348</v>
      </c>
      <c r="AJ2292" t="str">
        <f t="shared" si="1082"/>
        <v/>
      </c>
      <c r="AK2292" t="str">
        <f t="shared" si="1089"/>
        <v>PCP</v>
      </c>
      <c r="AL2292" t="str">
        <f t="shared" si="1090"/>
        <v/>
      </c>
      <c r="AM2292" t="str">
        <f t="shared" si="1106"/>
        <v/>
      </c>
      <c r="AN2292" t="str">
        <f t="shared" si="1107"/>
        <v>Pharmaceutical</v>
      </c>
      <c r="AO2292" t="str">
        <f t="shared" si="1108"/>
        <v/>
      </c>
      <c r="AP2292" t="str">
        <f t="shared" si="1109"/>
        <v/>
      </c>
    </row>
    <row r="2293" spans="1:42" hidden="1" x14ac:dyDescent="0.35">
      <c r="A2293" s="1">
        <v>440000090000005</v>
      </c>
      <c r="B2293" s="1" t="s">
        <v>589</v>
      </c>
      <c r="C2293" s="1" t="s">
        <v>590</v>
      </c>
      <c r="D2293" s="1">
        <v>2017</v>
      </c>
      <c r="E2293" s="1" t="s">
        <v>618</v>
      </c>
      <c r="F2293" s="1">
        <v>62819</v>
      </c>
      <c r="G2293" s="1" t="s">
        <v>219</v>
      </c>
      <c r="H2293" s="1" t="s">
        <v>56</v>
      </c>
      <c r="I2293" s="1" t="s">
        <v>596</v>
      </c>
      <c r="J2293" s="1">
        <v>4433</v>
      </c>
      <c r="K2293" s="1" t="s">
        <v>614</v>
      </c>
      <c r="L2293" s="1" t="s">
        <v>559</v>
      </c>
      <c r="M2293" s="1"/>
      <c r="N2293" s="1" t="s">
        <v>606</v>
      </c>
      <c r="O2293" s="1" t="str">
        <f t="shared" si="1112"/>
        <v>No</v>
      </c>
      <c r="P2293" s="1" t="s">
        <v>722</v>
      </c>
      <c r="Q2293" s="1">
        <v>0.16</v>
      </c>
      <c r="R2293" s="1">
        <f t="shared" si="1110"/>
        <v>0</v>
      </c>
      <c r="S2293" s="1">
        <v>0.16</v>
      </c>
      <c r="T2293" s="1" t="s">
        <v>7</v>
      </c>
      <c r="U2293" s="1">
        <f>R2293/1</f>
        <v>0</v>
      </c>
      <c r="V2293" s="1">
        <f>S2293</f>
        <v>0.16</v>
      </c>
      <c r="W2293" s="1" t="s">
        <v>177</v>
      </c>
      <c r="X2293" s="1" t="str">
        <f t="shared" si="1102"/>
        <v>No</v>
      </c>
      <c r="AB2293" t="s">
        <v>395</v>
      </c>
      <c r="AC2293" t="str">
        <f t="shared" si="1111"/>
        <v>No</v>
      </c>
      <c r="AD2293" t="str">
        <f t="shared" si="1085"/>
        <v>Yes</v>
      </c>
      <c r="AE2293" t="str">
        <f t="shared" si="1086"/>
        <v>Yes</v>
      </c>
      <c r="AF2293" t="str">
        <f t="shared" si="1087"/>
        <v>Yes</v>
      </c>
      <c r="AG2293" t="str">
        <f t="shared" si="1088"/>
        <v>Yes</v>
      </c>
      <c r="AH2293" s="1" t="s">
        <v>348</v>
      </c>
      <c r="AI2293" t="s">
        <v>348</v>
      </c>
      <c r="AJ2293" t="str">
        <f t="shared" ref="AJ2293:AJ2356" si="1113">IF(AC2293="Yes", "Pesticide", "")</f>
        <v/>
      </c>
      <c r="AK2293" t="str">
        <f t="shared" si="1089"/>
        <v>PCP</v>
      </c>
      <c r="AL2293" t="str">
        <f t="shared" si="1090"/>
        <v>Consumer</v>
      </c>
      <c r="AM2293" t="str">
        <f t="shared" si="1106"/>
        <v>Industrial</v>
      </c>
      <c r="AN2293" t="str">
        <f t="shared" si="1107"/>
        <v>Pharmaceutical</v>
      </c>
      <c r="AO2293" t="str">
        <f t="shared" si="1108"/>
        <v/>
      </c>
      <c r="AP2293" t="str">
        <f t="shared" si="1109"/>
        <v/>
      </c>
    </row>
    <row r="2294" spans="1:42" hidden="1" x14ac:dyDescent="0.35">
      <c r="A2294" s="1">
        <v>440000090000005</v>
      </c>
      <c r="B2294" s="1" t="s">
        <v>589</v>
      </c>
      <c r="C2294" s="1" t="s">
        <v>590</v>
      </c>
      <c r="D2294" s="1">
        <v>2017</v>
      </c>
      <c r="E2294" s="1" t="s">
        <v>618</v>
      </c>
      <c r="F2294" s="1">
        <v>67448</v>
      </c>
      <c r="G2294" s="1" t="s">
        <v>244</v>
      </c>
      <c r="H2294" s="1" t="s">
        <v>82</v>
      </c>
      <c r="I2294" s="1" t="s">
        <v>597</v>
      </c>
      <c r="J2294" s="1">
        <v>2440</v>
      </c>
      <c r="K2294" s="1" t="s">
        <v>345</v>
      </c>
      <c r="L2294" s="1" t="s">
        <v>345</v>
      </c>
      <c r="M2294" s="1"/>
      <c r="N2294" s="1" t="s">
        <v>606</v>
      </c>
      <c r="O2294" s="1" t="str">
        <f t="shared" si="1112"/>
        <v>No</v>
      </c>
      <c r="P2294" s="1" t="s">
        <v>722</v>
      </c>
      <c r="Q2294" s="1">
        <v>37</v>
      </c>
      <c r="R2294" s="1">
        <f t="shared" si="1110"/>
        <v>0</v>
      </c>
      <c r="S2294" s="1">
        <v>37</v>
      </c>
      <c r="T2294" s="1" t="s">
        <v>30</v>
      </c>
      <c r="U2294" s="1">
        <f t="shared" ref="U2294:V2301" si="1114">R2294/1000</f>
        <v>0</v>
      </c>
      <c r="V2294" s="1">
        <f t="shared" si="1114"/>
        <v>3.6999999999999998E-2</v>
      </c>
      <c r="W2294" s="1" t="s">
        <v>231</v>
      </c>
      <c r="X2294" s="1" t="str">
        <f t="shared" si="1102"/>
        <v>No</v>
      </c>
      <c r="AB2294" t="s">
        <v>422</v>
      </c>
      <c r="AC2294" t="str">
        <f t="shared" si="1111"/>
        <v>No</v>
      </c>
      <c r="AD2294" t="str">
        <f t="shared" si="1085"/>
        <v>No</v>
      </c>
      <c r="AE2294" t="str">
        <f t="shared" si="1086"/>
        <v>No</v>
      </c>
      <c r="AF2294" t="str">
        <f t="shared" si="1087"/>
        <v>No</v>
      </c>
      <c r="AG2294" t="str">
        <f t="shared" si="1088"/>
        <v>Yes</v>
      </c>
      <c r="AH2294" s="1" t="s">
        <v>348</v>
      </c>
      <c r="AI2294" t="s">
        <v>348</v>
      </c>
      <c r="AJ2294" t="str">
        <f t="shared" si="1113"/>
        <v/>
      </c>
      <c r="AK2294" t="str">
        <f t="shared" si="1089"/>
        <v/>
      </c>
      <c r="AL2294" t="str">
        <f t="shared" si="1090"/>
        <v/>
      </c>
      <c r="AM2294" t="str">
        <f t="shared" si="1106"/>
        <v/>
      </c>
      <c r="AN2294" t="str">
        <f t="shared" si="1107"/>
        <v>Pharmaceutical</v>
      </c>
      <c r="AO2294" t="str">
        <f t="shared" si="1108"/>
        <v/>
      </c>
      <c r="AP2294" t="str">
        <f t="shared" si="1109"/>
        <v/>
      </c>
    </row>
    <row r="2295" spans="1:42" hidden="1" x14ac:dyDescent="0.35">
      <c r="A2295" s="1">
        <v>440000090000005</v>
      </c>
      <c r="B2295" s="1" t="s">
        <v>589</v>
      </c>
      <c r="C2295" s="1" t="s">
        <v>590</v>
      </c>
      <c r="D2295" s="1">
        <v>2017</v>
      </c>
      <c r="E2295" s="1" t="s">
        <v>618</v>
      </c>
      <c r="F2295" s="1">
        <v>67449</v>
      </c>
      <c r="G2295" s="1" t="s">
        <v>245</v>
      </c>
      <c r="H2295" s="1" t="s">
        <v>83</v>
      </c>
      <c r="I2295" s="1" t="s">
        <v>597</v>
      </c>
      <c r="J2295" s="1">
        <v>2440</v>
      </c>
      <c r="K2295" s="1" t="s">
        <v>345</v>
      </c>
      <c r="L2295" s="1" t="s">
        <v>564</v>
      </c>
      <c r="M2295" s="1"/>
      <c r="N2295" s="1" t="s">
        <v>606</v>
      </c>
      <c r="O2295" s="1" t="str">
        <f t="shared" si="1112"/>
        <v>No</v>
      </c>
      <c r="P2295" s="1" t="s">
        <v>722</v>
      </c>
      <c r="Q2295" s="1">
        <v>80</v>
      </c>
      <c r="R2295" s="1">
        <f t="shared" si="1110"/>
        <v>0</v>
      </c>
      <c r="S2295" s="1">
        <v>80</v>
      </c>
      <c r="T2295" s="1" t="s">
        <v>30</v>
      </c>
      <c r="U2295" s="1">
        <f t="shared" si="1114"/>
        <v>0</v>
      </c>
      <c r="V2295" s="1">
        <f t="shared" si="1114"/>
        <v>0.08</v>
      </c>
      <c r="W2295" s="1" t="s">
        <v>231</v>
      </c>
      <c r="X2295" s="1" t="str">
        <f t="shared" si="1102"/>
        <v>No</v>
      </c>
      <c r="AB2295" t="s">
        <v>423</v>
      </c>
      <c r="AC2295" s="1" t="s">
        <v>349</v>
      </c>
      <c r="AD2295" t="str">
        <f t="shared" si="1085"/>
        <v>No</v>
      </c>
      <c r="AE2295" t="str">
        <f t="shared" si="1086"/>
        <v>No</v>
      </c>
      <c r="AF2295" t="str">
        <f t="shared" si="1087"/>
        <v>No</v>
      </c>
      <c r="AG2295" t="str">
        <f t="shared" si="1088"/>
        <v>Yes</v>
      </c>
      <c r="AH2295" s="1" t="s">
        <v>348</v>
      </c>
      <c r="AI2295" t="s">
        <v>348</v>
      </c>
      <c r="AJ2295" t="str">
        <f t="shared" si="1113"/>
        <v>Pesticide</v>
      </c>
      <c r="AK2295" t="str">
        <f t="shared" si="1089"/>
        <v/>
      </c>
      <c r="AL2295" t="str">
        <f t="shared" si="1090"/>
        <v/>
      </c>
      <c r="AM2295" t="str">
        <f t="shared" si="1106"/>
        <v/>
      </c>
      <c r="AN2295" t="str">
        <f t="shared" si="1107"/>
        <v>Pharmaceutical</v>
      </c>
      <c r="AO2295" t="str">
        <f t="shared" si="1108"/>
        <v/>
      </c>
      <c r="AP2295" t="str">
        <f t="shared" si="1109"/>
        <v/>
      </c>
    </row>
    <row r="2296" spans="1:42" hidden="1" x14ac:dyDescent="0.35">
      <c r="A2296" s="1">
        <v>440000090000005</v>
      </c>
      <c r="B2296" s="1" t="s">
        <v>589</v>
      </c>
      <c r="C2296" s="1" t="s">
        <v>590</v>
      </c>
      <c r="D2296" s="1">
        <v>2017</v>
      </c>
      <c r="E2296" s="1" t="s">
        <v>618</v>
      </c>
      <c r="F2296" s="1">
        <v>67487</v>
      </c>
      <c r="G2296" s="1" t="s">
        <v>276</v>
      </c>
      <c r="H2296" s="1" t="s">
        <v>112</v>
      </c>
      <c r="I2296" s="1" t="s">
        <v>597</v>
      </c>
      <c r="J2296" s="1">
        <v>2440</v>
      </c>
      <c r="K2296" s="1" t="s">
        <v>345</v>
      </c>
      <c r="L2296" s="1" t="s">
        <v>345</v>
      </c>
      <c r="M2296" s="1"/>
      <c r="N2296" s="1" t="s">
        <v>606</v>
      </c>
      <c r="O2296" s="1" t="str">
        <f t="shared" si="1112"/>
        <v>No</v>
      </c>
      <c r="P2296" s="1" t="s">
        <v>722</v>
      </c>
      <c r="Q2296" s="1">
        <v>205</v>
      </c>
      <c r="R2296" s="1">
        <f t="shared" si="1110"/>
        <v>0</v>
      </c>
      <c r="S2296" s="1">
        <v>205</v>
      </c>
      <c r="T2296" s="1" t="s">
        <v>30</v>
      </c>
      <c r="U2296" s="1">
        <f t="shared" si="1114"/>
        <v>0</v>
      </c>
      <c r="V2296" s="1">
        <f t="shared" si="1114"/>
        <v>0.20499999999999999</v>
      </c>
      <c r="W2296" s="1" t="s">
        <v>231</v>
      </c>
      <c r="X2296" s="1" t="str">
        <f t="shared" si="1102"/>
        <v>No</v>
      </c>
      <c r="AB2296" s="1" t="s">
        <v>452</v>
      </c>
      <c r="AC2296" t="str">
        <f t="shared" ref="AC2296:AC2317" si="1115">IF(ISNUMBER(SEARCH("Pesticide, active_ingredient", AB2296)), "Yes", "No")</f>
        <v>No</v>
      </c>
      <c r="AD2296" t="str">
        <f t="shared" si="1085"/>
        <v>No</v>
      </c>
      <c r="AE2296" t="str">
        <f t="shared" si="1086"/>
        <v>No</v>
      </c>
      <c r="AF2296" t="str">
        <f t="shared" si="1087"/>
        <v>No</v>
      </c>
      <c r="AG2296" t="str">
        <f t="shared" si="1088"/>
        <v>Yes</v>
      </c>
      <c r="AH2296" s="1" t="s">
        <v>348</v>
      </c>
      <c r="AI2296" t="s">
        <v>348</v>
      </c>
      <c r="AJ2296" t="str">
        <f t="shared" si="1113"/>
        <v/>
      </c>
      <c r="AK2296" t="str">
        <f t="shared" si="1089"/>
        <v/>
      </c>
      <c r="AL2296" t="str">
        <f t="shared" si="1090"/>
        <v/>
      </c>
      <c r="AM2296" t="str">
        <f t="shared" si="1106"/>
        <v/>
      </c>
      <c r="AN2296" t="str">
        <f t="shared" si="1107"/>
        <v>Pharmaceutical</v>
      </c>
      <c r="AO2296" t="str">
        <f t="shared" si="1108"/>
        <v/>
      </c>
      <c r="AP2296" t="str">
        <f t="shared" si="1109"/>
        <v/>
      </c>
    </row>
    <row r="2297" spans="1:42" hidden="1" x14ac:dyDescent="0.35">
      <c r="A2297" s="1">
        <v>440000090000005</v>
      </c>
      <c r="B2297" s="1" t="s">
        <v>589</v>
      </c>
      <c r="C2297" s="1" t="s">
        <v>590</v>
      </c>
      <c r="D2297" s="1">
        <v>2017</v>
      </c>
      <c r="E2297" s="1" t="s">
        <v>618</v>
      </c>
      <c r="F2297" s="1">
        <v>68012</v>
      </c>
      <c r="G2297" s="1" t="s">
        <v>330</v>
      </c>
      <c r="H2297" s="1" t="s">
        <v>161</v>
      </c>
      <c r="I2297" s="1" t="s">
        <v>597</v>
      </c>
      <c r="J2297" s="1">
        <v>2440</v>
      </c>
      <c r="K2297" s="1" t="s">
        <v>345</v>
      </c>
      <c r="L2297" s="1" t="s">
        <v>345</v>
      </c>
      <c r="M2297" s="1"/>
      <c r="N2297" s="1" t="s">
        <v>606</v>
      </c>
      <c r="O2297" s="1" t="str">
        <f t="shared" si="1112"/>
        <v>No</v>
      </c>
      <c r="P2297" s="1" t="s">
        <v>722</v>
      </c>
      <c r="Q2297" s="1">
        <v>13</v>
      </c>
      <c r="R2297" s="1">
        <f t="shared" si="1110"/>
        <v>0</v>
      </c>
      <c r="S2297" s="1">
        <v>13</v>
      </c>
      <c r="T2297" s="1" t="s">
        <v>30</v>
      </c>
      <c r="U2297" s="1">
        <f t="shared" si="1114"/>
        <v>0</v>
      </c>
      <c r="V2297" s="1">
        <f t="shared" si="1114"/>
        <v>1.2999999999999999E-2</v>
      </c>
      <c r="W2297" s="1" t="s">
        <v>318</v>
      </c>
      <c r="X2297" s="1" t="str">
        <f t="shared" si="1102"/>
        <v>No</v>
      </c>
      <c r="AB2297" s="1" t="s">
        <v>370</v>
      </c>
      <c r="AC2297" t="str">
        <f t="shared" si="1115"/>
        <v>No</v>
      </c>
      <c r="AD2297" t="str">
        <f t="shared" si="1085"/>
        <v>No</v>
      </c>
      <c r="AE2297" t="str">
        <f t="shared" si="1086"/>
        <v>No</v>
      </c>
      <c r="AF2297" t="str">
        <f t="shared" si="1087"/>
        <v>No</v>
      </c>
      <c r="AG2297" t="str">
        <f t="shared" si="1088"/>
        <v>Yes</v>
      </c>
      <c r="AH2297" s="1" t="s">
        <v>348</v>
      </c>
      <c r="AI2297" t="s">
        <v>348</v>
      </c>
      <c r="AJ2297" t="str">
        <f t="shared" si="1113"/>
        <v/>
      </c>
      <c r="AK2297" t="str">
        <f t="shared" si="1089"/>
        <v/>
      </c>
      <c r="AL2297" t="str">
        <f t="shared" si="1090"/>
        <v/>
      </c>
      <c r="AM2297" t="str">
        <f t="shared" si="1106"/>
        <v/>
      </c>
      <c r="AN2297" t="str">
        <f t="shared" si="1107"/>
        <v>Pharmaceutical</v>
      </c>
      <c r="AO2297" t="str">
        <f t="shared" si="1108"/>
        <v/>
      </c>
      <c r="AP2297" t="str">
        <f t="shared" si="1109"/>
        <v/>
      </c>
    </row>
    <row r="2298" spans="1:42" hidden="1" x14ac:dyDescent="0.35">
      <c r="A2298" s="1">
        <v>440000090000005</v>
      </c>
      <c r="B2298" s="1" t="s">
        <v>589</v>
      </c>
      <c r="C2298" s="1" t="s">
        <v>590</v>
      </c>
      <c r="D2298" s="1">
        <v>2017</v>
      </c>
      <c r="E2298" s="1" t="s">
        <v>618</v>
      </c>
      <c r="F2298" s="1">
        <v>68000</v>
      </c>
      <c r="G2298" s="1" t="s">
        <v>321</v>
      </c>
      <c r="H2298" s="1" t="s">
        <v>152</v>
      </c>
      <c r="I2298" s="1" t="s">
        <v>597</v>
      </c>
      <c r="J2298" s="1">
        <v>2440</v>
      </c>
      <c r="K2298" s="1" t="s">
        <v>345</v>
      </c>
      <c r="L2298" s="1" t="s">
        <v>345</v>
      </c>
      <c r="M2298" s="1"/>
      <c r="N2298" s="1" t="s">
        <v>606</v>
      </c>
      <c r="O2298" s="1" t="str">
        <f t="shared" si="1112"/>
        <v>No</v>
      </c>
      <c r="P2298" s="1" t="s">
        <v>722</v>
      </c>
      <c r="Q2298" s="1">
        <v>34</v>
      </c>
      <c r="R2298" s="1">
        <f t="shared" si="1110"/>
        <v>0</v>
      </c>
      <c r="S2298" s="1">
        <v>34</v>
      </c>
      <c r="T2298" s="1" t="s">
        <v>30</v>
      </c>
      <c r="U2298" s="1">
        <f t="shared" si="1114"/>
        <v>0</v>
      </c>
      <c r="V2298" s="1">
        <f t="shared" si="1114"/>
        <v>3.4000000000000002E-2</v>
      </c>
      <c r="W2298" s="1" t="s">
        <v>318</v>
      </c>
      <c r="X2298" s="1" t="str">
        <f t="shared" si="1102"/>
        <v>No</v>
      </c>
      <c r="AB2298" s="1" t="s">
        <v>445</v>
      </c>
      <c r="AC2298" t="str">
        <f t="shared" si="1115"/>
        <v>No</v>
      </c>
      <c r="AD2298" t="str">
        <f t="shared" si="1085"/>
        <v>No</v>
      </c>
      <c r="AE2298" t="str">
        <f t="shared" si="1086"/>
        <v>No</v>
      </c>
      <c r="AF2298" t="str">
        <f t="shared" si="1087"/>
        <v>No</v>
      </c>
      <c r="AG2298" t="str">
        <f t="shared" si="1088"/>
        <v>Yes</v>
      </c>
      <c r="AH2298" s="1" t="s">
        <v>348</v>
      </c>
      <c r="AI2298" t="s">
        <v>348</v>
      </c>
      <c r="AJ2298" t="str">
        <f t="shared" si="1113"/>
        <v/>
      </c>
      <c r="AK2298" t="str">
        <f t="shared" si="1089"/>
        <v/>
      </c>
      <c r="AL2298" t="str">
        <f t="shared" si="1090"/>
        <v/>
      </c>
      <c r="AM2298" t="str">
        <f t="shared" si="1106"/>
        <v/>
      </c>
      <c r="AN2298" t="str">
        <f t="shared" si="1107"/>
        <v>Pharmaceutical</v>
      </c>
      <c r="AO2298" t="str">
        <f t="shared" si="1108"/>
        <v/>
      </c>
      <c r="AP2298" t="str">
        <f t="shared" si="1109"/>
        <v/>
      </c>
    </row>
    <row r="2299" spans="1:42" hidden="1" x14ac:dyDescent="0.35">
      <c r="A2299" s="1">
        <v>440000090000005</v>
      </c>
      <c r="B2299" s="1" t="s">
        <v>589</v>
      </c>
      <c r="C2299" s="1" t="s">
        <v>590</v>
      </c>
      <c r="D2299" s="1">
        <v>2017</v>
      </c>
      <c r="E2299" s="1" t="s">
        <v>618</v>
      </c>
      <c r="F2299" s="1">
        <v>67489</v>
      </c>
      <c r="G2299" s="1" t="s">
        <v>278</v>
      </c>
      <c r="H2299" s="1" t="s">
        <v>114</v>
      </c>
      <c r="I2299" s="1" t="s">
        <v>597</v>
      </c>
      <c r="J2299" s="1">
        <v>2440</v>
      </c>
      <c r="K2299" s="1" t="s">
        <v>345</v>
      </c>
      <c r="L2299" s="1" t="s">
        <v>345</v>
      </c>
      <c r="M2299" s="1"/>
      <c r="N2299" s="1" t="s">
        <v>606</v>
      </c>
      <c r="O2299" s="1" t="str">
        <f t="shared" si="1112"/>
        <v>No</v>
      </c>
      <c r="P2299" s="1" t="s">
        <v>722</v>
      </c>
      <c r="Q2299" s="1">
        <v>14</v>
      </c>
      <c r="R2299" s="1">
        <f t="shared" si="1110"/>
        <v>0</v>
      </c>
      <c r="S2299" s="1">
        <v>6.4</v>
      </c>
      <c r="T2299" s="1" t="s">
        <v>30</v>
      </c>
      <c r="U2299" s="1">
        <f t="shared" si="1114"/>
        <v>0</v>
      </c>
      <c r="V2299" s="1">
        <f t="shared" si="1114"/>
        <v>6.4000000000000003E-3</v>
      </c>
      <c r="W2299" s="1" t="s">
        <v>231</v>
      </c>
      <c r="X2299" s="1" t="str">
        <f t="shared" si="1102"/>
        <v>No</v>
      </c>
      <c r="AB2299" t="s">
        <v>454</v>
      </c>
      <c r="AC2299" t="str">
        <f t="shared" si="1115"/>
        <v>No</v>
      </c>
      <c r="AD2299" t="str">
        <f t="shared" si="1085"/>
        <v>No</v>
      </c>
      <c r="AE2299" t="str">
        <f t="shared" si="1086"/>
        <v>No</v>
      </c>
      <c r="AF2299" t="str">
        <f t="shared" si="1087"/>
        <v>No</v>
      </c>
      <c r="AG2299" t="str">
        <f t="shared" si="1088"/>
        <v>Yes</v>
      </c>
      <c r="AH2299" s="1" t="s">
        <v>348</v>
      </c>
      <c r="AI2299" t="s">
        <v>348</v>
      </c>
      <c r="AJ2299" t="str">
        <f t="shared" si="1113"/>
        <v/>
      </c>
      <c r="AK2299" t="str">
        <f t="shared" si="1089"/>
        <v/>
      </c>
      <c r="AL2299" t="str">
        <f t="shared" si="1090"/>
        <v/>
      </c>
      <c r="AM2299" t="str">
        <f t="shared" si="1106"/>
        <v/>
      </c>
      <c r="AN2299" t="str">
        <f t="shared" si="1107"/>
        <v>Pharmaceutical</v>
      </c>
      <c r="AO2299" t="str">
        <f t="shared" si="1108"/>
        <v/>
      </c>
      <c r="AP2299" t="str">
        <f t="shared" si="1109"/>
        <v/>
      </c>
    </row>
    <row r="2300" spans="1:42" hidden="1" x14ac:dyDescent="0.35">
      <c r="A2300" s="1">
        <v>440000090000005</v>
      </c>
      <c r="B2300" s="1" t="s">
        <v>589</v>
      </c>
      <c r="C2300" s="1" t="s">
        <v>590</v>
      </c>
      <c r="D2300" s="1">
        <v>2017</v>
      </c>
      <c r="E2300" s="1" t="s">
        <v>618</v>
      </c>
      <c r="F2300" s="1">
        <v>67510</v>
      </c>
      <c r="G2300" s="1" t="s">
        <v>296</v>
      </c>
      <c r="H2300" s="1" t="s">
        <v>132</v>
      </c>
      <c r="I2300" s="1" t="s">
        <v>597</v>
      </c>
      <c r="J2300" s="1">
        <v>2440</v>
      </c>
      <c r="K2300" s="1" t="s">
        <v>345</v>
      </c>
      <c r="L2300" s="1" t="s">
        <v>345</v>
      </c>
      <c r="M2300" s="1"/>
      <c r="N2300" s="1" t="s">
        <v>606</v>
      </c>
      <c r="O2300" s="1" t="str">
        <f t="shared" si="1112"/>
        <v>No</v>
      </c>
      <c r="P2300" s="1" t="s">
        <v>722</v>
      </c>
      <c r="Q2300" s="1">
        <v>96</v>
      </c>
      <c r="R2300" s="1">
        <f t="shared" si="1110"/>
        <v>0</v>
      </c>
      <c r="S2300" s="1">
        <v>44</v>
      </c>
      <c r="T2300" s="1" t="s">
        <v>30</v>
      </c>
      <c r="U2300" s="1">
        <f t="shared" si="1114"/>
        <v>0</v>
      </c>
      <c r="V2300" s="1">
        <f t="shared" si="1114"/>
        <v>4.3999999999999997E-2</v>
      </c>
      <c r="W2300" s="1" t="s">
        <v>231</v>
      </c>
      <c r="X2300" s="1" t="str">
        <f t="shared" si="1102"/>
        <v>No</v>
      </c>
      <c r="AB2300" t="s">
        <v>471</v>
      </c>
      <c r="AC2300" t="str">
        <f t="shared" si="1115"/>
        <v>No</v>
      </c>
      <c r="AD2300" t="str">
        <f t="shared" si="1085"/>
        <v>No</v>
      </c>
      <c r="AE2300" t="str">
        <f t="shared" si="1086"/>
        <v>No</v>
      </c>
      <c r="AF2300" t="str">
        <f t="shared" si="1087"/>
        <v>No</v>
      </c>
      <c r="AG2300" t="str">
        <f t="shared" si="1088"/>
        <v>Yes</v>
      </c>
      <c r="AH2300" s="1" t="s">
        <v>348</v>
      </c>
      <c r="AI2300" t="s">
        <v>348</v>
      </c>
      <c r="AJ2300" t="str">
        <f t="shared" si="1113"/>
        <v/>
      </c>
      <c r="AK2300" t="str">
        <f t="shared" si="1089"/>
        <v/>
      </c>
      <c r="AL2300" t="str">
        <f t="shared" si="1090"/>
        <v/>
      </c>
      <c r="AM2300" t="str">
        <f t="shared" si="1106"/>
        <v/>
      </c>
      <c r="AN2300" t="str">
        <f t="shared" si="1107"/>
        <v>Pharmaceutical</v>
      </c>
      <c r="AO2300" t="str">
        <f t="shared" si="1108"/>
        <v/>
      </c>
      <c r="AP2300" t="str">
        <f t="shared" si="1109"/>
        <v/>
      </c>
    </row>
    <row r="2301" spans="1:42" hidden="1" x14ac:dyDescent="0.35">
      <c r="A2301" s="1">
        <v>440000090000005</v>
      </c>
      <c r="B2301" s="1" t="s">
        <v>589</v>
      </c>
      <c r="C2301" s="1" t="s">
        <v>590</v>
      </c>
      <c r="D2301" s="1">
        <v>2017</v>
      </c>
      <c r="E2301" s="1" t="s">
        <v>618</v>
      </c>
      <c r="F2301" s="1">
        <v>67478</v>
      </c>
      <c r="G2301" s="1" t="s">
        <v>269</v>
      </c>
      <c r="H2301" s="1" t="s">
        <v>106</v>
      </c>
      <c r="I2301" s="1" t="s">
        <v>597</v>
      </c>
      <c r="J2301" s="1">
        <v>2440</v>
      </c>
      <c r="K2301" s="1" t="s">
        <v>345</v>
      </c>
      <c r="L2301" s="1" t="s">
        <v>345</v>
      </c>
      <c r="M2301" s="1"/>
      <c r="N2301" s="1" t="s">
        <v>606</v>
      </c>
      <c r="O2301" s="1" t="str">
        <f t="shared" si="1112"/>
        <v>No</v>
      </c>
      <c r="P2301" s="1" t="s">
        <v>722</v>
      </c>
      <c r="Q2301" s="1">
        <v>71</v>
      </c>
      <c r="R2301" s="1">
        <f t="shared" si="1110"/>
        <v>0</v>
      </c>
      <c r="S2301" s="1">
        <v>30</v>
      </c>
      <c r="T2301" s="1" t="s">
        <v>30</v>
      </c>
      <c r="U2301" s="1">
        <f t="shared" si="1114"/>
        <v>0</v>
      </c>
      <c r="V2301" s="1">
        <f t="shared" si="1114"/>
        <v>0.03</v>
      </c>
      <c r="W2301" s="1" t="s">
        <v>231</v>
      </c>
      <c r="X2301" s="1" t="str">
        <f t="shared" si="1102"/>
        <v>No</v>
      </c>
      <c r="AB2301" t="s">
        <v>446</v>
      </c>
      <c r="AC2301" t="str">
        <f t="shared" si="1115"/>
        <v>No</v>
      </c>
      <c r="AD2301" t="str">
        <f t="shared" si="1085"/>
        <v>No</v>
      </c>
      <c r="AE2301" t="str">
        <f t="shared" si="1086"/>
        <v>No</v>
      </c>
      <c r="AF2301" t="str">
        <f t="shared" si="1087"/>
        <v>No</v>
      </c>
      <c r="AG2301" t="str">
        <f t="shared" si="1088"/>
        <v>Yes</v>
      </c>
      <c r="AH2301" s="1" t="s">
        <v>348</v>
      </c>
      <c r="AI2301" t="s">
        <v>348</v>
      </c>
      <c r="AJ2301" t="str">
        <f t="shared" si="1113"/>
        <v/>
      </c>
      <c r="AK2301" t="str">
        <f t="shared" si="1089"/>
        <v/>
      </c>
      <c r="AL2301" t="str">
        <f t="shared" si="1090"/>
        <v/>
      </c>
      <c r="AM2301" t="str">
        <f t="shared" si="1106"/>
        <v/>
      </c>
      <c r="AN2301" t="str">
        <f t="shared" si="1107"/>
        <v>Pharmaceutical</v>
      </c>
      <c r="AO2301" t="str">
        <f t="shared" si="1108"/>
        <v/>
      </c>
      <c r="AP2301" t="str">
        <f t="shared" si="1109"/>
        <v/>
      </c>
    </row>
    <row r="2302" spans="1:42" hidden="1" x14ac:dyDescent="0.35">
      <c r="A2302" s="1">
        <v>440000090000005</v>
      </c>
      <c r="B2302" s="1" t="s">
        <v>589</v>
      </c>
      <c r="C2302" s="1" t="s">
        <v>590</v>
      </c>
      <c r="D2302" s="1">
        <v>2017</v>
      </c>
      <c r="E2302" s="1" t="s">
        <v>618</v>
      </c>
      <c r="F2302" s="1">
        <v>34376</v>
      </c>
      <c r="G2302" s="1" t="s">
        <v>185</v>
      </c>
      <c r="H2302" s="1" t="s">
        <v>15</v>
      </c>
      <c r="I2302" s="1" t="s">
        <v>596</v>
      </c>
      <c r="J2302" s="1">
        <v>4433</v>
      </c>
      <c r="K2302" s="1" t="s">
        <v>614</v>
      </c>
      <c r="L2302" s="1" t="s">
        <v>543</v>
      </c>
      <c r="M2302" s="1" t="s">
        <v>507</v>
      </c>
      <c r="N2302" s="1" t="s">
        <v>607</v>
      </c>
      <c r="O2302" s="1" t="str">
        <f t="shared" si="1112"/>
        <v>Yes</v>
      </c>
      <c r="P2302" s="1" t="s">
        <v>349</v>
      </c>
      <c r="Q2302" s="1">
        <v>5.7000000000000002E-3</v>
      </c>
      <c r="R2302" s="1">
        <f t="shared" si="1110"/>
        <v>5.7000000000000002E-3</v>
      </c>
      <c r="S2302" s="1">
        <v>0.02</v>
      </c>
      <c r="T2302" s="1" t="s">
        <v>7</v>
      </c>
      <c r="U2302" s="1">
        <f>R2302/1</f>
        <v>5.7000000000000002E-3</v>
      </c>
      <c r="V2302" s="1">
        <f>S2302</f>
        <v>0.02</v>
      </c>
      <c r="W2302" s="1" t="s">
        <v>177</v>
      </c>
      <c r="X2302" s="1" t="str">
        <f t="shared" si="1102"/>
        <v>Yes</v>
      </c>
      <c r="AB2302" t="s">
        <v>356</v>
      </c>
      <c r="AC2302" t="str">
        <f t="shared" si="1115"/>
        <v>No</v>
      </c>
      <c r="AD2302" t="str">
        <f t="shared" si="1085"/>
        <v>No</v>
      </c>
      <c r="AE2302" t="str">
        <f t="shared" si="1086"/>
        <v>Yes</v>
      </c>
      <c r="AF2302" t="str">
        <f t="shared" si="1087"/>
        <v>Yes</v>
      </c>
      <c r="AG2302" t="str">
        <f t="shared" si="1088"/>
        <v>No</v>
      </c>
      <c r="AH2302" t="s">
        <v>349</v>
      </c>
      <c r="AI2302" t="s">
        <v>348</v>
      </c>
      <c r="AJ2302" t="str">
        <f t="shared" si="1113"/>
        <v/>
      </c>
      <c r="AK2302" t="str">
        <f t="shared" si="1089"/>
        <v/>
      </c>
      <c r="AL2302" t="str">
        <f t="shared" si="1090"/>
        <v>Consumer</v>
      </c>
      <c r="AM2302" t="str">
        <f t="shared" si="1106"/>
        <v>Industrial</v>
      </c>
      <c r="AN2302" t="str">
        <f t="shared" si="1107"/>
        <v/>
      </c>
      <c r="AO2302" t="str">
        <f t="shared" si="1108"/>
        <v>PAH</v>
      </c>
      <c r="AP2302" t="str">
        <f t="shared" si="1109"/>
        <v/>
      </c>
    </row>
    <row r="2303" spans="1:42" hidden="1" x14ac:dyDescent="0.35">
      <c r="A2303" s="1">
        <v>440000090000005</v>
      </c>
      <c r="B2303" s="1" t="s">
        <v>589</v>
      </c>
      <c r="C2303" s="1" t="s">
        <v>590</v>
      </c>
      <c r="D2303" s="1">
        <v>2017</v>
      </c>
      <c r="E2303" s="1" t="s">
        <v>618</v>
      </c>
      <c r="F2303" s="1">
        <v>67450</v>
      </c>
      <c r="G2303" s="1" t="s">
        <v>246</v>
      </c>
      <c r="H2303" s="1" t="s">
        <v>84</v>
      </c>
      <c r="I2303" s="1" t="s">
        <v>597</v>
      </c>
      <c r="J2303" s="1">
        <v>2440</v>
      </c>
      <c r="K2303" s="1" t="s">
        <v>345</v>
      </c>
      <c r="L2303" s="1" t="s">
        <v>561</v>
      </c>
      <c r="M2303" s="1"/>
      <c r="N2303" s="1" t="s">
        <v>606</v>
      </c>
      <c r="O2303" s="1" t="str">
        <f t="shared" si="1112"/>
        <v>No</v>
      </c>
      <c r="P2303" s="1" t="s">
        <v>722</v>
      </c>
      <c r="Q2303" s="1">
        <v>27</v>
      </c>
      <c r="R2303" s="1">
        <f t="shared" si="1110"/>
        <v>0</v>
      </c>
      <c r="S2303" s="1">
        <v>26</v>
      </c>
      <c r="T2303" s="1" t="s">
        <v>30</v>
      </c>
      <c r="U2303" s="1">
        <f t="shared" ref="U2303:V2307" si="1116">R2303/1000</f>
        <v>0</v>
      </c>
      <c r="V2303" s="1">
        <f t="shared" si="1116"/>
        <v>2.5999999999999999E-2</v>
      </c>
      <c r="W2303" s="1" t="s">
        <v>231</v>
      </c>
      <c r="X2303" s="1" t="str">
        <f t="shared" si="1102"/>
        <v>No</v>
      </c>
      <c r="AB2303" t="s">
        <v>424</v>
      </c>
      <c r="AC2303" t="str">
        <f t="shared" si="1115"/>
        <v>No</v>
      </c>
      <c r="AD2303" t="str">
        <f t="shared" ref="AD2303:AD2366" si="1117">IF(ISNUMBER(SEARCH("Personal_care", AB2303)), "Yes", "No")</f>
        <v>No</v>
      </c>
      <c r="AE2303" t="str">
        <f t="shared" ref="AE2303:AE2366" si="1118">IF(ISNUMBER(SEARCH("Consumer_use", AB2303)), "Yes", "No")</f>
        <v>No</v>
      </c>
      <c r="AF2303" t="str">
        <f t="shared" ref="AF2303:AF2366" si="1119">IF(ISNUMBER(SEARCH("Industrial_manufacturing", AB2303)), "Yes", "No")</f>
        <v>Yes</v>
      </c>
      <c r="AG2303" t="str">
        <f t="shared" ref="AG2303:AG2366" si="1120">IF(ISNUMBER(SEARCH("Drug", AB2303)), "Yes", "No")</f>
        <v>Yes</v>
      </c>
      <c r="AH2303" s="1" t="s">
        <v>348</v>
      </c>
      <c r="AI2303" t="s">
        <v>348</v>
      </c>
      <c r="AJ2303" t="str">
        <f t="shared" si="1113"/>
        <v/>
      </c>
      <c r="AK2303" t="str">
        <f t="shared" si="1089"/>
        <v/>
      </c>
      <c r="AL2303" t="str">
        <f t="shared" si="1090"/>
        <v/>
      </c>
      <c r="AM2303" t="str">
        <f t="shared" si="1106"/>
        <v>Industrial</v>
      </c>
      <c r="AN2303" t="str">
        <f t="shared" si="1107"/>
        <v>Pharmaceutical</v>
      </c>
      <c r="AO2303" t="str">
        <f t="shared" si="1108"/>
        <v/>
      </c>
      <c r="AP2303" t="str">
        <f t="shared" si="1109"/>
        <v/>
      </c>
    </row>
    <row r="2304" spans="1:42" hidden="1" x14ac:dyDescent="0.35">
      <c r="A2304" s="1">
        <v>440000090000005</v>
      </c>
      <c r="B2304" s="1" t="s">
        <v>589</v>
      </c>
      <c r="C2304" s="1" t="s">
        <v>590</v>
      </c>
      <c r="D2304" s="1">
        <v>2017</v>
      </c>
      <c r="E2304" s="1" t="s">
        <v>618</v>
      </c>
      <c r="F2304" s="1">
        <v>67529</v>
      </c>
      <c r="G2304" s="1" t="s">
        <v>312</v>
      </c>
      <c r="H2304" s="1" t="s">
        <v>146</v>
      </c>
      <c r="I2304" s="1" t="s">
        <v>597</v>
      </c>
      <c r="J2304" s="1">
        <v>2440</v>
      </c>
      <c r="K2304" s="1" t="s">
        <v>345</v>
      </c>
      <c r="L2304" s="1" t="s">
        <v>345</v>
      </c>
      <c r="M2304" s="1"/>
      <c r="N2304" s="1" t="s">
        <v>606</v>
      </c>
      <c r="O2304" s="1" t="str">
        <f t="shared" si="1112"/>
        <v>No</v>
      </c>
      <c r="P2304" s="1" t="s">
        <v>722</v>
      </c>
      <c r="Q2304" s="1">
        <v>20</v>
      </c>
      <c r="R2304" s="1">
        <f t="shared" si="1110"/>
        <v>0</v>
      </c>
      <c r="S2304" s="1">
        <v>30</v>
      </c>
      <c r="T2304" s="1" t="s">
        <v>30</v>
      </c>
      <c r="U2304" s="1">
        <f t="shared" si="1116"/>
        <v>0</v>
      </c>
      <c r="V2304" s="1">
        <f t="shared" si="1116"/>
        <v>0.03</v>
      </c>
      <c r="W2304" s="1" t="s">
        <v>231</v>
      </c>
      <c r="X2304" s="1" t="str">
        <f t="shared" si="1102"/>
        <v>No</v>
      </c>
      <c r="AB2304" s="1" t="s">
        <v>448</v>
      </c>
      <c r="AC2304" t="str">
        <f t="shared" si="1115"/>
        <v>No</v>
      </c>
      <c r="AD2304" t="str">
        <f t="shared" si="1117"/>
        <v>No</v>
      </c>
      <c r="AE2304" t="str">
        <f t="shared" si="1118"/>
        <v>No</v>
      </c>
      <c r="AF2304" t="str">
        <f t="shared" si="1119"/>
        <v>No</v>
      </c>
      <c r="AG2304" t="str">
        <f t="shared" si="1120"/>
        <v>Yes</v>
      </c>
      <c r="AH2304" s="1" t="s">
        <v>348</v>
      </c>
      <c r="AI2304" t="s">
        <v>348</v>
      </c>
      <c r="AJ2304" t="str">
        <f t="shared" si="1113"/>
        <v/>
      </c>
      <c r="AK2304" t="str">
        <f t="shared" si="1089"/>
        <v/>
      </c>
      <c r="AL2304" t="str">
        <f t="shared" si="1090"/>
        <v/>
      </c>
      <c r="AM2304" t="str">
        <f t="shared" si="1106"/>
        <v/>
      </c>
      <c r="AN2304" t="str">
        <f t="shared" si="1107"/>
        <v>Pharmaceutical</v>
      </c>
      <c r="AO2304" t="str">
        <f t="shared" si="1108"/>
        <v/>
      </c>
      <c r="AP2304" t="str">
        <f t="shared" si="1109"/>
        <v/>
      </c>
    </row>
    <row r="2305" spans="1:42" hidden="1" x14ac:dyDescent="0.35">
      <c r="A2305" s="1">
        <v>440000090000005</v>
      </c>
      <c r="B2305" s="1" t="s">
        <v>589</v>
      </c>
      <c r="C2305" s="1" t="s">
        <v>590</v>
      </c>
      <c r="D2305" s="1">
        <v>2017</v>
      </c>
      <c r="E2305" s="1" t="s">
        <v>618</v>
      </c>
      <c r="F2305" s="1">
        <v>67521</v>
      </c>
      <c r="G2305" s="1" t="s">
        <v>305</v>
      </c>
      <c r="H2305" s="1" t="s">
        <v>139</v>
      </c>
      <c r="I2305" s="1" t="s">
        <v>597</v>
      </c>
      <c r="J2305" s="1">
        <v>2440</v>
      </c>
      <c r="K2305" s="1" t="s">
        <v>345</v>
      </c>
      <c r="L2305" s="1" t="s">
        <v>345</v>
      </c>
      <c r="M2305" s="1"/>
      <c r="N2305" s="1" t="s">
        <v>606</v>
      </c>
      <c r="O2305" s="1" t="str">
        <f t="shared" si="1112"/>
        <v>No</v>
      </c>
      <c r="P2305" s="1" t="s">
        <v>722</v>
      </c>
      <c r="Q2305" s="1">
        <v>80</v>
      </c>
      <c r="R2305" s="1">
        <f t="shared" si="1110"/>
        <v>0</v>
      </c>
      <c r="S2305" s="1">
        <v>80</v>
      </c>
      <c r="T2305" s="1" t="s">
        <v>30</v>
      </c>
      <c r="U2305" s="1">
        <f t="shared" si="1116"/>
        <v>0</v>
      </c>
      <c r="V2305" s="1">
        <f t="shared" si="1116"/>
        <v>0.08</v>
      </c>
      <c r="W2305" s="1" t="s">
        <v>231</v>
      </c>
      <c r="X2305" s="1" t="str">
        <f t="shared" si="1102"/>
        <v>No</v>
      </c>
      <c r="AB2305" t="s">
        <v>481</v>
      </c>
      <c r="AC2305" t="str">
        <f t="shared" si="1115"/>
        <v>No</v>
      </c>
      <c r="AD2305" t="str">
        <f t="shared" si="1117"/>
        <v>No</v>
      </c>
      <c r="AE2305" t="str">
        <f t="shared" si="1118"/>
        <v>No</v>
      </c>
      <c r="AF2305" t="str">
        <f t="shared" si="1119"/>
        <v>No</v>
      </c>
      <c r="AG2305" t="str">
        <f t="shared" si="1120"/>
        <v>Yes</v>
      </c>
      <c r="AH2305" s="1" t="s">
        <v>348</v>
      </c>
      <c r="AI2305" t="s">
        <v>348</v>
      </c>
      <c r="AJ2305" t="str">
        <f t="shared" si="1113"/>
        <v/>
      </c>
      <c r="AK2305" t="str">
        <f t="shared" si="1089"/>
        <v/>
      </c>
      <c r="AL2305" t="str">
        <f t="shared" si="1090"/>
        <v/>
      </c>
      <c r="AM2305" t="str">
        <f t="shared" si="1106"/>
        <v/>
      </c>
      <c r="AN2305" t="str">
        <f t="shared" si="1107"/>
        <v>Pharmaceutical</v>
      </c>
      <c r="AO2305" t="str">
        <f t="shared" si="1108"/>
        <v/>
      </c>
      <c r="AP2305" t="str">
        <f t="shared" si="1109"/>
        <v/>
      </c>
    </row>
    <row r="2306" spans="1:42" hidden="1" x14ac:dyDescent="0.35">
      <c r="A2306" s="1">
        <v>440000090000005</v>
      </c>
      <c r="B2306" s="1" t="s">
        <v>589</v>
      </c>
      <c r="C2306" s="1" t="s">
        <v>590</v>
      </c>
      <c r="D2306" s="1">
        <v>2017</v>
      </c>
      <c r="E2306" s="1" t="s">
        <v>618</v>
      </c>
      <c r="F2306" s="1">
        <v>68001</v>
      </c>
      <c r="G2306" s="1" t="s">
        <v>322</v>
      </c>
      <c r="H2306" s="1" t="s">
        <v>153</v>
      </c>
      <c r="I2306" s="1" t="s">
        <v>597</v>
      </c>
      <c r="J2306" s="1">
        <v>2440</v>
      </c>
      <c r="K2306" s="1" t="s">
        <v>345</v>
      </c>
      <c r="L2306" s="1" t="s">
        <v>561</v>
      </c>
      <c r="M2306" s="1"/>
      <c r="N2306" s="1" t="s">
        <v>606</v>
      </c>
      <c r="O2306" s="1" t="str">
        <f t="shared" si="1112"/>
        <v>No</v>
      </c>
      <c r="P2306" s="1" t="s">
        <v>722</v>
      </c>
      <c r="Q2306" s="1">
        <v>80</v>
      </c>
      <c r="R2306" s="1">
        <f t="shared" si="1110"/>
        <v>0</v>
      </c>
      <c r="S2306" s="1">
        <v>80</v>
      </c>
      <c r="T2306" s="1" t="s">
        <v>30</v>
      </c>
      <c r="U2306" s="1">
        <f t="shared" si="1116"/>
        <v>0</v>
      </c>
      <c r="V2306" s="1">
        <f t="shared" si="1116"/>
        <v>0.08</v>
      </c>
      <c r="W2306" s="1" t="s">
        <v>318</v>
      </c>
      <c r="X2306" s="1" t="str">
        <f t="shared" si="1102"/>
        <v>No</v>
      </c>
      <c r="AB2306" t="s">
        <v>493</v>
      </c>
      <c r="AC2306" t="str">
        <f t="shared" si="1115"/>
        <v>No</v>
      </c>
      <c r="AD2306" t="str">
        <f t="shared" si="1117"/>
        <v>No</v>
      </c>
      <c r="AE2306" t="str">
        <f t="shared" si="1118"/>
        <v>No</v>
      </c>
      <c r="AF2306" t="str">
        <f t="shared" si="1119"/>
        <v>Yes</v>
      </c>
      <c r="AG2306" t="str">
        <f t="shared" si="1120"/>
        <v>Yes</v>
      </c>
      <c r="AH2306" s="1" t="s">
        <v>348</v>
      </c>
      <c r="AI2306" t="s">
        <v>348</v>
      </c>
      <c r="AJ2306" t="str">
        <f t="shared" si="1113"/>
        <v/>
      </c>
      <c r="AK2306" t="str">
        <f t="shared" ref="AK2306:AK2369" si="1121">IF(AD2306="Yes", "PCP", "")</f>
        <v/>
      </c>
      <c r="AL2306" t="str">
        <f t="shared" ref="AL2306:AL2369" si="1122">IF(AE2306="Yes", "Consumer", "")</f>
        <v/>
      </c>
      <c r="AM2306" t="str">
        <f t="shared" si="1106"/>
        <v>Industrial</v>
      </c>
      <c r="AN2306" t="str">
        <f t="shared" si="1107"/>
        <v>Pharmaceutical</v>
      </c>
      <c r="AO2306" t="str">
        <f t="shared" si="1108"/>
        <v/>
      </c>
      <c r="AP2306" t="str">
        <f t="shared" si="1109"/>
        <v/>
      </c>
    </row>
    <row r="2307" spans="1:42" hidden="1" x14ac:dyDescent="0.35">
      <c r="A2307" s="1">
        <v>440000090000005</v>
      </c>
      <c r="B2307" s="1" t="s">
        <v>589</v>
      </c>
      <c r="C2307" s="1" t="s">
        <v>590</v>
      </c>
      <c r="D2307" s="1">
        <v>2017</v>
      </c>
      <c r="E2307" s="1" t="s">
        <v>618</v>
      </c>
      <c r="F2307" s="1">
        <v>68002</v>
      </c>
      <c r="G2307" s="1" t="s">
        <v>323</v>
      </c>
      <c r="H2307" s="1" t="s">
        <v>154</v>
      </c>
      <c r="I2307" s="1" t="s">
        <v>597</v>
      </c>
      <c r="J2307" s="1">
        <v>2440</v>
      </c>
      <c r="K2307" s="1" t="s">
        <v>345</v>
      </c>
      <c r="L2307" s="1" t="s">
        <v>345</v>
      </c>
      <c r="M2307" s="1"/>
      <c r="N2307" s="1" t="s">
        <v>606</v>
      </c>
      <c r="O2307" s="1" t="str">
        <f t="shared" si="1112"/>
        <v>No</v>
      </c>
      <c r="P2307" s="1" t="s">
        <v>722</v>
      </c>
      <c r="Q2307" s="1">
        <v>58</v>
      </c>
      <c r="R2307" s="1">
        <f t="shared" si="1110"/>
        <v>0</v>
      </c>
      <c r="S2307" s="1">
        <v>58</v>
      </c>
      <c r="T2307" s="1" t="s">
        <v>30</v>
      </c>
      <c r="U2307" s="1">
        <f t="shared" si="1116"/>
        <v>0</v>
      </c>
      <c r="V2307" s="1">
        <f t="shared" si="1116"/>
        <v>5.8000000000000003E-2</v>
      </c>
      <c r="W2307" s="1" t="s">
        <v>318</v>
      </c>
      <c r="X2307" s="1" t="str">
        <f t="shared" si="1102"/>
        <v>No</v>
      </c>
      <c r="AB2307" t="s">
        <v>494</v>
      </c>
      <c r="AC2307" t="str">
        <f t="shared" si="1115"/>
        <v>No</v>
      </c>
      <c r="AD2307" t="str">
        <f t="shared" si="1117"/>
        <v>No</v>
      </c>
      <c r="AE2307" t="str">
        <f t="shared" si="1118"/>
        <v>No</v>
      </c>
      <c r="AF2307" t="str">
        <f t="shared" si="1119"/>
        <v>No</v>
      </c>
      <c r="AG2307" t="str">
        <f t="shared" si="1120"/>
        <v>Yes</v>
      </c>
      <c r="AH2307" s="1" t="s">
        <v>348</v>
      </c>
      <c r="AI2307" t="s">
        <v>348</v>
      </c>
      <c r="AJ2307" t="str">
        <f t="shared" si="1113"/>
        <v/>
      </c>
      <c r="AK2307" t="str">
        <f t="shared" si="1121"/>
        <v/>
      </c>
      <c r="AL2307" t="str">
        <f t="shared" si="1122"/>
        <v/>
      </c>
      <c r="AM2307" t="str">
        <f t="shared" si="1106"/>
        <v/>
      </c>
      <c r="AN2307" t="str">
        <f t="shared" si="1107"/>
        <v>Pharmaceutical</v>
      </c>
      <c r="AO2307" t="str">
        <f t="shared" si="1108"/>
        <v/>
      </c>
      <c r="AP2307" t="str">
        <f t="shared" si="1109"/>
        <v/>
      </c>
    </row>
    <row r="2308" spans="1:42" hidden="1" x14ac:dyDescent="0.35">
      <c r="A2308" s="1">
        <v>4087000</v>
      </c>
      <c r="B2308" s="1" t="s">
        <v>3</v>
      </c>
      <c r="C2308" s="1" t="s">
        <v>4</v>
      </c>
      <c r="D2308" s="1">
        <v>2017</v>
      </c>
      <c r="E2308" s="1" t="s">
        <v>618</v>
      </c>
      <c r="F2308" s="1">
        <v>62830</v>
      </c>
      <c r="G2308" s="1" t="s">
        <v>603</v>
      </c>
      <c r="H2308" s="1" t="s">
        <v>63</v>
      </c>
      <c r="I2308" s="1" t="s">
        <v>596</v>
      </c>
      <c r="J2308" s="1">
        <v>4433</v>
      </c>
      <c r="K2308" s="1" t="s">
        <v>614</v>
      </c>
      <c r="L2308" s="1" t="s">
        <v>555</v>
      </c>
      <c r="M2308" s="1" t="s">
        <v>556</v>
      </c>
      <c r="N2308" s="1" t="s">
        <v>607</v>
      </c>
      <c r="O2308" s="1" t="str">
        <f t="shared" si="1112"/>
        <v>Yes</v>
      </c>
      <c r="P2308" s="1" t="s">
        <v>349</v>
      </c>
      <c r="Q2308" s="1">
        <v>7.28</v>
      </c>
      <c r="R2308" s="1">
        <f t="shared" si="1110"/>
        <v>7.28</v>
      </c>
      <c r="S2308" s="1">
        <v>0.64</v>
      </c>
      <c r="T2308" s="1" t="s">
        <v>7</v>
      </c>
      <c r="U2308" s="1">
        <f t="shared" ref="U2308:U2316" si="1123">R2308/1</f>
        <v>7.28</v>
      </c>
      <c r="V2308" s="1">
        <f>S2308</f>
        <v>0.64</v>
      </c>
      <c r="W2308" s="1" t="s">
        <v>177</v>
      </c>
      <c r="X2308" s="1" t="str">
        <f t="shared" si="1102"/>
        <v>Yes</v>
      </c>
      <c r="AB2308" t="s">
        <v>404</v>
      </c>
      <c r="AC2308" t="str">
        <f t="shared" si="1115"/>
        <v>No</v>
      </c>
      <c r="AD2308" t="str">
        <f t="shared" si="1117"/>
        <v>No</v>
      </c>
      <c r="AE2308" t="str">
        <f t="shared" si="1118"/>
        <v>Yes</v>
      </c>
      <c r="AF2308" t="str">
        <f t="shared" si="1119"/>
        <v>Yes</v>
      </c>
      <c r="AG2308" t="str">
        <f t="shared" si="1120"/>
        <v>No</v>
      </c>
      <c r="AH2308" s="1" t="s">
        <v>348</v>
      </c>
      <c r="AI2308" t="s">
        <v>348</v>
      </c>
      <c r="AJ2308" t="str">
        <f t="shared" si="1113"/>
        <v/>
      </c>
      <c r="AK2308" t="str">
        <f t="shared" si="1121"/>
        <v/>
      </c>
      <c r="AL2308" t="str">
        <f t="shared" si="1122"/>
        <v>Consumer</v>
      </c>
      <c r="AM2308" t="str">
        <f t="shared" si="1106"/>
        <v>Industrial</v>
      </c>
      <c r="AN2308" t="str">
        <f t="shared" si="1107"/>
        <v/>
      </c>
      <c r="AO2308" t="str">
        <f t="shared" si="1108"/>
        <v/>
      </c>
      <c r="AP2308" t="str">
        <f t="shared" si="1109"/>
        <v/>
      </c>
    </row>
    <row r="2309" spans="1:42" hidden="1" x14ac:dyDescent="0.35">
      <c r="A2309">
        <v>40870112</v>
      </c>
      <c r="B2309" t="s">
        <v>573</v>
      </c>
      <c r="C2309" t="s">
        <v>574</v>
      </c>
      <c r="D2309">
        <v>2017</v>
      </c>
      <c r="E2309" t="s">
        <v>620</v>
      </c>
      <c r="F2309" s="4">
        <v>63186</v>
      </c>
      <c r="G2309" s="1" t="s">
        <v>205</v>
      </c>
      <c r="H2309" t="s">
        <v>39</v>
      </c>
      <c r="I2309" t="s">
        <v>693</v>
      </c>
      <c r="N2309" t="s">
        <v>607</v>
      </c>
      <c r="O2309" s="1" t="str">
        <f t="shared" si="1112"/>
        <v>Yes</v>
      </c>
      <c r="Q2309">
        <v>7940</v>
      </c>
      <c r="R2309">
        <f t="shared" si="1110"/>
        <v>7940</v>
      </c>
      <c r="S2309">
        <v>1000</v>
      </c>
      <c r="T2309" t="s">
        <v>622</v>
      </c>
      <c r="U2309">
        <f t="shared" si="1123"/>
        <v>7940</v>
      </c>
      <c r="V2309">
        <f t="shared" ref="V2309:V2315" si="1124">U2309</f>
        <v>7940</v>
      </c>
      <c r="W2309" t="s">
        <v>648</v>
      </c>
      <c r="X2309" t="str">
        <f t="shared" ref="X2309:X2315" si="1125">IF(S2309&lt;R2309, "Yes*", "No")</f>
        <v>Yes*</v>
      </c>
      <c r="AB2309" t="s">
        <v>345</v>
      </c>
      <c r="AC2309" t="str">
        <f t="shared" si="1115"/>
        <v>No</v>
      </c>
      <c r="AD2309" t="str">
        <f t="shared" si="1117"/>
        <v>No</v>
      </c>
      <c r="AE2309" t="str">
        <f t="shared" si="1118"/>
        <v>No</v>
      </c>
      <c r="AF2309" t="str">
        <f t="shared" si="1119"/>
        <v>No</v>
      </c>
      <c r="AG2309" t="str">
        <f t="shared" si="1120"/>
        <v>No</v>
      </c>
      <c r="AH2309" t="s">
        <v>349</v>
      </c>
      <c r="AI2309" t="s">
        <v>348</v>
      </c>
      <c r="AJ2309" t="str">
        <f t="shared" si="1113"/>
        <v/>
      </c>
      <c r="AK2309" t="str">
        <f t="shared" si="1121"/>
        <v/>
      </c>
      <c r="AL2309" t="str">
        <f t="shared" si="1122"/>
        <v/>
      </c>
      <c r="AM2309" t="str">
        <f t="shared" si="1106"/>
        <v/>
      </c>
      <c r="AN2309" t="str">
        <f t="shared" si="1107"/>
        <v/>
      </c>
      <c r="AO2309" t="str">
        <f t="shared" si="1108"/>
        <v>PAH</v>
      </c>
      <c r="AP2309" t="str">
        <f t="shared" si="1109"/>
        <v/>
      </c>
    </row>
    <row r="2310" spans="1:42" hidden="1" x14ac:dyDescent="0.35">
      <c r="A2310">
        <v>4087170</v>
      </c>
      <c r="B2310" t="s">
        <v>586</v>
      </c>
      <c r="C2310" t="s">
        <v>587</v>
      </c>
      <c r="D2310">
        <v>2017</v>
      </c>
      <c r="E2310" t="s">
        <v>620</v>
      </c>
      <c r="F2310" s="4">
        <v>63186</v>
      </c>
      <c r="G2310" s="1" t="s">
        <v>205</v>
      </c>
      <c r="H2310" t="s">
        <v>39</v>
      </c>
      <c r="I2310" t="s">
        <v>693</v>
      </c>
      <c r="N2310" t="s">
        <v>607</v>
      </c>
      <c r="O2310" s="1" t="str">
        <f t="shared" si="1112"/>
        <v>Yes</v>
      </c>
      <c r="Q2310">
        <v>6260</v>
      </c>
      <c r="R2310">
        <f t="shared" si="1110"/>
        <v>6260</v>
      </c>
      <c r="S2310">
        <v>1000</v>
      </c>
      <c r="T2310" t="s">
        <v>622</v>
      </c>
      <c r="U2310">
        <f t="shared" si="1123"/>
        <v>6260</v>
      </c>
      <c r="V2310">
        <f t="shared" si="1124"/>
        <v>6260</v>
      </c>
      <c r="W2310" t="s">
        <v>648</v>
      </c>
      <c r="X2310" t="str">
        <f t="shared" si="1125"/>
        <v>Yes*</v>
      </c>
      <c r="AB2310" t="s">
        <v>345</v>
      </c>
      <c r="AC2310" t="str">
        <f t="shared" si="1115"/>
        <v>No</v>
      </c>
      <c r="AD2310" t="str">
        <f t="shared" si="1117"/>
        <v>No</v>
      </c>
      <c r="AE2310" t="str">
        <f t="shared" si="1118"/>
        <v>No</v>
      </c>
      <c r="AF2310" t="str">
        <f t="shared" si="1119"/>
        <v>No</v>
      </c>
      <c r="AG2310" t="str">
        <f t="shared" si="1120"/>
        <v>No</v>
      </c>
      <c r="AH2310" t="s">
        <v>349</v>
      </c>
      <c r="AI2310" t="s">
        <v>348</v>
      </c>
      <c r="AJ2310" t="str">
        <f t="shared" si="1113"/>
        <v/>
      </c>
      <c r="AK2310" t="str">
        <f t="shared" si="1121"/>
        <v/>
      </c>
      <c r="AL2310" t="str">
        <f t="shared" si="1122"/>
        <v/>
      </c>
      <c r="AM2310" t="str">
        <f t="shared" si="1106"/>
        <v/>
      </c>
      <c r="AN2310" t="str">
        <f t="shared" si="1107"/>
        <v/>
      </c>
      <c r="AO2310" t="str">
        <f t="shared" si="1108"/>
        <v>PAH</v>
      </c>
      <c r="AP2310" t="str">
        <f t="shared" si="1109"/>
        <v/>
      </c>
    </row>
    <row r="2311" spans="1:42" hidden="1" x14ac:dyDescent="0.35">
      <c r="A2311">
        <v>40871607</v>
      </c>
      <c r="B2311" s="5" t="s">
        <v>584</v>
      </c>
      <c r="C2311" t="s">
        <v>585</v>
      </c>
      <c r="D2311">
        <v>2017</v>
      </c>
      <c r="E2311" t="s">
        <v>620</v>
      </c>
      <c r="F2311" s="4">
        <v>63186</v>
      </c>
      <c r="G2311" s="1" t="s">
        <v>205</v>
      </c>
      <c r="H2311" t="s">
        <v>39</v>
      </c>
      <c r="I2311" t="s">
        <v>693</v>
      </c>
      <c r="N2311" t="s">
        <v>607</v>
      </c>
      <c r="O2311" s="1" t="str">
        <f t="shared" si="1112"/>
        <v>Yes</v>
      </c>
      <c r="Q2311">
        <v>610</v>
      </c>
      <c r="R2311">
        <f t="shared" si="1110"/>
        <v>610</v>
      </c>
      <c r="S2311">
        <v>1000</v>
      </c>
      <c r="T2311" t="s">
        <v>622</v>
      </c>
      <c r="U2311">
        <f t="shared" si="1123"/>
        <v>610</v>
      </c>
      <c r="V2311">
        <f t="shared" si="1124"/>
        <v>610</v>
      </c>
      <c r="W2311" t="s">
        <v>648</v>
      </c>
      <c r="X2311" t="str">
        <f t="shared" si="1125"/>
        <v>No</v>
      </c>
      <c r="AB2311" t="s">
        <v>345</v>
      </c>
      <c r="AC2311" t="str">
        <f t="shared" si="1115"/>
        <v>No</v>
      </c>
      <c r="AD2311" t="str">
        <f t="shared" si="1117"/>
        <v>No</v>
      </c>
      <c r="AE2311" t="str">
        <f t="shared" si="1118"/>
        <v>No</v>
      </c>
      <c r="AF2311" t="str">
        <f t="shared" si="1119"/>
        <v>No</v>
      </c>
      <c r="AG2311" t="str">
        <f t="shared" si="1120"/>
        <v>No</v>
      </c>
      <c r="AH2311" t="s">
        <v>349</v>
      </c>
      <c r="AI2311" t="s">
        <v>348</v>
      </c>
      <c r="AJ2311" t="str">
        <f t="shared" si="1113"/>
        <v/>
      </c>
      <c r="AK2311" t="str">
        <f t="shared" si="1121"/>
        <v/>
      </c>
      <c r="AL2311" t="str">
        <f t="shared" si="1122"/>
        <v/>
      </c>
      <c r="AM2311" t="str">
        <f t="shared" si="1106"/>
        <v/>
      </c>
      <c r="AN2311" t="str">
        <f t="shared" si="1107"/>
        <v/>
      </c>
      <c r="AO2311" t="str">
        <f t="shared" si="1108"/>
        <v>PAH</v>
      </c>
      <c r="AP2311" t="str">
        <f t="shared" si="1109"/>
        <v/>
      </c>
    </row>
    <row r="2312" spans="1:42" hidden="1" x14ac:dyDescent="0.35">
      <c r="A2312">
        <v>4087141</v>
      </c>
      <c r="B2312" t="s">
        <v>582</v>
      </c>
      <c r="C2312" t="s">
        <v>583</v>
      </c>
      <c r="D2312">
        <v>2017</v>
      </c>
      <c r="E2312" t="s">
        <v>620</v>
      </c>
      <c r="F2312" s="4">
        <v>63186</v>
      </c>
      <c r="G2312" s="1" t="s">
        <v>205</v>
      </c>
      <c r="H2312" t="s">
        <v>39</v>
      </c>
      <c r="I2312" t="s">
        <v>693</v>
      </c>
      <c r="N2312"/>
      <c r="O2312" s="1" t="str">
        <f t="shared" si="1112"/>
        <v>Yes</v>
      </c>
      <c r="Q2312">
        <v>1240</v>
      </c>
      <c r="R2312">
        <f t="shared" si="1110"/>
        <v>1240</v>
      </c>
      <c r="S2312">
        <v>1000</v>
      </c>
      <c r="T2312" t="s">
        <v>622</v>
      </c>
      <c r="U2312">
        <f t="shared" si="1123"/>
        <v>1240</v>
      </c>
      <c r="V2312">
        <f t="shared" si="1124"/>
        <v>1240</v>
      </c>
      <c r="W2312" t="s">
        <v>648</v>
      </c>
      <c r="X2312" t="str">
        <f t="shared" si="1125"/>
        <v>Yes*</v>
      </c>
      <c r="AB2312" t="s">
        <v>345</v>
      </c>
      <c r="AC2312" t="str">
        <f t="shared" si="1115"/>
        <v>No</v>
      </c>
      <c r="AD2312" t="str">
        <f t="shared" si="1117"/>
        <v>No</v>
      </c>
      <c r="AE2312" t="str">
        <f t="shared" si="1118"/>
        <v>No</v>
      </c>
      <c r="AF2312" t="str">
        <f t="shared" si="1119"/>
        <v>No</v>
      </c>
      <c r="AG2312" t="str">
        <f t="shared" si="1120"/>
        <v>No</v>
      </c>
      <c r="AH2312" t="s">
        <v>349</v>
      </c>
      <c r="AI2312" t="s">
        <v>348</v>
      </c>
      <c r="AJ2312" t="str">
        <f t="shared" si="1113"/>
        <v/>
      </c>
      <c r="AK2312" t="str">
        <f t="shared" si="1121"/>
        <v/>
      </c>
      <c r="AL2312" t="str">
        <f t="shared" si="1122"/>
        <v/>
      </c>
      <c r="AM2312" t="str">
        <f t="shared" si="1106"/>
        <v/>
      </c>
      <c r="AN2312" t="str">
        <f t="shared" si="1107"/>
        <v/>
      </c>
      <c r="AO2312" t="str">
        <f t="shared" si="1108"/>
        <v>PAH</v>
      </c>
      <c r="AP2312" t="str">
        <f t="shared" si="1109"/>
        <v/>
      </c>
    </row>
    <row r="2313" spans="1:42" hidden="1" x14ac:dyDescent="0.35">
      <c r="A2313">
        <v>4087098</v>
      </c>
      <c r="B2313" t="s">
        <v>579</v>
      </c>
      <c r="C2313" t="s">
        <v>580</v>
      </c>
      <c r="D2313">
        <v>2017</v>
      </c>
      <c r="E2313" t="s">
        <v>620</v>
      </c>
      <c r="F2313" s="4">
        <v>63186</v>
      </c>
      <c r="G2313" s="1" t="s">
        <v>205</v>
      </c>
      <c r="H2313" t="s">
        <v>39</v>
      </c>
      <c r="I2313" t="s">
        <v>693</v>
      </c>
      <c r="N2313" t="s">
        <v>607</v>
      </c>
      <c r="O2313" s="1" t="str">
        <f t="shared" si="1112"/>
        <v>Yes</v>
      </c>
      <c r="Q2313">
        <v>3520</v>
      </c>
      <c r="R2313">
        <f t="shared" si="1110"/>
        <v>3520</v>
      </c>
      <c r="S2313">
        <v>1000</v>
      </c>
      <c r="T2313" t="s">
        <v>622</v>
      </c>
      <c r="U2313">
        <f t="shared" si="1123"/>
        <v>3520</v>
      </c>
      <c r="V2313">
        <f t="shared" si="1124"/>
        <v>3520</v>
      </c>
      <c r="W2313" t="s">
        <v>648</v>
      </c>
      <c r="X2313" t="str">
        <f t="shared" si="1125"/>
        <v>Yes*</v>
      </c>
      <c r="AB2313" t="s">
        <v>345</v>
      </c>
      <c r="AC2313" t="str">
        <f t="shared" si="1115"/>
        <v>No</v>
      </c>
      <c r="AD2313" t="str">
        <f t="shared" si="1117"/>
        <v>No</v>
      </c>
      <c r="AE2313" t="str">
        <f t="shared" si="1118"/>
        <v>No</v>
      </c>
      <c r="AF2313" t="str">
        <f t="shared" si="1119"/>
        <v>No</v>
      </c>
      <c r="AG2313" t="str">
        <f t="shared" si="1120"/>
        <v>No</v>
      </c>
      <c r="AH2313" t="s">
        <v>349</v>
      </c>
      <c r="AI2313" t="s">
        <v>348</v>
      </c>
      <c r="AJ2313" t="str">
        <f t="shared" si="1113"/>
        <v/>
      </c>
      <c r="AK2313" t="str">
        <f t="shared" si="1121"/>
        <v/>
      </c>
      <c r="AL2313" t="str">
        <f t="shared" si="1122"/>
        <v/>
      </c>
      <c r="AM2313" t="str">
        <f t="shared" si="1106"/>
        <v/>
      </c>
      <c r="AN2313" t="str">
        <f t="shared" si="1107"/>
        <v/>
      </c>
      <c r="AO2313" t="str">
        <f t="shared" si="1108"/>
        <v>PAH</v>
      </c>
      <c r="AP2313" t="str">
        <f t="shared" si="1109"/>
        <v/>
      </c>
    </row>
    <row r="2314" spans="1:42" hidden="1" x14ac:dyDescent="0.35">
      <c r="A2314">
        <v>40870855</v>
      </c>
      <c r="B2314" t="s">
        <v>577</v>
      </c>
      <c r="C2314" t="s">
        <v>578</v>
      </c>
      <c r="D2314">
        <v>2017</v>
      </c>
      <c r="E2314" t="s">
        <v>620</v>
      </c>
      <c r="F2314" s="4">
        <v>63186</v>
      </c>
      <c r="G2314" s="1" t="s">
        <v>205</v>
      </c>
      <c r="H2314" t="s">
        <v>39</v>
      </c>
      <c r="I2314" t="s">
        <v>693</v>
      </c>
      <c r="N2314" t="s">
        <v>607</v>
      </c>
      <c r="O2314" s="1" t="str">
        <f t="shared" si="1112"/>
        <v>Yes</v>
      </c>
      <c r="Q2314">
        <v>2520</v>
      </c>
      <c r="R2314">
        <f t="shared" si="1110"/>
        <v>2520</v>
      </c>
      <c r="S2314">
        <v>1000</v>
      </c>
      <c r="T2314" t="s">
        <v>622</v>
      </c>
      <c r="U2314">
        <f t="shared" si="1123"/>
        <v>2520</v>
      </c>
      <c r="V2314">
        <f t="shared" si="1124"/>
        <v>2520</v>
      </c>
      <c r="W2314" t="s">
        <v>648</v>
      </c>
      <c r="X2314" t="str">
        <f t="shared" si="1125"/>
        <v>Yes*</v>
      </c>
      <c r="AB2314" t="s">
        <v>345</v>
      </c>
      <c r="AC2314" t="str">
        <f t="shared" si="1115"/>
        <v>No</v>
      </c>
      <c r="AD2314" t="str">
        <f t="shared" si="1117"/>
        <v>No</v>
      </c>
      <c r="AE2314" t="str">
        <f t="shared" si="1118"/>
        <v>No</v>
      </c>
      <c r="AF2314" t="str">
        <f t="shared" si="1119"/>
        <v>No</v>
      </c>
      <c r="AG2314" t="str">
        <f t="shared" si="1120"/>
        <v>No</v>
      </c>
      <c r="AH2314" t="s">
        <v>349</v>
      </c>
      <c r="AI2314" t="s">
        <v>348</v>
      </c>
      <c r="AJ2314" t="str">
        <f t="shared" si="1113"/>
        <v/>
      </c>
      <c r="AK2314" t="str">
        <f t="shared" si="1121"/>
        <v/>
      </c>
      <c r="AL2314" t="str">
        <f t="shared" si="1122"/>
        <v/>
      </c>
      <c r="AM2314" t="str">
        <f t="shared" si="1106"/>
        <v/>
      </c>
      <c r="AN2314" t="str">
        <f t="shared" si="1107"/>
        <v/>
      </c>
      <c r="AO2314" t="str">
        <f t="shared" si="1108"/>
        <v>PAH</v>
      </c>
      <c r="AP2314" t="str">
        <f t="shared" si="1109"/>
        <v/>
      </c>
    </row>
    <row r="2315" spans="1:42" hidden="1" x14ac:dyDescent="0.35">
      <c r="A2315">
        <v>4087014</v>
      </c>
      <c r="B2315" t="s">
        <v>575</v>
      </c>
      <c r="C2315" t="s">
        <v>576</v>
      </c>
      <c r="D2315">
        <v>2017</v>
      </c>
      <c r="E2315" t="s">
        <v>620</v>
      </c>
      <c r="F2315" s="4">
        <v>63186</v>
      </c>
      <c r="G2315" s="1" t="s">
        <v>205</v>
      </c>
      <c r="H2315" t="s">
        <v>39</v>
      </c>
      <c r="I2315" t="s">
        <v>693</v>
      </c>
      <c r="N2315" t="s">
        <v>607</v>
      </c>
      <c r="O2315" s="1" t="str">
        <f t="shared" si="1112"/>
        <v>Yes</v>
      </c>
      <c r="Q2315">
        <v>3070</v>
      </c>
      <c r="R2315">
        <f t="shared" si="1110"/>
        <v>3070</v>
      </c>
      <c r="S2315">
        <v>1000</v>
      </c>
      <c r="T2315" t="s">
        <v>622</v>
      </c>
      <c r="U2315">
        <f t="shared" si="1123"/>
        <v>3070</v>
      </c>
      <c r="V2315">
        <f t="shared" si="1124"/>
        <v>3070</v>
      </c>
      <c r="W2315" t="s">
        <v>648</v>
      </c>
      <c r="X2315" t="str">
        <f t="shared" si="1125"/>
        <v>Yes*</v>
      </c>
      <c r="AB2315" t="s">
        <v>345</v>
      </c>
      <c r="AC2315" t="str">
        <f t="shared" si="1115"/>
        <v>No</v>
      </c>
      <c r="AD2315" t="str">
        <f t="shared" si="1117"/>
        <v>No</v>
      </c>
      <c r="AE2315" t="str">
        <f t="shared" si="1118"/>
        <v>No</v>
      </c>
      <c r="AF2315" t="str">
        <f t="shared" si="1119"/>
        <v>No</v>
      </c>
      <c r="AG2315" t="str">
        <f t="shared" si="1120"/>
        <v>No</v>
      </c>
      <c r="AH2315" t="s">
        <v>349</v>
      </c>
      <c r="AI2315" t="s">
        <v>348</v>
      </c>
      <c r="AJ2315" t="str">
        <f t="shared" si="1113"/>
        <v/>
      </c>
      <c r="AK2315" t="str">
        <f t="shared" si="1121"/>
        <v/>
      </c>
      <c r="AL2315" t="str">
        <f t="shared" si="1122"/>
        <v/>
      </c>
      <c r="AM2315" t="str">
        <f t="shared" si="1106"/>
        <v/>
      </c>
      <c r="AN2315" t="str">
        <f t="shared" si="1107"/>
        <v/>
      </c>
      <c r="AO2315" t="str">
        <f t="shared" si="1108"/>
        <v>PAH</v>
      </c>
      <c r="AP2315" t="str">
        <f t="shared" si="1109"/>
        <v/>
      </c>
    </row>
    <row r="2316" spans="1:42" hidden="1" x14ac:dyDescent="0.35">
      <c r="A2316" s="1">
        <v>440000090000005</v>
      </c>
      <c r="B2316" s="1" t="s">
        <v>589</v>
      </c>
      <c r="C2316" s="1" t="s">
        <v>590</v>
      </c>
      <c r="D2316" s="1">
        <v>2017</v>
      </c>
      <c r="E2316" s="1" t="s">
        <v>618</v>
      </c>
      <c r="F2316" s="1">
        <v>62823</v>
      </c>
      <c r="G2316" s="1" t="s">
        <v>602</v>
      </c>
      <c r="H2316" s="1" t="s">
        <v>57</v>
      </c>
      <c r="I2316" s="1" t="s">
        <v>596</v>
      </c>
      <c r="J2316" s="1">
        <v>4433</v>
      </c>
      <c r="K2316" s="1" t="s">
        <v>614</v>
      </c>
      <c r="L2316" s="1" t="s">
        <v>548</v>
      </c>
      <c r="M2316" s="1"/>
      <c r="N2316" s="1" t="s">
        <v>606</v>
      </c>
      <c r="O2316" s="1" t="str">
        <f t="shared" si="1112"/>
        <v>No</v>
      </c>
      <c r="P2316" s="1" t="s">
        <v>722</v>
      </c>
      <c r="Q2316" s="1">
        <v>0.04</v>
      </c>
      <c r="R2316" s="1">
        <f t="shared" si="1110"/>
        <v>0</v>
      </c>
      <c r="S2316" s="1">
        <v>0.04</v>
      </c>
      <c r="T2316" s="1" t="s">
        <v>7</v>
      </c>
      <c r="U2316" s="1">
        <f t="shared" si="1123"/>
        <v>0</v>
      </c>
      <c r="V2316" s="1">
        <f>S2316</f>
        <v>0.04</v>
      </c>
      <c r="W2316" s="1" t="s">
        <v>177</v>
      </c>
      <c r="X2316" s="1" t="str">
        <f t="shared" ref="X2316:X2347" si="1126">IF(N2316="E", "Yes", "No")</f>
        <v>No</v>
      </c>
      <c r="AB2316" t="s">
        <v>396</v>
      </c>
      <c r="AC2316" t="str">
        <f t="shared" si="1115"/>
        <v>No</v>
      </c>
      <c r="AD2316" t="str">
        <f t="shared" si="1117"/>
        <v>Yes</v>
      </c>
      <c r="AE2316" t="str">
        <f t="shared" si="1118"/>
        <v>Yes</v>
      </c>
      <c r="AF2316" t="str">
        <f t="shared" si="1119"/>
        <v>Yes</v>
      </c>
      <c r="AG2316" t="str">
        <f t="shared" si="1120"/>
        <v>Yes</v>
      </c>
      <c r="AH2316" s="1" t="s">
        <v>348</v>
      </c>
      <c r="AI2316" t="s">
        <v>348</v>
      </c>
      <c r="AJ2316" t="str">
        <f t="shared" si="1113"/>
        <v/>
      </c>
      <c r="AK2316" t="str">
        <f t="shared" si="1121"/>
        <v>PCP</v>
      </c>
      <c r="AL2316" t="str">
        <f t="shared" si="1122"/>
        <v>Consumer</v>
      </c>
      <c r="AM2316" t="str">
        <f t="shared" si="1106"/>
        <v>Industrial</v>
      </c>
      <c r="AN2316" t="str">
        <f t="shared" si="1107"/>
        <v>Pharmaceutical</v>
      </c>
      <c r="AO2316" t="str">
        <f t="shared" si="1108"/>
        <v/>
      </c>
      <c r="AP2316" t="str">
        <f t="shared" si="1109"/>
        <v/>
      </c>
    </row>
    <row r="2317" spans="1:42" hidden="1" x14ac:dyDescent="0.35">
      <c r="A2317" s="1">
        <v>440000090000005</v>
      </c>
      <c r="B2317" s="1" t="s">
        <v>589</v>
      </c>
      <c r="C2317" s="1" t="s">
        <v>590</v>
      </c>
      <c r="D2317" s="1">
        <v>2017</v>
      </c>
      <c r="E2317" s="1" t="s">
        <v>618</v>
      </c>
      <c r="F2317" s="1">
        <v>67506</v>
      </c>
      <c r="G2317" s="1" t="s">
        <v>293</v>
      </c>
      <c r="H2317" s="1" t="s">
        <v>129</v>
      </c>
      <c r="I2317" s="1" t="s">
        <v>597</v>
      </c>
      <c r="J2317" s="1">
        <v>2440</v>
      </c>
      <c r="K2317" s="1" t="s">
        <v>345</v>
      </c>
      <c r="L2317" s="1" t="s">
        <v>345</v>
      </c>
      <c r="M2317" s="1"/>
      <c r="N2317" s="1" t="s">
        <v>606</v>
      </c>
      <c r="O2317" s="1" t="str">
        <f t="shared" si="1112"/>
        <v>No</v>
      </c>
      <c r="P2317" s="1" t="s">
        <v>722</v>
      </c>
      <c r="Q2317" s="1">
        <v>40</v>
      </c>
      <c r="R2317" s="1">
        <f t="shared" si="1110"/>
        <v>0</v>
      </c>
      <c r="S2317" s="1">
        <v>40</v>
      </c>
      <c r="T2317" s="1" t="s">
        <v>30</v>
      </c>
      <c r="U2317" s="1">
        <f t="shared" ref="U2317:V2320" si="1127">R2317/1000</f>
        <v>0</v>
      </c>
      <c r="V2317" s="1">
        <f t="shared" si="1127"/>
        <v>0.04</v>
      </c>
      <c r="W2317" s="1" t="s">
        <v>231</v>
      </c>
      <c r="X2317" s="1" t="str">
        <f t="shared" si="1126"/>
        <v>No</v>
      </c>
      <c r="AB2317" t="s">
        <v>468</v>
      </c>
      <c r="AC2317" t="str">
        <f t="shared" si="1115"/>
        <v>No</v>
      </c>
      <c r="AD2317" t="str">
        <f t="shared" si="1117"/>
        <v>No</v>
      </c>
      <c r="AE2317" t="str">
        <f t="shared" si="1118"/>
        <v>No</v>
      </c>
      <c r="AF2317" t="str">
        <f t="shared" si="1119"/>
        <v>No</v>
      </c>
      <c r="AG2317" t="str">
        <f t="shared" si="1120"/>
        <v>Yes</v>
      </c>
      <c r="AH2317" s="1" t="s">
        <v>348</v>
      </c>
      <c r="AI2317" t="s">
        <v>348</v>
      </c>
      <c r="AJ2317" t="str">
        <f t="shared" si="1113"/>
        <v/>
      </c>
      <c r="AK2317" t="str">
        <f t="shared" si="1121"/>
        <v/>
      </c>
      <c r="AL2317" t="str">
        <f t="shared" si="1122"/>
        <v/>
      </c>
      <c r="AM2317" t="str">
        <f t="shared" si="1106"/>
        <v/>
      </c>
      <c r="AN2317" t="str">
        <f t="shared" si="1107"/>
        <v>Pharmaceutical</v>
      </c>
      <c r="AO2317" t="str">
        <f t="shared" si="1108"/>
        <v/>
      </c>
      <c r="AP2317" t="str">
        <f t="shared" si="1109"/>
        <v/>
      </c>
    </row>
    <row r="2318" spans="1:42" hidden="1" x14ac:dyDescent="0.35">
      <c r="A2318" s="1">
        <v>440000090000005</v>
      </c>
      <c r="B2318" s="1" t="s">
        <v>589</v>
      </c>
      <c r="C2318" s="1" t="s">
        <v>590</v>
      </c>
      <c r="D2318" s="1">
        <v>2017</v>
      </c>
      <c r="E2318" s="1" t="s">
        <v>618</v>
      </c>
      <c r="F2318" s="1">
        <v>67459</v>
      </c>
      <c r="G2318" s="1" t="s">
        <v>254</v>
      </c>
      <c r="H2318" s="1" t="s">
        <v>92</v>
      </c>
      <c r="I2318" s="1" t="s">
        <v>597</v>
      </c>
      <c r="J2318" s="1">
        <v>2440</v>
      </c>
      <c r="K2318" s="1" t="s">
        <v>345</v>
      </c>
      <c r="L2318" s="1" t="s">
        <v>565</v>
      </c>
      <c r="M2318" s="1"/>
      <c r="N2318" s="1" t="s">
        <v>606</v>
      </c>
      <c r="O2318" s="1" t="str">
        <f t="shared" si="1112"/>
        <v>No</v>
      </c>
      <c r="P2318" s="1" t="s">
        <v>722</v>
      </c>
      <c r="Q2318" s="1">
        <v>200</v>
      </c>
      <c r="R2318" s="1">
        <f t="shared" si="1110"/>
        <v>0</v>
      </c>
      <c r="S2318" s="1">
        <v>147</v>
      </c>
      <c r="T2318" s="1" t="s">
        <v>30</v>
      </c>
      <c r="U2318" s="1">
        <f t="shared" si="1127"/>
        <v>0</v>
      </c>
      <c r="V2318" s="1">
        <f t="shared" si="1127"/>
        <v>0.14699999999999999</v>
      </c>
      <c r="W2318" s="1" t="s">
        <v>231</v>
      </c>
      <c r="X2318" s="1" t="str">
        <f t="shared" si="1126"/>
        <v>No</v>
      </c>
      <c r="AB2318" t="s">
        <v>430</v>
      </c>
      <c r="AC2318" s="1" t="s">
        <v>349</v>
      </c>
      <c r="AD2318" t="str">
        <f t="shared" si="1117"/>
        <v>Yes</v>
      </c>
      <c r="AE2318" t="str">
        <f t="shared" si="1118"/>
        <v>No</v>
      </c>
      <c r="AF2318" t="str">
        <f t="shared" si="1119"/>
        <v>Yes</v>
      </c>
      <c r="AG2318" t="str">
        <f t="shared" si="1120"/>
        <v>Yes</v>
      </c>
      <c r="AH2318" s="1" t="s">
        <v>348</v>
      </c>
      <c r="AI2318" t="s">
        <v>348</v>
      </c>
      <c r="AJ2318" t="str">
        <f t="shared" si="1113"/>
        <v>Pesticide</v>
      </c>
      <c r="AK2318" t="str">
        <f t="shared" si="1121"/>
        <v>PCP</v>
      </c>
      <c r="AL2318" t="str">
        <f t="shared" si="1122"/>
        <v/>
      </c>
      <c r="AM2318" t="str">
        <f t="shared" ref="AM2318:AM2349" si="1128">IF(AF2318="Yes", "Industrial", "")</f>
        <v>Industrial</v>
      </c>
      <c r="AN2318" t="str">
        <f t="shared" ref="AN2318:AN2349" si="1129">IF(AG2318="Yes", "Pharmaceutical", "")</f>
        <v>Pharmaceutical</v>
      </c>
      <c r="AO2318" t="str">
        <f t="shared" ref="AO2318:AO2349" si="1130">IF(AH2318="Yes", "PAH", "")</f>
        <v/>
      </c>
      <c r="AP2318" t="str">
        <f t="shared" ref="AP2318:AP2349" si="1131">IF(AI2318="Yes", "Other", "")</f>
        <v/>
      </c>
    </row>
    <row r="2319" spans="1:42" hidden="1" x14ac:dyDescent="0.35">
      <c r="A2319" s="1">
        <v>440000090000005</v>
      </c>
      <c r="B2319" s="1" t="s">
        <v>589</v>
      </c>
      <c r="C2319" s="1" t="s">
        <v>590</v>
      </c>
      <c r="D2319" s="1">
        <v>2017</v>
      </c>
      <c r="E2319" s="1" t="s">
        <v>618</v>
      </c>
      <c r="F2319" s="1">
        <v>68005</v>
      </c>
      <c r="G2319" s="1" t="s">
        <v>324</v>
      </c>
      <c r="H2319" s="1" t="s">
        <v>155</v>
      </c>
      <c r="I2319" s="1" t="s">
        <v>597</v>
      </c>
      <c r="J2319" s="1">
        <v>2440</v>
      </c>
      <c r="K2319" s="1" t="s">
        <v>345</v>
      </c>
      <c r="L2319" s="1" t="s">
        <v>563</v>
      </c>
      <c r="M2319" s="1"/>
      <c r="N2319" s="1" t="s">
        <v>606</v>
      </c>
      <c r="O2319" s="1" t="str">
        <f t="shared" si="1112"/>
        <v>No</v>
      </c>
      <c r="P2319" s="1" t="s">
        <v>722</v>
      </c>
      <c r="Q2319" s="1">
        <v>7.4</v>
      </c>
      <c r="R2319" s="1">
        <f t="shared" si="1110"/>
        <v>0</v>
      </c>
      <c r="S2319" s="1">
        <v>7.4</v>
      </c>
      <c r="T2319" s="1" t="s">
        <v>30</v>
      </c>
      <c r="U2319" s="1">
        <f t="shared" si="1127"/>
        <v>0</v>
      </c>
      <c r="V2319" s="1">
        <f t="shared" si="1127"/>
        <v>7.4000000000000003E-3</v>
      </c>
      <c r="W2319" s="1" t="s">
        <v>318</v>
      </c>
      <c r="X2319" s="1" t="str">
        <f t="shared" si="1126"/>
        <v>No</v>
      </c>
      <c r="AB2319" t="s">
        <v>495</v>
      </c>
      <c r="AC2319" t="str">
        <f t="shared" ref="AC2319:AC2327" si="1132">IF(ISNUMBER(SEARCH("Pesticide, active_ingredient", AB2319)), "Yes", "No")</f>
        <v>No</v>
      </c>
      <c r="AD2319" t="str">
        <f t="shared" si="1117"/>
        <v>Yes</v>
      </c>
      <c r="AE2319" t="str">
        <f t="shared" si="1118"/>
        <v>No</v>
      </c>
      <c r="AF2319" t="str">
        <f t="shared" si="1119"/>
        <v>No</v>
      </c>
      <c r="AG2319" t="str">
        <f t="shared" si="1120"/>
        <v>Yes</v>
      </c>
      <c r="AH2319" s="1" t="s">
        <v>348</v>
      </c>
      <c r="AI2319" t="s">
        <v>348</v>
      </c>
      <c r="AJ2319" t="str">
        <f t="shared" si="1113"/>
        <v/>
      </c>
      <c r="AK2319" t="str">
        <f t="shared" si="1121"/>
        <v>PCP</v>
      </c>
      <c r="AL2319" t="str">
        <f t="shared" si="1122"/>
        <v/>
      </c>
      <c r="AM2319" t="str">
        <f t="shared" si="1128"/>
        <v/>
      </c>
      <c r="AN2319" t="str">
        <f t="shared" si="1129"/>
        <v>Pharmaceutical</v>
      </c>
      <c r="AO2319" t="str">
        <f t="shared" si="1130"/>
        <v/>
      </c>
      <c r="AP2319" t="str">
        <f t="shared" si="1131"/>
        <v/>
      </c>
    </row>
    <row r="2320" spans="1:42" hidden="1" x14ac:dyDescent="0.35">
      <c r="A2320" s="1">
        <v>440000090000005</v>
      </c>
      <c r="B2320" s="1" t="s">
        <v>589</v>
      </c>
      <c r="C2320" s="1" t="s">
        <v>590</v>
      </c>
      <c r="D2320" s="1">
        <v>2017</v>
      </c>
      <c r="E2320" s="1" t="s">
        <v>618</v>
      </c>
      <c r="F2320" s="1">
        <v>67481</v>
      </c>
      <c r="G2320" s="1" t="s">
        <v>272</v>
      </c>
      <c r="H2320" s="1" t="s">
        <v>108</v>
      </c>
      <c r="I2320" s="1" t="s">
        <v>597</v>
      </c>
      <c r="J2320" s="1">
        <v>2440</v>
      </c>
      <c r="K2320" s="1" t="s">
        <v>345</v>
      </c>
      <c r="L2320" s="1" t="s">
        <v>345</v>
      </c>
      <c r="M2320" s="1"/>
      <c r="N2320" s="1" t="s">
        <v>606</v>
      </c>
      <c r="O2320" s="1" t="str">
        <f t="shared" si="1112"/>
        <v>No</v>
      </c>
      <c r="P2320" s="1" t="s">
        <v>722</v>
      </c>
      <c r="Q2320" s="1">
        <v>200</v>
      </c>
      <c r="R2320" s="1">
        <f t="shared" ref="R2320:R2351" si="1133">IF(O2320="No", 0, Q2320)</f>
        <v>0</v>
      </c>
      <c r="S2320" s="1">
        <v>145</v>
      </c>
      <c r="T2320" s="1" t="s">
        <v>30</v>
      </c>
      <c r="U2320" s="1">
        <f t="shared" si="1127"/>
        <v>0</v>
      </c>
      <c r="V2320" s="1">
        <f t="shared" si="1127"/>
        <v>0.14499999999999999</v>
      </c>
      <c r="W2320" s="1" t="s">
        <v>231</v>
      </c>
      <c r="X2320" s="1" t="str">
        <f t="shared" si="1126"/>
        <v>No</v>
      </c>
      <c r="AB2320" s="1" t="s">
        <v>448</v>
      </c>
      <c r="AC2320" t="str">
        <f t="shared" si="1132"/>
        <v>No</v>
      </c>
      <c r="AD2320" t="str">
        <f t="shared" si="1117"/>
        <v>No</v>
      </c>
      <c r="AE2320" t="str">
        <f t="shared" si="1118"/>
        <v>No</v>
      </c>
      <c r="AF2320" t="str">
        <f t="shared" si="1119"/>
        <v>No</v>
      </c>
      <c r="AG2320" t="str">
        <f t="shared" si="1120"/>
        <v>Yes</v>
      </c>
      <c r="AH2320" s="1" t="s">
        <v>348</v>
      </c>
      <c r="AI2320" t="s">
        <v>348</v>
      </c>
      <c r="AJ2320" t="str">
        <f t="shared" si="1113"/>
        <v/>
      </c>
      <c r="AK2320" t="str">
        <f t="shared" si="1121"/>
        <v/>
      </c>
      <c r="AL2320" t="str">
        <f t="shared" si="1122"/>
        <v/>
      </c>
      <c r="AM2320" t="str">
        <f t="shared" si="1128"/>
        <v/>
      </c>
      <c r="AN2320" t="str">
        <f t="shared" si="1129"/>
        <v>Pharmaceutical</v>
      </c>
      <c r="AO2320" t="str">
        <f t="shared" si="1130"/>
        <v/>
      </c>
      <c r="AP2320" t="str">
        <f t="shared" si="1131"/>
        <v/>
      </c>
    </row>
    <row r="2321" spans="1:42" hidden="1" x14ac:dyDescent="0.35">
      <c r="A2321" s="1">
        <v>440000090000005</v>
      </c>
      <c r="B2321" s="1" t="s">
        <v>589</v>
      </c>
      <c r="C2321" s="1" t="s">
        <v>590</v>
      </c>
      <c r="D2321" s="1">
        <v>2017</v>
      </c>
      <c r="E2321" s="1" t="s">
        <v>618</v>
      </c>
      <c r="F2321" s="1">
        <v>62824</v>
      </c>
      <c r="G2321" s="1" t="s">
        <v>220</v>
      </c>
      <c r="H2321" s="1" t="s">
        <v>58</v>
      </c>
      <c r="I2321" s="1" t="s">
        <v>596</v>
      </c>
      <c r="J2321" s="1">
        <v>4433</v>
      </c>
      <c r="K2321" s="1" t="s">
        <v>614</v>
      </c>
      <c r="L2321" s="1" t="s">
        <v>548</v>
      </c>
      <c r="M2321" s="1"/>
      <c r="N2321" s="1" t="s">
        <v>606</v>
      </c>
      <c r="O2321" s="1" t="str">
        <f t="shared" si="1112"/>
        <v>No</v>
      </c>
      <c r="P2321" s="1" t="s">
        <v>722</v>
      </c>
      <c r="Q2321" s="1">
        <v>0.04</v>
      </c>
      <c r="R2321" s="1">
        <f t="shared" si="1133"/>
        <v>0</v>
      </c>
      <c r="S2321" s="1">
        <v>0.04</v>
      </c>
      <c r="T2321" s="1" t="s">
        <v>7</v>
      </c>
      <c r="U2321" s="1">
        <f>R2321/1</f>
        <v>0</v>
      </c>
      <c r="V2321" s="1">
        <f>S2321</f>
        <v>0.04</v>
      </c>
      <c r="W2321" s="1" t="s">
        <v>177</v>
      </c>
      <c r="X2321" s="1" t="str">
        <f t="shared" si="1126"/>
        <v>No</v>
      </c>
      <c r="AB2321" t="s">
        <v>397</v>
      </c>
      <c r="AC2321" t="str">
        <f t="shared" si="1132"/>
        <v>No</v>
      </c>
      <c r="AD2321" t="str">
        <f t="shared" si="1117"/>
        <v>Yes</v>
      </c>
      <c r="AE2321" t="str">
        <f t="shared" si="1118"/>
        <v>Yes</v>
      </c>
      <c r="AF2321" t="str">
        <f t="shared" si="1119"/>
        <v>Yes</v>
      </c>
      <c r="AG2321" t="str">
        <f t="shared" si="1120"/>
        <v>Yes</v>
      </c>
      <c r="AH2321" s="1" t="s">
        <v>348</v>
      </c>
      <c r="AI2321" t="s">
        <v>348</v>
      </c>
      <c r="AJ2321" t="str">
        <f t="shared" si="1113"/>
        <v/>
      </c>
      <c r="AK2321" t="str">
        <f t="shared" si="1121"/>
        <v>PCP</v>
      </c>
      <c r="AL2321" t="str">
        <f t="shared" si="1122"/>
        <v>Consumer</v>
      </c>
      <c r="AM2321" t="str">
        <f t="shared" si="1128"/>
        <v>Industrial</v>
      </c>
      <c r="AN2321" t="str">
        <f t="shared" si="1129"/>
        <v>Pharmaceutical</v>
      </c>
      <c r="AO2321" t="str">
        <f t="shared" si="1130"/>
        <v/>
      </c>
      <c r="AP2321" t="str">
        <f t="shared" si="1131"/>
        <v/>
      </c>
    </row>
    <row r="2322" spans="1:42" hidden="1" x14ac:dyDescent="0.35">
      <c r="A2322" s="1">
        <v>440000090000005</v>
      </c>
      <c r="B2322" s="1" t="s">
        <v>589</v>
      </c>
      <c r="C2322" s="1" t="s">
        <v>590</v>
      </c>
      <c r="D2322" s="1">
        <v>2017</v>
      </c>
      <c r="E2322" s="1" t="s">
        <v>618</v>
      </c>
      <c r="F2322" s="1">
        <v>62825</v>
      </c>
      <c r="G2322" s="1" t="s">
        <v>221</v>
      </c>
      <c r="H2322" s="1" t="s">
        <v>59</v>
      </c>
      <c r="I2322" s="1" t="s">
        <v>596</v>
      </c>
      <c r="J2322" s="1">
        <v>4433</v>
      </c>
      <c r="K2322" s="1" t="s">
        <v>614</v>
      </c>
      <c r="L2322" s="1" t="s">
        <v>555</v>
      </c>
      <c r="M2322" s="1"/>
      <c r="N2322" s="1" t="s">
        <v>606</v>
      </c>
      <c r="O2322" s="1" t="str">
        <f t="shared" si="1112"/>
        <v>No</v>
      </c>
      <c r="P2322" s="1" t="s">
        <v>722</v>
      </c>
      <c r="Q2322" s="1">
        <v>0.09</v>
      </c>
      <c r="R2322" s="1">
        <f t="shared" si="1133"/>
        <v>0</v>
      </c>
      <c r="S2322" s="1">
        <v>0.09</v>
      </c>
      <c r="T2322" s="1" t="s">
        <v>7</v>
      </c>
      <c r="U2322" s="1">
        <f>R2322/1</f>
        <v>0</v>
      </c>
      <c r="V2322" s="1">
        <f>S2322</f>
        <v>0.09</v>
      </c>
      <c r="W2322" s="1" t="s">
        <v>177</v>
      </c>
      <c r="X2322" s="1" t="str">
        <f t="shared" si="1126"/>
        <v>No</v>
      </c>
      <c r="AB2322" t="s">
        <v>398</v>
      </c>
      <c r="AC2322" t="str">
        <f t="shared" si="1132"/>
        <v>No</v>
      </c>
      <c r="AD2322" t="str">
        <f t="shared" si="1117"/>
        <v>No</v>
      </c>
      <c r="AE2322" t="str">
        <f t="shared" si="1118"/>
        <v>Yes</v>
      </c>
      <c r="AF2322" t="str">
        <f t="shared" si="1119"/>
        <v>Yes</v>
      </c>
      <c r="AG2322" t="str">
        <f t="shared" si="1120"/>
        <v>No</v>
      </c>
      <c r="AH2322" s="1" t="s">
        <v>348</v>
      </c>
      <c r="AI2322" t="s">
        <v>348</v>
      </c>
      <c r="AJ2322" t="str">
        <f t="shared" si="1113"/>
        <v/>
      </c>
      <c r="AK2322" t="str">
        <f t="shared" si="1121"/>
        <v/>
      </c>
      <c r="AL2322" t="str">
        <f t="shared" si="1122"/>
        <v>Consumer</v>
      </c>
      <c r="AM2322" t="str">
        <f t="shared" si="1128"/>
        <v>Industrial</v>
      </c>
      <c r="AN2322" t="str">
        <f t="shared" si="1129"/>
        <v/>
      </c>
      <c r="AO2322" t="str">
        <f t="shared" si="1130"/>
        <v/>
      </c>
      <c r="AP2322" t="str">
        <f t="shared" si="1131"/>
        <v/>
      </c>
    </row>
    <row r="2323" spans="1:42" hidden="1" x14ac:dyDescent="0.35">
      <c r="A2323" s="1">
        <v>440000090000005</v>
      </c>
      <c r="B2323" s="1" t="s">
        <v>589</v>
      </c>
      <c r="C2323" s="1" t="s">
        <v>590</v>
      </c>
      <c r="D2323" s="1">
        <v>2017</v>
      </c>
      <c r="E2323" s="1" t="s">
        <v>618</v>
      </c>
      <c r="F2323" s="1">
        <v>34408</v>
      </c>
      <c r="G2323" s="1" t="s">
        <v>186</v>
      </c>
      <c r="H2323" s="1" t="s">
        <v>16</v>
      </c>
      <c r="I2323" s="1" t="s">
        <v>596</v>
      </c>
      <c r="J2323" s="1">
        <v>4433</v>
      </c>
      <c r="K2323" s="1" t="s">
        <v>614</v>
      </c>
      <c r="L2323" s="1" t="s">
        <v>547</v>
      </c>
      <c r="M2323" s="1"/>
      <c r="N2323" s="1" t="s">
        <v>606</v>
      </c>
      <c r="O2323" s="1" t="str">
        <f t="shared" si="1112"/>
        <v>No</v>
      </c>
      <c r="P2323" s="1" t="s">
        <v>722</v>
      </c>
      <c r="Q2323" s="1">
        <v>0.05</v>
      </c>
      <c r="R2323" s="1">
        <f t="shared" si="1133"/>
        <v>0</v>
      </c>
      <c r="S2323" s="1">
        <v>0.05</v>
      </c>
      <c r="T2323" s="1" t="s">
        <v>7</v>
      </c>
      <c r="U2323" s="1">
        <f>R2323/1</f>
        <v>0</v>
      </c>
      <c r="V2323" s="1">
        <f>S2323</f>
        <v>0.05</v>
      </c>
      <c r="W2323" s="1" t="s">
        <v>177</v>
      </c>
      <c r="X2323" s="1" t="str">
        <f t="shared" si="1126"/>
        <v>No</v>
      </c>
      <c r="AB2323" t="s">
        <v>357</v>
      </c>
      <c r="AC2323" t="str">
        <f t="shared" si="1132"/>
        <v>No</v>
      </c>
      <c r="AD2323" t="str">
        <f t="shared" si="1117"/>
        <v>Yes</v>
      </c>
      <c r="AE2323" t="str">
        <f t="shared" si="1118"/>
        <v>Yes</v>
      </c>
      <c r="AF2323" t="str">
        <f t="shared" si="1119"/>
        <v>Yes</v>
      </c>
      <c r="AG2323" t="str">
        <f t="shared" si="1120"/>
        <v>No</v>
      </c>
      <c r="AH2323" t="s">
        <v>348</v>
      </c>
      <c r="AI2323" t="s">
        <v>348</v>
      </c>
      <c r="AJ2323" t="str">
        <f t="shared" si="1113"/>
        <v/>
      </c>
      <c r="AK2323" t="str">
        <f t="shared" si="1121"/>
        <v>PCP</v>
      </c>
      <c r="AL2323" t="str">
        <f t="shared" si="1122"/>
        <v>Consumer</v>
      </c>
      <c r="AM2323" t="str">
        <f t="shared" si="1128"/>
        <v>Industrial</v>
      </c>
      <c r="AN2323" t="str">
        <f t="shared" si="1129"/>
        <v/>
      </c>
      <c r="AO2323" t="str">
        <f t="shared" si="1130"/>
        <v/>
      </c>
      <c r="AP2323" t="str">
        <f t="shared" si="1131"/>
        <v/>
      </c>
    </row>
    <row r="2324" spans="1:42" hidden="1" x14ac:dyDescent="0.35">
      <c r="A2324" s="1">
        <v>440000090000005</v>
      </c>
      <c r="B2324" s="1" t="s">
        <v>589</v>
      </c>
      <c r="C2324" s="1" t="s">
        <v>590</v>
      </c>
      <c r="D2324" s="1">
        <v>2017</v>
      </c>
      <c r="E2324" s="1" t="s">
        <v>618</v>
      </c>
      <c r="F2324" s="1">
        <v>77223</v>
      </c>
      <c r="G2324" t="s">
        <v>662</v>
      </c>
      <c r="H2324" s="1" t="s">
        <v>172</v>
      </c>
      <c r="I2324" s="1" t="s">
        <v>596</v>
      </c>
      <c r="J2324" s="1">
        <v>4433</v>
      </c>
      <c r="K2324" s="1" t="s">
        <v>614</v>
      </c>
      <c r="L2324" s="1" t="s">
        <v>548</v>
      </c>
      <c r="M2324" s="1"/>
      <c r="N2324" s="1" t="s">
        <v>606</v>
      </c>
      <c r="O2324" s="1" t="str">
        <f t="shared" ref="O2324:O2355" si="1134">IF(N2324="&lt;", "No", "Yes")</f>
        <v>No</v>
      </c>
      <c r="P2324" s="1" t="s">
        <v>722</v>
      </c>
      <c r="Q2324" s="1">
        <v>0.04</v>
      </c>
      <c r="R2324" s="1">
        <f t="shared" si="1133"/>
        <v>0</v>
      </c>
      <c r="S2324" s="1">
        <v>0.04</v>
      </c>
      <c r="T2324" s="1" t="s">
        <v>7</v>
      </c>
      <c r="U2324" s="1">
        <f>R2324/1</f>
        <v>0</v>
      </c>
      <c r="V2324" s="1">
        <f>S2324</f>
        <v>0.04</v>
      </c>
      <c r="W2324" s="1" t="s">
        <v>318</v>
      </c>
      <c r="X2324" s="1" t="str">
        <f t="shared" si="1126"/>
        <v>No</v>
      </c>
      <c r="AB2324" t="s">
        <v>512</v>
      </c>
      <c r="AC2324" t="str">
        <f t="shared" si="1132"/>
        <v>No</v>
      </c>
      <c r="AD2324" t="str">
        <f t="shared" si="1117"/>
        <v>Yes</v>
      </c>
      <c r="AE2324" t="str">
        <f t="shared" si="1118"/>
        <v>Yes</v>
      </c>
      <c r="AF2324" t="str">
        <f t="shared" si="1119"/>
        <v>Yes</v>
      </c>
      <c r="AG2324" t="str">
        <f t="shared" si="1120"/>
        <v>Yes</v>
      </c>
      <c r="AH2324" s="1" t="s">
        <v>348</v>
      </c>
      <c r="AI2324" t="s">
        <v>348</v>
      </c>
      <c r="AJ2324" t="str">
        <f t="shared" si="1113"/>
        <v/>
      </c>
      <c r="AK2324" t="str">
        <f t="shared" si="1121"/>
        <v>PCP</v>
      </c>
      <c r="AL2324" t="str">
        <f t="shared" si="1122"/>
        <v>Consumer</v>
      </c>
      <c r="AM2324" t="str">
        <f t="shared" si="1128"/>
        <v>Industrial</v>
      </c>
      <c r="AN2324" t="str">
        <f t="shared" si="1129"/>
        <v>Pharmaceutical</v>
      </c>
      <c r="AO2324" t="str">
        <f t="shared" si="1130"/>
        <v/>
      </c>
      <c r="AP2324" t="str">
        <f t="shared" si="1131"/>
        <v/>
      </c>
    </row>
    <row r="2325" spans="1:42" hidden="1" x14ac:dyDescent="0.35">
      <c r="A2325" s="1">
        <v>440000090000005</v>
      </c>
      <c r="B2325" s="1" t="s">
        <v>589</v>
      </c>
      <c r="C2325" s="1" t="s">
        <v>590</v>
      </c>
      <c r="D2325" s="1">
        <v>2017</v>
      </c>
      <c r="E2325" s="1" t="s">
        <v>618</v>
      </c>
      <c r="F2325" s="1">
        <v>62826</v>
      </c>
      <c r="G2325" s="1" t="s">
        <v>222</v>
      </c>
      <c r="H2325" s="1" t="s">
        <v>60</v>
      </c>
      <c r="I2325" s="1" t="s">
        <v>596</v>
      </c>
      <c r="J2325" s="1">
        <v>4433</v>
      </c>
      <c r="K2325" s="1" t="s">
        <v>614</v>
      </c>
      <c r="L2325" s="1" t="s">
        <v>557</v>
      </c>
      <c r="M2325" s="1"/>
      <c r="N2325" s="1" t="s">
        <v>606</v>
      </c>
      <c r="O2325" s="1" t="str">
        <f t="shared" si="1134"/>
        <v>No</v>
      </c>
      <c r="P2325" s="1" t="s">
        <v>722</v>
      </c>
      <c r="Q2325" s="1">
        <v>0.8</v>
      </c>
      <c r="R2325" s="1">
        <f t="shared" si="1133"/>
        <v>0</v>
      </c>
      <c r="S2325" s="1">
        <v>0.8</v>
      </c>
      <c r="T2325" s="1" t="s">
        <v>7</v>
      </c>
      <c r="U2325" s="1">
        <f>R2325/1</f>
        <v>0</v>
      </c>
      <c r="V2325" s="1">
        <f>S2325</f>
        <v>0.8</v>
      </c>
      <c r="W2325" s="1" t="s">
        <v>177</v>
      </c>
      <c r="X2325" s="1" t="str">
        <f t="shared" si="1126"/>
        <v>No</v>
      </c>
      <c r="AB2325" t="s">
        <v>399</v>
      </c>
      <c r="AC2325" t="str">
        <f t="shared" si="1132"/>
        <v>No</v>
      </c>
      <c r="AD2325" t="str">
        <f t="shared" si="1117"/>
        <v>No</v>
      </c>
      <c r="AE2325" t="str">
        <f t="shared" si="1118"/>
        <v>Yes</v>
      </c>
      <c r="AF2325" t="str">
        <f t="shared" si="1119"/>
        <v>No</v>
      </c>
      <c r="AG2325" t="str">
        <f t="shared" si="1120"/>
        <v>Yes</v>
      </c>
      <c r="AH2325" s="1" t="s">
        <v>348</v>
      </c>
      <c r="AI2325" t="s">
        <v>348</v>
      </c>
      <c r="AJ2325" t="str">
        <f t="shared" si="1113"/>
        <v/>
      </c>
      <c r="AK2325" t="str">
        <f t="shared" si="1121"/>
        <v/>
      </c>
      <c r="AL2325" t="str">
        <f t="shared" si="1122"/>
        <v>Consumer</v>
      </c>
      <c r="AM2325" t="str">
        <f t="shared" si="1128"/>
        <v/>
      </c>
      <c r="AN2325" t="str">
        <f t="shared" si="1129"/>
        <v>Pharmaceutical</v>
      </c>
      <c r="AO2325" t="str">
        <f t="shared" si="1130"/>
        <v/>
      </c>
      <c r="AP2325" t="str">
        <f t="shared" si="1131"/>
        <v/>
      </c>
    </row>
    <row r="2326" spans="1:42" hidden="1" x14ac:dyDescent="0.35">
      <c r="A2326" s="1">
        <v>440000090000005</v>
      </c>
      <c r="B2326" s="1" t="s">
        <v>589</v>
      </c>
      <c r="C2326" s="1" t="s">
        <v>590</v>
      </c>
      <c r="D2326" s="1">
        <v>2017</v>
      </c>
      <c r="E2326" s="1" t="s">
        <v>618</v>
      </c>
      <c r="F2326" s="1">
        <v>68014</v>
      </c>
      <c r="G2326" s="1" t="s">
        <v>331</v>
      </c>
      <c r="H2326" s="1" t="s">
        <v>162</v>
      </c>
      <c r="I2326" s="1" t="s">
        <v>597</v>
      </c>
      <c r="J2326" s="1">
        <v>2440</v>
      </c>
      <c r="K2326" s="1" t="s">
        <v>345</v>
      </c>
      <c r="L2326" s="1" t="s">
        <v>566</v>
      </c>
      <c r="M2326" s="1"/>
      <c r="N2326" s="1" t="s">
        <v>606</v>
      </c>
      <c r="O2326" s="1" t="str">
        <f t="shared" si="1134"/>
        <v>No</v>
      </c>
      <c r="P2326" s="1" t="s">
        <v>722</v>
      </c>
      <c r="Q2326" s="1">
        <v>200</v>
      </c>
      <c r="R2326" s="1">
        <f t="shared" si="1133"/>
        <v>0</v>
      </c>
      <c r="S2326" s="1">
        <v>113</v>
      </c>
      <c r="T2326" s="1" t="s">
        <v>30</v>
      </c>
      <c r="U2326" s="1">
        <f t="shared" ref="U2326:V2331" si="1135">R2326/1000</f>
        <v>0</v>
      </c>
      <c r="V2326" s="1">
        <f t="shared" si="1135"/>
        <v>0.113</v>
      </c>
      <c r="W2326" s="1" t="s">
        <v>318</v>
      </c>
      <c r="X2326" s="1" t="str">
        <f t="shared" si="1126"/>
        <v>No</v>
      </c>
      <c r="AB2326" t="s">
        <v>500</v>
      </c>
      <c r="AC2326" t="str">
        <f t="shared" si="1132"/>
        <v>No</v>
      </c>
      <c r="AD2326" t="str">
        <f t="shared" si="1117"/>
        <v>Yes</v>
      </c>
      <c r="AE2326" t="str">
        <f t="shared" si="1118"/>
        <v>No</v>
      </c>
      <c r="AF2326" t="str">
        <f t="shared" si="1119"/>
        <v>Yes</v>
      </c>
      <c r="AG2326" t="str">
        <f t="shared" si="1120"/>
        <v>Yes</v>
      </c>
      <c r="AH2326" s="1" t="s">
        <v>348</v>
      </c>
      <c r="AI2326" t="s">
        <v>348</v>
      </c>
      <c r="AJ2326" t="str">
        <f t="shared" si="1113"/>
        <v/>
      </c>
      <c r="AK2326" t="str">
        <f t="shared" si="1121"/>
        <v>PCP</v>
      </c>
      <c r="AL2326" t="str">
        <f t="shared" si="1122"/>
        <v/>
      </c>
      <c r="AM2326" t="str">
        <f t="shared" si="1128"/>
        <v>Industrial</v>
      </c>
      <c r="AN2326" t="str">
        <f t="shared" si="1129"/>
        <v>Pharmaceutical</v>
      </c>
      <c r="AO2326" t="str">
        <f t="shared" si="1130"/>
        <v/>
      </c>
      <c r="AP2326" t="str">
        <f t="shared" si="1131"/>
        <v/>
      </c>
    </row>
    <row r="2327" spans="1:42" hidden="1" x14ac:dyDescent="0.35">
      <c r="A2327" s="1">
        <v>440000090000005</v>
      </c>
      <c r="B2327" s="1" t="s">
        <v>589</v>
      </c>
      <c r="C2327" s="1" t="s">
        <v>590</v>
      </c>
      <c r="D2327" s="1">
        <v>2017</v>
      </c>
      <c r="E2327" s="1" t="s">
        <v>618</v>
      </c>
      <c r="F2327" s="1">
        <v>68018</v>
      </c>
      <c r="G2327" s="1" t="s">
        <v>334</v>
      </c>
      <c r="H2327" s="1" t="s">
        <v>165</v>
      </c>
      <c r="I2327" s="1" t="s">
        <v>597</v>
      </c>
      <c r="J2327" s="1">
        <v>2440</v>
      </c>
      <c r="K2327" s="1" t="s">
        <v>345</v>
      </c>
      <c r="L2327" s="1" t="s">
        <v>345</v>
      </c>
      <c r="M2327" s="1"/>
      <c r="N2327" s="1" t="s">
        <v>606</v>
      </c>
      <c r="O2327" s="1" t="str">
        <f t="shared" si="1134"/>
        <v>No</v>
      </c>
      <c r="P2327" s="1" t="s">
        <v>722</v>
      </c>
      <c r="Q2327" s="1">
        <v>20</v>
      </c>
      <c r="R2327" s="1">
        <f t="shared" si="1133"/>
        <v>0</v>
      </c>
      <c r="S2327" s="1">
        <v>16</v>
      </c>
      <c r="T2327" s="1" t="s">
        <v>30</v>
      </c>
      <c r="U2327" s="1">
        <f t="shared" si="1135"/>
        <v>0</v>
      </c>
      <c r="V2327" s="1">
        <f t="shared" si="1135"/>
        <v>1.6E-2</v>
      </c>
      <c r="W2327" s="1" t="s">
        <v>318</v>
      </c>
      <c r="X2327" s="1" t="str">
        <f t="shared" si="1126"/>
        <v>No</v>
      </c>
      <c r="AB2327" s="1" t="s">
        <v>445</v>
      </c>
      <c r="AC2327" t="str">
        <f t="shared" si="1132"/>
        <v>No</v>
      </c>
      <c r="AD2327" t="str">
        <f t="shared" si="1117"/>
        <v>No</v>
      </c>
      <c r="AE2327" t="str">
        <f t="shared" si="1118"/>
        <v>No</v>
      </c>
      <c r="AF2327" t="str">
        <f t="shared" si="1119"/>
        <v>No</v>
      </c>
      <c r="AG2327" t="str">
        <f t="shared" si="1120"/>
        <v>Yes</v>
      </c>
      <c r="AH2327" s="1" t="s">
        <v>348</v>
      </c>
      <c r="AI2327" t="s">
        <v>348</v>
      </c>
      <c r="AJ2327" t="str">
        <f t="shared" si="1113"/>
        <v/>
      </c>
      <c r="AK2327" t="str">
        <f t="shared" si="1121"/>
        <v/>
      </c>
      <c r="AL2327" t="str">
        <f t="shared" si="1122"/>
        <v/>
      </c>
      <c r="AM2327" t="str">
        <f t="shared" si="1128"/>
        <v/>
      </c>
      <c r="AN2327" t="str">
        <f t="shared" si="1129"/>
        <v>Pharmaceutical</v>
      </c>
      <c r="AO2327" t="str">
        <f t="shared" si="1130"/>
        <v/>
      </c>
      <c r="AP2327" t="str">
        <f t="shared" si="1131"/>
        <v/>
      </c>
    </row>
    <row r="2328" spans="1:42" hidden="1" x14ac:dyDescent="0.35">
      <c r="A2328" s="1">
        <v>440000090000005</v>
      </c>
      <c r="B2328" s="1" t="s">
        <v>589</v>
      </c>
      <c r="C2328" s="1" t="s">
        <v>590</v>
      </c>
      <c r="D2328" s="1">
        <v>2017</v>
      </c>
      <c r="E2328" s="1" t="s">
        <v>618</v>
      </c>
      <c r="F2328" s="1">
        <v>67462</v>
      </c>
      <c r="G2328" s="1" t="s">
        <v>257</v>
      </c>
      <c r="H2328" s="1" t="s">
        <v>94</v>
      </c>
      <c r="I2328" s="1" t="s">
        <v>597</v>
      </c>
      <c r="J2328" s="1">
        <v>2440</v>
      </c>
      <c r="K2328" s="1" t="s">
        <v>345</v>
      </c>
      <c r="L2328" s="1" t="s">
        <v>565</v>
      </c>
      <c r="M2328" s="1"/>
      <c r="N2328" s="1" t="s">
        <v>606</v>
      </c>
      <c r="O2328" s="1" t="str">
        <f t="shared" si="1134"/>
        <v>No</v>
      </c>
      <c r="P2328" s="1" t="s">
        <v>722</v>
      </c>
      <c r="Q2328" s="1">
        <v>38</v>
      </c>
      <c r="R2328" s="1">
        <f t="shared" si="1133"/>
        <v>0</v>
      </c>
      <c r="S2328" s="1">
        <v>8</v>
      </c>
      <c r="T2328" s="1" t="s">
        <v>30</v>
      </c>
      <c r="U2328" s="1">
        <f t="shared" si="1135"/>
        <v>0</v>
      </c>
      <c r="V2328" s="1">
        <f t="shared" si="1135"/>
        <v>8.0000000000000002E-3</v>
      </c>
      <c r="W2328" s="1" t="s">
        <v>231</v>
      </c>
      <c r="X2328" s="1" t="str">
        <f t="shared" si="1126"/>
        <v>No</v>
      </c>
      <c r="AB2328" t="s">
        <v>433</v>
      </c>
      <c r="AC2328" s="1" t="s">
        <v>349</v>
      </c>
      <c r="AD2328" t="str">
        <f t="shared" si="1117"/>
        <v>Yes</v>
      </c>
      <c r="AE2328" t="str">
        <f t="shared" si="1118"/>
        <v>No</v>
      </c>
      <c r="AF2328" t="str">
        <f t="shared" si="1119"/>
        <v>Yes</v>
      </c>
      <c r="AG2328" t="str">
        <f t="shared" si="1120"/>
        <v>Yes</v>
      </c>
      <c r="AH2328" s="1" t="s">
        <v>348</v>
      </c>
      <c r="AI2328" t="s">
        <v>348</v>
      </c>
      <c r="AJ2328" t="str">
        <f t="shared" si="1113"/>
        <v>Pesticide</v>
      </c>
      <c r="AK2328" t="str">
        <f t="shared" si="1121"/>
        <v>PCP</v>
      </c>
      <c r="AL2328" t="str">
        <f t="shared" si="1122"/>
        <v/>
      </c>
      <c r="AM2328" t="str">
        <f t="shared" si="1128"/>
        <v>Industrial</v>
      </c>
      <c r="AN2328" t="str">
        <f t="shared" si="1129"/>
        <v>Pharmaceutical</v>
      </c>
      <c r="AO2328" t="str">
        <f t="shared" si="1130"/>
        <v/>
      </c>
      <c r="AP2328" t="str">
        <f t="shared" si="1131"/>
        <v/>
      </c>
    </row>
    <row r="2329" spans="1:42" hidden="1" x14ac:dyDescent="0.35">
      <c r="A2329" s="1">
        <v>440000090000005</v>
      </c>
      <c r="B2329" s="1" t="s">
        <v>589</v>
      </c>
      <c r="C2329" s="1" t="s">
        <v>590</v>
      </c>
      <c r="D2329" s="1">
        <v>2017</v>
      </c>
      <c r="E2329" s="1" t="s">
        <v>618</v>
      </c>
      <c r="F2329" s="1">
        <v>67515</v>
      </c>
      <c r="G2329" s="1" t="s">
        <v>300</v>
      </c>
      <c r="H2329" s="11" t="s">
        <v>517</v>
      </c>
      <c r="I2329" s="1" t="s">
        <v>597</v>
      </c>
      <c r="J2329" s="1">
        <v>2440</v>
      </c>
      <c r="K2329" s="1" t="s">
        <v>345</v>
      </c>
      <c r="L2329" s="1" t="s">
        <v>345</v>
      </c>
      <c r="M2329" s="1"/>
      <c r="N2329" s="1" t="s">
        <v>606</v>
      </c>
      <c r="O2329" s="1" t="str">
        <f t="shared" si="1134"/>
        <v>No</v>
      </c>
      <c r="P2329" s="1" t="s">
        <v>722</v>
      </c>
      <c r="Q2329" s="1">
        <v>80</v>
      </c>
      <c r="R2329" s="1">
        <f t="shared" si="1133"/>
        <v>0</v>
      </c>
      <c r="S2329" s="1">
        <v>80</v>
      </c>
      <c r="T2329" s="1" t="s">
        <v>30</v>
      </c>
      <c r="U2329" s="1">
        <f t="shared" si="1135"/>
        <v>0</v>
      </c>
      <c r="V2329" s="1">
        <f t="shared" si="1135"/>
        <v>0.08</v>
      </c>
      <c r="W2329" s="1" t="s">
        <v>231</v>
      </c>
      <c r="X2329" s="1" t="str">
        <f t="shared" si="1126"/>
        <v>No</v>
      </c>
      <c r="AB2329" s="1" t="s">
        <v>476</v>
      </c>
      <c r="AC2329" t="str">
        <f t="shared" ref="AC2329:AC2337" si="1136">IF(ISNUMBER(SEARCH("Pesticide, active_ingredient", AB2329)), "Yes", "No")</f>
        <v>No</v>
      </c>
      <c r="AD2329" t="str">
        <f t="shared" si="1117"/>
        <v>No</v>
      </c>
      <c r="AE2329" t="str">
        <f t="shared" si="1118"/>
        <v>No</v>
      </c>
      <c r="AF2329" t="str">
        <f t="shared" si="1119"/>
        <v>No</v>
      </c>
      <c r="AG2329" t="str">
        <f t="shared" si="1120"/>
        <v>Yes</v>
      </c>
      <c r="AH2329" s="1" t="s">
        <v>348</v>
      </c>
      <c r="AI2329" t="s">
        <v>348</v>
      </c>
      <c r="AJ2329" t="str">
        <f t="shared" si="1113"/>
        <v/>
      </c>
      <c r="AK2329" t="str">
        <f t="shared" si="1121"/>
        <v/>
      </c>
      <c r="AL2329" t="str">
        <f t="shared" si="1122"/>
        <v/>
      </c>
      <c r="AM2329" t="str">
        <f t="shared" si="1128"/>
        <v/>
      </c>
      <c r="AN2329" t="str">
        <f t="shared" si="1129"/>
        <v>Pharmaceutical</v>
      </c>
      <c r="AO2329" t="str">
        <f t="shared" si="1130"/>
        <v/>
      </c>
      <c r="AP2329" t="str">
        <f t="shared" si="1131"/>
        <v/>
      </c>
    </row>
    <row r="2330" spans="1:42" hidden="1" x14ac:dyDescent="0.35">
      <c r="A2330" s="1">
        <v>440000090000005</v>
      </c>
      <c r="B2330" s="1" t="s">
        <v>589</v>
      </c>
      <c r="C2330" s="1" t="s">
        <v>590</v>
      </c>
      <c r="D2330" s="1">
        <v>2017</v>
      </c>
      <c r="E2330" s="1" t="s">
        <v>618</v>
      </c>
      <c r="F2330" s="1">
        <v>67488</v>
      </c>
      <c r="G2330" s="1" t="s">
        <v>277</v>
      </c>
      <c r="H2330" s="1" t="s">
        <v>113</v>
      </c>
      <c r="I2330" s="1" t="s">
        <v>597</v>
      </c>
      <c r="J2330" s="1">
        <v>2440</v>
      </c>
      <c r="K2330" s="1" t="s">
        <v>345</v>
      </c>
      <c r="L2330" s="1" t="s">
        <v>345</v>
      </c>
      <c r="M2330" s="1"/>
      <c r="N2330" s="1" t="s">
        <v>606</v>
      </c>
      <c r="O2330" s="1" t="str">
        <f t="shared" si="1134"/>
        <v>No</v>
      </c>
      <c r="P2330" s="1" t="s">
        <v>722</v>
      </c>
      <c r="Q2330" s="1">
        <v>7</v>
      </c>
      <c r="R2330" s="1">
        <f t="shared" si="1133"/>
        <v>0</v>
      </c>
      <c r="S2330" s="1">
        <v>7</v>
      </c>
      <c r="T2330" s="1" t="s">
        <v>30</v>
      </c>
      <c r="U2330" s="1">
        <f t="shared" si="1135"/>
        <v>0</v>
      </c>
      <c r="V2330" s="1">
        <f t="shared" si="1135"/>
        <v>7.0000000000000001E-3</v>
      </c>
      <c r="W2330" s="1" t="s">
        <v>231</v>
      </c>
      <c r="X2330" s="1" t="str">
        <f t="shared" si="1126"/>
        <v>No</v>
      </c>
      <c r="AB2330" t="s">
        <v>453</v>
      </c>
      <c r="AC2330" t="str">
        <f t="shared" si="1136"/>
        <v>No</v>
      </c>
      <c r="AD2330" t="str">
        <f t="shared" si="1117"/>
        <v>No</v>
      </c>
      <c r="AE2330" t="str">
        <f t="shared" si="1118"/>
        <v>No</v>
      </c>
      <c r="AF2330" t="str">
        <f t="shared" si="1119"/>
        <v>No</v>
      </c>
      <c r="AG2330" t="str">
        <f t="shared" si="1120"/>
        <v>Yes</v>
      </c>
      <c r="AH2330" s="1" t="s">
        <v>348</v>
      </c>
      <c r="AI2330" t="s">
        <v>348</v>
      </c>
      <c r="AJ2330" t="str">
        <f t="shared" si="1113"/>
        <v/>
      </c>
      <c r="AK2330" t="str">
        <f t="shared" si="1121"/>
        <v/>
      </c>
      <c r="AL2330" t="str">
        <f t="shared" si="1122"/>
        <v/>
      </c>
      <c r="AM2330" t="str">
        <f t="shared" si="1128"/>
        <v/>
      </c>
      <c r="AN2330" t="str">
        <f t="shared" si="1129"/>
        <v>Pharmaceutical</v>
      </c>
      <c r="AO2330" t="str">
        <f t="shared" si="1130"/>
        <v/>
      </c>
      <c r="AP2330" t="str">
        <f t="shared" si="1131"/>
        <v/>
      </c>
    </row>
    <row r="2331" spans="1:42" hidden="1" x14ac:dyDescent="0.35">
      <c r="A2331" s="1">
        <v>440000090000005</v>
      </c>
      <c r="B2331" s="1" t="s">
        <v>589</v>
      </c>
      <c r="C2331" s="1" t="s">
        <v>590</v>
      </c>
      <c r="D2331" s="1">
        <v>2017</v>
      </c>
      <c r="E2331" s="1" t="s">
        <v>618</v>
      </c>
      <c r="F2331" s="1">
        <v>67470</v>
      </c>
      <c r="G2331" s="1" t="s">
        <v>263</v>
      </c>
      <c r="H2331" s="1" t="s">
        <v>100</v>
      </c>
      <c r="I2331" s="1" t="s">
        <v>597</v>
      </c>
      <c r="J2331" s="1">
        <v>2440</v>
      </c>
      <c r="K2331" s="1" t="s">
        <v>345</v>
      </c>
      <c r="L2331" s="1" t="s">
        <v>345</v>
      </c>
      <c r="M2331" s="1"/>
      <c r="N2331" s="1" t="s">
        <v>606</v>
      </c>
      <c r="O2331" s="1" t="str">
        <f t="shared" si="1134"/>
        <v>No</v>
      </c>
      <c r="P2331" s="1" t="s">
        <v>722</v>
      </c>
      <c r="Q2331" s="1">
        <v>202</v>
      </c>
      <c r="R2331" s="1">
        <f t="shared" si="1133"/>
        <v>0</v>
      </c>
      <c r="S2331" s="1">
        <v>202</v>
      </c>
      <c r="T2331" s="1" t="s">
        <v>30</v>
      </c>
      <c r="U2331" s="1">
        <f t="shared" si="1135"/>
        <v>0</v>
      </c>
      <c r="V2331" s="1">
        <f t="shared" si="1135"/>
        <v>0.20200000000000001</v>
      </c>
      <c r="W2331" s="1" t="s">
        <v>231</v>
      </c>
      <c r="X2331" s="1" t="str">
        <f t="shared" si="1126"/>
        <v>No</v>
      </c>
      <c r="AB2331" t="s">
        <v>439</v>
      </c>
      <c r="AC2331" t="str">
        <f t="shared" si="1136"/>
        <v>No</v>
      </c>
      <c r="AD2331" t="str">
        <f t="shared" si="1117"/>
        <v>No</v>
      </c>
      <c r="AE2331" t="str">
        <f t="shared" si="1118"/>
        <v>No</v>
      </c>
      <c r="AF2331" t="str">
        <f t="shared" si="1119"/>
        <v>No</v>
      </c>
      <c r="AG2331" t="str">
        <f t="shared" si="1120"/>
        <v>Yes</v>
      </c>
      <c r="AH2331" s="1" t="s">
        <v>348</v>
      </c>
      <c r="AI2331" t="s">
        <v>348</v>
      </c>
      <c r="AJ2331" t="str">
        <f t="shared" si="1113"/>
        <v/>
      </c>
      <c r="AK2331" t="str">
        <f t="shared" si="1121"/>
        <v/>
      </c>
      <c r="AL2331" t="str">
        <f t="shared" si="1122"/>
        <v/>
      </c>
      <c r="AM2331" t="str">
        <f t="shared" si="1128"/>
        <v/>
      </c>
      <c r="AN2331" t="str">
        <f t="shared" si="1129"/>
        <v>Pharmaceutical</v>
      </c>
      <c r="AO2331" t="str">
        <f t="shared" si="1130"/>
        <v/>
      </c>
      <c r="AP2331" t="str">
        <f t="shared" si="1131"/>
        <v/>
      </c>
    </row>
    <row r="2332" spans="1:42" hidden="1" x14ac:dyDescent="0.35">
      <c r="A2332" s="1">
        <v>440000090000005</v>
      </c>
      <c r="B2332" s="1" t="s">
        <v>589</v>
      </c>
      <c r="C2332" s="1" t="s">
        <v>590</v>
      </c>
      <c r="D2332" s="1">
        <v>2017</v>
      </c>
      <c r="E2332" s="1" t="s">
        <v>618</v>
      </c>
      <c r="F2332" s="1">
        <v>62827</v>
      </c>
      <c r="G2332" s="1" t="s">
        <v>223</v>
      </c>
      <c r="H2332" s="1" t="s">
        <v>61</v>
      </c>
      <c r="I2332" s="1" t="s">
        <v>596</v>
      </c>
      <c r="J2332" s="1">
        <v>4433</v>
      </c>
      <c r="K2332" s="1" t="s">
        <v>614</v>
      </c>
      <c r="L2332" s="1" t="s">
        <v>557</v>
      </c>
      <c r="M2332" s="1"/>
      <c r="N2332" s="1" t="s">
        <v>606</v>
      </c>
      <c r="O2332" s="1" t="str">
        <f t="shared" si="1134"/>
        <v>No</v>
      </c>
      <c r="P2332" s="1" t="s">
        <v>722</v>
      </c>
      <c r="Q2332" s="1">
        <v>0.32</v>
      </c>
      <c r="R2332" s="1">
        <f t="shared" si="1133"/>
        <v>0</v>
      </c>
      <c r="S2332" s="1">
        <v>0.32</v>
      </c>
      <c r="T2332" s="1" t="s">
        <v>7</v>
      </c>
      <c r="U2332" s="1">
        <f>R2332/1</f>
        <v>0</v>
      </c>
      <c r="V2332" s="1">
        <f>S2332</f>
        <v>0.32</v>
      </c>
      <c r="W2332" s="1" t="s">
        <v>177</v>
      </c>
      <c r="X2332" s="1" t="str">
        <f t="shared" si="1126"/>
        <v>No</v>
      </c>
      <c r="AB2332" s="1" t="s">
        <v>400</v>
      </c>
      <c r="AC2332" t="str">
        <f t="shared" si="1136"/>
        <v>No</v>
      </c>
      <c r="AD2332" t="str">
        <f t="shared" si="1117"/>
        <v>No</v>
      </c>
      <c r="AE2332" t="str">
        <f t="shared" si="1118"/>
        <v>Yes</v>
      </c>
      <c r="AF2332" t="str">
        <f t="shared" si="1119"/>
        <v>No</v>
      </c>
      <c r="AG2332" t="str">
        <f t="shared" si="1120"/>
        <v>Yes</v>
      </c>
      <c r="AH2332" s="1" t="s">
        <v>348</v>
      </c>
      <c r="AI2332" t="s">
        <v>348</v>
      </c>
      <c r="AJ2332" t="str">
        <f t="shared" si="1113"/>
        <v/>
      </c>
      <c r="AK2332" t="str">
        <f t="shared" si="1121"/>
        <v/>
      </c>
      <c r="AL2332" t="str">
        <f t="shared" si="1122"/>
        <v>Consumer</v>
      </c>
      <c r="AM2332" t="str">
        <f t="shared" si="1128"/>
        <v/>
      </c>
      <c r="AN2332" t="str">
        <f t="shared" si="1129"/>
        <v>Pharmaceutical</v>
      </c>
      <c r="AO2332" t="str">
        <f t="shared" si="1130"/>
        <v/>
      </c>
      <c r="AP2332" t="str">
        <f t="shared" si="1131"/>
        <v/>
      </c>
    </row>
    <row r="2333" spans="1:42" hidden="1" x14ac:dyDescent="0.35">
      <c r="A2333" s="1">
        <v>440000090000005</v>
      </c>
      <c r="B2333" s="1" t="s">
        <v>589</v>
      </c>
      <c r="C2333" s="1" t="s">
        <v>590</v>
      </c>
      <c r="D2333" s="1">
        <v>2017</v>
      </c>
      <c r="E2333" s="1" t="s">
        <v>618</v>
      </c>
      <c r="F2333" s="1">
        <v>67464</v>
      </c>
      <c r="G2333" s="1" t="s">
        <v>258</v>
      </c>
      <c r="H2333" s="1" t="s">
        <v>95</v>
      </c>
      <c r="I2333" s="1" t="s">
        <v>597</v>
      </c>
      <c r="J2333" s="1">
        <v>2440</v>
      </c>
      <c r="K2333" s="1" t="s">
        <v>345</v>
      </c>
      <c r="L2333" s="1" t="s">
        <v>566</v>
      </c>
      <c r="M2333" s="1"/>
      <c r="N2333" s="1" t="s">
        <v>606</v>
      </c>
      <c r="O2333" s="1" t="str">
        <f t="shared" si="1134"/>
        <v>No</v>
      </c>
      <c r="P2333" s="1" t="s">
        <v>722</v>
      </c>
      <c r="Q2333" s="1">
        <v>86</v>
      </c>
      <c r="R2333" s="1">
        <f t="shared" si="1133"/>
        <v>0</v>
      </c>
      <c r="S2333" s="1">
        <v>12</v>
      </c>
      <c r="T2333" s="1" t="s">
        <v>30</v>
      </c>
      <c r="U2333" s="1">
        <f>R2333/1000</f>
        <v>0</v>
      </c>
      <c r="V2333" s="1">
        <f>S2333/1000</f>
        <v>1.2E-2</v>
      </c>
      <c r="W2333" s="1" t="s">
        <v>231</v>
      </c>
      <c r="X2333" s="1" t="str">
        <f t="shared" si="1126"/>
        <v>No</v>
      </c>
      <c r="AB2333" t="s">
        <v>434</v>
      </c>
      <c r="AC2333" t="str">
        <f t="shared" si="1136"/>
        <v>No</v>
      </c>
      <c r="AD2333" t="str">
        <f t="shared" si="1117"/>
        <v>Yes</v>
      </c>
      <c r="AE2333" t="str">
        <f t="shared" si="1118"/>
        <v>No</v>
      </c>
      <c r="AF2333" t="str">
        <f t="shared" si="1119"/>
        <v>Yes</v>
      </c>
      <c r="AG2333" t="str">
        <f t="shared" si="1120"/>
        <v>Yes</v>
      </c>
      <c r="AH2333" s="1" t="s">
        <v>348</v>
      </c>
      <c r="AI2333" t="s">
        <v>348</v>
      </c>
      <c r="AJ2333" t="str">
        <f t="shared" si="1113"/>
        <v/>
      </c>
      <c r="AK2333" t="str">
        <f t="shared" si="1121"/>
        <v>PCP</v>
      </c>
      <c r="AL2333" t="str">
        <f t="shared" si="1122"/>
        <v/>
      </c>
      <c r="AM2333" t="str">
        <f t="shared" si="1128"/>
        <v>Industrial</v>
      </c>
      <c r="AN2333" t="str">
        <f t="shared" si="1129"/>
        <v>Pharmaceutical</v>
      </c>
      <c r="AO2333" t="str">
        <f t="shared" si="1130"/>
        <v/>
      </c>
      <c r="AP2333" t="str">
        <f t="shared" si="1131"/>
        <v/>
      </c>
    </row>
    <row r="2334" spans="1:42" hidden="1" x14ac:dyDescent="0.35">
      <c r="A2334" s="1">
        <v>440000090000005</v>
      </c>
      <c r="B2334" s="1" t="s">
        <v>589</v>
      </c>
      <c r="C2334" s="1" t="s">
        <v>590</v>
      </c>
      <c r="D2334" s="1">
        <v>2017</v>
      </c>
      <c r="E2334" s="1" t="s">
        <v>618</v>
      </c>
      <c r="F2334" s="1">
        <v>4254</v>
      </c>
      <c r="G2334" s="1" t="s">
        <v>176</v>
      </c>
      <c r="H2334" s="1" t="s">
        <v>6</v>
      </c>
      <c r="I2334" s="1" t="s">
        <v>596</v>
      </c>
      <c r="J2334" s="1">
        <v>4433</v>
      </c>
      <c r="K2334" s="1" t="s">
        <v>614</v>
      </c>
      <c r="L2334" s="1" t="s">
        <v>530</v>
      </c>
      <c r="M2334" s="1"/>
      <c r="N2334" s="1" t="s">
        <v>606</v>
      </c>
      <c r="O2334" s="1" t="str">
        <f t="shared" si="1134"/>
        <v>No</v>
      </c>
      <c r="P2334" s="1" t="s">
        <v>722</v>
      </c>
      <c r="Q2334" s="1">
        <v>0.16</v>
      </c>
      <c r="R2334" s="1">
        <f t="shared" si="1133"/>
        <v>0</v>
      </c>
      <c r="S2334" s="1">
        <v>0.16</v>
      </c>
      <c r="T2334" s="1" t="s">
        <v>7</v>
      </c>
      <c r="U2334" s="1">
        <f>R2334/1</f>
        <v>0</v>
      </c>
      <c r="V2334" s="1">
        <f>S2334</f>
        <v>0.16</v>
      </c>
      <c r="W2334" s="1" t="s">
        <v>177</v>
      </c>
      <c r="X2334" s="1" t="str">
        <f t="shared" si="1126"/>
        <v>No</v>
      </c>
      <c r="AB2334" t="s">
        <v>347</v>
      </c>
      <c r="AC2334" t="str">
        <f t="shared" si="1136"/>
        <v>Yes</v>
      </c>
      <c r="AD2334" t="str">
        <f t="shared" si="1117"/>
        <v>No</v>
      </c>
      <c r="AE2334" t="str">
        <f t="shared" si="1118"/>
        <v>No</v>
      </c>
      <c r="AF2334" t="str">
        <f t="shared" si="1119"/>
        <v>No</v>
      </c>
      <c r="AG2334" t="str">
        <f t="shared" si="1120"/>
        <v>No</v>
      </c>
      <c r="AH2334" t="s">
        <v>348</v>
      </c>
      <c r="AI2334" t="s">
        <v>348</v>
      </c>
      <c r="AJ2334" t="str">
        <f t="shared" si="1113"/>
        <v>Pesticide</v>
      </c>
      <c r="AK2334" t="str">
        <f t="shared" si="1121"/>
        <v/>
      </c>
      <c r="AL2334" t="str">
        <f t="shared" si="1122"/>
        <v/>
      </c>
      <c r="AM2334" t="str">
        <f t="shared" si="1128"/>
        <v/>
      </c>
      <c r="AN2334" t="str">
        <f t="shared" si="1129"/>
        <v/>
      </c>
      <c r="AO2334" t="str">
        <f t="shared" si="1130"/>
        <v/>
      </c>
      <c r="AP2334" t="str">
        <f t="shared" si="1131"/>
        <v/>
      </c>
    </row>
    <row r="2335" spans="1:42" hidden="1" x14ac:dyDescent="0.35">
      <c r="A2335" s="1">
        <v>440000090000005</v>
      </c>
      <c r="B2335" s="1" t="s">
        <v>589</v>
      </c>
      <c r="C2335" s="1" t="s">
        <v>590</v>
      </c>
      <c r="D2335" s="1">
        <v>2017</v>
      </c>
      <c r="E2335" s="1" t="s">
        <v>618</v>
      </c>
      <c r="F2335" s="1">
        <v>67504</v>
      </c>
      <c r="G2335" s="1" t="s">
        <v>291</v>
      </c>
      <c r="H2335" s="1" t="s">
        <v>127</v>
      </c>
      <c r="I2335" s="1" t="s">
        <v>597</v>
      </c>
      <c r="J2335" s="1">
        <v>2440</v>
      </c>
      <c r="K2335" s="1" t="s">
        <v>345</v>
      </c>
      <c r="L2335" s="1" t="s">
        <v>345</v>
      </c>
      <c r="M2335" s="1"/>
      <c r="N2335" s="1" t="s">
        <v>606</v>
      </c>
      <c r="O2335" s="1" t="str">
        <f t="shared" si="1134"/>
        <v>No</v>
      </c>
      <c r="P2335" s="1" t="s">
        <v>722</v>
      </c>
      <c r="Q2335" s="1">
        <v>20</v>
      </c>
      <c r="R2335" s="1">
        <f t="shared" si="1133"/>
        <v>0</v>
      </c>
      <c r="S2335" s="1">
        <v>16</v>
      </c>
      <c r="T2335" s="1" t="s">
        <v>30</v>
      </c>
      <c r="U2335" s="1">
        <f t="shared" ref="U2335:V2339" si="1137">R2335/1000</f>
        <v>0</v>
      </c>
      <c r="V2335" s="1">
        <f t="shared" si="1137"/>
        <v>1.6E-2</v>
      </c>
      <c r="W2335" s="1" t="s">
        <v>231</v>
      </c>
      <c r="X2335" s="1" t="str">
        <f t="shared" si="1126"/>
        <v>No</v>
      </c>
      <c r="AB2335" s="1" t="s">
        <v>466</v>
      </c>
      <c r="AC2335" t="str">
        <f t="shared" si="1136"/>
        <v>No</v>
      </c>
      <c r="AD2335" t="str">
        <f t="shared" si="1117"/>
        <v>No</v>
      </c>
      <c r="AE2335" t="str">
        <f t="shared" si="1118"/>
        <v>No</v>
      </c>
      <c r="AF2335" t="str">
        <f t="shared" si="1119"/>
        <v>No</v>
      </c>
      <c r="AG2335" t="str">
        <f t="shared" si="1120"/>
        <v>Yes</v>
      </c>
      <c r="AH2335" s="1" t="s">
        <v>348</v>
      </c>
      <c r="AI2335" t="s">
        <v>348</v>
      </c>
      <c r="AJ2335" t="str">
        <f t="shared" si="1113"/>
        <v/>
      </c>
      <c r="AK2335" t="str">
        <f t="shared" si="1121"/>
        <v/>
      </c>
      <c r="AL2335" t="str">
        <f t="shared" si="1122"/>
        <v/>
      </c>
      <c r="AM2335" t="str">
        <f t="shared" si="1128"/>
        <v/>
      </c>
      <c r="AN2335" t="str">
        <f t="shared" si="1129"/>
        <v>Pharmaceutical</v>
      </c>
      <c r="AO2335" t="str">
        <f t="shared" si="1130"/>
        <v/>
      </c>
      <c r="AP2335" t="str">
        <f t="shared" si="1131"/>
        <v/>
      </c>
    </row>
    <row r="2336" spans="1:42" hidden="1" x14ac:dyDescent="0.35">
      <c r="A2336" s="1">
        <v>440000090000005</v>
      </c>
      <c r="B2336" s="1" t="s">
        <v>589</v>
      </c>
      <c r="C2336" s="1" t="s">
        <v>590</v>
      </c>
      <c r="D2336" s="1">
        <v>2017</v>
      </c>
      <c r="E2336" s="1" t="s">
        <v>618</v>
      </c>
      <c r="F2336" s="1">
        <v>67492</v>
      </c>
      <c r="G2336" s="1" t="s">
        <v>279</v>
      </c>
      <c r="H2336" s="1" t="s">
        <v>115</v>
      </c>
      <c r="I2336" s="1" t="s">
        <v>597</v>
      </c>
      <c r="J2336" s="1">
        <v>2440</v>
      </c>
      <c r="K2336" s="1" t="s">
        <v>345</v>
      </c>
      <c r="L2336" s="1" t="s">
        <v>566</v>
      </c>
      <c r="M2336" s="1"/>
      <c r="N2336" s="1" t="s">
        <v>606</v>
      </c>
      <c r="O2336" s="1" t="str">
        <f t="shared" si="1134"/>
        <v>No</v>
      </c>
      <c r="P2336" s="1" t="s">
        <v>722</v>
      </c>
      <c r="Q2336" s="1">
        <v>13</v>
      </c>
      <c r="R2336" s="1">
        <f t="shared" si="1133"/>
        <v>0</v>
      </c>
      <c r="S2336" s="1">
        <v>13</v>
      </c>
      <c r="T2336" s="1" t="s">
        <v>30</v>
      </c>
      <c r="U2336" s="1">
        <f t="shared" si="1137"/>
        <v>0</v>
      </c>
      <c r="V2336" s="1">
        <f t="shared" si="1137"/>
        <v>1.2999999999999999E-2</v>
      </c>
      <c r="W2336" s="1" t="s">
        <v>231</v>
      </c>
      <c r="X2336" s="1" t="str">
        <f t="shared" si="1126"/>
        <v>No</v>
      </c>
      <c r="AB2336" t="s">
        <v>455</v>
      </c>
      <c r="AC2336" t="str">
        <f t="shared" si="1136"/>
        <v>No</v>
      </c>
      <c r="AD2336" t="str">
        <f t="shared" si="1117"/>
        <v>Yes</v>
      </c>
      <c r="AE2336" t="str">
        <f t="shared" si="1118"/>
        <v>No</v>
      </c>
      <c r="AF2336" t="str">
        <f t="shared" si="1119"/>
        <v>Yes</v>
      </c>
      <c r="AG2336" t="str">
        <f t="shared" si="1120"/>
        <v>Yes</v>
      </c>
      <c r="AH2336" s="1" t="s">
        <v>348</v>
      </c>
      <c r="AI2336" t="s">
        <v>348</v>
      </c>
      <c r="AJ2336" t="str">
        <f t="shared" si="1113"/>
        <v/>
      </c>
      <c r="AK2336" t="str">
        <f t="shared" si="1121"/>
        <v>PCP</v>
      </c>
      <c r="AL2336" t="str">
        <f t="shared" si="1122"/>
        <v/>
      </c>
      <c r="AM2336" t="str">
        <f t="shared" si="1128"/>
        <v>Industrial</v>
      </c>
      <c r="AN2336" t="str">
        <f t="shared" si="1129"/>
        <v>Pharmaceutical</v>
      </c>
      <c r="AO2336" t="str">
        <f t="shared" si="1130"/>
        <v/>
      </c>
      <c r="AP2336" t="str">
        <f t="shared" si="1131"/>
        <v/>
      </c>
    </row>
    <row r="2337" spans="1:42" hidden="1" x14ac:dyDescent="0.35">
      <c r="A2337" s="1">
        <v>440000090000005</v>
      </c>
      <c r="B2337" s="1" t="s">
        <v>589</v>
      </c>
      <c r="C2337" s="1" t="s">
        <v>590</v>
      </c>
      <c r="D2337" s="1">
        <v>2017</v>
      </c>
      <c r="E2337" s="1" t="s">
        <v>618</v>
      </c>
      <c r="F2337" s="1">
        <v>67500</v>
      </c>
      <c r="G2337" s="1" t="s">
        <v>287</v>
      </c>
      <c r="H2337" s="1" t="s">
        <v>123</v>
      </c>
      <c r="I2337" s="1" t="s">
        <v>597</v>
      </c>
      <c r="J2337" s="1">
        <v>2440</v>
      </c>
      <c r="K2337" s="1" t="s">
        <v>345</v>
      </c>
      <c r="L2337" s="1" t="s">
        <v>345</v>
      </c>
      <c r="M2337" s="1"/>
      <c r="N2337" s="1" t="s">
        <v>606</v>
      </c>
      <c r="O2337" s="1" t="str">
        <f t="shared" si="1134"/>
        <v>No</v>
      </c>
      <c r="P2337" s="1" t="s">
        <v>722</v>
      </c>
      <c r="Q2337" s="1">
        <v>7.6</v>
      </c>
      <c r="R2337" s="1">
        <f t="shared" si="1133"/>
        <v>0</v>
      </c>
      <c r="S2337" s="1">
        <v>7.6</v>
      </c>
      <c r="T2337" s="1" t="s">
        <v>30</v>
      </c>
      <c r="U2337" s="1">
        <f t="shared" si="1137"/>
        <v>0</v>
      </c>
      <c r="V2337" s="1">
        <f t="shared" si="1137"/>
        <v>7.6E-3</v>
      </c>
      <c r="W2337" s="1" t="s">
        <v>231</v>
      </c>
      <c r="X2337" s="1" t="str">
        <f t="shared" si="1126"/>
        <v>No</v>
      </c>
      <c r="AB2337" t="s">
        <v>462</v>
      </c>
      <c r="AC2337" t="str">
        <f t="shared" si="1136"/>
        <v>No</v>
      </c>
      <c r="AD2337" t="str">
        <f t="shared" si="1117"/>
        <v>No</v>
      </c>
      <c r="AE2337" t="str">
        <f t="shared" si="1118"/>
        <v>No</v>
      </c>
      <c r="AF2337" t="str">
        <f t="shared" si="1119"/>
        <v>No</v>
      </c>
      <c r="AG2337" t="str">
        <f t="shared" si="1120"/>
        <v>Yes</v>
      </c>
      <c r="AH2337" s="1" t="s">
        <v>348</v>
      </c>
      <c r="AI2337" t="s">
        <v>348</v>
      </c>
      <c r="AJ2337" t="str">
        <f t="shared" si="1113"/>
        <v/>
      </c>
      <c r="AK2337" t="str">
        <f t="shared" si="1121"/>
        <v/>
      </c>
      <c r="AL2337" t="str">
        <f t="shared" si="1122"/>
        <v/>
      </c>
      <c r="AM2337" t="str">
        <f t="shared" si="1128"/>
        <v/>
      </c>
      <c r="AN2337" t="str">
        <f t="shared" si="1129"/>
        <v>Pharmaceutical</v>
      </c>
      <c r="AO2337" t="str">
        <f t="shared" si="1130"/>
        <v/>
      </c>
      <c r="AP2337" t="str">
        <f t="shared" si="1131"/>
        <v/>
      </c>
    </row>
    <row r="2338" spans="1:42" hidden="1" x14ac:dyDescent="0.35">
      <c r="A2338" s="1">
        <v>440000090000005</v>
      </c>
      <c r="B2338" s="1" t="s">
        <v>589</v>
      </c>
      <c r="C2338" s="1" t="s">
        <v>590</v>
      </c>
      <c r="D2338" s="1">
        <v>2017</v>
      </c>
      <c r="E2338" s="1" t="s">
        <v>618</v>
      </c>
      <c r="F2338" s="1">
        <v>67501</v>
      </c>
      <c r="G2338" s="1" t="s">
        <v>288</v>
      </c>
      <c r="H2338" s="1" t="s">
        <v>124</v>
      </c>
      <c r="I2338" s="1" t="s">
        <v>597</v>
      </c>
      <c r="J2338" s="1">
        <v>2440</v>
      </c>
      <c r="K2338" s="1" t="s">
        <v>345</v>
      </c>
      <c r="L2338" s="1" t="s">
        <v>568</v>
      </c>
      <c r="M2338" s="1"/>
      <c r="N2338" s="1" t="s">
        <v>606</v>
      </c>
      <c r="O2338" s="1" t="str">
        <f t="shared" si="1134"/>
        <v>No</v>
      </c>
      <c r="P2338" s="1" t="s">
        <v>722</v>
      </c>
      <c r="Q2338" s="1">
        <v>11</v>
      </c>
      <c r="R2338" s="1">
        <f t="shared" si="1133"/>
        <v>0</v>
      </c>
      <c r="S2338" s="1">
        <v>11</v>
      </c>
      <c r="T2338" s="1" t="s">
        <v>30</v>
      </c>
      <c r="U2338" s="1">
        <f t="shared" si="1137"/>
        <v>0</v>
      </c>
      <c r="V2338" s="1">
        <f t="shared" si="1137"/>
        <v>1.0999999999999999E-2</v>
      </c>
      <c r="W2338" s="1" t="s">
        <v>231</v>
      </c>
      <c r="X2338" s="1" t="str">
        <f t="shared" si="1126"/>
        <v>No</v>
      </c>
      <c r="AB2338" t="s">
        <v>463</v>
      </c>
      <c r="AC2338" s="1" t="s">
        <v>349</v>
      </c>
      <c r="AD2338" t="str">
        <f t="shared" si="1117"/>
        <v>Yes</v>
      </c>
      <c r="AE2338" t="str">
        <f t="shared" si="1118"/>
        <v>No</v>
      </c>
      <c r="AF2338" t="str">
        <f t="shared" si="1119"/>
        <v>No</v>
      </c>
      <c r="AG2338" t="str">
        <f t="shared" si="1120"/>
        <v>Yes</v>
      </c>
      <c r="AH2338" s="1" t="s">
        <v>348</v>
      </c>
      <c r="AI2338" t="s">
        <v>348</v>
      </c>
      <c r="AJ2338" t="str">
        <f t="shared" si="1113"/>
        <v>Pesticide</v>
      </c>
      <c r="AK2338" t="str">
        <f t="shared" si="1121"/>
        <v>PCP</v>
      </c>
      <c r="AL2338" t="str">
        <f t="shared" si="1122"/>
        <v/>
      </c>
      <c r="AM2338" t="str">
        <f t="shared" si="1128"/>
        <v/>
      </c>
      <c r="AN2338" t="str">
        <f t="shared" si="1129"/>
        <v>Pharmaceutical</v>
      </c>
      <c r="AO2338" t="str">
        <f t="shared" si="1130"/>
        <v/>
      </c>
      <c r="AP2338" t="str">
        <f t="shared" si="1131"/>
        <v/>
      </c>
    </row>
    <row r="2339" spans="1:42" hidden="1" x14ac:dyDescent="0.35">
      <c r="A2339" s="1">
        <v>440000090000005</v>
      </c>
      <c r="B2339" s="1" t="s">
        <v>589</v>
      </c>
      <c r="C2339" s="1" t="s">
        <v>590</v>
      </c>
      <c r="D2339" s="1">
        <v>2017</v>
      </c>
      <c r="E2339" s="1" t="s">
        <v>618</v>
      </c>
      <c r="F2339" s="1">
        <v>67525</v>
      </c>
      <c r="G2339" s="1" t="s">
        <v>309</v>
      </c>
      <c r="H2339" s="1" t="s">
        <v>143</v>
      </c>
      <c r="I2339" s="1" t="s">
        <v>597</v>
      </c>
      <c r="J2339" s="1">
        <v>2440</v>
      </c>
      <c r="K2339" s="1" t="s">
        <v>345</v>
      </c>
      <c r="L2339" s="1" t="s">
        <v>566</v>
      </c>
      <c r="M2339" s="1"/>
      <c r="N2339" s="1" t="s">
        <v>606</v>
      </c>
      <c r="O2339" s="1" t="str">
        <f t="shared" si="1134"/>
        <v>No</v>
      </c>
      <c r="P2339" s="1" t="s">
        <v>722</v>
      </c>
      <c r="Q2339" s="1">
        <v>80</v>
      </c>
      <c r="R2339" s="1">
        <f t="shared" si="1133"/>
        <v>0</v>
      </c>
      <c r="S2339" s="1">
        <v>52</v>
      </c>
      <c r="T2339" s="1" t="s">
        <v>30</v>
      </c>
      <c r="U2339" s="1">
        <f t="shared" si="1137"/>
        <v>0</v>
      </c>
      <c r="V2339" s="1">
        <f t="shared" si="1137"/>
        <v>5.1999999999999998E-2</v>
      </c>
      <c r="W2339" s="1" t="s">
        <v>231</v>
      </c>
      <c r="X2339" s="1" t="str">
        <f t="shared" si="1126"/>
        <v>No</v>
      </c>
      <c r="AB2339" t="s">
        <v>484</v>
      </c>
      <c r="AC2339" t="str">
        <f>IF(ISNUMBER(SEARCH("Pesticide, active_ingredient", AB2339)), "Yes", "No")</f>
        <v>No</v>
      </c>
      <c r="AD2339" t="str">
        <f t="shared" si="1117"/>
        <v>Yes</v>
      </c>
      <c r="AE2339" t="str">
        <f t="shared" si="1118"/>
        <v>No</v>
      </c>
      <c r="AF2339" t="str">
        <f t="shared" si="1119"/>
        <v>Yes</v>
      </c>
      <c r="AG2339" t="str">
        <f t="shared" si="1120"/>
        <v>Yes</v>
      </c>
      <c r="AH2339" s="1" t="s">
        <v>348</v>
      </c>
      <c r="AI2339" t="s">
        <v>348</v>
      </c>
      <c r="AJ2339" t="str">
        <f t="shared" si="1113"/>
        <v/>
      </c>
      <c r="AK2339" t="str">
        <f t="shared" si="1121"/>
        <v>PCP</v>
      </c>
      <c r="AL2339" t="str">
        <f t="shared" si="1122"/>
        <v/>
      </c>
      <c r="AM2339" t="str">
        <f t="shared" si="1128"/>
        <v>Industrial</v>
      </c>
      <c r="AN2339" t="str">
        <f t="shared" si="1129"/>
        <v>Pharmaceutical</v>
      </c>
      <c r="AO2339" t="str">
        <f t="shared" si="1130"/>
        <v/>
      </c>
      <c r="AP2339" t="str">
        <f t="shared" si="1131"/>
        <v/>
      </c>
    </row>
    <row r="2340" spans="1:42" hidden="1" x14ac:dyDescent="0.35">
      <c r="A2340" s="1">
        <v>440000090000005</v>
      </c>
      <c r="B2340" s="1" t="s">
        <v>589</v>
      </c>
      <c r="C2340" s="1" t="s">
        <v>590</v>
      </c>
      <c r="D2340" s="1">
        <v>2017</v>
      </c>
      <c r="E2340" s="1" t="s">
        <v>618</v>
      </c>
      <c r="F2340" s="1">
        <v>62828</v>
      </c>
      <c r="G2340" s="1" t="s">
        <v>224</v>
      </c>
      <c r="H2340" s="1" t="s">
        <v>62</v>
      </c>
      <c r="I2340" s="1" t="s">
        <v>596</v>
      </c>
      <c r="J2340" s="1">
        <v>4433</v>
      </c>
      <c r="K2340" s="1" t="s">
        <v>614</v>
      </c>
      <c r="L2340" s="1" t="s">
        <v>544</v>
      </c>
      <c r="M2340" s="1"/>
      <c r="N2340" s="1" t="s">
        <v>606</v>
      </c>
      <c r="O2340" s="1" t="str">
        <f t="shared" si="1134"/>
        <v>No</v>
      </c>
      <c r="P2340" s="1" t="s">
        <v>722</v>
      </c>
      <c r="Q2340" s="1">
        <v>0.08</v>
      </c>
      <c r="R2340" s="1">
        <f t="shared" si="1133"/>
        <v>0</v>
      </c>
      <c r="S2340" s="1">
        <v>0.08</v>
      </c>
      <c r="T2340" s="1" t="s">
        <v>7</v>
      </c>
      <c r="U2340" s="1">
        <f>R2340/1</f>
        <v>0</v>
      </c>
      <c r="V2340" s="1">
        <f>S2340</f>
        <v>0.08</v>
      </c>
      <c r="W2340" s="1" t="s">
        <v>177</v>
      </c>
      <c r="X2340" s="1" t="str">
        <f t="shared" si="1126"/>
        <v>No</v>
      </c>
      <c r="AB2340" t="s">
        <v>401</v>
      </c>
      <c r="AC2340" s="1" t="s">
        <v>349</v>
      </c>
      <c r="AD2340" t="str">
        <f t="shared" si="1117"/>
        <v>Yes</v>
      </c>
      <c r="AE2340" t="str">
        <f t="shared" si="1118"/>
        <v>Yes</v>
      </c>
      <c r="AF2340" t="str">
        <f t="shared" si="1119"/>
        <v>Yes</v>
      </c>
      <c r="AG2340" t="str">
        <f t="shared" si="1120"/>
        <v>Yes</v>
      </c>
      <c r="AH2340" s="1" t="s">
        <v>348</v>
      </c>
      <c r="AI2340" t="s">
        <v>348</v>
      </c>
      <c r="AJ2340" t="str">
        <f t="shared" si="1113"/>
        <v>Pesticide</v>
      </c>
      <c r="AK2340" t="str">
        <f t="shared" si="1121"/>
        <v>PCP</v>
      </c>
      <c r="AL2340" t="str">
        <f t="shared" si="1122"/>
        <v>Consumer</v>
      </c>
      <c r="AM2340" t="str">
        <f t="shared" si="1128"/>
        <v>Industrial</v>
      </c>
      <c r="AN2340" t="str">
        <f t="shared" si="1129"/>
        <v>Pharmaceutical</v>
      </c>
      <c r="AO2340" t="str">
        <f t="shared" si="1130"/>
        <v/>
      </c>
      <c r="AP2340" t="str">
        <f t="shared" si="1131"/>
        <v/>
      </c>
    </row>
    <row r="2341" spans="1:42" hidden="1" x14ac:dyDescent="0.35">
      <c r="A2341" s="1">
        <v>440000090000005</v>
      </c>
      <c r="B2341" s="1" t="s">
        <v>589</v>
      </c>
      <c r="C2341" s="1" t="s">
        <v>590</v>
      </c>
      <c r="D2341" s="1">
        <v>2017</v>
      </c>
      <c r="E2341" s="1" t="s">
        <v>618</v>
      </c>
      <c r="F2341" s="1">
        <v>67514</v>
      </c>
      <c r="G2341" s="1" t="s">
        <v>299</v>
      </c>
      <c r="H2341" s="1" t="s">
        <v>134</v>
      </c>
      <c r="I2341" s="1" t="s">
        <v>597</v>
      </c>
      <c r="J2341" s="1">
        <v>2440</v>
      </c>
      <c r="K2341" s="1" t="s">
        <v>345</v>
      </c>
      <c r="L2341" s="1" t="s">
        <v>532</v>
      </c>
      <c r="M2341" s="1"/>
      <c r="N2341" s="1" t="s">
        <v>606</v>
      </c>
      <c r="O2341" s="1" t="str">
        <f t="shared" si="1134"/>
        <v>No</v>
      </c>
      <c r="P2341" s="1" t="s">
        <v>722</v>
      </c>
      <c r="Q2341" s="1">
        <v>80</v>
      </c>
      <c r="R2341" s="1">
        <f t="shared" si="1133"/>
        <v>0</v>
      </c>
      <c r="S2341" s="1">
        <v>80</v>
      </c>
      <c r="T2341" s="1" t="s">
        <v>30</v>
      </c>
      <c r="U2341" s="1">
        <f>R2341/1000</f>
        <v>0</v>
      </c>
      <c r="V2341" s="1">
        <f>S2341/1000</f>
        <v>0.08</v>
      </c>
      <c r="W2341" s="1" t="s">
        <v>231</v>
      </c>
      <c r="X2341" s="1" t="str">
        <f t="shared" si="1126"/>
        <v>No</v>
      </c>
      <c r="AB2341" s="1" t="s">
        <v>475</v>
      </c>
      <c r="AC2341" t="str">
        <f>IF(ISNUMBER(SEARCH("Pesticide, active_ingredient", AB2341)), "Yes", "No")</f>
        <v>No</v>
      </c>
      <c r="AD2341" t="str">
        <f t="shared" si="1117"/>
        <v>No</v>
      </c>
      <c r="AE2341" t="str">
        <f t="shared" si="1118"/>
        <v>No</v>
      </c>
      <c r="AF2341" t="str">
        <f t="shared" si="1119"/>
        <v>No</v>
      </c>
      <c r="AG2341" t="str">
        <f t="shared" si="1120"/>
        <v>No</v>
      </c>
      <c r="AH2341" s="1" t="s">
        <v>348</v>
      </c>
      <c r="AI2341" t="s">
        <v>349</v>
      </c>
      <c r="AJ2341" t="str">
        <f t="shared" si="1113"/>
        <v/>
      </c>
      <c r="AK2341" t="str">
        <f t="shared" si="1121"/>
        <v/>
      </c>
      <c r="AL2341" t="str">
        <f t="shared" si="1122"/>
        <v/>
      </c>
      <c r="AM2341" t="str">
        <f t="shared" si="1128"/>
        <v/>
      </c>
      <c r="AN2341" t="str">
        <f t="shared" si="1129"/>
        <v/>
      </c>
      <c r="AO2341" t="str">
        <f t="shared" si="1130"/>
        <v/>
      </c>
      <c r="AP2341" t="str">
        <f t="shared" si="1131"/>
        <v>Other</v>
      </c>
    </row>
    <row r="2342" spans="1:42" hidden="1" x14ac:dyDescent="0.35">
      <c r="A2342" s="1">
        <v>440000090000005</v>
      </c>
      <c r="B2342" s="1" t="s">
        <v>589</v>
      </c>
      <c r="C2342" s="1" t="s">
        <v>590</v>
      </c>
      <c r="D2342" s="1">
        <v>2017</v>
      </c>
      <c r="E2342" s="1" t="s">
        <v>618</v>
      </c>
      <c r="F2342" s="1">
        <v>82612</v>
      </c>
      <c r="G2342" s="1" t="s">
        <v>343</v>
      </c>
      <c r="H2342" s="1" t="s">
        <v>175</v>
      </c>
      <c r="I2342" s="1" t="s">
        <v>596</v>
      </c>
      <c r="J2342" s="1">
        <v>4433</v>
      </c>
      <c r="K2342" s="1" t="s">
        <v>614</v>
      </c>
      <c r="L2342" s="1" t="s">
        <v>555</v>
      </c>
      <c r="M2342" s="1"/>
      <c r="N2342" s="1" t="s">
        <v>606</v>
      </c>
      <c r="O2342" s="1" t="str">
        <f t="shared" si="1134"/>
        <v>No</v>
      </c>
      <c r="P2342" s="1" t="s">
        <v>722</v>
      </c>
      <c r="Q2342" s="1">
        <v>0.04</v>
      </c>
      <c r="R2342" s="1">
        <f t="shared" si="1133"/>
        <v>0</v>
      </c>
      <c r="S2342" s="1">
        <v>0.04</v>
      </c>
      <c r="T2342" s="1" t="s">
        <v>7</v>
      </c>
      <c r="U2342" s="1">
        <f>R2342/1</f>
        <v>0</v>
      </c>
      <c r="V2342" s="1">
        <f>S2342</f>
        <v>0.04</v>
      </c>
      <c r="W2342" s="1" t="s">
        <v>177</v>
      </c>
      <c r="X2342" s="1" t="str">
        <f t="shared" si="1126"/>
        <v>No</v>
      </c>
      <c r="AB2342" t="s">
        <v>514</v>
      </c>
      <c r="AC2342" t="str">
        <f>IF(ISNUMBER(SEARCH("Pesticide, active_ingredient", AB2342)), "Yes", "No")</f>
        <v>No</v>
      </c>
      <c r="AD2342" t="str">
        <f t="shared" si="1117"/>
        <v>No</v>
      </c>
      <c r="AE2342" t="str">
        <f t="shared" si="1118"/>
        <v>Yes</v>
      </c>
      <c r="AF2342" t="str">
        <f t="shared" si="1119"/>
        <v>Yes</v>
      </c>
      <c r="AG2342" t="str">
        <f t="shared" si="1120"/>
        <v>No</v>
      </c>
      <c r="AH2342" s="1" t="s">
        <v>348</v>
      </c>
      <c r="AI2342" t="s">
        <v>348</v>
      </c>
      <c r="AJ2342" t="str">
        <f t="shared" si="1113"/>
        <v/>
      </c>
      <c r="AK2342" t="str">
        <f t="shared" si="1121"/>
        <v/>
      </c>
      <c r="AL2342" t="str">
        <f t="shared" si="1122"/>
        <v>Consumer</v>
      </c>
      <c r="AM2342" t="str">
        <f t="shared" si="1128"/>
        <v>Industrial</v>
      </c>
      <c r="AN2342" t="str">
        <f t="shared" si="1129"/>
        <v/>
      </c>
      <c r="AO2342" t="str">
        <f t="shared" si="1130"/>
        <v/>
      </c>
      <c r="AP2342" t="str">
        <f t="shared" si="1131"/>
        <v/>
      </c>
    </row>
    <row r="2343" spans="1:42" hidden="1" x14ac:dyDescent="0.35">
      <c r="A2343" s="1">
        <v>440000090000005</v>
      </c>
      <c r="B2343" s="1" t="s">
        <v>589</v>
      </c>
      <c r="C2343" s="1" t="s">
        <v>590</v>
      </c>
      <c r="D2343" s="1">
        <v>2017</v>
      </c>
      <c r="E2343" s="1" t="s">
        <v>618</v>
      </c>
      <c r="F2343" s="1">
        <v>67523</v>
      </c>
      <c r="G2343" s="1" t="s">
        <v>307</v>
      </c>
      <c r="H2343" s="1" t="s">
        <v>141</v>
      </c>
      <c r="I2343" s="1" t="s">
        <v>597</v>
      </c>
      <c r="J2343" s="1">
        <v>2440</v>
      </c>
      <c r="K2343" s="1" t="s">
        <v>345</v>
      </c>
      <c r="L2343" s="1" t="s">
        <v>561</v>
      </c>
      <c r="M2343" s="1"/>
      <c r="N2343" s="1" t="s">
        <v>606</v>
      </c>
      <c r="O2343" s="1" t="str">
        <f t="shared" si="1134"/>
        <v>No</v>
      </c>
      <c r="P2343" s="1" t="s">
        <v>722</v>
      </c>
      <c r="Q2343" s="1">
        <v>27</v>
      </c>
      <c r="R2343" s="1">
        <f t="shared" si="1133"/>
        <v>0</v>
      </c>
      <c r="S2343" s="1">
        <v>10</v>
      </c>
      <c r="T2343" s="1" t="s">
        <v>30</v>
      </c>
      <c r="U2343" s="1">
        <f>R2343/1000</f>
        <v>0</v>
      </c>
      <c r="V2343" s="1">
        <f>S2343/1000</f>
        <v>0.01</v>
      </c>
      <c r="W2343" s="1" t="s">
        <v>231</v>
      </c>
      <c r="X2343" s="1" t="str">
        <f t="shared" si="1126"/>
        <v>No</v>
      </c>
      <c r="AB2343" t="s">
        <v>482</v>
      </c>
      <c r="AC2343" t="str">
        <f>IF(ISNUMBER(SEARCH("Pesticide, active_ingredient", AB2343)), "Yes", "No")</f>
        <v>No</v>
      </c>
      <c r="AD2343" t="str">
        <f t="shared" si="1117"/>
        <v>No</v>
      </c>
      <c r="AE2343" t="str">
        <f t="shared" si="1118"/>
        <v>No</v>
      </c>
      <c r="AF2343" t="str">
        <f t="shared" si="1119"/>
        <v>Yes</v>
      </c>
      <c r="AG2343" t="str">
        <f t="shared" si="1120"/>
        <v>Yes</v>
      </c>
      <c r="AH2343" s="1" t="s">
        <v>348</v>
      </c>
      <c r="AI2343" t="s">
        <v>348</v>
      </c>
      <c r="AJ2343" t="str">
        <f t="shared" si="1113"/>
        <v/>
      </c>
      <c r="AK2343" t="str">
        <f t="shared" si="1121"/>
        <v/>
      </c>
      <c r="AL2343" t="str">
        <f t="shared" si="1122"/>
        <v/>
      </c>
      <c r="AM2343" t="str">
        <f t="shared" si="1128"/>
        <v>Industrial</v>
      </c>
      <c r="AN2343" t="str">
        <f t="shared" si="1129"/>
        <v>Pharmaceutical</v>
      </c>
      <c r="AO2343" t="str">
        <f t="shared" si="1130"/>
        <v/>
      </c>
      <c r="AP2343" t="str">
        <f t="shared" si="1131"/>
        <v/>
      </c>
    </row>
    <row r="2344" spans="1:42" hidden="1" x14ac:dyDescent="0.35">
      <c r="A2344" s="1">
        <v>440000090000005</v>
      </c>
      <c r="B2344" s="1" t="s">
        <v>589</v>
      </c>
      <c r="C2344" s="1" t="s">
        <v>590</v>
      </c>
      <c r="D2344" s="1">
        <v>2017</v>
      </c>
      <c r="E2344" s="1" t="s">
        <v>618</v>
      </c>
      <c r="F2344" s="1">
        <v>67458</v>
      </c>
      <c r="G2344" s="1" t="s">
        <v>253</v>
      </c>
      <c r="H2344" s="1" t="s">
        <v>91</v>
      </c>
      <c r="I2344" s="1" t="s">
        <v>597</v>
      </c>
      <c r="J2344" s="1">
        <v>2440</v>
      </c>
      <c r="K2344" s="1" t="s">
        <v>345</v>
      </c>
      <c r="L2344" s="1" t="s">
        <v>561</v>
      </c>
      <c r="M2344" s="1"/>
      <c r="N2344" s="1" t="s">
        <v>606</v>
      </c>
      <c r="O2344" s="1" t="str">
        <f t="shared" si="1134"/>
        <v>No</v>
      </c>
      <c r="P2344" s="1" t="s">
        <v>722</v>
      </c>
      <c r="Q2344" s="1">
        <v>80</v>
      </c>
      <c r="R2344" s="1">
        <f t="shared" si="1133"/>
        <v>0</v>
      </c>
      <c r="S2344" s="1">
        <v>80</v>
      </c>
      <c r="T2344" s="1" t="s">
        <v>30</v>
      </c>
      <c r="U2344" s="1">
        <f>R2344/1000</f>
        <v>0</v>
      </c>
      <c r="V2344" s="1">
        <f>S2344/1000</f>
        <v>0.08</v>
      </c>
      <c r="W2344" s="1" t="s">
        <v>231</v>
      </c>
      <c r="X2344" s="1" t="str">
        <f t="shared" si="1126"/>
        <v>No</v>
      </c>
      <c r="AB2344" t="s">
        <v>429</v>
      </c>
      <c r="AC2344" t="str">
        <f>IF(ISNUMBER(SEARCH("Pesticide, active_ingredient", AB2344)), "Yes", "No")</f>
        <v>No</v>
      </c>
      <c r="AD2344" t="str">
        <f t="shared" si="1117"/>
        <v>No</v>
      </c>
      <c r="AE2344" t="str">
        <f t="shared" si="1118"/>
        <v>No</v>
      </c>
      <c r="AF2344" t="str">
        <f t="shared" si="1119"/>
        <v>Yes</v>
      </c>
      <c r="AG2344" t="str">
        <f t="shared" si="1120"/>
        <v>Yes</v>
      </c>
      <c r="AH2344" s="1" t="s">
        <v>348</v>
      </c>
      <c r="AI2344" t="s">
        <v>348</v>
      </c>
      <c r="AJ2344" t="str">
        <f t="shared" si="1113"/>
        <v/>
      </c>
      <c r="AK2344" t="str">
        <f t="shared" si="1121"/>
        <v/>
      </c>
      <c r="AL2344" t="str">
        <f t="shared" si="1122"/>
        <v/>
      </c>
      <c r="AM2344" t="str">
        <f t="shared" si="1128"/>
        <v>Industrial</v>
      </c>
      <c r="AN2344" t="str">
        <f t="shared" si="1129"/>
        <v>Pharmaceutical</v>
      </c>
      <c r="AO2344" t="str">
        <f t="shared" si="1130"/>
        <v/>
      </c>
      <c r="AP2344" t="str">
        <f t="shared" si="1131"/>
        <v/>
      </c>
    </row>
    <row r="2345" spans="1:42" hidden="1" x14ac:dyDescent="0.35">
      <c r="A2345" s="1">
        <v>440000090000005</v>
      </c>
      <c r="B2345" s="1" t="s">
        <v>589</v>
      </c>
      <c r="C2345" s="1" t="s">
        <v>590</v>
      </c>
      <c r="D2345" s="1">
        <v>2017</v>
      </c>
      <c r="E2345" s="1" t="s">
        <v>618</v>
      </c>
      <c r="F2345" s="1">
        <v>61947</v>
      </c>
      <c r="G2345" s="1" t="s">
        <v>717</v>
      </c>
      <c r="H2345" s="1" t="s">
        <v>38</v>
      </c>
      <c r="I2345" s="1" t="s">
        <v>596</v>
      </c>
      <c r="J2345" s="1">
        <v>4433</v>
      </c>
      <c r="K2345" s="1" t="s">
        <v>614</v>
      </c>
      <c r="L2345" s="1" t="s">
        <v>544</v>
      </c>
      <c r="M2345" s="1" t="s">
        <v>530</v>
      </c>
      <c r="O2345" s="1" t="str">
        <f t="shared" si="1134"/>
        <v>Yes</v>
      </c>
      <c r="P2345" s="1" t="s">
        <v>349</v>
      </c>
      <c r="Q2345" s="1">
        <v>0.03</v>
      </c>
      <c r="R2345" s="1">
        <f t="shared" si="1133"/>
        <v>0.03</v>
      </c>
      <c r="S2345" s="1">
        <v>0.04</v>
      </c>
      <c r="T2345" s="1" t="s">
        <v>7</v>
      </c>
      <c r="U2345" s="1">
        <f>R2345</f>
        <v>0.03</v>
      </c>
      <c r="V2345" s="1">
        <f>S2345</f>
        <v>0.04</v>
      </c>
      <c r="W2345" s="1" t="s">
        <v>177</v>
      </c>
      <c r="X2345" s="1" t="str">
        <f t="shared" si="1126"/>
        <v>No</v>
      </c>
      <c r="AB2345" s="1" t="s">
        <v>378</v>
      </c>
      <c r="AC2345" s="1" t="s">
        <v>349</v>
      </c>
      <c r="AD2345" t="str">
        <f t="shared" si="1117"/>
        <v>Yes</v>
      </c>
      <c r="AE2345" t="str">
        <f t="shared" si="1118"/>
        <v>Yes</v>
      </c>
      <c r="AF2345" t="str">
        <f t="shared" si="1119"/>
        <v>Yes</v>
      </c>
      <c r="AG2345" t="str">
        <f t="shared" si="1120"/>
        <v>Yes</v>
      </c>
      <c r="AH2345" s="1" t="s">
        <v>348</v>
      </c>
      <c r="AI2345" t="s">
        <v>348</v>
      </c>
      <c r="AJ2345" t="str">
        <f t="shared" si="1113"/>
        <v>Pesticide</v>
      </c>
      <c r="AK2345" t="str">
        <f t="shared" si="1121"/>
        <v>PCP</v>
      </c>
      <c r="AL2345" t="str">
        <f t="shared" si="1122"/>
        <v>Consumer</v>
      </c>
      <c r="AM2345" t="str">
        <f t="shared" si="1128"/>
        <v>Industrial</v>
      </c>
      <c r="AN2345" t="str">
        <f t="shared" si="1129"/>
        <v>Pharmaceutical</v>
      </c>
      <c r="AO2345" t="str">
        <f t="shared" si="1130"/>
        <v/>
      </c>
      <c r="AP2345" t="str">
        <f t="shared" si="1131"/>
        <v/>
      </c>
    </row>
    <row r="2346" spans="1:42" hidden="1" x14ac:dyDescent="0.35">
      <c r="A2346" s="1">
        <v>440000090000005</v>
      </c>
      <c r="B2346" s="1" t="s">
        <v>589</v>
      </c>
      <c r="C2346" s="1" t="s">
        <v>590</v>
      </c>
      <c r="D2346" s="1">
        <v>2017</v>
      </c>
      <c r="E2346" s="1" t="s">
        <v>618</v>
      </c>
      <c r="F2346" s="1">
        <v>68006</v>
      </c>
      <c r="G2346" s="1" t="s">
        <v>325</v>
      </c>
      <c r="H2346" s="1" t="s">
        <v>156</v>
      </c>
      <c r="I2346" s="1" t="s">
        <v>597</v>
      </c>
      <c r="J2346" s="1">
        <v>2440</v>
      </c>
      <c r="K2346" s="1" t="s">
        <v>345</v>
      </c>
      <c r="L2346" s="1" t="s">
        <v>345</v>
      </c>
      <c r="M2346" s="1"/>
      <c r="N2346" s="1" t="s">
        <v>606</v>
      </c>
      <c r="O2346" s="1" t="str">
        <f t="shared" si="1134"/>
        <v>No</v>
      </c>
      <c r="P2346" s="1" t="s">
        <v>722</v>
      </c>
      <c r="Q2346" s="1">
        <v>20</v>
      </c>
      <c r="R2346" s="1">
        <f t="shared" si="1133"/>
        <v>0</v>
      </c>
      <c r="S2346" s="1">
        <v>20</v>
      </c>
      <c r="T2346" s="1" t="s">
        <v>30</v>
      </c>
      <c r="U2346" s="1">
        <f>R2346/1000</f>
        <v>0</v>
      </c>
      <c r="V2346" s="1">
        <f>S2346/1000</f>
        <v>0.02</v>
      </c>
      <c r="W2346" s="1" t="s">
        <v>318</v>
      </c>
      <c r="X2346" s="1" t="str">
        <f t="shared" si="1126"/>
        <v>No</v>
      </c>
      <c r="AB2346" t="s">
        <v>496</v>
      </c>
      <c r="AC2346" t="str">
        <f>IF(ISNUMBER(SEARCH("Pesticide, active_ingredient", AB2346)), "Yes", "No")</f>
        <v>No</v>
      </c>
      <c r="AD2346" t="str">
        <f t="shared" si="1117"/>
        <v>No</v>
      </c>
      <c r="AE2346" t="str">
        <f t="shared" si="1118"/>
        <v>No</v>
      </c>
      <c r="AF2346" t="str">
        <f t="shared" si="1119"/>
        <v>No</v>
      </c>
      <c r="AG2346" t="str">
        <f t="shared" si="1120"/>
        <v>Yes</v>
      </c>
      <c r="AH2346" s="1" t="s">
        <v>348</v>
      </c>
      <c r="AI2346" t="s">
        <v>348</v>
      </c>
      <c r="AJ2346" t="str">
        <f t="shared" si="1113"/>
        <v/>
      </c>
      <c r="AK2346" t="str">
        <f t="shared" si="1121"/>
        <v/>
      </c>
      <c r="AL2346" t="str">
        <f t="shared" si="1122"/>
        <v/>
      </c>
      <c r="AM2346" t="str">
        <f t="shared" si="1128"/>
        <v/>
      </c>
      <c r="AN2346" t="str">
        <f t="shared" si="1129"/>
        <v>Pharmaceutical</v>
      </c>
      <c r="AO2346" t="str">
        <f t="shared" si="1130"/>
        <v/>
      </c>
      <c r="AP2346" t="str">
        <f t="shared" si="1131"/>
        <v/>
      </c>
    </row>
    <row r="2347" spans="1:42" hidden="1" x14ac:dyDescent="0.35">
      <c r="A2347" s="1">
        <v>440000090000005</v>
      </c>
      <c r="B2347" s="1" t="s">
        <v>589</v>
      </c>
      <c r="C2347" s="1" t="s">
        <v>590</v>
      </c>
      <c r="D2347" s="1">
        <v>2017</v>
      </c>
      <c r="E2347" s="1" t="s">
        <v>618</v>
      </c>
      <c r="F2347" s="1">
        <v>34696</v>
      </c>
      <c r="G2347" s="1" t="s">
        <v>191</v>
      </c>
      <c r="H2347" s="1" t="s">
        <v>22</v>
      </c>
      <c r="I2347" s="1" t="s">
        <v>596</v>
      </c>
      <c r="J2347" s="1">
        <v>4433</v>
      </c>
      <c r="K2347" s="1" t="s">
        <v>614</v>
      </c>
      <c r="L2347" s="1" t="s">
        <v>551</v>
      </c>
      <c r="M2347" s="1"/>
      <c r="N2347" s="1" t="s">
        <v>606</v>
      </c>
      <c r="O2347" s="1" t="str">
        <f t="shared" si="1134"/>
        <v>No</v>
      </c>
      <c r="P2347" s="1" t="s">
        <v>722</v>
      </c>
      <c r="Q2347" s="1">
        <v>0.02</v>
      </c>
      <c r="R2347" s="1">
        <f t="shared" si="1133"/>
        <v>0</v>
      </c>
      <c r="S2347" s="1">
        <v>0.02</v>
      </c>
      <c r="T2347" s="1" t="s">
        <v>7</v>
      </c>
      <c r="U2347" s="1">
        <f>R2347/1</f>
        <v>0</v>
      </c>
      <c r="V2347" s="1">
        <f>S2347</f>
        <v>0.02</v>
      </c>
      <c r="W2347" s="1" t="s">
        <v>177</v>
      </c>
      <c r="X2347" s="1" t="str">
        <f t="shared" si="1126"/>
        <v>No</v>
      </c>
      <c r="AB2347" t="s">
        <v>362</v>
      </c>
      <c r="AC2347" t="s">
        <v>349</v>
      </c>
      <c r="AD2347" t="str">
        <f t="shared" si="1117"/>
        <v>Yes</v>
      </c>
      <c r="AE2347" t="str">
        <f t="shared" si="1118"/>
        <v>Yes</v>
      </c>
      <c r="AF2347" t="str">
        <f t="shared" si="1119"/>
        <v>Yes</v>
      </c>
      <c r="AG2347" t="str">
        <f t="shared" si="1120"/>
        <v>Yes</v>
      </c>
      <c r="AH2347" t="s">
        <v>349</v>
      </c>
      <c r="AI2347" t="s">
        <v>348</v>
      </c>
      <c r="AJ2347" t="str">
        <f t="shared" si="1113"/>
        <v>Pesticide</v>
      </c>
      <c r="AK2347" t="str">
        <f t="shared" si="1121"/>
        <v>PCP</v>
      </c>
      <c r="AL2347" t="str">
        <f t="shared" si="1122"/>
        <v>Consumer</v>
      </c>
      <c r="AM2347" t="str">
        <f t="shared" si="1128"/>
        <v>Industrial</v>
      </c>
      <c r="AN2347" t="str">
        <f t="shared" si="1129"/>
        <v>Pharmaceutical</v>
      </c>
      <c r="AO2347" t="str">
        <f t="shared" si="1130"/>
        <v>PAH</v>
      </c>
      <c r="AP2347" t="str">
        <f t="shared" si="1131"/>
        <v/>
      </c>
    </row>
    <row r="2348" spans="1:42" hidden="1" x14ac:dyDescent="0.35">
      <c r="A2348" s="1">
        <v>440000090000005</v>
      </c>
      <c r="B2348" s="1" t="s">
        <v>589</v>
      </c>
      <c r="C2348" s="1" t="s">
        <v>590</v>
      </c>
      <c r="D2348" s="1">
        <v>2017</v>
      </c>
      <c r="E2348" s="1" t="s">
        <v>618</v>
      </c>
      <c r="F2348" s="1">
        <v>68017</v>
      </c>
      <c r="G2348" s="1" t="s">
        <v>333</v>
      </c>
      <c r="H2348" s="1" t="s">
        <v>164</v>
      </c>
      <c r="I2348" s="1" t="s">
        <v>597</v>
      </c>
      <c r="J2348" s="1">
        <v>2440</v>
      </c>
      <c r="K2348" s="1" t="s">
        <v>345</v>
      </c>
      <c r="L2348" s="1" t="s">
        <v>345</v>
      </c>
      <c r="M2348" s="1"/>
      <c r="N2348" s="1" t="s">
        <v>606</v>
      </c>
      <c r="O2348" s="1" t="str">
        <f t="shared" si="1134"/>
        <v>No</v>
      </c>
      <c r="P2348" s="1" t="s">
        <v>722</v>
      </c>
      <c r="Q2348" s="1">
        <v>290</v>
      </c>
      <c r="R2348" s="1">
        <f t="shared" si="1133"/>
        <v>0</v>
      </c>
      <c r="S2348" s="1">
        <v>46</v>
      </c>
      <c r="T2348" s="1" t="s">
        <v>30</v>
      </c>
      <c r="U2348" s="1">
        <f t="shared" ref="U2348:U2360" si="1138">R2348/1000</f>
        <v>0</v>
      </c>
      <c r="V2348" s="1">
        <f t="shared" ref="V2348:V2360" si="1139">S2348/1000</f>
        <v>4.5999999999999999E-2</v>
      </c>
      <c r="W2348" s="1" t="s">
        <v>318</v>
      </c>
      <c r="X2348" s="1" t="str">
        <f t="shared" ref="X2348:X2379" si="1140">IF(N2348="E", "Yes", "No")</f>
        <v>No</v>
      </c>
      <c r="AB2348" t="s">
        <v>502</v>
      </c>
      <c r="AC2348" t="str">
        <f>IF(ISNUMBER(SEARCH("Pesticide, active_ingredient", AB2348)), "Yes", "No")</f>
        <v>No</v>
      </c>
      <c r="AD2348" t="str">
        <f t="shared" si="1117"/>
        <v>No</v>
      </c>
      <c r="AE2348" t="str">
        <f t="shared" si="1118"/>
        <v>No</v>
      </c>
      <c r="AF2348" t="str">
        <f t="shared" si="1119"/>
        <v>No</v>
      </c>
      <c r="AG2348" t="str">
        <f t="shared" si="1120"/>
        <v>Yes</v>
      </c>
      <c r="AH2348" s="1" t="s">
        <v>348</v>
      </c>
      <c r="AI2348" t="s">
        <v>348</v>
      </c>
      <c r="AJ2348" t="str">
        <f t="shared" si="1113"/>
        <v/>
      </c>
      <c r="AK2348" t="str">
        <f t="shared" si="1121"/>
        <v/>
      </c>
      <c r="AL2348" t="str">
        <f t="shared" si="1122"/>
        <v/>
      </c>
      <c r="AM2348" t="str">
        <f t="shared" si="1128"/>
        <v/>
      </c>
      <c r="AN2348" t="str">
        <f t="shared" si="1129"/>
        <v>Pharmaceutical</v>
      </c>
      <c r="AO2348" t="str">
        <f t="shared" si="1130"/>
        <v/>
      </c>
      <c r="AP2348" t="str">
        <f t="shared" si="1131"/>
        <v/>
      </c>
    </row>
    <row r="2349" spans="1:42" hidden="1" x14ac:dyDescent="0.35">
      <c r="A2349" s="1">
        <v>440000090000005</v>
      </c>
      <c r="B2349" s="1" t="s">
        <v>589</v>
      </c>
      <c r="C2349" s="1" t="s">
        <v>590</v>
      </c>
      <c r="D2349" s="1">
        <v>2017</v>
      </c>
      <c r="E2349" s="1" t="s">
        <v>618</v>
      </c>
      <c r="F2349" s="1">
        <v>67493</v>
      </c>
      <c r="G2349" s="1" t="s">
        <v>280</v>
      </c>
      <c r="H2349" s="1" t="s">
        <v>116</v>
      </c>
      <c r="I2349" s="1" t="s">
        <v>597</v>
      </c>
      <c r="J2349" s="1">
        <v>2440</v>
      </c>
      <c r="K2349" s="1" t="s">
        <v>345</v>
      </c>
      <c r="L2349" s="1" t="s">
        <v>544</v>
      </c>
      <c r="M2349" s="1"/>
      <c r="N2349" s="1" t="s">
        <v>606</v>
      </c>
      <c r="O2349" s="1" t="str">
        <f t="shared" si="1134"/>
        <v>No</v>
      </c>
      <c r="P2349" s="1" t="s">
        <v>722</v>
      </c>
      <c r="Q2349" s="1">
        <v>80</v>
      </c>
      <c r="R2349" s="1">
        <f t="shared" si="1133"/>
        <v>0</v>
      </c>
      <c r="S2349" s="1">
        <v>58</v>
      </c>
      <c r="T2349" s="1" t="s">
        <v>30</v>
      </c>
      <c r="U2349" s="1">
        <f t="shared" si="1138"/>
        <v>0</v>
      </c>
      <c r="V2349" s="1">
        <f t="shared" si="1139"/>
        <v>5.8000000000000003E-2</v>
      </c>
      <c r="W2349" s="1" t="s">
        <v>231</v>
      </c>
      <c r="X2349" s="1" t="str">
        <f t="shared" si="1140"/>
        <v>No</v>
      </c>
      <c r="AB2349" t="s">
        <v>456</v>
      </c>
      <c r="AC2349" s="1" t="s">
        <v>349</v>
      </c>
      <c r="AD2349" t="str">
        <f t="shared" si="1117"/>
        <v>Yes</v>
      </c>
      <c r="AE2349" t="str">
        <f t="shared" si="1118"/>
        <v>Yes</v>
      </c>
      <c r="AF2349" t="str">
        <f t="shared" si="1119"/>
        <v>Yes</v>
      </c>
      <c r="AG2349" t="str">
        <f t="shared" si="1120"/>
        <v>Yes</v>
      </c>
      <c r="AH2349" s="1" t="s">
        <v>348</v>
      </c>
      <c r="AI2349" t="s">
        <v>348</v>
      </c>
      <c r="AJ2349" t="str">
        <f t="shared" si="1113"/>
        <v>Pesticide</v>
      </c>
      <c r="AK2349" t="str">
        <f t="shared" si="1121"/>
        <v>PCP</v>
      </c>
      <c r="AL2349" t="str">
        <f t="shared" si="1122"/>
        <v>Consumer</v>
      </c>
      <c r="AM2349" t="str">
        <f t="shared" si="1128"/>
        <v>Industrial</v>
      </c>
      <c r="AN2349" t="str">
        <f t="shared" si="1129"/>
        <v>Pharmaceutical</v>
      </c>
      <c r="AO2349" t="str">
        <f t="shared" si="1130"/>
        <v/>
      </c>
      <c r="AP2349" t="str">
        <f t="shared" si="1131"/>
        <v/>
      </c>
    </row>
    <row r="2350" spans="1:42" hidden="1" x14ac:dyDescent="0.35">
      <c r="A2350" s="1">
        <v>440000090000005</v>
      </c>
      <c r="B2350" s="1" t="s">
        <v>589</v>
      </c>
      <c r="C2350" s="1" t="s">
        <v>590</v>
      </c>
      <c r="D2350" s="1">
        <v>2017</v>
      </c>
      <c r="E2350" s="1" t="s">
        <v>618</v>
      </c>
      <c r="F2350" s="1">
        <v>67479</v>
      </c>
      <c r="G2350" s="1" t="s">
        <v>270</v>
      </c>
      <c r="H2350" s="1" t="s">
        <v>107</v>
      </c>
      <c r="I2350" s="1" t="s">
        <v>597</v>
      </c>
      <c r="J2350" s="1">
        <v>2440</v>
      </c>
      <c r="K2350" s="1" t="s">
        <v>345</v>
      </c>
      <c r="L2350" s="1" t="s">
        <v>345</v>
      </c>
      <c r="M2350" s="1"/>
      <c r="N2350" s="1" t="s">
        <v>606</v>
      </c>
      <c r="O2350" s="1" t="str">
        <f t="shared" si="1134"/>
        <v>No</v>
      </c>
      <c r="P2350" s="1" t="s">
        <v>722</v>
      </c>
      <c r="Q2350" s="1">
        <v>80</v>
      </c>
      <c r="R2350" s="1">
        <f t="shared" si="1133"/>
        <v>0</v>
      </c>
      <c r="S2350" s="1">
        <v>80</v>
      </c>
      <c r="T2350" s="1" t="s">
        <v>30</v>
      </c>
      <c r="U2350" s="1">
        <f t="shared" si="1138"/>
        <v>0</v>
      </c>
      <c r="V2350" s="1">
        <f t="shared" si="1139"/>
        <v>0.08</v>
      </c>
      <c r="W2350" s="1" t="s">
        <v>231</v>
      </c>
      <c r="X2350" s="1" t="str">
        <f t="shared" si="1140"/>
        <v>No</v>
      </c>
      <c r="AB2350" s="1" t="s">
        <v>445</v>
      </c>
      <c r="AC2350" t="str">
        <f>IF(ISNUMBER(SEARCH("Pesticide, active_ingredient", AB2350)), "Yes", "No")</f>
        <v>No</v>
      </c>
      <c r="AD2350" t="str">
        <f t="shared" si="1117"/>
        <v>No</v>
      </c>
      <c r="AE2350" t="str">
        <f t="shared" si="1118"/>
        <v>No</v>
      </c>
      <c r="AF2350" t="str">
        <f t="shared" si="1119"/>
        <v>No</v>
      </c>
      <c r="AG2350" t="str">
        <f t="shared" si="1120"/>
        <v>Yes</v>
      </c>
      <c r="AH2350" s="1" t="s">
        <v>348</v>
      </c>
      <c r="AI2350" t="s">
        <v>348</v>
      </c>
      <c r="AJ2350" t="str">
        <f t="shared" si="1113"/>
        <v/>
      </c>
      <c r="AK2350" t="str">
        <f t="shared" si="1121"/>
        <v/>
      </c>
      <c r="AL2350" t="str">
        <f t="shared" si="1122"/>
        <v/>
      </c>
      <c r="AM2350" t="str">
        <f t="shared" ref="AM2350:AM2381" si="1141">IF(AF2350="Yes", "Industrial", "")</f>
        <v/>
      </c>
      <c r="AN2350" t="str">
        <f t="shared" ref="AN2350:AN2381" si="1142">IF(AG2350="Yes", "Pharmaceutical", "")</f>
        <v>Pharmaceutical</v>
      </c>
      <c r="AO2350" t="str">
        <f t="shared" ref="AO2350:AO2381" si="1143">IF(AH2350="Yes", "PAH", "")</f>
        <v/>
      </c>
      <c r="AP2350" t="str">
        <f t="shared" ref="AP2350:AP2381" si="1144">IF(AI2350="Yes", "Other", "")</f>
        <v/>
      </c>
    </row>
    <row r="2351" spans="1:42" hidden="1" x14ac:dyDescent="0.35">
      <c r="A2351" s="1">
        <v>440000090000005</v>
      </c>
      <c r="B2351" s="1" t="s">
        <v>589</v>
      </c>
      <c r="C2351" s="1" t="s">
        <v>590</v>
      </c>
      <c r="D2351" s="1">
        <v>2017</v>
      </c>
      <c r="E2351" s="1" t="s">
        <v>618</v>
      </c>
      <c r="F2351" s="1">
        <v>68252</v>
      </c>
      <c r="G2351" s="1" t="s">
        <v>339</v>
      </c>
      <c r="H2351" s="1" t="s">
        <v>170</v>
      </c>
      <c r="I2351" s="1" t="s">
        <v>597</v>
      </c>
      <c r="J2351" s="1">
        <v>2440</v>
      </c>
      <c r="K2351" s="1" t="s">
        <v>345</v>
      </c>
      <c r="L2351" s="1" t="s">
        <v>345</v>
      </c>
      <c r="M2351" s="1"/>
      <c r="N2351" s="1" t="s">
        <v>606</v>
      </c>
      <c r="O2351" s="1" t="str">
        <f t="shared" si="1134"/>
        <v>No</v>
      </c>
      <c r="P2351" s="1" t="s">
        <v>722</v>
      </c>
      <c r="Q2351" s="1">
        <v>80</v>
      </c>
      <c r="R2351" s="1">
        <f t="shared" si="1133"/>
        <v>0</v>
      </c>
      <c r="S2351" s="1">
        <v>20</v>
      </c>
      <c r="T2351" s="1" t="s">
        <v>30</v>
      </c>
      <c r="U2351" s="1">
        <f t="shared" si="1138"/>
        <v>0</v>
      </c>
      <c r="V2351" s="1">
        <f t="shared" si="1139"/>
        <v>0.02</v>
      </c>
      <c r="W2351" s="1" t="s">
        <v>318</v>
      </c>
      <c r="X2351" s="1" t="str">
        <f t="shared" si="1140"/>
        <v>No</v>
      </c>
      <c r="AB2351" s="1" t="s">
        <v>506</v>
      </c>
      <c r="AC2351" t="str">
        <f>IF(ISNUMBER(SEARCH("Pesticide, active_ingredient", AB2351)), "Yes", "No")</f>
        <v>No</v>
      </c>
      <c r="AD2351" t="str">
        <f t="shared" si="1117"/>
        <v>No</v>
      </c>
      <c r="AE2351" t="str">
        <f t="shared" si="1118"/>
        <v>No</v>
      </c>
      <c r="AF2351" t="str">
        <f t="shared" si="1119"/>
        <v>No</v>
      </c>
      <c r="AG2351" t="str">
        <f t="shared" si="1120"/>
        <v>Yes</v>
      </c>
      <c r="AH2351" s="1" t="s">
        <v>348</v>
      </c>
      <c r="AI2351" t="s">
        <v>348</v>
      </c>
      <c r="AJ2351" t="str">
        <f t="shared" si="1113"/>
        <v/>
      </c>
      <c r="AK2351" t="str">
        <f t="shared" si="1121"/>
        <v/>
      </c>
      <c r="AL2351" t="str">
        <f t="shared" si="1122"/>
        <v/>
      </c>
      <c r="AM2351" t="str">
        <f t="shared" si="1141"/>
        <v/>
      </c>
      <c r="AN2351" t="str">
        <f t="shared" si="1142"/>
        <v>Pharmaceutical</v>
      </c>
      <c r="AO2351" t="str">
        <f t="shared" si="1143"/>
        <v/>
      </c>
      <c r="AP2351" t="str">
        <f t="shared" si="1144"/>
        <v/>
      </c>
    </row>
    <row r="2352" spans="1:42" hidden="1" x14ac:dyDescent="0.35">
      <c r="A2352" s="1">
        <v>440000090000005</v>
      </c>
      <c r="B2352" s="1" t="s">
        <v>589</v>
      </c>
      <c r="C2352" s="1" t="s">
        <v>590</v>
      </c>
      <c r="D2352" s="1">
        <v>2017</v>
      </c>
      <c r="E2352" s="1" t="s">
        <v>618</v>
      </c>
      <c r="F2352" s="1">
        <v>67434</v>
      </c>
      <c r="G2352" s="1" t="s">
        <v>232</v>
      </c>
      <c r="H2352" s="1" t="s">
        <v>70</v>
      </c>
      <c r="I2352" s="1" t="s">
        <v>597</v>
      </c>
      <c r="J2352" s="1">
        <v>2440</v>
      </c>
      <c r="K2352" s="1" t="s">
        <v>345</v>
      </c>
      <c r="L2352" s="1" t="s">
        <v>560</v>
      </c>
      <c r="M2352" s="1"/>
      <c r="N2352" s="1" t="s">
        <v>606</v>
      </c>
      <c r="O2352" s="1" t="str">
        <f t="shared" si="1134"/>
        <v>No</v>
      </c>
      <c r="P2352" s="1" t="s">
        <v>722</v>
      </c>
      <c r="Q2352" s="1">
        <v>20</v>
      </c>
      <c r="R2352" s="1">
        <f t="shared" ref="R2352:R2383" si="1145">IF(O2352="No", 0, Q2352)</f>
        <v>0</v>
      </c>
      <c r="S2352" s="1">
        <v>20</v>
      </c>
      <c r="T2352" s="1" t="s">
        <v>30</v>
      </c>
      <c r="U2352" s="1">
        <f t="shared" si="1138"/>
        <v>0</v>
      </c>
      <c r="V2352" s="1">
        <f t="shared" si="1139"/>
        <v>0.02</v>
      </c>
      <c r="W2352" s="1" t="s">
        <v>231</v>
      </c>
      <c r="X2352" s="1" t="str">
        <f t="shared" si="1140"/>
        <v>No</v>
      </c>
      <c r="AB2352" s="1" t="s">
        <v>411</v>
      </c>
      <c r="AC2352" s="1" t="s">
        <v>349</v>
      </c>
      <c r="AD2352" t="str">
        <f t="shared" si="1117"/>
        <v>No</v>
      </c>
      <c r="AE2352" t="str">
        <f t="shared" si="1118"/>
        <v>No</v>
      </c>
      <c r="AF2352" t="str">
        <f t="shared" si="1119"/>
        <v>No</v>
      </c>
      <c r="AG2352" t="str">
        <f t="shared" si="1120"/>
        <v>Yes</v>
      </c>
      <c r="AH2352" s="1" t="s">
        <v>348</v>
      </c>
      <c r="AI2352" t="s">
        <v>348</v>
      </c>
      <c r="AJ2352" t="str">
        <f t="shared" si="1113"/>
        <v>Pesticide</v>
      </c>
      <c r="AK2352" t="str">
        <f t="shared" si="1121"/>
        <v/>
      </c>
      <c r="AL2352" t="str">
        <f t="shared" si="1122"/>
        <v/>
      </c>
      <c r="AM2352" t="str">
        <f t="shared" si="1141"/>
        <v/>
      </c>
      <c r="AN2352" t="str">
        <f t="shared" si="1142"/>
        <v>Pharmaceutical</v>
      </c>
      <c r="AO2352" t="str">
        <f t="shared" si="1143"/>
        <v/>
      </c>
      <c r="AP2352" t="str">
        <f t="shared" si="1144"/>
        <v/>
      </c>
    </row>
    <row r="2353" spans="1:42" hidden="1" x14ac:dyDescent="0.35">
      <c r="A2353" s="1">
        <v>440000090000005</v>
      </c>
      <c r="B2353" s="1" t="s">
        <v>589</v>
      </c>
      <c r="C2353" s="1" t="s">
        <v>590</v>
      </c>
      <c r="D2353" s="1">
        <v>2017</v>
      </c>
      <c r="E2353" s="1" t="s">
        <v>618</v>
      </c>
      <c r="F2353" s="1">
        <v>67451</v>
      </c>
      <c r="G2353" s="1" t="s">
        <v>247</v>
      </c>
      <c r="H2353" s="1" t="s">
        <v>85</v>
      </c>
      <c r="I2353" s="1" t="s">
        <v>597</v>
      </c>
      <c r="J2353" s="1">
        <v>2440</v>
      </c>
      <c r="K2353" s="1" t="s">
        <v>345</v>
      </c>
      <c r="L2353" s="1" t="s">
        <v>345</v>
      </c>
      <c r="M2353" s="1"/>
      <c r="N2353" s="1" t="s">
        <v>606</v>
      </c>
      <c r="O2353" s="1" t="str">
        <f t="shared" si="1134"/>
        <v>No</v>
      </c>
      <c r="P2353" s="1" t="s">
        <v>722</v>
      </c>
      <c r="Q2353" s="1">
        <v>80</v>
      </c>
      <c r="R2353" s="1">
        <f t="shared" si="1145"/>
        <v>0</v>
      </c>
      <c r="S2353" s="1">
        <v>80</v>
      </c>
      <c r="T2353" s="1" t="s">
        <v>30</v>
      </c>
      <c r="U2353" s="1">
        <f t="shared" si="1138"/>
        <v>0</v>
      </c>
      <c r="V2353" s="1">
        <f t="shared" si="1139"/>
        <v>0.08</v>
      </c>
      <c r="W2353" s="1" t="s">
        <v>231</v>
      </c>
      <c r="X2353" s="1" t="str">
        <f t="shared" si="1140"/>
        <v>No</v>
      </c>
      <c r="AB2353" s="1" t="s">
        <v>420</v>
      </c>
      <c r="AC2353" t="str">
        <f>IF(ISNUMBER(SEARCH("Pesticide, active_ingredient", AB2353)), "Yes", "No")</f>
        <v>No</v>
      </c>
      <c r="AD2353" t="str">
        <f t="shared" si="1117"/>
        <v>No</v>
      </c>
      <c r="AE2353" t="str">
        <f t="shared" si="1118"/>
        <v>No</v>
      </c>
      <c r="AF2353" t="str">
        <f t="shared" si="1119"/>
        <v>No</v>
      </c>
      <c r="AG2353" t="str">
        <f t="shared" si="1120"/>
        <v>Yes</v>
      </c>
      <c r="AH2353" s="1" t="s">
        <v>348</v>
      </c>
      <c r="AI2353" t="s">
        <v>348</v>
      </c>
      <c r="AJ2353" t="str">
        <f t="shared" si="1113"/>
        <v/>
      </c>
      <c r="AK2353" t="str">
        <f t="shared" si="1121"/>
        <v/>
      </c>
      <c r="AL2353" t="str">
        <f t="shared" si="1122"/>
        <v/>
      </c>
      <c r="AM2353" t="str">
        <f t="shared" si="1141"/>
        <v/>
      </c>
      <c r="AN2353" t="str">
        <f t="shared" si="1142"/>
        <v>Pharmaceutical</v>
      </c>
      <c r="AO2353" t="str">
        <f t="shared" si="1143"/>
        <v/>
      </c>
      <c r="AP2353" t="str">
        <f t="shared" si="1144"/>
        <v/>
      </c>
    </row>
    <row r="2354" spans="1:42" hidden="1" x14ac:dyDescent="0.35">
      <c r="A2354" s="1">
        <v>440000090000005</v>
      </c>
      <c r="B2354" s="1" t="s">
        <v>589</v>
      </c>
      <c r="C2354" s="1" t="s">
        <v>590</v>
      </c>
      <c r="D2354" s="1">
        <v>2017</v>
      </c>
      <c r="E2354" s="1" t="s">
        <v>618</v>
      </c>
      <c r="F2354" s="1">
        <v>67532</v>
      </c>
      <c r="G2354" s="1" t="s">
        <v>315</v>
      </c>
      <c r="H2354" s="1" t="s">
        <v>149</v>
      </c>
      <c r="I2354" s="1" t="s">
        <v>597</v>
      </c>
      <c r="J2354" s="1">
        <v>2440</v>
      </c>
      <c r="K2354" s="1" t="s">
        <v>345</v>
      </c>
      <c r="L2354" s="1" t="s">
        <v>345</v>
      </c>
      <c r="M2354" s="1"/>
      <c r="N2354" s="1" t="s">
        <v>606</v>
      </c>
      <c r="O2354" s="1" t="str">
        <f t="shared" si="1134"/>
        <v>No</v>
      </c>
      <c r="P2354" s="1" t="s">
        <v>722</v>
      </c>
      <c r="Q2354" s="1">
        <v>80</v>
      </c>
      <c r="R2354" s="1">
        <f t="shared" si="1145"/>
        <v>0</v>
      </c>
      <c r="S2354" s="1">
        <v>80</v>
      </c>
      <c r="T2354" s="1" t="s">
        <v>30</v>
      </c>
      <c r="U2354" s="1">
        <f t="shared" si="1138"/>
        <v>0</v>
      </c>
      <c r="V2354" s="1">
        <f t="shared" si="1139"/>
        <v>0.08</v>
      </c>
      <c r="W2354" s="1" t="s">
        <v>231</v>
      </c>
      <c r="X2354" s="1" t="str">
        <f t="shared" si="1140"/>
        <v>No</v>
      </c>
      <c r="AB2354" s="1" t="s">
        <v>445</v>
      </c>
      <c r="AC2354" t="str">
        <f>IF(ISNUMBER(SEARCH("Pesticide, active_ingredient", AB2354)), "Yes", "No")</f>
        <v>No</v>
      </c>
      <c r="AD2354" t="str">
        <f t="shared" si="1117"/>
        <v>No</v>
      </c>
      <c r="AE2354" t="str">
        <f t="shared" si="1118"/>
        <v>No</v>
      </c>
      <c r="AF2354" t="str">
        <f t="shared" si="1119"/>
        <v>No</v>
      </c>
      <c r="AG2354" t="str">
        <f t="shared" si="1120"/>
        <v>Yes</v>
      </c>
      <c r="AH2354" s="1" t="s">
        <v>348</v>
      </c>
      <c r="AI2354" t="s">
        <v>348</v>
      </c>
      <c r="AJ2354" t="str">
        <f t="shared" si="1113"/>
        <v/>
      </c>
      <c r="AK2354" t="str">
        <f t="shared" si="1121"/>
        <v/>
      </c>
      <c r="AL2354" t="str">
        <f t="shared" si="1122"/>
        <v/>
      </c>
      <c r="AM2354" t="str">
        <f t="shared" si="1141"/>
        <v/>
      </c>
      <c r="AN2354" t="str">
        <f t="shared" si="1142"/>
        <v>Pharmaceutical</v>
      </c>
      <c r="AO2354" t="str">
        <f t="shared" si="1143"/>
        <v/>
      </c>
      <c r="AP2354" t="str">
        <f t="shared" si="1144"/>
        <v/>
      </c>
    </row>
    <row r="2355" spans="1:42" hidden="1" x14ac:dyDescent="0.35">
      <c r="A2355" s="1">
        <v>440000090000005</v>
      </c>
      <c r="B2355" s="1" t="s">
        <v>589</v>
      </c>
      <c r="C2355" s="1" t="s">
        <v>590</v>
      </c>
      <c r="D2355" s="1">
        <v>2017</v>
      </c>
      <c r="E2355" s="1" t="s">
        <v>618</v>
      </c>
      <c r="F2355" s="1">
        <v>68007</v>
      </c>
      <c r="G2355" s="1" t="s">
        <v>326</v>
      </c>
      <c r="H2355" s="1" t="s">
        <v>157</v>
      </c>
      <c r="I2355" s="1" t="s">
        <v>597</v>
      </c>
      <c r="J2355" s="1">
        <v>2440</v>
      </c>
      <c r="K2355" s="1" t="s">
        <v>345</v>
      </c>
      <c r="L2355" s="1" t="s">
        <v>345</v>
      </c>
      <c r="M2355" s="1"/>
      <c r="N2355" s="1" t="s">
        <v>606</v>
      </c>
      <c r="O2355" s="1" t="str">
        <f t="shared" si="1134"/>
        <v>No</v>
      </c>
      <c r="P2355" s="1" t="s">
        <v>722</v>
      </c>
      <c r="Q2355" s="1">
        <v>8.6</v>
      </c>
      <c r="R2355" s="1">
        <f t="shared" si="1145"/>
        <v>0</v>
      </c>
      <c r="S2355" s="1">
        <v>8.6</v>
      </c>
      <c r="T2355" s="1" t="s">
        <v>30</v>
      </c>
      <c r="U2355" s="1">
        <f t="shared" si="1138"/>
        <v>0</v>
      </c>
      <c r="V2355" s="1">
        <f t="shared" si="1139"/>
        <v>8.6E-3</v>
      </c>
      <c r="W2355" s="1" t="s">
        <v>318</v>
      </c>
      <c r="X2355" s="1" t="str">
        <f t="shared" si="1140"/>
        <v>No</v>
      </c>
      <c r="AB2355" s="1" t="s">
        <v>445</v>
      </c>
      <c r="AC2355" t="str">
        <f>IF(ISNUMBER(SEARCH("Pesticide, active_ingredient", AB2355)), "Yes", "No")</f>
        <v>No</v>
      </c>
      <c r="AD2355" t="str">
        <f t="shared" si="1117"/>
        <v>No</v>
      </c>
      <c r="AE2355" t="str">
        <f t="shared" si="1118"/>
        <v>No</v>
      </c>
      <c r="AF2355" t="str">
        <f t="shared" si="1119"/>
        <v>No</v>
      </c>
      <c r="AG2355" t="str">
        <f t="shared" si="1120"/>
        <v>Yes</v>
      </c>
      <c r="AH2355" s="1" t="s">
        <v>348</v>
      </c>
      <c r="AI2355" t="s">
        <v>348</v>
      </c>
      <c r="AJ2355" t="str">
        <f t="shared" si="1113"/>
        <v/>
      </c>
      <c r="AK2355" t="str">
        <f t="shared" si="1121"/>
        <v/>
      </c>
      <c r="AL2355" t="str">
        <f t="shared" si="1122"/>
        <v/>
      </c>
      <c r="AM2355" t="str">
        <f t="shared" si="1141"/>
        <v/>
      </c>
      <c r="AN2355" t="str">
        <f t="shared" si="1142"/>
        <v>Pharmaceutical</v>
      </c>
      <c r="AO2355" t="str">
        <f t="shared" si="1143"/>
        <v/>
      </c>
      <c r="AP2355" t="str">
        <f t="shared" si="1144"/>
        <v/>
      </c>
    </row>
    <row r="2356" spans="1:42" hidden="1" x14ac:dyDescent="0.35">
      <c r="A2356" s="1">
        <v>440000090000005</v>
      </c>
      <c r="B2356" s="1" t="s">
        <v>589</v>
      </c>
      <c r="C2356" s="1" t="s">
        <v>590</v>
      </c>
      <c r="D2356" s="1">
        <v>2017</v>
      </c>
      <c r="E2356" s="1" t="s">
        <v>618</v>
      </c>
      <c r="F2356" s="1">
        <v>67512</v>
      </c>
      <c r="G2356" s="1" t="s">
        <v>298</v>
      </c>
      <c r="H2356" s="1" t="s">
        <v>473</v>
      </c>
      <c r="I2356" s="1" t="s">
        <v>597</v>
      </c>
      <c r="J2356" s="1">
        <v>2440</v>
      </c>
      <c r="K2356" s="1" t="s">
        <v>345</v>
      </c>
      <c r="L2356" s="1" t="s">
        <v>560</v>
      </c>
      <c r="M2356" s="1"/>
      <c r="N2356" s="1" t="s">
        <v>606</v>
      </c>
      <c r="O2356" s="1" t="str">
        <f t="shared" ref="O2356:O2387" si="1146">IF(N2356="&lt;", "No", "Yes")</f>
        <v>No</v>
      </c>
      <c r="P2356" s="1" t="s">
        <v>722</v>
      </c>
      <c r="Q2356" s="1">
        <v>16</v>
      </c>
      <c r="R2356" s="1">
        <f t="shared" si="1145"/>
        <v>0</v>
      </c>
      <c r="S2356" s="1">
        <v>16</v>
      </c>
      <c r="T2356" s="1" t="s">
        <v>30</v>
      </c>
      <c r="U2356" s="1">
        <f t="shared" si="1138"/>
        <v>0</v>
      </c>
      <c r="V2356" s="1">
        <f t="shared" si="1139"/>
        <v>1.6E-2</v>
      </c>
      <c r="W2356" s="1" t="s">
        <v>231</v>
      </c>
      <c r="X2356" s="1" t="str">
        <f t="shared" si="1140"/>
        <v>No</v>
      </c>
      <c r="AB2356" t="s">
        <v>474</v>
      </c>
      <c r="AC2356" s="1" t="s">
        <v>349</v>
      </c>
      <c r="AD2356" t="str">
        <f t="shared" si="1117"/>
        <v>No</v>
      </c>
      <c r="AE2356" t="str">
        <f t="shared" si="1118"/>
        <v>No</v>
      </c>
      <c r="AF2356" t="str">
        <f t="shared" si="1119"/>
        <v>No</v>
      </c>
      <c r="AG2356" t="str">
        <f t="shared" si="1120"/>
        <v>Yes</v>
      </c>
      <c r="AH2356" s="1" t="s">
        <v>348</v>
      </c>
      <c r="AI2356" t="s">
        <v>348</v>
      </c>
      <c r="AJ2356" t="str">
        <f t="shared" si="1113"/>
        <v>Pesticide</v>
      </c>
      <c r="AK2356" t="str">
        <f t="shared" si="1121"/>
        <v/>
      </c>
      <c r="AL2356" t="str">
        <f t="shared" si="1122"/>
        <v/>
      </c>
      <c r="AM2356" t="str">
        <f t="shared" si="1141"/>
        <v/>
      </c>
      <c r="AN2356" t="str">
        <f t="shared" si="1142"/>
        <v>Pharmaceutical</v>
      </c>
      <c r="AO2356" t="str">
        <f t="shared" si="1143"/>
        <v/>
      </c>
      <c r="AP2356" t="str">
        <f t="shared" si="1144"/>
        <v/>
      </c>
    </row>
    <row r="2357" spans="1:42" hidden="1" x14ac:dyDescent="0.35">
      <c r="A2357" s="1">
        <v>440000090000005</v>
      </c>
      <c r="B2357" s="1" t="s">
        <v>589</v>
      </c>
      <c r="C2357" s="1" t="s">
        <v>590</v>
      </c>
      <c r="D2357" s="1">
        <v>2017</v>
      </c>
      <c r="E2357" s="1" t="s">
        <v>618</v>
      </c>
      <c r="F2357" s="1">
        <v>67511</v>
      </c>
      <c r="G2357" s="1" t="s">
        <v>297</v>
      </c>
      <c r="H2357" s="1" t="s">
        <v>133</v>
      </c>
      <c r="I2357" s="1" t="s">
        <v>597</v>
      </c>
      <c r="J2357" s="1">
        <v>2440</v>
      </c>
      <c r="K2357" s="1" t="s">
        <v>345</v>
      </c>
      <c r="L2357" s="1" t="s">
        <v>561</v>
      </c>
      <c r="M2357" s="1"/>
      <c r="N2357" s="1" t="s">
        <v>606</v>
      </c>
      <c r="O2357" s="1" t="str">
        <f t="shared" si="1146"/>
        <v>No</v>
      </c>
      <c r="P2357" s="1" t="s">
        <v>722</v>
      </c>
      <c r="Q2357" s="1">
        <v>15</v>
      </c>
      <c r="R2357" s="1">
        <f t="shared" si="1145"/>
        <v>0</v>
      </c>
      <c r="S2357" s="1">
        <v>15</v>
      </c>
      <c r="T2357" s="1" t="s">
        <v>30</v>
      </c>
      <c r="U2357" s="1">
        <f t="shared" si="1138"/>
        <v>0</v>
      </c>
      <c r="V2357" s="1">
        <f t="shared" si="1139"/>
        <v>1.4999999999999999E-2</v>
      </c>
      <c r="W2357" s="1" t="s">
        <v>231</v>
      </c>
      <c r="X2357" s="1" t="str">
        <f t="shared" si="1140"/>
        <v>No</v>
      </c>
      <c r="AB2357" t="s">
        <v>472</v>
      </c>
      <c r="AC2357" t="str">
        <f t="shared" ref="AC2357:AC2362" si="1147">IF(ISNUMBER(SEARCH("Pesticide, active_ingredient", AB2357)), "Yes", "No")</f>
        <v>No</v>
      </c>
      <c r="AD2357" t="str">
        <f t="shared" si="1117"/>
        <v>No</v>
      </c>
      <c r="AE2357" t="str">
        <f t="shared" si="1118"/>
        <v>No</v>
      </c>
      <c r="AF2357" t="str">
        <f t="shared" si="1119"/>
        <v>Yes</v>
      </c>
      <c r="AG2357" t="str">
        <f t="shared" si="1120"/>
        <v>Yes</v>
      </c>
      <c r="AH2357" t="s">
        <v>348</v>
      </c>
      <c r="AI2357" t="s">
        <v>348</v>
      </c>
      <c r="AJ2357" t="str">
        <f t="shared" ref="AJ2357:AJ2409" si="1148">IF(AC2357="Yes", "Pesticide", "")</f>
        <v/>
      </c>
      <c r="AK2357" t="str">
        <f t="shared" si="1121"/>
        <v/>
      </c>
      <c r="AL2357" t="str">
        <f t="shared" si="1122"/>
        <v/>
      </c>
      <c r="AM2357" t="str">
        <f t="shared" si="1141"/>
        <v>Industrial</v>
      </c>
      <c r="AN2357" t="str">
        <f t="shared" si="1142"/>
        <v>Pharmaceutical</v>
      </c>
      <c r="AO2357" t="str">
        <f t="shared" si="1143"/>
        <v/>
      </c>
      <c r="AP2357" t="str">
        <f t="shared" si="1144"/>
        <v/>
      </c>
    </row>
    <row r="2358" spans="1:42" hidden="1" x14ac:dyDescent="0.35">
      <c r="A2358" s="1">
        <v>440000090000005</v>
      </c>
      <c r="B2358" s="1" t="s">
        <v>589</v>
      </c>
      <c r="C2358" s="1" t="s">
        <v>590</v>
      </c>
      <c r="D2358" s="1">
        <v>2017</v>
      </c>
      <c r="E2358" s="1" t="s">
        <v>618</v>
      </c>
      <c r="F2358" s="1">
        <v>67469</v>
      </c>
      <c r="G2358" s="1" t="s">
        <v>262</v>
      </c>
      <c r="H2358" s="1" t="s">
        <v>99</v>
      </c>
      <c r="I2358" s="1" t="s">
        <v>597</v>
      </c>
      <c r="J2358" s="1">
        <v>2440</v>
      </c>
      <c r="K2358" s="1" t="s">
        <v>345</v>
      </c>
      <c r="L2358" s="1" t="s">
        <v>561</v>
      </c>
      <c r="M2358" s="1"/>
      <c r="N2358" s="1" t="s">
        <v>606</v>
      </c>
      <c r="O2358" s="1" t="str">
        <f t="shared" si="1146"/>
        <v>No</v>
      </c>
      <c r="P2358" s="1" t="s">
        <v>722</v>
      </c>
      <c r="Q2358" s="1">
        <v>226</v>
      </c>
      <c r="R2358" s="1">
        <f t="shared" si="1145"/>
        <v>0</v>
      </c>
      <c r="S2358" s="1">
        <v>226</v>
      </c>
      <c r="T2358" s="1" t="s">
        <v>30</v>
      </c>
      <c r="U2358" s="1">
        <f t="shared" si="1138"/>
        <v>0</v>
      </c>
      <c r="V2358" s="1">
        <f t="shared" si="1139"/>
        <v>0.22600000000000001</v>
      </c>
      <c r="W2358" s="1" t="s">
        <v>231</v>
      </c>
      <c r="X2358" s="1" t="str">
        <f t="shared" si="1140"/>
        <v>No</v>
      </c>
      <c r="AB2358" t="s">
        <v>438</v>
      </c>
      <c r="AC2358" t="str">
        <f t="shared" si="1147"/>
        <v>No</v>
      </c>
      <c r="AD2358" t="str">
        <f t="shared" si="1117"/>
        <v>No</v>
      </c>
      <c r="AE2358" t="str">
        <f t="shared" si="1118"/>
        <v>No</v>
      </c>
      <c r="AF2358" t="str">
        <f t="shared" si="1119"/>
        <v>Yes</v>
      </c>
      <c r="AG2358" t="str">
        <f t="shared" si="1120"/>
        <v>Yes</v>
      </c>
      <c r="AH2358" s="1" t="s">
        <v>348</v>
      </c>
      <c r="AI2358" t="s">
        <v>348</v>
      </c>
      <c r="AJ2358" t="str">
        <f t="shared" si="1148"/>
        <v/>
      </c>
      <c r="AK2358" t="str">
        <f t="shared" si="1121"/>
        <v/>
      </c>
      <c r="AL2358" t="str">
        <f t="shared" si="1122"/>
        <v/>
      </c>
      <c r="AM2358" t="str">
        <f t="shared" si="1141"/>
        <v>Industrial</v>
      </c>
      <c r="AN2358" t="str">
        <f t="shared" si="1142"/>
        <v>Pharmaceutical</v>
      </c>
      <c r="AO2358" t="str">
        <f t="shared" si="1143"/>
        <v/>
      </c>
      <c r="AP2358" t="str">
        <f t="shared" si="1144"/>
        <v/>
      </c>
    </row>
    <row r="2359" spans="1:42" hidden="1" x14ac:dyDescent="0.35">
      <c r="A2359" s="1">
        <v>440000090000005</v>
      </c>
      <c r="B2359" s="1" t="s">
        <v>589</v>
      </c>
      <c r="C2359" s="1" t="s">
        <v>590</v>
      </c>
      <c r="D2359" s="1">
        <v>2017</v>
      </c>
      <c r="E2359" s="1" t="s">
        <v>618</v>
      </c>
      <c r="F2359" s="1">
        <v>67495</v>
      </c>
      <c r="G2359" s="1" t="s">
        <v>282</v>
      </c>
      <c r="H2359" s="1" t="s">
        <v>118</v>
      </c>
      <c r="I2359" s="1" t="s">
        <v>597</v>
      </c>
      <c r="J2359" s="1">
        <v>2440</v>
      </c>
      <c r="K2359" s="1" t="s">
        <v>345</v>
      </c>
      <c r="L2359" s="1" t="s">
        <v>345</v>
      </c>
      <c r="M2359" s="1"/>
      <c r="N2359" s="1" t="s">
        <v>606</v>
      </c>
      <c r="O2359" s="1" t="str">
        <f t="shared" si="1146"/>
        <v>No</v>
      </c>
      <c r="P2359" s="1" t="s">
        <v>722</v>
      </c>
      <c r="Q2359" s="1">
        <v>25</v>
      </c>
      <c r="R2359" s="1">
        <f t="shared" si="1145"/>
        <v>0</v>
      </c>
      <c r="S2359" s="1">
        <v>25</v>
      </c>
      <c r="T2359" s="1" t="s">
        <v>30</v>
      </c>
      <c r="U2359" s="1">
        <f t="shared" si="1138"/>
        <v>0</v>
      </c>
      <c r="V2359" s="1">
        <f t="shared" si="1139"/>
        <v>2.5000000000000001E-2</v>
      </c>
      <c r="W2359" s="1" t="s">
        <v>231</v>
      </c>
      <c r="X2359" s="1" t="str">
        <f t="shared" si="1140"/>
        <v>No</v>
      </c>
      <c r="AB2359" t="s">
        <v>458</v>
      </c>
      <c r="AC2359" t="str">
        <f t="shared" si="1147"/>
        <v>No</v>
      </c>
      <c r="AD2359" t="str">
        <f t="shared" si="1117"/>
        <v>No</v>
      </c>
      <c r="AE2359" t="str">
        <f t="shared" si="1118"/>
        <v>No</v>
      </c>
      <c r="AF2359" t="str">
        <f t="shared" si="1119"/>
        <v>No</v>
      </c>
      <c r="AG2359" t="str">
        <f t="shared" si="1120"/>
        <v>Yes</v>
      </c>
      <c r="AH2359" s="1" t="s">
        <v>348</v>
      </c>
      <c r="AI2359" t="s">
        <v>348</v>
      </c>
      <c r="AJ2359" t="str">
        <f t="shared" si="1148"/>
        <v/>
      </c>
      <c r="AK2359" t="str">
        <f t="shared" si="1121"/>
        <v/>
      </c>
      <c r="AL2359" t="str">
        <f t="shared" si="1122"/>
        <v/>
      </c>
      <c r="AM2359" t="str">
        <f t="shared" si="1141"/>
        <v/>
      </c>
      <c r="AN2359" t="str">
        <f t="shared" si="1142"/>
        <v>Pharmaceutical</v>
      </c>
      <c r="AO2359" t="str">
        <f t="shared" si="1143"/>
        <v/>
      </c>
      <c r="AP2359" t="str">
        <f t="shared" si="1144"/>
        <v/>
      </c>
    </row>
    <row r="2360" spans="1:42" hidden="1" x14ac:dyDescent="0.35">
      <c r="A2360" s="1">
        <v>440000090000005</v>
      </c>
      <c r="B2360" s="1" t="s">
        <v>589</v>
      </c>
      <c r="C2360" s="1" t="s">
        <v>590</v>
      </c>
      <c r="D2360" s="1">
        <v>2017</v>
      </c>
      <c r="E2360" s="1" t="s">
        <v>618</v>
      </c>
      <c r="F2360" s="1">
        <v>67527</v>
      </c>
      <c r="G2360" s="1" t="s">
        <v>310</v>
      </c>
      <c r="H2360" s="1" t="s">
        <v>144</v>
      </c>
      <c r="I2360" s="1" t="s">
        <v>597</v>
      </c>
      <c r="J2360" s="1">
        <v>2440</v>
      </c>
      <c r="K2360" s="1" t="s">
        <v>345</v>
      </c>
      <c r="L2360" s="1" t="s">
        <v>345</v>
      </c>
      <c r="M2360" s="1"/>
      <c r="N2360" s="1" t="s">
        <v>606</v>
      </c>
      <c r="O2360" s="1" t="str">
        <f t="shared" si="1146"/>
        <v>No</v>
      </c>
      <c r="P2360" s="1" t="s">
        <v>722</v>
      </c>
      <c r="Q2360" s="1">
        <v>264</v>
      </c>
      <c r="R2360" s="1">
        <f t="shared" si="1145"/>
        <v>0</v>
      </c>
      <c r="S2360" s="1">
        <v>72</v>
      </c>
      <c r="T2360" s="1" t="s">
        <v>30</v>
      </c>
      <c r="U2360" s="1">
        <f t="shared" si="1138"/>
        <v>0</v>
      </c>
      <c r="V2360" s="1">
        <f t="shared" si="1139"/>
        <v>7.1999999999999995E-2</v>
      </c>
      <c r="W2360" s="1" t="s">
        <v>231</v>
      </c>
      <c r="X2360" s="1" t="str">
        <f t="shared" si="1140"/>
        <v>No</v>
      </c>
      <c r="AB2360" t="s">
        <v>486</v>
      </c>
      <c r="AC2360" t="str">
        <f t="shared" si="1147"/>
        <v>No</v>
      </c>
      <c r="AD2360" t="str">
        <f t="shared" si="1117"/>
        <v>No</v>
      </c>
      <c r="AE2360" t="str">
        <f t="shared" si="1118"/>
        <v>No</v>
      </c>
      <c r="AF2360" t="str">
        <f t="shared" si="1119"/>
        <v>No</v>
      </c>
      <c r="AG2360" t="str">
        <f t="shared" si="1120"/>
        <v>Yes</v>
      </c>
      <c r="AH2360" s="1" t="s">
        <v>348</v>
      </c>
      <c r="AI2360" t="s">
        <v>348</v>
      </c>
      <c r="AJ2360" t="str">
        <f t="shared" si="1148"/>
        <v/>
      </c>
      <c r="AK2360" t="str">
        <f t="shared" si="1121"/>
        <v/>
      </c>
      <c r="AL2360" t="str">
        <f t="shared" si="1122"/>
        <v/>
      </c>
      <c r="AM2360" t="str">
        <f t="shared" si="1141"/>
        <v/>
      </c>
      <c r="AN2360" t="str">
        <f t="shared" si="1142"/>
        <v>Pharmaceutical</v>
      </c>
      <c r="AO2360" t="str">
        <f t="shared" si="1143"/>
        <v/>
      </c>
      <c r="AP2360" t="str">
        <f t="shared" si="1144"/>
        <v/>
      </c>
    </row>
    <row r="2361" spans="1:42" hidden="1" x14ac:dyDescent="0.35">
      <c r="A2361" s="1">
        <v>440000090000005</v>
      </c>
      <c r="B2361" s="1" t="s">
        <v>589</v>
      </c>
      <c r="C2361" s="1" t="s">
        <v>590</v>
      </c>
      <c r="D2361" s="1">
        <v>2017</v>
      </c>
      <c r="E2361" s="1" t="s">
        <v>618</v>
      </c>
      <c r="F2361" s="1">
        <v>77146</v>
      </c>
      <c r="G2361" s="1" t="s">
        <v>340</v>
      </c>
      <c r="H2361" s="1" t="s">
        <v>171</v>
      </c>
      <c r="I2361" s="1" t="s">
        <v>596</v>
      </c>
      <c r="J2361" s="1">
        <v>4433</v>
      </c>
      <c r="K2361" s="1" t="s">
        <v>614</v>
      </c>
      <c r="L2361" s="1" t="s">
        <v>562</v>
      </c>
      <c r="M2361" s="1"/>
      <c r="N2361" s="1" t="s">
        <v>606</v>
      </c>
      <c r="O2361" s="1" t="str">
        <f t="shared" si="1146"/>
        <v>No</v>
      </c>
      <c r="P2361" s="1" t="s">
        <v>722</v>
      </c>
      <c r="Q2361" s="1">
        <v>0.08</v>
      </c>
      <c r="R2361" s="1">
        <f t="shared" si="1145"/>
        <v>0</v>
      </c>
      <c r="S2361" s="1">
        <v>0.08</v>
      </c>
      <c r="T2361" s="1" t="s">
        <v>7</v>
      </c>
      <c r="U2361" s="1">
        <f>R2361/1</f>
        <v>0</v>
      </c>
      <c r="V2361" s="1">
        <f>S2361</f>
        <v>0.08</v>
      </c>
      <c r="W2361" s="1" t="s">
        <v>318</v>
      </c>
      <c r="X2361" s="1" t="str">
        <f t="shared" si="1140"/>
        <v>No</v>
      </c>
      <c r="AB2361" t="s">
        <v>511</v>
      </c>
      <c r="AC2361" t="str">
        <f t="shared" si="1147"/>
        <v>No</v>
      </c>
      <c r="AD2361" t="str">
        <f t="shared" si="1117"/>
        <v>No</v>
      </c>
      <c r="AE2361" t="str">
        <f t="shared" si="1118"/>
        <v>Yes</v>
      </c>
      <c r="AF2361" t="str">
        <f t="shared" si="1119"/>
        <v>Yes</v>
      </c>
      <c r="AG2361" t="str">
        <f t="shared" si="1120"/>
        <v>Yes</v>
      </c>
      <c r="AH2361" s="1" t="s">
        <v>348</v>
      </c>
      <c r="AI2361" t="s">
        <v>348</v>
      </c>
      <c r="AJ2361" t="str">
        <f t="shared" si="1148"/>
        <v/>
      </c>
      <c r="AK2361" t="str">
        <f t="shared" si="1121"/>
        <v/>
      </c>
      <c r="AL2361" t="str">
        <f t="shared" si="1122"/>
        <v>Consumer</v>
      </c>
      <c r="AM2361" t="str">
        <f t="shared" si="1141"/>
        <v>Industrial</v>
      </c>
      <c r="AN2361" t="str">
        <f t="shared" si="1142"/>
        <v>Pharmaceutical</v>
      </c>
      <c r="AO2361" t="str">
        <f t="shared" si="1143"/>
        <v/>
      </c>
      <c r="AP2361" t="str">
        <f t="shared" si="1144"/>
        <v/>
      </c>
    </row>
    <row r="2362" spans="1:42" hidden="1" x14ac:dyDescent="0.35">
      <c r="A2362" s="1">
        <v>440000090000005</v>
      </c>
      <c r="B2362" s="1" t="s">
        <v>589</v>
      </c>
      <c r="C2362" s="1" t="s">
        <v>590</v>
      </c>
      <c r="D2362" s="1">
        <v>2017</v>
      </c>
      <c r="E2362" s="1" t="s">
        <v>618</v>
      </c>
      <c r="F2362" s="1">
        <v>68021</v>
      </c>
      <c r="G2362" s="1" t="s">
        <v>335</v>
      </c>
      <c r="H2362" s="1" t="s">
        <v>166</v>
      </c>
      <c r="I2362" s="1" t="s">
        <v>597</v>
      </c>
      <c r="J2362" s="1">
        <v>2440</v>
      </c>
      <c r="K2362" s="1" t="s">
        <v>345</v>
      </c>
      <c r="L2362" s="1" t="s">
        <v>345</v>
      </c>
      <c r="M2362" s="1"/>
      <c r="N2362" s="1" t="s">
        <v>606</v>
      </c>
      <c r="O2362" s="1" t="str">
        <f t="shared" si="1146"/>
        <v>No</v>
      </c>
      <c r="P2362" s="1" t="s">
        <v>722</v>
      </c>
      <c r="Q2362" s="1">
        <v>140</v>
      </c>
      <c r="R2362" s="1">
        <f t="shared" si="1145"/>
        <v>0</v>
      </c>
      <c r="S2362" s="1">
        <v>80</v>
      </c>
      <c r="T2362" s="1" t="s">
        <v>30</v>
      </c>
      <c r="U2362" s="1">
        <f>R2362/1000</f>
        <v>0</v>
      </c>
      <c r="V2362" s="1">
        <f>S2362/1000</f>
        <v>0.08</v>
      </c>
      <c r="W2362" s="1" t="s">
        <v>318</v>
      </c>
      <c r="X2362" s="1" t="str">
        <f t="shared" si="1140"/>
        <v>No</v>
      </c>
      <c r="AB2362" s="1" t="s">
        <v>503</v>
      </c>
      <c r="AC2362" t="str">
        <f t="shared" si="1147"/>
        <v>No</v>
      </c>
      <c r="AD2362" t="str">
        <f t="shared" si="1117"/>
        <v>No</v>
      </c>
      <c r="AE2362" t="str">
        <f t="shared" si="1118"/>
        <v>No</v>
      </c>
      <c r="AF2362" t="str">
        <f t="shared" si="1119"/>
        <v>No</v>
      </c>
      <c r="AG2362" t="str">
        <f t="shared" si="1120"/>
        <v>Yes</v>
      </c>
      <c r="AH2362" s="1" t="s">
        <v>348</v>
      </c>
      <c r="AI2362" t="s">
        <v>348</v>
      </c>
      <c r="AJ2362" t="str">
        <f t="shared" si="1148"/>
        <v/>
      </c>
      <c r="AK2362" t="str">
        <f t="shared" si="1121"/>
        <v/>
      </c>
      <c r="AL2362" t="str">
        <f t="shared" si="1122"/>
        <v/>
      </c>
      <c r="AM2362" t="str">
        <f t="shared" si="1141"/>
        <v/>
      </c>
      <c r="AN2362" t="str">
        <f t="shared" si="1142"/>
        <v>Pharmaceutical</v>
      </c>
      <c r="AO2362" t="str">
        <f t="shared" si="1143"/>
        <v/>
      </c>
      <c r="AP2362" t="str">
        <f t="shared" si="1144"/>
        <v/>
      </c>
    </row>
    <row r="2363" spans="1:42" hidden="1" x14ac:dyDescent="0.35">
      <c r="A2363" s="1">
        <v>440000090000005</v>
      </c>
      <c r="B2363" s="1" t="s">
        <v>589</v>
      </c>
      <c r="C2363" s="1" t="s">
        <v>590</v>
      </c>
      <c r="D2363" s="1">
        <v>2017</v>
      </c>
      <c r="E2363" s="1" t="s">
        <v>618</v>
      </c>
      <c r="F2363" s="1">
        <v>39032</v>
      </c>
      <c r="G2363" s="1" t="s">
        <v>193</v>
      </c>
      <c r="H2363" s="1" t="s">
        <v>24</v>
      </c>
      <c r="I2363" s="1" t="s">
        <v>596</v>
      </c>
      <c r="J2363" s="1">
        <v>4433</v>
      </c>
      <c r="K2363" s="1" t="s">
        <v>614</v>
      </c>
      <c r="L2363" s="1" t="s">
        <v>549</v>
      </c>
      <c r="M2363" s="1"/>
      <c r="N2363" s="1" t="s">
        <v>606</v>
      </c>
      <c r="O2363" s="1" t="str">
        <f t="shared" si="1146"/>
        <v>No</v>
      </c>
      <c r="P2363" s="1" t="s">
        <v>722</v>
      </c>
      <c r="Q2363" s="1">
        <v>1.6</v>
      </c>
      <c r="R2363" s="1">
        <f t="shared" si="1145"/>
        <v>0</v>
      </c>
      <c r="S2363" s="1">
        <v>1.6</v>
      </c>
      <c r="T2363" s="1" t="s">
        <v>7</v>
      </c>
      <c r="U2363" s="1">
        <f>R2363/1</f>
        <v>0</v>
      </c>
      <c r="V2363" s="1">
        <f>S2363</f>
        <v>1.6</v>
      </c>
      <c r="W2363" s="1" t="s">
        <v>177</v>
      </c>
      <c r="X2363" s="1" t="str">
        <f t="shared" si="1140"/>
        <v>No</v>
      </c>
      <c r="AB2363" t="s">
        <v>364</v>
      </c>
      <c r="AC2363" t="s">
        <v>349</v>
      </c>
      <c r="AD2363" t="str">
        <f t="shared" si="1117"/>
        <v>Yes</v>
      </c>
      <c r="AE2363" t="str">
        <f t="shared" si="1118"/>
        <v>Yes</v>
      </c>
      <c r="AF2363" t="str">
        <f t="shared" si="1119"/>
        <v>Yes</v>
      </c>
      <c r="AG2363" t="str">
        <f t="shared" si="1120"/>
        <v>No</v>
      </c>
      <c r="AH2363" t="s">
        <v>348</v>
      </c>
      <c r="AI2363" t="s">
        <v>348</v>
      </c>
      <c r="AJ2363" t="str">
        <f t="shared" si="1148"/>
        <v>Pesticide</v>
      </c>
      <c r="AK2363" t="str">
        <f t="shared" si="1121"/>
        <v>PCP</v>
      </c>
      <c r="AL2363" t="str">
        <f t="shared" si="1122"/>
        <v>Consumer</v>
      </c>
      <c r="AM2363" t="str">
        <f t="shared" si="1141"/>
        <v>Industrial</v>
      </c>
      <c r="AN2363" t="str">
        <f t="shared" si="1142"/>
        <v/>
      </c>
      <c r="AO2363" t="str">
        <f t="shared" si="1143"/>
        <v/>
      </c>
      <c r="AP2363" t="str">
        <f t="shared" si="1144"/>
        <v/>
      </c>
    </row>
    <row r="2364" spans="1:42" hidden="1" x14ac:dyDescent="0.35">
      <c r="A2364" s="1">
        <v>440000090000005</v>
      </c>
      <c r="B2364" s="1" t="s">
        <v>589</v>
      </c>
      <c r="C2364" s="1" t="s">
        <v>590</v>
      </c>
      <c r="D2364" s="1">
        <v>2017</v>
      </c>
      <c r="E2364" s="1" t="s">
        <v>618</v>
      </c>
      <c r="F2364" s="1">
        <v>67480</v>
      </c>
      <c r="G2364" s="1" t="s">
        <v>271</v>
      </c>
      <c r="H2364" s="12" t="s">
        <v>516</v>
      </c>
      <c r="I2364" s="1" t="s">
        <v>597</v>
      </c>
      <c r="J2364" s="1">
        <v>2440</v>
      </c>
      <c r="K2364" s="1" t="s">
        <v>345</v>
      </c>
      <c r="L2364" s="1" t="s">
        <v>561</v>
      </c>
      <c r="M2364" s="1"/>
      <c r="N2364" s="1" t="s">
        <v>606</v>
      </c>
      <c r="O2364" s="1" t="str">
        <f t="shared" si="1146"/>
        <v>No</v>
      </c>
      <c r="P2364" s="1" t="s">
        <v>722</v>
      </c>
      <c r="Q2364" s="1">
        <v>9.4</v>
      </c>
      <c r="R2364" s="1">
        <f t="shared" si="1145"/>
        <v>0</v>
      </c>
      <c r="S2364" s="1">
        <v>9.4</v>
      </c>
      <c r="T2364" s="1" t="s">
        <v>30</v>
      </c>
      <c r="U2364" s="1">
        <f>R2364/1000</f>
        <v>0</v>
      </c>
      <c r="V2364" s="1">
        <f>S2364/1000</f>
        <v>9.4000000000000004E-3</v>
      </c>
      <c r="W2364" s="1" t="s">
        <v>231</v>
      </c>
      <c r="X2364" s="1" t="str">
        <f t="shared" si="1140"/>
        <v>No</v>
      </c>
      <c r="AB2364" t="s">
        <v>447</v>
      </c>
      <c r="AC2364" t="str">
        <f>IF(ISNUMBER(SEARCH("Pesticide, active_ingredient", AB2364)), "Yes", "No")</f>
        <v>No</v>
      </c>
      <c r="AD2364" t="str">
        <f t="shared" si="1117"/>
        <v>No</v>
      </c>
      <c r="AE2364" t="str">
        <f t="shared" si="1118"/>
        <v>No</v>
      </c>
      <c r="AF2364" t="str">
        <f t="shared" si="1119"/>
        <v>Yes</v>
      </c>
      <c r="AG2364" t="str">
        <f t="shared" si="1120"/>
        <v>Yes</v>
      </c>
      <c r="AH2364" s="1" t="s">
        <v>348</v>
      </c>
      <c r="AI2364" t="s">
        <v>348</v>
      </c>
      <c r="AJ2364" t="str">
        <f t="shared" si="1148"/>
        <v/>
      </c>
      <c r="AK2364" t="str">
        <f t="shared" si="1121"/>
        <v/>
      </c>
      <c r="AL2364" t="str">
        <f t="shared" si="1122"/>
        <v/>
      </c>
      <c r="AM2364" t="str">
        <f t="shared" si="1141"/>
        <v>Industrial</v>
      </c>
      <c r="AN2364" t="str">
        <f t="shared" si="1142"/>
        <v>Pharmaceutical</v>
      </c>
      <c r="AO2364" t="str">
        <f t="shared" si="1143"/>
        <v/>
      </c>
      <c r="AP2364" t="str">
        <f t="shared" si="1144"/>
        <v/>
      </c>
    </row>
    <row r="2365" spans="1:42" hidden="1" x14ac:dyDescent="0.35">
      <c r="A2365" s="1">
        <v>440000090000005</v>
      </c>
      <c r="B2365" s="1" t="s">
        <v>589</v>
      </c>
      <c r="C2365" s="1" t="s">
        <v>590</v>
      </c>
      <c r="D2365" s="1">
        <v>2017</v>
      </c>
      <c r="E2365" s="1" t="s">
        <v>618</v>
      </c>
      <c r="F2365" s="1">
        <v>34461</v>
      </c>
      <c r="G2365" s="1" t="s">
        <v>187</v>
      </c>
      <c r="H2365" s="1" t="s">
        <v>17</v>
      </c>
      <c r="I2365" s="1" t="s">
        <v>596</v>
      </c>
      <c r="J2365" s="1">
        <v>4433</v>
      </c>
      <c r="K2365" s="1" t="s">
        <v>614</v>
      </c>
      <c r="L2365" s="1" t="s">
        <v>543</v>
      </c>
      <c r="M2365" s="1" t="s">
        <v>507</v>
      </c>
      <c r="N2365" s="1" t="s">
        <v>607</v>
      </c>
      <c r="O2365" s="1" t="str">
        <f t="shared" si="1146"/>
        <v>Yes</v>
      </c>
      <c r="P2365" s="1" t="s">
        <v>349</v>
      </c>
      <c r="Q2365" s="1">
        <v>0.02</v>
      </c>
      <c r="R2365" s="1">
        <f t="shared" si="1145"/>
        <v>0.02</v>
      </c>
      <c r="S2365" s="1">
        <v>0.02</v>
      </c>
      <c r="T2365" s="1" t="s">
        <v>7</v>
      </c>
      <c r="U2365" s="1">
        <f>R2365/1</f>
        <v>0.02</v>
      </c>
      <c r="V2365" s="1">
        <f>S2365</f>
        <v>0.02</v>
      </c>
      <c r="W2365" s="1" t="s">
        <v>177</v>
      </c>
      <c r="X2365" s="1" t="str">
        <f t="shared" si="1140"/>
        <v>Yes</v>
      </c>
      <c r="AB2365" t="s">
        <v>358</v>
      </c>
      <c r="AC2365" t="str">
        <f>IF(ISNUMBER(SEARCH("Pesticide, active_ingredient", AB2365)), "Yes", "No")</f>
        <v>No</v>
      </c>
      <c r="AD2365" t="str">
        <f t="shared" si="1117"/>
        <v>No</v>
      </c>
      <c r="AE2365" t="str">
        <f t="shared" si="1118"/>
        <v>Yes</v>
      </c>
      <c r="AF2365" t="str">
        <f t="shared" si="1119"/>
        <v>Yes</v>
      </c>
      <c r="AG2365" t="str">
        <f t="shared" si="1120"/>
        <v>No</v>
      </c>
      <c r="AH2365" t="s">
        <v>349</v>
      </c>
      <c r="AI2365" t="s">
        <v>348</v>
      </c>
      <c r="AJ2365" t="str">
        <f t="shared" si="1148"/>
        <v/>
      </c>
      <c r="AK2365" t="str">
        <f t="shared" si="1121"/>
        <v/>
      </c>
      <c r="AL2365" t="str">
        <f t="shared" si="1122"/>
        <v>Consumer</v>
      </c>
      <c r="AM2365" t="str">
        <f t="shared" si="1141"/>
        <v>Industrial</v>
      </c>
      <c r="AN2365" t="str">
        <f t="shared" si="1142"/>
        <v/>
      </c>
      <c r="AO2365" t="str">
        <f t="shared" si="1143"/>
        <v>PAH</v>
      </c>
      <c r="AP2365" t="str">
        <f t="shared" si="1144"/>
        <v/>
      </c>
    </row>
    <row r="2366" spans="1:42" hidden="1" x14ac:dyDescent="0.35">
      <c r="A2366" s="1">
        <v>440000090000005</v>
      </c>
      <c r="B2366" s="1" t="s">
        <v>589</v>
      </c>
      <c r="C2366" s="1" t="s">
        <v>590</v>
      </c>
      <c r="D2366" s="1">
        <v>2017</v>
      </c>
      <c r="E2366" s="1" t="s">
        <v>618</v>
      </c>
      <c r="F2366" s="1">
        <v>68008</v>
      </c>
      <c r="G2366" s="1" t="s">
        <v>327</v>
      </c>
      <c r="H2366" s="1" t="s">
        <v>158</v>
      </c>
      <c r="I2366" s="1" t="s">
        <v>597</v>
      </c>
      <c r="J2366" s="1">
        <v>2440</v>
      </c>
      <c r="K2366" s="1" t="s">
        <v>345</v>
      </c>
      <c r="L2366" s="1" t="s">
        <v>345</v>
      </c>
      <c r="M2366" s="1"/>
      <c r="N2366" s="1" t="s">
        <v>606</v>
      </c>
      <c r="O2366" s="1" t="str">
        <f t="shared" si="1146"/>
        <v>No</v>
      </c>
      <c r="P2366" s="1" t="s">
        <v>722</v>
      </c>
      <c r="Q2366" s="1">
        <v>80</v>
      </c>
      <c r="R2366" s="1">
        <f t="shared" si="1145"/>
        <v>0</v>
      </c>
      <c r="S2366" s="1">
        <v>13</v>
      </c>
      <c r="T2366" s="1" t="s">
        <v>30</v>
      </c>
      <c r="U2366" s="1">
        <f>R2366/1000</f>
        <v>0</v>
      </c>
      <c r="V2366" s="1">
        <f>S2366/1000</f>
        <v>1.2999999999999999E-2</v>
      </c>
      <c r="W2366" s="1" t="s">
        <v>318</v>
      </c>
      <c r="X2366" s="1" t="str">
        <f t="shared" si="1140"/>
        <v>No</v>
      </c>
      <c r="AB2366" s="1" t="s">
        <v>497</v>
      </c>
      <c r="AC2366" t="str">
        <f>IF(ISNUMBER(SEARCH("Pesticide, active_ingredient", AB2366)), "Yes", "No")</f>
        <v>No</v>
      </c>
      <c r="AD2366" t="str">
        <f t="shared" si="1117"/>
        <v>No</v>
      </c>
      <c r="AE2366" t="str">
        <f t="shared" si="1118"/>
        <v>No</v>
      </c>
      <c r="AF2366" t="str">
        <f t="shared" si="1119"/>
        <v>No</v>
      </c>
      <c r="AG2366" t="str">
        <f t="shared" si="1120"/>
        <v>Yes</v>
      </c>
      <c r="AH2366" s="1" t="s">
        <v>348</v>
      </c>
      <c r="AI2366" t="s">
        <v>348</v>
      </c>
      <c r="AJ2366" t="str">
        <f t="shared" si="1148"/>
        <v/>
      </c>
      <c r="AK2366" t="str">
        <f t="shared" si="1121"/>
        <v/>
      </c>
      <c r="AL2366" t="str">
        <f t="shared" si="1122"/>
        <v/>
      </c>
      <c r="AM2366" t="str">
        <f t="shared" si="1141"/>
        <v/>
      </c>
      <c r="AN2366" t="str">
        <f t="shared" si="1142"/>
        <v>Pharmaceutical</v>
      </c>
      <c r="AO2366" t="str">
        <f t="shared" si="1143"/>
        <v/>
      </c>
      <c r="AP2366" t="str">
        <f t="shared" si="1144"/>
        <v/>
      </c>
    </row>
    <row r="2367" spans="1:42" hidden="1" x14ac:dyDescent="0.35">
      <c r="A2367" s="1">
        <v>440000090000005</v>
      </c>
      <c r="B2367" s="1" t="s">
        <v>589</v>
      </c>
      <c r="C2367" s="1" t="s">
        <v>590</v>
      </c>
      <c r="D2367" s="1">
        <v>2017</v>
      </c>
      <c r="E2367" s="1" t="s">
        <v>618</v>
      </c>
      <c r="F2367" s="1">
        <v>67496</v>
      </c>
      <c r="G2367" s="1" t="s">
        <v>283</v>
      </c>
      <c r="H2367" s="1" t="s">
        <v>119</v>
      </c>
      <c r="I2367" s="1" t="s">
        <v>597</v>
      </c>
      <c r="J2367" s="1">
        <v>2440</v>
      </c>
      <c r="K2367" s="1" t="s">
        <v>345</v>
      </c>
      <c r="L2367" s="1" t="s">
        <v>345</v>
      </c>
      <c r="M2367" s="1"/>
      <c r="N2367" s="1" t="s">
        <v>606</v>
      </c>
      <c r="O2367" s="1" t="str">
        <f t="shared" si="1146"/>
        <v>No</v>
      </c>
      <c r="P2367" s="1" t="s">
        <v>722</v>
      </c>
      <c r="Q2367" s="1">
        <v>31</v>
      </c>
      <c r="R2367" s="1">
        <f t="shared" si="1145"/>
        <v>0</v>
      </c>
      <c r="S2367" s="1">
        <v>20</v>
      </c>
      <c r="T2367" s="1" t="s">
        <v>30</v>
      </c>
      <c r="U2367" s="1">
        <f>R2367/1000</f>
        <v>0</v>
      </c>
      <c r="V2367" s="1">
        <f>S2367/1000</f>
        <v>0.02</v>
      </c>
      <c r="W2367" s="1" t="s">
        <v>231</v>
      </c>
      <c r="X2367" s="1" t="str">
        <f t="shared" si="1140"/>
        <v>No</v>
      </c>
      <c r="AB2367" s="1" t="s">
        <v>370</v>
      </c>
      <c r="AC2367" t="str">
        <f>IF(ISNUMBER(SEARCH("Pesticide, active_ingredient", AB2367)), "Yes", "No")</f>
        <v>No</v>
      </c>
      <c r="AD2367" t="str">
        <f t="shared" ref="AD2367:AD2409" si="1149">IF(ISNUMBER(SEARCH("Personal_care", AB2367)), "Yes", "No")</f>
        <v>No</v>
      </c>
      <c r="AE2367" t="str">
        <f t="shared" ref="AE2367:AE2409" si="1150">IF(ISNUMBER(SEARCH("Consumer_use", AB2367)), "Yes", "No")</f>
        <v>No</v>
      </c>
      <c r="AF2367" t="str">
        <f t="shared" ref="AF2367:AF2409" si="1151">IF(ISNUMBER(SEARCH("Industrial_manufacturing", AB2367)), "Yes", "No")</f>
        <v>No</v>
      </c>
      <c r="AG2367" t="str">
        <f t="shared" ref="AG2367:AG2409" si="1152">IF(ISNUMBER(SEARCH("Drug", AB2367)), "Yes", "No")</f>
        <v>Yes</v>
      </c>
      <c r="AH2367" s="1" t="s">
        <v>348</v>
      </c>
      <c r="AI2367" t="s">
        <v>348</v>
      </c>
      <c r="AJ2367" t="str">
        <f t="shared" si="1148"/>
        <v/>
      </c>
      <c r="AK2367" t="str">
        <f t="shared" si="1121"/>
        <v/>
      </c>
      <c r="AL2367" t="str">
        <f t="shared" si="1122"/>
        <v/>
      </c>
      <c r="AM2367" t="str">
        <f t="shared" si="1141"/>
        <v/>
      </c>
      <c r="AN2367" t="str">
        <f t="shared" si="1142"/>
        <v>Pharmaceutical</v>
      </c>
      <c r="AO2367" t="str">
        <f t="shared" si="1143"/>
        <v/>
      </c>
      <c r="AP2367" t="str">
        <f t="shared" si="1144"/>
        <v/>
      </c>
    </row>
    <row r="2368" spans="1:42" hidden="1" x14ac:dyDescent="0.35">
      <c r="A2368" s="1">
        <v>440000090000005</v>
      </c>
      <c r="B2368" s="1" t="s">
        <v>589</v>
      </c>
      <c r="C2368" s="1" t="s">
        <v>590</v>
      </c>
      <c r="D2368" s="1">
        <v>2017</v>
      </c>
      <c r="E2368" s="1" t="s">
        <v>618</v>
      </c>
      <c r="F2368" s="1">
        <v>34694</v>
      </c>
      <c r="G2368" s="1" t="s">
        <v>190</v>
      </c>
      <c r="H2368" s="1" t="s">
        <v>21</v>
      </c>
      <c r="I2368" s="1" t="s">
        <v>596</v>
      </c>
      <c r="J2368" s="1">
        <v>4433</v>
      </c>
      <c r="K2368" s="1" t="s">
        <v>614</v>
      </c>
      <c r="L2368" s="1" t="s">
        <v>547</v>
      </c>
      <c r="M2368" s="1"/>
      <c r="N2368" s="1" t="s">
        <v>606</v>
      </c>
      <c r="O2368" s="1" t="str">
        <f t="shared" si="1146"/>
        <v>No</v>
      </c>
      <c r="P2368" s="1" t="s">
        <v>722</v>
      </c>
      <c r="Q2368" s="1">
        <v>0.16</v>
      </c>
      <c r="R2368" s="1">
        <f t="shared" si="1145"/>
        <v>0</v>
      </c>
      <c r="S2368" s="1">
        <v>0.16</v>
      </c>
      <c r="T2368" s="1" t="s">
        <v>7</v>
      </c>
      <c r="U2368" s="1">
        <f>R2368/1</f>
        <v>0</v>
      </c>
      <c r="V2368" s="1">
        <f>S2368</f>
        <v>0.16</v>
      </c>
      <c r="W2368" s="1" t="s">
        <v>177</v>
      </c>
      <c r="X2368" s="1" t="str">
        <f t="shared" si="1140"/>
        <v>No</v>
      </c>
      <c r="AB2368" t="s">
        <v>357</v>
      </c>
      <c r="AC2368" t="str">
        <f>IF(ISNUMBER(SEARCH("Pesticide, active_ingredient", AB2368)), "Yes", "No")</f>
        <v>No</v>
      </c>
      <c r="AD2368" t="str">
        <f t="shared" si="1149"/>
        <v>Yes</v>
      </c>
      <c r="AE2368" t="str">
        <f t="shared" si="1150"/>
        <v>Yes</v>
      </c>
      <c r="AF2368" t="str">
        <f t="shared" si="1151"/>
        <v>Yes</v>
      </c>
      <c r="AG2368" t="str">
        <f t="shared" si="1152"/>
        <v>No</v>
      </c>
      <c r="AH2368" t="s">
        <v>348</v>
      </c>
      <c r="AI2368" t="s">
        <v>348</v>
      </c>
      <c r="AJ2368" t="str">
        <f t="shared" si="1148"/>
        <v/>
      </c>
      <c r="AK2368" t="str">
        <f t="shared" si="1121"/>
        <v>PCP</v>
      </c>
      <c r="AL2368" t="str">
        <f t="shared" si="1122"/>
        <v>Consumer</v>
      </c>
      <c r="AM2368" t="str">
        <f t="shared" si="1141"/>
        <v>Industrial</v>
      </c>
      <c r="AN2368" t="str">
        <f t="shared" si="1142"/>
        <v/>
      </c>
      <c r="AO2368" t="str">
        <f t="shared" si="1143"/>
        <v/>
      </c>
      <c r="AP2368" t="str">
        <f t="shared" si="1144"/>
        <v/>
      </c>
    </row>
    <row r="2369" spans="1:42" hidden="1" x14ac:dyDescent="0.35">
      <c r="A2369" s="1">
        <v>440000090000005</v>
      </c>
      <c r="B2369" s="1" t="s">
        <v>589</v>
      </c>
      <c r="C2369" s="1" t="s">
        <v>590</v>
      </c>
      <c r="D2369" s="1">
        <v>2017</v>
      </c>
      <c r="E2369" s="1" t="s">
        <v>618</v>
      </c>
      <c r="F2369" s="1">
        <v>67466</v>
      </c>
      <c r="G2369" s="1" t="s">
        <v>259</v>
      </c>
      <c r="H2369" s="1" t="s">
        <v>96</v>
      </c>
      <c r="I2369" s="1" t="s">
        <v>597</v>
      </c>
      <c r="J2369" s="1">
        <v>2440</v>
      </c>
      <c r="K2369" s="1" t="s">
        <v>345</v>
      </c>
      <c r="L2369" s="1" t="s">
        <v>567</v>
      </c>
      <c r="M2369" s="1"/>
      <c r="N2369" s="1" t="s">
        <v>606</v>
      </c>
      <c r="O2369" s="1" t="str">
        <f t="shared" si="1146"/>
        <v>No</v>
      </c>
      <c r="P2369" s="1" t="s">
        <v>722</v>
      </c>
      <c r="Q2369" s="1">
        <v>200</v>
      </c>
      <c r="R2369" s="1">
        <f t="shared" si="1145"/>
        <v>0</v>
      </c>
      <c r="S2369" s="1">
        <v>188</v>
      </c>
      <c r="T2369" s="1" t="s">
        <v>30</v>
      </c>
      <c r="U2369" s="1">
        <f t="shared" ref="U2369:V2373" si="1153">R2369/1000</f>
        <v>0</v>
      </c>
      <c r="V2369" s="1">
        <f t="shared" si="1153"/>
        <v>0.188</v>
      </c>
      <c r="W2369" s="1" t="s">
        <v>231</v>
      </c>
      <c r="X2369" s="1" t="str">
        <f t="shared" si="1140"/>
        <v>No</v>
      </c>
      <c r="AB2369" t="s">
        <v>435</v>
      </c>
      <c r="AC2369" s="1" t="s">
        <v>349</v>
      </c>
      <c r="AD2369" t="str">
        <f t="shared" si="1149"/>
        <v>No</v>
      </c>
      <c r="AE2369" t="str">
        <f t="shared" si="1150"/>
        <v>No</v>
      </c>
      <c r="AF2369" t="str">
        <f t="shared" si="1151"/>
        <v>Yes</v>
      </c>
      <c r="AG2369" t="str">
        <f t="shared" si="1152"/>
        <v>Yes</v>
      </c>
      <c r="AH2369" s="1" t="s">
        <v>348</v>
      </c>
      <c r="AI2369" t="s">
        <v>348</v>
      </c>
      <c r="AJ2369" t="str">
        <f t="shared" si="1148"/>
        <v>Pesticide</v>
      </c>
      <c r="AK2369" t="str">
        <f t="shared" si="1121"/>
        <v/>
      </c>
      <c r="AL2369" t="str">
        <f t="shared" si="1122"/>
        <v/>
      </c>
      <c r="AM2369" t="str">
        <f t="shared" si="1141"/>
        <v>Industrial</v>
      </c>
      <c r="AN2369" t="str">
        <f t="shared" si="1142"/>
        <v>Pharmaceutical</v>
      </c>
      <c r="AO2369" t="str">
        <f t="shared" si="1143"/>
        <v/>
      </c>
      <c r="AP2369" t="str">
        <f t="shared" si="1144"/>
        <v/>
      </c>
    </row>
    <row r="2370" spans="1:42" hidden="1" x14ac:dyDescent="0.35">
      <c r="A2370" s="1">
        <v>440000090000005</v>
      </c>
      <c r="B2370" s="1" t="s">
        <v>589</v>
      </c>
      <c r="C2370" s="1" t="s">
        <v>590</v>
      </c>
      <c r="D2370" s="1">
        <v>2017</v>
      </c>
      <c r="E2370" s="1" t="s">
        <v>618</v>
      </c>
      <c r="F2370" s="1">
        <v>67435</v>
      </c>
      <c r="G2370" s="1" t="s">
        <v>233</v>
      </c>
      <c r="H2370" s="1" t="s">
        <v>71</v>
      </c>
      <c r="I2370" s="1" t="s">
        <v>597</v>
      </c>
      <c r="J2370" s="1">
        <v>2440</v>
      </c>
      <c r="K2370" s="1" t="s">
        <v>345</v>
      </c>
      <c r="L2370" s="1" t="s">
        <v>544</v>
      </c>
      <c r="M2370" s="1"/>
      <c r="N2370" s="1" t="s">
        <v>606</v>
      </c>
      <c r="O2370" s="1" t="str">
        <f t="shared" si="1146"/>
        <v>No</v>
      </c>
      <c r="P2370" s="1" t="s">
        <v>722</v>
      </c>
      <c r="Q2370" s="1">
        <v>20</v>
      </c>
      <c r="R2370" s="1">
        <f t="shared" si="1145"/>
        <v>0</v>
      </c>
      <c r="S2370" s="1">
        <v>60</v>
      </c>
      <c r="T2370" s="1" t="s">
        <v>30</v>
      </c>
      <c r="U2370" s="1">
        <f t="shared" si="1153"/>
        <v>0</v>
      </c>
      <c r="V2370" s="1">
        <f t="shared" si="1153"/>
        <v>0.06</v>
      </c>
      <c r="W2370" s="1" t="s">
        <v>230</v>
      </c>
      <c r="X2370" s="1" t="str">
        <f t="shared" si="1140"/>
        <v>No</v>
      </c>
      <c r="AB2370" t="s">
        <v>412</v>
      </c>
      <c r="AC2370" s="1" t="s">
        <v>349</v>
      </c>
      <c r="AD2370" t="str">
        <f t="shared" si="1149"/>
        <v>Yes</v>
      </c>
      <c r="AE2370" t="str">
        <f t="shared" si="1150"/>
        <v>Yes</v>
      </c>
      <c r="AF2370" t="str">
        <f t="shared" si="1151"/>
        <v>Yes</v>
      </c>
      <c r="AG2370" t="str">
        <f t="shared" si="1152"/>
        <v>Yes</v>
      </c>
      <c r="AH2370" s="1" t="s">
        <v>348</v>
      </c>
      <c r="AI2370" t="s">
        <v>348</v>
      </c>
      <c r="AJ2370" t="str">
        <f t="shared" si="1148"/>
        <v>Pesticide</v>
      </c>
      <c r="AK2370" t="str">
        <f t="shared" ref="AK2370:AK2409" si="1154">IF(AD2370="Yes", "PCP", "")</f>
        <v>PCP</v>
      </c>
      <c r="AL2370" t="str">
        <f t="shared" ref="AL2370:AL2409" si="1155">IF(AE2370="Yes", "Consumer", "")</f>
        <v>Consumer</v>
      </c>
      <c r="AM2370" t="str">
        <f t="shared" si="1141"/>
        <v>Industrial</v>
      </c>
      <c r="AN2370" t="str">
        <f t="shared" si="1142"/>
        <v>Pharmaceutical</v>
      </c>
      <c r="AO2370" t="str">
        <f t="shared" si="1143"/>
        <v/>
      </c>
      <c r="AP2370" t="str">
        <f t="shared" si="1144"/>
        <v/>
      </c>
    </row>
    <row r="2371" spans="1:42" hidden="1" x14ac:dyDescent="0.35">
      <c r="A2371" s="1">
        <v>440000090000005</v>
      </c>
      <c r="B2371" s="1" t="s">
        <v>589</v>
      </c>
      <c r="C2371" s="1" t="s">
        <v>590</v>
      </c>
      <c r="D2371" s="1">
        <v>2017</v>
      </c>
      <c r="E2371" s="1" t="s">
        <v>618</v>
      </c>
      <c r="F2371" s="1">
        <v>67483</v>
      </c>
      <c r="G2371" s="1" t="s">
        <v>273</v>
      </c>
      <c r="H2371" s="1" t="s">
        <v>109</v>
      </c>
      <c r="I2371" s="1" t="s">
        <v>597</v>
      </c>
      <c r="J2371" s="1">
        <v>2440</v>
      </c>
      <c r="K2371" s="1" t="s">
        <v>345</v>
      </c>
      <c r="L2371" s="1" t="s">
        <v>561</v>
      </c>
      <c r="M2371" s="1"/>
      <c r="N2371" s="1" t="s">
        <v>606</v>
      </c>
      <c r="O2371" s="1" t="str">
        <f t="shared" si="1146"/>
        <v>No</v>
      </c>
      <c r="P2371" s="1" t="s">
        <v>722</v>
      </c>
      <c r="Q2371" s="1">
        <v>150</v>
      </c>
      <c r="R2371" s="1">
        <f t="shared" si="1145"/>
        <v>0</v>
      </c>
      <c r="S2371" s="1">
        <v>150</v>
      </c>
      <c r="T2371" s="1" t="s">
        <v>30</v>
      </c>
      <c r="U2371" s="1">
        <f t="shared" si="1153"/>
        <v>0</v>
      </c>
      <c r="V2371" s="1">
        <f t="shared" si="1153"/>
        <v>0.15</v>
      </c>
      <c r="W2371" s="1" t="s">
        <v>231</v>
      </c>
      <c r="X2371" s="1" t="str">
        <f t="shared" si="1140"/>
        <v>No</v>
      </c>
      <c r="AB2371" t="s">
        <v>449</v>
      </c>
      <c r="AC2371" t="str">
        <f t="shared" ref="AC2371:AC2390" si="1156">IF(ISNUMBER(SEARCH("Pesticide, active_ingredient", AB2371)), "Yes", "No")</f>
        <v>No</v>
      </c>
      <c r="AD2371" t="str">
        <f t="shared" si="1149"/>
        <v>No</v>
      </c>
      <c r="AE2371" t="str">
        <f t="shared" si="1150"/>
        <v>No</v>
      </c>
      <c r="AF2371" t="str">
        <f t="shared" si="1151"/>
        <v>Yes</v>
      </c>
      <c r="AG2371" t="str">
        <f t="shared" si="1152"/>
        <v>Yes</v>
      </c>
      <c r="AH2371" s="1" t="s">
        <v>348</v>
      </c>
      <c r="AI2371" t="s">
        <v>348</v>
      </c>
      <c r="AJ2371" t="str">
        <f t="shared" si="1148"/>
        <v/>
      </c>
      <c r="AK2371" t="str">
        <f t="shared" si="1154"/>
        <v/>
      </c>
      <c r="AL2371" t="str">
        <f t="shared" si="1155"/>
        <v/>
      </c>
      <c r="AM2371" t="str">
        <f t="shared" si="1141"/>
        <v>Industrial</v>
      </c>
      <c r="AN2371" t="str">
        <f t="shared" si="1142"/>
        <v>Pharmaceutical</v>
      </c>
      <c r="AO2371" t="str">
        <f t="shared" si="1143"/>
        <v/>
      </c>
      <c r="AP2371" t="str">
        <f t="shared" si="1144"/>
        <v/>
      </c>
    </row>
    <row r="2372" spans="1:42" hidden="1" x14ac:dyDescent="0.35">
      <c r="A2372" s="1">
        <v>440000090000005</v>
      </c>
      <c r="B2372" s="1" t="s">
        <v>589</v>
      </c>
      <c r="C2372" s="1" t="s">
        <v>590</v>
      </c>
      <c r="D2372" s="1">
        <v>2017</v>
      </c>
      <c r="E2372" s="1" t="s">
        <v>618</v>
      </c>
      <c r="F2372" s="1">
        <v>67467</v>
      </c>
      <c r="G2372" s="1" t="s">
        <v>260</v>
      </c>
      <c r="H2372" s="1" t="s">
        <v>97</v>
      </c>
      <c r="I2372" s="1" t="s">
        <v>597</v>
      </c>
      <c r="J2372" s="1">
        <v>2440</v>
      </c>
      <c r="K2372" s="1" t="s">
        <v>345</v>
      </c>
      <c r="L2372" s="1" t="s">
        <v>561</v>
      </c>
      <c r="M2372" s="1"/>
      <c r="N2372" s="1" t="s">
        <v>606</v>
      </c>
      <c r="O2372" s="1" t="str">
        <f t="shared" si="1146"/>
        <v>No</v>
      </c>
      <c r="P2372" s="1" t="s">
        <v>722</v>
      </c>
      <c r="Q2372" s="1">
        <v>168</v>
      </c>
      <c r="R2372" s="1">
        <f t="shared" si="1145"/>
        <v>0</v>
      </c>
      <c r="S2372" s="1">
        <v>105</v>
      </c>
      <c r="T2372" s="1" t="s">
        <v>30</v>
      </c>
      <c r="U2372" s="1">
        <f t="shared" si="1153"/>
        <v>0</v>
      </c>
      <c r="V2372" s="1">
        <f t="shared" si="1153"/>
        <v>0.105</v>
      </c>
      <c r="W2372" s="1" t="s">
        <v>231</v>
      </c>
      <c r="X2372" s="1" t="str">
        <f t="shared" si="1140"/>
        <v>No</v>
      </c>
      <c r="AB2372" t="s">
        <v>436</v>
      </c>
      <c r="AC2372" t="str">
        <f t="shared" si="1156"/>
        <v>No</v>
      </c>
      <c r="AD2372" t="str">
        <f t="shared" si="1149"/>
        <v>No</v>
      </c>
      <c r="AE2372" t="str">
        <f t="shared" si="1150"/>
        <v>No</v>
      </c>
      <c r="AF2372" t="str">
        <f t="shared" si="1151"/>
        <v>Yes</v>
      </c>
      <c r="AG2372" t="str">
        <f t="shared" si="1152"/>
        <v>Yes</v>
      </c>
      <c r="AH2372" s="1" t="s">
        <v>348</v>
      </c>
      <c r="AI2372" t="s">
        <v>348</v>
      </c>
      <c r="AJ2372" t="str">
        <f t="shared" si="1148"/>
        <v/>
      </c>
      <c r="AK2372" t="str">
        <f t="shared" si="1154"/>
        <v/>
      </c>
      <c r="AL2372" t="str">
        <f t="shared" si="1155"/>
        <v/>
      </c>
      <c r="AM2372" t="str">
        <f t="shared" si="1141"/>
        <v>Industrial</v>
      </c>
      <c r="AN2372" t="str">
        <f t="shared" si="1142"/>
        <v>Pharmaceutical</v>
      </c>
      <c r="AO2372" t="str">
        <f t="shared" si="1143"/>
        <v/>
      </c>
      <c r="AP2372" t="str">
        <f t="shared" si="1144"/>
        <v/>
      </c>
    </row>
    <row r="2373" spans="1:42" hidden="1" x14ac:dyDescent="0.35">
      <c r="A2373" s="1">
        <v>440000090000005</v>
      </c>
      <c r="B2373" s="1" t="s">
        <v>589</v>
      </c>
      <c r="C2373" s="1" t="s">
        <v>590</v>
      </c>
      <c r="D2373" s="1">
        <v>2017</v>
      </c>
      <c r="E2373" s="1" t="s">
        <v>618</v>
      </c>
      <c r="F2373" s="1">
        <v>67524</v>
      </c>
      <c r="G2373" s="1" t="s">
        <v>308</v>
      </c>
      <c r="H2373" s="1" t="s">
        <v>142</v>
      </c>
      <c r="I2373" s="1" t="s">
        <v>597</v>
      </c>
      <c r="J2373" s="1">
        <v>2440</v>
      </c>
      <c r="K2373" s="1" t="s">
        <v>345</v>
      </c>
      <c r="L2373" s="1" t="s">
        <v>345</v>
      </c>
      <c r="M2373" s="1"/>
      <c r="N2373" s="1" t="s">
        <v>606</v>
      </c>
      <c r="O2373" s="1" t="str">
        <f t="shared" si="1146"/>
        <v>No</v>
      </c>
      <c r="P2373" s="1" t="s">
        <v>722</v>
      </c>
      <c r="Q2373" s="1">
        <v>140</v>
      </c>
      <c r="R2373" s="1">
        <f t="shared" si="1145"/>
        <v>0</v>
      </c>
      <c r="S2373" s="1">
        <v>114</v>
      </c>
      <c r="T2373" s="1" t="s">
        <v>30</v>
      </c>
      <c r="U2373" s="1">
        <f t="shared" si="1153"/>
        <v>0</v>
      </c>
      <c r="V2373" s="1">
        <f t="shared" si="1153"/>
        <v>0.114</v>
      </c>
      <c r="W2373" s="1" t="s">
        <v>231</v>
      </c>
      <c r="X2373" s="1" t="str">
        <f t="shared" si="1140"/>
        <v>No</v>
      </c>
      <c r="AB2373" t="s">
        <v>483</v>
      </c>
      <c r="AC2373" t="str">
        <f t="shared" si="1156"/>
        <v>No</v>
      </c>
      <c r="AD2373" t="str">
        <f t="shared" si="1149"/>
        <v>No</v>
      </c>
      <c r="AE2373" t="str">
        <f t="shared" si="1150"/>
        <v>No</v>
      </c>
      <c r="AF2373" t="str">
        <f t="shared" si="1151"/>
        <v>No</v>
      </c>
      <c r="AG2373" t="str">
        <f t="shared" si="1152"/>
        <v>Yes</v>
      </c>
      <c r="AH2373" s="1" t="s">
        <v>348</v>
      </c>
      <c r="AI2373" t="s">
        <v>348</v>
      </c>
      <c r="AJ2373" t="str">
        <f t="shared" si="1148"/>
        <v/>
      </c>
      <c r="AK2373" t="str">
        <f t="shared" si="1154"/>
        <v/>
      </c>
      <c r="AL2373" t="str">
        <f t="shared" si="1155"/>
        <v/>
      </c>
      <c r="AM2373" t="str">
        <f t="shared" si="1141"/>
        <v/>
      </c>
      <c r="AN2373" t="str">
        <f t="shared" si="1142"/>
        <v>Pharmaceutical</v>
      </c>
      <c r="AO2373" t="str">
        <f t="shared" si="1143"/>
        <v/>
      </c>
      <c r="AP2373" t="str">
        <f t="shared" si="1144"/>
        <v/>
      </c>
    </row>
    <row r="2374" spans="1:42" hidden="1" x14ac:dyDescent="0.35">
      <c r="A2374" s="1">
        <v>440000090000005</v>
      </c>
      <c r="B2374" s="1" t="s">
        <v>589</v>
      </c>
      <c r="C2374" s="1" t="s">
        <v>590</v>
      </c>
      <c r="D2374" s="1">
        <v>2017</v>
      </c>
      <c r="E2374" s="1" t="s">
        <v>618</v>
      </c>
      <c r="F2374" s="1">
        <v>39056</v>
      </c>
      <c r="G2374" s="1" t="s">
        <v>194</v>
      </c>
      <c r="H2374" s="1" t="s">
        <v>25</v>
      </c>
      <c r="I2374" s="1" t="s">
        <v>596</v>
      </c>
      <c r="J2374" s="1">
        <v>4433</v>
      </c>
      <c r="K2374" s="1" t="s">
        <v>614</v>
      </c>
      <c r="L2374" s="1" t="s">
        <v>530</v>
      </c>
      <c r="M2374" s="1"/>
      <c r="N2374" s="1" t="s">
        <v>606</v>
      </c>
      <c r="O2374" s="1" t="str">
        <f t="shared" si="1146"/>
        <v>No</v>
      </c>
      <c r="P2374" s="1" t="s">
        <v>722</v>
      </c>
      <c r="Q2374" s="1">
        <v>0.16</v>
      </c>
      <c r="R2374" s="1">
        <f t="shared" si="1145"/>
        <v>0</v>
      </c>
      <c r="S2374" s="1">
        <v>0.16</v>
      </c>
      <c r="T2374" s="1" t="s">
        <v>7</v>
      </c>
      <c r="U2374" s="1">
        <f>R2374/1</f>
        <v>0</v>
      </c>
      <c r="V2374" s="1">
        <f>S2374</f>
        <v>0.16</v>
      </c>
      <c r="W2374" s="1" t="s">
        <v>177</v>
      </c>
      <c r="X2374" s="1" t="str">
        <f t="shared" si="1140"/>
        <v>No</v>
      </c>
      <c r="AB2374" t="s">
        <v>365</v>
      </c>
      <c r="AC2374" t="str">
        <f t="shared" si="1156"/>
        <v>Yes</v>
      </c>
      <c r="AD2374" t="str">
        <f t="shared" si="1149"/>
        <v>No</v>
      </c>
      <c r="AE2374" t="str">
        <f t="shared" si="1150"/>
        <v>No</v>
      </c>
      <c r="AF2374" t="str">
        <f t="shared" si="1151"/>
        <v>No</v>
      </c>
      <c r="AG2374" t="str">
        <f t="shared" si="1152"/>
        <v>No</v>
      </c>
      <c r="AH2374" t="s">
        <v>348</v>
      </c>
      <c r="AI2374" t="s">
        <v>348</v>
      </c>
      <c r="AJ2374" t="str">
        <f t="shared" si="1148"/>
        <v>Pesticide</v>
      </c>
      <c r="AK2374" t="str">
        <f t="shared" si="1154"/>
        <v/>
      </c>
      <c r="AL2374" t="str">
        <f t="shared" si="1155"/>
        <v/>
      </c>
      <c r="AM2374" t="str">
        <f t="shared" si="1141"/>
        <v/>
      </c>
      <c r="AN2374" t="str">
        <f t="shared" si="1142"/>
        <v/>
      </c>
      <c r="AO2374" t="str">
        <f t="shared" si="1143"/>
        <v/>
      </c>
      <c r="AP2374" t="str">
        <f t="shared" si="1144"/>
        <v/>
      </c>
    </row>
    <row r="2375" spans="1:42" hidden="1" x14ac:dyDescent="0.35">
      <c r="A2375" s="1">
        <v>440000090000005</v>
      </c>
      <c r="B2375" s="1" t="s">
        <v>589</v>
      </c>
      <c r="C2375" s="1" t="s">
        <v>590</v>
      </c>
      <c r="D2375" s="1">
        <v>2017</v>
      </c>
      <c r="E2375" s="1" t="s">
        <v>618</v>
      </c>
      <c r="F2375" s="1">
        <v>68009</v>
      </c>
      <c r="G2375" s="1" t="s">
        <v>328</v>
      </c>
      <c r="H2375" s="1" t="s">
        <v>159</v>
      </c>
      <c r="I2375" s="1" t="s">
        <v>597</v>
      </c>
      <c r="J2375" s="1">
        <v>2440</v>
      </c>
      <c r="K2375" s="1" t="s">
        <v>345</v>
      </c>
      <c r="L2375" s="1" t="s">
        <v>563</v>
      </c>
      <c r="M2375" s="1"/>
      <c r="N2375" s="1" t="s">
        <v>606</v>
      </c>
      <c r="O2375" s="1" t="str">
        <f t="shared" si="1146"/>
        <v>No</v>
      </c>
      <c r="P2375" s="1" t="s">
        <v>722</v>
      </c>
      <c r="Q2375" s="1">
        <v>20</v>
      </c>
      <c r="R2375" s="1">
        <f t="shared" si="1145"/>
        <v>0</v>
      </c>
      <c r="S2375" s="1">
        <v>28</v>
      </c>
      <c r="T2375" s="1" t="s">
        <v>30</v>
      </c>
      <c r="U2375" s="1">
        <f t="shared" ref="U2375:V2377" si="1157">R2375/1000</f>
        <v>0</v>
      </c>
      <c r="V2375" s="1">
        <f t="shared" si="1157"/>
        <v>2.8000000000000001E-2</v>
      </c>
      <c r="W2375" s="1" t="s">
        <v>318</v>
      </c>
      <c r="X2375" s="1" t="str">
        <f t="shared" si="1140"/>
        <v>No</v>
      </c>
      <c r="AB2375" t="s">
        <v>498</v>
      </c>
      <c r="AC2375" t="str">
        <f t="shared" si="1156"/>
        <v>No</v>
      </c>
      <c r="AD2375" t="str">
        <f t="shared" si="1149"/>
        <v>Yes</v>
      </c>
      <c r="AE2375" t="str">
        <f t="shared" si="1150"/>
        <v>No</v>
      </c>
      <c r="AF2375" t="str">
        <f t="shared" si="1151"/>
        <v>No</v>
      </c>
      <c r="AG2375" t="str">
        <f t="shared" si="1152"/>
        <v>Yes</v>
      </c>
      <c r="AH2375" s="1" t="s">
        <v>348</v>
      </c>
      <c r="AI2375" t="s">
        <v>348</v>
      </c>
      <c r="AJ2375" t="str">
        <f t="shared" si="1148"/>
        <v/>
      </c>
      <c r="AK2375" t="str">
        <f t="shared" si="1154"/>
        <v>PCP</v>
      </c>
      <c r="AL2375" t="str">
        <f t="shared" si="1155"/>
        <v/>
      </c>
      <c r="AM2375" t="str">
        <f t="shared" si="1141"/>
        <v/>
      </c>
      <c r="AN2375" t="str">
        <f t="shared" si="1142"/>
        <v>Pharmaceutical</v>
      </c>
      <c r="AO2375" t="str">
        <f t="shared" si="1143"/>
        <v/>
      </c>
      <c r="AP2375" t="str">
        <f t="shared" si="1144"/>
        <v/>
      </c>
    </row>
    <row r="2376" spans="1:42" hidden="1" x14ac:dyDescent="0.35">
      <c r="A2376" s="1">
        <v>440000090000005</v>
      </c>
      <c r="B2376" s="1" t="s">
        <v>589</v>
      </c>
      <c r="C2376" s="1" t="s">
        <v>590</v>
      </c>
      <c r="D2376" s="1">
        <v>2017</v>
      </c>
      <c r="E2376" s="1" t="s">
        <v>618</v>
      </c>
      <c r="F2376" s="1">
        <v>67516</v>
      </c>
      <c r="G2376" s="1" t="s">
        <v>301</v>
      </c>
      <c r="H2376" s="1" t="s">
        <v>135</v>
      </c>
      <c r="I2376" s="1" t="s">
        <v>597</v>
      </c>
      <c r="J2376" s="1">
        <v>2440</v>
      </c>
      <c r="K2376" s="1" t="s">
        <v>345</v>
      </c>
      <c r="L2376" s="1" t="s">
        <v>345</v>
      </c>
      <c r="M2376" s="1"/>
      <c r="N2376" s="1" t="s">
        <v>606</v>
      </c>
      <c r="O2376" s="1" t="str">
        <f t="shared" si="1146"/>
        <v>No</v>
      </c>
      <c r="P2376" s="1" t="s">
        <v>722</v>
      </c>
      <c r="Q2376" s="1">
        <v>26</v>
      </c>
      <c r="R2376" s="1">
        <f t="shared" si="1145"/>
        <v>0</v>
      </c>
      <c r="S2376" s="1">
        <v>26</v>
      </c>
      <c r="T2376" s="1" t="s">
        <v>30</v>
      </c>
      <c r="U2376" s="1">
        <f t="shared" si="1157"/>
        <v>0</v>
      </c>
      <c r="V2376" s="1">
        <f t="shared" si="1157"/>
        <v>2.5999999999999999E-2</v>
      </c>
      <c r="W2376" s="1" t="s">
        <v>231</v>
      </c>
      <c r="X2376" s="1" t="str">
        <f t="shared" si="1140"/>
        <v>No</v>
      </c>
      <c r="AB2376" t="s">
        <v>477</v>
      </c>
      <c r="AC2376" t="str">
        <f t="shared" si="1156"/>
        <v>No</v>
      </c>
      <c r="AD2376" t="str">
        <f t="shared" si="1149"/>
        <v>No</v>
      </c>
      <c r="AE2376" t="str">
        <f t="shared" si="1150"/>
        <v>No</v>
      </c>
      <c r="AF2376" t="str">
        <f t="shared" si="1151"/>
        <v>No</v>
      </c>
      <c r="AG2376" t="str">
        <f t="shared" si="1152"/>
        <v>Yes</v>
      </c>
      <c r="AH2376" s="1" t="s">
        <v>348</v>
      </c>
      <c r="AI2376" t="s">
        <v>348</v>
      </c>
      <c r="AJ2376" t="str">
        <f t="shared" si="1148"/>
        <v/>
      </c>
      <c r="AK2376" t="str">
        <f t="shared" si="1154"/>
        <v/>
      </c>
      <c r="AL2376" t="str">
        <f t="shared" si="1155"/>
        <v/>
      </c>
      <c r="AM2376" t="str">
        <f t="shared" si="1141"/>
        <v/>
      </c>
      <c r="AN2376" t="str">
        <f t="shared" si="1142"/>
        <v>Pharmaceutical</v>
      </c>
      <c r="AO2376" t="str">
        <f t="shared" si="1143"/>
        <v/>
      </c>
      <c r="AP2376" t="str">
        <f t="shared" si="1144"/>
        <v/>
      </c>
    </row>
    <row r="2377" spans="1:42" hidden="1" x14ac:dyDescent="0.35">
      <c r="A2377" s="1">
        <v>440000090000005</v>
      </c>
      <c r="B2377" s="1" t="s">
        <v>589</v>
      </c>
      <c r="C2377" s="1" t="s">
        <v>590</v>
      </c>
      <c r="D2377" s="1">
        <v>2017</v>
      </c>
      <c r="E2377" s="1" t="s">
        <v>618</v>
      </c>
      <c r="F2377" s="1">
        <v>67460</v>
      </c>
      <c r="G2377" s="1" t="s">
        <v>255</v>
      </c>
      <c r="H2377" s="1" t="s">
        <v>718</v>
      </c>
      <c r="I2377" s="1" t="s">
        <v>597</v>
      </c>
      <c r="J2377" s="1">
        <v>2440</v>
      </c>
      <c r="K2377" s="1" t="s">
        <v>345</v>
      </c>
      <c r="L2377" s="1" t="s">
        <v>563</v>
      </c>
      <c r="M2377" s="1"/>
      <c r="N2377" s="1" t="s">
        <v>606</v>
      </c>
      <c r="O2377" s="1" t="str">
        <f t="shared" si="1146"/>
        <v>No</v>
      </c>
      <c r="P2377" s="1" t="s">
        <v>722</v>
      </c>
      <c r="Q2377" s="1">
        <v>11</v>
      </c>
      <c r="R2377" s="1">
        <f t="shared" si="1145"/>
        <v>0</v>
      </c>
      <c r="S2377" s="1">
        <v>6</v>
      </c>
      <c r="T2377" s="1" t="s">
        <v>30</v>
      </c>
      <c r="U2377" s="1">
        <f t="shared" si="1157"/>
        <v>0</v>
      </c>
      <c r="V2377" s="1">
        <f t="shared" si="1157"/>
        <v>6.0000000000000001E-3</v>
      </c>
      <c r="W2377" s="1" t="s">
        <v>231</v>
      </c>
      <c r="X2377" s="1" t="str">
        <f t="shared" si="1140"/>
        <v>No</v>
      </c>
      <c r="AB2377" t="s">
        <v>431</v>
      </c>
      <c r="AC2377" t="str">
        <f t="shared" si="1156"/>
        <v>No</v>
      </c>
      <c r="AD2377" t="str">
        <f t="shared" si="1149"/>
        <v>Yes</v>
      </c>
      <c r="AE2377" t="str">
        <f t="shared" si="1150"/>
        <v>No</v>
      </c>
      <c r="AF2377" t="str">
        <f t="shared" si="1151"/>
        <v>No</v>
      </c>
      <c r="AG2377" t="str">
        <f t="shared" si="1152"/>
        <v>Yes</v>
      </c>
      <c r="AH2377" s="1" t="s">
        <v>348</v>
      </c>
      <c r="AI2377" t="s">
        <v>348</v>
      </c>
      <c r="AJ2377" t="str">
        <f t="shared" si="1148"/>
        <v/>
      </c>
      <c r="AK2377" t="str">
        <f t="shared" si="1154"/>
        <v>PCP</v>
      </c>
      <c r="AL2377" t="str">
        <f t="shared" si="1155"/>
        <v/>
      </c>
      <c r="AM2377" t="str">
        <f t="shared" si="1141"/>
        <v/>
      </c>
      <c r="AN2377" t="str">
        <f t="shared" si="1142"/>
        <v>Pharmaceutical</v>
      </c>
      <c r="AO2377" t="str">
        <f t="shared" si="1143"/>
        <v/>
      </c>
      <c r="AP2377" t="str">
        <f t="shared" si="1144"/>
        <v/>
      </c>
    </row>
    <row r="2378" spans="1:42" hidden="1" x14ac:dyDescent="0.35">
      <c r="A2378" s="1">
        <v>440000090000005</v>
      </c>
      <c r="B2378" s="1" t="s">
        <v>589</v>
      </c>
      <c r="C2378" s="1" t="s">
        <v>590</v>
      </c>
      <c r="D2378" s="1">
        <v>2017</v>
      </c>
      <c r="E2378" s="1" t="s">
        <v>618</v>
      </c>
      <c r="F2378" s="1">
        <v>34469</v>
      </c>
      <c r="G2378" s="1" t="s">
        <v>188</v>
      </c>
      <c r="H2378" s="1" t="s">
        <v>18</v>
      </c>
      <c r="I2378" s="1" t="s">
        <v>596</v>
      </c>
      <c r="J2378" s="1">
        <v>4433</v>
      </c>
      <c r="K2378" s="1" t="s">
        <v>614</v>
      </c>
      <c r="L2378" s="1" t="s">
        <v>546</v>
      </c>
      <c r="M2378" s="1"/>
      <c r="N2378" s="1" t="s">
        <v>606</v>
      </c>
      <c r="O2378" s="1" t="str">
        <f t="shared" si="1146"/>
        <v>No</v>
      </c>
      <c r="P2378" s="1" t="s">
        <v>722</v>
      </c>
      <c r="Q2378" s="1">
        <v>0.02</v>
      </c>
      <c r="R2378" s="1">
        <f t="shared" si="1145"/>
        <v>0</v>
      </c>
      <c r="S2378" s="1">
        <v>0.02</v>
      </c>
      <c r="T2378" s="1" t="s">
        <v>7</v>
      </c>
      <c r="U2378" s="1">
        <f>R2378/1</f>
        <v>0</v>
      </c>
      <c r="V2378" s="1">
        <f>S2378</f>
        <v>0.02</v>
      </c>
      <c r="W2378" s="1" t="s">
        <v>177</v>
      </c>
      <c r="X2378" s="1" t="str">
        <f t="shared" si="1140"/>
        <v>No</v>
      </c>
      <c r="AB2378" t="s">
        <v>359</v>
      </c>
      <c r="AC2378" t="str">
        <f t="shared" si="1156"/>
        <v>No</v>
      </c>
      <c r="AD2378" t="str">
        <f t="shared" si="1149"/>
        <v>Yes</v>
      </c>
      <c r="AE2378" t="str">
        <f t="shared" si="1150"/>
        <v>Yes</v>
      </c>
      <c r="AF2378" t="str">
        <f t="shared" si="1151"/>
        <v>Yes</v>
      </c>
      <c r="AG2378" t="str">
        <f t="shared" si="1152"/>
        <v>No</v>
      </c>
      <c r="AH2378" t="s">
        <v>349</v>
      </c>
      <c r="AI2378" t="s">
        <v>348</v>
      </c>
      <c r="AJ2378" t="str">
        <f t="shared" si="1148"/>
        <v/>
      </c>
      <c r="AK2378" t="str">
        <f t="shared" si="1154"/>
        <v>PCP</v>
      </c>
      <c r="AL2378" t="str">
        <f t="shared" si="1155"/>
        <v>Consumer</v>
      </c>
      <c r="AM2378" t="str">
        <f t="shared" si="1141"/>
        <v>Industrial</v>
      </c>
      <c r="AN2378" t="str">
        <f t="shared" si="1142"/>
        <v/>
      </c>
      <c r="AO2378" t="str">
        <f t="shared" si="1143"/>
        <v>PAH</v>
      </c>
      <c r="AP2378" t="str">
        <f t="shared" si="1144"/>
        <v/>
      </c>
    </row>
    <row r="2379" spans="1:42" hidden="1" x14ac:dyDescent="0.35">
      <c r="A2379" s="1">
        <v>440000090000005</v>
      </c>
      <c r="B2379" s="1" t="s">
        <v>589</v>
      </c>
      <c r="C2379" s="1" t="s">
        <v>590</v>
      </c>
      <c r="D2379" s="1">
        <v>2017</v>
      </c>
      <c r="E2379" s="1" t="s">
        <v>618</v>
      </c>
      <c r="F2379" s="1">
        <v>68011</v>
      </c>
      <c r="G2379" s="1" t="s">
        <v>329</v>
      </c>
      <c r="H2379" s="1" t="s">
        <v>160</v>
      </c>
      <c r="I2379" s="1" t="s">
        <v>597</v>
      </c>
      <c r="J2379" s="1">
        <v>2440</v>
      </c>
      <c r="K2379" s="1" t="s">
        <v>345</v>
      </c>
      <c r="L2379" s="1" t="s">
        <v>563</v>
      </c>
      <c r="M2379" s="1"/>
      <c r="N2379" s="1" t="s">
        <v>606</v>
      </c>
      <c r="O2379" s="1" t="str">
        <f t="shared" si="1146"/>
        <v>No</v>
      </c>
      <c r="P2379" s="1" t="s">
        <v>722</v>
      </c>
      <c r="Q2379" s="1">
        <v>80</v>
      </c>
      <c r="R2379" s="1">
        <f t="shared" si="1145"/>
        <v>0</v>
      </c>
      <c r="S2379" s="1">
        <v>80</v>
      </c>
      <c r="T2379" s="1" t="s">
        <v>30</v>
      </c>
      <c r="U2379" s="1">
        <f t="shared" ref="U2379:U2388" si="1158">R2379/1000</f>
        <v>0</v>
      </c>
      <c r="V2379" s="1">
        <f t="shared" ref="V2379:V2388" si="1159">S2379/1000</f>
        <v>0.08</v>
      </c>
      <c r="W2379" s="1" t="s">
        <v>318</v>
      </c>
      <c r="X2379" s="1" t="str">
        <f t="shared" si="1140"/>
        <v>No</v>
      </c>
      <c r="AB2379" t="s">
        <v>499</v>
      </c>
      <c r="AC2379" t="str">
        <f t="shared" si="1156"/>
        <v>No</v>
      </c>
      <c r="AD2379" t="str">
        <f t="shared" si="1149"/>
        <v>Yes</v>
      </c>
      <c r="AE2379" t="str">
        <f t="shared" si="1150"/>
        <v>No</v>
      </c>
      <c r="AF2379" t="str">
        <f t="shared" si="1151"/>
        <v>No</v>
      </c>
      <c r="AG2379" t="str">
        <f t="shared" si="1152"/>
        <v>Yes</v>
      </c>
      <c r="AH2379" s="1" t="s">
        <v>348</v>
      </c>
      <c r="AI2379" t="s">
        <v>348</v>
      </c>
      <c r="AJ2379" t="str">
        <f t="shared" si="1148"/>
        <v/>
      </c>
      <c r="AK2379" t="str">
        <f t="shared" si="1154"/>
        <v>PCP</v>
      </c>
      <c r="AL2379" t="str">
        <f t="shared" si="1155"/>
        <v/>
      </c>
      <c r="AM2379" t="str">
        <f t="shared" si="1141"/>
        <v/>
      </c>
      <c r="AN2379" t="str">
        <f t="shared" si="1142"/>
        <v>Pharmaceutical</v>
      </c>
      <c r="AO2379" t="str">
        <f t="shared" si="1143"/>
        <v/>
      </c>
      <c r="AP2379" t="str">
        <f t="shared" si="1144"/>
        <v/>
      </c>
    </row>
    <row r="2380" spans="1:42" hidden="1" x14ac:dyDescent="0.35">
      <c r="A2380" s="1">
        <v>440000090000005</v>
      </c>
      <c r="B2380" s="1" t="s">
        <v>589</v>
      </c>
      <c r="C2380" s="1" t="s">
        <v>590</v>
      </c>
      <c r="D2380" s="1">
        <v>2017</v>
      </c>
      <c r="E2380" s="1" t="s">
        <v>618</v>
      </c>
      <c r="F2380" s="1">
        <v>67530</v>
      </c>
      <c r="G2380" s="1" t="s">
        <v>313</v>
      </c>
      <c r="H2380" s="1" t="s">
        <v>147</v>
      </c>
      <c r="I2380" s="1" t="s">
        <v>597</v>
      </c>
      <c r="J2380" s="1">
        <v>2440</v>
      </c>
      <c r="K2380" s="1" t="s">
        <v>345</v>
      </c>
      <c r="L2380" s="1" t="s">
        <v>345</v>
      </c>
      <c r="M2380" s="1"/>
      <c r="N2380" s="1" t="s">
        <v>606</v>
      </c>
      <c r="O2380" s="1" t="str">
        <f t="shared" si="1146"/>
        <v>No</v>
      </c>
      <c r="P2380" s="1" t="s">
        <v>722</v>
      </c>
      <c r="Q2380" s="1">
        <v>80</v>
      </c>
      <c r="R2380" s="1">
        <f t="shared" si="1145"/>
        <v>0</v>
      </c>
      <c r="S2380" s="1">
        <v>80</v>
      </c>
      <c r="T2380" s="1" t="s">
        <v>30</v>
      </c>
      <c r="U2380" s="1">
        <f t="shared" si="1158"/>
        <v>0</v>
      </c>
      <c r="V2380" s="1">
        <f t="shared" si="1159"/>
        <v>0.08</v>
      </c>
      <c r="W2380" s="1" t="s">
        <v>231</v>
      </c>
      <c r="X2380" s="1" t="str">
        <f t="shared" ref="X2380:X2409" si="1160">IF(N2380="E", "Yes", "No")</f>
        <v>No</v>
      </c>
      <c r="AB2380" t="s">
        <v>487</v>
      </c>
      <c r="AC2380" t="str">
        <f t="shared" si="1156"/>
        <v>No</v>
      </c>
      <c r="AD2380" t="str">
        <f t="shared" si="1149"/>
        <v>No</v>
      </c>
      <c r="AE2380" t="str">
        <f t="shared" si="1150"/>
        <v>No</v>
      </c>
      <c r="AF2380" t="str">
        <f t="shared" si="1151"/>
        <v>No</v>
      </c>
      <c r="AG2380" t="str">
        <f t="shared" si="1152"/>
        <v>Yes</v>
      </c>
      <c r="AH2380" s="1" t="s">
        <v>348</v>
      </c>
      <c r="AI2380" t="s">
        <v>348</v>
      </c>
      <c r="AJ2380" t="str">
        <f t="shared" si="1148"/>
        <v/>
      </c>
      <c r="AK2380" t="str">
        <f t="shared" si="1154"/>
        <v/>
      </c>
      <c r="AL2380" t="str">
        <f t="shared" si="1155"/>
        <v/>
      </c>
      <c r="AM2380" t="str">
        <f t="shared" si="1141"/>
        <v/>
      </c>
      <c r="AN2380" t="str">
        <f t="shared" si="1142"/>
        <v>Pharmaceutical</v>
      </c>
      <c r="AO2380" t="str">
        <f t="shared" si="1143"/>
        <v/>
      </c>
      <c r="AP2380" t="str">
        <f t="shared" si="1144"/>
        <v/>
      </c>
    </row>
    <row r="2381" spans="1:42" hidden="1" x14ac:dyDescent="0.35">
      <c r="A2381" s="1">
        <v>440000090000005</v>
      </c>
      <c r="B2381" s="1" t="s">
        <v>589</v>
      </c>
      <c r="C2381" s="1" t="s">
        <v>590</v>
      </c>
      <c r="D2381" s="1">
        <v>2017</v>
      </c>
      <c r="E2381" s="1" t="s">
        <v>618</v>
      </c>
      <c r="F2381" s="1">
        <v>67452</v>
      </c>
      <c r="G2381" s="1" t="s">
        <v>248</v>
      </c>
      <c r="H2381" s="1" t="s">
        <v>86</v>
      </c>
      <c r="I2381" s="1" t="s">
        <v>597</v>
      </c>
      <c r="J2381" s="1">
        <v>2440</v>
      </c>
      <c r="K2381" s="1" t="s">
        <v>345</v>
      </c>
      <c r="L2381" s="1" t="s">
        <v>345</v>
      </c>
      <c r="M2381" s="1"/>
      <c r="N2381" s="1" t="s">
        <v>606</v>
      </c>
      <c r="O2381" s="1" t="str">
        <f t="shared" si="1146"/>
        <v>No</v>
      </c>
      <c r="P2381" s="1" t="s">
        <v>722</v>
      </c>
      <c r="Q2381" s="1">
        <v>192</v>
      </c>
      <c r="R2381" s="1">
        <f t="shared" si="1145"/>
        <v>0</v>
      </c>
      <c r="S2381" s="1">
        <v>192</v>
      </c>
      <c r="T2381" s="1" t="s">
        <v>30</v>
      </c>
      <c r="U2381" s="1">
        <f t="shared" si="1158"/>
        <v>0</v>
      </c>
      <c r="V2381" s="1">
        <f t="shared" si="1159"/>
        <v>0.192</v>
      </c>
      <c r="W2381" s="1" t="s">
        <v>231</v>
      </c>
      <c r="X2381" s="1" t="str">
        <f t="shared" si="1160"/>
        <v>No</v>
      </c>
      <c r="AB2381" s="1" t="s">
        <v>445</v>
      </c>
      <c r="AC2381" t="str">
        <f t="shared" si="1156"/>
        <v>No</v>
      </c>
      <c r="AD2381" t="str">
        <f t="shared" si="1149"/>
        <v>No</v>
      </c>
      <c r="AE2381" t="str">
        <f t="shared" si="1150"/>
        <v>No</v>
      </c>
      <c r="AF2381" t="str">
        <f t="shared" si="1151"/>
        <v>No</v>
      </c>
      <c r="AG2381" t="str">
        <f t="shared" si="1152"/>
        <v>Yes</v>
      </c>
      <c r="AH2381" s="1" t="s">
        <v>348</v>
      </c>
      <c r="AI2381" t="s">
        <v>348</v>
      </c>
      <c r="AJ2381" t="str">
        <f t="shared" si="1148"/>
        <v/>
      </c>
      <c r="AK2381" t="str">
        <f t="shared" si="1154"/>
        <v/>
      </c>
      <c r="AL2381" t="str">
        <f t="shared" si="1155"/>
        <v/>
      </c>
      <c r="AM2381" t="str">
        <f t="shared" si="1141"/>
        <v/>
      </c>
      <c r="AN2381" t="str">
        <f t="shared" si="1142"/>
        <v>Pharmaceutical</v>
      </c>
      <c r="AO2381" t="str">
        <f t="shared" si="1143"/>
        <v/>
      </c>
      <c r="AP2381" t="str">
        <f t="shared" si="1144"/>
        <v/>
      </c>
    </row>
    <row r="2382" spans="1:42" hidden="1" x14ac:dyDescent="0.35">
      <c r="A2382" s="1">
        <v>440000090000005</v>
      </c>
      <c r="B2382" s="1" t="s">
        <v>589</v>
      </c>
      <c r="C2382" s="1" t="s">
        <v>590</v>
      </c>
      <c r="D2382" s="1">
        <v>2017</v>
      </c>
      <c r="E2382" s="1" t="s">
        <v>618</v>
      </c>
      <c r="F2382" s="1">
        <v>67528</v>
      </c>
      <c r="G2382" s="1" t="s">
        <v>311</v>
      </c>
      <c r="H2382" s="1" t="s">
        <v>145</v>
      </c>
      <c r="I2382" s="1" t="s">
        <v>597</v>
      </c>
      <c r="J2382" s="1">
        <v>2440</v>
      </c>
      <c r="K2382" s="1" t="s">
        <v>345</v>
      </c>
      <c r="L2382" s="1" t="s">
        <v>345</v>
      </c>
      <c r="M2382" s="1"/>
      <c r="N2382" s="1" t="s">
        <v>606</v>
      </c>
      <c r="O2382" s="1" t="str">
        <f t="shared" si="1146"/>
        <v>No</v>
      </c>
      <c r="P2382" s="1" t="s">
        <v>722</v>
      </c>
      <c r="Q2382" s="1">
        <v>20</v>
      </c>
      <c r="R2382" s="1">
        <f t="shared" si="1145"/>
        <v>0</v>
      </c>
      <c r="S2382" s="1">
        <v>16</v>
      </c>
      <c r="T2382" s="1" t="s">
        <v>30</v>
      </c>
      <c r="U2382" s="1">
        <f t="shared" si="1158"/>
        <v>0</v>
      </c>
      <c r="V2382" s="1">
        <f t="shared" si="1159"/>
        <v>1.6E-2</v>
      </c>
      <c r="W2382" s="1" t="s">
        <v>231</v>
      </c>
      <c r="X2382" s="1" t="str">
        <f t="shared" si="1160"/>
        <v>No</v>
      </c>
      <c r="AB2382" t="s">
        <v>485</v>
      </c>
      <c r="AC2382" t="str">
        <f t="shared" si="1156"/>
        <v>No</v>
      </c>
      <c r="AD2382" t="str">
        <f t="shared" si="1149"/>
        <v>No</v>
      </c>
      <c r="AE2382" t="str">
        <f t="shared" si="1150"/>
        <v>No</v>
      </c>
      <c r="AF2382" t="str">
        <f t="shared" si="1151"/>
        <v>No</v>
      </c>
      <c r="AG2382" t="str">
        <f t="shared" si="1152"/>
        <v>Yes</v>
      </c>
      <c r="AH2382" s="1" t="s">
        <v>348</v>
      </c>
      <c r="AI2382" t="s">
        <v>348</v>
      </c>
      <c r="AJ2382" t="str">
        <f t="shared" si="1148"/>
        <v/>
      </c>
      <c r="AK2382" t="str">
        <f t="shared" si="1154"/>
        <v/>
      </c>
      <c r="AL2382" t="str">
        <f t="shared" si="1155"/>
        <v/>
      </c>
      <c r="AM2382" t="str">
        <f t="shared" ref="AM2382:AM2409" si="1161">IF(AF2382="Yes", "Industrial", "")</f>
        <v/>
      </c>
      <c r="AN2382" t="str">
        <f t="shared" ref="AN2382:AN2409" si="1162">IF(AG2382="Yes", "Pharmaceutical", "")</f>
        <v>Pharmaceutical</v>
      </c>
      <c r="AO2382" t="str">
        <f t="shared" ref="AO2382:AO2409" si="1163">IF(AH2382="Yes", "PAH", "")</f>
        <v/>
      </c>
      <c r="AP2382" t="str">
        <f t="shared" ref="AP2382:AP2409" si="1164">IF(AI2382="Yes", "Other", "")</f>
        <v/>
      </c>
    </row>
    <row r="2383" spans="1:42" hidden="1" x14ac:dyDescent="0.35">
      <c r="A2383" s="1">
        <v>440000090000005</v>
      </c>
      <c r="B2383" s="1" t="s">
        <v>589</v>
      </c>
      <c r="C2383" s="1" t="s">
        <v>590</v>
      </c>
      <c r="D2383" s="1">
        <v>2017</v>
      </c>
      <c r="E2383" s="1" t="s">
        <v>618</v>
      </c>
      <c r="F2383" s="1">
        <v>67531</v>
      </c>
      <c r="G2383" s="1" t="s">
        <v>314</v>
      </c>
      <c r="H2383" s="1" t="s">
        <v>148</v>
      </c>
      <c r="I2383" s="1" t="s">
        <v>597</v>
      </c>
      <c r="J2383" s="1">
        <v>2440</v>
      </c>
      <c r="K2383" s="1" t="s">
        <v>345</v>
      </c>
      <c r="L2383" s="1" t="s">
        <v>345</v>
      </c>
      <c r="M2383" s="1"/>
      <c r="N2383" s="1" t="s">
        <v>606</v>
      </c>
      <c r="O2383" s="1" t="str">
        <f t="shared" si="1146"/>
        <v>No</v>
      </c>
      <c r="P2383" s="1" t="s">
        <v>722</v>
      </c>
      <c r="Q2383" s="1">
        <v>140</v>
      </c>
      <c r="R2383" s="1">
        <f t="shared" si="1145"/>
        <v>0</v>
      </c>
      <c r="S2383" s="1">
        <v>97</v>
      </c>
      <c r="T2383" s="1" t="s">
        <v>30</v>
      </c>
      <c r="U2383" s="1">
        <f t="shared" si="1158"/>
        <v>0</v>
      </c>
      <c r="V2383" s="1">
        <f t="shared" si="1159"/>
        <v>9.7000000000000003E-2</v>
      </c>
      <c r="W2383" s="1" t="s">
        <v>231</v>
      </c>
      <c r="X2383" s="1" t="str">
        <f t="shared" si="1160"/>
        <v>No</v>
      </c>
      <c r="AB2383" s="1" t="s">
        <v>488</v>
      </c>
      <c r="AC2383" t="str">
        <f t="shared" si="1156"/>
        <v>No</v>
      </c>
      <c r="AD2383" t="str">
        <f t="shared" si="1149"/>
        <v>No</v>
      </c>
      <c r="AE2383" t="str">
        <f t="shared" si="1150"/>
        <v>No</v>
      </c>
      <c r="AF2383" t="str">
        <f t="shared" si="1151"/>
        <v>No</v>
      </c>
      <c r="AG2383" t="str">
        <f t="shared" si="1152"/>
        <v>Yes</v>
      </c>
      <c r="AH2383" s="1" t="s">
        <v>348</v>
      </c>
      <c r="AI2383" t="s">
        <v>348</v>
      </c>
      <c r="AJ2383" t="str">
        <f t="shared" si="1148"/>
        <v/>
      </c>
      <c r="AK2383" t="str">
        <f t="shared" si="1154"/>
        <v/>
      </c>
      <c r="AL2383" t="str">
        <f t="shared" si="1155"/>
        <v/>
      </c>
      <c r="AM2383" t="str">
        <f t="shared" si="1161"/>
        <v/>
      </c>
      <c r="AN2383" t="str">
        <f t="shared" si="1162"/>
        <v>Pharmaceutical</v>
      </c>
      <c r="AO2383" t="str">
        <f t="shared" si="1163"/>
        <v/>
      </c>
      <c r="AP2383" t="str">
        <f t="shared" si="1164"/>
        <v/>
      </c>
    </row>
    <row r="2384" spans="1:42" hidden="1" x14ac:dyDescent="0.35">
      <c r="A2384" s="1">
        <v>440000090000005</v>
      </c>
      <c r="B2384" s="1" t="s">
        <v>589</v>
      </c>
      <c r="C2384" s="1" t="s">
        <v>590</v>
      </c>
      <c r="D2384" s="1">
        <v>2017</v>
      </c>
      <c r="E2384" s="1" t="s">
        <v>618</v>
      </c>
      <c r="F2384" s="1">
        <v>67503</v>
      </c>
      <c r="G2384" s="1" t="s">
        <v>290</v>
      </c>
      <c r="H2384" s="1" t="s">
        <v>126</v>
      </c>
      <c r="I2384" s="1" t="s">
        <v>597</v>
      </c>
      <c r="J2384" s="1">
        <v>2440</v>
      </c>
      <c r="K2384" s="1" t="s">
        <v>345</v>
      </c>
      <c r="L2384" s="1" t="s">
        <v>345</v>
      </c>
      <c r="M2384" s="1"/>
      <c r="N2384" s="1" t="s">
        <v>606</v>
      </c>
      <c r="O2384" s="1" t="str">
        <f t="shared" si="1146"/>
        <v>No</v>
      </c>
      <c r="P2384" s="1" t="s">
        <v>722</v>
      </c>
      <c r="Q2384" s="1">
        <v>65</v>
      </c>
      <c r="R2384" s="1">
        <f t="shared" ref="R2384:R2409" si="1165">IF(O2384="No", 0, Q2384)</f>
        <v>0</v>
      </c>
      <c r="S2384" s="1">
        <v>30</v>
      </c>
      <c r="T2384" s="1" t="s">
        <v>30</v>
      </c>
      <c r="U2384" s="1">
        <f t="shared" si="1158"/>
        <v>0</v>
      </c>
      <c r="V2384" s="1">
        <f t="shared" si="1159"/>
        <v>0.03</v>
      </c>
      <c r="W2384" s="1" t="s">
        <v>231</v>
      </c>
      <c r="X2384" s="1" t="str">
        <f t="shared" si="1160"/>
        <v>No</v>
      </c>
      <c r="AB2384" s="1" t="s">
        <v>465</v>
      </c>
      <c r="AC2384" t="str">
        <f t="shared" si="1156"/>
        <v>No</v>
      </c>
      <c r="AD2384" t="str">
        <f t="shared" si="1149"/>
        <v>No</v>
      </c>
      <c r="AE2384" t="str">
        <f t="shared" si="1150"/>
        <v>No</v>
      </c>
      <c r="AF2384" t="str">
        <f t="shared" si="1151"/>
        <v>No</v>
      </c>
      <c r="AG2384" t="str">
        <f t="shared" si="1152"/>
        <v>Yes</v>
      </c>
      <c r="AH2384" s="1" t="s">
        <v>348</v>
      </c>
      <c r="AI2384" t="s">
        <v>348</v>
      </c>
      <c r="AJ2384" t="str">
        <f t="shared" si="1148"/>
        <v/>
      </c>
      <c r="AK2384" t="str">
        <f t="shared" si="1154"/>
        <v/>
      </c>
      <c r="AL2384" t="str">
        <f t="shared" si="1155"/>
        <v/>
      </c>
      <c r="AM2384" t="str">
        <f t="shared" si="1161"/>
        <v/>
      </c>
      <c r="AN2384" t="str">
        <f t="shared" si="1162"/>
        <v>Pharmaceutical</v>
      </c>
      <c r="AO2384" t="str">
        <f t="shared" si="1163"/>
        <v/>
      </c>
      <c r="AP2384" t="str">
        <f t="shared" si="1164"/>
        <v/>
      </c>
    </row>
    <row r="2385" spans="1:42" hidden="1" x14ac:dyDescent="0.35">
      <c r="A2385" s="1">
        <v>440000090000005</v>
      </c>
      <c r="B2385" s="1" t="s">
        <v>589</v>
      </c>
      <c r="C2385" s="1" t="s">
        <v>590</v>
      </c>
      <c r="D2385" s="1">
        <v>2017</v>
      </c>
      <c r="E2385" s="1" t="s">
        <v>618</v>
      </c>
      <c r="F2385" s="1">
        <v>67476</v>
      </c>
      <c r="G2385" s="1" t="s">
        <v>267</v>
      </c>
      <c r="H2385" s="1" t="s">
        <v>104</v>
      </c>
      <c r="I2385" s="1" t="s">
        <v>597</v>
      </c>
      <c r="J2385" s="1">
        <v>2440</v>
      </c>
      <c r="K2385" s="1" t="s">
        <v>345</v>
      </c>
      <c r="L2385" s="1" t="s">
        <v>345</v>
      </c>
      <c r="M2385" s="1"/>
      <c r="N2385" s="1" t="s">
        <v>606</v>
      </c>
      <c r="O2385" s="1" t="str">
        <f t="shared" si="1146"/>
        <v>No</v>
      </c>
      <c r="P2385" s="1" t="s">
        <v>722</v>
      </c>
      <c r="Q2385" s="1">
        <v>104</v>
      </c>
      <c r="R2385" s="1">
        <f t="shared" si="1165"/>
        <v>0</v>
      </c>
      <c r="S2385" s="1">
        <v>104</v>
      </c>
      <c r="T2385" s="1" t="s">
        <v>30</v>
      </c>
      <c r="U2385" s="1">
        <f t="shared" si="1158"/>
        <v>0</v>
      </c>
      <c r="V2385" s="1">
        <f t="shared" si="1159"/>
        <v>0.104</v>
      </c>
      <c r="W2385" s="1" t="s">
        <v>231</v>
      </c>
      <c r="X2385" s="1" t="str">
        <f t="shared" si="1160"/>
        <v>No</v>
      </c>
      <c r="AB2385" s="1" t="s">
        <v>443</v>
      </c>
      <c r="AC2385" t="str">
        <f t="shared" si="1156"/>
        <v>No</v>
      </c>
      <c r="AD2385" t="str">
        <f t="shared" si="1149"/>
        <v>No</v>
      </c>
      <c r="AE2385" t="str">
        <f t="shared" si="1150"/>
        <v>No</v>
      </c>
      <c r="AF2385" t="str">
        <f t="shared" si="1151"/>
        <v>No</v>
      </c>
      <c r="AG2385" t="str">
        <f t="shared" si="1152"/>
        <v>Yes</v>
      </c>
      <c r="AH2385" s="1" t="s">
        <v>348</v>
      </c>
      <c r="AI2385" t="s">
        <v>348</v>
      </c>
      <c r="AJ2385" t="str">
        <f t="shared" si="1148"/>
        <v/>
      </c>
      <c r="AK2385" t="str">
        <f t="shared" si="1154"/>
        <v/>
      </c>
      <c r="AL2385" t="str">
        <f t="shared" si="1155"/>
        <v/>
      </c>
      <c r="AM2385" t="str">
        <f t="shared" si="1161"/>
        <v/>
      </c>
      <c r="AN2385" t="str">
        <f t="shared" si="1162"/>
        <v>Pharmaceutical</v>
      </c>
      <c r="AO2385" t="str">
        <f t="shared" si="1163"/>
        <v/>
      </c>
      <c r="AP2385" t="str">
        <f t="shared" si="1164"/>
        <v/>
      </c>
    </row>
    <row r="2386" spans="1:42" hidden="1" x14ac:dyDescent="0.35">
      <c r="A2386" s="1">
        <v>440000090000005</v>
      </c>
      <c r="B2386" s="1" t="s">
        <v>589</v>
      </c>
      <c r="C2386" s="1" t="s">
        <v>590</v>
      </c>
      <c r="D2386" s="1">
        <v>2017</v>
      </c>
      <c r="E2386" s="1" t="s">
        <v>618</v>
      </c>
      <c r="F2386" s="1">
        <v>67454</v>
      </c>
      <c r="G2386" s="1" t="s">
        <v>249</v>
      </c>
      <c r="H2386" s="1" t="s">
        <v>87</v>
      </c>
      <c r="I2386" s="1" t="s">
        <v>597</v>
      </c>
      <c r="J2386" s="1">
        <v>2440</v>
      </c>
      <c r="K2386" s="1" t="s">
        <v>345</v>
      </c>
      <c r="L2386" s="1" t="s">
        <v>561</v>
      </c>
      <c r="M2386" s="1"/>
      <c r="N2386" s="1" t="s">
        <v>606</v>
      </c>
      <c r="O2386" s="1" t="str">
        <f t="shared" si="1146"/>
        <v>No</v>
      </c>
      <c r="P2386" s="1" t="s">
        <v>722</v>
      </c>
      <c r="Q2386" s="1">
        <v>26</v>
      </c>
      <c r="R2386" s="1">
        <f t="shared" si="1165"/>
        <v>0</v>
      </c>
      <c r="S2386" s="1">
        <v>20</v>
      </c>
      <c r="T2386" s="1" t="s">
        <v>30</v>
      </c>
      <c r="U2386" s="1">
        <f t="shared" si="1158"/>
        <v>0</v>
      </c>
      <c r="V2386" s="1">
        <f t="shared" si="1159"/>
        <v>0.02</v>
      </c>
      <c r="W2386" s="1" t="s">
        <v>231</v>
      </c>
      <c r="X2386" s="1" t="str">
        <f t="shared" si="1160"/>
        <v>No</v>
      </c>
      <c r="AB2386" t="s">
        <v>425</v>
      </c>
      <c r="AC2386" t="str">
        <f t="shared" si="1156"/>
        <v>No</v>
      </c>
      <c r="AD2386" t="str">
        <f t="shared" si="1149"/>
        <v>No</v>
      </c>
      <c r="AE2386" t="str">
        <f t="shared" si="1150"/>
        <v>No</v>
      </c>
      <c r="AF2386" t="str">
        <f t="shared" si="1151"/>
        <v>Yes</v>
      </c>
      <c r="AG2386" t="str">
        <f t="shared" si="1152"/>
        <v>Yes</v>
      </c>
      <c r="AH2386" s="1" t="s">
        <v>348</v>
      </c>
      <c r="AI2386" t="s">
        <v>348</v>
      </c>
      <c r="AJ2386" t="str">
        <f t="shared" si="1148"/>
        <v/>
      </c>
      <c r="AK2386" t="str">
        <f t="shared" si="1154"/>
        <v/>
      </c>
      <c r="AL2386" t="str">
        <f t="shared" si="1155"/>
        <v/>
      </c>
      <c r="AM2386" t="str">
        <f t="shared" si="1161"/>
        <v>Industrial</v>
      </c>
      <c r="AN2386" t="str">
        <f t="shared" si="1162"/>
        <v>Pharmaceutical</v>
      </c>
      <c r="AO2386" t="str">
        <f t="shared" si="1163"/>
        <v/>
      </c>
      <c r="AP2386" t="str">
        <f t="shared" si="1164"/>
        <v/>
      </c>
    </row>
    <row r="2387" spans="1:42" hidden="1" x14ac:dyDescent="0.35">
      <c r="A2387" s="1">
        <v>440000090000005</v>
      </c>
      <c r="B2387" s="1" t="s">
        <v>589</v>
      </c>
      <c r="C2387" s="1" t="s">
        <v>590</v>
      </c>
      <c r="D2387" s="1">
        <v>2017</v>
      </c>
      <c r="E2387" s="1" t="s">
        <v>618</v>
      </c>
      <c r="F2387" s="1">
        <v>68015</v>
      </c>
      <c r="G2387" s="1" t="s">
        <v>332</v>
      </c>
      <c r="H2387" s="1" t="s">
        <v>163</v>
      </c>
      <c r="I2387" s="1" t="s">
        <v>597</v>
      </c>
      <c r="J2387" s="1">
        <v>2440</v>
      </c>
      <c r="K2387" s="1" t="s">
        <v>345</v>
      </c>
      <c r="L2387" s="1" t="s">
        <v>561</v>
      </c>
      <c r="M2387" s="1"/>
      <c r="N2387" s="1" t="s">
        <v>606</v>
      </c>
      <c r="O2387" s="1" t="str">
        <f t="shared" si="1146"/>
        <v>No</v>
      </c>
      <c r="P2387" s="1" t="s">
        <v>722</v>
      </c>
      <c r="Q2387" s="1">
        <v>270</v>
      </c>
      <c r="R2387" s="1">
        <f t="shared" si="1165"/>
        <v>0</v>
      </c>
      <c r="S2387" s="1">
        <v>270</v>
      </c>
      <c r="T2387" s="1" t="s">
        <v>30</v>
      </c>
      <c r="U2387" s="1">
        <f t="shared" si="1158"/>
        <v>0</v>
      </c>
      <c r="V2387" s="1">
        <f t="shared" si="1159"/>
        <v>0.27</v>
      </c>
      <c r="W2387" s="1" t="s">
        <v>318</v>
      </c>
      <c r="X2387" s="1" t="str">
        <f t="shared" si="1160"/>
        <v>No</v>
      </c>
      <c r="AB2387" t="s">
        <v>501</v>
      </c>
      <c r="AC2387" t="str">
        <f t="shared" si="1156"/>
        <v>No</v>
      </c>
      <c r="AD2387" t="str">
        <f t="shared" si="1149"/>
        <v>No</v>
      </c>
      <c r="AE2387" t="str">
        <f t="shared" si="1150"/>
        <v>No</v>
      </c>
      <c r="AF2387" t="str">
        <f t="shared" si="1151"/>
        <v>Yes</v>
      </c>
      <c r="AG2387" t="str">
        <f t="shared" si="1152"/>
        <v>Yes</v>
      </c>
      <c r="AH2387" s="1" t="s">
        <v>348</v>
      </c>
      <c r="AI2387" t="s">
        <v>348</v>
      </c>
      <c r="AJ2387" t="str">
        <f t="shared" si="1148"/>
        <v/>
      </c>
      <c r="AK2387" t="str">
        <f t="shared" si="1154"/>
        <v/>
      </c>
      <c r="AL2387" t="str">
        <f t="shared" si="1155"/>
        <v/>
      </c>
      <c r="AM2387" t="str">
        <f t="shared" si="1161"/>
        <v>Industrial</v>
      </c>
      <c r="AN2387" t="str">
        <f t="shared" si="1162"/>
        <v>Pharmaceutical</v>
      </c>
      <c r="AO2387" t="str">
        <f t="shared" si="1163"/>
        <v/>
      </c>
      <c r="AP2387" t="str">
        <f t="shared" si="1164"/>
        <v/>
      </c>
    </row>
    <row r="2388" spans="1:42" hidden="1" x14ac:dyDescent="0.35">
      <c r="A2388" s="1">
        <v>440000090000005</v>
      </c>
      <c r="B2388" s="1" t="s">
        <v>589</v>
      </c>
      <c r="C2388" s="1" t="s">
        <v>590</v>
      </c>
      <c r="D2388" s="1">
        <v>2017</v>
      </c>
      <c r="E2388" s="1" t="s">
        <v>618</v>
      </c>
      <c r="F2388" s="1">
        <v>67471</v>
      </c>
      <c r="G2388" s="1" t="s">
        <v>264</v>
      </c>
      <c r="H2388" s="1" t="s">
        <v>101</v>
      </c>
      <c r="I2388" s="1" t="s">
        <v>597</v>
      </c>
      <c r="J2388" s="1">
        <v>2440</v>
      </c>
      <c r="K2388" s="1" t="s">
        <v>345</v>
      </c>
      <c r="L2388" s="1" t="s">
        <v>561</v>
      </c>
      <c r="M2388" s="1"/>
      <c r="N2388" s="1" t="s">
        <v>606</v>
      </c>
      <c r="O2388" s="1" t="str">
        <f t="shared" ref="O2388:O2400" si="1166">IF(N2388="&lt;", "No", "Yes")</f>
        <v>No</v>
      </c>
      <c r="P2388" s="1" t="s">
        <v>722</v>
      </c>
      <c r="Q2388" s="1">
        <v>20</v>
      </c>
      <c r="R2388" s="1">
        <f t="shared" si="1165"/>
        <v>0</v>
      </c>
      <c r="S2388" s="1">
        <v>18</v>
      </c>
      <c r="T2388" s="1" t="s">
        <v>30</v>
      </c>
      <c r="U2388" s="1">
        <f t="shared" si="1158"/>
        <v>0</v>
      </c>
      <c r="V2388" s="1">
        <f t="shared" si="1159"/>
        <v>1.7999999999999999E-2</v>
      </c>
      <c r="W2388" s="1" t="s">
        <v>231</v>
      </c>
      <c r="X2388" s="1" t="str">
        <f t="shared" si="1160"/>
        <v>No</v>
      </c>
      <c r="AB2388" t="s">
        <v>440</v>
      </c>
      <c r="AC2388" t="str">
        <f t="shared" si="1156"/>
        <v>No</v>
      </c>
      <c r="AD2388" t="str">
        <f t="shared" si="1149"/>
        <v>No</v>
      </c>
      <c r="AE2388" t="str">
        <f t="shared" si="1150"/>
        <v>No</v>
      </c>
      <c r="AF2388" t="str">
        <f t="shared" si="1151"/>
        <v>Yes</v>
      </c>
      <c r="AG2388" t="str">
        <f t="shared" si="1152"/>
        <v>Yes</v>
      </c>
      <c r="AH2388" s="1" t="s">
        <v>348</v>
      </c>
      <c r="AI2388" t="s">
        <v>348</v>
      </c>
      <c r="AJ2388" t="str">
        <f t="shared" si="1148"/>
        <v/>
      </c>
      <c r="AK2388" t="str">
        <f t="shared" si="1154"/>
        <v/>
      </c>
      <c r="AL2388" t="str">
        <f t="shared" si="1155"/>
        <v/>
      </c>
      <c r="AM2388" t="str">
        <f t="shared" si="1161"/>
        <v>Industrial</v>
      </c>
      <c r="AN2388" t="str">
        <f t="shared" si="1162"/>
        <v>Pharmaceutical</v>
      </c>
      <c r="AO2388" t="str">
        <f t="shared" si="1163"/>
        <v/>
      </c>
      <c r="AP2388" t="str">
        <f t="shared" si="1164"/>
        <v/>
      </c>
    </row>
    <row r="2389" spans="1:42" hidden="1" x14ac:dyDescent="0.35">
      <c r="A2389" s="1">
        <v>440000090000005</v>
      </c>
      <c r="B2389" s="1" t="s">
        <v>589</v>
      </c>
      <c r="C2389" s="1" t="s">
        <v>590</v>
      </c>
      <c r="D2389" s="1">
        <v>2017</v>
      </c>
      <c r="E2389" s="1" t="s">
        <v>618</v>
      </c>
      <c r="F2389" s="1">
        <v>34475</v>
      </c>
      <c r="G2389" s="1" t="s">
        <v>599</v>
      </c>
      <c r="H2389" s="1" t="s">
        <v>19</v>
      </c>
      <c r="I2389" s="1" t="s">
        <v>596</v>
      </c>
      <c r="J2389" s="1">
        <v>4433</v>
      </c>
      <c r="K2389" s="1" t="s">
        <v>614</v>
      </c>
      <c r="L2389" s="1" t="s">
        <v>548</v>
      </c>
      <c r="M2389" s="1"/>
      <c r="N2389" s="1" t="s">
        <v>606</v>
      </c>
      <c r="O2389" s="1" t="str">
        <f t="shared" si="1166"/>
        <v>No</v>
      </c>
      <c r="P2389" s="1" t="s">
        <v>722</v>
      </c>
      <c r="Q2389" s="1">
        <v>0.16</v>
      </c>
      <c r="R2389" s="1">
        <f t="shared" si="1165"/>
        <v>0</v>
      </c>
      <c r="S2389" s="1">
        <v>0.16</v>
      </c>
      <c r="T2389" s="1" t="s">
        <v>7</v>
      </c>
      <c r="U2389" s="1">
        <f>R2389/1</f>
        <v>0</v>
      </c>
      <c r="V2389" s="1">
        <f>S2389</f>
        <v>0.16</v>
      </c>
      <c r="W2389" s="1" t="s">
        <v>177</v>
      </c>
      <c r="X2389" s="1" t="str">
        <f t="shared" si="1160"/>
        <v>No</v>
      </c>
      <c r="AB2389" t="s">
        <v>360</v>
      </c>
      <c r="AC2389" t="str">
        <f t="shared" si="1156"/>
        <v>No</v>
      </c>
      <c r="AD2389" t="str">
        <f t="shared" si="1149"/>
        <v>Yes</v>
      </c>
      <c r="AE2389" t="str">
        <f t="shared" si="1150"/>
        <v>Yes</v>
      </c>
      <c r="AF2389" t="str">
        <f t="shared" si="1151"/>
        <v>Yes</v>
      </c>
      <c r="AG2389" t="str">
        <f t="shared" si="1152"/>
        <v>Yes</v>
      </c>
      <c r="AH2389" t="s">
        <v>348</v>
      </c>
      <c r="AI2389" t="s">
        <v>348</v>
      </c>
      <c r="AJ2389" t="str">
        <f t="shared" si="1148"/>
        <v/>
      </c>
      <c r="AK2389" t="str">
        <f t="shared" si="1154"/>
        <v>PCP</v>
      </c>
      <c r="AL2389" t="str">
        <f t="shared" si="1155"/>
        <v>Consumer</v>
      </c>
      <c r="AM2389" t="str">
        <f t="shared" si="1161"/>
        <v>Industrial</v>
      </c>
      <c r="AN2389" t="str">
        <f t="shared" si="1162"/>
        <v>Pharmaceutical</v>
      </c>
      <c r="AO2389" t="str">
        <f t="shared" si="1163"/>
        <v/>
      </c>
      <c r="AP2389" t="str">
        <f t="shared" si="1164"/>
        <v/>
      </c>
    </row>
    <row r="2390" spans="1:42" hidden="1" x14ac:dyDescent="0.35">
      <c r="A2390" s="1">
        <v>440000090000005</v>
      </c>
      <c r="B2390" s="1" t="s">
        <v>589</v>
      </c>
      <c r="C2390" s="1" t="s">
        <v>590</v>
      </c>
      <c r="D2390" s="1">
        <v>2017</v>
      </c>
      <c r="E2390" s="1" t="s">
        <v>618</v>
      </c>
      <c r="F2390" s="1">
        <v>67494</v>
      </c>
      <c r="G2390" s="1" t="s">
        <v>281</v>
      </c>
      <c r="H2390" s="1" t="s">
        <v>117</v>
      </c>
      <c r="I2390" s="1" t="s">
        <v>597</v>
      </c>
      <c r="J2390" s="1">
        <v>2440</v>
      </c>
      <c r="K2390" s="1" t="s">
        <v>345</v>
      </c>
      <c r="L2390" s="1" t="s">
        <v>566</v>
      </c>
      <c r="M2390" s="1"/>
      <c r="N2390" s="1" t="s">
        <v>606</v>
      </c>
      <c r="O2390" s="1" t="str">
        <f t="shared" si="1166"/>
        <v>No</v>
      </c>
      <c r="P2390" s="1" t="s">
        <v>722</v>
      </c>
      <c r="Q2390" s="1">
        <v>200</v>
      </c>
      <c r="R2390" s="1">
        <f t="shared" si="1165"/>
        <v>0</v>
      </c>
      <c r="S2390" s="1">
        <v>80</v>
      </c>
      <c r="T2390" s="1" t="s">
        <v>30</v>
      </c>
      <c r="U2390" s="1">
        <f t="shared" ref="U2390:V2394" si="1167">R2390/1000</f>
        <v>0</v>
      </c>
      <c r="V2390" s="1">
        <f t="shared" si="1167"/>
        <v>0.08</v>
      </c>
      <c r="W2390" s="1" t="s">
        <v>231</v>
      </c>
      <c r="X2390" s="1" t="str">
        <f t="shared" si="1160"/>
        <v>No</v>
      </c>
      <c r="AB2390" t="s">
        <v>457</v>
      </c>
      <c r="AC2390" t="str">
        <f t="shared" si="1156"/>
        <v>No</v>
      </c>
      <c r="AD2390" t="str">
        <f t="shared" si="1149"/>
        <v>Yes</v>
      </c>
      <c r="AE2390" t="str">
        <f t="shared" si="1150"/>
        <v>No</v>
      </c>
      <c r="AF2390" t="str">
        <f t="shared" si="1151"/>
        <v>Yes</v>
      </c>
      <c r="AG2390" t="str">
        <f t="shared" si="1152"/>
        <v>Yes</v>
      </c>
      <c r="AH2390" s="1" t="s">
        <v>348</v>
      </c>
      <c r="AI2390" t="s">
        <v>348</v>
      </c>
      <c r="AJ2390" t="str">
        <f t="shared" si="1148"/>
        <v/>
      </c>
      <c r="AK2390" t="str">
        <f t="shared" si="1154"/>
        <v>PCP</v>
      </c>
      <c r="AL2390" t="str">
        <f t="shared" si="1155"/>
        <v/>
      </c>
      <c r="AM2390" t="str">
        <f t="shared" si="1161"/>
        <v>Industrial</v>
      </c>
      <c r="AN2390" t="str">
        <f t="shared" si="1162"/>
        <v>Pharmaceutical</v>
      </c>
      <c r="AO2390" t="str">
        <f t="shared" si="1163"/>
        <v/>
      </c>
      <c r="AP2390" t="str">
        <f t="shared" si="1164"/>
        <v/>
      </c>
    </row>
    <row r="2391" spans="1:42" hidden="1" x14ac:dyDescent="0.35">
      <c r="A2391" s="1">
        <v>440000090000005</v>
      </c>
      <c r="B2391" s="1" t="s">
        <v>589</v>
      </c>
      <c r="C2391" s="1" t="s">
        <v>590</v>
      </c>
      <c r="D2391" s="1">
        <v>2017</v>
      </c>
      <c r="E2391" s="1" t="s">
        <v>618</v>
      </c>
      <c r="F2391" s="1">
        <v>67455</v>
      </c>
      <c r="G2391" s="1" t="s">
        <v>250</v>
      </c>
      <c r="H2391" s="1" t="s">
        <v>88</v>
      </c>
      <c r="I2391" s="1" t="s">
        <v>597</v>
      </c>
      <c r="J2391" s="1">
        <v>2440</v>
      </c>
      <c r="K2391" s="1" t="s">
        <v>345</v>
      </c>
      <c r="L2391" s="1" t="s">
        <v>550</v>
      </c>
      <c r="M2391" s="1"/>
      <c r="N2391" s="1" t="s">
        <v>606</v>
      </c>
      <c r="O2391" s="1" t="str">
        <f t="shared" si="1166"/>
        <v>No</v>
      </c>
      <c r="P2391" s="1" t="s">
        <v>722</v>
      </c>
      <c r="Q2391" s="1">
        <v>11</v>
      </c>
      <c r="R2391" s="1">
        <f t="shared" si="1165"/>
        <v>0</v>
      </c>
      <c r="S2391" s="1">
        <v>11</v>
      </c>
      <c r="T2391" s="1" t="s">
        <v>30</v>
      </c>
      <c r="U2391" s="1">
        <f t="shared" si="1167"/>
        <v>0</v>
      </c>
      <c r="V2391" s="1">
        <f t="shared" si="1167"/>
        <v>1.0999999999999999E-2</v>
      </c>
      <c r="W2391" s="1" t="s">
        <v>231</v>
      </c>
      <c r="X2391" s="1" t="str">
        <f t="shared" si="1160"/>
        <v>No</v>
      </c>
      <c r="AB2391" t="s">
        <v>426</v>
      </c>
      <c r="AC2391" s="1" t="s">
        <v>349</v>
      </c>
      <c r="AD2391" t="str">
        <f t="shared" si="1149"/>
        <v>Yes</v>
      </c>
      <c r="AE2391" t="str">
        <f t="shared" si="1150"/>
        <v>Yes</v>
      </c>
      <c r="AF2391" t="str">
        <f t="shared" si="1151"/>
        <v>No</v>
      </c>
      <c r="AG2391" t="str">
        <f t="shared" si="1152"/>
        <v>Yes</v>
      </c>
      <c r="AH2391" s="1" t="s">
        <v>348</v>
      </c>
      <c r="AI2391" t="s">
        <v>348</v>
      </c>
      <c r="AJ2391" t="str">
        <f t="shared" si="1148"/>
        <v>Pesticide</v>
      </c>
      <c r="AK2391" t="str">
        <f t="shared" si="1154"/>
        <v>PCP</v>
      </c>
      <c r="AL2391" t="str">
        <f t="shared" si="1155"/>
        <v>Consumer</v>
      </c>
      <c r="AM2391" t="str">
        <f t="shared" si="1161"/>
        <v/>
      </c>
      <c r="AN2391" t="str">
        <f t="shared" si="1162"/>
        <v>Pharmaceutical</v>
      </c>
      <c r="AO2391" t="str">
        <f t="shared" si="1163"/>
        <v/>
      </c>
      <c r="AP2391" t="str">
        <f t="shared" si="1164"/>
        <v/>
      </c>
    </row>
    <row r="2392" spans="1:42" hidden="1" x14ac:dyDescent="0.35">
      <c r="A2392" s="1">
        <v>440000090000005</v>
      </c>
      <c r="B2392" s="1" t="s">
        <v>589</v>
      </c>
      <c r="C2392" s="1" t="s">
        <v>590</v>
      </c>
      <c r="D2392" s="1">
        <v>2017</v>
      </c>
      <c r="E2392" s="1" t="s">
        <v>618</v>
      </c>
      <c r="F2392" s="1">
        <v>67508</v>
      </c>
      <c r="G2392" s="1" t="s">
        <v>295</v>
      </c>
      <c r="H2392" s="1" t="s">
        <v>131</v>
      </c>
      <c r="I2392" s="1" t="s">
        <v>597</v>
      </c>
      <c r="J2392" s="1">
        <v>2440</v>
      </c>
      <c r="K2392" s="1" t="s">
        <v>345</v>
      </c>
      <c r="L2392" s="1" t="s">
        <v>345</v>
      </c>
      <c r="M2392" s="1"/>
      <c r="N2392" s="1" t="s">
        <v>606</v>
      </c>
      <c r="O2392" s="1" t="str">
        <f t="shared" si="1166"/>
        <v>No</v>
      </c>
      <c r="P2392" s="1" t="s">
        <v>722</v>
      </c>
      <c r="Q2392" s="1">
        <v>200</v>
      </c>
      <c r="R2392" s="1">
        <f t="shared" si="1165"/>
        <v>0</v>
      </c>
      <c r="S2392" s="1">
        <v>50</v>
      </c>
      <c r="T2392" s="1" t="s">
        <v>30</v>
      </c>
      <c r="U2392" s="1">
        <f t="shared" si="1167"/>
        <v>0</v>
      </c>
      <c r="V2392" s="1">
        <f t="shared" si="1167"/>
        <v>0.05</v>
      </c>
      <c r="W2392" s="1" t="s">
        <v>231</v>
      </c>
      <c r="X2392" s="1" t="str">
        <f t="shared" si="1160"/>
        <v>No</v>
      </c>
      <c r="AB2392" t="s">
        <v>470</v>
      </c>
      <c r="AC2392" t="str">
        <f>IF(ISNUMBER(SEARCH("Pesticide, active_ingredient", AB2392)), "Yes", "No")</f>
        <v>No</v>
      </c>
      <c r="AD2392" t="str">
        <f t="shared" si="1149"/>
        <v>No</v>
      </c>
      <c r="AE2392" t="str">
        <f t="shared" si="1150"/>
        <v>No</v>
      </c>
      <c r="AF2392" t="str">
        <f t="shared" si="1151"/>
        <v>No</v>
      </c>
      <c r="AG2392" t="str">
        <f t="shared" si="1152"/>
        <v>Yes</v>
      </c>
      <c r="AH2392" s="1" t="s">
        <v>348</v>
      </c>
      <c r="AI2392" t="s">
        <v>348</v>
      </c>
      <c r="AJ2392" t="str">
        <f t="shared" si="1148"/>
        <v/>
      </c>
      <c r="AK2392" t="str">
        <f t="shared" si="1154"/>
        <v/>
      </c>
      <c r="AL2392" t="str">
        <f t="shared" si="1155"/>
        <v/>
      </c>
      <c r="AM2392" t="str">
        <f t="shared" si="1161"/>
        <v/>
      </c>
      <c r="AN2392" t="str">
        <f t="shared" si="1162"/>
        <v>Pharmaceutical</v>
      </c>
      <c r="AO2392" t="str">
        <f t="shared" si="1163"/>
        <v/>
      </c>
      <c r="AP2392" t="str">
        <f t="shared" si="1164"/>
        <v/>
      </c>
    </row>
    <row r="2393" spans="1:42" hidden="1" x14ac:dyDescent="0.35">
      <c r="A2393" s="1">
        <v>440000090000005</v>
      </c>
      <c r="B2393" s="1" t="s">
        <v>589</v>
      </c>
      <c r="C2393" s="1" t="s">
        <v>590</v>
      </c>
      <c r="D2393" s="1">
        <v>2017</v>
      </c>
      <c r="E2393" s="1" t="s">
        <v>618</v>
      </c>
      <c r="F2393" s="1">
        <v>67517</v>
      </c>
      <c r="G2393" s="1" t="s">
        <v>302</v>
      </c>
      <c r="H2393" s="1" t="s">
        <v>136</v>
      </c>
      <c r="I2393" s="1" t="s">
        <v>597</v>
      </c>
      <c r="J2393" s="1">
        <v>2440</v>
      </c>
      <c r="K2393" s="1" t="s">
        <v>345</v>
      </c>
      <c r="L2393" s="1" t="s">
        <v>345</v>
      </c>
      <c r="M2393" s="1"/>
      <c r="N2393" s="1" t="s">
        <v>606</v>
      </c>
      <c r="O2393" s="1" t="str">
        <f t="shared" si="1166"/>
        <v>No</v>
      </c>
      <c r="P2393" s="1" t="s">
        <v>722</v>
      </c>
      <c r="Q2393" s="1">
        <v>15</v>
      </c>
      <c r="R2393" s="1">
        <f t="shared" si="1165"/>
        <v>0</v>
      </c>
      <c r="S2393" s="1">
        <v>7.4</v>
      </c>
      <c r="T2393" s="1" t="s">
        <v>30</v>
      </c>
      <c r="U2393" s="1">
        <f t="shared" si="1167"/>
        <v>0</v>
      </c>
      <c r="V2393" s="1">
        <f t="shared" si="1167"/>
        <v>7.4000000000000003E-3</v>
      </c>
      <c r="W2393" s="1" t="s">
        <v>231</v>
      </c>
      <c r="X2393" s="1" t="str">
        <f t="shared" si="1160"/>
        <v>No</v>
      </c>
      <c r="AB2393" s="1" t="s">
        <v>478</v>
      </c>
      <c r="AC2393" t="str">
        <f>IF(ISNUMBER(SEARCH("Pesticide, active_ingredient", AB2393)), "Yes", "No")</f>
        <v>No</v>
      </c>
      <c r="AD2393" t="str">
        <f t="shared" si="1149"/>
        <v>No</v>
      </c>
      <c r="AE2393" t="str">
        <f t="shared" si="1150"/>
        <v>No</v>
      </c>
      <c r="AF2393" t="str">
        <f t="shared" si="1151"/>
        <v>No</v>
      </c>
      <c r="AG2393" t="str">
        <f t="shared" si="1152"/>
        <v>Yes</v>
      </c>
      <c r="AH2393" s="1" t="s">
        <v>348</v>
      </c>
      <c r="AI2393" t="s">
        <v>348</v>
      </c>
      <c r="AJ2393" t="str">
        <f t="shared" si="1148"/>
        <v/>
      </c>
      <c r="AK2393" t="str">
        <f t="shared" si="1154"/>
        <v/>
      </c>
      <c r="AL2393" t="str">
        <f t="shared" si="1155"/>
        <v/>
      </c>
      <c r="AM2393" t="str">
        <f t="shared" si="1161"/>
        <v/>
      </c>
      <c r="AN2393" t="str">
        <f t="shared" si="1162"/>
        <v>Pharmaceutical</v>
      </c>
      <c r="AO2393" t="str">
        <f t="shared" si="1163"/>
        <v/>
      </c>
      <c r="AP2393" t="str">
        <f t="shared" si="1164"/>
        <v/>
      </c>
    </row>
    <row r="2394" spans="1:42" hidden="1" x14ac:dyDescent="0.35">
      <c r="A2394" s="1">
        <v>440000090000005</v>
      </c>
      <c r="B2394" s="1" t="s">
        <v>589</v>
      </c>
      <c r="C2394" s="1" t="s">
        <v>590</v>
      </c>
      <c r="D2394" s="1">
        <v>2017</v>
      </c>
      <c r="E2394" s="1" t="s">
        <v>618</v>
      </c>
      <c r="F2394" s="1">
        <v>67475</v>
      </c>
      <c r="G2394" s="1" t="s">
        <v>266</v>
      </c>
      <c r="H2394" s="1" t="s">
        <v>103</v>
      </c>
      <c r="I2394" s="1" t="s">
        <v>597</v>
      </c>
      <c r="J2394" s="1">
        <v>2440</v>
      </c>
      <c r="K2394" s="1" t="s">
        <v>345</v>
      </c>
      <c r="L2394" s="1" t="s">
        <v>566</v>
      </c>
      <c r="M2394" s="1"/>
      <c r="N2394" s="1" t="s">
        <v>606</v>
      </c>
      <c r="O2394" s="1" t="str">
        <f t="shared" si="1166"/>
        <v>No</v>
      </c>
      <c r="P2394" s="1" t="s">
        <v>722</v>
      </c>
      <c r="Q2394" s="1">
        <v>5.2</v>
      </c>
      <c r="R2394" s="1">
        <f t="shared" si="1165"/>
        <v>0</v>
      </c>
      <c r="S2394" s="1">
        <v>5.2</v>
      </c>
      <c r="T2394" s="1" t="s">
        <v>30</v>
      </c>
      <c r="U2394" s="1">
        <f t="shared" si="1167"/>
        <v>0</v>
      </c>
      <c r="V2394" s="1">
        <f t="shared" si="1167"/>
        <v>5.1999999999999998E-3</v>
      </c>
      <c r="W2394" s="1" t="s">
        <v>231</v>
      </c>
      <c r="X2394" s="1" t="str">
        <f t="shared" si="1160"/>
        <v>No</v>
      </c>
      <c r="AB2394" t="s">
        <v>442</v>
      </c>
      <c r="AC2394" t="str">
        <f>IF(ISNUMBER(SEARCH("Pesticide, active_ingredient", AB2394)), "Yes", "No")</f>
        <v>No</v>
      </c>
      <c r="AD2394" t="str">
        <f t="shared" si="1149"/>
        <v>Yes</v>
      </c>
      <c r="AE2394" t="str">
        <f t="shared" si="1150"/>
        <v>No</v>
      </c>
      <c r="AF2394" t="str">
        <f t="shared" si="1151"/>
        <v>Yes</v>
      </c>
      <c r="AG2394" t="str">
        <f t="shared" si="1152"/>
        <v>Yes</v>
      </c>
      <c r="AH2394" s="1" t="s">
        <v>348</v>
      </c>
      <c r="AI2394" t="s">
        <v>348</v>
      </c>
      <c r="AJ2394" t="str">
        <f t="shared" si="1148"/>
        <v/>
      </c>
      <c r="AK2394" t="str">
        <f t="shared" si="1154"/>
        <v>PCP</v>
      </c>
      <c r="AL2394" t="str">
        <f t="shared" si="1155"/>
        <v/>
      </c>
      <c r="AM2394" t="str">
        <f t="shared" si="1161"/>
        <v>Industrial</v>
      </c>
      <c r="AN2394" t="str">
        <f t="shared" si="1162"/>
        <v>Pharmaceutical</v>
      </c>
      <c r="AO2394" t="str">
        <f t="shared" si="1163"/>
        <v/>
      </c>
      <c r="AP2394" t="str">
        <f t="shared" si="1164"/>
        <v/>
      </c>
    </row>
    <row r="2395" spans="1:42" hidden="1" x14ac:dyDescent="0.35">
      <c r="A2395" s="1">
        <v>440000090000005</v>
      </c>
      <c r="B2395" s="1" t="s">
        <v>589</v>
      </c>
      <c r="C2395" s="1" t="s">
        <v>590</v>
      </c>
      <c r="D2395" s="1">
        <v>2017</v>
      </c>
      <c r="E2395" s="1" t="s">
        <v>618</v>
      </c>
      <c r="F2395" s="1">
        <v>32104</v>
      </c>
      <c r="G2395" s="1" t="s">
        <v>181</v>
      </c>
      <c r="H2395" s="1" t="s">
        <v>11</v>
      </c>
      <c r="I2395" s="1" t="s">
        <v>596</v>
      </c>
      <c r="J2395" s="1">
        <v>4433</v>
      </c>
      <c r="K2395" s="1" t="s">
        <v>614</v>
      </c>
      <c r="L2395" s="1" t="s">
        <v>345</v>
      </c>
      <c r="M2395" s="1" t="s">
        <v>345</v>
      </c>
      <c r="O2395" s="1" t="str">
        <f t="shared" si="1166"/>
        <v>Yes</v>
      </c>
      <c r="P2395" s="1" t="s">
        <v>349</v>
      </c>
      <c r="Q2395" s="1">
        <v>0.11</v>
      </c>
      <c r="R2395" s="1">
        <f t="shared" si="1165"/>
        <v>0.11</v>
      </c>
      <c r="S2395" s="1">
        <v>0.16</v>
      </c>
      <c r="T2395" s="1" t="s">
        <v>7</v>
      </c>
      <c r="U2395" s="1">
        <f>R2395/1</f>
        <v>0.11</v>
      </c>
      <c r="V2395" s="1">
        <f>S2395</f>
        <v>0.16</v>
      </c>
      <c r="W2395" s="1" t="s">
        <v>177</v>
      </c>
      <c r="X2395" s="1" t="str">
        <f t="shared" si="1160"/>
        <v>No</v>
      </c>
      <c r="AB2395" t="s">
        <v>353</v>
      </c>
      <c r="AC2395" t="str">
        <f>IF(ISNUMBER(SEARCH("Pesticide, active_ingredient", AB2395)), "Yes", "No")</f>
        <v>No</v>
      </c>
      <c r="AD2395" t="str">
        <f t="shared" si="1149"/>
        <v>No</v>
      </c>
      <c r="AE2395" t="str">
        <f t="shared" si="1150"/>
        <v>No</v>
      </c>
      <c r="AF2395" t="str">
        <f t="shared" si="1151"/>
        <v>No</v>
      </c>
      <c r="AG2395" t="str">
        <f t="shared" si="1152"/>
        <v>Yes</v>
      </c>
      <c r="AH2395" t="s">
        <v>348</v>
      </c>
      <c r="AI2395" t="s">
        <v>348</v>
      </c>
      <c r="AJ2395" t="str">
        <f t="shared" si="1148"/>
        <v/>
      </c>
      <c r="AK2395" t="str">
        <f t="shared" si="1154"/>
        <v/>
      </c>
      <c r="AL2395" t="str">
        <f t="shared" si="1155"/>
        <v/>
      </c>
      <c r="AM2395" t="str">
        <f t="shared" si="1161"/>
        <v/>
      </c>
      <c r="AN2395" t="str">
        <f t="shared" si="1162"/>
        <v>Pharmaceutical</v>
      </c>
      <c r="AO2395" t="str">
        <f t="shared" si="1163"/>
        <v/>
      </c>
      <c r="AP2395" t="str">
        <f t="shared" si="1164"/>
        <v/>
      </c>
    </row>
    <row r="2396" spans="1:42" hidden="1" x14ac:dyDescent="0.35">
      <c r="A2396" s="1">
        <v>440000090000005</v>
      </c>
      <c r="B2396" s="1" t="s">
        <v>589</v>
      </c>
      <c r="C2396" s="1" t="s">
        <v>590</v>
      </c>
      <c r="D2396" s="1">
        <v>2017</v>
      </c>
      <c r="E2396" s="1" t="s">
        <v>618</v>
      </c>
      <c r="F2396" s="1">
        <v>62832</v>
      </c>
      <c r="G2396" s="1" t="s">
        <v>226</v>
      </c>
      <c r="H2396" s="1" t="s">
        <v>65</v>
      </c>
      <c r="I2396" s="1" t="s">
        <v>596</v>
      </c>
      <c r="J2396" s="1">
        <v>4433</v>
      </c>
      <c r="K2396" s="1" t="s">
        <v>614</v>
      </c>
      <c r="L2396" s="1" t="s">
        <v>547</v>
      </c>
      <c r="M2396" s="1"/>
      <c r="N2396" s="1" t="s">
        <v>606</v>
      </c>
      <c r="O2396" s="1" t="str">
        <f t="shared" si="1166"/>
        <v>No</v>
      </c>
      <c r="P2396" s="1" t="s">
        <v>722</v>
      </c>
      <c r="Q2396" s="1">
        <v>6.4000000000000001E-2</v>
      </c>
      <c r="R2396" s="1">
        <f t="shared" si="1165"/>
        <v>0</v>
      </c>
      <c r="S2396" s="1">
        <v>6.4000000000000001E-2</v>
      </c>
      <c r="T2396" s="1" t="s">
        <v>7</v>
      </c>
      <c r="U2396" s="1">
        <f>R2396/1</f>
        <v>0</v>
      </c>
      <c r="V2396" s="1">
        <f>S2396</f>
        <v>6.4000000000000001E-2</v>
      </c>
      <c r="W2396" s="1" t="s">
        <v>177</v>
      </c>
      <c r="X2396" s="1" t="str">
        <f t="shared" si="1160"/>
        <v>No</v>
      </c>
      <c r="AB2396" t="s">
        <v>406</v>
      </c>
      <c r="AC2396" t="str">
        <f>IF(ISNUMBER(SEARCH("Pesticide, active_ingredient", AB2396)), "Yes", "No")</f>
        <v>No</v>
      </c>
      <c r="AD2396" t="str">
        <f t="shared" si="1149"/>
        <v>Yes</v>
      </c>
      <c r="AE2396" t="str">
        <f t="shared" si="1150"/>
        <v>Yes</v>
      </c>
      <c r="AF2396" t="str">
        <f t="shared" si="1151"/>
        <v>Yes</v>
      </c>
      <c r="AG2396" t="str">
        <f t="shared" si="1152"/>
        <v>No</v>
      </c>
      <c r="AH2396" s="1" t="s">
        <v>348</v>
      </c>
      <c r="AI2396" t="s">
        <v>348</v>
      </c>
      <c r="AJ2396" t="str">
        <f t="shared" si="1148"/>
        <v/>
      </c>
      <c r="AK2396" t="str">
        <f t="shared" si="1154"/>
        <v>PCP</v>
      </c>
      <c r="AL2396" t="str">
        <f t="shared" si="1155"/>
        <v>Consumer</v>
      </c>
      <c r="AM2396" t="str">
        <f t="shared" si="1161"/>
        <v>Industrial</v>
      </c>
      <c r="AN2396" t="str">
        <f t="shared" si="1162"/>
        <v/>
      </c>
      <c r="AO2396" t="str">
        <f t="shared" si="1163"/>
        <v/>
      </c>
      <c r="AP2396" t="str">
        <f t="shared" si="1164"/>
        <v/>
      </c>
    </row>
    <row r="2397" spans="1:42" hidden="1" x14ac:dyDescent="0.35">
      <c r="A2397" s="1">
        <v>440000090000005</v>
      </c>
      <c r="B2397" s="1" t="s">
        <v>589</v>
      </c>
      <c r="C2397" s="1" t="s">
        <v>590</v>
      </c>
      <c r="D2397" s="1">
        <v>2017</v>
      </c>
      <c r="E2397" s="1" t="s">
        <v>618</v>
      </c>
      <c r="F2397" s="1">
        <v>61708</v>
      </c>
      <c r="G2397" s="1" t="s">
        <v>202</v>
      </c>
      <c r="H2397" s="1" t="s">
        <v>35</v>
      </c>
      <c r="I2397" s="1" t="s">
        <v>596</v>
      </c>
      <c r="J2397" s="1">
        <v>4433</v>
      </c>
      <c r="K2397" s="1" t="s">
        <v>614</v>
      </c>
      <c r="L2397" s="1" t="s">
        <v>544</v>
      </c>
      <c r="M2397" s="1"/>
      <c r="N2397" s="1" t="s">
        <v>606</v>
      </c>
      <c r="O2397" s="1" t="str">
        <f t="shared" si="1166"/>
        <v>No</v>
      </c>
      <c r="P2397" s="1" t="s">
        <v>722</v>
      </c>
      <c r="Q2397" s="1">
        <v>0.32</v>
      </c>
      <c r="R2397" s="1">
        <f t="shared" si="1165"/>
        <v>0</v>
      </c>
      <c r="S2397" s="1">
        <v>0.32</v>
      </c>
      <c r="T2397" s="1" t="s">
        <v>7</v>
      </c>
      <c r="U2397" s="1">
        <f>R2397/1</f>
        <v>0</v>
      </c>
      <c r="V2397" s="1">
        <f>S2397</f>
        <v>0.32</v>
      </c>
      <c r="W2397" s="1" t="s">
        <v>177</v>
      </c>
      <c r="X2397" s="1" t="str">
        <f t="shared" si="1160"/>
        <v>No</v>
      </c>
      <c r="AB2397" s="1" t="s">
        <v>375</v>
      </c>
      <c r="AC2397" s="1" t="s">
        <v>349</v>
      </c>
      <c r="AD2397" t="str">
        <f t="shared" si="1149"/>
        <v>Yes</v>
      </c>
      <c r="AE2397" t="str">
        <f t="shared" si="1150"/>
        <v>Yes</v>
      </c>
      <c r="AF2397" t="str">
        <f t="shared" si="1151"/>
        <v>Yes</v>
      </c>
      <c r="AG2397" t="str">
        <f t="shared" si="1152"/>
        <v>Yes</v>
      </c>
      <c r="AH2397" s="1" t="s">
        <v>348</v>
      </c>
      <c r="AI2397" t="s">
        <v>348</v>
      </c>
      <c r="AJ2397" t="str">
        <f t="shared" si="1148"/>
        <v>Pesticide</v>
      </c>
      <c r="AK2397" t="str">
        <f t="shared" si="1154"/>
        <v>PCP</v>
      </c>
      <c r="AL2397" t="str">
        <f t="shared" si="1155"/>
        <v>Consumer</v>
      </c>
      <c r="AM2397" t="str">
        <f t="shared" si="1161"/>
        <v>Industrial</v>
      </c>
      <c r="AN2397" t="str">
        <f t="shared" si="1162"/>
        <v>Pharmaceutical</v>
      </c>
      <c r="AO2397" t="str">
        <f t="shared" si="1163"/>
        <v/>
      </c>
      <c r="AP2397" t="str">
        <f t="shared" si="1164"/>
        <v/>
      </c>
    </row>
    <row r="2398" spans="1:42" hidden="1" x14ac:dyDescent="0.35">
      <c r="A2398" s="1">
        <v>440000090000005</v>
      </c>
      <c r="B2398" s="1" t="s">
        <v>589</v>
      </c>
      <c r="C2398" s="1" t="s">
        <v>590</v>
      </c>
      <c r="D2398" s="1">
        <v>2017</v>
      </c>
      <c r="E2398" s="1" t="s">
        <v>618</v>
      </c>
      <c r="F2398" s="1">
        <v>62833</v>
      </c>
      <c r="G2398" s="1" t="s">
        <v>227</v>
      </c>
      <c r="H2398" s="10" t="s">
        <v>66</v>
      </c>
      <c r="I2398" s="1" t="s">
        <v>596</v>
      </c>
      <c r="J2398" s="1">
        <v>4433</v>
      </c>
      <c r="K2398" s="1" t="s">
        <v>614</v>
      </c>
      <c r="L2398" s="1" t="s">
        <v>548</v>
      </c>
      <c r="M2398" s="1" t="s">
        <v>554</v>
      </c>
      <c r="N2398" s="1" t="s">
        <v>607</v>
      </c>
      <c r="O2398" s="1" t="str">
        <f t="shared" si="1166"/>
        <v>Yes</v>
      </c>
      <c r="P2398" s="1" t="s">
        <v>349</v>
      </c>
      <c r="Q2398" s="1">
        <v>2.23E-2</v>
      </c>
      <c r="R2398" s="1">
        <f t="shared" si="1165"/>
        <v>2.23E-2</v>
      </c>
      <c r="S2398" s="1">
        <v>0.04</v>
      </c>
      <c r="T2398" s="1" t="s">
        <v>7</v>
      </c>
      <c r="U2398" s="1">
        <f>R2398/1</f>
        <v>2.23E-2</v>
      </c>
      <c r="V2398" s="1">
        <f>S2398</f>
        <v>0.04</v>
      </c>
      <c r="W2398" s="1" t="s">
        <v>177</v>
      </c>
      <c r="X2398" s="1" t="str">
        <f t="shared" si="1160"/>
        <v>Yes</v>
      </c>
      <c r="AB2398" t="s">
        <v>407</v>
      </c>
      <c r="AC2398" t="str">
        <f t="shared" ref="AC2398:AC2407" si="1168">IF(ISNUMBER(SEARCH("Pesticide, active_ingredient", AB2398)), "Yes", "No")</f>
        <v>No</v>
      </c>
      <c r="AD2398" t="str">
        <f t="shared" si="1149"/>
        <v>Yes</v>
      </c>
      <c r="AE2398" t="str">
        <f t="shared" si="1150"/>
        <v>Yes</v>
      </c>
      <c r="AF2398" t="str">
        <f t="shared" si="1151"/>
        <v>Yes</v>
      </c>
      <c r="AG2398" t="str">
        <f t="shared" si="1152"/>
        <v>Yes</v>
      </c>
      <c r="AH2398" s="1" t="s">
        <v>348</v>
      </c>
      <c r="AI2398" t="s">
        <v>348</v>
      </c>
      <c r="AJ2398" t="str">
        <f t="shared" si="1148"/>
        <v/>
      </c>
      <c r="AK2398" t="str">
        <f t="shared" si="1154"/>
        <v>PCP</v>
      </c>
      <c r="AL2398" t="str">
        <f t="shared" si="1155"/>
        <v>Consumer</v>
      </c>
      <c r="AM2398" t="str">
        <f t="shared" si="1161"/>
        <v>Industrial</v>
      </c>
      <c r="AN2398" t="str">
        <f t="shared" si="1162"/>
        <v>Pharmaceutical</v>
      </c>
      <c r="AO2398" t="str">
        <f t="shared" si="1163"/>
        <v/>
      </c>
      <c r="AP2398" t="str">
        <f t="shared" si="1164"/>
        <v/>
      </c>
    </row>
    <row r="2399" spans="1:42" hidden="1" x14ac:dyDescent="0.35">
      <c r="A2399" s="1">
        <v>440000090000005</v>
      </c>
      <c r="B2399" s="1" t="s">
        <v>589</v>
      </c>
      <c r="C2399" s="1" t="s">
        <v>590</v>
      </c>
      <c r="D2399" s="1">
        <v>2017</v>
      </c>
      <c r="E2399" s="1" t="s">
        <v>618</v>
      </c>
      <c r="F2399" s="1">
        <v>90851</v>
      </c>
      <c r="G2399" s="1" t="s">
        <v>344</v>
      </c>
      <c r="H2399" s="1"/>
      <c r="I2399" s="1" t="s">
        <v>596</v>
      </c>
      <c r="J2399" s="1">
        <v>4433</v>
      </c>
      <c r="K2399" s="1" t="s">
        <v>614</v>
      </c>
      <c r="L2399" s="1" t="s">
        <v>532</v>
      </c>
      <c r="M2399" s="1" t="s">
        <v>556</v>
      </c>
      <c r="O2399" s="1" t="str">
        <f t="shared" si="1166"/>
        <v>Yes</v>
      </c>
      <c r="P2399" s="1" t="s">
        <v>349</v>
      </c>
      <c r="Q2399" s="1">
        <v>0.11</v>
      </c>
      <c r="R2399" s="1">
        <f t="shared" si="1165"/>
        <v>0.11</v>
      </c>
      <c r="S2399" s="1" t="s">
        <v>521</v>
      </c>
      <c r="T2399" s="1" t="s">
        <v>7</v>
      </c>
      <c r="U2399" s="1">
        <f>R2399/1</f>
        <v>0.11</v>
      </c>
      <c r="V2399" s="1" t="str">
        <f>S2399</f>
        <v xml:space="preserve"> </v>
      </c>
      <c r="W2399" s="1" t="s">
        <v>177</v>
      </c>
      <c r="X2399" s="1" t="str">
        <f t="shared" si="1160"/>
        <v>No</v>
      </c>
      <c r="AB2399" t="s">
        <v>515</v>
      </c>
      <c r="AC2399" t="str">
        <f t="shared" si="1168"/>
        <v>No</v>
      </c>
      <c r="AD2399" t="str">
        <f t="shared" si="1149"/>
        <v>No</v>
      </c>
      <c r="AE2399" t="str">
        <f t="shared" si="1150"/>
        <v>No</v>
      </c>
      <c r="AF2399" t="str">
        <f t="shared" si="1151"/>
        <v>No</v>
      </c>
      <c r="AG2399" t="str">
        <f t="shared" si="1152"/>
        <v>No</v>
      </c>
      <c r="AH2399" s="1" t="s">
        <v>348</v>
      </c>
      <c r="AI2399" t="s">
        <v>349</v>
      </c>
      <c r="AJ2399" t="str">
        <f t="shared" si="1148"/>
        <v/>
      </c>
      <c r="AK2399" t="str">
        <f t="shared" si="1154"/>
        <v/>
      </c>
      <c r="AL2399" t="str">
        <f t="shared" si="1155"/>
        <v/>
      </c>
      <c r="AM2399" t="str">
        <f t="shared" si="1161"/>
        <v/>
      </c>
      <c r="AN2399" t="str">
        <f t="shared" si="1162"/>
        <v/>
      </c>
      <c r="AO2399" t="str">
        <f t="shared" si="1163"/>
        <v/>
      </c>
      <c r="AP2399" t="str">
        <f t="shared" si="1164"/>
        <v>Other</v>
      </c>
    </row>
    <row r="2400" spans="1:42" hidden="1" x14ac:dyDescent="0.35">
      <c r="A2400" s="1">
        <v>440000090000005</v>
      </c>
      <c r="B2400" s="1" t="s">
        <v>589</v>
      </c>
      <c r="C2400" s="1" t="s">
        <v>590</v>
      </c>
      <c r="D2400" s="1">
        <v>2017</v>
      </c>
      <c r="E2400" s="1" t="s">
        <v>618</v>
      </c>
      <c r="F2400" s="1">
        <v>67456</v>
      </c>
      <c r="G2400" s="1" t="s">
        <v>251</v>
      </c>
      <c r="H2400" s="1" t="s">
        <v>89</v>
      </c>
      <c r="I2400" s="1" t="s">
        <v>597</v>
      </c>
      <c r="J2400" s="1">
        <v>2440</v>
      </c>
      <c r="K2400" s="1" t="s">
        <v>345</v>
      </c>
      <c r="L2400" s="1" t="s">
        <v>561</v>
      </c>
      <c r="M2400" s="1"/>
      <c r="N2400" s="1" t="s">
        <v>606</v>
      </c>
      <c r="O2400" s="1" t="str">
        <f t="shared" si="1166"/>
        <v>No</v>
      </c>
      <c r="P2400" s="1" t="s">
        <v>722</v>
      </c>
      <c r="Q2400" s="1">
        <v>20</v>
      </c>
      <c r="R2400" s="1">
        <f t="shared" si="1165"/>
        <v>0</v>
      </c>
      <c r="S2400" s="1">
        <v>20</v>
      </c>
      <c r="T2400" s="1" t="s">
        <v>30</v>
      </c>
      <c r="U2400" s="1">
        <f>R2400/1000</f>
        <v>0</v>
      </c>
      <c r="V2400" s="1">
        <f>S2400/1000</f>
        <v>0.02</v>
      </c>
      <c r="W2400" s="1" t="s">
        <v>231</v>
      </c>
      <c r="X2400" s="1" t="str">
        <f t="shared" si="1160"/>
        <v>No</v>
      </c>
      <c r="AB2400" t="s">
        <v>427</v>
      </c>
      <c r="AC2400" t="str">
        <f t="shared" si="1168"/>
        <v>No</v>
      </c>
      <c r="AD2400" t="str">
        <f t="shared" si="1149"/>
        <v>No</v>
      </c>
      <c r="AE2400" t="str">
        <f t="shared" si="1150"/>
        <v>No</v>
      </c>
      <c r="AF2400" t="str">
        <f t="shared" si="1151"/>
        <v>Yes</v>
      </c>
      <c r="AG2400" t="str">
        <f t="shared" si="1152"/>
        <v>Yes</v>
      </c>
      <c r="AH2400" s="1" t="s">
        <v>348</v>
      </c>
      <c r="AI2400" t="s">
        <v>348</v>
      </c>
      <c r="AJ2400" t="str">
        <f t="shared" si="1148"/>
        <v/>
      </c>
      <c r="AK2400" t="str">
        <f t="shared" si="1154"/>
        <v/>
      </c>
      <c r="AL2400" t="str">
        <f t="shared" si="1155"/>
        <v/>
      </c>
      <c r="AM2400" t="str">
        <f t="shared" si="1161"/>
        <v>Industrial</v>
      </c>
      <c r="AN2400" t="str">
        <f t="shared" si="1162"/>
        <v>Pharmaceutical</v>
      </c>
      <c r="AO2400" t="str">
        <f t="shared" si="1163"/>
        <v/>
      </c>
      <c r="AP2400" t="str">
        <f t="shared" si="1164"/>
        <v/>
      </c>
    </row>
    <row r="2401" spans="1:43" hidden="1" x14ac:dyDescent="0.35">
      <c r="A2401" s="1">
        <v>440000090000005</v>
      </c>
      <c r="B2401" s="1" t="s">
        <v>589</v>
      </c>
      <c r="C2401" s="1" t="s">
        <v>590</v>
      </c>
      <c r="D2401" s="1">
        <v>2017</v>
      </c>
      <c r="E2401" s="1" t="s">
        <v>618</v>
      </c>
      <c r="F2401" s="1">
        <v>62834</v>
      </c>
      <c r="G2401" s="1" t="s">
        <v>228</v>
      </c>
      <c r="H2401" s="1" t="s">
        <v>67</v>
      </c>
      <c r="I2401" s="1" t="s">
        <v>596</v>
      </c>
      <c r="J2401" s="1">
        <v>4433</v>
      </c>
      <c r="K2401" s="1" t="s">
        <v>614</v>
      </c>
      <c r="L2401" s="1" t="s">
        <v>547</v>
      </c>
      <c r="M2401" s="1" t="s">
        <v>556</v>
      </c>
      <c r="N2401" s="1" t="s">
        <v>606</v>
      </c>
      <c r="O2401" s="1" t="s">
        <v>349</v>
      </c>
      <c r="P2401" s="1" t="s">
        <v>722</v>
      </c>
      <c r="Q2401" s="1">
        <f>0.0097-0.05</f>
        <v>-4.0300000000000002E-2</v>
      </c>
      <c r="R2401" s="1">
        <f t="shared" si="1165"/>
        <v>-4.0300000000000002E-2</v>
      </c>
      <c r="S2401" s="1">
        <v>0.08</v>
      </c>
      <c r="T2401" s="1" t="s">
        <v>7</v>
      </c>
      <c r="U2401" s="1">
        <f>Q2401</f>
        <v>-4.0300000000000002E-2</v>
      </c>
      <c r="V2401" s="1">
        <f>S2401</f>
        <v>0.08</v>
      </c>
      <c r="W2401" s="1" t="s">
        <v>177</v>
      </c>
      <c r="X2401" s="1" t="str">
        <f t="shared" si="1160"/>
        <v>No</v>
      </c>
      <c r="AB2401" t="s">
        <v>408</v>
      </c>
      <c r="AC2401" t="str">
        <f t="shared" si="1168"/>
        <v>No</v>
      </c>
      <c r="AD2401" t="str">
        <f t="shared" si="1149"/>
        <v>Yes</v>
      </c>
      <c r="AE2401" t="str">
        <f t="shared" si="1150"/>
        <v>Yes</v>
      </c>
      <c r="AF2401" t="str">
        <f t="shared" si="1151"/>
        <v>Yes</v>
      </c>
      <c r="AG2401" t="str">
        <f t="shared" si="1152"/>
        <v>No</v>
      </c>
      <c r="AH2401" s="1" t="s">
        <v>348</v>
      </c>
      <c r="AI2401" t="s">
        <v>348</v>
      </c>
      <c r="AJ2401" t="str">
        <f t="shared" si="1148"/>
        <v/>
      </c>
      <c r="AK2401" t="str">
        <f t="shared" si="1154"/>
        <v>PCP</v>
      </c>
      <c r="AL2401" t="str">
        <f t="shared" si="1155"/>
        <v>Consumer</v>
      </c>
      <c r="AM2401" t="str">
        <f t="shared" si="1161"/>
        <v>Industrial</v>
      </c>
      <c r="AN2401" t="str">
        <f t="shared" si="1162"/>
        <v/>
      </c>
      <c r="AO2401" t="str">
        <f t="shared" si="1163"/>
        <v/>
      </c>
      <c r="AP2401" t="str">
        <f t="shared" si="1164"/>
        <v/>
      </c>
      <c r="AQ2401" t="s">
        <v>719</v>
      </c>
    </row>
    <row r="2402" spans="1:43" hidden="1" x14ac:dyDescent="0.35">
      <c r="A2402" s="1">
        <v>440000090000005</v>
      </c>
      <c r="B2402" s="1" t="s">
        <v>589</v>
      </c>
      <c r="C2402" s="1" t="s">
        <v>590</v>
      </c>
      <c r="D2402" s="1">
        <v>2017</v>
      </c>
      <c r="E2402" s="1" t="s">
        <v>618</v>
      </c>
      <c r="F2402" s="1">
        <v>62830</v>
      </c>
      <c r="G2402" s="1" t="s">
        <v>603</v>
      </c>
      <c r="H2402" s="1" t="s">
        <v>63</v>
      </c>
      <c r="I2402" s="1" t="s">
        <v>596</v>
      </c>
      <c r="J2402" s="1">
        <v>4433</v>
      </c>
      <c r="K2402" s="1" t="s">
        <v>614</v>
      </c>
      <c r="L2402" s="1" t="s">
        <v>555</v>
      </c>
      <c r="M2402" s="1"/>
      <c r="N2402" s="1" t="s">
        <v>606</v>
      </c>
      <c r="O2402" s="1" t="str">
        <f t="shared" ref="O2402:O2409" si="1169">IF(N2402="&lt;", "No", "Yes")</f>
        <v>No</v>
      </c>
      <c r="P2402" s="1" t="s">
        <v>722</v>
      </c>
      <c r="Q2402" s="1">
        <v>0.64</v>
      </c>
      <c r="R2402" s="1">
        <f t="shared" si="1165"/>
        <v>0</v>
      </c>
      <c r="S2402" s="1">
        <v>0.64</v>
      </c>
      <c r="T2402" s="1" t="s">
        <v>7</v>
      </c>
      <c r="U2402" s="1">
        <f>R2402/1</f>
        <v>0</v>
      </c>
      <c r="V2402" s="1">
        <f>S2402</f>
        <v>0.64</v>
      </c>
      <c r="W2402" s="1" t="s">
        <v>177</v>
      </c>
      <c r="X2402" s="1" t="str">
        <f t="shared" si="1160"/>
        <v>No</v>
      </c>
      <c r="AB2402" t="s">
        <v>404</v>
      </c>
      <c r="AC2402" t="str">
        <f t="shared" si="1168"/>
        <v>No</v>
      </c>
      <c r="AD2402" t="str">
        <f t="shared" si="1149"/>
        <v>No</v>
      </c>
      <c r="AE2402" t="str">
        <f t="shared" si="1150"/>
        <v>Yes</v>
      </c>
      <c r="AF2402" t="str">
        <f t="shared" si="1151"/>
        <v>Yes</v>
      </c>
      <c r="AG2402" t="str">
        <f t="shared" si="1152"/>
        <v>No</v>
      </c>
      <c r="AH2402" s="1" t="s">
        <v>348</v>
      </c>
      <c r="AI2402" t="s">
        <v>348</v>
      </c>
      <c r="AJ2402" t="str">
        <f t="shared" si="1148"/>
        <v/>
      </c>
      <c r="AK2402" t="str">
        <f t="shared" si="1154"/>
        <v/>
      </c>
      <c r="AL2402" t="str">
        <f t="shared" si="1155"/>
        <v>Consumer</v>
      </c>
      <c r="AM2402" t="str">
        <f t="shared" si="1161"/>
        <v>Industrial</v>
      </c>
      <c r="AN2402" t="str">
        <f t="shared" si="1162"/>
        <v/>
      </c>
      <c r="AO2402" t="str">
        <f t="shared" si="1163"/>
        <v/>
      </c>
      <c r="AP2402" t="str">
        <f t="shared" si="1164"/>
        <v/>
      </c>
    </row>
    <row r="2403" spans="1:43" hidden="1" x14ac:dyDescent="0.35">
      <c r="A2403" s="1">
        <v>440000090000005</v>
      </c>
      <c r="B2403" s="1" t="s">
        <v>589</v>
      </c>
      <c r="C2403" s="1" t="s">
        <v>590</v>
      </c>
      <c r="D2403" s="1">
        <v>2017</v>
      </c>
      <c r="E2403" s="1" t="s">
        <v>618</v>
      </c>
      <c r="F2403" s="1">
        <v>62831</v>
      </c>
      <c r="G2403" s="1" t="s">
        <v>604</v>
      </c>
      <c r="H2403" s="1" t="s">
        <v>64</v>
      </c>
      <c r="I2403" s="1" t="s">
        <v>596</v>
      </c>
      <c r="J2403" s="1">
        <v>4433</v>
      </c>
      <c r="K2403" s="1" t="s">
        <v>614</v>
      </c>
      <c r="L2403" s="1" t="s">
        <v>548</v>
      </c>
      <c r="M2403" s="1"/>
      <c r="N2403" s="1" t="s">
        <v>606</v>
      </c>
      <c r="O2403" s="1" t="str">
        <f t="shared" si="1169"/>
        <v>No</v>
      </c>
      <c r="P2403" s="1" t="s">
        <v>722</v>
      </c>
      <c r="Q2403" s="1">
        <v>0.16</v>
      </c>
      <c r="R2403" s="1">
        <f t="shared" si="1165"/>
        <v>0</v>
      </c>
      <c r="S2403" s="1">
        <v>0.16</v>
      </c>
      <c r="T2403" s="1" t="s">
        <v>7</v>
      </c>
      <c r="U2403" s="1">
        <f>R2403/1</f>
        <v>0</v>
      </c>
      <c r="V2403" s="1">
        <f>S2403</f>
        <v>0.16</v>
      </c>
      <c r="W2403" s="1" t="s">
        <v>177</v>
      </c>
      <c r="X2403" s="1" t="str">
        <f t="shared" si="1160"/>
        <v>No</v>
      </c>
      <c r="AB2403" t="s">
        <v>405</v>
      </c>
      <c r="AC2403" t="str">
        <f t="shared" si="1168"/>
        <v>No</v>
      </c>
      <c r="AD2403" t="str">
        <f t="shared" si="1149"/>
        <v>Yes</v>
      </c>
      <c r="AE2403" t="str">
        <f t="shared" si="1150"/>
        <v>Yes</v>
      </c>
      <c r="AF2403" t="str">
        <f t="shared" si="1151"/>
        <v>Yes</v>
      </c>
      <c r="AG2403" t="str">
        <f t="shared" si="1152"/>
        <v>Yes</v>
      </c>
      <c r="AH2403" s="1" t="s">
        <v>348</v>
      </c>
      <c r="AI2403" t="s">
        <v>348</v>
      </c>
      <c r="AJ2403" t="str">
        <f t="shared" si="1148"/>
        <v/>
      </c>
      <c r="AK2403" t="str">
        <f t="shared" si="1154"/>
        <v>PCP</v>
      </c>
      <c r="AL2403" t="str">
        <f t="shared" si="1155"/>
        <v>Consumer</v>
      </c>
      <c r="AM2403" t="str">
        <f t="shared" si="1161"/>
        <v>Industrial</v>
      </c>
      <c r="AN2403" t="str">
        <f t="shared" si="1162"/>
        <v>Pharmaceutical</v>
      </c>
      <c r="AO2403" t="str">
        <f t="shared" si="1163"/>
        <v/>
      </c>
      <c r="AP2403" t="str">
        <f t="shared" si="1164"/>
        <v/>
      </c>
    </row>
    <row r="2404" spans="1:43" hidden="1" x14ac:dyDescent="0.35">
      <c r="A2404" s="1">
        <v>440000090000005</v>
      </c>
      <c r="B2404" s="1" t="s">
        <v>589</v>
      </c>
      <c r="C2404" s="1" t="s">
        <v>590</v>
      </c>
      <c r="D2404" s="1">
        <v>2017</v>
      </c>
      <c r="E2404" s="1" t="s">
        <v>618</v>
      </c>
      <c r="F2404" s="1">
        <v>61707</v>
      </c>
      <c r="G2404" s="1" t="s">
        <v>600</v>
      </c>
      <c r="H2404" s="1" t="s">
        <v>34</v>
      </c>
      <c r="I2404" s="1" t="s">
        <v>596</v>
      </c>
      <c r="J2404" s="1">
        <v>4433</v>
      </c>
      <c r="K2404" s="1" t="s">
        <v>614</v>
      </c>
      <c r="L2404" s="1" t="s">
        <v>555</v>
      </c>
      <c r="M2404" s="1"/>
      <c r="N2404" s="1" t="s">
        <v>606</v>
      </c>
      <c r="O2404" s="1" t="str">
        <f t="shared" si="1169"/>
        <v>No</v>
      </c>
      <c r="P2404" s="1" t="s">
        <v>722</v>
      </c>
      <c r="Q2404" s="1">
        <v>0.32</v>
      </c>
      <c r="R2404" s="1">
        <f t="shared" si="1165"/>
        <v>0</v>
      </c>
      <c r="S2404" s="1">
        <v>0.32</v>
      </c>
      <c r="T2404" s="1" t="s">
        <v>7</v>
      </c>
      <c r="U2404" s="1">
        <f>R2404/1</f>
        <v>0</v>
      </c>
      <c r="V2404" s="1">
        <f>S2404</f>
        <v>0.32</v>
      </c>
      <c r="W2404" s="1" t="s">
        <v>177</v>
      </c>
      <c r="X2404" s="1" t="str">
        <f t="shared" si="1160"/>
        <v>No</v>
      </c>
      <c r="AB2404" s="1" t="s">
        <v>374</v>
      </c>
      <c r="AC2404" t="str">
        <f t="shared" si="1168"/>
        <v>No</v>
      </c>
      <c r="AD2404" t="str">
        <f t="shared" si="1149"/>
        <v>No</v>
      </c>
      <c r="AE2404" t="str">
        <f t="shared" si="1150"/>
        <v>Yes</v>
      </c>
      <c r="AF2404" t="str">
        <f t="shared" si="1151"/>
        <v>Yes</v>
      </c>
      <c r="AG2404" t="str">
        <f t="shared" si="1152"/>
        <v>No</v>
      </c>
      <c r="AH2404" s="1" t="s">
        <v>348</v>
      </c>
      <c r="AI2404" t="s">
        <v>348</v>
      </c>
      <c r="AJ2404" t="str">
        <f t="shared" si="1148"/>
        <v/>
      </c>
      <c r="AK2404" t="str">
        <f t="shared" si="1154"/>
        <v/>
      </c>
      <c r="AL2404" t="str">
        <f t="shared" si="1155"/>
        <v>Consumer</v>
      </c>
      <c r="AM2404" t="str">
        <f t="shared" si="1161"/>
        <v>Industrial</v>
      </c>
      <c r="AN2404" t="str">
        <f t="shared" si="1162"/>
        <v/>
      </c>
      <c r="AO2404" t="str">
        <f t="shared" si="1163"/>
        <v/>
      </c>
      <c r="AP2404" t="str">
        <f t="shared" si="1164"/>
        <v/>
      </c>
    </row>
    <row r="2405" spans="1:43" hidden="1" x14ac:dyDescent="0.35">
      <c r="A2405" s="1">
        <v>440000090000005</v>
      </c>
      <c r="B2405" s="1" t="s">
        <v>589</v>
      </c>
      <c r="C2405" s="1" t="s">
        <v>590</v>
      </c>
      <c r="D2405" s="1">
        <v>2017</v>
      </c>
      <c r="E2405" s="1" t="s">
        <v>618</v>
      </c>
      <c r="F2405" s="1">
        <v>67507</v>
      </c>
      <c r="G2405" s="1" t="s">
        <v>294</v>
      </c>
      <c r="H2405" s="1" t="s">
        <v>130</v>
      </c>
      <c r="I2405" s="1" t="s">
        <v>597</v>
      </c>
      <c r="J2405" s="1">
        <v>2440</v>
      </c>
      <c r="K2405" s="1" t="s">
        <v>345</v>
      </c>
      <c r="L2405" s="1" t="s">
        <v>345</v>
      </c>
      <c r="M2405" s="1"/>
      <c r="N2405" s="1" t="s">
        <v>606</v>
      </c>
      <c r="O2405" s="1" t="str">
        <f t="shared" si="1169"/>
        <v>No</v>
      </c>
      <c r="P2405" s="1" t="s">
        <v>722</v>
      </c>
      <c r="Q2405" s="1">
        <v>163</v>
      </c>
      <c r="R2405" s="1">
        <f t="shared" si="1165"/>
        <v>0</v>
      </c>
      <c r="S2405" s="1">
        <v>163</v>
      </c>
      <c r="T2405" s="1" t="s">
        <v>30</v>
      </c>
      <c r="U2405" s="1">
        <f t="shared" ref="U2405:V2408" si="1170">R2405/1000</f>
        <v>0</v>
      </c>
      <c r="V2405" s="1">
        <f t="shared" si="1170"/>
        <v>0.16300000000000001</v>
      </c>
      <c r="W2405" s="1" t="s">
        <v>231</v>
      </c>
      <c r="X2405" s="1" t="str">
        <f t="shared" si="1160"/>
        <v>No</v>
      </c>
      <c r="AB2405" t="s">
        <v>469</v>
      </c>
      <c r="AC2405" t="str">
        <f t="shared" si="1168"/>
        <v>No</v>
      </c>
      <c r="AD2405" t="str">
        <f t="shared" si="1149"/>
        <v>No</v>
      </c>
      <c r="AE2405" t="str">
        <f t="shared" si="1150"/>
        <v>No</v>
      </c>
      <c r="AF2405" t="str">
        <f t="shared" si="1151"/>
        <v>No</v>
      </c>
      <c r="AG2405" t="str">
        <f t="shared" si="1152"/>
        <v>Yes</v>
      </c>
      <c r="AH2405" s="1" t="s">
        <v>348</v>
      </c>
      <c r="AI2405" t="s">
        <v>348</v>
      </c>
      <c r="AJ2405" t="str">
        <f t="shared" si="1148"/>
        <v/>
      </c>
      <c r="AK2405" t="str">
        <f t="shared" si="1154"/>
        <v/>
      </c>
      <c r="AL2405" t="str">
        <f t="shared" si="1155"/>
        <v/>
      </c>
      <c r="AM2405" t="str">
        <f t="shared" si="1161"/>
        <v/>
      </c>
      <c r="AN2405" t="str">
        <f t="shared" si="1162"/>
        <v>Pharmaceutical</v>
      </c>
      <c r="AO2405" t="str">
        <f t="shared" si="1163"/>
        <v/>
      </c>
      <c r="AP2405" t="str">
        <f t="shared" si="1164"/>
        <v/>
      </c>
    </row>
    <row r="2406" spans="1:43" hidden="1" x14ac:dyDescent="0.35">
      <c r="A2406" s="1">
        <v>440000090000005</v>
      </c>
      <c r="B2406" s="1" t="s">
        <v>589</v>
      </c>
      <c r="C2406" s="1" t="s">
        <v>590</v>
      </c>
      <c r="D2406" s="1">
        <v>2017</v>
      </c>
      <c r="E2406" s="1" t="s">
        <v>618</v>
      </c>
      <c r="F2406" s="1">
        <v>67534</v>
      </c>
      <c r="G2406" s="1" t="s">
        <v>316</v>
      </c>
      <c r="H2406" s="1" t="s">
        <v>150</v>
      </c>
      <c r="I2406" s="1" t="s">
        <v>597</v>
      </c>
      <c r="J2406" s="1">
        <v>2440</v>
      </c>
      <c r="K2406" s="1" t="s">
        <v>345</v>
      </c>
      <c r="L2406" s="1" t="s">
        <v>345</v>
      </c>
      <c r="M2406" s="1"/>
      <c r="N2406" s="1" t="s">
        <v>606</v>
      </c>
      <c r="O2406" s="1" t="str">
        <f t="shared" si="1169"/>
        <v>No</v>
      </c>
      <c r="P2406" s="1" t="s">
        <v>722</v>
      </c>
      <c r="Q2406" s="1">
        <v>5.2</v>
      </c>
      <c r="R2406" s="1">
        <f t="shared" si="1165"/>
        <v>0</v>
      </c>
      <c r="S2406" s="1">
        <v>5.2</v>
      </c>
      <c r="T2406" s="1" t="s">
        <v>30</v>
      </c>
      <c r="U2406" s="1">
        <f t="shared" si="1170"/>
        <v>0</v>
      </c>
      <c r="V2406" s="1">
        <f t="shared" si="1170"/>
        <v>5.1999999999999998E-3</v>
      </c>
      <c r="W2406" s="1" t="s">
        <v>231</v>
      </c>
      <c r="X2406" s="1" t="str">
        <f t="shared" si="1160"/>
        <v>No</v>
      </c>
      <c r="AB2406" t="s">
        <v>489</v>
      </c>
      <c r="AC2406" t="str">
        <f t="shared" si="1168"/>
        <v>No</v>
      </c>
      <c r="AD2406" t="str">
        <f t="shared" si="1149"/>
        <v>No</v>
      </c>
      <c r="AE2406" t="str">
        <f t="shared" si="1150"/>
        <v>No</v>
      </c>
      <c r="AF2406" t="str">
        <f t="shared" si="1151"/>
        <v>No</v>
      </c>
      <c r="AG2406" t="str">
        <f t="shared" si="1152"/>
        <v>Yes</v>
      </c>
      <c r="AH2406" s="1" t="s">
        <v>348</v>
      </c>
      <c r="AI2406" t="s">
        <v>348</v>
      </c>
      <c r="AJ2406" t="str">
        <f t="shared" si="1148"/>
        <v/>
      </c>
      <c r="AK2406" t="str">
        <f t="shared" si="1154"/>
        <v/>
      </c>
      <c r="AL2406" t="str">
        <f t="shared" si="1155"/>
        <v/>
      </c>
      <c r="AM2406" t="str">
        <f t="shared" si="1161"/>
        <v/>
      </c>
      <c r="AN2406" t="str">
        <f t="shared" si="1162"/>
        <v>Pharmaceutical</v>
      </c>
      <c r="AO2406" t="str">
        <f t="shared" si="1163"/>
        <v/>
      </c>
      <c r="AP2406" t="str">
        <f t="shared" si="1164"/>
        <v/>
      </c>
    </row>
    <row r="2407" spans="1:43" hidden="1" x14ac:dyDescent="0.35">
      <c r="A2407" s="1">
        <v>440000090000005</v>
      </c>
      <c r="B2407" s="1" t="s">
        <v>589</v>
      </c>
      <c r="C2407" s="1" t="s">
        <v>590</v>
      </c>
      <c r="D2407" s="1">
        <v>2017</v>
      </c>
      <c r="E2407" s="1" t="s">
        <v>618</v>
      </c>
      <c r="F2407" s="1">
        <v>67472</v>
      </c>
      <c r="G2407" s="1" t="s">
        <v>265</v>
      </c>
      <c r="H2407" s="1" t="s">
        <v>102</v>
      </c>
      <c r="I2407" s="1" t="s">
        <v>597</v>
      </c>
      <c r="J2407" s="1">
        <v>2440</v>
      </c>
      <c r="K2407" s="1" t="s">
        <v>345</v>
      </c>
      <c r="L2407" s="1" t="s">
        <v>345</v>
      </c>
      <c r="M2407" s="1"/>
      <c r="N2407" s="1" t="s">
        <v>606</v>
      </c>
      <c r="O2407" s="1" t="str">
        <f t="shared" si="1169"/>
        <v>No</v>
      </c>
      <c r="P2407" s="1" t="s">
        <v>722</v>
      </c>
      <c r="Q2407" s="1">
        <v>140</v>
      </c>
      <c r="R2407" s="1">
        <f t="shared" si="1165"/>
        <v>0</v>
      </c>
      <c r="S2407" s="1">
        <v>140</v>
      </c>
      <c r="T2407" s="1" t="s">
        <v>30</v>
      </c>
      <c r="U2407" s="1">
        <f t="shared" si="1170"/>
        <v>0</v>
      </c>
      <c r="V2407" s="1">
        <f t="shared" si="1170"/>
        <v>0.14000000000000001</v>
      </c>
      <c r="W2407" s="1" t="s">
        <v>231</v>
      </c>
      <c r="X2407" s="1" t="str">
        <f t="shared" si="1160"/>
        <v>No</v>
      </c>
      <c r="AB2407" s="1" t="s">
        <v>441</v>
      </c>
      <c r="AC2407" t="str">
        <f t="shared" si="1168"/>
        <v>No</v>
      </c>
      <c r="AD2407" t="str">
        <f t="shared" si="1149"/>
        <v>No</v>
      </c>
      <c r="AE2407" t="str">
        <f t="shared" si="1150"/>
        <v>No</v>
      </c>
      <c r="AF2407" t="str">
        <f t="shared" si="1151"/>
        <v>No</v>
      </c>
      <c r="AG2407" t="str">
        <f t="shared" si="1152"/>
        <v>Yes</v>
      </c>
      <c r="AH2407" s="1" t="s">
        <v>348</v>
      </c>
      <c r="AI2407" t="s">
        <v>348</v>
      </c>
      <c r="AJ2407" t="str">
        <f t="shared" si="1148"/>
        <v/>
      </c>
      <c r="AK2407" t="str">
        <f t="shared" si="1154"/>
        <v/>
      </c>
      <c r="AL2407" t="str">
        <f t="shared" si="1155"/>
        <v/>
      </c>
      <c r="AM2407" t="str">
        <f t="shared" si="1161"/>
        <v/>
      </c>
      <c r="AN2407" t="str">
        <f t="shared" si="1162"/>
        <v>Pharmaceutical</v>
      </c>
      <c r="AO2407" t="str">
        <f t="shared" si="1163"/>
        <v/>
      </c>
      <c r="AP2407" t="str">
        <f t="shared" si="1164"/>
        <v/>
      </c>
    </row>
    <row r="2408" spans="1:43" hidden="1" x14ac:dyDescent="0.35">
      <c r="A2408" s="1">
        <v>440000090000005</v>
      </c>
      <c r="B2408" s="1" t="s">
        <v>589</v>
      </c>
      <c r="C2408" s="1" t="s">
        <v>590</v>
      </c>
      <c r="D2408" s="1">
        <v>2017</v>
      </c>
      <c r="E2408" s="1" t="s">
        <v>618</v>
      </c>
      <c r="F2408" s="1">
        <v>67457</v>
      </c>
      <c r="G2408" s="1" t="s">
        <v>252</v>
      </c>
      <c r="H2408" s="1" t="s">
        <v>90</v>
      </c>
      <c r="I2408" s="1" t="s">
        <v>597</v>
      </c>
      <c r="J2408" s="1">
        <v>2440</v>
      </c>
      <c r="K2408" s="1" t="s">
        <v>345</v>
      </c>
      <c r="L2408" s="1" t="s">
        <v>553</v>
      </c>
      <c r="M2408" s="1"/>
      <c r="N2408" s="1" t="s">
        <v>606</v>
      </c>
      <c r="O2408" s="1" t="str">
        <f t="shared" si="1169"/>
        <v>No</v>
      </c>
      <c r="P2408" s="1" t="s">
        <v>722</v>
      </c>
      <c r="Q2408" s="1">
        <v>40</v>
      </c>
      <c r="R2408" s="1">
        <f t="shared" si="1165"/>
        <v>0</v>
      </c>
      <c r="S2408" s="1">
        <v>6</v>
      </c>
      <c r="T2408" s="1" t="s">
        <v>30</v>
      </c>
      <c r="U2408" s="1">
        <f t="shared" si="1170"/>
        <v>0</v>
      </c>
      <c r="V2408" s="1">
        <f t="shared" si="1170"/>
        <v>6.0000000000000001E-3</v>
      </c>
      <c r="W2408" s="1" t="s">
        <v>231</v>
      </c>
      <c r="X2408" s="1" t="str">
        <f t="shared" si="1160"/>
        <v>No</v>
      </c>
      <c r="AB2408" t="s">
        <v>428</v>
      </c>
      <c r="AC2408" s="1" t="s">
        <v>349</v>
      </c>
      <c r="AD2408" t="str">
        <f t="shared" si="1149"/>
        <v>Yes</v>
      </c>
      <c r="AE2408" t="str">
        <f t="shared" si="1150"/>
        <v>Yes</v>
      </c>
      <c r="AF2408" t="str">
        <f t="shared" si="1151"/>
        <v>No</v>
      </c>
      <c r="AG2408" t="str">
        <f t="shared" si="1152"/>
        <v>Yes</v>
      </c>
      <c r="AH2408" s="1" t="s">
        <v>348</v>
      </c>
      <c r="AI2408" t="s">
        <v>348</v>
      </c>
      <c r="AJ2408" t="str">
        <f t="shared" si="1148"/>
        <v>Pesticide</v>
      </c>
      <c r="AK2408" t="str">
        <f t="shared" si="1154"/>
        <v>PCP</v>
      </c>
      <c r="AL2408" t="str">
        <f t="shared" si="1155"/>
        <v>Consumer</v>
      </c>
      <c r="AM2408" t="str">
        <f t="shared" si="1161"/>
        <v/>
      </c>
      <c r="AN2408" t="str">
        <f t="shared" si="1162"/>
        <v>Pharmaceutical</v>
      </c>
      <c r="AO2408" t="str">
        <f t="shared" si="1163"/>
        <v/>
      </c>
      <c r="AP2408" t="str">
        <f t="shared" si="1164"/>
        <v/>
      </c>
    </row>
    <row r="2409" spans="1:43" hidden="1" x14ac:dyDescent="0.35">
      <c r="A2409" s="1">
        <v>440000090000005</v>
      </c>
      <c r="B2409" s="1" t="s">
        <v>589</v>
      </c>
      <c r="C2409" s="1" t="s">
        <v>590</v>
      </c>
      <c r="D2409" s="1">
        <v>2017</v>
      </c>
      <c r="E2409" s="1" t="s">
        <v>618</v>
      </c>
      <c r="F2409" s="1">
        <v>34571</v>
      </c>
      <c r="G2409" s="1" t="s">
        <v>189</v>
      </c>
      <c r="H2409" s="1" t="s">
        <v>20</v>
      </c>
      <c r="I2409" s="1" t="s">
        <v>596</v>
      </c>
      <c r="J2409" s="1">
        <v>4433</v>
      </c>
      <c r="K2409" s="1" t="s">
        <v>614</v>
      </c>
      <c r="L2409" s="1" t="s">
        <v>544</v>
      </c>
      <c r="M2409" s="1"/>
      <c r="N2409" s="1" t="s">
        <v>606</v>
      </c>
      <c r="O2409" s="1" t="str">
        <f t="shared" si="1169"/>
        <v>No</v>
      </c>
      <c r="P2409" s="1" t="s">
        <v>722</v>
      </c>
      <c r="Q2409" s="1">
        <v>0.08</v>
      </c>
      <c r="R2409" s="1">
        <f t="shared" si="1165"/>
        <v>0</v>
      </c>
      <c r="S2409" s="1">
        <v>0.08</v>
      </c>
      <c r="T2409" s="1" t="s">
        <v>7</v>
      </c>
      <c r="U2409" s="1">
        <f>R2409/1</f>
        <v>0</v>
      </c>
      <c r="V2409" s="1">
        <f>S2409</f>
        <v>0.08</v>
      </c>
      <c r="W2409" s="1" t="s">
        <v>177</v>
      </c>
      <c r="X2409" s="1" t="str">
        <f t="shared" si="1160"/>
        <v>No</v>
      </c>
      <c r="AB2409" t="s">
        <v>361</v>
      </c>
      <c r="AC2409" t="s">
        <v>349</v>
      </c>
      <c r="AD2409" t="str">
        <f t="shared" si="1149"/>
        <v>Yes</v>
      </c>
      <c r="AE2409" t="str">
        <f t="shared" si="1150"/>
        <v>Yes</v>
      </c>
      <c r="AF2409" t="str">
        <f t="shared" si="1151"/>
        <v>Yes</v>
      </c>
      <c r="AG2409" t="str">
        <f t="shared" si="1152"/>
        <v>Yes</v>
      </c>
      <c r="AH2409" t="s">
        <v>348</v>
      </c>
      <c r="AI2409" t="s">
        <v>348</v>
      </c>
      <c r="AJ2409" t="str">
        <f t="shared" si="1148"/>
        <v>Pesticide</v>
      </c>
      <c r="AK2409" t="str">
        <f t="shared" si="1154"/>
        <v>PCP</v>
      </c>
      <c r="AL2409" t="str">
        <f t="shared" si="1155"/>
        <v>Consumer</v>
      </c>
      <c r="AM2409" t="str">
        <f t="shared" si="1161"/>
        <v>Industrial</v>
      </c>
      <c r="AN2409" t="str">
        <f t="shared" si="1162"/>
        <v>Pharmaceutical</v>
      </c>
      <c r="AO2409" t="str">
        <f t="shared" si="1163"/>
        <v/>
      </c>
      <c r="AP2409" t="str">
        <f t="shared" si="1164"/>
        <v/>
      </c>
    </row>
    <row r="2410" spans="1:43" hidden="1" x14ac:dyDescent="0.35">
      <c r="A2410" s="1">
        <v>465019092001201</v>
      </c>
      <c r="B2410" s="1" t="s">
        <v>591</v>
      </c>
      <c r="C2410" s="1" t="s">
        <v>592</v>
      </c>
      <c r="D2410" s="1">
        <v>2017</v>
      </c>
      <c r="E2410" s="1" t="s">
        <v>618</v>
      </c>
      <c r="F2410" s="1">
        <v>67446</v>
      </c>
      <c r="G2410" s="1" t="s">
        <v>242</v>
      </c>
      <c r="H2410" s="1" t="s">
        <v>80</v>
      </c>
      <c r="I2410" s="1" t="s">
        <v>597</v>
      </c>
      <c r="J2410" s="1">
        <v>2440</v>
      </c>
      <c r="K2410" s="1" t="s">
        <v>345</v>
      </c>
      <c r="L2410" s="1" t="s">
        <v>345</v>
      </c>
      <c r="M2410" s="1"/>
      <c r="N2410" s="1" t="s">
        <v>606</v>
      </c>
      <c r="O2410" s="1" t="str">
        <f t="shared" ref="O2410:O2418" si="1171">IF(N2410="&lt;", "No", "Yes")</f>
        <v>No</v>
      </c>
      <c r="P2410" s="1" t="s">
        <v>722</v>
      </c>
      <c r="Q2410" s="1">
        <v>200</v>
      </c>
      <c r="R2410" s="1">
        <f t="shared" ref="R2410:R2443" si="1172">IF(O2410="No", 0, Q2410)</f>
        <v>0</v>
      </c>
      <c r="S2410" s="1">
        <v>88</v>
      </c>
      <c r="T2410" s="1" t="s">
        <v>30</v>
      </c>
      <c r="U2410" s="1">
        <f>R2410/1000</f>
        <v>0</v>
      </c>
      <c r="V2410" s="1">
        <f>S2410/1000</f>
        <v>8.7999999999999995E-2</v>
      </c>
      <c r="W2410" s="1" t="s">
        <v>231</v>
      </c>
      <c r="X2410" s="1" t="str">
        <f t="shared" ref="X2410:X2441" si="1173">IF(N2410="E", "Yes", "No")</f>
        <v>No</v>
      </c>
      <c r="AB2410" s="1" t="s">
        <v>377</v>
      </c>
      <c r="AC2410" t="str">
        <f t="shared" ref="AC2410:AC2429" si="1174">IF(ISNUMBER(SEARCH("Pesticide, active_ingredient", AB2410)), "Yes", "No")</f>
        <v>No</v>
      </c>
      <c r="AD2410" t="str">
        <f t="shared" ref="AD2410:AD2461" si="1175">IF(ISNUMBER(SEARCH("Personal_care", AB2410)), "Yes", "No")</f>
        <v>No</v>
      </c>
      <c r="AE2410" t="str">
        <f t="shared" ref="AE2410:AE2461" si="1176">IF(ISNUMBER(SEARCH("Consumer_use", AB2410)), "Yes", "No")</f>
        <v>No</v>
      </c>
      <c r="AF2410" t="str">
        <f t="shared" ref="AF2410:AF2461" si="1177">IF(ISNUMBER(SEARCH("Industrial_manufacturing", AB2410)), "Yes", "No")</f>
        <v>No</v>
      </c>
      <c r="AG2410" t="str">
        <f t="shared" ref="AG2410:AG2461" si="1178">IF(ISNUMBER(SEARCH("Drug", AB2410)), "Yes", "No")</f>
        <v>Yes</v>
      </c>
      <c r="AH2410" s="1" t="s">
        <v>348</v>
      </c>
      <c r="AI2410" t="s">
        <v>348</v>
      </c>
      <c r="AJ2410" t="str">
        <f t="shared" ref="AJ2410:AJ2447" si="1179">IF(AC2410="Yes", "Pesticide", "")</f>
        <v/>
      </c>
      <c r="AK2410" t="str">
        <f t="shared" ref="AK2410:AK2415" si="1180">IF(AD2410="Yes", "PCP", "")</f>
        <v/>
      </c>
      <c r="AL2410" t="str">
        <f t="shared" ref="AL2410:AL2415" si="1181">IF(AE2410="Yes", "Consumer", "")</f>
        <v/>
      </c>
      <c r="AM2410" t="str">
        <f t="shared" ref="AM2410:AM2473" si="1182">IF(AF2410="Yes", "Industrial", "")</f>
        <v/>
      </c>
      <c r="AN2410" t="str">
        <f t="shared" ref="AN2410:AN2473" si="1183">IF(AG2410="Yes", "Pharmaceutical", "")</f>
        <v>Pharmaceutical</v>
      </c>
      <c r="AO2410" t="str">
        <f t="shared" ref="AO2410:AO2473" si="1184">IF(AH2410="Yes", "PAH", "")</f>
        <v/>
      </c>
      <c r="AP2410" t="str">
        <f t="shared" ref="AP2410:AP2473" si="1185">IF(AI2410="Yes", "Other", "")</f>
        <v/>
      </c>
    </row>
    <row r="2411" spans="1:43" hidden="1" x14ac:dyDescent="0.35">
      <c r="A2411" s="1">
        <v>465019092001201</v>
      </c>
      <c r="B2411" s="1" t="s">
        <v>591</v>
      </c>
      <c r="C2411" s="1" t="s">
        <v>592</v>
      </c>
      <c r="D2411" s="1">
        <v>2017</v>
      </c>
      <c r="E2411" s="1" t="s">
        <v>618</v>
      </c>
      <c r="F2411" s="1">
        <v>67995</v>
      </c>
      <c r="G2411" s="1" t="s">
        <v>317</v>
      </c>
      <c r="H2411" s="8" t="s">
        <v>595</v>
      </c>
      <c r="I2411" s="1" t="s">
        <v>597</v>
      </c>
      <c r="J2411" s="1">
        <v>2440</v>
      </c>
      <c r="K2411" s="1" t="s">
        <v>345</v>
      </c>
      <c r="L2411" s="1" t="s">
        <v>345</v>
      </c>
      <c r="M2411" s="1"/>
      <c r="N2411" s="1" t="s">
        <v>606</v>
      </c>
      <c r="O2411" s="1" t="str">
        <f t="shared" si="1171"/>
        <v>No</v>
      </c>
      <c r="P2411" s="1" t="s">
        <v>722</v>
      </c>
      <c r="Q2411" s="1">
        <v>8.3000000000000007</v>
      </c>
      <c r="R2411" s="1">
        <f t="shared" si="1172"/>
        <v>0</v>
      </c>
      <c r="S2411" s="1">
        <v>8.3000000000000007</v>
      </c>
      <c r="T2411" s="1" t="s">
        <v>30</v>
      </c>
      <c r="U2411" s="1">
        <f>R2411/1000</f>
        <v>0</v>
      </c>
      <c r="V2411" s="1">
        <f>S2411/1000</f>
        <v>8.3000000000000001E-3</v>
      </c>
      <c r="W2411" s="1" t="s">
        <v>231</v>
      </c>
      <c r="X2411" s="1" t="str">
        <f t="shared" si="1173"/>
        <v>No</v>
      </c>
      <c r="AB2411" s="1" t="s">
        <v>445</v>
      </c>
      <c r="AC2411" t="str">
        <f t="shared" si="1174"/>
        <v>No</v>
      </c>
      <c r="AD2411" t="str">
        <f t="shared" si="1175"/>
        <v>No</v>
      </c>
      <c r="AE2411" t="str">
        <f t="shared" si="1176"/>
        <v>No</v>
      </c>
      <c r="AF2411" t="str">
        <f t="shared" si="1177"/>
        <v>No</v>
      </c>
      <c r="AG2411" t="str">
        <f t="shared" si="1178"/>
        <v>Yes</v>
      </c>
      <c r="AH2411" s="1" t="s">
        <v>348</v>
      </c>
      <c r="AI2411" t="s">
        <v>348</v>
      </c>
      <c r="AJ2411" t="str">
        <f t="shared" si="1179"/>
        <v/>
      </c>
      <c r="AK2411" t="str">
        <f t="shared" si="1180"/>
        <v/>
      </c>
      <c r="AL2411" t="str">
        <f t="shared" si="1181"/>
        <v/>
      </c>
      <c r="AM2411" t="str">
        <f t="shared" si="1182"/>
        <v/>
      </c>
      <c r="AN2411" t="str">
        <f t="shared" si="1183"/>
        <v>Pharmaceutical</v>
      </c>
      <c r="AO2411" t="str">
        <f t="shared" si="1184"/>
        <v/>
      </c>
      <c r="AP2411" t="str">
        <f t="shared" si="1185"/>
        <v/>
      </c>
    </row>
    <row r="2412" spans="1:43" hidden="1" x14ac:dyDescent="0.35">
      <c r="A2412" s="1">
        <v>465019092001201</v>
      </c>
      <c r="B2412" s="1" t="s">
        <v>591</v>
      </c>
      <c r="C2412" s="1" t="s">
        <v>592</v>
      </c>
      <c r="D2412" s="1">
        <v>2017</v>
      </c>
      <c r="E2412" s="1" t="s">
        <v>618</v>
      </c>
      <c r="F2412" s="1">
        <v>81696</v>
      </c>
      <c r="G2412" s="1" t="s">
        <v>342</v>
      </c>
      <c r="H2412" s="1" t="s">
        <v>174</v>
      </c>
      <c r="I2412" s="1" t="s">
        <v>596</v>
      </c>
      <c r="J2412" s="1">
        <v>4433</v>
      </c>
      <c r="K2412" s="1" t="s">
        <v>614</v>
      </c>
      <c r="L2412" s="1" t="s">
        <v>543</v>
      </c>
      <c r="M2412" s="1"/>
      <c r="N2412" s="1" t="s">
        <v>606</v>
      </c>
      <c r="O2412" s="1" t="str">
        <f t="shared" si="1171"/>
        <v>No</v>
      </c>
      <c r="P2412" s="1" t="s">
        <v>722</v>
      </c>
      <c r="Q2412" s="1">
        <v>0.04</v>
      </c>
      <c r="R2412" s="1">
        <f t="shared" si="1172"/>
        <v>0</v>
      </c>
      <c r="S2412" s="1">
        <v>0.04</v>
      </c>
      <c r="T2412" s="1" t="s">
        <v>7</v>
      </c>
      <c r="U2412" s="1">
        <f t="shared" ref="U2412:U2428" si="1186">R2412/1</f>
        <v>0</v>
      </c>
      <c r="V2412" s="1">
        <f t="shared" ref="V2412:V2428" si="1187">S2412</f>
        <v>0.04</v>
      </c>
      <c r="W2412" s="1" t="s">
        <v>177</v>
      </c>
      <c r="X2412" s="1" t="str">
        <f t="shared" si="1173"/>
        <v>No</v>
      </c>
      <c r="AB2412" t="s">
        <v>514</v>
      </c>
      <c r="AC2412" t="str">
        <f t="shared" si="1174"/>
        <v>No</v>
      </c>
      <c r="AD2412" t="str">
        <f t="shared" si="1175"/>
        <v>No</v>
      </c>
      <c r="AE2412" t="str">
        <f t="shared" si="1176"/>
        <v>Yes</v>
      </c>
      <c r="AF2412" t="str">
        <f t="shared" si="1177"/>
        <v>Yes</v>
      </c>
      <c r="AG2412" t="str">
        <f t="shared" si="1178"/>
        <v>No</v>
      </c>
      <c r="AH2412" s="1" t="s">
        <v>349</v>
      </c>
      <c r="AI2412" t="s">
        <v>348</v>
      </c>
      <c r="AJ2412" t="str">
        <f t="shared" si="1179"/>
        <v/>
      </c>
      <c r="AK2412" t="str">
        <f t="shared" si="1180"/>
        <v/>
      </c>
      <c r="AL2412" t="str">
        <f t="shared" si="1181"/>
        <v>Consumer</v>
      </c>
      <c r="AM2412" t="str">
        <f t="shared" si="1182"/>
        <v>Industrial</v>
      </c>
      <c r="AN2412" t="str">
        <f t="shared" si="1183"/>
        <v/>
      </c>
      <c r="AO2412" t="str">
        <f t="shared" si="1184"/>
        <v>PAH</v>
      </c>
      <c r="AP2412" t="str">
        <f t="shared" si="1185"/>
        <v/>
      </c>
    </row>
    <row r="2413" spans="1:43" hidden="1" x14ac:dyDescent="0.35">
      <c r="A2413" s="1">
        <v>465019092001201</v>
      </c>
      <c r="B2413" s="1" t="s">
        <v>591</v>
      </c>
      <c r="C2413" s="1" t="s">
        <v>592</v>
      </c>
      <c r="D2413" s="1">
        <v>2017</v>
      </c>
      <c r="E2413" s="1" t="s">
        <v>618</v>
      </c>
      <c r="F2413" s="1">
        <v>63147</v>
      </c>
      <c r="G2413" s="1" t="s">
        <v>605</v>
      </c>
      <c r="H2413" s="1" t="s">
        <v>69</v>
      </c>
      <c r="I2413" s="1" t="s">
        <v>596</v>
      </c>
      <c r="J2413" s="1">
        <v>4433</v>
      </c>
      <c r="K2413" s="1" t="s">
        <v>614</v>
      </c>
      <c r="L2413" s="1" t="s">
        <v>554</v>
      </c>
      <c r="M2413" s="1"/>
      <c r="N2413" s="1" t="s">
        <v>606</v>
      </c>
      <c r="O2413" s="1" t="str">
        <f t="shared" si="1171"/>
        <v>No</v>
      </c>
      <c r="P2413" s="1" t="s">
        <v>722</v>
      </c>
      <c r="Q2413" s="1">
        <v>0.04</v>
      </c>
      <c r="R2413" s="1">
        <f t="shared" si="1172"/>
        <v>0</v>
      </c>
      <c r="S2413" s="1">
        <f>IF(O2413="No", Q2413, " ")</f>
        <v>0.04</v>
      </c>
      <c r="T2413" s="1" t="s">
        <v>7</v>
      </c>
      <c r="U2413" s="1">
        <f t="shared" si="1186"/>
        <v>0</v>
      </c>
      <c r="V2413" s="1">
        <f t="shared" si="1187"/>
        <v>0.04</v>
      </c>
      <c r="W2413" s="1" t="s">
        <v>177</v>
      </c>
      <c r="X2413" s="1" t="str">
        <f t="shared" si="1173"/>
        <v>No</v>
      </c>
      <c r="AB2413" s="1" t="s">
        <v>410</v>
      </c>
      <c r="AC2413" t="str">
        <f t="shared" si="1174"/>
        <v>No</v>
      </c>
      <c r="AD2413" t="str">
        <f t="shared" si="1175"/>
        <v>No</v>
      </c>
      <c r="AE2413" t="str">
        <f t="shared" si="1176"/>
        <v>Yes</v>
      </c>
      <c r="AF2413" t="str">
        <f t="shared" si="1177"/>
        <v>No</v>
      </c>
      <c r="AG2413" t="str">
        <f t="shared" si="1178"/>
        <v>No</v>
      </c>
      <c r="AH2413" s="1" t="s">
        <v>348</v>
      </c>
      <c r="AI2413" t="s">
        <v>348</v>
      </c>
      <c r="AJ2413" t="str">
        <f t="shared" si="1179"/>
        <v/>
      </c>
      <c r="AK2413" t="str">
        <f t="shared" si="1180"/>
        <v/>
      </c>
      <c r="AL2413" t="str">
        <f t="shared" si="1181"/>
        <v>Consumer</v>
      </c>
      <c r="AM2413" t="str">
        <f t="shared" si="1182"/>
        <v/>
      </c>
      <c r="AN2413" t="str">
        <f t="shared" si="1183"/>
        <v/>
      </c>
      <c r="AO2413" t="str">
        <f t="shared" si="1184"/>
        <v/>
      </c>
      <c r="AP2413" t="str">
        <f t="shared" si="1185"/>
        <v/>
      </c>
    </row>
    <row r="2414" spans="1:43" hidden="1" x14ac:dyDescent="0.35">
      <c r="A2414" s="1">
        <v>465019092001201</v>
      </c>
      <c r="B2414" s="1" t="s">
        <v>591</v>
      </c>
      <c r="C2414" s="1" t="s">
        <v>592</v>
      </c>
      <c r="D2414" s="1">
        <v>2017</v>
      </c>
      <c r="E2414" s="1" t="s">
        <v>618</v>
      </c>
      <c r="F2414" s="1">
        <v>62805</v>
      </c>
      <c r="G2414" s="1" t="s">
        <v>208</v>
      </c>
      <c r="H2414" s="1" t="s">
        <v>42</v>
      </c>
      <c r="I2414" s="1" t="s">
        <v>596</v>
      </c>
      <c r="J2414" s="1">
        <v>4433</v>
      </c>
      <c r="K2414" s="1" t="s">
        <v>614</v>
      </c>
      <c r="L2414" s="1" t="s">
        <v>507</v>
      </c>
      <c r="M2414" s="1"/>
      <c r="N2414" s="1" t="s">
        <v>606</v>
      </c>
      <c r="O2414" s="1" t="str">
        <f t="shared" si="1171"/>
        <v>No</v>
      </c>
      <c r="P2414" s="1" t="s">
        <v>722</v>
      </c>
      <c r="Q2414" s="1">
        <v>0.04</v>
      </c>
      <c r="R2414" s="1">
        <f t="shared" si="1172"/>
        <v>0</v>
      </c>
      <c r="S2414" s="1">
        <v>0.04</v>
      </c>
      <c r="T2414" s="1" t="s">
        <v>7</v>
      </c>
      <c r="U2414" s="1">
        <f t="shared" si="1186"/>
        <v>0</v>
      </c>
      <c r="V2414" s="1">
        <f t="shared" si="1187"/>
        <v>0.04</v>
      </c>
      <c r="W2414" s="1" t="s">
        <v>177</v>
      </c>
      <c r="X2414" s="1" t="str">
        <f t="shared" si="1173"/>
        <v>No</v>
      </c>
      <c r="AB2414" s="1" t="s">
        <v>381</v>
      </c>
      <c r="AC2414" t="str">
        <f t="shared" si="1174"/>
        <v>No</v>
      </c>
      <c r="AD2414" t="str">
        <f t="shared" si="1175"/>
        <v>No</v>
      </c>
      <c r="AE2414" t="str">
        <f t="shared" si="1176"/>
        <v>No</v>
      </c>
      <c r="AF2414" t="str">
        <f t="shared" si="1177"/>
        <v>No</v>
      </c>
      <c r="AG2414" t="str">
        <f t="shared" si="1178"/>
        <v>No</v>
      </c>
      <c r="AH2414" s="1" t="s">
        <v>349</v>
      </c>
      <c r="AI2414" t="s">
        <v>348</v>
      </c>
      <c r="AJ2414" t="str">
        <f t="shared" si="1179"/>
        <v/>
      </c>
      <c r="AK2414" t="str">
        <f t="shared" si="1180"/>
        <v/>
      </c>
      <c r="AL2414" t="str">
        <f t="shared" si="1181"/>
        <v/>
      </c>
      <c r="AM2414" t="str">
        <f t="shared" si="1182"/>
        <v/>
      </c>
      <c r="AN2414" t="str">
        <f t="shared" si="1183"/>
        <v/>
      </c>
      <c r="AO2414" t="str">
        <f t="shared" si="1184"/>
        <v>PAH</v>
      </c>
      <c r="AP2414" t="str">
        <f t="shared" si="1185"/>
        <v/>
      </c>
    </row>
    <row r="2415" spans="1:43" hidden="1" x14ac:dyDescent="0.35">
      <c r="A2415" s="1">
        <v>465019092001201</v>
      </c>
      <c r="B2415" s="1" t="s">
        <v>591</v>
      </c>
      <c r="C2415" s="1" t="s">
        <v>592</v>
      </c>
      <c r="D2415" s="1">
        <v>2017</v>
      </c>
      <c r="E2415" s="1" t="s">
        <v>618</v>
      </c>
      <c r="F2415" s="1">
        <v>30194</v>
      </c>
      <c r="G2415" s="1" t="s">
        <v>178</v>
      </c>
      <c r="H2415" s="1" t="s">
        <v>8</v>
      </c>
      <c r="I2415" s="1" t="s">
        <v>596</v>
      </c>
      <c r="J2415" s="1">
        <v>4433</v>
      </c>
      <c r="K2415" s="1" t="s">
        <v>614</v>
      </c>
      <c r="L2415" s="1" t="s">
        <v>543</v>
      </c>
      <c r="M2415" s="1"/>
      <c r="N2415" s="1" t="s">
        <v>606</v>
      </c>
      <c r="O2415" s="1" t="str">
        <f t="shared" si="1171"/>
        <v>No</v>
      </c>
      <c r="P2415" s="1" t="s">
        <v>722</v>
      </c>
      <c r="Q2415" s="1">
        <v>0.04</v>
      </c>
      <c r="R2415" s="1">
        <f t="shared" si="1172"/>
        <v>0</v>
      </c>
      <c r="S2415" s="1">
        <v>0.04</v>
      </c>
      <c r="T2415" s="1" t="s">
        <v>7</v>
      </c>
      <c r="U2415" s="1">
        <f t="shared" si="1186"/>
        <v>0</v>
      </c>
      <c r="V2415" s="1">
        <f t="shared" si="1187"/>
        <v>0.04</v>
      </c>
      <c r="W2415" s="1" t="s">
        <v>177</v>
      </c>
      <c r="X2415" s="1" t="str">
        <f t="shared" si="1173"/>
        <v>No</v>
      </c>
      <c r="AB2415" t="s">
        <v>350</v>
      </c>
      <c r="AC2415" t="str">
        <f t="shared" si="1174"/>
        <v>No</v>
      </c>
      <c r="AD2415" t="str">
        <f t="shared" si="1175"/>
        <v>No</v>
      </c>
      <c r="AE2415" t="str">
        <f t="shared" si="1176"/>
        <v>Yes</v>
      </c>
      <c r="AF2415" t="str">
        <f t="shared" si="1177"/>
        <v>Yes</v>
      </c>
      <c r="AG2415" t="str">
        <f t="shared" si="1178"/>
        <v>No</v>
      </c>
      <c r="AH2415" t="s">
        <v>349</v>
      </c>
      <c r="AI2415" t="s">
        <v>348</v>
      </c>
      <c r="AJ2415" t="str">
        <f t="shared" si="1179"/>
        <v/>
      </c>
      <c r="AK2415" t="str">
        <f t="shared" si="1180"/>
        <v/>
      </c>
      <c r="AL2415" t="str">
        <f t="shared" si="1181"/>
        <v>Consumer</v>
      </c>
      <c r="AM2415" t="str">
        <f t="shared" si="1182"/>
        <v>Industrial</v>
      </c>
      <c r="AN2415" t="str">
        <f t="shared" si="1183"/>
        <v/>
      </c>
      <c r="AO2415" t="str">
        <f t="shared" si="1184"/>
        <v>PAH</v>
      </c>
      <c r="AP2415" t="str">
        <f t="shared" si="1185"/>
        <v/>
      </c>
    </row>
    <row r="2416" spans="1:43" hidden="1" x14ac:dyDescent="0.35">
      <c r="A2416" s="1">
        <v>465019092001201</v>
      </c>
      <c r="B2416" s="1" t="s">
        <v>591</v>
      </c>
      <c r="C2416" s="1" t="s">
        <v>592</v>
      </c>
      <c r="D2416" s="1">
        <v>2017</v>
      </c>
      <c r="E2416" s="1" t="s">
        <v>618</v>
      </c>
      <c r="F2416" s="1">
        <v>63145</v>
      </c>
      <c r="G2416" s="1" t="s">
        <v>229</v>
      </c>
      <c r="H2416" s="1" t="s">
        <v>68</v>
      </c>
      <c r="I2416" s="1" t="s">
        <v>596</v>
      </c>
      <c r="J2416" s="1">
        <v>4433</v>
      </c>
      <c r="K2416" s="1" t="s">
        <v>614</v>
      </c>
      <c r="L2416" s="1" t="s">
        <v>532</v>
      </c>
      <c r="M2416" s="1"/>
      <c r="N2416" s="1" t="s">
        <v>606</v>
      </c>
      <c r="O2416" s="1" t="str">
        <f t="shared" si="1171"/>
        <v>No</v>
      </c>
      <c r="P2416" s="1" t="s">
        <v>722</v>
      </c>
      <c r="Q2416" s="1">
        <v>0.32</v>
      </c>
      <c r="R2416" s="1">
        <f t="shared" si="1172"/>
        <v>0</v>
      </c>
      <c r="S2416" s="1">
        <v>0.32</v>
      </c>
      <c r="T2416" s="1" t="s">
        <v>7</v>
      </c>
      <c r="U2416" s="1">
        <f t="shared" si="1186"/>
        <v>0</v>
      </c>
      <c r="V2416" s="1">
        <f t="shared" si="1187"/>
        <v>0.32</v>
      </c>
      <c r="W2416" s="1" t="s">
        <v>177</v>
      </c>
      <c r="X2416" s="1" t="str">
        <f t="shared" si="1173"/>
        <v>No</v>
      </c>
      <c r="AB2416" s="1" t="s">
        <v>409</v>
      </c>
      <c r="AC2416" t="str">
        <f t="shared" si="1174"/>
        <v>No</v>
      </c>
      <c r="AD2416" t="str">
        <f t="shared" si="1175"/>
        <v>No</v>
      </c>
      <c r="AE2416" t="str">
        <f t="shared" si="1176"/>
        <v>No</v>
      </c>
      <c r="AF2416" t="str">
        <f t="shared" si="1177"/>
        <v>No</v>
      </c>
      <c r="AG2416" t="str">
        <f t="shared" si="1178"/>
        <v>No</v>
      </c>
      <c r="AH2416" s="1" t="s">
        <v>348</v>
      </c>
      <c r="AI2416" t="s">
        <v>349</v>
      </c>
      <c r="AJ2416" t="str">
        <f t="shared" si="1179"/>
        <v/>
      </c>
      <c r="AK2416" t="str">
        <f t="shared" ref="AK2416:AK2479" si="1188">IF(AD2416="Yes", "PCP", "")</f>
        <v/>
      </c>
      <c r="AL2416" t="str">
        <f t="shared" ref="AL2416:AL2479" si="1189">IF(AE2416="Yes", "Consumer", "")</f>
        <v/>
      </c>
      <c r="AM2416" t="str">
        <f t="shared" si="1182"/>
        <v/>
      </c>
      <c r="AN2416" t="str">
        <f t="shared" si="1183"/>
        <v/>
      </c>
      <c r="AO2416" t="str">
        <f t="shared" si="1184"/>
        <v/>
      </c>
      <c r="AP2416" t="str">
        <f t="shared" si="1185"/>
        <v>Other</v>
      </c>
    </row>
    <row r="2417" spans="1:42" hidden="1" x14ac:dyDescent="0.35">
      <c r="A2417" s="1">
        <v>465019092001201</v>
      </c>
      <c r="B2417" s="1" t="s">
        <v>591</v>
      </c>
      <c r="C2417" s="1" t="s">
        <v>592</v>
      </c>
      <c r="D2417" s="1">
        <v>2017</v>
      </c>
      <c r="E2417" s="1" t="s">
        <v>618</v>
      </c>
      <c r="F2417" s="1">
        <v>62806</v>
      </c>
      <c r="G2417" s="1" t="s">
        <v>209</v>
      </c>
      <c r="H2417" s="1" t="s">
        <v>43</v>
      </c>
      <c r="I2417" s="1" t="s">
        <v>596</v>
      </c>
      <c r="J2417" s="1">
        <v>4433</v>
      </c>
      <c r="K2417" s="1" t="s">
        <v>614</v>
      </c>
      <c r="L2417" s="1" t="s">
        <v>557</v>
      </c>
      <c r="M2417" s="1"/>
      <c r="N2417" s="1" t="s">
        <v>606</v>
      </c>
      <c r="O2417" s="1" t="str">
        <f t="shared" si="1171"/>
        <v>No</v>
      </c>
      <c r="P2417" s="1" t="s">
        <v>722</v>
      </c>
      <c r="Q2417" s="1">
        <v>1.6</v>
      </c>
      <c r="R2417" s="1">
        <f t="shared" si="1172"/>
        <v>0</v>
      </c>
      <c r="S2417" s="1">
        <v>1.6</v>
      </c>
      <c r="T2417" s="1" t="s">
        <v>7</v>
      </c>
      <c r="U2417" s="1">
        <f t="shared" si="1186"/>
        <v>0</v>
      </c>
      <c r="V2417" s="1">
        <f t="shared" si="1187"/>
        <v>1.6</v>
      </c>
      <c r="W2417" s="1" t="s">
        <v>177</v>
      </c>
      <c r="X2417" s="1" t="str">
        <f t="shared" si="1173"/>
        <v>No</v>
      </c>
      <c r="AB2417" s="1" t="s">
        <v>382</v>
      </c>
      <c r="AC2417" t="str">
        <f t="shared" si="1174"/>
        <v>No</v>
      </c>
      <c r="AD2417" t="str">
        <f t="shared" si="1175"/>
        <v>No</v>
      </c>
      <c r="AE2417" t="str">
        <f t="shared" si="1176"/>
        <v>Yes</v>
      </c>
      <c r="AF2417" t="str">
        <f t="shared" si="1177"/>
        <v>No</v>
      </c>
      <c r="AG2417" t="str">
        <f t="shared" si="1178"/>
        <v>Yes</v>
      </c>
      <c r="AH2417" s="1" t="s">
        <v>348</v>
      </c>
      <c r="AI2417" t="s">
        <v>348</v>
      </c>
      <c r="AJ2417" t="str">
        <f t="shared" si="1179"/>
        <v/>
      </c>
      <c r="AK2417" t="str">
        <f t="shared" si="1188"/>
        <v/>
      </c>
      <c r="AL2417" t="str">
        <f t="shared" si="1189"/>
        <v>Consumer</v>
      </c>
      <c r="AM2417" t="str">
        <f t="shared" si="1182"/>
        <v/>
      </c>
      <c r="AN2417" t="str">
        <f t="shared" si="1183"/>
        <v>Pharmaceutical</v>
      </c>
      <c r="AO2417" t="str">
        <f t="shared" si="1184"/>
        <v/>
      </c>
      <c r="AP2417" t="str">
        <f t="shared" si="1185"/>
        <v/>
      </c>
    </row>
    <row r="2418" spans="1:42" hidden="1" x14ac:dyDescent="0.35">
      <c r="A2418" s="1">
        <v>465019092001201</v>
      </c>
      <c r="B2418" s="1" t="s">
        <v>591</v>
      </c>
      <c r="C2418" s="1" t="s">
        <v>592</v>
      </c>
      <c r="D2418" s="1">
        <v>2017</v>
      </c>
      <c r="E2418" s="1" t="s">
        <v>618</v>
      </c>
      <c r="F2418" s="1">
        <v>62807</v>
      </c>
      <c r="G2418" s="1" t="s">
        <v>609</v>
      </c>
      <c r="H2418" s="1" t="s">
        <v>44</v>
      </c>
      <c r="I2418" s="1" t="s">
        <v>596</v>
      </c>
      <c r="J2418" s="1">
        <v>4433</v>
      </c>
      <c r="K2418" s="1" t="s">
        <v>614</v>
      </c>
      <c r="L2418" s="1" t="s">
        <v>554</v>
      </c>
      <c r="M2418" s="1"/>
      <c r="N2418" s="1" t="s">
        <v>606</v>
      </c>
      <c r="O2418" s="1" t="str">
        <f t="shared" si="1171"/>
        <v>No</v>
      </c>
      <c r="P2418" s="1" t="s">
        <v>722</v>
      </c>
      <c r="Q2418" s="1">
        <v>0.04</v>
      </c>
      <c r="R2418" s="1">
        <f t="shared" si="1172"/>
        <v>0</v>
      </c>
      <c r="S2418" s="1">
        <v>0.04</v>
      </c>
      <c r="T2418" s="1" t="s">
        <v>7</v>
      </c>
      <c r="U2418" s="1">
        <f t="shared" si="1186"/>
        <v>0</v>
      </c>
      <c r="V2418" s="1">
        <f t="shared" si="1187"/>
        <v>0.04</v>
      </c>
      <c r="W2418" s="1" t="s">
        <v>177</v>
      </c>
      <c r="X2418" s="1" t="str">
        <f t="shared" si="1173"/>
        <v>No</v>
      </c>
      <c r="AB2418" s="1" t="s">
        <v>383</v>
      </c>
      <c r="AC2418" t="str">
        <f t="shared" si="1174"/>
        <v>No</v>
      </c>
      <c r="AD2418" t="str">
        <f t="shared" si="1175"/>
        <v>No</v>
      </c>
      <c r="AE2418" t="str">
        <f t="shared" si="1176"/>
        <v>Yes</v>
      </c>
      <c r="AF2418" t="str">
        <f t="shared" si="1177"/>
        <v>No</v>
      </c>
      <c r="AG2418" t="str">
        <f t="shared" si="1178"/>
        <v>No</v>
      </c>
      <c r="AH2418" s="1" t="s">
        <v>348</v>
      </c>
      <c r="AI2418" t="s">
        <v>348</v>
      </c>
      <c r="AJ2418" t="str">
        <f t="shared" si="1179"/>
        <v/>
      </c>
      <c r="AK2418" t="str">
        <f t="shared" si="1188"/>
        <v/>
      </c>
      <c r="AL2418" t="str">
        <f t="shared" si="1189"/>
        <v>Consumer</v>
      </c>
      <c r="AM2418" t="str">
        <f t="shared" si="1182"/>
        <v/>
      </c>
      <c r="AN2418" t="str">
        <f t="shared" si="1183"/>
        <v/>
      </c>
      <c r="AO2418" t="str">
        <f t="shared" si="1184"/>
        <v/>
      </c>
      <c r="AP2418" t="str">
        <f t="shared" si="1185"/>
        <v/>
      </c>
    </row>
    <row r="2419" spans="1:42" hidden="1" x14ac:dyDescent="0.35">
      <c r="A2419" s="1">
        <v>465019092001201</v>
      </c>
      <c r="B2419" s="1" t="s">
        <v>591</v>
      </c>
      <c r="C2419" s="1" t="s">
        <v>592</v>
      </c>
      <c r="D2419" s="1">
        <v>2017</v>
      </c>
      <c r="E2419" s="1" t="s">
        <v>618</v>
      </c>
      <c r="F2419" s="1">
        <v>61702</v>
      </c>
      <c r="G2419" s="1" t="s">
        <v>198</v>
      </c>
      <c r="H2419" s="1" t="s">
        <v>31</v>
      </c>
      <c r="I2419" s="1" t="s">
        <v>596</v>
      </c>
      <c r="J2419" s="1">
        <v>4433</v>
      </c>
      <c r="K2419" s="1" t="s">
        <v>614</v>
      </c>
      <c r="L2419" s="1" t="s">
        <v>554</v>
      </c>
      <c r="M2419" s="1"/>
      <c r="N2419" s="1" t="s">
        <v>606</v>
      </c>
      <c r="O2419" s="1" t="s">
        <v>348</v>
      </c>
      <c r="P2419" s="1" t="s">
        <v>349</v>
      </c>
      <c r="Q2419" s="3"/>
      <c r="R2419" s="1">
        <f t="shared" si="1172"/>
        <v>0</v>
      </c>
      <c r="S2419" s="1">
        <v>0.16</v>
      </c>
      <c r="T2419" s="1" t="s">
        <v>7</v>
      </c>
      <c r="U2419" s="1">
        <f t="shared" si="1186"/>
        <v>0</v>
      </c>
      <c r="V2419" s="1">
        <f t="shared" si="1187"/>
        <v>0.16</v>
      </c>
      <c r="W2419" s="1" t="s">
        <v>177</v>
      </c>
      <c r="X2419" s="1" t="str">
        <f t="shared" si="1173"/>
        <v>No</v>
      </c>
      <c r="AB2419" s="1" t="s">
        <v>371</v>
      </c>
      <c r="AC2419" t="str">
        <f t="shared" si="1174"/>
        <v>No</v>
      </c>
      <c r="AD2419" t="str">
        <f t="shared" si="1175"/>
        <v>No</v>
      </c>
      <c r="AE2419" t="str">
        <f t="shared" si="1176"/>
        <v>Yes</v>
      </c>
      <c r="AF2419" t="str">
        <f t="shared" si="1177"/>
        <v>No</v>
      </c>
      <c r="AG2419" t="str">
        <f t="shared" si="1178"/>
        <v>No</v>
      </c>
      <c r="AH2419" s="1" t="s">
        <v>348</v>
      </c>
      <c r="AI2419" t="s">
        <v>348</v>
      </c>
      <c r="AJ2419" t="str">
        <f t="shared" si="1179"/>
        <v/>
      </c>
      <c r="AK2419" t="str">
        <f t="shared" si="1188"/>
        <v/>
      </c>
      <c r="AL2419" t="str">
        <f t="shared" si="1189"/>
        <v>Consumer</v>
      </c>
      <c r="AM2419" t="str">
        <f t="shared" si="1182"/>
        <v/>
      </c>
      <c r="AN2419" t="str">
        <f t="shared" si="1183"/>
        <v/>
      </c>
      <c r="AO2419" t="str">
        <f t="shared" si="1184"/>
        <v/>
      </c>
      <c r="AP2419" t="str">
        <f t="shared" si="1185"/>
        <v/>
      </c>
    </row>
    <row r="2420" spans="1:42" hidden="1" x14ac:dyDescent="0.35">
      <c r="A2420" s="1">
        <v>465019092001201</v>
      </c>
      <c r="B2420" s="1" t="s">
        <v>591</v>
      </c>
      <c r="C2420" s="1" t="s">
        <v>592</v>
      </c>
      <c r="D2420" s="1">
        <v>2017</v>
      </c>
      <c r="E2420" s="1" t="s">
        <v>618</v>
      </c>
      <c r="F2420" s="1">
        <v>62808</v>
      </c>
      <c r="G2420" s="1" t="s">
        <v>210</v>
      </c>
      <c r="H2420" s="1" t="s">
        <v>45</v>
      </c>
      <c r="I2420" s="1" t="s">
        <v>596</v>
      </c>
      <c r="J2420" s="1">
        <v>4433</v>
      </c>
      <c r="K2420" s="1" t="s">
        <v>614</v>
      </c>
      <c r="L2420" s="1" t="s">
        <v>532</v>
      </c>
      <c r="M2420" s="1"/>
      <c r="N2420" s="1" t="s">
        <v>606</v>
      </c>
      <c r="O2420" s="1" t="str">
        <f t="shared" ref="O2420:O2451" si="1190">IF(N2420="&lt;", "No", "Yes")</f>
        <v>No</v>
      </c>
      <c r="P2420" s="1" t="s">
        <v>722</v>
      </c>
      <c r="Q2420" s="1">
        <v>0.04</v>
      </c>
      <c r="R2420" s="1">
        <f t="shared" si="1172"/>
        <v>0</v>
      </c>
      <c r="S2420" s="1">
        <v>0.04</v>
      </c>
      <c r="T2420" s="1" t="s">
        <v>7</v>
      </c>
      <c r="U2420" s="1">
        <f t="shared" si="1186"/>
        <v>0</v>
      </c>
      <c r="V2420" s="1">
        <f t="shared" si="1187"/>
        <v>0.04</v>
      </c>
      <c r="W2420" s="1" t="s">
        <v>177</v>
      </c>
      <c r="X2420" s="1" t="str">
        <f t="shared" si="1173"/>
        <v>No</v>
      </c>
      <c r="AB2420" t="s">
        <v>384</v>
      </c>
      <c r="AC2420" t="str">
        <f t="shared" si="1174"/>
        <v>No</v>
      </c>
      <c r="AD2420" t="str">
        <f t="shared" si="1175"/>
        <v>No</v>
      </c>
      <c r="AE2420" t="str">
        <f t="shared" si="1176"/>
        <v>No</v>
      </c>
      <c r="AF2420" t="str">
        <f t="shared" si="1177"/>
        <v>No</v>
      </c>
      <c r="AG2420" t="str">
        <f t="shared" si="1178"/>
        <v>No</v>
      </c>
      <c r="AH2420" s="1" t="s">
        <v>348</v>
      </c>
      <c r="AI2420" t="s">
        <v>349</v>
      </c>
      <c r="AJ2420" t="str">
        <f t="shared" si="1179"/>
        <v/>
      </c>
      <c r="AK2420" t="str">
        <f t="shared" si="1188"/>
        <v/>
      </c>
      <c r="AL2420" t="str">
        <f t="shared" si="1189"/>
        <v/>
      </c>
      <c r="AM2420" t="str">
        <f t="shared" si="1182"/>
        <v/>
      </c>
      <c r="AN2420" t="str">
        <f t="shared" si="1183"/>
        <v/>
      </c>
      <c r="AO2420" t="str">
        <f t="shared" si="1184"/>
        <v/>
      </c>
      <c r="AP2420" t="str">
        <f t="shared" si="1185"/>
        <v>Other</v>
      </c>
    </row>
    <row r="2421" spans="1:42" hidden="1" x14ac:dyDescent="0.35">
      <c r="A2421" s="1">
        <v>465019092001201</v>
      </c>
      <c r="B2421" s="1" t="s">
        <v>591</v>
      </c>
      <c r="C2421" s="1" t="s">
        <v>592</v>
      </c>
      <c r="D2421" s="1">
        <v>2017</v>
      </c>
      <c r="E2421" s="1" t="s">
        <v>618</v>
      </c>
      <c r="F2421" s="1">
        <v>62809</v>
      </c>
      <c r="G2421" s="1" t="s">
        <v>211</v>
      </c>
      <c r="H2421" s="1" t="s">
        <v>46</v>
      </c>
      <c r="I2421" s="1" t="s">
        <v>596</v>
      </c>
      <c r="J2421" s="1">
        <v>4433</v>
      </c>
      <c r="K2421" s="1" t="s">
        <v>614</v>
      </c>
      <c r="L2421" s="1" t="s">
        <v>554</v>
      </c>
      <c r="M2421" s="1"/>
      <c r="N2421" s="1" t="s">
        <v>606</v>
      </c>
      <c r="O2421" s="1" t="str">
        <f t="shared" si="1190"/>
        <v>No</v>
      </c>
      <c r="P2421" s="1" t="s">
        <v>722</v>
      </c>
      <c r="Q2421" s="1">
        <v>0.02</v>
      </c>
      <c r="R2421" s="1">
        <f t="shared" si="1172"/>
        <v>0</v>
      </c>
      <c r="S2421" s="1">
        <v>0.02</v>
      </c>
      <c r="T2421" s="1" t="s">
        <v>7</v>
      </c>
      <c r="U2421" s="1">
        <f t="shared" si="1186"/>
        <v>0</v>
      </c>
      <c r="V2421" s="1">
        <f t="shared" si="1187"/>
        <v>0.02</v>
      </c>
      <c r="W2421" s="1" t="s">
        <v>177</v>
      </c>
      <c r="X2421" s="1" t="str">
        <f t="shared" si="1173"/>
        <v>No</v>
      </c>
      <c r="AB2421" t="s">
        <v>385</v>
      </c>
      <c r="AC2421" t="str">
        <f t="shared" si="1174"/>
        <v>No</v>
      </c>
      <c r="AD2421" t="str">
        <f t="shared" si="1175"/>
        <v>No</v>
      </c>
      <c r="AE2421" t="str">
        <f t="shared" si="1176"/>
        <v>Yes</v>
      </c>
      <c r="AF2421" t="str">
        <f t="shared" si="1177"/>
        <v>No</v>
      </c>
      <c r="AG2421" t="str">
        <f t="shared" si="1178"/>
        <v>No</v>
      </c>
      <c r="AH2421" s="1" t="s">
        <v>348</v>
      </c>
      <c r="AI2421" t="s">
        <v>348</v>
      </c>
      <c r="AJ2421" t="str">
        <f t="shared" si="1179"/>
        <v/>
      </c>
      <c r="AK2421" t="str">
        <f t="shared" si="1188"/>
        <v/>
      </c>
      <c r="AL2421" t="str">
        <f t="shared" si="1189"/>
        <v>Consumer</v>
      </c>
      <c r="AM2421" t="str">
        <f t="shared" si="1182"/>
        <v/>
      </c>
      <c r="AN2421" t="str">
        <f t="shared" si="1183"/>
        <v/>
      </c>
      <c r="AO2421" t="str">
        <f t="shared" si="1184"/>
        <v/>
      </c>
      <c r="AP2421" t="str">
        <f t="shared" si="1185"/>
        <v/>
      </c>
    </row>
    <row r="2422" spans="1:42" hidden="1" x14ac:dyDescent="0.35">
      <c r="A2422" s="1">
        <v>465019092001201</v>
      </c>
      <c r="B2422" s="1" t="s">
        <v>591</v>
      </c>
      <c r="C2422" s="1" t="s">
        <v>592</v>
      </c>
      <c r="D2422" s="1">
        <v>2017</v>
      </c>
      <c r="E2422" s="1" t="s">
        <v>618</v>
      </c>
      <c r="F2422" s="1">
        <v>62829</v>
      </c>
      <c r="G2422" s="1" t="s">
        <v>225</v>
      </c>
      <c r="H2422" s="1" t="s">
        <v>402</v>
      </c>
      <c r="I2422" s="1" t="s">
        <v>596</v>
      </c>
      <c r="J2422" s="1">
        <v>4433</v>
      </c>
      <c r="K2422" s="1" t="s">
        <v>614</v>
      </c>
      <c r="L2422" s="1" t="s">
        <v>555</v>
      </c>
      <c r="M2422" s="1"/>
      <c r="N2422" s="1" t="s">
        <v>606</v>
      </c>
      <c r="O2422" s="1" t="str">
        <f t="shared" si="1190"/>
        <v>No</v>
      </c>
      <c r="P2422" s="1" t="s">
        <v>722</v>
      </c>
      <c r="Q2422" s="1">
        <v>1.6</v>
      </c>
      <c r="R2422" s="1">
        <f t="shared" si="1172"/>
        <v>0</v>
      </c>
      <c r="S2422" s="1">
        <v>1.6</v>
      </c>
      <c r="T2422" s="1" t="s">
        <v>7</v>
      </c>
      <c r="U2422" s="1">
        <f t="shared" si="1186"/>
        <v>0</v>
      </c>
      <c r="V2422" s="1">
        <f t="shared" si="1187"/>
        <v>1.6</v>
      </c>
      <c r="W2422" s="1" t="s">
        <v>199</v>
      </c>
      <c r="X2422" s="1" t="str">
        <f t="shared" si="1173"/>
        <v>No</v>
      </c>
      <c r="AB2422" t="s">
        <v>403</v>
      </c>
      <c r="AC2422" t="str">
        <f t="shared" si="1174"/>
        <v>No</v>
      </c>
      <c r="AD2422" t="str">
        <f t="shared" si="1175"/>
        <v>No</v>
      </c>
      <c r="AE2422" t="str">
        <f t="shared" si="1176"/>
        <v>Yes</v>
      </c>
      <c r="AF2422" t="str">
        <f t="shared" si="1177"/>
        <v>Yes</v>
      </c>
      <c r="AG2422" t="str">
        <f t="shared" si="1178"/>
        <v>No</v>
      </c>
      <c r="AH2422" s="1" t="s">
        <v>348</v>
      </c>
      <c r="AI2422" t="s">
        <v>348</v>
      </c>
      <c r="AJ2422" t="str">
        <f t="shared" si="1179"/>
        <v/>
      </c>
      <c r="AK2422" t="str">
        <f t="shared" si="1188"/>
        <v/>
      </c>
      <c r="AL2422" t="str">
        <f t="shared" si="1189"/>
        <v>Consumer</v>
      </c>
      <c r="AM2422" t="str">
        <f t="shared" si="1182"/>
        <v>Industrial</v>
      </c>
      <c r="AN2422" t="str">
        <f t="shared" si="1183"/>
        <v/>
      </c>
      <c r="AO2422" t="str">
        <f t="shared" si="1184"/>
        <v/>
      </c>
      <c r="AP2422" t="str">
        <f t="shared" si="1185"/>
        <v/>
      </c>
    </row>
    <row r="2423" spans="1:42" hidden="1" x14ac:dyDescent="0.35">
      <c r="A2423" s="1">
        <v>465019092001201</v>
      </c>
      <c r="B2423" s="1" t="s">
        <v>591</v>
      </c>
      <c r="C2423" s="1" t="s">
        <v>592</v>
      </c>
      <c r="D2423" s="1">
        <v>2017</v>
      </c>
      <c r="E2423" s="1" t="s">
        <v>618</v>
      </c>
      <c r="F2423" s="1">
        <v>61703</v>
      </c>
      <c r="G2423" s="1" t="s">
        <v>200</v>
      </c>
      <c r="H2423" s="1" t="s">
        <v>32</v>
      </c>
      <c r="I2423" s="1" t="s">
        <v>596</v>
      </c>
      <c r="J2423" s="1">
        <v>4433</v>
      </c>
      <c r="K2423" s="1" t="s">
        <v>614</v>
      </c>
      <c r="L2423" s="1" t="s">
        <v>554</v>
      </c>
      <c r="M2423" s="1"/>
      <c r="N2423" s="1" t="s">
        <v>606</v>
      </c>
      <c r="O2423" s="1" t="str">
        <f t="shared" si="1190"/>
        <v>No</v>
      </c>
      <c r="P2423" s="1" t="s">
        <v>722</v>
      </c>
      <c r="Q2423" s="1">
        <v>1.6</v>
      </c>
      <c r="R2423" s="1">
        <f t="shared" si="1172"/>
        <v>0</v>
      </c>
      <c r="S2423" s="1">
        <v>1.6</v>
      </c>
      <c r="T2423" s="1" t="s">
        <v>7</v>
      </c>
      <c r="U2423" s="1">
        <f t="shared" si="1186"/>
        <v>0</v>
      </c>
      <c r="V2423" s="1">
        <f t="shared" si="1187"/>
        <v>1.6</v>
      </c>
      <c r="W2423" s="1" t="s">
        <v>199</v>
      </c>
      <c r="X2423" s="1" t="str">
        <f t="shared" si="1173"/>
        <v>No</v>
      </c>
      <c r="AB2423" s="1" t="s">
        <v>372</v>
      </c>
      <c r="AC2423" t="str">
        <f t="shared" si="1174"/>
        <v>No</v>
      </c>
      <c r="AD2423" t="str">
        <f t="shared" si="1175"/>
        <v>No</v>
      </c>
      <c r="AE2423" t="str">
        <f t="shared" si="1176"/>
        <v>Yes</v>
      </c>
      <c r="AF2423" t="str">
        <f t="shared" si="1177"/>
        <v>No</v>
      </c>
      <c r="AG2423" t="str">
        <f t="shared" si="1178"/>
        <v>No</v>
      </c>
      <c r="AH2423" s="1" t="s">
        <v>348</v>
      </c>
      <c r="AI2423" t="s">
        <v>348</v>
      </c>
      <c r="AJ2423" t="str">
        <f t="shared" si="1179"/>
        <v/>
      </c>
      <c r="AK2423" t="str">
        <f t="shared" si="1188"/>
        <v/>
      </c>
      <c r="AL2423" t="str">
        <f t="shared" si="1189"/>
        <v>Consumer</v>
      </c>
      <c r="AM2423" t="str">
        <f t="shared" si="1182"/>
        <v/>
      </c>
      <c r="AN2423" t="str">
        <f t="shared" si="1183"/>
        <v/>
      </c>
      <c r="AO2423" t="str">
        <f t="shared" si="1184"/>
        <v/>
      </c>
      <c r="AP2423" t="str">
        <f t="shared" si="1185"/>
        <v/>
      </c>
    </row>
    <row r="2424" spans="1:42" hidden="1" x14ac:dyDescent="0.35">
      <c r="A2424" s="1">
        <v>465019092001201</v>
      </c>
      <c r="B2424" s="1" t="s">
        <v>591</v>
      </c>
      <c r="C2424" s="1" t="s">
        <v>592</v>
      </c>
      <c r="D2424" s="1">
        <v>2017</v>
      </c>
      <c r="E2424" s="1" t="s">
        <v>618</v>
      </c>
      <c r="F2424" s="1">
        <v>61704</v>
      </c>
      <c r="G2424" s="1" t="s">
        <v>201</v>
      </c>
      <c r="H2424" s="8" t="s">
        <v>716</v>
      </c>
      <c r="I2424" s="1" t="s">
        <v>596</v>
      </c>
      <c r="J2424" s="1">
        <v>4433</v>
      </c>
      <c r="K2424" s="1" t="s">
        <v>614</v>
      </c>
      <c r="L2424" s="1" t="s">
        <v>532</v>
      </c>
      <c r="M2424" s="1"/>
      <c r="N2424" s="1" t="s">
        <v>606</v>
      </c>
      <c r="O2424" s="1" t="str">
        <f t="shared" si="1190"/>
        <v>No</v>
      </c>
      <c r="P2424" s="1" t="s">
        <v>722</v>
      </c>
      <c r="Q2424" s="1">
        <v>1.6</v>
      </c>
      <c r="R2424" s="1">
        <f t="shared" si="1172"/>
        <v>0</v>
      </c>
      <c r="S2424" s="1">
        <v>1.6</v>
      </c>
      <c r="T2424" s="1" t="s">
        <v>7</v>
      </c>
      <c r="U2424" s="1">
        <f t="shared" si="1186"/>
        <v>0</v>
      </c>
      <c r="V2424" s="1">
        <f t="shared" si="1187"/>
        <v>1.6</v>
      </c>
      <c r="W2424" s="1" t="s">
        <v>199</v>
      </c>
      <c r="X2424" s="1" t="str">
        <f t="shared" si="1173"/>
        <v>No</v>
      </c>
      <c r="AB2424" s="1" t="s">
        <v>373</v>
      </c>
      <c r="AC2424" t="str">
        <f t="shared" si="1174"/>
        <v>No</v>
      </c>
      <c r="AD2424" t="str">
        <f t="shared" si="1175"/>
        <v>No</v>
      </c>
      <c r="AE2424" t="str">
        <f t="shared" si="1176"/>
        <v>No</v>
      </c>
      <c r="AF2424" t="str">
        <f t="shared" si="1177"/>
        <v>No</v>
      </c>
      <c r="AG2424" t="str">
        <f t="shared" si="1178"/>
        <v>No</v>
      </c>
      <c r="AH2424" s="1" t="s">
        <v>348</v>
      </c>
      <c r="AI2424" t="s">
        <v>349</v>
      </c>
      <c r="AJ2424" t="str">
        <f t="shared" si="1179"/>
        <v/>
      </c>
      <c r="AK2424" t="str">
        <f t="shared" si="1188"/>
        <v/>
      </c>
      <c r="AL2424" t="str">
        <f t="shared" si="1189"/>
        <v/>
      </c>
      <c r="AM2424" t="str">
        <f t="shared" si="1182"/>
        <v/>
      </c>
      <c r="AN2424" t="str">
        <f t="shared" si="1183"/>
        <v/>
      </c>
      <c r="AO2424" t="str">
        <f t="shared" si="1184"/>
        <v/>
      </c>
      <c r="AP2424" t="str">
        <f t="shared" si="1185"/>
        <v>Other</v>
      </c>
    </row>
    <row r="2425" spans="1:42" hidden="1" x14ac:dyDescent="0.35">
      <c r="A2425" s="1">
        <v>465019092001201</v>
      </c>
      <c r="B2425" s="1" t="s">
        <v>591</v>
      </c>
      <c r="C2425" s="1" t="s">
        <v>592</v>
      </c>
      <c r="D2425" s="1">
        <v>2017</v>
      </c>
      <c r="E2425" s="1" t="s">
        <v>618</v>
      </c>
      <c r="F2425" s="1">
        <v>62810</v>
      </c>
      <c r="G2425" s="1" t="s">
        <v>212</v>
      </c>
      <c r="H2425" s="1" t="s">
        <v>47</v>
      </c>
      <c r="I2425" s="1" t="s">
        <v>596</v>
      </c>
      <c r="J2425" s="1">
        <v>4433</v>
      </c>
      <c r="K2425" s="1" t="s">
        <v>614</v>
      </c>
      <c r="L2425" s="1" t="s">
        <v>555</v>
      </c>
      <c r="M2425" s="1"/>
      <c r="N2425" s="1" t="s">
        <v>606</v>
      </c>
      <c r="O2425" s="1" t="str">
        <f t="shared" si="1190"/>
        <v>No</v>
      </c>
      <c r="P2425" s="1" t="s">
        <v>722</v>
      </c>
      <c r="Q2425" s="1">
        <v>0.4</v>
      </c>
      <c r="R2425" s="1">
        <f t="shared" si="1172"/>
        <v>0</v>
      </c>
      <c r="S2425" s="1">
        <v>0.4</v>
      </c>
      <c r="T2425" s="1" t="s">
        <v>7</v>
      </c>
      <c r="U2425" s="1">
        <f t="shared" si="1186"/>
        <v>0</v>
      </c>
      <c r="V2425" s="1">
        <f t="shared" si="1187"/>
        <v>0.4</v>
      </c>
      <c r="W2425" s="1" t="s">
        <v>177</v>
      </c>
      <c r="X2425" s="1" t="str">
        <f t="shared" si="1173"/>
        <v>No</v>
      </c>
      <c r="AB2425" t="s">
        <v>386</v>
      </c>
      <c r="AC2425" t="str">
        <f t="shared" si="1174"/>
        <v>No</v>
      </c>
      <c r="AD2425" t="str">
        <f t="shared" si="1175"/>
        <v>No</v>
      </c>
      <c r="AE2425" t="str">
        <f t="shared" si="1176"/>
        <v>Yes</v>
      </c>
      <c r="AF2425" t="str">
        <f t="shared" si="1177"/>
        <v>Yes</v>
      </c>
      <c r="AG2425" t="str">
        <f t="shared" si="1178"/>
        <v>No</v>
      </c>
      <c r="AH2425" s="1" t="s">
        <v>348</v>
      </c>
      <c r="AI2425" t="s">
        <v>348</v>
      </c>
      <c r="AJ2425" t="str">
        <f t="shared" si="1179"/>
        <v/>
      </c>
      <c r="AK2425" t="str">
        <f t="shared" si="1188"/>
        <v/>
      </c>
      <c r="AL2425" t="str">
        <f t="shared" si="1189"/>
        <v>Consumer</v>
      </c>
      <c r="AM2425" t="str">
        <f t="shared" si="1182"/>
        <v>Industrial</v>
      </c>
      <c r="AN2425" t="str">
        <f t="shared" si="1183"/>
        <v/>
      </c>
      <c r="AO2425" t="str">
        <f t="shared" si="1184"/>
        <v/>
      </c>
      <c r="AP2425" t="str">
        <f t="shared" si="1185"/>
        <v/>
      </c>
    </row>
    <row r="2426" spans="1:42" hidden="1" x14ac:dyDescent="0.35">
      <c r="A2426" s="1">
        <v>465019092001201</v>
      </c>
      <c r="B2426" s="1" t="s">
        <v>591</v>
      </c>
      <c r="C2426" s="1" t="s">
        <v>592</v>
      </c>
      <c r="D2426" s="1">
        <v>2017</v>
      </c>
      <c r="E2426" s="1" t="s">
        <v>618</v>
      </c>
      <c r="F2426" s="1">
        <v>62486</v>
      </c>
      <c r="G2426" s="1" t="s">
        <v>207</v>
      </c>
      <c r="H2426" s="1" t="s">
        <v>41</v>
      </c>
      <c r="I2426" s="1" t="s">
        <v>596</v>
      </c>
      <c r="J2426" s="1">
        <v>4433</v>
      </c>
      <c r="K2426" s="1" t="s">
        <v>614</v>
      </c>
      <c r="L2426" s="1" t="s">
        <v>554</v>
      </c>
      <c r="M2426" s="1"/>
      <c r="N2426" s="1" t="s">
        <v>606</v>
      </c>
      <c r="O2426" s="1" t="str">
        <f t="shared" si="1190"/>
        <v>No</v>
      </c>
      <c r="P2426" s="1" t="s">
        <v>722</v>
      </c>
      <c r="Q2426" s="1">
        <v>0.2</v>
      </c>
      <c r="R2426" s="1">
        <f t="shared" si="1172"/>
        <v>0</v>
      </c>
      <c r="S2426" s="1">
        <v>0.2</v>
      </c>
      <c r="T2426" s="1" t="s">
        <v>7</v>
      </c>
      <c r="U2426" s="1">
        <f t="shared" si="1186"/>
        <v>0</v>
      </c>
      <c r="V2426" s="1">
        <f t="shared" si="1187"/>
        <v>0.2</v>
      </c>
      <c r="W2426" s="1" t="s">
        <v>177</v>
      </c>
      <c r="X2426" s="1" t="str">
        <f t="shared" si="1173"/>
        <v>No</v>
      </c>
      <c r="AB2426" s="1" t="s">
        <v>380</v>
      </c>
      <c r="AC2426" t="str">
        <f t="shared" si="1174"/>
        <v>No</v>
      </c>
      <c r="AD2426" t="str">
        <f t="shared" si="1175"/>
        <v>No</v>
      </c>
      <c r="AE2426" t="str">
        <f t="shared" si="1176"/>
        <v>Yes</v>
      </c>
      <c r="AF2426" t="str">
        <f t="shared" si="1177"/>
        <v>No</v>
      </c>
      <c r="AG2426" t="str">
        <f t="shared" si="1178"/>
        <v>No</v>
      </c>
      <c r="AH2426" s="1" t="s">
        <v>348</v>
      </c>
      <c r="AI2426" t="s">
        <v>348</v>
      </c>
      <c r="AJ2426" t="str">
        <f t="shared" si="1179"/>
        <v/>
      </c>
      <c r="AK2426" t="str">
        <f t="shared" si="1188"/>
        <v/>
      </c>
      <c r="AL2426" t="str">
        <f t="shared" si="1189"/>
        <v>Consumer</v>
      </c>
      <c r="AM2426" t="str">
        <f t="shared" si="1182"/>
        <v/>
      </c>
      <c r="AN2426" t="str">
        <f t="shared" si="1183"/>
        <v/>
      </c>
      <c r="AO2426" t="str">
        <f t="shared" si="1184"/>
        <v/>
      </c>
      <c r="AP2426" t="str">
        <f t="shared" si="1185"/>
        <v/>
      </c>
    </row>
    <row r="2427" spans="1:42" hidden="1" x14ac:dyDescent="0.35">
      <c r="A2427" s="1">
        <v>465019092001201</v>
      </c>
      <c r="B2427" s="1" t="s">
        <v>591</v>
      </c>
      <c r="C2427" s="1" t="s">
        <v>592</v>
      </c>
      <c r="D2427" s="1">
        <v>2017</v>
      </c>
      <c r="E2427" s="1" t="s">
        <v>618</v>
      </c>
      <c r="F2427" s="1">
        <v>62485</v>
      </c>
      <c r="G2427" s="1" t="s">
        <v>206</v>
      </c>
      <c r="H2427" s="1" t="s">
        <v>40</v>
      </c>
      <c r="I2427" s="1" t="s">
        <v>596</v>
      </c>
      <c r="J2427" s="1">
        <v>4433</v>
      </c>
      <c r="K2427" s="1" t="s">
        <v>614</v>
      </c>
      <c r="L2427" s="1" t="s">
        <v>548</v>
      </c>
      <c r="M2427" s="1"/>
      <c r="N2427" s="1" t="s">
        <v>606</v>
      </c>
      <c r="O2427" s="1" t="str">
        <f t="shared" si="1190"/>
        <v>No</v>
      </c>
      <c r="P2427" s="1" t="s">
        <v>722</v>
      </c>
      <c r="Q2427" s="1">
        <v>0.6</v>
      </c>
      <c r="R2427" s="1">
        <f t="shared" si="1172"/>
        <v>0</v>
      </c>
      <c r="S2427" s="1">
        <v>0.6</v>
      </c>
      <c r="T2427" s="1" t="s">
        <v>7</v>
      </c>
      <c r="U2427" s="1">
        <f t="shared" si="1186"/>
        <v>0</v>
      </c>
      <c r="V2427" s="1">
        <f t="shared" si="1187"/>
        <v>0.6</v>
      </c>
      <c r="W2427" s="1" t="s">
        <v>177</v>
      </c>
      <c r="X2427" s="1" t="str">
        <f t="shared" si="1173"/>
        <v>No</v>
      </c>
      <c r="AB2427" s="1" t="s">
        <v>379</v>
      </c>
      <c r="AC2427" t="str">
        <f t="shared" si="1174"/>
        <v>No</v>
      </c>
      <c r="AD2427" t="str">
        <f t="shared" si="1175"/>
        <v>Yes</v>
      </c>
      <c r="AE2427" t="str">
        <f t="shared" si="1176"/>
        <v>Yes</v>
      </c>
      <c r="AF2427" t="str">
        <f t="shared" si="1177"/>
        <v>Yes</v>
      </c>
      <c r="AG2427" t="str">
        <f t="shared" si="1178"/>
        <v>Yes</v>
      </c>
      <c r="AH2427" s="1" t="s">
        <v>348</v>
      </c>
      <c r="AI2427" t="s">
        <v>348</v>
      </c>
      <c r="AJ2427" t="str">
        <f t="shared" si="1179"/>
        <v/>
      </c>
      <c r="AK2427" t="str">
        <f t="shared" si="1188"/>
        <v>PCP</v>
      </c>
      <c r="AL2427" t="str">
        <f t="shared" si="1189"/>
        <v>Consumer</v>
      </c>
      <c r="AM2427" t="str">
        <f t="shared" si="1182"/>
        <v>Industrial</v>
      </c>
      <c r="AN2427" t="str">
        <f t="shared" si="1183"/>
        <v>Pharmaceutical</v>
      </c>
      <c r="AO2427" t="str">
        <f t="shared" si="1184"/>
        <v/>
      </c>
      <c r="AP2427" t="str">
        <f t="shared" si="1185"/>
        <v/>
      </c>
    </row>
    <row r="2428" spans="1:42" hidden="1" x14ac:dyDescent="0.35">
      <c r="A2428" s="1">
        <v>465019092001201</v>
      </c>
      <c r="B2428" s="1" t="s">
        <v>591</v>
      </c>
      <c r="C2428" s="1" t="s">
        <v>592</v>
      </c>
      <c r="D2428" s="1">
        <v>2017</v>
      </c>
      <c r="E2428" s="1" t="s">
        <v>618</v>
      </c>
      <c r="F2428" s="1">
        <v>61944</v>
      </c>
      <c r="G2428" s="1" t="s">
        <v>203</v>
      </c>
      <c r="H2428" s="1" t="s">
        <v>36</v>
      </c>
      <c r="I2428" s="1" t="s">
        <v>596</v>
      </c>
      <c r="J2428" s="1">
        <v>4433</v>
      </c>
      <c r="K2428" s="1" t="s">
        <v>614</v>
      </c>
      <c r="L2428" s="1" t="s">
        <v>556</v>
      </c>
      <c r="M2428" s="1"/>
      <c r="N2428" s="1" t="s">
        <v>606</v>
      </c>
      <c r="O2428" s="1" t="str">
        <f t="shared" si="1190"/>
        <v>No</v>
      </c>
      <c r="P2428" s="1" t="s">
        <v>722</v>
      </c>
      <c r="Q2428" s="1">
        <v>0.32</v>
      </c>
      <c r="R2428" s="1">
        <f t="shared" si="1172"/>
        <v>0</v>
      </c>
      <c r="S2428" s="1">
        <v>0.32</v>
      </c>
      <c r="T2428" s="1" t="s">
        <v>7</v>
      </c>
      <c r="U2428" s="1">
        <f t="shared" si="1186"/>
        <v>0</v>
      </c>
      <c r="V2428" s="1">
        <f t="shared" si="1187"/>
        <v>0.32</v>
      </c>
      <c r="W2428" s="1" t="s">
        <v>177</v>
      </c>
      <c r="X2428" s="1" t="str">
        <f t="shared" si="1173"/>
        <v>No</v>
      </c>
      <c r="AB2428" s="1" t="s">
        <v>376</v>
      </c>
      <c r="AC2428" t="str">
        <f t="shared" si="1174"/>
        <v>No</v>
      </c>
      <c r="AD2428" t="str">
        <f t="shared" si="1175"/>
        <v>No</v>
      </c>
      <c r="AE2428" t="str">
        <f t="shared" si="1176"/>
        <v>No</v>
      </c>
      <c r="AF2428" t="str">
        <f t="shared" si="1177"/>
        <v>Yes</v>
      </c>
      <c r="AG2428" t="str">
        <f t="shared" si="1178"/>
        <v>No</v>
      </c>
      <c r="AH2428" s="1" t="s">
        <v>348</v>
      </c>
      <c r="AI2428" t="s">
        <v>348</v>
      </c>
      <c r="AJ2428" t="str">
        <f t="shared" si="1179"/>
        <v/>
      </c>
      <c r="AK2428" t="str">
        <f t="shared" si="1188"/>
        <v/>
      </c>
      <c r="AL2428" t="str">
        <f t="shared" si="1189"/>
        <v/>
      </c>
      <c r="AM2428" t="str">
        <f t="shared" si="1182"/>
        <v>Industrial</v>
      </c>
      <c r="AN2428" t="str">
        <f t="shared" si="1183"/>
        <v/>
      </c>
      <c r="AO2428" t="str">
        <f t="shared" si="1184"/>
        <v/>
      </c>
      <c r="AP2428" t="str">
        <f t="shared" si="1185"/>
        <v/>
      </c>
    </row>
    <row r="2429" spans="1:42" hidden="1" x14ac:dyDescent="0.35">
      <c r="A2429" s="1">
        <v>465019092001201</v>
      </c>
      <c r="B2429" s="1" t="s">
        <v>591</v>
      </c>
      <c r="C2429" s="1" t="s">
        <v>592</v>
      </c>
      <c r="D2429" s="1">
        <v>2017</v>
      </c>
      <c r="E2429" s="1" t="s">
        <v>618</v>
      </c>
      <c r="F2429" s="1">
        <v>68022</v>
      </c>
      <c r="G2429" s="1" t="s">
        <v>336</v>
      </c>
      <c r="H2429" s="1" t="s">
        <v>167</v>
      </c>
      <c r="I2429" s="1" t="s">
        <v>597</v>
      </c>
      <c r="J2429" s="1">
        <v>2440</v>
      </c>
      <c r="K2429" s="1" t="s">
        <v>345</v>
      </c>
      <c r="L2429" s="1" t="s">
        <v>345</v>
      </c>
      <c r="M2429" s="1"/>
      <c r="N2429" s="1" t="s">
        <v>606</v>
      </c>
      <c r="O2429" s="1" t="str">
        <f t="shared" si="1190"/>
        <v>No</v>
      </c>
      <c r="P2429" s="1" t="s">
        <v>722</v>
      </c>
      <c r="Q2429" s="1">
        <v>8.1999999999999993</v>
      </c>
      <c r="R2429" s="1">
        <f t="shared" si="1172"/>
        <v>0</v>
      </c>
      <c r="S2429" s="1">
        <v>2</v>
      </c>
      <c r="T2429" s="1" t="s">
        <v>30</v>
      </c>
      <c r="U2429" s="1">
        <f>R2429/1000</f>
        <v>0</v>
      </c>
      <c r="V2429" s="1">
        <f>S2429/1000</f>
        <v>2E-3</v>
      </c>
      <c r="W2429" s="1" t="s">
        <v>318</v>
      </c>
      <c r="X2429" s="1" t="str">
        <f t="shared" si="1173"/>
        <v>No</v>
      </c>
      <c r="AB2429" s="1" t="s">
        <v>445</v>
      </c>
      <c r="AC2429" t="str">
        <f t="shared" si="1174"/>
        <v>No</v>
      </c>
      <c r="AD2429" t="str">
        <f t="shared" si="1175"/>
        <v>No</v>
      </c>
      <c r="AE2429" t="str">
        <f t="shared" si="1176"/>
        <v>No</v>
      </c>
      <c r="AF2429" t="str">
        <f t="shared" si="1177"/>
        <v>No</v>
      </c>
      <c r="AG2429" t="str">
        <f t="shared" si="1178"/>
        <v>Yes</v>
      </c>
      <c r="AH2429" s="1" t="s">
        <v>348</v>
      </c>
      <c r="AI2429" t="s">
        <v>348</v>
      </c>
      <c r="AJ2429" t="str">
        <f t="shared" si="1179"/>
        <v/>
      </c>
      <c r="AK2429" t="str">
        <f t="shared" si="1188"/>
        <v/>
      </c>
      <c r="AL2429" t="str">
        <f t="shared" si="1189"/>
        <v/>
      </c>
      <c r="AM2429" t="str">
        <f t="shared" si="1182"/>
        <v/>
      </c>
      <c r="AN2429" t="str">
        <f t="shared" si="1183"/>
        <v>Pharmaceutical</v>
      </c>
      <c r="AO2429" t="str">
        <f t="shared" si="1184"/>
        <v/>
      </c>
      <c r="AP2429" t="str">
        <f t="shared" si="1185"/>
        <v/>
      </c>
    </row>
    <row r="2430" spans="1:42" hidden="1" x14ac:dyDescent="0.35">
      <c r="A2430" s="1">
        <v>465019092001201</v>
      </c>
      <c r="B2430" s="1" t="s">
        <v>591</v>
      </c>
      <c r="C2430" s="1" t="s">
        <v>592</v>
      </c>
      <c r="D2430" s="1">
        <v>2017</v>
      </c>
      <c r="E2430" s="1" t="s">
        <v>618</v>
      </c>
      <c r="F2430" s="1">
        <v>67436</v>
      </c>
      <c r="G2430" s="1" t="s">
        <v>234</v>
      </c>
      <c r="H2430" s="1" t="s">
        <v>72</v>
      </c>
      <c r="I2430" s="1" t="s">
        <v>597</v>
      </c>
      <c r="J2430" s="1">
        <v>2440</v>
      </c>
      <c r="K2430" s="1" t="s">
        <v>345</v>
      </c>
      <c r="L2430" s="1" t="s">
        <v>544</v>
      </c>
      <c r="M2430" s="1"/>
      <c r="N2430" s="1" t="s">
        <v>606</v>
      </c>
      <c r="O2430" s="1" t="str">
        <f t="shared" si="1190"/>
        <v>No</v>
      </c>
      <c r="P2430" s="1" t="s">
        <v>722</v>
      </c>
      <c r="Q2430" s="1">
        <v>20</v>
      </c>
      <c r="R2430" s="1">
        <f t="shared" si="1172"/>
        <v>0</v>
      </c>
      <c r="S2430" s="1">
        <v>20</v>
      </c>
      <c r="T2430" s="1" t="s">
        <v>30</v>
      </c>
      <c r="U2430" s="1">
        <f>R2430/1000</f>
        <v>0</v>
      </c>
      <c r="V2430" s="1">
        <f>S2430/1000</f>
        <v>0.02</v>
      </c>
      <c r="W2430" s="1" t="s">
        <v>231</v>
      </c>
      <c r="X2430" s="1" t="str">
        <f t="shared" si="1173"/>
        <v>No</v>
      </c>
      <c r="AB2430" t="s">
        <v>413</v>
      </c>
      <c r="AC2430" s="1" t="s">
        <v>349</v>
      </c>
      <c r="AD2430" t="str">
        <f t="shared" si="1175"/>
        <v>Yes</v>
      </c>
      <c r="AE2430" t="str">
        <f t="shared" si="1176"/>
        <v>Yes</v>
      </c>
      <c r="AF2430" t="str">
        <f t="shared" si="1177"/>
        <v>Yes</v>
      </c>
      <c r="AG2430" t="str">
        <f t="shared" si="1178"/>
        <v>Yes</v>
      </c>
      <c r="AH2430" s="1" t="s">
        <v>348</v>
      </c>
      <c r="AI2430" t="s">
        <v>348</v>
      </c>
      <c r="AJ2430" t="str">
        <f t="shared" si="1179"/>
        <v>Pesticide</v>
      </c>
      <c r="AK2430" t="str">
        <f t="shared" si="1188"/>
        <v>PCP</v>
      </c>
      <c r="AL2430" t="str">
        <f t="shared" si="1189"/>
        <v>Consumer</v>
      </c>
      <c r="AM2430" t="str">
        <f t="shared" si="1182"/>
        <v>Industrial</v>
      </c>
      <c r="AN2430" t="str">
        <f t="shared" si="1183"/>
        <v>Pharmaceutical</v>
      </c>
      <c r="AO2430" t="str">
        <f t="shared" si="1184"/>
        <v/>
      </c>
      <c r="AP2430" t="str">
        <f t="shared" si="1185"/>
        <v/>
      </c>
    </row>
    <row r="2431" spans="1:42" hidden="1" x14ac:dyDescent="0.35">
      <c r="A2431" s="1">
        <v>465019092001201</v>
      </c>
      <c r="B2431" s="1" t="s">
        <v>591</v>
      </c>
      <c r="C2431" s="1" t="s">
        <v>592</v>
      </c>
      <c r="D2431" s="1">
        <v>2017</v>
      </c>
      <c r="E2431" s="1" t="s">
        <v>618</v>
      </c>
      <c r="F2431" s="1">
        <v>62811</v>
      </c>
      <c r="G2431" s="1" t="s">
        <v>213</v>
      </c>
      <c r="H2431" s="1" t="s">
        <v>48</v>
      </c>
      <c r="I2431" s="1" t="s">
        <v>596</v>
      </c>
      <c r="J2431" s="1">
        <v>4433</v>
      </c>
      <c r="K2431" s="1" t="s">
        <v>614</v>
      </c>
      <c r="L2431" s="1" t="s">
        <v>548</v>
      </c>
      <c r="M2431" s="1"/>
      <c r="N2431" s="1" t="s">
        <v>606</v>
      </c>
      <c r="O2431" s="1" t="str">
        <f t="shared" si="1190"/>
        <v>No</v>
      </c>
      <c r="P2431" s="1" t="s">
        <v>722</v>
      </c>
      <c r="Q2431" s="1">
        <v>0.4</v>
      </c>
      <c r="R2431" s="1">
        <f t="shared" si="1172"/>
        <v>0</v>
      </c>
      <c r="S2431" s="1">
        <v>0.4</v>
      </c>
      <c r="T2431" s="1" t="s">
        <v>7</v>
      </c>
      <c r="U2431" s="1">
        <f>R2431/1</f>
        <v>0</v>
      </c>
      <c r="V2431" s="1">
        <f>S2431</f>
        <v>0.4</v>
      </c>
      <c r="W2431" s="1" t="s">
        <v>177</v>
      </c>
      <c r="X2431" s="1" t="str">
        <f t="shared" si="1173"/>
        <v>No</v>
      </c>
      <c r="AB2431" t="s">
        <v>387</v>
      </c>
      <c r="AC2431" t="str">
        <f t="shared" ref="AC2431:AC2438" si="1191">IF(ISNUMBER(SEARCH("Pesticide, active_ingredient", AB2431)), "Yes", "No")</f>
        <v>No</v>
      </c>
      <c r="AD2431" t="str">
        <f t="shared" si="1175"/>
        <v>Yes</v>
      </c>
      <c r="AE2431" t="str">
        <f t="shared" si="1176"/>
        <v>Yes</v>
      </c>
      <c r="AF2431" t="str">
        <f t="shared" si="1177"/>
        <v>Yes</v>
      </c>
      <c r="AG2431" t="str">
        <f t="shared" si="1178"/>
        <v>Yes</v>
      </c>
      <c r="AH2431" s="1" t="s">
        <v>348</v>
      </c>
      <c r="AI2431" t="s">
        <v>348</v>
      </c>
      <c r="AJ2431" t="str">
        <f t="shared" si="1179"/>
        <v/>
      </c>
      <c r="AK2431" t="str">
        <f t="shared" si="1188"/>
        <v>PCP</v>
      </c>
      <c r="AL2431" t="str">
        <f t="shared" si="1189"/>
        <v>Consumer</v>
      </c>
      <c r="AM2431" t="str">
        <f t="shared" si="1182"/>
        <v>Industrial</v>
      </c>
      <c r="AN2431" t="str">
        <f t="shared" si="1183"/>
        <v>Pharmaceutical</v>
      </c>
      <c r="AO2431" t="str">
        <f t="shared" si="1184"/>
        <v/>
      </c>
      <c r="AP2431" t="str">
        <f t="shared" si="1185"/>
        <v/>
      </c>
    </row>
    <row r="2432" spans="1:42" hidden="1" x14ac:dyDescent="0.35">
      <c r="A2432" s="1">
        <v>465019092001201</v>
      </c>
      <c r="B2432" s="1" t="s">
        <v>591</v>
      </c>
      <c r="C2432" s="1" t="s">
        <v>592</v>
      </c>
      <c r="D2432" s="1">
        <v>2017</v>
      </c>
      <c r="E2432" s="1" t="s">
        <v>618</v>
      </c>
      <c r="F2432" s="1">
        <v>62812</v>
      </c>
      <c r="G2432" s="1" t="s">
        <v>709</v>
      </c>
      <c r="H2432" s="1" t="s">
        <v>49</v>
      </c>
      <c r="I2432" s="1" t="s">
        <v>596</v>
      </c>
      <c r="J2432" s="1">
        <v>4433</v>
      </c>
      <c r="K2432" s="1" t="s">
        <v>614</v>
      </c>
      <c r="L2432" s="1" t="s">
        <v>554</v>
      </c>
      <c r="M2432" s="1"/>
      <c r="N2432" s="1" t="s">
        <v>606</v>
      </c>
      <c r="O2432" s="1" t="str">
        <f t="shared" si="1190"/>
        <v>No</v>
      </c>
      <c r="P2432" s="1" t="s">
        <v>722</v>
      </c>
      <c r="Q2432" s="1">
        <v>0.04</v>
      </c>
      <c r="R2432" s="1">
        <f t="shared" si="1172"/>
        <v>0</v>
      </c>
      <c r="S2432" s="1">
        <v>0.04</v>
      </c>
      <c r="T2432" s="1" t="s">
        <v>7</v>
      </c>
      <c r="U2432" s="1">
        <f>R2432/1</f>
        <v>0</v>
      </c>
      <c r="V2432" s="1">
        <f>S2432</f>
        <v>0.04</v>
      </c>
      <c r="W2432" s="1" t="s">
        <v>177</v>
      </c>
      <c r="X2432" s="1" t="str">
        <f t="shared" si="1173"/>
        <v>No</v>
      </c>
      <c r="AB2432" s="1" t="s">
        <v>388</v>
      </c>
      <c r="AC2432" t="str">
        <f t="shared" si="1191"/>
        <v>No</v>
      </c>
      <c r="AD2432" t="str">
        <f t="shared" si="1175"/>
        <v>No</v>
      </c>
      <c r="AE2432" t="str">
        <f t="shared" si="1176"/>
        <v>Yes</v>
      </c>
      <c r="AF2432" t="str">
        <f t="shared" si="1177"/>
        <v>No</v>
      </c>
      <c r="AG2432" t="str">
        <f t="shared" si="1178"/>
        <v>No</v>
      </c>
      <c r="AH2432" s="1" t="s">
        <v>348</v>
      </c>
      <c r="AI2432" t="s">
        <v>348</v>
      </c>
      <c r="AJ2432" t="str">
        <f t="shared" si="1179"/>
        <v/>
      </c>
      <c r="AK2432" t="str">
        <f t="shared" si="1188"/>
        <v/>
      </c>
      <c r="AL2432" t="str">
        <f t="shared" si="1189"/>
        <v>Consumer</v>
      </c>
      <c r="AM2432" t="str">
        <f t="shared" si="1182"/>
        <v/>
      </c>
      <c r="AN2432" t="str">
        <f t="shared" si="1183"/>
        <v/>
      </c>
      <c r="AO2432" t="str">
        <f t="shared" si="1184"/>
        <v/>
      </c>
      <c r="AP2432" t="str">
        <f t="shared" si="1185"/>
        <v/>
      </c>
    </row>
    <row r="2433" spans="1:42" hidden="1" x14ac:dyDescent="0.35">
      <c r="A2433" s="1">
        <v>465019092001201</v>
      </c>
      <c r="B2433" s="1" t="s">
        <v>591</v>
      </c>
      <c r="C2433" s="1" t="s">
        <v>592</v>
      </c>
      <c r="D2433" s="1">
        <v>2017</v>
      </c>
      <c r="E2433" s="1" t="s">
        <v>618</v>
      </c>
      <c r="F2433" s="1">
        <v>67484</v>
      </c>
      <c r="G2433" s="1" t="s">
        <v>274</v>
      </c>
      <c r="H2433" s="1" t="s">
        <v>110</v>
      </c>
      <c r="I2433" s="1" t="s">
        <v>597</v>
      </c>
      <c r="J2433" s="1">
        <v>2440</v>
      </c>
      <c r="K2433" s="1" t="s">
        <v>345</v>
      </c>
      <c r="L2433" s="1" t="s">
        <v>345</v>
      </c>
      <c r="M2433" s="1"/>
      <c r="N2433" s="1" t="s">
        <v>606</v>
      </c>
      <c r="O2433" s="1" t="str">
        <f t="shared" si="1190"/>
        <v>No</v>
      </c>
      <c r="P2433" s="1" t="s">
        <v>722</v>
      </c>
      <c r="Q2433" s="1">
        <v>22</v>
      </c>
      <c r="R2433" s="1">
        <f t="shared" si="1172"/>
        <v>0</v>
      </c>
      <c r="S2433" s="1">
        <v>22</v>
      </c>
      <c r="T2433" s="1" t="s">
        <v>30</v>
      </c>
      <c r="U2433" s="1">
        <f t="shared" ref="U2433:V2437" si="1192">R2433/1000</f>
        <v>0</v>
      </c>
      <c r="V2433" s="1">
        <f t="shared" si="1192"/>
        <v>2.1999999999999999E-2</v>
      </c>
      <c r="W2433" s="1" t="s">
        <v>231</v>
      </c>
      <c r="X2433" s="1" t="str">
        <f t="shared" si="1173"/>
        <v>No</v>
      </c>
      <c r="AB2433" t="s">
        <v>450</v>
      </c>
      <c r="AC2433" t="str">
        <f t="shared" si="1191"/>
        <v>No</v>
      </c>
      <c r="AD2433" t="str">
        <f t="shared" si="1175"/>
        <v>No</v>
      </c>
      <c r="AE2433" t="str">
        <f t="shared" si="1176"/>
        <v>No</v>
      </c>
      <c r="AF2433" t="str">
        <f t="shared" si="1177"/>
        <v>No</v>
      </c>
      <c r="AG2433" t="str">
        <f t="shared" si="1178"/>
        <v>Yes</v>
      </c>
      <c r="AH2433" s="1" t="s">
        <v>348</v>
      </c>
      <c r="AI2433" t="s">
        <v>348</v>
      </c>
      <c r="AJ2433" t="str">
        <f t="shared" si="1179"/>
        <v/>
      </c>
      <c r="AK2433" t="str">
        <f t="shared" si="1188"/>
        <v/>
      </c>
      <c r="AL2433" t="str">
        <f t="shared" si="1189"/>
        <v/>
      </c>
      <c r="AM2433" t="str">
        <f t="shared" si="1182"/>
        <v/>
      </c>
      <c r="AN2433" t="str">
        <f t="shared" si="1183"/>
        <v>Pharmaceutical</v>
      </c>
      <c r="AO2433" t="str">
        <f t="shared" si="1184"/>
        <v/>
      </c>
      <c r="AP2433" t="str">
        <f t="shared" si="1185"/>
        <v/>
      </c>
    </row>
    <row r="2434" spans="1:42" hidden="1" x14ac:dyDescent="0.35">
      <c r="A2434" s="1">
        <v>465019092001201</v>
      </c>
      <c r="B2434" s="1" t="s">
        <v>591</v>
      </c>
      <c r="C2434" s="1" t="s">
        <v>592</v>
      </c>
      <c r="D2434" s="1">
        <v>2017</v>
      </c>
      <c r="E2434" s="1" t="s">
        <v>618</v>
      </c>
      <c r="F2434" s="1">
        <v>67437</v>
      </c>
      <c r="G2434" s="1" t="s">
        <v>235</v>
      </c>
      <c r="H2434" s="1" t="s">
        <v>73</v>
      </c>
      <c r="I2434" s="1" t="s">
        <v>597</v>
      </c>
      <c r="J2434" s="1">
        <v>2440</v>
      </c>
      <c r="K2434" s="1" t="s">
        <v>345</v>
      </c>
      <c r="L2434" s="1" t="s">
        <v>561</v>
      </c>
      <c r="M2434" s="1"/>
      <c r="N2434" s="1" t="s">
        <v>606</v>
      </c>
      <c r="O2434" s="1" t="str">
        <f t="shared" si="1190"/>
        <v>No</v>
      </c>
      <c r="P2434" s="1" t="s">
        <v>722</v>
      </c>
      <c r="Q2434" s="1">
        <v>20</v>
      </c>
      <c r="R2434" s="1">
        <f t="shared" si="1172"/>
        <v>0</v>
      </c>
      <c r="S2434" s="1">
        <v>6.7</v>
      </c>
      <c r="T2434" s="1" t="s">
        <v>30</v>
      </c>
      <c r="U2434" s="1">
        <f t="shared" si="1192"/>
        <v>0</v>
      </c>
      <c r="V2434" s="1">
        <f t="shared" si="1192"/>
        <v>6.7000000000000002E-3</v>
      </c>
      <c r="W2434" s="1" t="s">
        <v>231</v>
      </c>
      <c r="X2434" s="1" t="str">
        <f t="shared" si="1173"/>
        <v>No</v>
      </c>
      <c r="AB2434" t="s">
        <v>414</v>
      </c>
      <c r="AC2434" t="str">
        <f t="shared" si="1191"/>
        <v>No</v>
      </c>
      <c r="AD2434" t="str">
        <f t="shared" si="1175"/>
        <v>No</v>
      </c>
      <c r="AE2434" t="str">
        <f t="shared" si="1176"/>
        <v>No</v>
      </c>
      <c r="AF2434" t="str">
        <f t="shared" si="1177"/>
        <v>Yes</v>
      </c>
      <c r="AG2434" t="str">
        <f t="shared" si="1178"/>
        <v>Yes</v>
      </c>
      <c r="AH2434" s="1" t="s">
        <v>348</v>
      </c>
      <c r="AI2434" t="s">
        <v>348</v>
      </c>
      <c r="AJ2434" t="str">
        <f t="shared" si="1179"/>
        <v/>
      </c>
      <c r="AK2434" t="str">
        <f t="shared" si="1188"/>
        <v/>
      </c>
      <c r="AL2434" t="str">
        <f t="shared" si="1189"/>
        <v/>
      </c>
      <c r="AM2434" t="str">
        <f t="shared" si="1182"/>
        <v>Industrial</v>
      </c>
      <c r="AN2434" t="str">
        <f t="shared" si="1183"/>
        <v>Pharmaceutical</v>
      </c>
      <c r="AO2434" t="str">
        <f t="shared" si="1184"/>
        <v/>
      </c>
      <c r="AP2434" t="str">
        <f t="shared" si="1185"/>
        <v/>
      </c>
    </row>
    <row r="2435" spans="1:42" hidden="1" x14ac:dyDescent="0.35">
      <c r="A2435" s="1">
        <v>465019092001201</v>
      </c>
      <c r="B2435" s="1" t="s">
        <v>591</v>
      </c>
      <c r="C2435" s="1" t="s">
        <v>592</v>
      </c>
      <c r="D2435" s="1">
        <v>2017</v>
      </c>
      <c r="E2435" s="1" t="s">
        <v>618</v>
      </c>
      <c r="F2435" s="1">
        <v>68250</v>
      </c>
      <c r="G2435" s="1" t="s">
        <v>337</v>
      </c>
      <c r="H2435" s="1" t="s">
        <v>168</v>
      </c>
      <c r="I2435" s="1" t="s">
        <v>597</v>
      </c>
      <c r="J2435" s="1">
        <v>2440</v>
      </c>
      <c r="K2435" s="1" t="s">
        <v>345</v>
      </c>
      <c r="L2435" s="1" t="s">
        <v>561</v>
      </c>
      <c r="M2435" s="1"/>
      <c r="N2435" s="1" t="s">
        <v>606</v>
      </c>
      <c r="O2435" s="1" t="str">
        <f t="shared" si="1190"/>
        <v>No</v>
      </c>
      <c r="P2435" s="1" t="s">
        <v>722</v>
      </c>
      <c r="Q2435" s="1">
        <v>21</v>
      </c>
      <c r="R2435" s="1">
        <f t="shared" si="1172"/>
        <v>0</v>
      </c>
      <c r="S2435" s="1">
        <v>21</v>
      </c>
      <c r="T2435" s="1" t="s">
        <v>30</v>
      </c>
      <c r="U2435" s="1">
        <f t="shared" si="1192"/>
        <v>0</v>
      </c>
      <c r="V2435" s="1">
        <f t="shared" si="1192"/>
        <v>2.1000000000000001E-2</v>
      </c>
      <c r="W2435" s="1" t="s">
        <v>318</v>
      </c>
      <c r="X2435" s="1" t="str">
        <f t="shared" si="1173"/>
        <v>No</v>
      </c>
      <c r="AB2435" t="s">
        <v>504</v>
      </c>
      <c r="AC2435" t="str">
        <f t="shared" si="1191"/>
        <v>No</v>
      </c>
      <c r="AD2435" t="str">
        <f t="shared" si="1175"/>
        <v>No</v>
      </c>
      <c r="AE2435" t="str">
        <f t="shared" si="1176"/>
        <v>No</v>
      </c>
      <c r="AF2435" t="str">
        <f t="shared" si="1177"/>
        <v>Yes</v>
      </c>
      <c r="AG2435" t="str">
        <f t="shared" si="1178"/>
        <v>Yes</v>
      </c>
      <c r="AH2435" s="1" t="s">
        <v>348</v>
      </c>
      <c r="AI2435" t="s">
        <v>348</v>
      </c>
      <c r="AJ2435" t="str">
        <f t="shared" si="1179"/>
        <v/>
      </c>
      <c r="AK2435" t="str">
        <f t="shared" si="1188"/>
        <v/>
      </c>
      <c r="AL2435" t="str">
        <f t="shared" si="1189"/>
        <v/>
      </c>
      <c r="AM2435" t="str">
        <f t="shared" si="1182"/>
        <v>Industrial</v>
      </c>
      <c r="AN2435" t="str">
        <f t="shared" si="1183"/>
        <v>Pharmaceutical</v>
      </c>
      <c r="AO2435" t="str">
        <f t="shared" si="1184"/>
        <v/>
      </c>
      <c r="AP2435" t="str">
        <f t="shared" si="1185"/>
        <v/>
      </c>
    </row>
    <row r="2436" spans="1:42" hidden="1" x14ac:dyDescent="0.35">
      <c r="A2436" s="1">
        <v>465019092001201</v>
      </c>
      <c r="B2436" s="1" t="s">
        <v>591</v>
      </c>
      <c r="C2436" s="1" t="s">
        <v>592</v>
      </c>
      <c r="D2436" s="1">
        <v>2017</v>
      </c>
      <c r="E2436" s="1" t="s">
        <v>618</v>
      </c>
      <c r="F2436" s="1">
        <v>67522</v>
      </c>
      <c r="G2436" s="1" t="s">
        <v>306</v>
      </c>
      <c r="H2436" s="1" t="s">
        <v>140</v>
      </c>
      <c r="I2436" s="1" t="s">
        <v>597</v>
      </c>
      <c r="J2436" s="1">
        <v>2440</v>
      </c>
      <c r="K2436" s="1" t="s">
        <v>345</v>
      </c>
      <c r="L2436" s="1" t="s">
        <v>345</v>
      </c>
      <c r="M2436" s="1"/>
      <c r="N2436" s="1" t="s">
        <v>606</v>
      </c>
      <c r="O2436" s="1" t="str">
        <f t="shared" si="1190"/>
        <v>No</v>
      </c>
      <c r="P2436" s="1" t="s">
        <v>722</v>
      </c>
      <c r="Q2436" s="1">
        <v>37</v>
      </c>
      <c r="R2436" s="1">
        <f t="shared" si="1172"/>
        <v>0</v>
      </c>
      <c r="S2436" s="1">
        <v>37</v>
      </c>
      <c r="T2436" s="1" t="s">
        <v>30</v>
      </c>
      <c r="U2436" s="1">
        <f t="shared" si="1192"/>
        <v>0</v>
      </c>
      <c r="V2436" s="1">
        <f t="shared" si="1192"/>
        <v>3.6999999999999998E-2</v>
      </c>
      <c r="W2436" s="1" t="s">
        <v>231</v>
      </c>
      <c r="X2436" s="1" t="str">
        <f t="shared" si="1173"/>
        <v>No</v>
      </c>
      <c r="AB2436" t="s">
        <v>481</v>
      </c>
      <c r="AC2436" t="str">
        <f t="shared" si="1191"/>
        <v>No</v>
      </c>
      <c r="AD2436" t="str">
        <f t="shared" si="1175"/>
        <v>No</v>
      </c>
      <c r="AE2436" t="str">
        <f t="shared" si="1176"/>
        <v>No</v>
      </c>
      <c r="AF2436" t="str">
        <f t="shared" si="1177"/>
        <v>No</v>
      </c>
      <c r="AG2436" t="str">
        <f t="shared" si="1178"/>
        <v>Yes</v>
      </c>
      <c r="AH2436" s="1" t="s">
        <v>348</v>
      </c>
      <c r="AI2436" t="s">
        <v>348</v>
      </c>
      <c r="AJ2436" t="str">
        <f t="shared" si="1179"/>
        <v/>
      </c>
      <c r="AK2436" t="str">
        <f t="shared" si="1188"/>
        <v/>
      </c>
      <c r="AL2436" t="str">
        <f t="shared" si="1189"/>
        <v/>
      </c>
      <c r="AM2436" t="str">
        <f t="shared" si="1182"/>
        <v/>
      </c>
      <c r="AN2436" t="str">
        <f t="shared" si="1183"/>
        <v>Pharmaceutical</v>
      </c>
      <c r="AO2436" t="str">
        <f t="shared" si="1184"/>
        <v/>
      </c>
      <c r="AP2436" t="str">
        <f t="shared" si="1185"/>
        <v/>
      </c>
    </row>
    <row r="2437" spans="1:42" hidden="1" x14ac:dyDescent="0.35">
      <c r="A2437" s="1">
        <v>465019092001201</v>
      </c>
      <c r="B2437" s="1" t="s">
        <v>591</v>
      </c>
      <c r="C2437" s="1" t="s">
        <v>592</v>
      </c>
      <c r="D2437" s="1">
        <v>2017</v>
      </c>
      <c r="E2437" s="1" t="s">
        <v>618</v>
      </c>
      <c r="F2437" s="1">
        <v>67461</v>
      </c>
      <c r="G2437" s="1" t="s">
        <v>256</v>
      </c>
      <c r="H2437" s="1" t="s">
        <v>93</v>
      </c>
      <c r="I2437" s="1" t="s">
        <v>597</v>
      </c>
      <c r="J2437" s="1">
        <v>2440</v>
      </c>
      <c r="K2437" s="1" t="s">
        <v>345</v>
      </c>
      <c r="L2437" s="1" t="s">
        <v>563</v>
      </c>
      <c r="M2437" s="1"/>
      <c r="N2437" s="1" t="s">
        <v>606</v>
      </c>
      <c r="O2437" s="1" t="str">
        <f t="shared" si="1190"/>
        <v>No</v>
      </c>
      <c r="P2437" s="1" t="s">
        <v>722</v>
      </c>
      <c r="Q2437" s="1">
        <v>8.1</v>
      </c>
      <c r="R2437" s="1">
        <f t="shared" si="1172"/>
        <v>0</v>
      </c>
      <c r="S2437" s="1">
        <v>4.4000000000000004</v>
      </c>
      <c r="T2437" s="1" t="s">
        <v>30</v>
      </c>
      <c r="U2437" s="1">
        <f t="shared" si="1192"/>
        <v>0</v>
      </c>
      <c r="V2437" s="1">
        <f t="shared" si="1192"/>
        <v>4.4000000000000003E-3</v>
      </c>
      <c r="W2437" s="1" t="s">
        <v>231</v>
      </c>
      <c r="X2437" s="1" t="str">
        <f t="shared" si="1173"/>
        <v>No</v>
      </c>
      <c r="AB2437" t="s">
        <v>432</v>
      </c>
      <c r="AC2437" t="str">
        <f t="shared" si="1191"/>
        <v>No</v>
      </c>
      <c r="AD2437" t="str">
        <f t="shared" si="1175"/>
        <v>Yes</v>
      </c>
      <c r="AE2437" t="str">
        <f t="shared" si="1176"/>
        <v>No</v>
      </c>
      <c r="AF2437" t="str">
        <f t="shared" si="1177"/>
        <v>No</v>
      </c>
      <c r="AG2437" t="str">
        <f t="shared" si="1178"/>
        <v>Yes</v>
      </c>
      <c r="AH2437" s="1" t="s">
        <v>348</v>
      </c>
      <c r="AI2437" t="s">
        <v>348</v>
      </c>
      <c r="AJ2437" t="str">
        <f t="shared" si="1179"/>
        <v/>
      </c>
      <c r="AK2437" t="str">
        <f t="shared" si="1188"/>
        <v>PCP</v>
      </c>
      <c r="AL2437" t="str">
        <f t="shared" si="1189"/>
        <v/>
      </c>
      <c r="AM2437" t="str">
        <f t="shared" si="1182"/>
        <v/>
      </c>
      <c r="AN2437" t="str">
        <f t="shared" si="1183"/>
        <v>Pharmaceutical</v>
      </c>
      <c r="AO2437" t="str">
        <f t="shared" si="1184"/>
        <v/>
      </c>
      <c r="AP2437" t="str">
        <f t="shared" si="1185"/>
        <v/>
      </c>
    </row>
    <row r="2438" spans="1:42" hidden="1" x14ac:dyDescent="0.35">
      <c r="A2438" s="1">
        <v>465019092001201</v>
      </c>
      <c r="B2438" s="1" t="s">
        <v>591</v>
      </c>
      <c r="C2438" s="1" t="s">
        <v>592</v>
      </c>
      <c r="D2438" s="1">
        <v>2017</v>
      </c>
      <c r="E2438" s="1" t="s">
        <v>618</v>
      </c>
      <c r="F2438" s="1">
        <v>34220</v>
      </c>
      <c r="G2438" s="1" t="s">
        <v>182</v>
      </c>
      <c r="H2438" s="1" t="s">
        <v>12</v>
      </c>
      <c r="I2438" s="1" t="s">
        <v>596</v>
      </c>
      <c r="J2438" s="1">
        <v>4433</v>
      </c>
      <c r="K2438" s="1" t="s">
        <v>614</v>
      </c>
      <c r="L2438" s="1" t="s">
        <v>546</v>
      </c>
      <c r="M2438" s="1"/>
      <c r="N2438" s="1" t="s">
        <v>606</v>
      </c>
      <c r="O2438" s="1" t="str">
        <f t="shared" si="1190"/>
        <v>No</v>
      </c>
      <c r="P2438" s="1" t="s">
        <v>722</v>
      </c>
      <c r="Q2438" s="1">
        <v>0.02</v>
      </c>
      <c r="R2438" s="1">
        <f t="shared" si="1172"/>
        <v>0</v>
      </c>
      <c r="S2438" s="1">
        <v>0.02</v>
      </c>
      <c r="T2438" s="1" t="s">
        <v>7</v>
      </c>
      <c r="U2438" s="1">
        <f>R2438/1</f>
        <v>0</v>
      </c>
      <c r="V2438" s="1">
        <f>S2438</f>
        <v>0.02</v>
      </c>
      <c r="W2438" s="1" t="s">
        <v>177</v>
      </c>
      <c r="X2438" s="1" t="str">
        <f t="shared" si="1173"/>
        <v>No</v>
      </c>
      <c r="AB2438" t="s">
        <v>354</v>
      </c>
      <c r="AC2438" t="str">
        <f t="shared" si="1191"/>
        <v>No</v>
      </c>
      <c r="AD2438" t="str">
        <f t="shared" si="1175"/>
        <v>Yes</v>
      </c>
      <c r="AE2438" t="str">
        <f t="shared" si="1176"/>
        <v>Yes</v>
      </c>
      <c r="AF2438" t="str">
        <f t="shared" si="1177"/>
        <v>Yes</v>
      </c>
      <c r="AG2438" t="str">
        <f t="shared" si="1178"/>
        <v>No</v>
      </c>
      <c r="AH2438" t="s">
        <v>349</v>
      </c>
      <c r="AI2438" t="s">
        <v>348</v>
      </c>
      <c r="AJ2438" t="str">
        <f t="shared" si="1179"/>
        <v/>
      </c>
      <c r="AK2438" t="str">
        <f t="shared" si="1188"/>
        <v>PCP</v>
      </c>
      <c r="AL2438" t="str">
        <f t="shared" si="1189"/>
        <v>Consumer</v>
      </c>
      <c r="AM2438" t="str">
        <f t="shared" si="1182"/>
        <v>Industrial</v>
      </c>
      <c r="AN2438" t="str">
        <f t="shared" si="1183"/>
        <v/>
      </c>
      <c r="AO2438" t="str">
        <f t="shared" si="1184"/>
        <v>PAH</v>
      </c>
      <c r="AP2438" t="str">
        <f t="shared" si="1185"/>
        <v/>
      </c>
    </row>
    <row r="2439" spans="1:42" hidden="1" x14ac:dyDescent="0.35">
      <c r="A2439" s="1">
        <v>465019092001201</v>
      </c>
      <c r="B2439" s="1" t="s">
        <v>591</v>
      </c>
      <c r="C2439" s="1" t="s">
        <v>592</v>
      </c>
      <c r="D2439" s="1">
        <v>2017</v>
      </c>
      <c r="E2439" s="1" t="s">
        <v>618</v>
      </c>
      <c r="F2439" s="1">
        <v>62813</v>
      </c>
      <c r="G2439" s="1" t="s">
        <v>601</v>
      </c>
      <c r="H2439" s="1" t="s">
        <v>50</v>
      </c>
      <c r="I2439" s="1" t="s">
        <v>596</v>
      </c>
      <c r="J2439" s="1">
        <v>4433</v>
      </c>
      <c r="K2439" s="1" t="s">
        <v>614</v>
      </c>
      <c r="L2439" s="1" t="s">
        <v>708</v>
      </c>
      <c r="M2439" s="1"/>
      <c r="N2439" s="1" t="s">
        <v>606</v>
      </c>
      <c r="O2439" s="1" t="str">
        <f t="shared" si="1190"/>
        <v>No</v>
      </c>
      <c r="P2439" s="1" t="s">
        <v>722</v>
      </c>
      <c r="Q2439" s="1">
        <v>0.04</v>
      </c>
      <c r="R2439" s="1">
        <f t="shared" si="1172"/>
        <v>0</v>
      </c>
      <c r="S2439" s="1">
        <v>0.04</v>
      </c>
      <c r="T2439" s="1" t="s">
        <v>7</v>
      </c>
      <c r="U2439" s="1">
        <f>R2439/1</f>
        <v>0</v>
      </c>
      <c r="V2439" s="1">
        <f>S2439</f>
        <v>0.04</v>
      </c>
      <c r="W2439" s="1" t="s">
        <v>177</v>
      </c>
      <c r="X2439" s="1" t="str">
        <f t="shared" si="1173"/>
        <v>No</v>
      </c>
      <c r="AB2439" t="s">
        <v>389</v>
      </c>
      <c r="AC2439" s="1" t="s">
        <v>349</v>
      </c>
      <c r="AD2439" t="str">
        <f t="shared" si="1175"/>
        <v>Yes</v>
      </c>
      <c r="AE2439" t="str">
        <f t="shared" si="1176"/>
        <v>Yes</v>
      </c>
      <c r="AF2439" t="str">
        <f t="shared" si="1177"/>
        <v>Yes</v>
      </c>
      <c r="AG2439" t="str">
        <f t="shared" si="1178"/>
        <v>No</v>
      </c>
      <c r="AH2439" s="1" t="s">
        <v>348</v>
      </c>
      <c r="AI2439" t="s">
        <v>348</v>
      </c>
      <c r="AJ2439" t="str">
        <f t="shared" si="1179"/>
        <v>Pesticide</v>
      </c>
      <c r="AK2439" t="str">
        <f t="shared" si="1188"/>
        <v>PCP</v>
      </c>
      <c r="AL2439" t="str">
        <f t="shared" si="1189"/>
        <v>Consumer</v>
      </c>
      <c r="AM2439" t="str">
        <f t="shared" si="1182"/>
        <v>Industrial</v>
      </c>
      <c r="AN2439" t="str">
        <f t="shared" si="1183"/>
        <v/>
      </c>
      <c r="AO2439" t="str">
        <f t="shared" si="1184"/>
        <v/>
      </c>
      <c r="AP2439" t="str">
        <f t="shared" si="1185"/>
        <v/>
      </c>
    </row>
    <row r="2440" spans="1:42" hidden="1" x14ac:dyDescent="0.35">
      <c r="A2440" s="1">
        <v>465019092001201</v>
      </c>
      <c r="B2440" s="1" t="s">
        <v>591</v>
      </c>
      <c r="C2440" s="1" t="s">
        <v>592</v>
      </c>
      <c r="D2440" s="1">
        <v>2017</v>
      </c>
      <c r="E2440" s="1" t="s">
        <v>618</v>
      </c>
      <c r="F2440" s="1">
        <v>67477</v>
      </c>
      <c r="G2440" s="1" t="s">
        <v>268</v>
      </c>
      <c r="H2440" s="1" t="s">
        <v>105</v>
      </c>
      <c r="I2440" s="1" t="s">
        <v>597</v>
      </c>
      <c r="J2440" s="1">
        <v>2440</v>
      </c>
      <c r="K2440" s="1" t="s">
        <v>345</v>
      </c>
      <c r="L2440" s="1" t="s">
        <v>561</v>
      </c>
      <c r="M2440" s="1"/>
      <c r="N2440" s="1" t="s">
        <v>606</v>
      </c>
      <c r="O2440" s="1" t="str">
        <f t="shared" si="1190"/>
        <v>No</v>
      </c>
      <c r="P2440" s="1" t="s">
        <v>722</v>
      </c>
      <c r="Q2440" s="1">
        <v>116</v>
      </c>
      <c r="R2440" s="1">
        <f t="shared" si="1172"/>
        <v>0</v>
      </c>
      <c r="S2440" s="1">
        <v>50</v>
      </c>
      <c r="T2440" s="1" t="s">
        <v>30</v>
      </c>
      <c r="U2440" s="1">
        <f t="shared" ref="U2440:V2442" si="1193">R2440/1000</f>
        <v>0</v>
      </c>
      <c r="V2440" s="1">
        <f t="shared" si="1193"/>
        <v>0.05</v>
      </c>
      <c r="W2440" s="1" t="s">
        <v>231</v>
      </c>
      <c r="X2440" s="1" t="str">
        <f t="shared" si="1173"/>
        <v>No</v>
      </c>
      <c r="AB2440" t="s">
        <v>444</v>
      </c>
      <c r="AC2440" t="str">
        <f>IF(ISNUMBER(SEARCH("Pesticide, active_ingredient", AB2440)), "Yes", "No")</f>
        <v>No</v>
      </c>
      <c r="AD2440" t="str">
        <f t="shared" si="1175"/>
        <v>No</v>
      </c>
      <c r="AE2440" t="str">
        <f t="shared" si="1176"/>
        <v>No</v>
      </c>
      <c r="AF2440" t="str">
        <f t="shared" si="1177"/>
        <v>Yes</v>
      </c>
      <c r="AG2440" t="str">
        <f t="shared" si="1178"/>
        <v>Yes</v>
      </c>
      <c r="AH2440" s="1" t="s">
        <v>348</v>
      </c>
      <c r="AI2440" t="s">
        <v>348</v>
      </c>
      <c r="AJ2440" t="str">
        <f t="shared" si="1179"/>
        <v/>
      </c>
      <c r="AK2440" t="str">
        <f t="shared" si="1188"/>
        <v/>
      </c>
      <c r="AL2440" t="str">
        <f t="shared" si="1189"/>
        <v/>
      </c>
      <c r="AM2440" t="str">
        <f t="shared" si="1182"/>
        <v>Industrial</v>
      </c>
      <c r="AN2440" t="str">
        <f t="shared" si="1183"/>
        <v>Pharmaceutical</v>
      </c>
      <c r="AO2440" t="str">
        <f t="shared" si="1184"/>
        <v/>
      </c>
      <c r="AP2440" t="str">
        <f t="shared" si="1185"/>
        <v/>
      </c>
    </row>
    <row r="2441" spans="1:42" hidden="1" x14ac:dyDescent="0.35">
      <c r="A2441" s="1">
        <v>465019092001201</v>
      </c>
      <c r="B2441" s="1" t="s">
        <v>591</v>
      </c>
      <c r="C2441" s="1" t="s">
        <v>592</v>
      </c>
      <c r="D2441" s="1">
        <v>2017</v>
      </c>
      <c r="E2441" s="1" t="s">
        <v>618</v>
      </c>
      <c r="F2441" s="1">
        <v>67502</v>
      </c>
      <c r="G2441" s="1" t="s">
        <v>289</v>
      </c>
      <c r="H2441" s="1" t="s">
        <v>125</v>
      </c>
      <c r="I2441" s="1" t="s">
        <v>597</v>
      </c>
      <c r="J2441" s="1">
        <v>2440</v>
      </c>
      <c r="K2441" s="1" t="s">
        <v>345</v>
      </c>
      <c r="L2441" s="1" t="s">
        <v>345</v>
      </c>
      <c r="M2441" s="1"/>
      <c r="N2441" s="1" t="s">
        <v>606</v>
      </c>
      <c r="O2441" s="1" t="str">
        <f t="shared" si="1190"/>
        <v>No</v>
      </c>
      <c r="P2441" s="1" t="s">
        <v>722</v>
      </c>
      <c r="Q2441" s="1">
        <v>20</v>
      </c>
      <c r="R2441" s="1">
        <f t="shared" si="1172"/>
        <v>0</v>
      </c>
      <c r="S2441" s="1">
        <v>13</v>
      </c>
      <c r="T2441" s="1" t="s">
        <v>30</v>
      </c>
      <c r="U2441" s="1">
        <f t="shared" si="1193"/>
        <v>0</v>
      </c>
      <c r="V2441" s="1">
        <f t="shared" si="1193"/>
        <v>1.2999999999999999E-2</v>
      </c>
      <c r="W2441" s="1" t="s">
        <v>231</v>
      </c>
      <c r="X2441" s="1" t="str">
        <f t="shared" si="1173"/>
        <v>No</v>
      </c>
      <c r="AB2441" t="s">
        <v>464</v>
      </c>
      <c r="AC2441" t="str">
        <f>IF(ISNUMBER(SEARCH("Pesticide, active_ingredient", AB2441)), "Yes", "No")</f>
        <v>No</v>
      </c>
      <c r="AD2441" t="str">
        <f t="shared" si="1175"/>
        <v>No</v>
      </c>
      <c r="AE2441" t="str">
        <f t="shared" si="1176"/>
        <v>No</v>
      </c>
      <c r="AF2441" t="str">
        <f t="shared" si="1177"/>
        <v>No</v>
      </c>
      <c r="AG2441" t="str">
        <f t="shared" si="1178"/>
        <v>Yes</v>
      </c>
      <c r="AH2441" s="1" t="s">
        <v>348</v>
      </c>
      <c r="AI2441" t="s">
        <v>348</v>
      </c>
      <c r="AJ2441" t="str">
        <f t="shared" si="1179"/>
        <v/>
      </c>
      <c r="AK2441" t="str">
        <f t="shared" si="1188"/>
        <v/>
      </c>
      <c r="AL2441" t="str">
        <f t="shared" si="1189"/>
        <v/>
      </c>
      <c r="AM2441" t="str">
        <f t="shared" si="1182"/>
        <v/>
      </c>
      <c r="AN2441" t="str">
        <f t="shared" si="1183"/>
        <v>Pharmaceutical</v>
      </c>
      <c r="AO2441" t="str">
        <f t="shared" si="1184"/>
        <v/>
      </c>
      <c r="AP2441" t="str">
        <f t="shared" si="1185"/>
        <v/>
      </c>
    </row>
    <row r="2442" spans="1:42" hidden="1" x14ac:dyDescent="0.35">
      <c r="A2442" s="1">
        <v>465019092001201</v>
      </c>
      <c r="B2442" s="1" t="s">
        <v>591</v>
      </c>
      <c r="C2442" s="1" t="s">
        <v>592</v>
      </c>
      <c r="D2442" s="1">
        <v>2017</v>
      </c>
      <c r="E2442" s="1" t="s">
        <v>618</v>
      </c>
      <c r="F2442" s="1">
        <v>65065</v>
      </c>
      <c r="G2442" s="2" t="s">
        <v>196</v>
      </c>
      <c r="H2442" s="1" t="s">
        <v>28</v>
      </c>
      <c r="I2442" s="1" t="s">
        <v>597</v>
      </c>
      <c r="J2442" s="1">
        <v>2440</v>
      </c>
      <c r="K2442" s="1" t="s">
        <v>345</v>
      </c>
      <c r="L2442" s="1" t="s">
        <v>553</v>
      </c>
      <c r="M2442" s="1"/>
      <c r="N2442" s="1" t="s">
        <v>606</v>
      </c>
      <c r="O2442" s="1" t="str">
        <f t="shared" si="1190"/>
        <v>No</v>
      </c>
      <c r="P2442" s="1" t="s">
        <v>722</v>
      </c>
      <c r="Q2442" s="1">
        <v>20</v>
      </c>
      <c r="R2442" s="1">
        <f t="shared" si="1172"/>
        <v>0</v>
      </c>
      <c r="S2442" s="1">
        <v>20</v>
      </c>
      <c r="T2442" s="1" t="s">
        <v>30</v>
      </c>
      <c r="U2442" s="1">
        <f t="shared" si="1193"/>
        <v>0</v>
      </c>
      <c r="V2442" s="1">
        <f t="shared" si="1193"/>
        <v>0.02</v>
      </c>
      <c r="W2442" s="1" t="s">
        <v>177</v>
      </c>
      <c r="X2442" s="1" t="str">
        <f t="shared" ref="X2442:X2455" si="1194">IF(N2442="E", "Yes", "No")</f>
        <v>No</v>
      </c>
      <c r="AB2442" t="s">
        <v>368</v>
      </c>
      <c r="AC2442" s="1" t="s">
        <v>349</v>
      </c>
      <c r="AD2442" t="str">
        <f t="shared" si="1175"/>
        <v>Yes</v>
      </c>
      <c r="AE2442" t="str">
        <f t="shared" si="1176"/>
        <v>Yes</v>
      </c>
      <c r="AF2442" t="str">
        <f t="shared" si="1177"/>
        <v>No</v>
      </c>
      <c r="AG2442" t="str">
        <f t="shared" si="1178"/>
        <v>No</v>
      </c>
      <c r="AH2442" s="1" t="s">
        <v>348</v>
      </c>
      <c r="AI2442" t="s">
        <v>348</v>
      </c>
      <c r="AJ2442" t="str">
        <f t="shared" si="1179"/>
        <v>Pesticide</v>
      </c>
      <c r="AK2442" t="str">
        <f t="shared" si="1188"/>
        <v>PCP</v>
      </c>
      <c r="AL2442" t="str">
        <f t="shared" si="1189"/>
        <v>Consumer</v>
      </c>
      <c r="AM2442" t="str">
        <f t="shared" si="1182"/>
        <v/>
      </c>
      <c r="AN2442" t="str">
        <f t="shared" si="1183"/>
        <v/>
      </c>
      <c r="AO2442" t="str">
        <f t="shared" si="1184"/>
        <v/>
      </c>
      <c r="AP2442" t="str">
        <f t="shared" si="1185"/>
        <v/>
      </c>
    </row>
    <row r="2443" spans="1:42" hidden="1" x14ac:dyDescent="0.35">
      <c r="A2443" s="1">
        <v>465019092001201</v>
      </c>
      <c r="B2443" s="1" t="s">
        <v>591</v>
      </c>
      <c r="C2443" s="1" t="s">
        <v>592</v>
      </c>
      <c r="D2443" s="1">
        <v>2017</v>
      </c>
      <c r="E2443" s="1" t="s">
        <v>618</v>
      </c>
      <c r="F2443" s="1">
        <v>34237</v>
      </c>
      <c r="G2443" s="1" t="s">
        <v>183</v>
      </c>
      <c r="H2443" s="1" t="s">
        <v>13</v>
      </c>
      <c r="I2443" s="1" t="s">
        <v>596</v>
      </c>
      <c r="J2443" s="1">
        <v>4433</v>
      </c>
      <c r="K2443" s="1" t="s">
        <v>614</v>
      </c>
      <c r="L2443" s="1" t="s">
        <v>545</v>
      </c>
      <c r="M2443" s="1"/>
      <c r="N2443" s="1" t="s">
        <v>606</v>
      </c>
      <c r="O2443" s="1" t="str">
        <f t="shared" si="1190"/>
        <v>No</v>
      </c>
      <c r="P2443" s="1" t="s">
        <v>722</v>
      </c>
      <c r="Q2443" s="1">
        <v>0.02</v>
      </c>
      <c r="R2443" s="1">
        <f t="shared" si="1172"/>
        <v>0</v>
      </c>
      <c r="S2443" s="1">
        <v>0.02</v>
      </c>
      <c r="T2443" s="1" t="s">
        <v>7</v>
      </c>
      <c r="U2443" s="1">
        <f>R2443/1</f>
        <v>0</v>
      </c>
      <c r="V2443" s="1">
        <f>S2443</f>
        <v>0.02</v>
      </c>
      <c r="W2443" s="1" t="s">
        <v>177</v>
      </c>
      <c r="X2443" s="1" t="str">
        <f t="shared" si="1194"/>
        <v>No</v>
      </c>
      <c r="AB2443" t="s">
        <v>355</v>
      </c>
      <c r="AC2443" t="str">
        <f t="shared" ref="AC2443:AC2452" si="1195">IF(ISNUMBER(SEARCH("Pesticide, active_ingredient", AB2443)), "Yes", "No")</f>
        <v>No</v>
      </c>
      <c r="AD2443" t="str">
        <f t="shared" si="1175"/>
        <v>Yes</v>
      </c>
      <c r="AE2443" t="str">
        <f t="shared" si="1176"/>
        <v>Yes</v>
      </c>
      <c r="AF2443" t="str">
        <f t="shared" si="1177"/>
        <v>Yes</v>
      </c>
      <c r="AG2443" t="str">
        <f t="shared" si="1178"/>
        <v>Yes</v>
      </c>
      <c r="AH2443" t="s">
        <v>349</v>
      </c>
      <c r="AI2443" t="s">
        <v>348</v>
      </c>
      <c r="AJ2443" t="str">
        <f t="shared" si="1179"/>
        <v/>
      </c>
      <c r="AK2443" t="str">
        <f t="shared" si="1188"/>
        <v>PCP</v>
      </c>
      <c r="AL2443" t="str">
        <f t="shared" si="1189"/>
        <v>Consumer</v>
      </c>
      <c r="AM2443" t="str">
        <f t="shared" si="1182"/>
        <v>Industrial</v>
      </c>
      <c r="AN2443" t="str">
        <f t="shared" si="1183"/>
        <v>Pharmaceutical</v>
      </c>
      <c r="AO2443" t="str">
        <f t="shared" si="1184"/>
        <v>PAH</v>
      </c>
      <c r="AP2443" t="str">
        <f t="shared" si="1185"/>
        <v/>
      </c>
    </row>
    <row r="2444" spans="1:42" hidden="1" x14ac:dyDescent="0.35">
      <c r="A2444" s="1">
        <v>465019092001201</v>
      </c>
      <c r="B2444" s="1" t="s">
        <v>591</v>
      </c>
      <c r="C2444" s="1" t="s">
        <v>592</v>
      </c>
      <c r="D2444" s="1">
        <v>2017</v>
      </c>
      <c r="E2444" s="1" t="s">
        <v>618</v>
      </c>
      <c r="F2444" s="1">
        <v>62814</v>
      </c>
      <c r="G2444" s="1" t="s">
        <v>214</v>
      </c>
      <c r="H2444" s="1" t="s">
        <v>51</v>
      </c>
      <c r="I2444" s="1" t="s">
        <v>596</v>
      </c>
      <c r="J2444" s="1">
        <v>4433</v>
      </c>
      <c r="K2444" s="1" t="s">
        <v>614</v>
      </c>
      <c r="L2444" s="1" t="s">
        <v>548</v>
      </c>
      <c r="M2444" s="1"/>
      <c r="N2444" s="1" t="s">
        <v>606</v>
      </c>
      <c r="O2444" s="1" t="str">
        <f t="shared" si="1190"/>
        <v>No</v>
      </c>
      <c r="P2444" s="1" t="s">
        <v>722</v>
      </c>
      <c r="Q2444" s="1">
        <v>0.08</v>
      </c>
      <c r="R2444" s="1">
        <f t="shared" ref="R2444:R2506" si="1196">IF(O2444="No", 0, Q2444)</f>
        <v>0</v>
      </c>
      <c r="S2444" s="1">
        <v>0.08</v>
      </c>
      <c r="T2444" s="1" t="s">
        <v>7</v>
      </c>
      <c r="U2444" s="1">
        <f>R2444/1</f>
        <v>0</v>
      </c>
      <c r="V2444" s="1">
        <f>S2444</f>
        <v>0.08</v>
      </c>
      <c r="W2444" s="1" t="s">
        <v>177</v>
      </c>
      <c r="X2444" s="1" t="str">
        <f t="shared" si="1194"/>
        <v>No</v>
      </c>
      <c r="AB2444" t="s">
        <v>390</v>
      </c>
      <c r="AC2444" t="str">
        <f t="shared" si="1195"/>
        <v>No</v>
      </c>
      <c r="AD2444" t="str">
        <f t="shared" si="1175"/>
        <v>Yes</v>
      </c>
      <c r="AE2444" t="str">
        <f t="shared" si="1176"/>
        <v>Yes</v>
      </c>
      <c r="AF2444" t="str">
        <f t="shared" si="1177"/>
        <v>Yes</v>
      </c>
      <c r="AG2444" t="str">
        <f t="shared" si="1178"/>
        <v>Yes</v>
      </c>
      <c r="AH2444" s="1" t="s">
        <v>348</v>
      </c>
      <c r="AI2444" t="s">
        <v>348</v>
      </c>
      <c r="AJ2444" t="str">
        <f t="shared" si="1179"/>
        <v/>
      </c>
      <c r="AK2444" t="str">
        <f t="shared" si="1188"/>
        <v>PCP</v>
      </c>
      <c r="AL2444" t="str">
        <f t="shared" si="1189"/>
        <v>Consumer</v>
      </c>
      <c r="AM2444" t="str">
        <f t="shared" si="1182"/>
        <v>Industrial</v>
      </c>
      <c r="AN2444" t="str">
        <f t="shared" si="1183"/>
        <v>Pharmaceutical</v>
      </c>
      <c r="AO2444" t="str">
        <f t="shared" si="1184"/>
        <v/>
      </c>
      <c r="AP2444" t="str">
        <f t="shared" si="1185"/>
        <v/>
      </c>
    </row>
    <row r="2445" spans="1:42" hidden="1" x14ac:dyDescent="0.35">
      <c r="A2445" s="1">
        <v>465019092001201</v>
      </c>
      <c r="B2445" s="1" t="s">
        <v>591</v>
      </c>
      <c r="C2445" s="1" t="s">
        <v>592</v>
      </c>
      <c r="D2445" s="1">
        <v>2017</v>
      </c>
      <c r="E2445" s="1" t="s">
        <v>618</v>
      </c>
      <c r="F2445" s="1">
        <v>67997</v>
      </c>
      <c r="G2445" s="1" t="s">
        <v>319</v>
      </c>
      <c r="H2445" s="1" t="s">
        <v>151</v>
      </c>
      <c r="I2445" s="1" t="s">
        <v>597</v>
      </c>
      <c r="J2445" s="1">
        <v>2440</v>
      </c>
      <c r="K2445" s="1" t="s">
        <v>345</v>
      </c>
      <c r="L2445" s="1" t="s">
        <v>563</v>
      </c>
      <c r="M2445" s="1"/>
      <c r="N2445" s="1" t="s">
        <v>606</v>
      </c>
      <c r="O2445" s="1" t="str">
        <f t="shared" si="1190"/>
        <v>No</v>
      </c>
      <c r="P2445" s="1" t="s">
        <v>722</v>
      </c>
      <c r="Q2445" s="1">
        <v>44</v>
      </c>
      <c r="R2445" s="1">
        <f t="shared" si="1196"/>
        <v>0</v>
      </c>
      <c r="S2445" s="1">
        <v>44</v>
      </c>
      <c r="T2445" s="1" t="s">
        <v>30</v>
      </c>
      <c r="U2445" s="1">
        <f>R2445/1000</f>
        <v>0</v>
      </c>
      <c r="V2445" s="1">
        <f>S2445/1000</f>
        <v>4.3999999999999997E-2</v>
      </c>
      <c r="W2445" s="1" t="s">
        <v>318</v>
      </c>
      <c r="X2445" s="1" t="str">
        <f t="shared" si="1194"/>
        <v>No</v>
      </c>
      <c r="AB2445" t="s">
        <v>490</v>
      </c>
      <c r="AC2445" t="str">
        <f t="shared" si="1195"/>
        <v>No</v>
      </c>
      <c r="AD2445" t="str">
        <f t="shared" si="1175"/>
        <v>Yes</v>
      </c>
      <c r="AE2445" t="str">
        <f t="shared" si="1176"/>
        <v>No</v>
      </c>
      <c r="AF2445" t="str">
        <f t="shared" si="1177"/>
        <v>No</v>
      </c>
      <c r="AG2445" t="str">
        <f t="shared" si="1178"/>
        <v>Yes</v>
      </c>
      <c r="AH2445" s="1" t="s">
        <v>348</v>
      </c>
      <c r="AI2445" t="s">
        <v>348</v>
      </c>
      <c r="AJ2445" t="str">
        <f t="shared" si="1179"/>
        <v/>
      </c>
      <c r="AK2445" t="str">
        <f t="shared" si="1188"/>
        <v>PCP</v>
      </c>
      <c r="AL2445" t="str">
        <f t="shared" si="1189"/>
        <v/>
      </c>
      <c r="AM2445" t="str">
        <f t="shared" si="1182"/>
        <v/>
      </c>
      <c r="AN2445" t="str">
        <f t="shared" si="1183"/>
        <v>Pharmaceutical</v>
      </c>
      <c r="AO2445" t="str">
        <f t="shared" si="1184"/>
        <v/>
      </c>
      <c r="AP2445" t="str">
        <f t="shared" si="1185"/>
        <v/>
      </c>
    </row>
    <row r="2446" spans="1:42" hidden="1" x14ac:dyDescent="0.35">
      <c r="A2446" s="1">
        <v>465019092001201</v>
      </c>
      <c r="B2446" s="1" t="s">
        <v>591</v>
      </c>
      <c r="C2446" s="1" t="s">
        <v>592</v>
      </c>
      <c r="D2446" s="1">
        <v>2017</v>
      </c>
      <c r="E2446" s="1" t="s">
        <v>618</v>
      </c>
      <c r="F2446" s="1">
        <v>67485</v>
      </c>
      <c r="G2446" s="1" t="s">
        <v>275</v>
      </c>
      <c r="H2446" s="1" t="s">
        <v>111</v>
      </c>
      <c r="I2446" s="1" t="s">
        <v>597</v>
      </c>
      <c r="J2446" s="1">
        <v>2440</v>
      </c>
      <c r="K2446" s="1" t="s">
        <v>345</v>
      </c>
      <c r="L2446" s="1" t="s">
        <v>532</v>
      </c>
      <c r="M2446" s="1"/>
      <c r="N2446" s="1" t="s">
        <v>606</v>
      </c>
      <c r="O2446" s="1" t="str">
        <f t="shared" si="1190"/>
        <v>No</v>
      </c>
      <c r="P2446" s="1" t="s">
        <v>722</v>
      </c>
      <c r="Q2446" s="1">
        <v>140</v>
      </c>
      <c r="R2446" s="1">
        <f t="shared" si="1196"/>
        <v>0</v>
      </c>
      <c r="S2446" s="1">
        <v>114</v>
      </c>
      <c r="T2446" s="1" t="s">
        <v>30</v>
      </c>
      <c r="U2446" s="1">
        <f>R2446/1000</f>
        <v>0</v>
      </c>
      <c r="V2446" s="1">
        <f>S2446/1000</f>
        <v>0.114</v>
      </c>
      <c r="W2446" s="1" t="s">
        <v>231</v>
      </c>
      <c r="X2446" s="1" t="str">
        <f t="shared" si="1194"/>
        <v>No</v>
      </c>
      <c r="AB2446" s="1" t="s">
        <v>451</v>
      </c>
      <c r="AC2446" t="str">
        <f t="shared" si="1195"/>
        <v>No</v>
      </c>
      <c r="AD2446" t="str">
        <f t="shared" si="1175"/>
        <v>No</v>
      </c>
      <c r="AE2446" t="str">
        <f t="shared" si="1176"/>
        <v>No</v>
      </c>
      <c r="AF2446" t="str">
        <f t="shared" si="1177"/>
        <v>No</v>
      </c>
      <c r="AG2446" t="str">
        <f t="shared" si="1178"/>
        <v>No</v>
      </c>
      <c r="AH2446" s="1" t="s">
        <v>348</v>
      </c>
      <c r="AI2446" t="s">
        <v>349</v>
      </c>
      <c r="AJ2446" t="str">
        <f t="shared" si="1179"/>
        <v/>
      </c>
      <c r="AK2446" t="str">
        <f t="shared" si="1188"/>
        <v/>
      </c>
      <c r="AL2446" t="str">
        <f t="shared" si="1189"/>
        <v/>
      </c>
      <c r="AM2446" t="str">
        <f t="shared" si="1182"/>
        <v/>
      </c>
      <c r="AN2446" t="str">
        <f t="shared" si="1183"/>
        <v/>
      </c>
      <c r="AO2446" t="str">
        <f t="shared" si="1184"/>
        <v/>
      </c>
      <c r="AP2446" t="str">
        <f t="shared" si="1185"/>
        <v>Other</v>
      </c>
    </row>
    <row r="2447" spans="1:42" hidden="1" x14ac:dyDescent="0.35">
      <c r="A2447" s="1">
        <v>465019092001201</v>
      </c>
      <c r="B2447" s="1" t="s">
        <v>591</v>
      </c>
      <c r="C2447" s="1" t="s">
        <v>592</v>
      </c>
      <c r="D2447" s="1">
        <v>2017</v>
      </c>
      <c r="E2447" s="1" t="s">
        <v>618</v>
      </c>
      <c r="F2447" s="1">
        <v>62815</v>
      </c>
      <c r="G2447" s="1" t="s">
        <v>215</v>
      </c>
      <c r="H2447" s="1" t="s">
        <v>52</v>
      </c>
      <c r="I2447" s="1" t="s">
        <v>596</v>
      </c>
      <c r="J2447" s="1">
        <v>4433</v>
      </c>
      <c r="K2447" s="1" t="s">
        <v>614</v>
      </c>
      <c r="L2447" s="1" t="s">
        <v>558</v>
      </c>
      <c r="M2447" s="1"/>
      <c r="N2447" s="1" t="s">
        <v>606</v>
      </c>
      <c r="O2447" s="1" t="str">
        <f t="shared" si="1190"/>
        <v>No</v>
      </c>
      <c r="P2447" s="1" t="s">
        <v>722</v>
      </c>
      <c r="Q2447" s="1">
        <v>4.8</v>
      </c>
      <c r="R2447" s="1">
        <f t="shared" si="1196"/>
        <v>0</v>
      </c>
      <c r="S2447" s="1">
        <v>4.8</v>
      </c>
      <c r="T2447" s="1" t="s">
        <v>7</v>
      </c>
      <c r="U2447" s="1">
        <f>R2447/1</f>
        <v>0</v>
      </c>
      <c r="V2447" s="1">
        <f>S2447</f>
        <v>4.8</v>
      </c>
      <c r="W2447" s="1" t="s">
        <v>177</v>
      </c>
      <c r="X2447" s="1" t="str">
        <f t="shared" si="1194"/>
        <v>No</v>
      </c>
      <c r="AB2447" t="s">
        <v>391</v>
      </c>
      <c r="AC2447" t="str">
        <f t="shared" si="1195"/>
        <v>No</v>
      </c>
      <c r="AD2447" t="str">
        <f t="shared" si="1175"/>
        <v>Yes</v>
      </c>
      <c r="AE2447" t="str">
        <f t="shared" si="1176"/>
        <v>Yes</v>
      </c>
      <c r="AF2447" t="str">
        <f t="shared" si="1177"/>
        <v>No</v>
      </c>
      <c r="AG2447" t="str">
        <f t="shared" si="1178"/>
        <v>Yes</v>
      </c>
      <c r="AH2447" s="1" t="s">
        <v>348</v>
      </c>
      <c r="AI2447" t="s">
        <v>348</v>
      </c>
      <c r="AJ2447" t="str">
        <f t="shared" si="1179"/>
        <v/>
      </c>
      <c r="AK2447" t="str">
        <f t="shared" si="1188"/>
        <v>PCP</v>
      </c>
      <c r="AL2447" t="str">
        <f t="shared" si="1189"/>
        <v>Consumer</v>
      </c>
      <c r="AM2447" t="str">
        <f t="shared" si="1182"/>
        <v/>
      </c>
      <c r="AN2447" t="str">
        <f t="shared" si="1183"/>
        <v>Pharmaceutical</v>
      </c>
      <c r="AO2447" t="str">
        <f t="shared" si="1184"/>
        <v/>
      </c>
      <c r="AP2447" t="str">
        <f t="shared" si="1185"/>
        <v/>
      </c>
    </row>
    <row r="2448" spans="1:42" hidden="1" x14ac:dyDescent="0.35">
      <c r="A2448" s="1">
        <v>465019092001201</v>
      </c>
      <c r="B2448" s="1" t="s">
        <v>591</v>
      </c>
      <c r="C2448" s="1" t="s">
        <v>592</v>
      </c>
      <c r="D2448" s="1">
        <v>2017</v>
      </c>
      <c r="E2448" s="1" t="s">
        <v>618</v>
      </c>
      <c r="F2448" s="1">
        <v>61948</v>
      </c>
      <c r="G2448" s="1" t="s">
        <v>205</v>
      </c>
      <c r="H2448" s="1" t="s">
        <v>39</v>
      </c>
      <c r="I2448" s="1" t="s">
        <v>596</v>
      </c>
      <c r="J2448" s="1">
        <v>4433</v>
      </c>
      <c r="K2448" s="1" t="s">
        <v>614</v>
      </c>
      <c r="L2448" s="1" t="s">
        <v>532</v>
      </c>
      <c r="M2448" s="1"/>
      <c r="N2448" s="1" t="s">
        <v>606</v>
      </c>
      <c r="O2448" s="1" t="str">
        <f t="shared" si="1190"/>
        <v>No</v>
      </c>
      <c r="P2448" s="1" t="s">
        <v>722</v>
      </c>
      <c r="Q2448" s="1">
        <v>3.4</v>
      </c>
      <c r="R2448" s="1">
        <f t="shared" si="1196"/>
        <v>0</v>
      </c>
      <c r="S2448" s="1">
        <v>3.4</v>
      </c>
      <c r="T2448" s="1" t="s">
        <v>7</v>
      </c>
      <c r="U2448" s="1">
        <f>R2448/1</f>
        <v>0</v>
      </c>
      <c r="V2448" s="1">
        <f>S2448</f>
        <v>3.4</v>
      </c>
      <c r="W2448" s="1" t="s">
        <v>177</v>
      </c>
      <c r="X2448" s="1" t="str">
        <f t="shared" si="1194"/>
        <v>No</v>
      </c>
      <c r="AB2448" s="1" t="s">
        <v>536</v>
      </c>
      <c r="AC2448" t="str">
        <f t="shared" si="1195"/>
        <v>No</v>
      </c>
      <c r="AD2448" t="str">
        <f t="shared" si="1175"/>
        <v>No</v>
      </c>
      <c r="AE2448" t="str">
        <f t="shared" si="1176"/>
        <v>No</v>
      </c>
      <c r="AF2448" t="str">
        <f t="shared" si="1177"/>
        <v>No</v>
      </c>
      <c r="AG2448" t="str">
        <f t="shared" si="1178"/>
        <v>No</v>
      </c>
      <c r="AH2448" s="1" t="s">
        <v>348</v>
      </c>
      <c r="AI2448" t="s">
        <v>349</v>
      </c>
      <c r="AJ2448" t="str">
        <f t="shared" ref="AJ2448:AJ2508" si="1197">IF(AC2448="Yes", "Pesticide", "")</f>
        <v/>
      </c>
      <c r="AK2448" t="str">
        <f t="shared" si="1188"/>
        <v/>
      </c>
      <c r="AL2448" t="str">
        <f t="shared" si="1189"/>
        <v/>
      </c>
      <c r="AM2448" t="str">
        <f t="shared" si="1182"/>
        <v/>
      </c>
      <c r="AN2448" t="str">
        <f t="shared" si="1183"/>
        <v/>
      </c>
      <c r="AO2448" t="str">
        <f t="shared" si="1184"/>
        <v/>
      </c>
      <c r="AP2448" t="str">
        <f t="shared" si="1185"/>
        <v>Other</v>
      </c>
    </row>
    <row r="2449" spans="1:42" hidden="1" x14ac:dyDescent="0.35">
      <c r="A2449" s="1">
        <v>465019092001201</v>
      </c>
      <c r="B2449" s="1" t="s">
        <v>591</v>
      </c>
      <c r="C2449" s="1" t="s">
        <v>592</v>
      </c>
      <c r="D2449" s="1">
        <v>2017</v>
      </c>
      <c r="E2449" s="1" t="s">
        <v>618</v>
      </c>
      <c r="F2449" s="1">
        <v>39100</v>
      </c>
      <c r="G2449" t="s">
        <v>661</v>
      </c>
      <c r="H2449" s="1" t="s">
        <v>26</v>
      </c>
      <c r="I2449" s="1" t="s">
        <v>596</v>
      </c>
      <c r="J2449" s="1">
        <v>4433</v>
      </c>
      <c r="K2449" s="1" t="s">
        <v>614</v>
      </c>
      <c r="L2449" s="1" t="s">
        <v>548</v>
      </c>
      <c r="M2449" s="1"/>
      <c r="N2449" s="1" t="s">
        <v>606</v>
      </c>
      <c r="O2449" s="1" t="str">
        <f t="shared" si="1190"/>
        <v>No</v>
      </c>
      <c r="P2449" s="1" t="s">
        <v>722</v>
      </c>
      <c r="Q2449" s="1">
        <v>2</v>
      </c>
      <c r="R2449" s="1">
        <f t="shared" si="1196"/>
        <v>0</v>
      </c>
      <c r="S2449" s="1">
        <v>2</v>
      </c>
      <c r="T2449" s="1" t="s">
        <v>7</v>
      </c>
      <c r="U2449" s="1">
        <f>R2449/1</f>
        <v>0</v>
      </c>
      <c r="V2449" s="1">
        <f>S2449</f>
        <v>2</v>
      </c>
      <c r="W2449" s="1" t="s">
        <v>346</v>
      </c>
      <c r="X2449" s="1" t="str">
        <f t="shared" si="1194"/>
        <v>No</v>
      </c>
      <c r="Y2449" s="1"/>
      <c r="Z2449" s="1"/>
      <c r="AA2449" s="1"/>
      <c r="AB2449" s="1" t="s">
        <v>366</v>
      </c>
      <c r="AC2449" t="str">
        <f t="shared" si="1195"/>
        <v>No</v>
      </c>
      <c r="AD2449" t="str">
        <f t="shared" si="1175"/>
        <v>Yes</v>
      </c>
      <c r="AE2449" t="str">
        <f t="shared" si="1176"/>
        <v>Yes</v>
      </c>
      <c r="AF2449" t="str">
        <f t="shared" si="1177"/>
        <v>Yes</v>
      </c>
      <c r="AG2449" t="str">
        <f t="shared" si="1178"/>
        <v>Yes</v>
      </c>
      <c r="AH2449" s="1" t="s">
        <v>348</v>
      </c>
      <c r="AI2449" t="s">
        <v>348</v>
      </c>
      <c r="AJ2449" t="str">
        <f t="shared" si="1197"/>
        <v/>
      </c>
      <c r="AK2449" t="str">
        <f t="shared" si="1188"/>
        <v>PCP</v>
      </c>
      <c r="AL2449" t="str">
        <f t="shared" si="1189"/>
        <v>Consumer</v>
      </c>
      <c r="AM2449" t="str">
        <f t="shared" si="1182"/>
        <v>Industrial</v>
      </c>
      <c r="AN2449" t="str">
        <f t="shared" si="1183"/>
        <v>Pharmaceutical</v>
      </c>
      <c r="AO2449" t="str">
        <f t="shared" si="1184"/>
        <v/>
      </c>
      <c r="AP2449" t="str">
        <f t="shared" si="1185"/>
        <v/>
      </c>
    </row>
    <row r="2450" spans="1:42" hidden="1" x14ac:dyDescent="0.35">
      <c r="A2450" s="1">
        <v>465019092001201</v>
      </c>
      <c r="B2450" s="1" t="s">
        <v>591</v>
      </c>
      <c r="C2450" s="1" t="s">
        <v>592</v>
      </c>
      <c r="D2450" s="1">
        <v>2017</v>
      </c>
      <c r="E2450" s="1" t="s">
        <v>618</v>
      </c>
      <c r="F2450" s="1">
        <v>62816</v>
      </c>
      <c r="G2450" s="1" t="s">
        <v>216</v>
      </c>
      <c r="H2450" s="1" t="s">
        <v>53</v>
      </c>
      <c r="I2450" s="1" t="s">
        <v>596</v>
      </c>
      <c r="J2450" s="1">
        <v>4433</v>
      </c>
      <c r="K2450" s="1" t="s">
        <v>614</v>
      </c>
      <c r="L2450" s="1" t="s">
        <v>548</v>
      </c>
      <c r="M2450" s="1"/>
      <c r="N2450" s="1" t="s">
        <v>606</v>
      </c>
      <c r="O2450" s="1" t="str">
        <f t="shared" si="1190"/>
        <v>No</v>
      </c>
      <c r="P2450" s="1" t="s">
        <v>722</v>
      </c>
      <c r="Q2450" s="1">
        <v>0.05</v>
      </c>
      <c r="R2450" s="1">
        <f t="shared" si="1196"/>
        <v>0</v>
      </c>
      <c r="S2450" s="1">
        <v>0.04</v>
      </c>
      <c r="T2450" s="1" t="s">
        <v>7</v>
      </c>
      <c r="U2450" s="1">
        <f>R2450/1</f>
        <v>0</v>
      </c>
      <c r="V2450" s="1">
        <f>S2450</f>
        <v>0.04</v>
      </c>
      <c r="W2450" s="1" t="s">
        <v>177</v>
      </c>
      <c r="X2450" s="1" t="str">
        <f t="shared" si="1194"/>
        <v>No</v>
      </c>
      <c r="AB2450" t="s">
        <v>392</v>
      </c>
      <c r="AC2450" t="str">
        <f t="shared" si="1195"/>
        <v>No</v>
      </c>
      <c r="AD2450" t="str">
        <f t="shared" si="1175"/>
        <v>Yes</v>
      </c>
      <c r="AE2450" t="str">
        <f t="shared" si="1176"/>
        <v>Yes</v>
      </c>
      <c r="AF2450" t="str">
        <f t="shared" si="1177"/>
        <v>Yes</v>
      </c>
      <c r="AG2450" t="str">
        <f t="shared" si="1178"/>
        <v>Yes</v>
      </c>
      <c r="AH2450" s="1" t="s">
        <v>348</v>
      </c>
      <c r="AI2450" t="s">
        <v>348</v>
      </c>
      <c r="AJ2450" t="str">
        <f t="shared" si="1197"/>
        <v/>
      </c>
      <c r="AK2450" t="str">
        <f t="shared" si="1188"/>
        <v>PCP</v>
      </c>
      <c r="AL2450" t="str">
        <f t="shared" si="1189"/>
        <v>Consumer</v>
      </c>
      <c r="AM2450" t="str">
        <f t="shared" si="1182"/>
        <v>Industrial</v>
      </c>
      <c r="AN2450" t="str">
        <f t="shared" si="1183"/>
        <v>Pharmaceutical</v>
      </c>
      <c r="AO2450" t="str">
        <f t="shared" si="1184"/>
        <v/>
      </c>
      <c r="AP2450" t="str">
        <f t="shared" si="1185"/>
        <v/>
      </c>
    </row>
    <row r="2451" spans="1:42" hidden="1" x14ac:dyDescent="0.35">
      <c r="A2451" s="1">
        <v>465019092001201</v>
      </c>
      <c r="B2451" s="1" t="s">
        <v>591</v>
      </c>
      <c r="C2451" s="1" t="s">
        <v>592</v>
      </c>
      <c r="D2451" s="1">
        <v>2017</v>
      </c>
      <c r="E2451" s="1" t="s">
        <v>618</v>
      </c>
      <c r="F2451" s="1">
        <v>30234</v>
      </c>
      <c r="G2451" s="1" t="s">
        <v>180</v>
      </c>
      <c r="H2451" s="1" t="s">
        <v>10</v>
      </c>
      <c r="I2451" s="1" t="s">
        <v>596</v>
      </c>
      <c r="J2451" s="1">
        <v>4433</v>
      </c>
      <c r="K2451" s="1" t="s">
        <v>614</v>
      </c>
      <c r="L2451" s="1" t="s">
        <v>530</v>
      </c>
      <c r="M2451" s="1"/>
      <c r="N2451" s="1" t="s">
        <v>606</v>
      </c>
      <c r="O2451" s="1" t="str">
        <f t="shared" si="1190"/>
        <v>No</v>
      </c>
      <c r="P2451" s="1" t="s">
        <v>722</v>
      </c>
      <c r="Q2451" s="1">
        <v>0.16</v>
      </c>
      <c r="R2451" s="1">
        <f t="shared" si="1196"/>
        <v>0</v>
      </c>
      <c r="S2451" s="1">
        <v>0.16</v>
      </c>
      <c r="T2451" s="1" t="s">
        <v>7</v>
      </c>
      <c r="U2451" s="1">
        <f>R2451/1</f>
        <v>0</v>
      </c>
      <c r="V2451" s="1">
        <f>S2451</f>
        <v>0.16</v>
      </c>
      <c r="W2451" s="1" t="s">
        <v>177</v>
      </c>
      <c r="X2451" s="1" t="str">
        <f t="shared" si="1194"/>
        <v>No</v>
      </c>
      <c r="AB2451" t="s">
        <v>352</v>
      </c>
      <c r="AC2451" t="str">
        <f t="shared" si="1195"/>
        <v>Yes</v>
      </c>
      <c r="AD2451" t="str">
        <f t="shared" si="1175"/>
        <v>No</v>
      </c>
      <c r="AE2451" t="str">
        <f t="shared" si="1176"/>
        <v>No</v>
      </c>
      <c r="AF2451" t="str">
        <f t="shared" si="1177"/>
        <v>No</v>
      </c>
      <c r="AG2451" t="str">
        <f t="shared" si="1178"/>
        <v>No</v>
      </c>
      <c r="AH2451" t="s">
        <v>348</v>
      </c>
      <c r="AI2451" t="s">
        <v>348</v>
      </c>
      <c r="AJ2451" t="str">
        <f t="shared" si="1197"/>
        <v>Pesticide</v>
      </c>
      <c r="AK2451" t="str">
        <f t="shared" si="1188"/>
        <v/>
      </c>
      <c r="AL2451" t="str">
        <f t="shared" si="1189"/>
        <v/>
      </c>
      <c r="AM2451" t="str">
        <f t="shared" si="1182"/>
        <v/>
      </c>
      <c r="AN2451" t="str">
        <f t="shared" si="1183"/>
        <v/>
      </c>
      <c r="AO2451" t="str">
        <f t="shared" si="1184"/>
        <v/>
      </c>
      <c r="AP2451" t="str">
        <f t="shared" si="1185"/>
        <v/>
      </c>
    </row>
    <row r="2452" spans="1:42" hidden="1" x14ac:dyDescent="0.35">
      <c r="A2452" s="1">
        <v>465019092001201</v>
      </c>
      <c r="B2452" s="1" t="s">
        <v>591</v>
      </c>
      <c r="C2452" s="1" t="s">
        <v>592</v>
      </c>
      <c r="D2452" s="1">
        <v>2017</v>
      </c>
      <c r="E2452" s="1" t="s">
        <v>618</v>
      </c>
      <c r="F2452" s="1">
        <v>67439</v>
      </c>
      <c r="G2452" s="1" t="s">
        <v>236</v>
      </c>
      <c r="H2452" s="1" t="s">
        <v>74</v>
      </c>
      <c r="I2452" s="1" t="s">
        <v>597</v>
      </c>
      <c r="J2452" s="1">
        <v>2440</v>
      </c>
      <c r="K2452" s="1" t="s">
        <v>345</v>
      </c>
      <c r="L2452" s="1" t="s">
        <v>345</v>
      </c>
      <c r="M2452" s="1"/>
      <c r="N2452" s="1" t="s">
        <v>606</v>
      </c>
      <c r="O2452" s="1" t="str">
        <f t="shared" ref="O2452:O2483" si="1198">IF(N2452="&lt;", "No", "Yes")</f>
        <v>No</v>
      </c>
      <c r="P2452" s="1" t="s">
        <v>722</v>
      </c>
      <c r="Q2452" s="1">
        <v>18</v>
      </c>
      <c r="R2452" s="1">
        <f t="shared" si="1196"/>
        <v>0</v>
      </c>
      <c r="S2452" s="1">
        <v>18</v>
      </c>
      <c r="T2452" s="1" t="s">
        <v>30</v>
      </c>
      <c r="U2452" s="1">
        <f>R2452/1000</f>
        <v>0</v>
      </c>
      <c r="V2452" s="1">
        <f>S2452/1000</f>
        <v>1.7999999999999999E-2</v>
      </c>
      <c r="W2452" s="1" t="s">
        <v>231</v>
      </c>
      <c r="X2452" s="1" t="str">
        <f t="shared" si="1194"/>
        <v>No</v>
      </c>
      <c r="AB2452" t="s">
        <v>415</v>
      </c>
      <c r="AC2452" t="str">
        <f t="shared" si="1195"/>
        <v>No</v>
      </c>
      <c r="AD2452" t="str">
        <f t="shared" si="1175"/>
        <v>No</v>
      </c>
      <c r="AE2452" t="str">
        <f t="shared" si="1176"/>
        <v>No</v>
      </c>
      <c r="AF2452" t="str">
        <f t="shared" si="1177"/>
        <v>No</v>
      </c>
      <c r="AG2452" t="str">
        <f t="shared" si="1178"/>
        <v>Yes</v>
      </c>
      <c r="AH2452" s="1" t="s">
        <v>348</v>
      </c>
      <c r="AI2452" t="s">
        <v>348</v>
      </c>
      <c r="AJ2452" t="str">
        <f t="shared" si="1197"/>
        <v/>
      </c>
      <c r="AK2452" t="str">
        <f t="shared" si="1188"/>
        <v/>
      </c>
      <c r="AL2452" t="str">
        <f t="shared" si="1189"/>
        <v/>
      </c>
      <c r="AM2452" t="str">
        <f t="shared" si="1182"/>
        <v/>
      </c>
      <c r="AN2452" t="str">
        <f t="shared" si="1183"/>
        <v>Pharmaceutical</v>
      </c>
      <c r="AO2452" t="str">
        <f t="shared" si="1184"/>
        <v/>
      </c>
      <c r="AP2452" t="str">
        <f t="shared" si="1185"/>
        <v/>
      </c>
    </row>
    <row r="2453" spans="1:42" hidden="1" x14ac:dyDescent="0.35">
      <c r="A2453" s="1">
        <v>465019092001201</v>
      </c>
      <c r="B2453" s="1" t="s">
        <v>591</v>
      </c>
      <c r="C2453" s="1" t="s">
        <v>592</v>
      </c>
      <c r="D2453" s="1">
        <v>2017</v>
      </c>
      <c r="E2453" s="1" t="s">
        <v>618</v>
      </c>
      <c r="F2453" s="1">
        <v>67440</v>
      </c>
      <c r="G2453" s="1" t="s">
        <v>237</v>
      </c>
      <c r="H2453" s="1" t="s">
        <v>75</v>
      </c>
      <c r="I2453" s="1" t="s">
        <v>597</v>
      </c>
      <c r="J2453" s="1">
        <v>2440</v>
      </c>
      <c r="K2453" s="1" t="s">
        <v>345</v>
      </c>
      <c r="L2453" s="1" t="s">
        <v>544</v>
      </c>
      <c r="M2453" s="1"/>
      <c r="N2453" s="1" t="s">
        <v>606</v>
      </c>
      <c r="O2453" s="1" t="str">
        <f t="shared" si="1198"/>
        <v>No</v>
      </c>
      <c r="P2453" s="1" t="s">
        <v>722</v>
      </c>
      <c r="Q2453" s="1">
        <v>91</v>
      </c>
      <c r="R2453" s="1">
        <f t="shared" si="1196"/>
        <v>0</v>
      </c>
      <c r="S2453" s="1">
        <v>91</v>
      </c>
      <c r="T2453" s="1" t="s">
        <v>30</v>
      </c>
      <c r="U2453" s="1">
        <f>R2453/1000</f>
        <v>0</v>
      </c>
      <c r="V2453" s="1">
        <f>S2453/1000</f>
        <v>9.0999999999999998E-2</v>
      </c>
      <c r="W2453" s="1" t="s">
        <v>231</v>
      </c>
      <c r="X2453" s="1" t="str">
        <f t="shared" si="1194"/>
        <v>No</v>
      </c>
      <c r="AB2453" t="s">
        <v>416</v>
      </c>
      <c r="AC2453" s="1" t="s">
        <v>349</v>
      </c>
      <c r="AD2453" t="str">
        <f t="shared" si="1175"/>
        <v>Yes</v>
      </c>
      <c r="AE2453" t="str">
        <f t="shared" si="1176"/>
        <v>Yes</v>
      </c>
      <c r="AF2453" t="str">
        <f t="shared" si="1177"/>
        <v>Yes</v>
      </c>
      <c r="AG2453" t="str">
        <f t="shared" si="1178"/>
        <v>Yes</v>
      </c>
      <c r="AH2453" s="1" t="s">
        <v>348</v>
      </c>
      <c r="AI2453" t="s">
        <v>348</v>
      </c>
      <c r="AJ2453" t="str">
        <f t="shared" si="1197"/>
        <v>Pesticide</v>
      </c>
      <c r="AK2453" t="str">
        <f t="shared" si="1188"/>
        <v>PCP</v>
      </c>
      <c r="AL2453" t="str">
        <f t="shared" si="1189"/>
        <v>Consumer</v>
      </c>
      <c r="AM2453" t="str">
        <f t="shared" si="1182"/>
        <v>Industrial</v>
      </c>
      <c r="AN2453" t="str">
        <f t="shared" si="1183"/>
        <v>Pharmaceutical</v>
      </c>
      <c r="AO2453" t="str">
        <f t="shared" si="1184"/>
        <v/>
      </c>
      <c r="AP2453" t="str">
        <f t="shared" si="1185"/>
        <v/>
      </c>
    </row>
    <row r="2454" spans="1:42" hidden="1" x14ac:dyDescent="0.35">
      <c r="A2454" s="1">
        <v>465019092001201</v>
      </c>
      <c r="B2454" s="1" t="s">
        <v>591</v>
      </c>
      <c r="C2454" s="1" t="s">
        <v>592</v>
      </c>
      <c r="D2454" s="1">
        <v>2017</v>
      </c>
      <c r="E2454" s="1" t="s">
        <v>618</v>
      </c>
      <c r="F2454" s="1">
        <v>62817</v>
      </c>
      <c r="G2454" s="1" t="s">
        <v>217</v>
      </c>
      <c r="H2454" s="1" t="s">
        <v>54</v>
      </c>
      <c r="I2454" s="1" t="s">
        <v>596</v>
      </c>
      <c r="J2454" s="1">
        <v>4433</v>
      </c>
      <c r="K2454" s="1" t="s">
        <v>614</v>
      </c>
      <c r="L2454" s="1" t="s">
        <v>548</v>
      </c>
      <c r="M2454" s="1"/>
      <c r="N2454" s="1" t="s">
        <v>606</v>
      </c>
      <c r="O2454" s="1" t="str">
        <f t="shared" si="1198"/>
        <v>No</v>
      </c>
      <c r="P2454" s="1" t="s">
        <v>722</v>
      </c>
      <c r="Q2454" s="1">
        <v>0.08</v>
      </c>
      <c r="R2454" s="1">
        <f t="shared" si="1196"/>
        <v>0</v>
      </c>
      <c r="S2454" s="1">
        <v>0.08</v>
      </c>
      <c r="T2454" s="1" t="s">
        <v>7</v>
      </c>
      <c r="U2454" s="1">
        <f>R2454/1</f>
        <v>0</v>
      </c>
      <c r="V2454" s="1">
        <f>S2454</f>
        <v>0.08</v>
      </c>
      <c r="W2454" s="1" t="s">
        <v>177</v>
      </c>
      <c r="X2454" s="1" t="str">
        <f t="shared" si="1194"/>
        <v>No</v>
      </c>
      <c r="AB2454" t="s">
        <v>393</v>
      </c>
      <c r="AC2454" t="str">
        <f t="shared" ref="AC2454:AC2463" si="1199">IF(ISNUMBER(SEARCH("Pesticide, active_ingredient", AB2454)), "Yes", "No")</f>
        <v>No</v>
      </c>
      <c r="AD2454" t="str">
        <f t="shared" si="1175"/>
        <v>Yes</v>
      </c>
      <c r="AE2454" t="str">
        <f t="shared" si="1176"/>
        <v>Yes</v>
      </c>
      <c r="AF2454" t="str">
        <f t="shared" si="1177"/>
        <v>Yes</v>
      </c>
      <c r="AG2454" t="str">
        <f t="shared" si="1178"/>
        <v>Yes</v>
      </c>
      <c r="AH2454" s="1" t="s">
        <v>348</v>
      </c>
      <c r="AI2454" t="s">
        <v>348</v>
      </c>
      <c r="AJ2454" t="str">
        <f t="shared" si="1197"/>
        <v/>
      </c>
      <c r="AK2454" t="str">
        <f t="shared" si="1188"/>
        <v>PCP</v>
      </c>
      <c r="AL2454" t="str">
        <f t="shared" si="1189"/>
        <v>Consumer</v>
      </c>
      <c r="AM2454" t="str">
        <f t="shared" si="1182"/>
        <v>Industrial</v>
      </c>
      <c r="AN2454" t="str">
        <f t="shared" si="1183"/>
        <v>Pharmaceutical</v>
      </c>
      <c r="AO2454" t="str">
        <f t="shared" si="1184"/>
        <v/>
      </c>
      <c r="AP2454" t="str">
        <f t="shared" si="1185"/>
        <v/>
      </c>
    </row>
    <row r="2455" spans="1:42" hidden="1" x14ac:dyDescent="0.35">
      <c r="A2455" s="1">
        <v>465019092001201</v>
      </c>
      <c r="B2455" s="1" t="s">
        <v>591</v>
      </c>
      <c r="C2455" s="1" t="s">
        <v>592</v>
      </c>
      <c r="D2455" s="1">
        <v>2017</v>
      </c>
      <c r="E2455" s="1" t="s">
        <v>618</v>
      </c>
      <c r="F2455" s="1">
        <v>67441</v>
      </c>
      <c r="G2455" s="1" t="s">
        <v>238</v>
      </c>
      <c r="H2455" s="1" t="s">
        <v>76</v>
      </c>
      <c r="I2455" s="1" t="s">
        <v>597</v>
      </c>
      <c r="J2455" s="1">
        <v>2440</v>
      </c>
      <c r="K2455" s="1" t="s">
        <v>345</v>
      </c>
      <c r="L2455" s="1" t="s">
        <v>562</v>
      </c>
      <c r="M2455" s="1"/>
      <c r="N2455" s="1" t="s">
        <v>606</v>
      </c>
      <c r="O2455" s="1" t="str">
        <f t="shared" si="1198"/>
        <v>No</v>
      </c>
      <c r="P2455" s="1" t="s">
        <v>722</v>
      </c>
      <c r="Q2455" s="1">
        <v>11</v>
      </c>
      <c r="R2455" s="1">
        <f t="shared" si="1196"/>
        <v>0</v>
      </c>
      <c r="S2455" s="1">
        <v>11</v>
      </c>
      <c r="T2455" s="1" t="s">
        <v>30</v>
      </c>
      <c r="U2455" s="1">
        <f>R2455/1000</f>
        <v>0</v>
      </c>
      <c r="V2455" s="1">
        <f>S2455/1000</f>
        <v>1.0999999999999999E-2</v>
      </c>
      <c r="W2455" s="1" t="s">
        <v>231</v>
      </c>
      <c r="X2455" s="1" t="str">
        <f t="shared" si="1194"/>
        <v>No</v>
      </c>
      <c r="AB2455" t="s">
        <v>417</v>
      </c>
      <c r="AC2455" t="str">
        <f t="shared" si="1199"/>
        <v>No</v>
      </c>
      <c r="AD2455" t="str">
        <f t="shared" si="1175"/>
        <v>No</v>
      </c>
      <c r="AE2455" t="str">
        <f t="shared" si="1176"/>
        <v>Yes</v>
      </c>
      <c r="AF2455" t="str">
        <f t="shared" si="1177"/>
        <v>Yes</v>
      </c>
      <c r="AG2455" t="str">
        <f t="shared" si="1178"/>
        <v>Yes</v>
      </c>
      <c r="AH2455" s="1" t="s">
        <v>348</v>
      </c>
      <c r="AI2455" t="s">
        <v>348</v>
      </c>
      <c r="AJ2455" t="str">
        <f t="shared" si="1197"/>
        <v/>
      </c>
      <c r="AK2455" t="str">
        <f t="shared" si="1188"/>
        <v/>
      </c>
      <c r="AL2455" t="str">
        <f t="shared" si="1189"/>
        <v>Consumer</v>
      </c>
      <c r="AM2455" t="str">
        <f t="shared" si="1182"/>
        <v>Industrial</v>
      </c>
      <c r="AN2455" t="str">
        <f t="shared" si="1183"/>
        <v>Pharmaceutical</v>
      </c>
      <c r="AO2455" t="str">
        <f t="shared" si="1184"/>
        <v/>
      </c>
      <c r="AP2455" t="str">
        <f t="shared" si="1185"/>
        <v/>
      </c>
    </row>
    <row r="2456" spans="1:42" hidden="1" x14ac:dyDescent="0.35">
      <c r="A2456">
        <v>4087000</v>
      </c>
      <c r="B2456" t="s">
        <v>3</v>
      </c>
      <c r="C2456" t="s">
        <v>4</v>
      </c>
      <c r="D2456">
        <v>2017</v>
      </c>
      <c r="E2456" t="s">
        <v>620</v>
      </c>
      <c r="F2456" s="4">
        <v>63230</v>
      </c>
      <c r="G2456" s="1" t="s">
        <v>604</v>
      </c>
      <c r="H2456" t="s">
        <v>64</v>
      </c>
      <c r="I2456" t="s">
        <v>693</v>
      </c>
      <c r="N2456" s="1" t="s">
        <v>606</v>
      </c>
      <c r="O2456" s="1" t="str">
        <f t="shared" si="1198"/>
        <v>No</v>
      </c>
      <c r="Q2456" s="1">
        <v>200</v>
      </c>
      <c r="R2456">
        <f t="shared" si="1196"/>
        <v>0</v>
      </c>
      <c r="S2456">
        <v>200</v>
      </c>
      <c r="T2456" t="s">
        <v>622</v>
      </c>
      <c r="U2456">
        <f t="shared" ref="U2456:U2465" si="1200">R2456/1</f>
        <v>0</v>
      </c>
      <c r="V2456">
        <f t="shared" ref="V2456:V2463" si="1201">U2456</f>
        <v>0</v>
      </c>
      <c r="W2456" t="s">
        <v>648</v>
      </c>
      <c r="X2456" t="str">
        <f t="shared" ref="X2456:X2463" si="1202">IF(S2456&lt;R2456, "Yes*", "No")</f>
        <v>No</v>
      </c>
      <c r="AB2456" t="s">
        <v>405</v>
      </c>
      <c r="AC2456" t="str">
        <f t="shared" si="1199"/>
        <v>No</v>
      </c>
      <c r="AD2456" t="str">
        <f t="shared" si="1175"/>
        <v>Yes</v>
      </c>
      <c r="AE2456" t="str">
        <f t="shared" si="1176"/>
        <v>Yes</v>
      </c>
      <c r="AF2456" t="str">
        <f t="shared" si="1177"/>
        <v>Yes</v>
      </c>
      <c r="AG2456" t="str">
        <f t="shared" si="1178"/>
        <v>Yes</v>
      </c>
      <c r="AH2456" t="s">
        <v>349</v>
      </c>
      <c r="AI2456" t="s">
        <v>348</v>
      </c>
      <c r="AJ2456" t="str">
        <f t="shared" si="1197"/>
        <v/>
      </c>
      <c r="AK2456" t="str">
        <f t="shared" si="1188"/>
        <v>PCP</v>
      </c>
      <c r="AL2456" t="str">
        <f t="shared" si="1189"/>
        <v>Consumer</v>
      </c>
      <c r="AM2456" t="str">
        <f t="shared" si="1182"/>
        <v>Industrial</v>
      </c>
      <c r="AN2456" t="str">
        <f t="shared" si="1183"/>
        <v>Pharmaceutical</v>
      </c>
      <c r="AO2456" t="str">
        <f t="shared" si="1184"/>
        <v>PAH</v>
      </c>
      <c r="AP2456" t="str">
        <f t="shared" si="1185"/>
        <v/>
      </c>
    </row>
    <row r="2457" spans="1:42" hidden="1" x14ac:dyDescent="0.35">
      <c r="A2457">
        <v>40870112</v>
      </c>
      <c r="B2457" t="s">
        <v>573</v>
      </c>
      <c r="C2457" t="s">
        <v>574</v>
      </c>
      <c r="D2457">
        <v>2017</v>
      </c>
      <c r="E2457" t="s">
        <v>620</v>
      </c>
      <c r="F2457" s="4">
        <v>63231</v>
      </c>
      <c r="G2457" t="s">
        <v>226</v>
      </c>
      <c r="H2457" t="s">
        <v>65</v>
      </c>
      <c r="I2457" t="s">
        <v>693</v>
      </c>
      <c r="N2457" t="s">
        <v>606</v>
      </c>
      <c r="O2457" s="1" t="str">
        <f t="shared" si="1198"/>
        <v>No</v>
      </c>
      <c r="Q2457">
        <v>500</v>
      </c>
      <c r="R2457">
        <f t="shared" si="1196"/>
        <v>0</v>
      </c>
      <c r="S2457">
        <v>100</v>
      </c>
      <c r="T2457" t="s">
        <v>622</v>
      </c>
      <c r="U2457">
        <f t="shared" si="1200"/>
        <v>0</v>
      </c>
      <c r="V2457">
        <f t="shared" si="1201"/>
        <v>0</v>
      </c>
      <c r="W2457" t="s">
        <v>648</v>
      </c>
      <c r="X2457" t="str">
        <f t="shared" si="1202"/>
        <v>No</v>
      </c>
      <c r="AB2457" t="s">
        <v>406</v>
      </c>
      <c r="AC2457" t="str">
        <f t="shared" si="1199"/>
        <v>No</v>
      </c>
      <c r="AD2457" t="str">
        <f t="shared" si="1175"/>
        <v>Yes</v>
      </c>
      <c r="AE2457" t="str">
        <f t="shared" si="1176"/>
        <v>Yes</v>
      </c>
      <c r="AF2457" t="str">
        <f t="shared" si="1177"/>
        <v>Yes</v>
      </c>
      <c r="AG2457" t="str">
        <f t="shared" si="1178"/>
        <v>No</v>
      </c>
      <c r="AH2457" t="s">
        <v>349</v>
      </c>
      <c r="AI2457" t="s">
        <v>348</v>
      </c>
      <c r="AJ2457" t="str">
        <f t="shared" si="1197"/>
        <v/>
      </c>
      <c r="AK2457" t="str">
        <f t="shared" si="1188"/>
        <v>PCP</v>
      </c>
      <c r="AL2457" t="str">
        <f t="shared" si="1189"/>
        <v>Consumer</v>
      </c>
      <c r="AM2457" t="str">
        <f t="shared" si="1182"/>
        <v>Industrial</v>
      </c>
      <c r="AN2457" t="str">
        <f t="shared" si="1183"/>
        <v/>
      </c>
      <c r="AO2457" t="str">
        <f t="shared" si="1184"/>
        <v>PAH</v>
      </c>
      <c r="AP2457" t="str">
        <f t="shared" si="1185"/>
        <v/>
      </c>
    </row>
    <row r="2458" spans="1:42" hidden="1" x14ac:dyDescent="0.35">
      <c r="A2458">
        <v>4087170</v>
      </c>
      <c r="B2458" t="s">
        <v>586</v>
      </c>
      <c r="C2458" t="s">
        <v>587</v>
      </c>
      <c r="D2458">
        <v>2017</v>
      </c>
      <c r="E2458" t="s">
        <v>620</v>
      </c>
      <c r="F2458" s="4">
        <v>63231</v>
      </c>
      <c r="G2458" t="s">
        <v>226</v>
      </c>
      <c r="H2458" t="s">
        <v>65</v>
      </c>
      <c r="I2458" t="s">
        <v>693</v>
      </c>
      <c r="N2458" t="s">
        <v>606</v>
      </c>
      <c r="O2458" s="1" t="str">
        <f t="shared" si="1198"/>
        <v>No</v>
      </c>
      <c r="Q2458">
        <v>500</v>
      </c>
      <c r="R2458">
        <f t="shared" si="1196"/>
        <v>0</v>
      </c>
      <c r="S2458">
        <v>100</v>
      </c>
      <c r="T2458" t="s">
        <v>622</v>
      </c>
      <c r="U2458">
        <f t="shared" si="1200"/>
        <v>0</v>
      </c>
      <c r="V2458">
        <f t="shared" si="1201"/>
        <v>0</v>
      </c>
      <c r="W2458" t="s">
        <v>648</v>
      </c>
      <c r="X2458" t="str">
        <f t="shared" si="1202"/>
        <v>No</v>
      </c>
      <c r="AB2458" t="s">
        <v>406</v>
      </c>
      <c r="AC2458" t="str">
        <f t="shared" si="1199"/>
        <v>No</v>
      </c>
      <c r="AD2458" t="str">
        <f t="shared" si="1175"/>
        <v>Yes</v>
      </c>
      <c r="AE2458" t="str">
        <f t="shared" si="1176"/>
        <v>Yes</v>
      </c>
      <c r="AF2458" t="str">
        <f t="shared" si="1177"/>
        <v>Yes</v>
      </c>
      <c r="AG2458" t="str">
        <f t="shared" si="1178"/>
        <v>No</v>
      </c>
      <c r="AH2458" t="s">
        <v>349</v>
      </c>
      <c r="AI2458" t="s">
        <v>348</v>
      </c>
      <c r="AJ2458" t="str">
        <f t="shared" si="1197"/>
        <v/>
      </c>
      <c r="AK2458" t="str">
        <f t="shared" si="1188"/>
        <v>PCP</v>
      </c>
      <c r="AL2458" t="str">
        <f t="shared" si="1189"/>
        <v>Consumer</v>
      </c>
      <c r="AM2458" t="str">
        <f t="shared" si="1182"/>
        <v>Industrial</v>
      </c>
      <c r="AN2458" t="str">
        <f t="shared" si="1183"/>
        <v/>
      </c>
      <c r="AO2458" t="str">
        <f t="shared" si="1184"/>
        <v>PAH</v>
      </c>
      <c r="AP2458" t="str">
        <f t="shared" si="1185"/>
        <v/>
      </c>
    </row>
    <row r="2459" spans="1:42" hidden="1" x14ac:dyDescent="0.35">
      <c r="A2459">
        <v>40871607</v>
      </c>
      <c r="B2459" s="5" t="s">
        <v>584</v>
      </c>
      <c r="C2459" t="s">
        <v>585</v>
      </c>
      <c r="D2459">
        <v>2017</v>
      </c>
      <c r="E2459" t="s">
        <v>620</v>
      </c>
      <c r="F2459" s="4">
        <v>63231</v>
      </c>
      <c r="G2459" t="s">
        <v>226</v>
      </c>
      <c r="H2459" t="s">
        <v>65</v>
      </c>
      <c r="I2459" t="s">
        <v>693</v>
      </c>
      <c r="N2459" t="s">
        <v>606</v>
      </c>
      <c r="O2459" s="1" t="str">
        <f t="shared" si="1198"/>
        <v>No</v>
      </c>
      <c r="Q2459">
        <v>100</v>
      </c>
      <c r="R2459">
        <f t="shared" si="1196"/>
        <v>0</v>
      </c>
      <c r="S2459">
        <v>100</v>
      </c>
      <c r="T2459" t="s">
        <v>622</v>
      </c>
      <c r="U2459">
        <f t="shared" si="1200"/>
        <v>0</v>
      </c>
      <c r="V2459">
        <f t="shared" si="1201"/>
        <v>0</v>
      </c>
      <c r="W2459" t="s">
        <v>648</v>
      </c>
      <c r="X2459" t="str">
        <f t="shared" si="1202"/>
        <v>No</v>
      </c>
      <c r="AB2459" t="s">
        <v>406</v>
      </c>
      <c r="AC2459" t="str">
        <f t="shared" si="1199"/>
        <v>No</v>
      </c>
      <c r="AD2459" t="str">
        <f t="shared" si="1175"/>
        <v>Yes</v>
      </c>
      <c r="AE2459" t="str">
        <f t="shared" si="1176"/>
        <v>Yes</v>
      </c>
      <c r="AF2459" t="str">
        <f t="shared" si="1177"/>
        <v>Yes</v>
      </c>
      <c r="AG2459" t="str">
        <f t="shared" si="1178"/>
        <v>No</v>
      </c>
      <c r="AH2459" t="s">
        <v>349</v>
      </c>
      <c r="AI2459" t="s">
        <v>348</v>
      </c>
      <c r="AJ2459" t="str">
        <f t="shared" si="1197"/>
        <v/>
      </c>
      <c r="AK2459" t="str">
        <f t="shared" si="1188"/>
        <v>PCP</v>
      </c>
      <c r="AL2459" t="str">
        <f t="shared" si="1189"/>
        <v>Consumer</v>
      </c>
      <c r="AM2459" t="str">
        <f t="shared" si="1182"/>
        <v>Industrial</v>
      </c>
      <c r="AN2459" t="str">
        <f t="shared" si="1183"/>
        <v/>
      </c>
      <c r="AO2459" t="str">
        <f t="shared" si="1184"/>
        <v>PAH</v>
      </c>
      <c r="AP2459" t="str">
        <f t="shared" si="1185"/>
        <v/>
      </c>
    </row>
    <row r="2460" spans="1:42" hidden="1" x14ac:dyDescent="0.35">
      <c r="A2460">
        <v>4087141</v>
      </c>
      <c r="B2460" t="s">
        <v>582</v>
      </c>
      <c r="C2460" t="s">
        <v>583</v>
      </c>
      <c r="D2460">
        <v>2017</v>
      </c>
      <c r="E2460" t="s">
        <v>620</v>
      </c>
      <c r="F2460" s="4">
        <v>63231</v>
      </c>
      <c r="G2460" t="s">
        <v>226</v>
      </c>
      <c r="H2460" t="s">
        <v>65</v>
      </c>
      <c r="I2460" t="s">
        <v>693</v>
      </c>
      <c r="N2460" t="s">
        <v>606</v>
      </c>
      <c r="O2460" s="1" t="str">
        <f t="shared" si="1198"/>
        <v>No</v>
      </c>
      <c r="Q2460">
        <v>100</v>
      </c>
      <c r="R2460">
        <f t="shared" si="1196"/>
        <v>0</v>
      </c>
      <c r="S2460">
        <v>100</v>
      </c>
      <c r="T2460" t="s">
        <v>622</v>
      </c>
      <c r="U2460">
        <f t="shared" si="1200"/>
        <v>0</v>
      </c>
      <c r="V2460">
        <f t="shared" si="1201"/>
        <v>0</v>
      </c>
      <c r="W2460" t="s">
        <v>648</v>
      </c>
      <c r="X2460" t="str">
        <f t="shared" si="1202"/>
        <v>No</v>
      </c>
      <c r="AB2460" t="s">
        <v>406</v>
      </c>
      <c r="AC2460" t="str">
        <f t="shared" si="1199"/>
        <v>No</v>
      </c>
      <c r="AD2460" t="str">
        <f t="shared" si="1175"/>
        <v>Yes</v>
      </c>
      <c r="AE2460" t="str">
        <f t="shared" si="1176"/>
        <v>Yes</v>
      </c>
      <c r="AF2460" t="str">
        <f t="shared" si="1177"/>
        <v>Yes</v>
      </c>
      <c r="AG2460" t="str">
        <f t="shared" si="1178"/>
        <v>No</v>
      </c>
      <c r="AH2460" t="s">
        <v>349</v>
      </c>
      <c r="AI2460" t="s">
        <v>348</v>
      </c>
      <c r="AJ2460" t="str">
        <f t="shared" si="1197"/>
        <v/>
      </c>
      <c r="AK2460" t="str">
        <f t="shared" si="1188"/>
        <v>PCP</v>
      </c>
      <c r="AL2460" t="str">
        <f t="shared" si="1189"/>
        <v>Consumer</v>
      </c>
      <c r="AM2460" t="str">
        <f t="shared" si="1182"/>
        <v>Industrial</v>
      </c>
      <c r="AN2460" t="str">
        <f t="shared" si="1183"/>
        <v/>
      </c>
      <c r="AO2460" t="str">
        <f t="shared" si="1184"/>
        <v>PAH</v>
      </c>
      <c r="AP2460" t="str">
        <f t="shared" si="1185"/>
        <v/>
      </c>
    </row>
    <row r="2461" spans="1:42" hidden="1" x14ac:dyDescent="0.35">
      <c r="A2461">
        <v>4087098</v>
      </c>
      <c r="B2461" t="s">
        <v>579</v>
      </c>
      <c r="C2461" t="s">
        <v>580</v>
      </c>
      <c r="D2461">
        <v>2017</v>
      </c>
      <c r="E2461" t="s">
        <v>620</v>
      </c>
      <c r="F2461" s="4">
        <v>63231</v>
      </c>
      <c r="G2461" t="s">
        <v>226</v>
      </c>
      <c r="H2461" t="s">
        <v>65</v>
      </c>
      <c r="I2461" t="s">
        <v>693</v>
      </c>
      <c r="N2461" t="s">
        <v>606</v>
      </c>
      <c r="O2461" s="1" t="str">
        <f t="shared" si="1198"/>
        <v>No</v>
      </c>
      <c r="Q2461">
        <v>100</v>
      </c>
      <c r="R2461">
        <f t="shared" si="1196"/>
        <v>0</v>
      </c>
      <c r="S2461">
        <v>100</v>
      </c>
      <c r="T2461" t="s">
        <v>622</v>
      </c>
      <c r="U2461">
        <f t="shared" si="1200"/>
        <v>0</v>
      </c>
      <c r="V2461">
        <f t="shared" si="1201"/>
        <v>0</v>
      </c>
      <c r="W2461" t="s">
        <v>648</v>
      </c>
      <c r="X2461" t="str">
        <f t="shared" si="1202"/>
        <v>No</v>
      </c>
      <c r="AB2461" t="s">
        <v>406</v>
      </c>
      <c r="AC2461" t="str">
        <f t="shared" si="1199"/>
        <v>No</v>
      </c>
      <c r="AD2461" t="str">
        <f t="shared" si="1175"/>
        <v>Yes</v>
      </c>
      <c r="AE2461" t="str">
        <f t="shared" si="1176"/>
        <v>Yes</v>
      </c>
      <c r="AF2461" t="str">
        <f t="shared" si="1177"/>
        <v>Yes</v>
      </c>
      <c r="AG2461" t="str">
        <f t="shared" si="1178"/>
        <v>No</v>
      </c>
      <c r="AH2461" t="s">
        <v>349</v>
      </c>
      <c r="AI2461" t="s">
        <v>348</v>
      </c>
      <c r="AJ2461" t="str">
        <f t="shared" si="1197"/>
        <v/>
      </c>
      <c r="AK2461" t="str">
        <f t="shared" si="1188"/>
        <v>PCP</v>
      </c>
      <c r="AL2461" t="str">
        <f t="shared" si="1189"/>
        <v>Consumer</v>
      </c>
      <c r="AM2461" t="str">
        <f t="shared" si="1182"/>
        <v>Industrial</v>
      </c>
      <c r="AN2461" t="str">
        <f t="shared" si="1183"/>
        <v/>
      </c>
      <c r="AO2461" t="str">
        <f t="shared" si="1184"/>
        <v>PAH</v>
      </c>
      <c r="AP2461" t="str">
        <f t="shared" si="1185"/>
        <v/>
      </c>
    </row>
    <row r="2462" spans="1:42" hidden="1" x14ac:dyDescent="0.35">
      <c r="A2462">
        <v>40870855</v>
      </c>
      <c r="B2462" t="s">
        <v>577</v>
      </c>
      <c r="C2462" t="s">
        <v>578</v>
      </c>
      <c r="D2462">
        <v>2017</v>
      </c>
      <c r="E2462" t="s">
        <v>620</v>
      </c>
      <c r="F2462" s="4">
        <v>63231</v>
      </c>
      <c r="G2462" t="s">
        <v>226</v>
      </c>
      <c r="H2462" t="s">
        <v>65</v>
      </c>
      <c r="I2462" t="s">
        <v>693</v>
      </c>
      <c r="N2462" t="s">
        <v>606</v>
      </c>
      <c r="O2462" s="1" t="str">
        <f t="shared" si="1198"/>
        <v>No</v>
      </c>
      <c r="Q2462">
        <v>100</v>
      </c>
      <c r="R2462">
        <f t="shared" si="1196"/>
        <v>0</v>
      </c>
      <c r="S2462">
        <v>100</v>
      </c>
      <c r="T2462" t="s">
        <v>622</v>
      </c>
      <c r="U2462">
        <f t="shared" si="1200"/>
        <v>0</v>
      </c>
      <c r="V2462">
        <f t="shared" si="1201"/>
        <v>0</v>
      </c>
      <c r="W2462" t="s">
        <v>648</v>
      </c>
      <c r="X2462" t="str">
        <f t="shared" si="1202"/>
        <v>No</v>
      </c>
      <c r="AB2462" t="s">
        <v>406</v>
      </c>
      <c r="AC2462" t="str">
        <f t="shared" si="1199"/>
        <v>No</v>
      </c>
      <c r="AD2462" t="str">
        <f t="shared" ref="AD2462:AD2522" si="1203">IF(ISNUMBER(SEARCH("Personal_care", AB2462)), "Yes", "No")</f>
        <v>Yes</v>
      </c>
      <c r="AE2462" t="str">
        <f t="shared" ref="AE2462:AE2522" si="1204">IF(ISNUMBER(SEARCH("Consumer_use", AB2462)), "Yes", "No")</f>
        <v>Yes</v>
      </c>
      <c r="AF2462" t="str">
        <f t="shared" ref="AF2462:AF2522" si="1205">IF(ISNUMBER(SEARCH("Industrial_manufacturing", AB2462)), "Yes", "No")</f>
        <v>Yes</v>
      </c>
      <c r="AG2462" t="str">
        <f t="shared" ref="AG2462:AG2522" si="1206">IF(ISNUMBER(SEARCH("Drug", AB2462)), "Yes", "No")</f>
        <v>No</v>
      </c>
      <c r="AH2462" t="s">
        <v>349</v>
      </c>
      <c r="AI2462" t="s">
        <v>348</v>
      </c>
      <c r="AJ2462" t="str">
        <f t="shared" si="1197"/>
        <v/>
      </c>
      <c r="AK2462" t="str">
        <f t="shared" si="1188"/>
        <v>PCP</v>
      </c>
      <c r="AL2462" t="str">
        <f t="shared" si="1189"/>
        <v>Consumer</v>
      </c>
      <c r="AM2462" t="str">
        <f t="shared" si="1182"/>
        <v>Industrial</v>
      </c>
      <c r="AN2462" t="str">
        <f t="shared" si="1183"/>
        <v/>
      </c>
      <c r="AO2462" t="str">
        <f t="shared" si="1184"/>
        <v>PAH</v>
      </c>
      <c r="AP2462" t="str">
        <f t="shared" si="1185"/>
        <v/>
      </c>
    </row>
    <row r="2463" spans="1:42" hidden="1" x14ac:dyDescent="0.35">
      <c r="A2463">
        <v>4087014</v>
      </c>
      <c r="B2463" t="s">
        <v>575</v>
      </c>
      <c r="C2463" t="s">
        <v>576</v>
      </c>
      <c r="D2463">
        <v>2017</v>
      </c>
      <c r="E2463" t="s">
        <v>620</v>
      </c>
      <c r="F2463" s="4">
        <v>63231</v>
      </c>
      <c r="G2463" t="s">
        <v>226</v>
      </c>
      <c r="H2463" t="s">
        <v>65</v>
      </c>
      <c r="I2463" t="s">
        <v>693</v>
      </c>
      <c r="N2463" t="s">
        <v>606</v>
      </c>
      <c r="O2463" s="1" t="str">
        <f t="shared" si="1198"/>
        <v>No</v>
      </c>
      <c r="Q2463">
        <v>100</v>
      </c>
      <c r="R2463">
        <f t="shared" si="1196"/>
        <v>0</v>
      </c>
      <c r="S2463">
        <v>100</v>
      </c>
      <c r="T2463" t="s">
        <v>622</v>
      </c>
      <c r="U2463">
        <f t="shared" si="1200"/>
        <v>0</v>
      </c>
      <c r="V2463">
        <f t="shared" si="1201"/>
        <v>0</v>
      </c>
      <c r="W2463" t="s">
        <v>648</v>
      </c>
      <c r="X2463" t="str">
        <f t="shared" si="1202"/>
        <v>No</v>
      </c>
      <c r="AB2463" t="s">
        <v>406</v>
      </c>
      <c r="AC2463" t="str">
        <f t="shared" si="1199"/>
        <v>No</v>
      </c>
      <c r="AD2463" t="str">
        <f t="shared" si="1203"/>
        <v>Yes</v>
      </c>
      <c r="AE2463" t="str">
        <f t="shared" si="1204"/>
        <v>Yes</v>
      </c>
      <c r="AF2463" t="str">
        <f t="shared" si="1205"/>
        <v>Yes</v>
      </c>
      <c r="AG2463" t="str">
        <f t="shared" si="1206"/>
        <v>No</v>
      </c>
      <c r="AH2463" t="s">
        <v>349</v>
      </c>
      <c r="AI2463" t="s">
        <v>348</v>
      </c>
      <c r="AJ2463" t="str">
        <f t="shared" si="1197"/>
        <v/>
      </c>
      <c r="AK2463" t="str">
        <f t="shared" si="1188"/>
        <v>PCP</v>
      </c>
      <c r="AL2463" t="str">
        <f t="shared" si="1189"/>
        <v>Consumer</v>
      </c>
      <c r="AM2463" t="str">
        <f t="shared" si="1182"/>
        <v>Industrial</v>
      </c>
      <c r="AN2463" t="str">
        <f t="shared" si="1183"/>
        <v/>
      </c>
      <c r="AO2463" t="str">
        <f t="shared" si="1184"/>
        <v>PAH</v>
      </c>
      <c r="AP2463" t="str">
        <f t="shared" si="1185"/>
        <v/>
      </c>
    </row>
    <row r="2464" spans="1:42" hidden="1" x14ac:dyDescent="0.35">
      <c r="A2464" s="1">
        <v>465019092001201</v>
      </c>
      <c r="B2464" s="1" t="s">
        <v>591</v>
      </c>
      <c r="C2464" s="1" t="s">
        <v>592</v>
      </c>
      <c r="D2464" s="1">
        <v>2017</v>
      </c>
      <c r="E2464" s="1" t="s">
        <v>618</v>
      </c>
      <c r="F2464" s="1">
        <v>39750</v>
      </c>
      <c r="G2464" s="1" t="s">
        <v>197</v>
      </c>
      <c r="H2464" s="1" t="s">
        <v>29</v>
      </c>
      <c r="I2464" s="1" t="s">
        <v>596</v>
      </c>
      <c r="J2464" s="1">
        <v>4433</v>
      </c>
      <c r="K2464" s="1" t="s">
        <v>614</v>
      </c>
      <c r="L2464" s="1" t="s">
        <v>550</v>
      </c>
      <c r="M2464" s="1"/>
      <c r="N2464" s="1" t="s">
        <v>606</v>
      </c>
      <c r="O2464" s="1" t="str">
        <f t="shared" si="1198"/>
        <v>No</v>
      </c>
      <c r="P2464" s="1" t="s">
        <v>722</v>
      </c>
      <c r="Q2464" s="1">
        <v>0.06</v>
      </c>
      <c r="R2464" s="1">
        <f t="shared" si="1196"/>
        <v>0</v>
      </c>
      <c r="S2464" s="1">
        <v>0.06</v>
      </c>
      <c r="T2464" s="1" t="s">
        <v>7</v>
      </c>
      <c r="U2464" s="1">
        <f t="shared" si="1200"/>
        <v>0</v>
      </c>
      <c r="V2464" s="1">
        <f>S2464</f>
        <v>0.06</v>
      </c>
      <c r="W2464" s="1" t="s">
        <v>177</v>
      </c>
      <c r="X2464" s="1" t="str">
        <f t="shared" ref="X2464:X2474" si="1207">IF(N2464="E", "Yes", "No")</f>
        <v>No</v>
      </c>
      <c r="AB2464" s="1" t="s">
        <v>369</v>
      </c>
      <c r="AC2464" s="1" t="s">
        <v>349</v>
      </c>
      <c r="AD2464" t="str">
        <f t="shared" si="1203"/>
        <v>Yes</v>
      </c>
      <c r="AE2464" t="str">
        <f t="shared" si="1204"/>
        <v>Yes</v>
      </c>
      <c r="AF2464" t="str">
        <f t="shared" si="1205"/>
        <v>No</v>
      </c>
      <c r="AG2464" t="str">
        <f t="shared" si="1206"/>
        <v>Yes</v>
      </c>
      <c r="AH2464" s="1" t="s">
        <v>348</v>
      </c>
      <c r="AI2464" t="s">
        <v>348</v>
      </c>
      <c r="AJ2464" t="str">
        <f t="shared" si="1197"/>
        <v>Pesticide</v>
      </c>
      <c r="AK2464" t="str">
        <f t="shared" si="1188"/>
        <v>PCP</v>
      </c>
      <c r="AL2464" t="str">
        <f t="shared" si="1189"/>
        <v>Consumer</v>
      </c>
      <c r="AM2464" t="str">
        <f t="shared" si="1182"/>
        <v/>
      </c>
      <c r="AN2464" t="str">
        <f t="shared" si="1183"/>
        <v>Pharmaceutical</v>
      </c>
      <c r="AO2464" t="str">
        <f t="shared" si="1184"/>
        <v/>
      </c>
      <c r="AP2464" t="str">
        <f t="shared" si="1185"/>
        <v/>
      </c>
    </row>
    <row r="2465" spans="1:42" hidden="1" x14ac:dyDescent="0.35">
      <c r="A2465" s="1">
        <v>465019092001201</v>
      </c>
      <c r="B2465" s="1" t="s">
        <v>591</v>
      </c>
      <c r="C2465" s="1" t="s">
        <v>592</v>
      </c>
      <c r="D2465" s="1">
        <v>2017</v>
      </c>
      <c r="E2465" s="1" t="s">
        <v>618</v>
      </c>
      <c r="F2465" s="1">
        <v>77571</v>
      </c>
      <c r="G2465" s="1" t="s">
        <v>341</v>
      </c>
      <c r="H2465" s="1" t="s">
        <v>173</v>
      </c>
      <c r="I2465" s="1" t="s">
        <v>596</v>
      </c>
      <c r="J2465" s="1">
        <v>4433</v>
      </c>
      <c r="K2465" s="1" t="s">
        <v>614</v>
      </c>
      <c r="L2465" s="1" t="s">
        <v>532</v>
      </c>
      <c r="M2465" s="1"/>
      <c r="N2465" s="1" t="s">
        <v>606</v>
      </c>
      <c r="O2465" s="1" t="str">
        <f t="shared" si="1198"/>
        <v>No</v>
      </c>
      <c r="P2465" s="1" t="s">
        <v>722</v>
      </c>
      <c r="Q2465" s="1">
        <v>0.02</v>
      </c>
      <c r="R2465" s="1">
        <f t="shared" si="1196"/>
        <v>0</v>
      </c>
      <c r="S2465" s="1">
        <v>0.02</v>
      </c>
      <c r="T2465" s="1" t="s">
        <v>7</v>
      </c>
      <c r="U2465" s="1">
        <f t="shared" si="1200"/>
        <v>0</v>
      </c>
      <c r="V2465" s="1">
        <f>S2465</f>
        <v>0.02</v>
      </c>
      <c r="W2465" s="1" t="s">
        <v>318</v>
      </c>
      <c r="X2465" s="1" t="str">
        <f t="shared" si="1207"/>
        <v>No</v>
      </c>
      <c r="AB2465" s="1" t="s">
        <v>513</v>
      </c>
      <c r="AC2465" t="str">
        <f>IF(ISNUMBER(SEARCH("Pesticide, active_ingredient", AB2465)), "Yes", "No")</f>
        <v>No</v>
      </c>
      <c r="AD2465" t="str">
        <f t="shared" si="1203"/>
        <v>No</v>
      </c>
      <c r="AE2465" t="str">
        <f t="shared" si="1204"/>
        <v>No</v>
      </c>
      <c r="AF2465" t="str">
        <f t="shared" si="1205"/>
        <v>No</v>
      </c>
      <c r="AG2465" t="str">
        <f t="shared" si="1206"/>
        <v>No</v>
      </c>
      <c r="AH2465" s="1" t="s">
        <v>348</v>
      </c>
      <c r="AI2465" t="s">
        <v>349</v>
      </c>
      <c r="AJ2465" t="str">
        <f t="shared" si="1197"/>
        <v/>
      </c>
      <c r="AK2465" t="str">
        <f t="shared" si="1188"/>
        <v/>
      </c>
      <c r="AL2465" t="str">
        <f t="shared" si="1189"/>
        <v/>
      </c>
      <c r="AM2465" t="str">
        <f t="shared" si="1182"/>
        <v/>
      </c>
      <c r="AN2465" t="str">
        <f t="shared" si="1183"/>
        <v/>
      </c>
      <c r="AO2465" t="str">
        <f t="shared" si="1184"/>
        <v/>
      </c>
      <c r="AP2465" t="str">
        <f t="shared" si="1185"/>
        <v>Other</v>
      </c>
    </row>
    <row r="2466" spans="1:42" hidden="1" x14ac:dyDescent="0.35">
      <c r="A2466" s="1">
        <v>465019092001201</v>
      </c>
      <c r="B2466" s="1" t="s">
        <v>591</v>
      </c>
      <c r="C2466" s="1" t="s">
        <v>592</v>
      </c>
      <c r="D2466" s="1">
        <v>2017</v>
      </c>
      <c r="E2466" s="1" t="s">
        <v>618</v>
      </c>
      <c r="F2466" s="1">
        <v>67498</v>
      </c>
      <c r="G2466" s="1" t="s">
        <v>285</v>
      </c>
      <c r="H2466" s="1" t="s">
        <v>121</v>
      </c>
      <c r="I2466" s="1" t="s">
        <v>597</v>
      </c>
      <c r="J2466" s="1">
        <v>2440</v>
      </c>
      <c r="K2466" s="1" t="s">
        <v>345</v>
      </c>
      <c r="L2466" s="1" t="s">
        <v>563</v>
      </c>
      <c r="M2466" s="1"/>
      <c r="N2466" s="1" t="s">
        <v>606</v>
      </c>
      <c r="O2466" s="1" t="str">
        <f t="shared" si="1198"/>
        <v>No</v>
      </c>
      <c r="P2466" s="1" t="s">
        <v>722</v>
      </c>
      <c r="Q2466" s="1">
        <v>50</v>
      </c>
      <c r="R2466" s="1">
        <f t="shared" si="1196"/>
        <v>0</v>
      </c>
      <c r="S2466" s="1">
        <v>20</v>
      </c>
      <c r="T2466" s="1" t="s">
        <v>30</v>
      </c>
      <c r="U2466" s="1">
        <f>R2466/1000</f>
        <v>0</v>
      </c>
      <c r="V2466" s="1">
        <f>S2466/1000</f>
        <v>0.02</v>
      </c>
      <c r="W2466" s="1" t="s">
        <v>231</v>
      </c>
      <c r="X2466" s="1" t="str">
        <f t="shared" si="1207"/>
        <v>No</v>
      </c>
      <c r="AB2466" t="s">
        <v>460</v>
      </c>
      <c r="AC2466" t="str">
        <f>IF(ISNUMBER(SEARCH("Pesticide, active_ingredient", AB2466)), "Yes", "No")</f>
        <v>No</v>
      </c>
      <c r="AD2466" t="str">
        <f t="shared" si="1203"/>
        <v>Yes</v>
      </c>
      <c r="AE2466" t="str">
        <f t="shared" si="1204"/>
        <v>No</v>
      </c>
      <c r="AF2466" t="str">
        <f t="shared" si="1205"/>
        <v>No</v>
      </c>
      <c r="AG2466" t="str">
        <f t="shared" si="1206"/>
        <v>Yes</v>
      </c>
      <c r="AH2466" s="1" t="s">
        <v>348</v>
      </c>
      <c r="AI2466" t="s">
        <v>348</v>
      </c>
      <c r="AJ2466" t="str">
        <f t="shared" si="1197"/>
        <v/>
      </c>
      <c r="AK2466" t="str">
        <f t="shared" si="1188"/>
        <v>PCP</v>
      </c>
      <c r="AL2466" t="str">
        <f t="shared" si="1189"/>
        <v/>
      </c>
      <c r="AM2466" t="str">
        <f t="shared" si="1182"/>
        <v/>
      </c>
      <c r="AN2466" t="str">
        <f t="shared" si="1183"/>
        <v>Pharmaceutical</v>
      </c>
      <c r="AO2466" t="str">
        <f t="shared" si="1184"/>
        <v/>
      </c>
      <c r="AP2466" t="str">
        <f t="shared" si="1185"/>
        <v/>
      </c>
    </row>
    <row r="2467" spans="1:42" hidden="1" x14ac:dyDescent="0.35">
      <c r="A2467" s="1">
        <v>465019092001201</v>
      </c>
      <c r="B2467" s="1" t="s">
        <v>591</v>
      </c>
      <c r="C2467" s="1" t="s">
        <v>592</v>
      </c>
      <c r="D2467" s="1">
        <v>2017</v>
      </c>
      <c r="E2467" s="1" t="s">
        <v>618</v>
      </c>
      <c r="F2467" s="1">
        <v>67497</v>
      </c>
      <c r="G2467" s="1" t="s">
        <v>284</v>
      </c>
      <c r="H2467" s="1" t="s">
        <v>120</v>
      </c>
      <c r="I2467" s="1" t="s">
        <v>597</v>
      </c>
      <c r="J2467" s="1">
        <v>2440</v>
      </c>
      <c r="K2467" s="1" t="s">
        <v>345</v>
      </c>
      <c r="L2467" s="1" t="s">
        <v>345</v>
      </c>
      <c r="M2467" s="1"/>
      <c r="N2467" s="1" t="s">
        <v>606</v>
      </c>
      <c r="O2467" s="1" t="str">
        <f t="shared" si="1198"/>
        <v>No</v>
      </c>
      <c r="P2467" s="1" t="s">
        <v>722</v>
      </c>
      <c r="Q2467" s="1">
        <v>54</v>
      </c>
      <c r="R2467" s="1">
        <f t="shared" si="1196"/>
        <v>0</v>
      </c>
      <c r="S2467" s="1">
        <v>54</v>
      </c>
      <c r="T2467" s="1" t="s">
        <v>30</v>
      </c>
      <c r="U2467" s="1">
        <f>R2467/1000</f>
        <v>0</v>
      </c>
      <c r="V2467" s="1">
        <f>S2467/1000</f>
        <v>5.3999999999999999E-2</v>
      </c>
      <c r="W2467" s="1" t="s">
        <v>231</v>
      </c>
      <c r="X2467" s="1" t="str">
        <f t="shared" si="1207"/>
        <v>No</v>
      </c>
      <c r="AB2467" t="s">
        <v>459</v>
      </c>
      <c r="AC2467" t="str">
        <f>IF(ISNUMBER(SEARCH("Pesticide, active_ingredient", AB2467)), "Yes", "No")</f>
        <v>No</v>
      </c>
      <c r="AD2467" t="str">
        <f t="shared" si="1203"/>
        <v>No</v>
      </c>
      <c r="AE2467" t="str">
        <f t="shared" si="1204"/>
        <v>No</v>
      </c>
      <c r="AF2467" t="str">
        <f t="shared" si="1205"/>
        <v>No</v>
      </c>
      <c r="AG2467" t="str">
        <f t="shared" si="1206"/>
        <v>Yes</v>
      </c>
      <c r="AH2467" s="1" t="s">
        <v>348</v>
      </c>
      <c r="AI2467" t="s">
        <v>348</v>
      </c>
      <c r="AJ2467" t="str">
        <f t="shared" si="1197"/>
        <v/>
      </c>
      <c r="AK2467" t="str">
        <f t="shared" si="1188"/>
        <v/>
      </c>
      <c r="AL2467" t="str">
        <f t="shared" si="1189"/>
        <v/>
      </c>
      <c r="AM2467" t="str">
        <f t="shared" si="1182"/>
        <v/>
      </c>
      <c r="AN2467" t="str">
        <f t="shared" si="1183"/>
        <v>Pharmaceutical</v>
      </c>
      <c r="AO2467" t="str">
        <f t="shared" si="1184"/>
        <v/>
      </c>
      <c r="AP2467" t="str">
        <f t="shared" si="1185"/>
        <v/>
      </c>
    </row>
    <row r="2468" spans="1:42" hidden="1" x14ac:dyDescent="0.35">
      <c r="A2468" s="1">
        <v>465019092001201</v>
      </c>
      <c r="B2468" s="1" t="s">
        <v>591</v>
      </c>
      <c r="C2468" s="1" t="s">
        <v>592</v>
      </c>
      <c r="D2468" s="1">
        <v>2017</v>
      </c>
      <c r="E2468" s="1" t="s">
        <v>618</v>
      </c>
      <c r="F2468" s="1">
        <v>38932</v>
      </c>
      <c r="G2468" s="1" t="s">
        <v>192</v>
      </c>
      <c r="H2468" s="1" t="s">
        <v>23</v>
      </c>
      <c r="I2468" s="1" t="s">
        <v>596</v>
      </c>
      <c r="J2468" s="1">
        <v>4433</v>
      </c>
      <c r="K2468" s="1" t="s">
        <v>614</v>
      </c>
      <c r="L2468" s="1" t="s">
        <v>552</v>
      </c>
      <c r="M2468" s="1"/>
      <c r="N2468" s="1" t="s">
        <v>606</v>
      </c>
      <c r="O2468" s="1" t="str">
        <f t="shared" si="1198"/>
        <v>No</v>
      </c>
      <c r="P2468" s="1" t="s">
        <v>722</v>
      </c>
      <c r="Q2468" s="1">
        <v>0.12</v>
      </c>
      <c r="R2468" s="1">
        <f t="shared" si="1196"/>
        <v>0</v>
      </c>
      <c r="S2468" s="1">
        <v>0.12</v>
      </c>
      <c r="T2468" s="1" t="s">
        <v>7</v>
      </c>
      <c r="U2468" s="1">
        <f>R2468/1</f>
        <v>0</v>
      </c>
      <c r="V2468" s="1">
        <f>S2468</f>
        <v>0.12</v>
      </c>
      <c r="W2468" s="1" t="s">
        <v>177</v>
      </c>
      <c r="X2468" s="1" t="str">
        <f t="shared" si="1207"/>
        <v>No</v>
      </c>
      <c r="AB2468" t="s">
        <v>363</v>
      </c>
      <c r="AC2468" t="s">
        <v>349</v>
      </c>
      <c r="AD2468" t="str">
        <f t="shared" si="1203"/>
        <v>No</v>
      </c>
      <c r="AE2468" t="str">
        <f t="shared" si="1204"/>
        <v>Yes</v>
      </c>
      <c r="AF2468" t="str">
        <f t="shared" si="1205"/>
        <v>Yes</v>
      </c>
      <c r="AG2468" t="str">
        <f t="shared" si="1206"/>
        <v>Yes</v>
      </c>
      <c r="AH2468" t="s">
        <v>348</v>
      </c>
      <c r="AI2468" t="s">
        <v>348</v>
      </c>
      <c r="AJ2468" t="str">
        <f t="shared" si="1197"/>
        <v>Pesticide</v>
      </c>
      <c r="AK2468" t="str">
        <f t="shared" si="1188"/>
        <v/>
      </c>
      <c r="AL2468" t="str">
        <f t="shared" si="1189"/>
        <v>Consumer</v>
      </c>
      <c r="AM2468" t="str">
        <f t="shared" si="1182"/>
        <v>Industrial</v>
      </c>
      <c r="AN2468" t="str">
        <f t="shared" si="1183"/>
        <v>Pharmaceutical</v>
      </c>
      <c r="AO2468" t="str">
        <f t="shared" si="1184"/>
        <v/>
      </c>
      <c r="AP2468" t="str">
        <f t="shared" si="1185"/>
        <v/>
      </c>
    </row>
    <row r="2469" spans="1:42" hidden="1" x14ac:dyDescent="0.35">
      <c r="A2469" s="1">
        <v>465019092001201</v>
      </c>
      <c r="B2469" s="1" t="s">
        <v>591</v>
      </c>
      <c r="C2469" s="1" t="s">
        <v>592</v>
      </c>
      <c r="D2469" s="1">
        <v>2017</v>
      </c>
      <c r="E2469" s="1" t="s">
        <v>618</v>
      </c>
      <c r="F2469" s="1">
        <v>62818</v>
      </c>
      <c r="G2469" s="1" t="s">
        <v>218</v>
      </c>
      <c r="H2469" s="1" t="s">
        <v>55</v>
      </c>
      <c r="I2469" s="1" t="s">
        <v>596</v>
      </c>
      <c r="J2469" s="1">
        <v>4433</v>
      </c>
      <c r="K2469" s="1" t="s">
        <v>614</v>
      </c>
      <c r="L2469" s="1" t="s">
        <v>558</v>
      </c>
      <c r="M2469" s="1" t="s">
        <v>715</v>
      </c>
      <c r="N2469" s="1" t="s">
        <v>607</v>
      </c>
      <c r="O2469" s="1" t="str">
        <f t="shared" si="1198"/>
        <v>Yes</v>
      </c>
      <c r="P2469" s="1" t="s">
        <v>349</v>
      </c>
      <c r="Q2469" s="1">
        <v>0.6</v>
      </c>
      <c r="R2469" s="1">
        <f t="shared" si="1196"/>
        <v>0.6</v>
      </c>
      <c r="S2469" s="1">
        <v>1.6</v>
      </c>
      <c r="T2469" s="1" t="s">
        <v>7</v>
      </c>
      <c r="U2469" s="1">
        <f>R2469/1</f>
        <v>0.6</v>
      </c>
      <c r="V2469" s="1">
        <f>S2469</f>
        <v>1.6</v>
      </c>
      <c r="W2469" s="1" t="s">
        <v>177</v>
      </c>
      <c r="X2469" s="1" t="str">
        <f t="shared" si="1207"/>
        <v>Yes</v>
      </c>
      <c r="AB2469" t="s">
        <v>394</v>
      </c>
      <c r="AC2469" t="str">
        <f t="shared" ref="AC2469:AC2486" si="1208">IF(ISNUMBER(SEARCH("Pesticide, active_ingredient", AB2469)), "Yes", "No")</f>
        <v>No</v>
      </c>
      <c r="AD2469" t="str">
        <f t="shared" si="1203"/>
        <v>Yes</v>
      </c>
      <c r="AE2469" t="str">
        <f t="shared" si="1204"/>
        <v>Yes</v>
      </c>
      <c r="AF2469" t="str">
        <f t="shared" si="1205"/>
        <v>No</v>
      </c>
      <c r="AG2469" t="str">
        <f t="shared" si="1206"/>
        <v>Yes</v>
      </c>
      <c r="AH2469" s="1" t="s">
        <v>348</v>
      </c>
      <c r="AI2469" t="s">
        <v>348</v>
      </c>
      <c r="AJ2469" t="str">
        <f t="shared" si="1197"/>
        <v/>
      </c>
      <c r="AK2469" t="str">
        <f t="shared" si="1188"/>
        <v>PCP</v>
      </c>
      <c r="AL2469" t="str">
        <f t="shared" si="1189"/>
        <v>Consumer</v>
      </c>
      <c r="AM2469" t="str">
        <f t="shared" si="1182"/>
        <v/>
      </c>
      <c r="AN2469" t="str">
        <f t="shared" si="1183"/>
        <v>Pharmaceutical</v>
      </c>
      <c r="AO2469" t="str">
        <f t="shared" si="1184"/>
        <v/>
      </c>
      <c r="AP2469" t="str">
        <f t="shared" si="1185"/>
        <v/>
      </c>
    </row>
    <row r="2470" spans="1:42" hidden="1" x14ac:dyDescent="0.35">
      <c r="A2470" s="1">
        <v>465019092001201</v>
      </c>
      <c r="B2470" s="1" t="s">
        <v>591</v>
      </c>
      <c r="C2470" s="1" t="s">
        <v>592</v>
      </c>
      <c r="D2470" s="1">
        <v>2017</v>
      </c>
      <c r="E2470" s="1" t="s">
        <v>618</v>
      </c>
      <c r="F2470" s="1">
        <v>67442</v>
      </c>
      <c r="G2470" s="1" t="s">
        <v>239</v>
      </c>
      <c r="H2470" s="1" t="s">
        <v>77</v>
      </c>
      <c r="I2470" s="1" t="s">
        <v>597</v>
      </c>
      <c r="J2470" s="1">
        <v>2440</v>
      </c>
      <c r="K2470" s="1" t="s">
        <v>345</v>
      </c>
      <c r="L2470" s="1" t="s">
        <v>561</v>
      </c>
      <c r="M2470" s="1"/>
      <c r="N2470" s="1" t="s">
        <v>606</v>
      </c>
      <c r="O2470" s="1" t="str">
        <f t="shared" si="1198"/>
        <v>No</v>
      </c>
      <c r="P2470" s="1" t="s">
        <v>722</v>
      </c>
      <c r="Q2470" s="1">
        <v>200</v>
      </c>
      <c r="R2470" s="1">
        <f t="shared" si="1196"/>
        <v>0</v>
      </c>
      <c r="S2470" s="1">
        <v>140</v>
      </c>
      <c r="T2470" s="1" t="s">
        <v>30</v>
      </c>
      <c r="U2470" s="1">
        <f t="shared" ref="U2470:V2474" si="1209">R2470/1000</f>
        <v>0</v>
      </c>
      <c r="V2470" s="1">
        <f t="shared" si="1209"/>
        <v>0.14000000000000001</v>
      </c>
      <c r="W2470" s="1" t="s">
        <v>231</v>
      </c>
      <c r="X2470" s="1" t="str">
        <f t="shared" si="1207"/>
        <v>No</v>
      </c>
      <c r="AB2470" t="s">
        <v>418</v>
      </c>
      <c r="AC2470" t="str">
        <f t="shared" si="1208"/>
        <v>No</v>
      </c>
      <c r="AD2470" t="str">
        <f t="shared" si="1203"/>
        <v>No</v>
      </c>
      <c r="AE2470" t="str">
        <f t="shared" si="1204"/>
        <v>No</v>
      </c>
      <c r="AF2470" t="str">
        <f t="shared" si="1205"/>
        <v>Yes</v>
      </c>
      <c r="AG2470" t="str">
        <f t="shared" si="1206"/>
        <v>Yes</v>
      </c>
      <c r="AH2470" s="1" t="s">
        <v>348</v>
      </c>
      <c r="AI2470" t="s">
        <v>348</v>
      </c>
      <c r="AJ2470" t="str">
        <f t="shared" si="1197"/>
        <v/>
      </c>
      <c r="AK2470" t="str">
        <f t="shared" si="1188"/>
        <v/>
      </c>
      <c r="AL2470" t="str">
        <f t="shared" si="1189"/>
        <v/>
      </c>
      <c r="AM2470" t="str">
        <f t="shared" si="1182"/>
        <v>Industrial</v>
      </c>
      <c r="AN2470" t="str">
        <f t="shared" si="1183"/>
        <v>Pharmaceutical</v>
      </c>
      <c r="AO2470" t="str">
        <f t="shared" si="1184"/>
        <v/>
      </c>
      <c r="AP2470" t="str">
        <f t="shared" si="1185"/>
        <v/>
      </c>
    </row>
    <row r="2471" spans="1:42" hidden="1" x14ac:dyDescent="0.35">
      <c r="A2471" s="1">
        <v>465019092001201</v>
      </c>
      <c r="B2471" s="1" t="s">
        <v>591</v>
      </c>
      <c r="C2471" s="1" t="s">
        <v>592</v>
      </c>
      <c r="D2471" s="1">
        <v>2017</v>
      </c>
      <c r="E2471" s="1" t="s">
        <v>618</v>
      </c>
      <c r="F2471" s="1">
        <v>67505</v>
      </c>
      <c r="G2471" s="1" t="s">
        <v>292</v>
      </c>
      <c r="H2471" s="1" t="s">
        <v>128</v>
      </c>
      <c r="I2471" s="1" t="s">
        <v>597</v>
      </c>
      <c r="J2471" s="1">
        <v>2440</v>
      </c>
      <c r="K2471" s="1" t="s">
        <v>345</v>
      </c>
      <c r="L2471" s="1" t="s">
        <v>345</v>
      </c>
      <c r="M2471" s="1"/>
      <c r="N2471" s="1" t="s">
        <v>606</v>
      </c>
      <c r="O2471" s="1" t="str">
        <f t="shared" si="1198"/>
        <v>No</v>
      </c>
      <c r="P2471" s="1" t="s">
        <v>722</v>
      </c>
      <c r="Q2471" s="1">
        <v>6.6</v>
      </c>
      <c r="R2471" s="1">
        <f t="shared" si="1196"/>
        <v>0</v>
      </c>
      <c r="S2471" s="1">
        <v>6.6</v>
      </c>
      <c r="T2471" s="1" t="s">
        <v>30</v>
      </c>
      <c r="U2471" s="1">
        <f t="shared" si="1209"/>
        <v>0</v>
      </c>
      <c r="V2471" s="1">
        <f t="shared" si="1209"/>
        <v>6.6E-3</v>
      </c>
      <c r="W2471" s="1" t="s">
        <v>231</v>
      </c>
      <c r="X2471" s="1" t="str">
        <f t="shared" si="1207"/>
        <v>No</v>
      </c>
      <c r="AB2471" t="s">
        <v>467</v>
      </c>
      <c r="AC2471" t="str">
        <f t="shared" si="1208"/>
        <v>No</v>
      </c>
      <c r="AD2471" t="str">
        <f t="shared" si="1203"/>
        <v>No</v>
      </c>
      <c r="AE2471" t="str">
        <f t="shared" si="1204"/>
        <v>No</v>
      </c>
      <c r="AF2471" t="str">
        <f t="shared" si="1205"/>
        <v>No</v>
      </c>
      <c r="AG2471" t="str">
        <f t="shared" si="1206"/>
        <v>Yes</v>
      </c>
      <c r="AH2471" s="1" t="s">
        <v>348</v>
      </c>
      <c r="AI2471" t="s">
        <v>348</v>
      </c>
      <c r="AJ2471" t="str">
        <f t="shared" si="1197"/>
        <v/>
      </c>
      <c r="AK2471" t="str">
        <f t="shared" si="1188"/>
        <v/>
      </c>
      <c r="AL2471" t="str">
        <f t="shared" si="1189"/>
        <v/>
      </c>
      <c r="AM2471" t="str">
        <f t="shared" si="1182"/>
        <v/>
      </c>
      <c r="AN2471" t="str">
        <f t="shared" si="1183"/>
        <v>Pharmaceutical</v>
      </c>
      <c r="AO2471" t="str">
        <f t="shared" si="1184"/>
        <v/>
      </c>
      <c r="AP2471" t="str">
        <f t="shared" si="1185"/>
        <v/>
      </c>
    </row>
    <row r="2472" spans="1:42" hidden="1" x14ac:dyDescent="0.35">
      <c r="A2472" s="1">
        <v>465019092001201</v>
      </c>
      <c r="B2472" s="1" t="s">
        <v>591</v>
      </c>
      <c r="C2472" s="1" t="s">
        <v>592</v>
      </c>
      <c r="D2472" s="1">
        <v>2017</v>
      </c>
      <c r="E2472" s="1" t="s">
        <v>618</v>
      </c>
      <c r="F2472" s="1">
        <v>67518</v>
      </c>
      <c r="G2472" s="1" t="s">
        <v>303</v>
      </c>
      <c r="H2472" s="1" t="s">
        <v>137</v>
      </c>
      <c r="I2472" s="1" t="s">
        <v>597</v>
      </c>
      <c r="J2472" s="1">
        <v>2440</v>
      </c>
      <c r="K2472" s="1" t="s">
        <v>345</v>
      </c>
      <c r="L2472" s="1" t="s">
        <v>561</v>
      </c>
      <c r="M2472" s="1"/>
      <c r="N2472" s="1" t="s">
        <v>606</v>
      </c>
      <c r="O2472" s="1" t="str">
        <f t="shared" si="1198"/>
        <v>No</v>
      </c>
      <c r="P2472" s="1" t="s">
        <v>722</v>
      </c>
      <c r="Q2472" s="1">
        <v>61</v>
      </c>
      <c r="R2472" s="1">
        <f t="shared" si="1196"/>
        <v>0</v>
      </c>
      <c r="S2472" s="1">
        <v>61</v>
      </c>
      <c r="T2472" s="1" t="s">
        <v>30</v>
      </c>
      <c r="U2472" s="1">
        <f t="shared" si="1209"/>
        <v>0</v>
      </c>
      <c r="V2472" s="1">
        <f t="shared" si="1209"/>
        <v>6.0999999999999999E-2</v>
      </c>
      <c r="W2472" s="1" t="s">
        <v>231</v>
      </c>
      <c r="X2472" s="1" t="str">
        <f t="shared" si="1207"/>
        <v>No</v>
      </c>
      <c r="AB2472" t="s">
        <v>479</v>
      </c>
      <c r="AC2472" t="str">
        <f t="shared" si="1208"/>
        <v>No</v>
      </c>
      <c r="AD2472" t="str">
        <f t="shared" si="1203"/>
        <v>No</v>
      </c>
      <c r="AE2472" t="str">
        <f t="shared" si="1204"/>
        <v>No</v>
      </c>
      <c r="AF2472" t="str">
        <f t="shared" si="1205"/>
        <v>Yes</v>
      </c>
      <c r="AG2472" t="str">
        <f t="shared" si="1206"/>
        <v>Yes</v>
      </c>
      <c r="AH2472" s="1" t="s">
        <v>348</v>
      </c>
      <c r="AI2472" t="s">
        <v>348</v>
      </c>
      <c r="AJ2472" t="str">
        <f t="shared" si="1197"/>
        <v/>
      </c>
      <c r="AK2472" t="str">
        <f t="shared" si="1188"/>
        <v/>
      </c>
      <c r="AL2472" t="str">
        <f t="shared" si="1189"/>
        <v/>
      </c>
      <c r="AM2472" t="str">
        <f t="shared" si="1182"/>
        <v>Industrial</v>
      </c>
      <c r="AN2472" t="str">
        <f t="shared" si="1183"/>
        <v>Pharmaceutical</v>
      </c>
      <c r="AO2472" t="str">
        <f t="shared" si="1184"/>
        <v/>
      </c>
      <c r="AP2472" t="str">
        <f t="shared" si="1185"/>
        <v/>
      </c>
    </row>
    <row r="2473" spans="1:42" hidden="1" x14ac:dyDescent="0.35">
      <c r="A2473" s="1">
        <v>465019092001201</v>
      </c>
      <c r="B2473" s="1" t="s">
        <v>591</v>
      </c>
      <c r="C2473" s="1" t="s">
        <v>592</v>
      </c>
      <c r="D2473" s="1">
        <v>2017</v>
      </c>
      <c r="E2473" s="1" t="s">
        <v>618</v>
      </c>
      <c r="F2473" s="1">
        <v>67443</v>
      </c>
      <c r="G2473" s="1" t="s">
        <v>240</v>
      </c>
      <c r="H2473" s="1" t="s">
        <v>78</v>
      </c>
      <c r="I2473" s="1" t="s">
        <v>597</v>
      </c>
      <c r="J2473" s="1">
        <v>2440</v>
      </c>
      <c r="K2473" s="1" t="s">
        <v>345</v>
      </c>
      <c r="L2473" s="1" t="s">
        <v>345</v>
      </c>
      <c r="M2473" s="1" t="s">
        <v>345</v>
      </c>
      <c r="N2473" s="1" t="s">
        <v>606</v>
      </c>
      <c r="O2473" s="1" t="str">
        <f t="shared" si="1198"/>
        <v>No</v>
      </c>
      <c r="P2473" s="1" t="s">
        <v>349</v>
      </c>
      <c r="Q2473" s="1">
        <v>18.399999999999999</v>
      </c>
      <c r="R2473" s="1">
        <f t="shared" si="1196"/>
        <v>0</v>
      </c>
      <c r="S2473" s="1">
        <v>88</v>
      </c>
      <c r="T2473" s="1" t="s">
        <v>30</v>
      </c>
      <c r="U2473" s="1">
        <f t="shared" si="1209"/>
        <v>0</v>
      </c>
      <c r="V2473" s="1">
        <f t="shared" si="1209"/>
        <v>8.7999999999999995E-2</v>
      </c>
      <c r="W2473" s="1" t="s">
        <v>231</v>
      </c>
      <c r="X2473" s="1" t="str">
        <f t="shared" si="1207"/>
        <v>No</v>
      </c>
      <c r="AB2473" t="s">
        <v>419</v>
      </c>
      <c r="AC2473" t="str">
        <f t="shared" si="1208"/>
        <v>No</v>
      </c>
      <c r="AD2473" t="str">
        <f t="shared" si="1203"/>
        <v>No</v>
      </c>
      <c r="AE2473" t="str">
        <f t="shared" si="1204"/>
        <v>No</v>
      </c>
      <c r="AF2473" t="str">
        <f t="shared" si="1205"/>
        <v>No</v>
      </c>
      <c r="AG2473" t="str">
        <f t="shared" si="1206"/>
        <v>Yes</v>
      </c>
      <c r="AH2473" s="1" t="s">
        <v>348</v>
      </c>
      <c r="AI2473" t="s">
        <v>348</v>
      </c>
      <c r="AJ2473" t="str">
        <f t="shared" si="1197"/>
        <v/>
      </c>
      <c r="AK2473" t="str">
        <f t="shared" si="1188"/>
        <v/>
      </c>
      <c r="AL2473" t="str">
        <f t="shared" si="1189"/>
        <v/>
      </c>
      <c r="AM2473" t="str">
        <f t="shared" si="1182"/>
        <v/>
      </c>
      <c r="AN2473" t="str">
        <f t="shared" si="1183"/>
        <v>Pharmaceutical</v>
      </c>
      <c r="AO2473" t="str">
        <f t="shared" si="1184"/>
        <v/>
      </c>
      <c r="AP2473" t="str">
        <f t="shared" si="1185"/>
        <v/>
      </c>
    </row>
    <row r="2474" spans="1:42" hidden="1" x14ac:dyDescent="0.35">
      <c r="A2474" s="1">
        <v>465019092001201</v>
      </c>
      <c r="B2474" s="1" t="s">
        <v>591</v>
      </c>
      <c r="C2474" s="1" t="s">
        <v>592</v>
      </c>
      <c r="D2474" s="1">
        <v>2017</v>
      </c>
      <c r="E2474" s="1" t="s">
        <v>618</v>
      </c>
      <c r="F2474" s="1">
        <v>67444</v>
      </c>
      <c r="G2474" s="1" t="s">
        <v>204</v>
      </c>
      <c r="H2474" s="1" t="s">
        <v>37</v>
      </c>
      <c r="I2474" s="1" t="s">
        <v>597</v>
      </c>
      <c r="J2474" s="1">
        <v>2440</v>
      </c>
      <c r="K2474" s="1" t="s">
        <v>345</v>
      </c>
      <c r="L2474" s="1" t="s">
        <v>714</v>
      </c>
      <c r="M2474" s="1"/>
      <c r="N2474" s="1" t="s">
        <v>606</v>
      </c>
      <c r="O2474" s="1" t="str">
        <f t="shared" si="1198"/>
        <v>No</v>
      </c>
      <c r="P2474" s="1" t="s">
        <v>722</v>
      </c>
      <c r="Q2474" s="1">
        <v>6.4</v>
      </c>
      <c r="R2474" s="1">
        <f t="shared" si="1196"/>
        <v>0</v>
      </c>
      <c r="S2474" s="1">
        <v>6.4</v>
      </c>
      <c r="T2474" s="1" t="s">
        <v>30</v>
      </c>
      <c r="U2474" s="1">
        <f t="shared" si="1209"/>
        <v>0</v>
      </c>
      <c r="V2474" s="1">
        <f t="shared" si="1209"/>
        <v>6.4000000000000003E-3</v>
      </c>
      <c r="W2474" s="1" t="s">
        <v>231</v>
      </c>
      <c r="X2474" s="1" t="str">
        <f t="shared" si="1207"/>
        <v>No</v>
      </c>
      <c r="AB2474" s="1" t="s">
        <v>377</v>
      </c>
      <c r="AC2474" t="str">
        <f t="shared" si="1208"/>
        <v>No</v>
      </c>
      <c r="AD2474" t="str">
        <f t="shared" si="1203"/>
        <v>No</v>
      </c>
      <c r="AE2474" t="str">
        <f t="shared" si="1204"/>
        <v>No</v>
      </c>
      <c r="AF2474" t="str">
        <f t="shared" si="1205"/>
        <v>No</v>
      </c>
      <c r="AG2474" t="str">
        <f t="shared" si="1206"/>
        <v>Yes</v>
      </c>
      <c r="AH2474" s="1" t="s">
        <v>348</v>
      </c>
      <c r="AI2474" t="s">
        <v>348</v>
      </c>
      <c r="AJ2474" t="str">
        <f t="shared" si="1197"/>
        <v/>
      </c>
      <c r="AK2474" t="str">
        <f t="shared" si="1188"/>
        <v/>
      </c>
      <c r="AL2474" t="str">
        <f t="shared" si="1189"/>
        <v/>
      </c>
      <c r="AM2474" t="str">
        <f t="shared" ref="AM2474:AM2534" si="1210">IF(AF2474="Yes", "Industrial", "")</f>
        <v/>
      </c>
      <c r="AN2474" t="str">
        <f t="shared" ref="AN2474:AN2534" si="1211">IF(AG2474="Yes", "Pharmaceutical", "")</f>
        <v>Pharmaceutical</v>
      </c>
      <c r="AO2474" t="str">
        <f t="shared" ref="AO2474:AO2534" si="1212">IF(AH2474="Yes", "PAH", "")</f>
        <v/>
      </c>
      <c r="AP2474" t="str">
        <f t="shared" ref="AP2474:AP2534" si="1213">IF(AI2474="Yes", "Other", "")</f>
        <v/>
      </c>
    </row>
    <row r="2475" spans="1:42" hidden="1" x14ac:dyDescent="0.35">
      <c r="A2475" s="1">
        <v>4087000</v>
      </c>
      <c r="B2475" s="1" t="s">
        <v>3</v>
      </c>
      <c r="C2475" s="1" t="s">
        <v>4</v>
      </c>
      <c r="D2475" s="1">
        <v>2017</v>
      </c>
      <c r="E2475" s="1" t="s">
        <v>618</v>
      </c>
      <c r="F2475" s="1">
        <v>62831</v>
      </c>
      <c r="G2475" s="1" t="s">
        <v>604</v>
      </c>
      <c r="H2475" s="10" t="s">
        <v>64</v>
      </c>
      <c r="I2475" s="1" t="s">
        <v>596</v>
      </c>
      <c r="J2475" s="1">
        <v>4433</v>
      </c>
      <c r="K2475" s="1" t="s">
        <v>614</v>
      </c>
      <c r="L2475" s="1" t="s">
        <v>548</v>
      </c>
      <c r="M2475" s="1" t="s">
        <v>554</v>
      </c>
      <c r="O2475" s="1" t="str">
        <f t="shared" si="1198"/>
        <v>Yes</v>
      </c>
      <c r="P2475" s="1" t="s">
        <v>349</v>
      </c>
      <c r="Q2475" s="1">
        <v>0.02</v>
      </c>
      <c r="R2475" s="1">
        <f t="shared" si="1196"/>
        <v>0.02</v>
      </c>
      <c r="S2475" s="1">
        <v>0.16</v>
      </c>
      <c r="T2475" s="1" t="s">
        <v>7</v>
      </c>
      <c r="U2475" s="1">
        <f t="shared" ref="U2475:U2482" si="1214">R2475/1</f>
        <v>0.02</v>
      </c>
      <c r="V2475" s="1">
        <f>S2475</f>
        <v>0.16</v>
      </c>
      <c r="W2475" s="1" t="s">
        <v>177</v>
      </c>
      <c r="X2475" s="1" t="str">
        <f t="shared" ref="X2475:X2482" si="1215">IF(S2475&lt;R2475, "Yes*", "No")</f>
        <v>No</v>
      </c>
      <c r="AB2475" t="s">
        <v>405</v>
      </c>
      <c r="AC2475" t="str">
        <f t="shared" si="1208"/>
        <v>No</v>
      </c>
      <c r="AD2475" t="str">
        <f t="shared" si="1203"/>
        <v>Yes</v>
      </c>
      <c r="AE2475" t="str">
        <f t="shared" si="1204"/>
        <v>Yes</v>
      </c>
      <c r="AF2475" t="str">
        <f t="shared" si="1205"/>
        <v>Yes</v>
      </c>
      <c r="AG2475" t="str">
        <f t="shared" si="1206"/>
        <v>Yes</v>
      </c>
      <c r="AH2475" s="1" t="s">
        <v>348</v>
      </c>
      <c r="AI2475" t="s">
        <v>348</v>
      </c>
      <c r="AJ2475" t="str">
        <f t="shared" si="1197"/>
        <v/>
      </c>
      <c r="AK2475" t="str">
        <f t="shared" si="1188"/>
        <v>PCP</v>
      </c>
      <c r="AL2475" t="str">
        <f t="shared" si="1189"/>
        <v>Consumer</v>
      </c>
      <c r="AM2475" t="str">
        <f t="shared" si="1210"/>
        <v>Industrial</v>
      </c>
      <c r="AN2475" t="str">
        <f t="shared" si="1211"/>
        <v>Pharmaceutical</v>
      </c>
      <c r="AO2475" t="str">
        <f t="shared" si="1212"/>
        <v/>
      </c>
      <c r="AP2475" t="str">
        <f t="shared" si="1213"/>
        <v/>
      </c>
    </row>
    <row r="2476" spans="1:42" hidden="1" x14ac:dyDescent="0.35">
      <c r="A2476">
        <v>40870112</v>
      </c>
      <c r="B2476" t="s">
        <v>573</v>
      </c>
      <c r="C2476" t="s">
        <v>574</v>
      </c>
      <c r="D2476">
        <v>2017</v>
      </c>
      <c r="E2476" t="s">
        <v>620</v>
      </c>
      <c r="F2476" s="4">
        <v>63232</v>
      </c>
      <c r="G2476" t="s">
        <v>202</v>
      </c>
      <c r="H2476" t="s">
        <v>35</v>
      </c>
      <c r="I2476" t="s">
        <v>693</v>
      </c>
      <c r="N2476" t="s">
        <v>606</v>
      </c>
      <c r="O2476" s="1" t="str">
        <f t="shared" si="1198"/>
        <v>No</v>
      </c>
      <c r="Q2476">
        <v>500</v>
      </c>
      <c r="R2476">
        <f t="shared" si="1196"/>
        <v>0</v>
      </c>
      <c r="S2476">
        <v>100</v>
      </c>
      <c r="T2476" t="s">
        <v>622</v>
      </c>
      <c r="U2476">
        <f t="shared" si="1214"/>
        <v>0</v>
      </c>
      <c r="V2476">
        <f t="shared" ref="V2476:V2482" si="1216">U2476</f>
        <v>0</v>
      </c>
      <c r="W2476" t="s">
        <v>648</v>
      </c>
      <c r="X2476" t="str">
        <f t="shared" si="1215"/>
        <v>No</v>
      </c>
      <c r="AB2476" t="s">
        <v>375</v>
      </c>
      <c r="AC2476" t="str">
        <f t="shared" si="1208"/>
        <v>Yes</v>
      </c>
      <c r="AD2476" t="str">
        <f t="shared" si="1203"/>
        <v>Yes</v>
      </c>
      <c r="AE2476" t="str">
        <f t="shared" si="1204"/>
        <v>Yes</v>
      </c>
      <c r="AF2476" t="str">
        <f t="shared" si="1205"/>
        <v>Yes</v>
      </c>
      <c r="AG2476" t="str">
        <f t="shared" si="1206"/>
        <v>Yes</v>
      </c>
      <c r="AH2476" t="s">
        <v>349</v>
      </c>
      <c r="AI2476" t="s">
        <v>348</v>
      </c>
      <c r="AJ2476" t="str">
        <f t="shared" si="1197"/>
        <v>Pesticide</v>
      </c>
      <c r="AK2476" t="str">
        <f t="shared" si="1188"/>
        <v>PCP</v>
      </c>
      <c r="AL2476" t="str">
        <f t="shared" si="1189"/>
        <v>Consumer</v>
      </c>
      <c r="AM2476" t="str">
        <f t="shared" si="1210"/>
        <v>Industrial</v>
      </c>
      <c r="AN2476" t="str">
        <f t="shared" si="1211"/>
        <v>Pharmaceutical</v>
      </c>
      <c r="AO2476" t="str">
        <f t="shared" si="1212"/>
        <v>PAH</v>
      </c>
      <c r="AP2476" t="str">
        <f t="shared" si="1213"/>
        <v/>
      </c>
    </row>
    <row r="2477" spans="1:42" hidden="1" x14ac:dyDescent="0.35">
      <c r="A2477">
        <v>4087170</v>
      </c>
      <c r="B2477" t="s">
        <v>586</v>
      </c>
      <c r="C2477" t="s">
        <v>587</v>
      </c>
      <c r="D2477">
        <v>2017</v>
      </c>
      <c r="E2477" t="s">
        <v>620</v>
      </c>
      <c r="F2477" s="4">
        <v>63232</v>
      </c>
      <c r="G2477" t="s">
        <v>202</v>
      </c>
      <c r="H2477" t="s">
        <v>35</v>
      </c>
      <c r="I2477" t="s">
        <v>693</v>
      </c>
      <c r="N2477" t="s">
        <v>606</v>
      </c>
      <c r="O2477" s="1" t="str">
        <f t="shared" si="1198"/>
        <v>No</v>
      </c>
      <c r="Q2477">
        <v>500</v>
      </c>
      <c r="R2477">
        <f t="shared" si="1196"/>
        <v>0</v>
      </c>
      <c r="S2477">
        <v>100</v>
      </c>
      <c r="T2477" t="s">
        <v>622</v>
      </c>
      <c r="U2477">
        <f t="shared" si="1214"/>
        <v>0</v>
      </c>
      <c r="V2477">
        <f t="shared" si="1216"/>
        <v>0</v>
      </c>
      <c r="W2477" t="s">
        <v>648</v>
      </c>
      <c r="X2477" t="str">
        <f t="shared" si="1215"/>
        <v>No</v>
      </c>
      <c r="AB2477" t="s">
        <v>375</v>
      </c>
      <c r="AC2477" t="str">
        <f t="shared" si="1208"/>
        <v>Yes</v>
      </c>
      <c r="AD2477" t="str">
        <f t="shared" si="1203"/>
        <v>Yes</v>
      </c>
      <c r="AE2477" t="str">
        <f t="shared" si="1204"/>
        <v>Yes</v>
      </c>
      <c r="AF2477" t="str">
        <f t="shared" si="1205"/>
        <v>Yes</v>
      </c>
      <c r="AG2477" t="str">
        <f t="shared" si="1206"/>
        <v>Yes</v>
      </c>
      <c r="AH2477" t="s">
        <v>349</v>
      </c>
      <c r="AI2477" t="s">
        <v>348</v>
      </c>
      <c r="AJ2477" t="str">
        <f t="shared" si="1197"/>
        <v>Pesticide</v>
      </c>
      <c r="AK2477" t="str">
        <f t="shared" si="1188"/>
        <v>PCP</v>
      </c>
      <c r="AL2477" t="str">
        <f t="shared" si="1189"/>
        <v>Consumer</v>
      </c>
      <c r="AM2477" t="str">
        <f t="shared" si="1210"/>
        <v>Industrial</v>
      </c>
      <c r="AN2477" t="str">
        <f t="shared" si="1211"/>
        <v>Pharmaceutical</v>
      </c>
      <c r="AO2477" t="str">
        <f t="shared" si="1212"/>
        <v>PAH</v>
      </c>
      <c r="AP2477" t="str">
        <f t="shared" si="1213"/>
        <v/>
      </c>
    </row>
    <row r="2478" spans="1:42" hidden="1" x14ac:dyDescent="0.35">
      <c r="A2478">
        <v>40871607</v>
      </c>
      <c r="B2478" s="5" t="s">
        <v>584</v>
      </c>
      <c r="C2478" t="s">
        <v>585</v>
      </c>
      <c r="D2478">
        <v>2017</v>
      </c>
      <c r="E2478" t="s">
        <v>620</v>
      </c>
      <c r="F2478" s="4">
        <v>63232</v>
      </c>
      <c r="G2478" t="s">
        <v>202</v>
      </c>
      <c r="H2478" t="s">
        <v>35</v>
      </c>
      <c r="I2478" t="s">
        <v>693</v>
      </c>
      <c r="N2478" t="s">
        <v>606</v>
      </c>
      <c r="O2478" s="1" t="str">
        <f t="shared" si="1198"/>
        <v>No</v>
      </c>
      <c r="Q2478">
        <v>100</v>
      </c>
      <c r="R2478">
        <f t="shared" si="1196"/>
        <v>0</v>
      </c>
      <c r="S2478">
        <v>100</v>
      </c>
      <c r="T2478" t="s">
        <v>622</v>
      </c>
      <c r="U2478">
        <f t="shared" si="1214"/>
        <v>0</v>
      </c>
      <c r="V2478">
        <f t="shared" si="1216"/>
        <v>0</v>
      </c>
      <c r="W2478" t="s">
        <v>648</v>
      </c>
      <c r="X2478" t="str">
        <f t="shared" si="1215"/>
        <v>No</v>
      </c>
      <c r="AB2478" t="s">
        <v>375</v>
      </c>
      <c r="AC2478" t="str">
        <f t="shared" si="1208"/>
        <v>Yes</v>
      </c>
      <c r="AD2478" t="str">
        <f t="shared" si="1203"/>
        <v>Yes</v>
      </c>
      <c r="AE2478" t="str">
        <f t="shared" si="1204"/>
        <v>Yes</v>
      </c>
      <c r="AF2478" t="str">
        <f t="shared" si="1205"/>
        <v>Yes</v>
      </c>
      <c r="AG2478" t="str">
        <f t="shared" si="1206"/>
        <v>Yes</v>
      </c>
      <c r="AH2478" t="s">
        <v>349</v>
      </c>
      <c r="AI2478" t="s">
        <v>348</v>
      </c>
      <c r="AJ2478" t="str">
        <f t="shared" si="1197"/>
        <v>Pesticide</v>
      </c>
      <c r="AK2478" t="str">
        <f t="shared" si="1188"/>
        <v>PCP</v>
      </c>
      <c r="AL2478" t="str">
        <f t="shared" si="1189"/>
        <v>Consumer</v>
      </c>
      <c r="AM2478" t="str">
        <f t="shared" si="1210"/>
        <v>Industrial</v>
      </c>
      <c r="AN2478" t="str">
        <f t="shared" si="1211"/>
        <v>Pharmaceutical</v>
      </c>
      <c r="AO2478" t="str">
        <f t="shared" si="1212"/>
        <v>PAH</v>
      </c>
      <c r="AP2478" t="str">
        <f t="shared" si="1213"/>
        <v/>
      </c>
    </row>
    <row r="2479" spans="1:42" hidden="1" x14ac:dyDescent="0.35">
      <c r="A2479">
        <v>4087141</v>
      </c>
      <c r="B2479" t="s">
        <v>582</v>
      </c>
      <c r="C2479" t="s">
        <v>583</v>
      </c>
      <c r="D2479">
        <v>2017</v>
      </c>
      <c r="E2479" t="s">
        <v>620</v>
      </c>
      <c r="F2479" s="4">
        <v>63232</v>
      </c>
      <c r="G2479" t="s">
        <v>202</v>
      </c>
      <c r="H2479" t="s">
        <v>35</v>
      </c>
      <c r="I2479" t="s">
        <v>693</v>
      </c>
      <c r="N2479" t="s">
        <v>607</v>
      </c>
      <c r="O2479" s="1" t="str">
        <f t="shared" si="1198"/>
        <v>Yes</v>
      </c>
      <c r="Q2479">
        <v>100</v>
      </c>
      <c r="R2479">
        <f t="shared" si="1196"/>
        <v>100</v>
      </c>
      <c r="S2479">
        <v>100</v>
      </c>
      <c r="T2479" t="s">
        <v>622</v>
      </c>
      <c r="U2479">
        <f t="shared" si="1214"/>
        <v>100</v>
      </c>
      <c r="V2479">
        <f t="shared" si="1216"/>
        <v>100</v>
      </c>
      <c r="W2479" t="s">
        <v>648</v>
      </c>
      <c r="X2479" t="str">
        <f t="shared" si="1215"/>
        <v>No</v>
      </c>
      <c r="AB2479" t="s">
        <v>375</v>
      </c>
      <c r="AC2479" t="str">
        <f t="shared" si="1208"/>
        <v>Yes</v>
      </c>
      <c r="AD2479" t="str">
        <f t="shared" si="1203"/>
        <v>Yes</v>
      </c>
      <c r="AE2479" t="str">
        <f t="shared" si="1204"/>
        <v>Yes</v>
      </c>
      <c r="AF2479" t="str">
        <f t="shared" si="1205"/>
        <v>Yes</v>
      </c>
      <c r="AG2479" t="str">
        <f t="shared" si="1206"/>
        <v>Yes</v>
      </c>
      <c r="AH2479" t="s">
        <v>349</v>
      </c>
      <c r="AI2479" t="s">
        <v>348</v>
      </c>
      <c r="AJ2479" t="str">
        <f t="shared" si="1197"/>
        <v>Pesticide</v>
      </c>
      <c r="AK2479" t="str">
        <f t="shared" si="1188"/>
        <v>PCP</v>
      </c>
      <c r="AL2479" t="str">
        <f t="shared" si="1189"/>
        <v>Consumer</v>
      </c>
      <c r="AM2479" t="str">
        <f t="shared" si="1210"/>
        <v>Industrial</v>
      </c>
      <c r="AN2479" t="str">
        <f t="shared" si="1211"/>
        <v>Pharmaceutical</v>
      </c>
      <c r="AO2479" t="str">
        <f t="shared" si="1212"/>
        <v>PAH</v>
      </c>
      <c r="AP2479" t="str">
        <f t="shared" si="1213"/>
        <v/>
      </c>
    </row>
    <row r="2480" spans="1:42" hidden="1" x14ac:dyDescent="0.35">
      <c r="A2480">
        <v>4087098</v>
      </c>
      <c r="B2480" t="s">
        <v>579</v>
      </c>
      <c r="C2480" t="s">
        <v>580</v>
      </c>
      <c r="D2480">
        <v>2017</v>
      </c>
      <c r="E2480" t="s">
        <v>620</v>
      </c>
      <c r="F2480" s="4">
        <v>63232</v>
      </c>
      <c r="G2480" t="s">
        <v>202</v>
      </c>
      <c r="H2480" t="s">
        <v>35</v>
      </c>
      <c r="I2480" t="s">
        <v>693</v>
      </c>
      <c r="N2480" t="s">
        <v>606</v>
      </c>
      <c r="O2480" s="1" t="str">
        <f t="shared" si="1198"/>
        <v>No</v>
      </c>
      <c r="Q2480">
        <v>100</v>
      </c>
      <c r="R2480">
        <f t="shared" si="1196"/>
        <v>0</v>
      </c>
      <c r="S2480">
        <v>100</v>
      </c>
      <c r="T2480" t="s">
        <v>622</v>
      </c>
      <c r="U2480">
        <f t="shared" si="1214"/>
        <v>0</v>
      </c>
      <c r="V2480">
        <f t="shared" si="1216"/>
        <v>0</v>
      </c>
      <c r="W2480" t="s">
        <v>648</v>
      </c>
      <c r="X2480" t="str">
        <f t="shared" si="1215"/>
        <v>No</v>
      </c>
      <c r="AB2480" t="s">
        <v>375</v>
      </c>
      <c r="AC2480" t="str">
        <f t="shared" si="1208"/>
        <v>Yes</v>
      </c>
      <c r="AD2480" t="str">
        <f t="shared" si="1203"/>
        <v>Yes</v>
      </c>
      <c r="AE2480" t="str">
        <f t="shared" si="1204"/>
        <v>Yes</v>
      </c>
      <c r="AF2480" t="str">
        <f t="shared" si="1205"/>
        <v>Yes</v>
      </c>
      <c r="AG2480" t="str">
        <f t="shared" si="1206"/>
        <v>Yes</v>
      </c>
      <c r="AH2480" t="s">
        <v>349</v>
      </c>
      <c r="AI2480" t="s">
        <v>348</v>
      </c>
      <c r="AJ2480" t="str">
        <f t="shared" si="1197"/>
        <v>Pesticide</v>
      </c>
      <c r="AK2480" t="str">
        <f t="shared" ref="AK2480:AK2540" si="1217">IF(AD2480="Yes", "PCP", "")</f>
        <v>PCP</v>
      </c>
      <c r="AL2480" t="str">
        <f t="shared" ref="AL2480:AL2540" si="1218">IF(AE2480="Yes", "Consumer", "")</f>
        <v>Consumer</v>
      </c>
      <c r="AM2480" t="str">
        <f t="shared" si="1210"/>
        <v>Industrial</v>
      </c>
      <c r="AN2480" t="str">
        <f t="shared" si="1211"/>
        <v>Pharmaceutical</v>
      </c>
      <c r="AO2480" t="str">
        <f t="shared" si="1212"/>
        <v>PAH</v>
      </c>
      <c r="AP2480" t="str">
        <f t="shared" si="1213"/>
        <v/>
      </c>
    </row>
    <row r="2481" spans="1:42" hidden="1" x14ac:dyDescent="0.35">
      <c r="A2481">
        <v>40870855</v>
      </c>
      <c r="B2481" t="s">
        <v>577</v>
      </c>
      <c r="C2481" t="s">
        <v>578</v>
      </c>
      <c r="D2481">
        <v>2017</v>
      </c>
      <c r="E2481" t="s">
        <v>620</v>
      </c>
      <c r="F2481" s="4">
        <v>63232</v>
      </c>
      <c r="G2481" t="s">
        <v>202</v>
      </c>
      <c r="H2481" t="s">
        <v>35</v>
      </c>
      <c r="I2481" t="s">
        <v>693</v>
      </c>
      <c r="N2481" t="s">
        <v>606</v>
      </c>
      <c r="O2481" s="1" t="str">
        <f t="shared" si="1198"/>
        <v>No</v>
      </c>
      <c r="Q2481">
        <v>100</v>
      </c>
      <c r="R2481">
        <f t="shared" si="1196"/>
        <v>0</v>
      </c>
      <c r="S2481">
        <v>100</v>
      </c>
      <c r="T2481" t="s">
        <v>622</v>
      </c>
      <c r="U2481">
        <f t="shared" si="1214"/>
        <v>0</v>
      </c>
      <c r="V2481">
        <f t="shared" si="1216"/>
        <v>0</v>
      </c>
      <c r="W2481" t="s">
        <v>648</v>
      </c>
      <c r="X2481" t="str">
        <f t="shared" si="1215"/>
        <v>No</v>
      </c>
      <c r="AB2481" t="s">
        <v>375</v>
      </c>
      <c r="AC2481" t="str">
        <f t="shared" si="1208"/>
        <v>Yes</v>
      </c>
      <c r="AD2481" t="str">
        <f t="shared" si="1203"/>
        <v>Yes</v>
      </c>
      <c r="AE2481" t="str">
        <f t="shared" si="1204"/>
        <v>Yes</v>
      </c>
      <c r="AF2481" t="str">
        <f t="shared" si="1205"/>
        <v>Yes</v>
      </c>
      <c r="AG2481" t="str">
        <f t="shared" si="1206"/>
        <v>Yes</v>
      </c>
      <c r="AH2481" t="s">
        <v>349</v>
      </c>
      <c r="AI2481" t="s">
        <v>348</v>
      </c>
      <c r="AJ2481" t="str">
        <f t="shared" si="1197"/>
        <v>Pesticide</v>
      </c>
      <c r="AK2481" t="str">
        <f t="shared" si="1217"/>
        <v>PCP</v>
      </c>
      <c r="AL2481" t="str">
        <f t="shared" si="1218"/>
        <v>Consumer</v>
      </c>
      <c r="AM2481" t="str">
        <f t="shared" si="1210"/>
        <v>Industrial</v>
      </c>
      <c r="AN2481" t="str">
        <f t="shared" si="1211"/>
        <v>Pharmaceutical</v>
      </c>
      <c r="AO2481" t="str">
        <f t="shared" si="1212"/>
        <v>PAH</v>
      </c>
      <c r="AP2481" t="str">
        <f t="shared" si="1213"/>
        <v/>
      </c>
    </row>
    <row r="2482" spans="1:42" hidden="1" x14ac:dyDescent="0.35">
      <c r="A2482">
        <v>4087014</v>
      </c>
      <c r="B2482" t="s">
        <v>575</v>
      </c>
      <c r="C2482" t="s">
        <v>576</v>
      </c>
      <c r="D2482">
        <v>2017</v>
      </c>
      <c r="E2482" t="s">
        <v>620</v>
      </c>
      <c r="F2482" s="4">
        <v>63232</v>
      </c>
      <c r="G2482" t="s">
        <v>202</v>
      </c>
      <c r="H2482" t="s">
        <v>35</v>
      </c>
      <c r="I2482" t="s">
        <v>693</v>
      </c>
      <c r="N2482" t="s">
        <v>606</v>
      </c>
      <c r="O2482" s="1" t="str">
        <f t="shared" si="1198"/>
        <v>No</v>
      </c>
      <c r="Q2482">
        <v>100</v>
      </c>
      <c r="R2482">
        <f t="shared" si="1196"/>
        <v>0</v>
      </c>
      <c r="S2482">
        <v>100</v>
      </c>
      <c r="T2482" t="s">
        <v>622</v>
      </c>
      <c r="U2482">
        <f t="shared" si="1214"/>
        <v>0</v>
      </c>
      <c r="V2482">
        <f t="shared" si="1216"/>
        <v>0</v>
      </c>
      <c r="W2482" t="s">
        <v>648</v>
      </c>
      <c r="X2482" t="str">
        <f t="shared" si="1215"/>
        <v>No</v>
      </c>
      <c r="AB2482" t="s">
        <v>375</v>
      </c>
      <c r="AC2482" t="str">
        <f t="shared" si="1208"/>
        <v>Yes</v>
      </c>
      <c r="AD2482" t="str">
        <f t="shared" si="1203"/>
        <v>Yes</v>
      </c>
      <c r="AE2482" t="str">
        <f t="shared" si="1204"/>
        <v>Yes</v>
      </c>
      <c r="AF2482" t="str">
        <f t="shared" si="1205"/>
        <v>Yes</v>
      </c>
      <c r="AG2482" t="str">
        <f t="shared" si="1206"/>
        <v>Yes</v>
      </c>
      <c r="AH2482" t="s">
        <v>349</v>
      </c>
      <c r="AI2482" t="s">
        <v>348</v>
      </c>
      <c r="AJ2482" t="str">
        <f t="shared" si="1197"/>
        <v>Pesticide</v>
      </c>
      <c r="AK2482" t="str">
        <f t="shared" si="1217"/>
        <v>PCP</v>
      </c>
      <c r="AL2482" t="str">
        <f t="shared" si="1218"/>
        <v>Consumer</v>
      </c>
      <c r="AM2482" t="str">
        <f t="shared" si="1210"/>
        <v>Industrial</v>
      </c>
      <c r="AN2482" t="str">
        <f t="shared" si="1211"/>
        <v>Pharmaceutical</v>
      </c>
      <c r="AO2482" t="str">
        <f t="shared" si="1212"/>
        <v>PAH</v>
      </c>
      <c r="AP2482" t="str">
        <f t="shared" si="1213"/>
        <v/>
      </c>
    </row>
    <row r="2483" spans="1:42" hidden="1" x14ac:dyDescent="0.35">
      <c r="A2483" s="1">
        <v>465019092001201</v>
      </c>
      <c r="B2483" s="1" t="s">
        <v>591</v>
      </c>
      <c r="C2483" s="1" t="s">
        <v>592</v>
      </c>
      <c r="D2483" s="1">
        <v>2017</v>
      </c>
      <c r="E2483" s="1" t="s">
        <v>618</v>
      </c>
      <c r="F2483" s="1">
        <v>67445</v>
      </c>
      <c r="G2483" s="1" t="s">
        <v>241</v>
      </c>
      <c r="H2483" s="1" t="s">
        <v>79</v>
      </c>
      <c r="I2483" s="1" t="s">
        <v>597</v>
      </c>
      <c r="J2483" s="1">
        <v>2440</v>
      </c>
      <c r="K2483" s="1" t="s">
        <v>345</v>
      </c>
      <c r="L2483" s="1" t="s">
        <v>345</v>
      </c>
      <c r="M2483" s="1"/>
      <c r="N2483" s="1" t="s">
        <v>606</v>
      </c>
      <c r="O2483" s="1" t="str">
        <f t="shared" si="1198"/>
        <v>No</v>
      </c>
      <c r="P2483" s="1" t="s">
        <v>722</v>
      </c>
      <c r="Q2483" s="1">
        <v>30</v>
      </c>
      <c r="R2483" s="1">
        <f t="shared" si="1196"/>
        <v>0</v>
      </c>
      <c r="S2483" s="1">
        <v>20</v>
      </c>
      <c r="T2483" s="1" t="s">
        <v>30</v>
      </c>
      <c r="U2483" s="1">
        <f t="shared" ref="U2483:V2487" si="1219">R2483/1000</f>
        <v>0</v>
      </c>
      <c r="V2483" s="1">
        <f t="shared" si="1219"/>
        <v>0.02</v>
      </c>
      <c r="W2483" s="1" t="s">
        <v>231</v>
      </c>
      <c r="X2483" s="1" t="str">
        <f t="shared" ref="X2483:X2524" si="1220">IF(N2483="E", "Yes", "No")</f>
        <v>No</v>
      </c>
      <c r="AB2483" s="1" t="s">
        <v>420</v>
      </c>
      <c r="AC2483" t="str">
        <f t="shared" si="1208"/>
        <v>No</v>
      </c>
      <c r="AD2483" t="str">
        <f t="shared" si="1203"/>
        <v>No</v>
      </c>
      <c r="AE2483" t="str">
        <f t="shared" si="1204"/>
        <v>No</v>
      </c>
      <c r="AF2483" t="str">
        <f t="shared" si="1205"/>
        <v>No</v>
      </c>
      <c r="AG2483" t="str">
        <f t="shared" si="1206"/>
        <v>Yes</v>
      </c>
      <c r="AH2483" s="1" t="s">
        <v>348</v>
      </c>
      <c r="AI2483" t="s">
        <v>348</v>
      </c>
      <c r="AJ2483" t="str">
        <f t="shared" si="1197"/>
        <v/>
      </c>
      <c r="AK2483" t="str">
        <f t="shared" si="1217"/>
        <v/>
      </c>
      <c r="AL2483" t="str">
        <f t="shared" si="1218"/>
        <v/>
      </c>
      <c r="AM2483" t="str">
        <f t="shared" si="1210"/>
        <v/>
      </c>
      <c r="AN2483" t="str">
        <f t="shared" si="1211"/>
        <v>Pharmaceutical</v>
      </c>
      <c r="AO2483" t="str">
        <f t="shared" si="1212"/>
        <v/>
      </c>
      <c r="AP2483" t="str">
        <f t="shared" si="1213"/>
        <v/>
      </c>
    </row>
    <row r="2484" spans="1:42" hidden="1" x14ac:dyDescent="0.35">
      <c r="A2484" s="1">
        <v>465019092001201</v>
      </c>
      <c r="B2484" s="1" t="s">
        <v>591</v>
      </c>
      <c r="C2484" s="1" t="s">
        <v>592</v>
      </c>
      <c r="D2484" s="1">
        <v>2017</v>
      </c>
      <c r="E2484" s="1" t="s">
        <v>618</v>
      </c>
      <c r="F2484" s="1">
        <v>67999</v>
      </c>
      <c r="G2484" s="1" t="s">
        <v>320</v>
      </c>
      <c r="H2484" s="1" t="s">
        <v>492</v>
      </c>
      <c r="I2484" s="1" t="s">
        <v>597</v>
      </c>
      <c r="J2484" s="1">
        <v>2440</v>
      </c>
      <c r="K2484" s="1" t="s">
        <v>345</v>
      </c>
      <c r="L2484" s="1" t="s">
        <v>532</v>
      </c>
      <c r="M2484" s="1"/>
      <c r="N2484" s="1" t="s">
        <v>606</v>
      </c>
      <c r="O2484" s="1" t="str">
        <f t="shared" ref="O2484:O2512" si="1221">IF(N2484="&lt;", "No", "Yes")</f>
        <v>No</v>
      </c>
      <c r="P2484" s="1" t="s">
        <v>722</v>
      </c>
      <c r="Q2484" s="1">
        <v>70</v>
      </c>
      <c r="R2484" s="1">
        <f t="shared" si="1196"/>
        <v>0</v>
      </c>
      <c r="S2484" s="1">
        <v>70</v>
      </c>
      <c r="T2484" s="1" t="s">
        <v>30</v>
      </c>
      <c r="U2484" s="1">
        <f t="shared" si="1219"/>
        <v>0</v>
      </c>
      <c r="V2484" s="1">
        <f t="shared" si="1219"/>
        <v>7.0000000000000007E-2</v>
      </c>
      <c r="W2484" s="1" t="s">
        <v>318</v>
      </c>
      <c r="X2484" s="1" t="str">
        <f t="shared" si="1220"/>
        <v>No</v>
      </c>
      <c r="AB2484" s="1" t="s">
        <v>491</v>
      </c>
      <c r="AC2484" t="str">
        <f t="shared" si="1208"/>
        <v>No</v>
      </c>
      <c r="AD2484" t="str">
        <f t="shared" si="1203"/>
        <v>No</v>
      </c>
      <c r="AE2484" t="str">
        <f t="shared" si="1204"/>
        <v>No</v>
      </c>
      <c r="AF2484" t="str">
        <f t="shared" si="1205"/>
        <v>No</v>
      </c>
      <c r="AG2484" t="str">
        <f t="shared" si="1206"/>
        <v>No</v>
      </c>
      <c r="AH2484" s="1" t="s">
        <v>348</v>
      </c>
      <c r="AI2484" t="s">
        <v>349</v>
      </c>
      <c r="AJ2484" t="str">
        <f t="shared" si="1197"/>
        <v/>
      </c>
      <c r="AK2484" t="str">
        <f t="shared" si="1217"/>
        <v/>
      </c>
      <c r="AL2484" t="str">
        <f t="shared" si="1218"/>
        <v/>
      </c>
      <c r="AM2484" t="str">
        <f t="shared" si="1210"/>
        <v/>
      </c>
      <c r="AN2484" t="str">
        <f t="shared" si="1211"/>
        <v/>
      </c>
      <c r="AO2484" t="str">
        <f t="shared" si="1212"/>
        <v/>
      </c>
      <c r="AP2484" t="str">
        <f t="shared" si="1213"/>
        <v>Other</v>
      </c>
    </row>
    <row r="2485" spans="1:42" hidden="1" x14ac:dyDescent="0.35">
      <c r="A2485" s="1">
        <v>465019092001201</v>
      </c>
      <c r="B2485" s="1" t="s">
        <v>591</v>
      </c>
      <c r="C2485" s="1" t="s">
        <v>592</v>
      </c>
      <c r="D2485" s="1">
        <v>2017</v>
      </c>
      <c r="E2485" s="1" t="s">
        <v>618</v>
      </c>
      <c r="F2485" s="1">
        <v>68251</v>
      </c>
      <c r="G2485" s="1" t="s">
        <v>338</v>
      </c>
      <c r="H2485" s="1" t="s">
        <v>169</v>
      </c>
      <c r="I2485" s="1" t="s">
        <v>597</v>
      </c>
      <c r="J2485" s="1">
        <v>2440</v>
      </c>
      <c r="K2485" s="1" t="s">
        <v>345</v>
      </c>
      <c r="L2485" s="1" t="s">
        <v>345</v>
      </c>
      <c r="M2485" s="1"/>
      <c r="N2485" s="1" t="s">
        <v>606</v>
      </c>
      <c r="O2485" s="1" t="str">
        <f t="shared" si="1221"/>
        <v>No</v>
      </c>
      <c r="P2485" s="1" t="s">
        <v>722</v>
      </c>
      <c r="Q2485" s="1">
        <v>84</v>
      </c>
      <c r="R2485" s="1">
        <f t="shared" si="1196"/>
        <v>0</v>
      </c>
      <c r="S2485" s="1">
        <v>84</v>
      </c>
      <c r="T2485" s="1" t="s">
        <v>30</v>
      </c>
      <c r="U2485" s="1">
        <f t="shared" si="1219"/>
        <v>0</v>
      </c>
      <c r="V2485" s="1">
        <f t="shared" si="1219"/>
        <v>8.4000000000000005E-2</v>
      </c>
      <c r="W2485" s="1" t="s">
        <v>318</v>
      </c>
      <c r="X2485" s="1" t="str">
        <f t="shared" si="1220"/>
        <v>No</v>
      </c>
      <c r="AB2485" s="1" t="s">
        <v>505</v>
      </c>
      <c r="AC2485" t="str">
        <f t="shared" si="1208"/>
        <v>No</v>
      </c>
      <c r="AD2485" t="str">
        <f t="shared" si="1203"/>
        <v>No</v>
      </c>
      <c r="AE2485" t="str">
        <f t="shared" si="1204"/>
        <v>No</v>
      </c>
      <c r="AF2485" t="str">
        <f t="shared" si="1205"/>
        <v>No</v>
      </c>
      <c r="AG2485" t="str">
        <f t="shared" si="1206"/>
        <v>Yes</v>
      </c>
      <c r="AH2485" s="1" t="s">
        <v>348</v>
      </c>
      <c r="AI2485" t="s">
        <v>348</v>
      </c>
      <c r="AJ2485" t="str">
        <f t="shared" si="1197"/>
        <v/>
      </c>
      <c r="AK2485" t="str">
        <f t="shared" si="1217"/>
        <v/>
      </c>
      <c r="AL2485" t="str">
        <f t="shared" si="1218"/>
        <v/>
      </c>
      <c r="AM2485" t="str">
        <f t="shared" si="1210"/>
        <v/>
      </c>
      <c r="AN2485" t="str">
        <f t="shared" si="1211"/>
        <v>Pharmaceutical</v>
      </c>
      <c r="AO2485" t="str">
        <f t="shared" si="1212"/>
        <v/>
      </c>
      <c r="AP2485" t="str">
        <f t="shared" si="1213"/>
        <v/>
      </c>
    </row>
    <row r="2486" spans="1:42" hidden="1" x14ac:dyDescent="0.35">
      <c r="A2486" s="1">
        <v>465019092001201</v>
      </c>
      <c r="B2486" s="1" t="s">
        <v>591</v>
      </c>
      <c r="C2486" s="1" t="s">
        <v>592</v>
      </c>
      <c r="D2486" s="1">
        <v>2017</v>
      </c>
      <c r="E2486" s="1" t="s">
        <v>618</v>
      </c>
      <c r="F2486" s="1">
        <v>67468</v>
      </c>
      <c r="G2486" s="1" t="s">
        <v>261</v>
      </c>
      <c r="H2486" s="1" t="s">
        <v>98</v>
      </c>
      <c r="I2486" s="1" t="s">
        <v>597</v>
      </c>
      <c r="J2486" s="1">
        <v>2440</v>
      </c>
      <c r="K2486" s="1" t="s">
        <v>345</v>
      </c>
      <c r="L2486" s="1" t="s">
        <v>563</v>
      </c>
      <c r="M2486" s="1"/>
      <c r="N2486" s="1" t="s">
        <v>606</v>
      </c>
      <c r="O2486" s="1" t="str">
        <f t="shared" si="1221"/>
        <v>No</v>
      </c>
      <c r="P2486" s="1" t="s">
        <v>722</v>
      </c>
      <c r="Q2486" s="1">
        <v>8.1999999999999993</v>
      </c>
      <c r="R2486" s="1">
        <f t="shared" si="1196"/>
        <v>0</v>
      </c>
      <c r="S2486" s="1">
        <v>8.1999999999999993</v>
      </c>
      <c r="T2486" s="1" t="s">
        <v>30</v>
      </c>
      <c r="U2486" s="1">
        <f t="shared" si="1219"/>
        <v>0</v>
      </c>
      <c r="V2486" s="1">
        <f t="shared" si="1219"/>
        <v>8.199999999999999E-3</v>
      </c>
      <c r="W2486" s="1" t="s">
        <v>231</v>
      </c>
      <c r="X2486" s="1" t="str">
        <f t="shared" si="1220"/>
        <v>No</v>
      </c>
      <c r="AB2486" t="s">
        <v>437</v>
      </c>
      <c r="AC2486" t="str">
        <f t="shared" si="1208"/>
        <v>No</v>
      </c>
      <c r="AD2486" t="str">
        <f t="shared" si="1203"/>
        <v>Yes</v>
      </c>
      <c r="AE2486" t="str">
        <f t="shared" si="1204"/>
        <v>No</v>
      </c>
      <c r="AF2486" t="str">
        <f t="shared" si="1205"/>
        <v>No</v>
      </c>
      <c r="AG2486" t="str">
        <f t="shared" si="1206"/>
        <v>Yes</v>
      </c>
      <c r="AH2486" s="1" t="s">
        <v>348</v>
      </c>
      <c r="AI2486" t="s">
        <v>348</v>
      </c>
      <c r="AJ2486" t="str">
        <f t="shared" si="1197"/>
        <v/>
      </c>
      <c r="AK2486" t="str">
        <f t="shared" si="1217"/>
        <v>PCP</v>
      </c>
      <c r="AL2486" t="str">
        <f t="shared" si="1218"/>
        <v/>
      </c>
      <c r="AM2486" t="str">
        <f t="shared" si="1210"/>
        <v/>
      </c>
      <c r="AN2486" t="str">
        <f t="shared" si="1211"/>
        <v>Pharmaceutical</v>
      </c>
      <c r="AO2486" t="str">
        <f t="shared" si="1212"/>
        <v/>
      </c>
      <c r="AP2486" t="str">
        <f t="shared" si="1213"/>
        <v/>
      </c>
    </row>
    <row r="2487" spans="1:42" hidden="1" x14ac:dyDescent="0.35">
      <c r="A2487" s="1">
        <v>465019092001201</v>
      </c>
      <c r="B2487" s="1" t="s">
        <v>591</v>
      </c>
      <c r="C2487" s="1" t="s">
        <v>592</v>
      </c>
      <c r="D2487" s="1">
        <v>2017</v>
      </c>
      <c r="E2487" s="1" t="s">
        <v>618</v>
      </c>
      <c r="F2487" s="1">
        <v>67499</v>
      </c>
      <c r="G2487" s="1" t="s">
        <v>286</v>
      </c>
      <c r="H2487" s="1" t="s">
        <v>122</v>
      </c>
      <c r="I2487" s="1" t="s">
        <v>597</v>
      </c>
      <c r="J2487" s="1">
        <v>2440</v>
      </c>
      <c r="K2487" s="1" t="s">
        <v>345</v>
      </c>
      <c r="L2487" s="1" t="s">
        <v>567</v>
      </c>
      <c r="M2487" s="1"/>
      <c r="N2487" s="1" t="s">
        <v>606</v>
      </c>
      <c r="O2487" s="1" t="str">
        <f t="shared" si="1221"/>
        <v>No</v>
      </c>
      <c r="P2487" s="1" t="s">
        <v>722</v>
      </c>
      <c r="Q2487" s="1">
        <v>4</v>
      </c>
      <c r="R2487" s="1">
        <f t="shared" si="1196"/>
        <v>0</v>
      </c>
      <c r="S2487" s="1">
        <v>4</v>
      </c>
      <c r="T2487" s="1" t="s">
        <v>30</v>
      </c>
      <c r="U2487" s="1">
        <f t="shared" si="1219"/>
        <v>0</v>
      </c>
      <c r="V2487" s="1">
        <f t="shared" si="1219"/>
        <v>4.0000000000000001E-3</v>
      </c>
      <c r="W2487" s="1" t="s">
        <v>231</v>
      </c>
      <c r="X2487" s="1" t="str">
        <f t="shared" si="1220"/>
        <v>No</v>
      </c>
      <c r="AB2487" t="s">
        <v>461</v>
      </c>
      <c r="AC2487" s="1" t="s">
        <v>349</v>
      </c>
      <c r="AD2487" t="str">
        <f t="shared" si="1203"/>
        <v>No</v>
      </c>
      <c r="AE2487" t="str">
        <f t="shared" si="1204"/>
        <v>No</v>
      </c>
      <c r="AF2487" t="str">
        <f t="shared" si="1205"/>
        <v>Yes</v>
      </c>
      <c r="AG2487" t="str">
        <f t="shared" si="1206"/>
        <v>Yes</v>
      </c>
      <c r="AH2487" s="1" t="s">
        <v>348</v>
      </c>
      <c r="AI2487" t="s">
        <v>348</v>
      </c>
      <c r="AJ2487" t="str">
        <f t="shared" si="1197"/>
        <v>Pesticide</v>
      </c>
      <c r="AK2487" t="str">
        <f t="shared" si="1217"/>
        <v/>
      </c>
      <c r="AL2487" t="str">
        <f t="shared" si="1218"/>
        <v/>
      </c>
      <c r="AM2487" t="str">
        <f t="shared" si="1210"/>
        <v>Industrial</v>
      </c>
      <c r="AN2487" t="str">
        <f t="shared" si="1211"/>
        <v>Pharmaceutical</v>
      </c>
      <c r="AO2487" t="str">
        <f t="shared" si="1212"/>
        <v/>
      </c>
      <c r="AP2487" t="str">
        <f t="shared" si="1213"/>
        <v/>
      </c>
    </row>
    <row r="2488" spans="1:42" hidden="1" x14ac:dyDescent="0.35">
      <c r="A2488" s="1">
        <v>465019092001201</v>
      </c>
      <c r="B2488" s="1" t="s">
        <v>591</v>
      </c>
      <c r="C2488" s="1" t="s">
        <v>592</v>
      </c>
      <c r="D2488" s="1">
        <v>2017</v>
      </c>
      <c r="E2488" s="1" t="s">
        <v>618</v>
      </c>
      <c r="F2488" s="1">
        <v>39570</v>
      </c>
      <c r="G2488" s="1" t="s">
        <v>195</v>
      </c>
      <c r="H2488" s="1" t="s">
        <v>27</v>
      </c>
      <c r="I2488" s="1" t="s">
        <v>596</v>
      </c>
      <c r="J2488" s="1">
        <v>4433</v>
      </c>
      <c r="K2488" s="1" t="s">
        <v>614</v>
      </c>
      <c r="L2488" s="1" t="s">
        <v>550</v>
      </c>
      <c r="M2488" s="1"/>
      <c r="N2488" s="1" t="s">
        <v>606</v>
      </c>
      <c r="O2488" s="1" t="str">
        <f t="shared" si="1221"/>
        <v>No</v>
      </c>
      <c r="P2488" s="1" t="s">
        <v>722</v>
      </c>
      <c r="Q2488" s="1">
        <v>0.32</v>
      </c>
      <c r="R2488" s="1">
        <f t="shared" si="1196"/>
        <v>0</v>
      </c>
      <c r="S2488" s="1">
        <v>0.32</v>
      </c>
      <c r="T2488" s="1" t="s">
        <v>7</v>
      </c>
      <c r="U2488" s="1">
        <f>R2488/1</f>
        <v>0</v>
      </c>
      <c r="V2488" s="1">
        <f>S2488</f>
        <v>0.32</v>
      </c>
      <c r="W2488" s="1" t="s">
        <v>177</v>
      </c>
      <c r="X2488" s="1" t="str">
        <f t="shared" si="1220"/>
        <v>No</v>
      </c>
      <c r="AB2488" s="1" t="s">
        <v>367</v>
      </c>
      <c r="AC2488" s="1" t="s">
        <v>349</v>
      </c>
      <c r="AD2488" t="str">
        <f t="shared" si="1203"/>
        <v>Yes</v>
      </c>
      <c r="AE2488" t="str">
        <f t="shared" si="1204"/>
        <v>Yes</v>
      </c>
      <c r="AF2488" t="str">
        <f t="shared" si="1205"/>
        <v>No</v>
      </c>
      <c r="AG2488" t="str">
        <f t="shared" si="1206"/>
        <v>Yes</v>
      </c>
      <c r="AH2488" s="1" t="s">
        <v>348</v>
      </c>
      <c r="AI2488" t="s">
        <v>348</v>
      </c>
      <c r="AJ2488" t="str">
        <f t="shared" si="1197"/>
        <v>Pesticide</v>
      </c>
      <c r="AK2488" t="str">
        <f t="shared" si="1217"/>
        <v>PCP</v>
      </c>
      <c r="AL2488" t="str">
        <f t="shared" si="1218"/>
        <v>Consumer</v>
      </c>
      <c r="AM2488" t="str">
        <f t="shared" si="1210"/>
        <v/>
      </c>
      <c r="AN2488" t="str">
        <f t="shared" si="1211"/>
        <v>Pharmaceutical</v>
      </c>
      <c r="AO2488" t="str">
        <f t="shared" si="1212"/>
        <v/>
      </c>
      <c r="AP2488" t="str">
        <f t="shared" si="1213"/>
        <v/>
      </c>
    </row>
    <row r="2489" spans="1:42" hidden="1" x14ac:dyDescent="0.35">
      <c r="A2489" s="1">
        <v>465019092001201</v>
      </c>
      <c r="B2489" s="1" t="s">
        <v>591</v>
      </c>
      <c r="C2489" s="1" t="s">
        <v>592</v>
      </c>
      <c r="D2489" s="1">
        <v>2017</v>
      </c>
      <c r="E2489" s="1" t="s">
        <v>618</v>
      </c>
      <c r="F2489" s="1">
        <v>30218</v>
      </c>
      <c r="G2489" s="1" t="s">
        <v>179</v>
      </c>
      <c r="H2489" s="1" t="s">
        <v>9</v>
      </c>
      <c r="I2489" s="1" t="s">
        <v>596</v>
      </c>
      <c r="J2489" s="1">
        <v>4433</v>
      </c>
      <c r="K2489" s="1" t="s">
        <v>614</v>
      </c>
      <c r="L2489" s="1" t="s">
        <v>544</v>
      </c>
      <c r="M2489" s="1"/>
      <c r="N2489" s="1" t="s">
        <v>606</v>
      </c>
      <c r="O2489" s="1" t="str">
        <f t="shared" si="1221"/>
        <v>No</v>
      </c>
      <c r="P2489" s="1" t="s">
        <v>722</v>
      </c>
      <c r="Q2489" s="1">
        <v>0.08</v>
      </c>
      <c r="R2489" s="1">
        <f t="shared" si="1196"/>
        <v>0</v>
      </c>
      <c r="S2489" s="1">
        <v>0.08</v>
      </c>
      <c r="T2489" s="1" t="s">
        <v>7</v>
      </c>
      <c r="U2489" s="1">
        <f>R2489/1</f>
        <v>0</v>
      </c>
      <c r="V2489" s="1">
        <f>S2489</f>
        <v>0.08</v>
      </c>
      <c r="W2489" s="1" t="s">
        <v>177</v>
      </c>
      <c r="X2489" s="1" t="str">
        <f t="shared" si="1220"/>
        <v>No</v>
      </c>
      <c r="AB2489" t="s">
        <v>351</v>
      </c>
      <c r="AC2489" t="str">
        <f t="shared" ref="AC2489:AC2494" si="1222">IF(ISNUMBER(SEARCH("Pesticide, active_ingredient", AB2489)), "Yes", "No")</f>
        <v>Yes</v>
      </c>
      <c r="AD2489" t="str">
        <f t="shared" si="1203"/>
        <v>Yes</v>
      </c>
      <c r="AE2489" t="str">
        <f t="shared" si="1204"/>
        <v>Yes</v>
      </c>
      <c r="AF2489" t="str">
        <f t="shared" si="1205"/>
        <v>Yes</v>
      </c>
      <c r="AG2489" t="str">
        <f t="shared" si="1206"/>
        <v>Yes</v>
      </c>
      <c r="AH2489" t="s">
        <v>348</v>
      </c>
      <c r="AI2489" t="s">
        <v>348</v>
      </c>
      <c r="AJ2489" t="str">
        <f t="shared" si="1197"/>
        <v>Pesticide</v>
      </c>
      <c r="AK2489" t="str">
        <f t="shared" si="1217"/>
        <v>PCP</v>
      </c>
      <c r="AL2489" t="str">
        <f t="shared" si="1218"/>
        <v>Consumer</v>
      </c>
      <c r="AM2489" t="str">
        <f t="shared" si="1210"/>
        <v>Industrial</v>
      </c>
      <c r="AN2489" t="str">
        <f t="shared" si="1211"/>
        <v>Pharmaceutical</v>
      </c>
      <c r="AO2489" t="str">
        <f t="shared" si="1212"/>
        <v/>
      </c>
      <c r="AP2489" t="str">
        <f t="shared" si="1213"/>
        <v/>
      </c>
    </row>
    <row r="2490" spans="1:42" hidden="1" x14ac:dyDescent="0.35">
      <c r="A2490" s="1">
        <v>440000090000005</v>
      </c>
      <c r="B2490" s="1" t="s">
        <v>589</v>
      </c>
      <c r="C2490" s="1" t="s">
        <v>590</v>
      </c>
      <c r="D2490" s="1">
        <v>2017</v>
      </c>
      <c r="E2490" s="1" t="s">
        <v>618</v>
      </c>
      <c r="F2490" s="1">
        <v>34336</v>
      </c>
      <c r="G2490" s="1" t="s">
        <v>184</v>
      </c>
      <c r="H2490" s="1" t="s">
        <v>14</v>
      </c>
      <c r="I2490" s="1" t="s">
        <v>596</v>
      </c>
      <c r="J2490" s="1">
        <v>4433</v>
      </c>
      <c r="K2490" s="1" t="s">
        <v>614</v>
      </c>
      <c r="L2490" s="1" t="s">
        <v>532</v>
      </c>
      <c r="M2490" s="1"/>
      <c r="N2490" s="1" t="s">
        <v>606</v>
      </c>
      <c r="O2490" s="1" t="str">
        <f t="shared" si="1221"/>
        <v>No</v>
      </c>
      <c r="P2490" s="1" t="s">
        <v>722</v>
      </c>
      <c r="Q2490" s="1">
        <v>0</v>
      </c>
      <c r="R2490" s="1">
        <f t="shared" si="1196"/>
        <v>0</v>
      </c>
      <c r="S2490" s="1">
        <v>0.4</v>
      </c>
      <c r="T2490" s="1" t="s">
        <v>7</v>
      </c>
      <c r="U2490" s="1">
        <f>R2490/1</f>
        <v>0</v>
      </c>
      <c r="V2490" s="1">
        <f>S2490</f>
        <v>0.4</v>
      </c>
      <c r="W2490" s="1" t="s">
        <v>569</v>
      </c>
      <c r="X2490" s="1" t="str">
        <f t="shared" si="1220"/>
        <v>No</v>
      </c>
      <c r="AB2490" t="s">
        <v>527</v>
      </c>
      <c r="AC2490" t="str">
        <f t="shared" si="1222"/>
        <v>No</v>
      </c>
      <c r="AD2490" t="str">
        <f t="shared" si="1203"/>
        <v>No</v>
      </c>
      <c r="AE2490" t="str">
        <f t="shared" si="1204"/>
        <v>No</v>
      </c>
      <c r="AF2490" t="str">
        <f t="shared" si="1205"/>
        <v>No</v>
      </c>
      <c r="AG2490" t="str">
        <f t="shared" si="1206"/>
        <v>No</v>
      </c>
      <c r="AH2490" t="s">
        <v>348</v>
      </c>
      <c r="AI2490" t="s">
        <v>349</v>
      </c>
      <c r="AJ2490" t="str">
        <f t="shared" si="1197"/>
        <v/>
      </c>
      <c r="AK2490" t="str">
        <f t="shared" si="1217"/>
        <v/>
      </c>
      <c r="AL2490" t="str">
        <f t="shared" si="1218"/>
        <v/>
      </c>
      <c r="AM2490" t="str">
        <f t="shared" si="1210"/>
        <v/>
      </c>
      <c r="AN2490" t="str">
        <f t="shared" si="1211"/>
        <v/>
      </c>
      <c r="AO2490" t="str">
        <f t="shared" si="1212"/>
        <v/>
      </c>
      <c r="AP2490" t="str">
        <f t="shared" si="1213"/>
        <v>Other</v>
      </c>
    </row>
    <row r="2491" spans="1:42" hidden="1" x14ac:dyDescent="0.35">
      <c r="A2491" s="1">
        <v>465019092001201</v>
      </c>
      <c r="B2491" s="1" t="s">
        <v>591</v>
      </c>
      <c r="C2491" s="1" t="s">
        <v>592</v>
      </c>
      <c r="D2491" s="1">
        <v>2017</v>
      </c>
      <c r="E2491" s="1" t="s">
        <v>618</v>
      </c>
      <c r="F2491" s="1">
        <v>67519</v>
      </c>
      <c r="G2491" s="1" t="s">
        <v>304</v>
      </c>
      <c r="H2491" s="1" t="s">
        <v>138</v>
      </c>
      <c r="I2491" s="1" t="s">
        <v>597</v>
      </c>
      <c r="J2491" s="1">
        <v>2440</v>
      </c>
      <c r="K2491" s="1" t="s">
        <v>345</v>
      </c>
      <c r="L2491" s="1" t="s">
        <v>345</v>
      </c>
      <c r="M2491" s="1"/>
      <c r="N2491" s="1" t="s">
        <v>606</v>
      </c>
      <c r="O2491" s="1" t="str">
        <f t="shared" si="1221"/>
        <v>No</v>
      </c>
      <c r="P2491" s="1" t="s">
        <v>722</v>
      </c>
      <c r="Q2491" s="1">
        <v>200</v>
      </c>
      <c r="R2491" s="1">
        <f t="shared" si="1196"/>
        <v>0</v>
      </c>
      <c r="S2491" s="1">
        <v>200</v>
      </c>
      <c r="T2491" s="1" t="s">
        <v>30</v>
      </c>
      <c r="U2491" s="1">
        <f>R2491/1000</f>
        <v>0</v>
      </c>
      <c r="V2491" s="1">
        <f>S2491/1000</f>
        <v>0.2</v>
      </c>
      <c r="W2491" s="1" t="s">
        <v>231</v>
      </c>
      <c r="X2491" s="1" t="str">
        <f t="shared" si="1220"/>
        <v>No</v>
      </c>
      <c r="AB2491" t="s">
        <v>480</v>
      </c>
      <c r="AC2491" t="str">
        <f t="shared" si="1222"/>
        <v>No</v>
      </c>
      <c r="AD2491" t="str">
        <f t="shared" si="1203"/>
        <v>No</v>
      </c>
      <c r="AE2491" t="str">
        <f t="shared" si="1204"/>
        <v>No</v>
      </c>
      <c r="AF2491" t="str">
        <f t="shared" si="1205"/>
        <v>No</v>
      </c>
      <c r="AG2491" t="str">
        <f t="shared" si="1206"/>
        <v>Yes</v>
      </c>
      <c r="AH2491" s="1" t="s">
        <v>348</v>
      </c>
      <c r="AI2491" t="s">
        <v>348</v>
      </c>
      <c r="AJ2491" t="str">
        <f t="shared" si="1197"/>
        <v/>
      </c>
      <c r="AK2491" t="str">
        <f t="shared" si="1217"/>
        <v/>
      </c>
      <c r="AL2491" t="str">
        <f t="shared" si="1218"/>
        <v/>
      </c>
      <c r="AM2491" t="str">
        <f t="shared" si="1210"/>
        <v/>
      </c>
      <c r="AN2491" t="str">
        <f t="shared" si="1211"/>
        <v>Pharmaceutical</v>
      </c>
      <c r="AO2491" t="str">
        <f t="shared" si="1212"/>
        <v/>
      </c>
      <c r="AP2491" t="str">
        <f t="shared" si="1213"/>
        <v/>
      </c>
    </row>
    <row r="2492" spans="1:42" hidden="1" x14ac:dyDescent="0.35">
      <c r="A2492" s="1">
        <v>465019092001201</v>
      </c>
      <c r="B2492" s="1" t="s">
        <v>591</v>
      </c>
      <c r="C2492" s="1" t="s">
        <v>592</v>
      </c>
      <c r="D2492" s="1">
        <v>2017</v>
      </c>
      <c r="E2492" s="1" t="s">
        <v>618</v>
      </c>
      <c r="F2492" s="1">
        <v>67447</v>
      </c>
      <c r="G2492" s="1" t="s">
        <v>243</v>
      </c>
      <c r="H2492" s="1" t="s">
        <v>81</v>
      </c>
      <c r="I2492" s="1" t="s">
        <v>597</v>
      </c>
      <c r="J2492" s="1">
        <v>2440</v>
      </c>
      <c r="K2492" s="1" t="s">
        <v>345</v>
      </c>
      <c r="L2492" s="1" t="s">
        <v>563</v>
      </c>
      <c r="M2492" s="1"/>
      <c r="N2492" s="1" t="s">
        <v>606</v>
      </c>
      <c r="O2492" s="1" t="str">
        <f t="shared" si="1221"/>
        <v>No</v>
      </c>
      <c r="P2492" s="1" t="s">
        <v>722</v>
      </c>
      <c r="Q2492" s="1">
        <v>19</v>
      </c>
      <c r="R2492" s="1">
        <f t="shared" si="1196"/>
        <v>0</v>
      </c>
      <c r="S2492" s="1">
        <v>48</v>
      </c>
      <c r="T2492" s="1" t="s">
        <v>30</v>
      </c>
      <c r="U2492" s="1">
        <f>R2492/1000</f>
        <v>0</v>
      </c>
      <c r="V2492" s="1">
        <f>S2492/1000</f>
        <v>4.8000000000000001E-2</v>
      </c>
      <c r="W2492" s="1" t="s">
        <v>231</v>
      </c>
      <c r="X2492" s="1" t="str">
        <f t="shared" si="1220"/>
        <v>No</v>
      </c>
      <c r="AB2492" t="s">
        <v>421</v>
      </c>
      <c r="AC2492" t="str">
        <f t="shared" si="1222"/>
        <v>No</v>
      </c>
      <c r="AD2492" t="str">
        <f t="shared" si="1203"/>
        <v>Yes</v>
      </c>
      <c r="AE2492" t="str">
        <f t="shared" si="1204"/>
        <v>No</v>
      </c>
      <c r="AF2492" t="str">
        <f t="shared" si="1205"/>
        <v>No</v>
      </c>
      <c r="AG2492" t="str">
        <f t="shared" si="1206"/>
        <v>Yes</v>
      </c>
      <c r="AH2492" s="1" t="s">
        <v>348</v>
      </c>
      <c r="AI2492" t="s">
        <v>348</v>
      </c>
      <c r="AJ2492" t="str">
        <f t="shared" si="1197"/>
        <v/>
      </c>
      <c r="AK2492" t="str">
        <f t="shared" si="1217"/>
        <v>PCP</v>
      </c>
      <c r="AL2492" t="str">
        <f t="shared" si="1218"/>
        <v/>
      </c>
      <c r="AM2492" t="str">
        <f t="shared" si="1210"/>
        <v/>
      </c>
      <c r="AN2492" t="str">
        <f t="shared" si="1211"/>
        <v>Pharmaceutical</v>
      </c>
      <c r="AO2492" t="str">
        <f t="shared" si="1212"/>
        <v/>
      </c>
      <c r="AP2492" t="str">
        <f t="shared" si="1213"/>
        <v/>
      </c>
    </row>
    <row r="2493" spans="1:42" hidden="1" x14ac:dyDescent="0.35">
      <c r="A2493" s="1">
        <v>465019092001201</v>
      </c>
      <c r="B2493" s="1" t="s">
        <v>591</v>
      </c>
      <c r="C2493" s="1" t="s">
        <v>592</v>
      </c>
      <c r="D2493" s="1">
        <v>2017</v>
      </c>
      <c r="E2493" s="1" t="s">
        <v>618</v>
      </c>
      <c r="F2493" s="1">
        <v>62819</v>
      </c>
      <c r="G2493" s="1" t="s">
        <v>219</v>
      </c>
      <c r="H2493" s="1" t="s">
        <v>56</v>
      </c>
      <c r="I2493" s="1" t="s">
        <v>596</v>
      </c>
      <c r="J2493" s="1">
        <v>4433</v>
      </c>
      <c r="K2493" s="1" t="s">
        <v>614</v>
      </c>
      <c r="L2493" s="1" t="s">
        <v>559</v>
      </c>
      <c r="M2493" s="1"/>
      <c r="N2493" s="1" t="s">
        <v>606</v>
      </c>
      <c r="O2493" s="1" t="str">
        <f t="shared" si="1221"/>
        <v>No</v>
      </c>
      <c r="P2493" s="1" t="s">
        <v>722</v>
      </c>
      <c r="Q2493" s="1">
        <v>0.16</v>
      </c>
      <c r="R2493" s="1">
        <f t="shared" si="1196"/>
        <v>0</v>
      </c>
      <c r="S2493" s="1">
        <v>0.16</v>
      </c>
      <c r="T2493" s="1" t="s">
        <v>7</v>
      </c>
      <c r="U2493" s="1">
        <f>R2493/1</f>
        <v>0</v>
      </c>
      <c r="V2493" s="1">
        <f>S2493</f>
        <v>0.16</v>
      </c>
      <c r="W2493" s="1" t="s">
        <v>177</v>
      </c>
      <c r="X2493" s="1" t="str">
        <f t="shared" si="1220"/>
        <v>No</v>
      </c>
      <c r="AB2493" t="s">
        <v>395</v>
      </c>
      <c r="AC2493" t="str">
        <f t="shared" si="1222"/>
        <v>No</v>
      </c>
      <c r="AD2493" t="str">
        <f t="shared" si="1203"/>
        <v>Yes</v>
      </c>
      <c r="AE2493" t="str">
        <f t="shared" si="1204"/>
        <v>Yes</v>
      </c>
      <c r="AF2493" t="str">
        <f t="shared" si="1205"/>
        <v>Yes</v>
      </c>
      <c r="AG2493" t="str">
        <f t="shared" si="1206"/>
        <v>Yes</v>
      </c>
      <c r="AH2493" s="1" t="s">
        <v>348</v>
      </c>
      <c r="AI2493" t="s">
        <v>348</v>
      </c>
      <c r="AJ2493" t="str">
        <f t="shared" si="1197"/>
        <v/>
      </c>
      <c r="AK2493" t="str">
        <f t="shared" si="1217"/>
        <v>PCP</v>
      </c>
      <c r="AL2493" t="str">
        <f t="shared" si="1218"/>
        <v>Consumer</v>
      </c>
      <c r="AM2493" t="str">
        <f t="shared" si="1210"/>
        <v>Industrial</v>
      </c>
      <c r="AN2493" t="str">
        <f t="shared" si="1211"/>
        <v>Pharmaceutical</v>
      </c>
      <c r="AO2493" t="str">
        <f t="shared" si="1212"/>
        <v/>
      </c>
      <c r="AP2493" t="str">
        <f t="shared" si="1213"/>
        <v/>
      </c>
    </row>
    <row r="2494" spans="1:42" hidden="1" x14ac:dyDescent="0.35">
      <c r="A2494" s="1">
        <v>465019092001201</v>
      </c>
      <c r="B2494" s="1" t="s">
        <v>591</v>
      </c>
      <c r="C2494" s="1" t="s">
        <v>592</v>
      </c>
      <c r="D2494" s="1">
        <v>2017</v>
      </c>
      <c r="E2494" s="1" t="s">
        <v>618</v>
      </c>
      <c r="F2494" s="1">
        <v>67448</v>
      </c>
      <c r="G2494" s="1" t="s">
        <v>244</v>
      </c>
      <c r="H2494" s="1" t="s">
        <v>82</v>
      </c>
      <c r="I2494" s="1" t="s">
        <v>597</v>
      </c>
      <c r="J2494" s="1">
        <v>2440</v>
      </c>
      <c r="K2494" s="1" t="s">
        <v>345</v>
      </c>
      <c r="L2494" s="1" t="s">
        <v>345</v>
      </c>
      <c r="M2494" s="1"/>
      <c r="N2494" s="1" t="s">
        <v>606</v>
      </c>
      <c r="O2494" s="1" t="str">
        <f t="shared" si="1221"/>
        <v>No</v>
      </c>
      <c r="P2494" s="1" t="s">
        <v>722</v>
      </c>
      <c r="Q2494" s="1">
        <v>37</v>
      </c>
      <c r="R2494" s="1">
        <f t="shared" si="1196"/>
        <v>0</v>
      </c>
      <c r="S2494" s="1">
        <v>37</v>
      </c>
      <c r="T2494" s="1" t="s">
        <v>30</v>
      </c>
      <c r="U2494" s="1">
        <f t="shared" ref="U2494:V2501" si="1223">R2494/1000</f>
        <v>0</v>
      </c>
      <c r="V2494" s="1">
        <f t="shared" si="1223"/>
        <v>3.6999999999999998E-2</v>
      </c>
      <c r="W2494" s="1" t="s">
        <v>231</v>
      </c>
      <c r="X2494" s="1" t="str">
        <f t="shared" si="1220"/>
        <v>No</v>
      </c>
      <c r="AB2494" t="s">
        <v>422</v>
      </c>
      <c r="AC2494" t="str">
        <f t="shared" si="1222"/>
        <v>No</v>
      </c>
      <c r="AD2494" t="str">
        <f t="shared" si="1203"/>
        <v>No</v>
      </c>
      <c r="AE2494" t="str">
        <f t="shared" si="1204"/>
        <v>No</v>
      </c>
      <c r="AF2494" t="str">
        <f t="shared" si="1205"/>
        <v>No</v>
      </c>
      <c r="AG2494" t="str">
        <f t="shared" si="1206"/>
        <v>Yes</v>
      </c>
      <c r="AH2494" s="1" t="s">
        <v>348</v>
      </c>
      <c r="AI2494" t="s">
        <v>348</v>
      </c>
      <c r="AJ2494" t="str">
        <f t="shared" si="1197"/>
        <v/>
      </c>
      <c r="AK2494" t="str">
        <f t="shared" si="1217"/>
        <v/>
      </c>
      <c r="AL2494" t="str">
        <f t="shared" si="1218"/>
        <v/>
      </c>
      <c r="AM2494" t="str">
        <f t="shared" si="1210"/>
        <v/>
      </c>
      <c r="AN2494" t="str">
        <f t="shared" si="1211"/>
        <v>Pharmaceutical</v>
      </c>
      <c r="AO2494" t="str">
        <f t="shared" si="1212"/>
        <v/>
      </c>
      <c r="AP2494" t="str">
        <f t="shared" si="1213"/>
        <v/>
      </c>
    </row>
    <row r="2495" spans="1:42" hidden="1" x14ac:dyDescent="0.35">
      <c r="A2495" s="1">
        <v>465019092001201</v>
      </c>
      <c r="B2495" s="1" t="s">
        <v>591</v>
      </c>
      <c r="C2495" s="1" t="s">
        <v>592</v>
      </c>
      <c r="D2495" s="1">
        <v>2017</v>
      </c>
      <c r="E2495" s="1" t="s">
        <v>618</v>
      </c>
      <c r="F2495" s="1">
        <v>67449</v>
      </c>
      <c r="G2495" s="1" t="s">
        <v>245</v>
      </c>
      <c r="H2495" s="1" t="s">
        <v>83</v>
      </c>
      <c r="I2495" s="1" t="s">
        <v>597</v>
      </c>
      <c r="J2495" s="1">
        <v>2440</v>
      </c>
      <c r="K2495" s="1" t="s">
        <v>345</v>
      </c>
      <c r="L2495" s="1" t="s">
        <v>564</v>
      </c>
      <c r="M2495" s="1"/>
      <c r="N2495" s="1" t="s">
        <v>606</v>
      </c>
      <c r="O2495" s="1" t="str">
        <f t="shared" si="1221"/>
        <v>No</v>
      </c>
      <c r="P2495" s="1" t="s">
        <v>722</v>
      </c>
      <c r="Q2495" s="1">
        <v>80</v>
      </c>
      <c r="R2495" s="1">
        <f t="shared" si="1196"/>
        <v>0</v>
      </c>
      <c r="S2495" s="1">
        <v>80</v>
      </c>
      <c r="T2495" s="1" t="s">
        <v>30</v>
      </c>
      <c r="U2495" s="1">
        <f t="shared" si="1223"/>
        <v>0</v>
      </c>
      <c r="V2495" s="1">
        <f t="shared" si="1223"/>
        <v>0.08</v>
      </c>
      <c r="W2495" s="1" t="s">
        <v>231</v>
      </c>
      <c r="X2495" s="1" t="str">
        <f t="shared" si="1220"/>
        <v>No</v>
      </c>
      <c r="AB2495" t="s">
        <v>423</v>
      </c>
      <c r="AC2495" s="1" t="s">
        <v>349</v>
      </c>
      <c r="AD2495" t="str">
        <f t="shared" si="1203"/>
        <v>No</v>
      </c>
      <c r="AE2495" t="str">
        <f t="shared" si="1204"/>
        <v>No</v>
      </c>
      <c r="AF2495" t="str">
        <f t="shared" si="1205"/>
        <v>No</v>
      </c>
      <c r="AG2495" t="str">
        <f t="shared" si="1206"/>
        <v>Yes</v>
      </c>
      <c r="AH2495" s="1" t="s">
        <v>348</v>
      </c>
      <c r="AI2495" t="s">
        <v>348</v>
      </c>
      <c r="AJ2495" t="str">
        <f t="shared" si="1197"/>
        <v>Pesticide</v>
      </c>
      <c r="AK2495" t="str">
        <f t="shared" si="1217"/>
        <v/>
      </c>
      <c r="AL2495" t="str">
        <f t="shared" si="1218"/>
        <v/>
      </c>
      <c r="AM2495" t="str">
        <f t="shared" si="1210"/>
        <v/>
      </c>
      <c r="AN2495" t="str">
        <f t="shared" si="1211"/>
        <v>Pharmaceutical</v>
      </c>
      <c r="AO2495" t="str">
        <f t="shared" si="1212"/>
        <v/>
      </c>
      <c r="AP2495" t="str">
        <f t="shared" si="1213"/>
        <v/>
      </c>
    </row>
    <row r="2496" spans="1:42" hidden="1" x14ac:dyDescent="0.35">
      <c r="A2496" s="1">
        <v>465019092001201</v>
      </c>
      <c r="B2496" s="1" t="s">
        <v>591</v>
      </c>
      <c r="C2496" s="1" t="s">
        <v>592</v>
      </c>
      <c r="D2496" s="1">
        <v>2017</v>
      </c>
      <c r="E2496" s="1" t="s">
        <v>618</v>
      </c>
      <c r="F2496" s="1">
        <v>67487</v>
      </c>
      <c r="G2496" s="1" t="s">
        <v>276</v>
      </c>
      <c r="H2496" s="1" t="s">
        <v>112</v>
      </c>
      <c r="I2496" s="1" t="s">
        <v>597</v>
      </c>
      <c r="J2496" s="1">
        <v>2440</v>
      </c>
      <c r="K2496" s="1" t="s">
        <v>345</v>
      </c>
      <c r="L2496" s="1" t="s">
        <v>345</v>
      </c>
      <c r="M2496" s="1"/>
      <c r="N2496" s="1" t="s">
        <v>606</v>
      </c>
      <c r="O2496" s="1" t="str">
        <f t="shared" si="1221"/>
        <v>No</v>
      </c>
      <c r="P2496" s="1" t="s">
        <v>722</v>
      </c>
      <c r="Q2496" s="1">
        <v>205</v>
      </c>
      <c r="R2496" s="1">
        <f t="shared" si="1196"/>
        <v>0</v>
      </c>
      <c r="S2496" s="1">
        <v>205</v>
      </c>
      <c r="T2496" s="1" t="s">
        <v>30</v>
      </c>
      <c r="U2496" s="1">
        <f t="shared" si="1223"/>
        <v>0</v>
      </c>
      <c r="V2496" s="1">
        <f t="shared" si="1223"/>
        <v>0.20499999999999999</v>
      </c>
      <c r="W2496" s="1" t="s">
        <v>231</v>
      </c>
      <c r="X2496" s="1" t="str">
        <f t="shared" si="1220"/>
        <v>No</v>
      </c>
      <c r="AB2496" s="1" t="s">
        <v>452</v>
      </c>
      <c r="AC2496" t="str">
        <f t="shared" ref="AC2496:AC2508" si="1224">IF(ISNUMBER(SEARCH("Pesticide, active_ingredient", AB2496)), "Yes", "No")</f>
        <v>No</v>
      </c>
      <c r="AD2496" t="str">
        <f t="shared" si="1203"/>
        <v>No</v>
      </c>
      <c r="AE2496" t="str">
        <f t="shared" si="1204"/>
        <v>No</v>
      </c>
      <c r="AF2496" t="str">
        <f t="shared" si="1205"/>
        <v>No</v>
      </c>
      <c r="AG2496" t="str">
        <f t="shared" si="1206"/>
        <v>Yes</v>
      </c>
      <c r="AH2496" s="1" t="s">
        <v>348</v>
      </c>
      <c r="AI2496" t="s">
        <v>348</v>
      </c>
      <c r="AJ2496" t="str">
        <f t="shared" si="1197"/>
        <v/>
      </c>
      <c r="AK2496" t="str">
        <f t="shared" si="1217"/>
        <v/>
      </c>
      <c r="AL2496" t="str">
        <f t="shared" si="1218"/>
        <v/>
      </c>
      <c r="AM2496" t="str">
        <f t="shared" si="1210"/>
        <v/>
      </c>
      <c r="AN2496" t="str">
        <f t="shared" si="1211"/>
        <v>Pharmaceutical</v>
      </c>
      <c r="AO2496" t="str">
        <f t="shared" si="1212"/>
        <v/>
      </c>
      <c r="AP2496" t="str">
        <f t="shared" si="1213"/>
        <v/>
      </c>
    </row>
    <row r="2497" spans="1:42" hidden="1" x14ac:dyDescent="0.35">
      <c r="A2497" s="1">
        <v>465019092001201</v>
      </c>
      <c r="B2497" s="1" t="s">
        <v>591</v>
      </c>
      <c r="C2497" s="1" t="s">
        <v>592</v>
      </c>
      <c r="D2497" s="1">
        <v>2017</v>
      </c>
      <c r="E2497" s="1" t="s">
        <v>618</v>
      </c>
      <c r="F2497" s="1">
        <v>68012</v>
      </c>
      <c r="G2497" s="1" t="s">
        <v>330</v>
      </c>
      <c r="H2497" s="1" t="s">
        <v>161</v>
      </c>
      <c r="I2497" s="1" t="s">
        <v>597</v>
      </c>
      <c r="J2497" s="1">
        <v>2440</v>
      </c>
      <c r="K2497" s="1" t="s">
        <v>345</v>
      </c>
      <c r="L2497" s="1" t="s">
        <v>345</v>
      </c>
      <c r="M2497" s="1"/>
      <c r="N2497" s="1" t="s">
        <v>606</v>
      </c>
      <c r="O2497" s="1" t="str">
        <f t="shared" si="1221"/>
        <v>No</v>
      </c>
      <c r="P2497" s="1" t="s">
        <v>722</v>
      </c>
      <c r="Q2497" s="1">
        <v>20</v>
      </c>
      <c r="R2497" s="1">
        <f t="shared" si="1196"/>
        <v>0</v>
      </c>
      <c r="S2497" s="1">
        <v>13</v>
      </c>
      <c r="T2497" s="1" t="s">
        <v>30</v>
      </c>
      <c r="U2497" s="1">
        <f t="shared" si="1223"/>
        <v>0</v>
      </c>
      <c r="V2497" s="1">
        <f t="shared" si="1223"/>
        <v>1.2999999999999999E-2</v>
      </c>
      <c r="W2497" s="1" t="s">
        <v>318</v>
      </c>
      <c r="X2497" s="1" t="str">
        <f t="shared" si="1220"/>
        <v>No</v>
      </c>
      <c r="AB2497" s="1" t="s">
        <v>370</v>
      </c>
      <c r="AC2497" t="str">
        <f t="shared" si="1224"/>
        <v>No</v>
      </c>
      <c r="AD2497" t="str">
        <f t="shared" si="1203"/>
        <v>No</v>
      </c>
      <c r="AE2497" t="str">
        <f t="shared" si="1204"/>
        <v>No</v>
      </c>
      <c r="AF2497" t="str">
        <f t="shared" si="1205"/>
        <v>No</v>
      </c>
      <c r="AG2497" t="str">
        <f t="shared" si="1206"/>
        <v>Yes</v>
      </c>
      <c r="AH2497" s="1" t="s">
        <v>348</v>
      </c>
      <c r="AI2497" t="s">
        <v>348</v>
      </c>
      <c r="AJ2497" t="str">
        <f t="shared" si="1197"/>
        <v/>
      </c>
      <c r="AK2497" t="str">
        <f t="shared" si="1217"/>
        <v/>
      </c>
      <c r="AL2497" t="str">
        <f t="shared" si="1218"/>
        <v/>
      </c>
      <c r="AM2497" t="str">
        <f t="shared" si="1210"/>
        <v/>
      </c>
      <c r="AN2497" t="str">
        <f t="shared" si="1211"/>
        <v>Pharmaceutical</v>
      </c>
      <c r="AO2497" t="str">
        <f t="shared" si="1212"/>
        <v/>
      </c>
      <c r="AP2497" t="str">
        <f t="shared" si="1213"/>
        <v/>
      </c>
    </row>
    <row r="2498" spans="1:42" hidden="1" x14ac:dyDescent="0.35">
      <c r="A2498" s="1">
        <v>465019092001201</v>
      </c>
      <c r="B2498" s="1" t="s">
        <v>591</v>
      </c>
      <c r="C2498" s="1" t="s">
        <v>592</v>
      </c>
      <c r="D2498" s="1">
        <v>2017</v>
      </c>
      <c r="E2498" s="1" t="s">
        <v>618</v>
      </c>
      <c r="F2498" s="1">
        <v>68000</v>
      </c>
      <c r="G2498" s="1" t="s">
        <v>321</v>
      </c>
      <c r="H2498" s="1" t="s">
        <v>152</v>
      </c>
      <c r="I2498" s="1" t="s">
        <v>597</v>
      </c>
      <c r="J2498" s="1">
        <v>2440</v>
      </c>
      <c r="K2498" s="1" t="s">
        <v>345</v>
      </c>
      <c r="L2498" s="1" t="s">
        <v>345</v>
      </c>
      <c r="M2498" s="1"/>
      <c r="N2498" s="1" t="s">
        <v>606</v>
      </c>
      <c r="O2498" s="1" t="str">
        <f t="shared" si="1221"/>
        <v>No</v>
      </c>
      <c r="P2498" s="1" t="s">
        <v>722</v>
      </c>
      <c r="Q2498" s="1">
        <v>40</v>
      </c>
      <c r="R2498" s="1">
        <f t="shared" si="1196"/>
        <v>0</v>
      </c>
      <c r="S2498" s="1">
        <v>34</v>
      </c>
      <c r="T2498" s="1" t="s">
        <v>30</v>
      </c>
      <c r="U2498" s="1">
        <f t="shared" si="1223"/>
        <v>0</v>
      </c>
      <c r="V2498" s="1">
        <f t="shared" si="1223"/>
        <v>3.4000000000000002E-2</v>
      </c>
      <c r="W2498" s="1" t="s">
        <v>318</v>
      </c>
      <c r="X2498" s="1" t="str">
        <f t="shared" si="1220"/>
        <v>No</v>
      </c>
      <c r="AB2498" s="1" t="s">
        <v>445</v>
      </c>
      <c r="AC2498" t="str">
        <f t="shared" si="1224"/>
        <v>No</v>
      </c>
      <c r="AD2498" t="str">
        <f t="shared" si="1203"/>
        <v>No</v>
      </c>
      <c r="AE2498" t="str">
        <f t="shared" si="1204"/>
        <v>No</v>
      </c>
      <c r="AF2498" t="str">
        <f t="shared" si="1205"/>
        <v>No</v>
      </c>
      <c r="AG2498" t="str">
        <f t="shared" si="1206"/>
        <v>Yes</v>
      </c>
      <c r="AH2498" s="1" t="s">
        <v>348</v>
      </c>
      <c r="AI2498" t="s">
        <v>348</v>
      </c>
      <c r="AJ2498" t="str">
        <f t="shared" si="1197"/>
        <v/>
      </c>
      <c r="AK2498" t="str">
        <f t="shared" si="1217"/>
        <v/>
      </c>
      <c r="AL2498" t="str">
        <f t="shared" si="1218"/>
        <v/>
      </c>
      <c r="AM2498" t="str">
        <f t="shared" si="1210"/>
        <v/>
      </c>
      <c r="AN2498" t="str">
        <f t="shared" si="1211"/>
        <v>Pharmaceutical</v>
      </c>
      <c r="AO2498" t="str">
        <f t="shared" si="1212"/>
        <v/>
      </c>
      <c r="AP2498" t="str">
        <f t="shared" si="1213"/>
        <v/>
      </c>
    </row>
    <row r="2499" spans="1:42" hidden="1" x14ac:dyDescent="0.35">
      <c r="A2499" s="1">
        <v>465019092001201</v>
      </c>
      <c r="B2499" s="1" t="s">
        <v>591</v>
      </c>
      <c r="C2499" s="1" t="s">
        <v>592</v>
      </c>
      <c r="D2499" s="1">
        <v>2017</v>
      </c>
      <c r="E2499" s="1" t="s">
        <v>618</v>
      </c>
      <c r="F2499" s="1">
        <v>67489</v>
      </c>
      <c r="G2499" s="1" t="s">
        <v>278</v>
      </c>
      <c r="H2499" s="1" t="s">
        <v>114</v>
      </c>
      <c r="I2499" s="1" t="s">
        <v>597</v>
      </c>
      <c r="J2499" s="1">
        <v>2440</v>
      </c>
      <c r="K2499" s="1" t="s">
        <v>345</v>
      </c>
      <c r="L2499" s="1" t="s">
        <v>345</v>
      </c>
      <c r="M2499" s="1"/>
      <c r="N2499" s="1" t="s">
        <v>606</v>
      </c>
      <c r="O2499" s="1" t="str">
        <f t="shared" si="1221"/>
        <v>No</v>
      </c>
      <c r="P2499" s="1" t="s">
        <v>722</v>
      </c>
      <c r="Q2499" s="1">
        <v>20</v>
      </c>
      <c r="R2499" s="1">
        <f t="shared" si="1196"/>
        <v>0</v>
      </c>
      <c r="S2499" s="1">
        <v>6.4</v>
      </c>
      <c r="T2499" s="1" t="s">
        <v>30</v>
      </c>
      <c r="U2499" s="1">
        <f t="shared" si="1223"/>
        <v>0</v>
      </c>
      <c r="V2499" s="1">
        <f t="shared" si="1223"/>
        <v>6.4000000000000003E-3</v>
      </c>
      <c r="W2499" s="1" t="s">
        <v>231</v>
      </c>
      <c r="X2499" s="1" t="str">
        <f t="shared" si="1220"/>
        <v>No</v>
      </c>
      <c r="AB2499" t="s">
        <v>454</v>
      </c>
      <c r="AC2499" t="str">
        <f t="shared" si="1224"/>
        <v>No</v>
      </c>
      <c r="AD2499" t="str">
        <f t="shared" si="1203"/>
        <v>No</v>
      </c>
      <c r="AE2499" t="str">
        <f t="shared" si="1204"/>
        <v>No</v>
      </c>
      <c r="AF2499" t="str">
        <f t="shared" si="1205"/>
        <v>No</v>
      </c>
      <c r="AG2499" t="str">
        <f t="shared" si="1206"/>
        <v>Yes</v>
      </c>
      <c r="AH2499" s="1" t="s">
        <v>348</v>
      </c>
      <c r="AI2499" t="s">
        <v>348</v>
      </c>
      <c r="AJ2499" t="str">
        <f t="shared" si="1197"/>
        <v/>
      </c>
      <c r="AK2499" t="str">
        <f t="shared" si="1217"/>
        <v/>
      </c>
      <c r="AL2499" t="str">
        <f t="shared" si="1218"/>
        <v/>
      </c>
      <c r="AM2499" t="str">
        <f t="shared" si="1210"/>
        <v/>
      </c>
      <c r="AN2499" t="str">
        <f t="shared" si="1211"/>
        <v>Pharmaceutical</v>
      </c>
      <c r="AO2499" t="str">
        <f t="shared" si="1212"/>
        <v/>
      </c>
      <c r="AP2499" t="str">
        <f t="shared" si="1213"/>
        <v/>
      </c>
    </row>
    <row r="2500" spans="1:42" hidden="1" x14ac:dyDescent="0.35">
      <c r="A2500" s="1">
        <v>465019092001201</v>
      </c>
      <c r="B2500" s="1" t="s">
        <v>591</v>
      </c>
      <c r="C2500" s="1" t="s">
        <v>592</v>
      </c>
      <c r="D2500" s="1">
        <v>2017</v>
      </c>
      <c r="E2500" s="1" t="s">
        <v>618</v>
      </c>
      <c r="F2500" s="1">
        <v>67510</v>
      </c>
      <c r="G2500" s="1" t="s">
        <v>296</v>
      </c>
      <c r="H2500" s="1" t="s">
        <v>132</v>
      </c>
      <c r="I2500" s="1" t="s">
        <v>597</v>
      </c>
      <c r="J2500" s="1">
        <v>2440</v>
      </c>
      <c r="K2500" s="1" t="s">
        <v>345</v>
      </c>
      <c r="L2500" s="1" t="s">
        <v>345</v>
      </c>
      <c r="M2500" s="1"/>
      <c r="N2500" s="1" t="s">
        <v>606</v>
      </c>
      <c r="O2500" s="1" t="str">
        <f t="shared" si="1221"/>
        <v>No</v>
      </c>
      <c r="P2500" s="1" t="s">
        <v>722</v>
      </c>
      <c r="Q2500" s="1">
        <v>96</v>
      </c>
      <c r="R2500" s="1">
        <f t="shared" si="1196"/>
        <v>0</v>
      </c>
      <c r="S2500" s="1">
        <v>44</v>
      </c>
      <c r="T2500" s="1" t="s">
        <v>30</v>
      </c>
      <c r="U2500" s="1">
        <f t="shared" si="1223"/>
        <v>0</v>
      </c>
      <c r="V2500" s="1">
        <f t="shared" si="1223"/>
        <v>4.3999999999999997E-2</v>
      </c>
      <c r="W2500" s="1" t="s">
        <v>231</v>
      </c>
      <c r="X2500" s="1" t="str">
        <f t="shared" si="1220"/>
        <v>No</v>
      </c>
      <c r="AB2500" t="s">
        <v>471</v>
      </c>
      <c r="AC2500" t="str">
        <f t="shared" si="1224"/>
        <v>No</v>
      </c>
      <c r="AD2500" t="str">
        <f t="shared" si="1203"/>
        <v>No</v>
      </c>
      <c r="AE2500" t="str">
        <f t="shared" si="1204"/>
        <v>No</v>
      </c>
      <c r="AF2500" t="str">
        <f t="shared" si="1205"/>
        <v>No</v>
      </c>
      <c r="AG2500" t="str">
        <f t="shared" si="1206"/>
        <v>Yes</v>
      </c>
      <c r="AH2500" s="1" t="s">
        <v>348</v>
      </c>
      <c r="AI2500" t="s">
        <v>348</v>
      </c>
      <c r="AJ2500" t="str">
        <f t="shared" si="1197"/>
        <v/>
      </c>
      <c r="AK2500" t="str">
        <f t="shared" si="1217"/>
        <v/>
      </c>
      <c r="AL2500" t="str">
        <f t="shared" si="1218"/>
        <v/>
      </c>
      <c r="AM2500" t="str">
        <f t="shared" si="1210"/>
        <v/>
      </c>
      <c r="AN2500" t="str">
        <f t="shared" si="1211"/>
        <v>Pharmaceutical</v>
      </c>
      <c r="AO2500" t="str">
        <f t="shared" si="1212"/>
        <v/>
      </c>
      <c r="AP2500" t="str">
        <f t="shared" si="1213"/>
        <v/>
      </c>
    </row>
    <row r="2501" spans="1:42" hidden="1" x14ac:dyDescent="0.35">
      <c r="A2501" s="1">
        <v>465019092001201</v>
      </c>
      <c r="B2501" s="1" t="s">
        <v>591</v>
      </c>
      <c r="C2501" s="1" t="s">
        <v>592</v>
      </c>
      <c r="D2501" s="1">
        <v>2017</v>
      </c>
      <c r="E2501" s="1" t="s">
        <v>618</v>
      </c>
      <c r="F2501" s="1">
        <v>67478</v>
      </c>
      <c r="G2501" s="1" t="s">
        <v>269</v>
      </c>
      <c r="H2501" s="1" t="s">
        <v>106</v>
      </c>
      <c r="I2501" s="1" t="s">
        <v>597</v>
      </c>
      <c r="J2501" s="1">
        <v>2440</v>
      </c>
      <c r="K2501" s="1" t="s">
        <v>345</v>
      </c>
      <c r="L2501" s="1" t="s">
        <v>345</v>
      </c>
      <c r="M2501" s="1"/>
      <c r="N2501" s="1" t="s">
        <v>606</v>
      </c>
      <c r="O2501" s="1" t="str">
        <f t="shared" si="1221"/>
        <v>No</v>
      </c>
      <c r="P2501" s="1" t="s">
        <v>722</v>
      </c>
      <c r="Q2501" s="1">
        <v>80</v>
      </c>
      <c r="R2501" s="1">
        <f t="shared" si="1196"/>
        <v>0</v>
      </c>
      <c r="S2501" s="1">
        <v>30</v>
      </c>
      <c r="T2501" s="1" t="s">
        <v>30</v>
      </c>
      <c r="U2501" s="1">
        <f t="shared" si="1223"/>
        <v>0</v>
      </c>
      <c r="V2501" s="1">
        <f t="shared" si="1223"/>
        <v>0.03</v>
      </c>
      <c r="W2501" s="1" t="s">
        <v>231</v>
      </c>
      <c r="X2501" s="1" t="str">
        <f t="shared" si="1220"/>
        <v>No</v>
      </c>
      <c r="AB2501" t="s">
        <v>446</v>
      </c>
      <c r="AC2501" t="str">
        <f t="shared" si="1224"/>
        <v>No</v>
      </c>
      <c r="AD2501" t="str">
        <f t="shared" si="1203"/>
        <v>No</v>
      </c>
      <c r="AE2501" t="str">
        <f t="shared" si="1204"/>
        <v>No</v>
      </c>
      <c r="AF2501" t="str">
        <f t="shared" si="1205"/>
        <v>No</v>
      </c>
      <c r="AG2501" t="str">
        <f t="shared" si="1206"/>
        <v>Yes</v>
      </c>
      <c r="AH2501" s="1" t="s">
        <v>348</v>
      </c>
      <c r="AI2501" t="s">
        <v>348</v>
      </c>
      <c r="AJ2501" t="str">
        <f t="shared" si="1197"/>
        <v/>
      </c>
      <c r="AK2501" t="str">
        <f t="shared" si="1217"/>
        <v/>
      </c>
      <c r="AL2501" t="str">
        <f t="shared" si="1218"/>
        <v/>
      </c>
      <c r="AM2501" t="str">
        <f t="shared" si="1210"/>
        <v/>
      </c>
      <c r="AN2501" t="str">
        <f t="shared" si="1211"/>
        <v>Pharmaceutical</v>
      </c>
      <c r="AO2501" t="str">
        <f t="shared" si="1212"/>
        <v/>
      </c>
      <c r="AP2501" t="str">
        <f t="shared" si="1213"/>
        <v/>
      </c>
    </row>
    <row r="2502" spans="1:42" hidden="1" x14ac:dyDescent="0.35">
      <c r="A2502" s="1">
        <v>465019092001201</v>
      </c>
      <c r="B2502" s="1" t="s">
        <v>591</v>
      </c>
      <c r="C2502" s="1" t="s">
        <v>592</v>
      </c>
      <c r="D2502" s="1">
        <v>2017</v>
      </c>
      <c r="E2502" s="1" t="s">
        <v>618</v>
      </c>
      <c r="F2502" s="1">
        <v>34376</v>
      </c>
      <c r="G2502" s="1" t="s">
        <v>185</v>
      </c>
      <c r="H2502" s="1" t="s">
        <v>15</v>
      </c>
      <c r="I2502" s="1" t="s">
        <v>596</v>
      </c>
      <c r="J2502" s="1">
        <v>4433</v>
      </c>
      <c r="K2502" s="1" t="s">
        <v>614</v>
      </c>
      <c r="L2502" s="1" t="s">
        <v>543</v>
      </c>
      <c r="M2502" s="1"/>
      <c r="N2502" s="1" t="s">
        <v>606</v>
      </c>
      <c r="O2502" s="1" t="str">
        <f t="shared" si="1221"/>
        <v>No</v>
      </c>
      <c r="P2502" s="1" t="s">
        <v>722</v>
      </c>
      <c r="Q2502" s="1">
        <v>0.02</v>
      </c>
      <c r="R2502" s="1">
        <f t="shared" si="1196"/>
        <v>0</v>
      </c>
      <c r="S2502" s="1">
        <v>0.02</v>
      </c>
      <c r="T2502" s="1" t="s">
        <v>7</v>
      </c>
      <c r="U2502" s="1">
        <f>R2502/1</f>
        <v>0</v>
      </c>
      <c r="V2502" s="1">
        <f>S2502</f>
        <v>0.02</v>
      </c>
      <c r="W2502" s="1" t="s">
        <v>177</v>
      </c>
      <c r="X2502" s="1" t="str">
        <f t="shared" si="1220"/>
        <v>No</v>
      </c>
      <c r="AB2502" t="s">
        <v>356</v>
      </c>
      <c r="AC2502" t="str">
        <f t="shared" si="1224"/>
        <v>No</v>
      </c>
      <c r="AD2502" t="str">
        <f t="shared" si="1203"/>
        <v>No</v>
      </c>
      <c r="AE2502" t="str">
        <f t="shared" si="1204"/>
        <v>Yes</v>
      </c>
      <c r="AF2502" t="str">
        <f t="shared" si="1205"/>
        <v>Yes</v>
      </c>
      <c r="AG2502" t="str">
        <f t="shared" si="1206"/>
        <v>No</v>
      </c>
      <c r="AH2502" t="s">
        <v>349</v>
      </c>
      <c r="AI2502" t="s">
        <v>348</v>
      </c>
      <c r="AJ2502" t="str">
        <f t="shared" si="1197"/>
        <v/>
      </c>
      <c r="AK2502" t="str">
        <f t="shared" si="1217"/>
        <v/>
      </c>
      <c r="AL2502" t="str">
        <f t="shared" si="1218"/>
        <v>Consumer</v>
      </c>
      <c r="AM2502" t="str">
        <f t="shared" si="1210"/>
        <v>Industrial</v>
      </c>
      <c r="AN2502" t="str">
        <f t="shared" si="1211"/>
        <v/>
      </c>
      <c r="AO2502" t="str">
        <f t="shared" si="1212"/>
        <v>PAH</v>
      </c>
      <c r="AP2502" t="str">
        <f t="shared" si="1213"/>
        <v/>
      </c>
    </row>
    <row r="2503" spans="1:42" hidden="1" x14ac:dyDescent="0.35">
      <c r="A2503" s="1">
        <v>465019092001201</v>
      </c>
      <c r="B2503" s="1" t="s">
        <v>591</v>
      </c>
      <c r="C2503" s="1" t="s">
        <v>592</v>
      </c>
      <c r="D2503" s="1">
        <v>2017</v>
      </c>
      <c r="E2503" s="1" t="s">
        <v>618</v>
      </c>
      <c r="F2503" s="1">
        <v>67450</v>
      </c>
      <c r="G2503" s="1" t="s">
        <v>246</v>
      </c>
      <c r="H2503" s="1" t="s">
        <v>84</v>
      </c>
      <c r="I2503" s="1" t="s">
        <v>597</v>
      </c>
      <c r="J2503" s="1">
        <v>2440</v>
      </c>
      <c r="K2503" s="1" t="s">
        <v>345</v>
      </c>
      <c r="L2503" s="1" t="s">
        <v>561</v>
      </c>
      <c r="M2503" s="1"/>
      <c r="N2503" s="1" t="s">
        <v>606</v>
      </c>
      <c r="O2503" s="1" t="str">
        <f t="shared" si="1221"/>
        <v>No</v>
      </c>
      <c r="P2503" s="1" t="s">
        <v>722</v>
      </c>
      <c r="Q2503" s="1">
        <v>27</v>
      </c>
      <c r="R2503" s="1">
        <f t="shared" si="1196"/>
        <v>0</v>
      </c>
      <c r="S2503" s="1">
        <v>26</v>
      </c>
      <c r="T2503" s="1" t="s">
        <v>30</v>
      </c>
      <c r="U2503" s="1">
        <f t="shared" ref="U2503:V2507" si="1225">R2503/1000</f>
        <v>0</v>
      </c>
      <c r="V2503" s="1">
        <f t="shared" si="1225"/>
        <v>2.5999999999999999E-2</v>
      </c>
      <c r="W2503" s="1" t="s">
        <v>231</v>
      </c>
      <c r="X2503" s="1" t="str">
        <f t="shared" si="1220"/>
        <v>No</v>
      </c>
      <c r="AB2503" t="s">
        <v>424</v>
      </c>
      <c r="AC2503" t="str">
        <f t="shared" si="1224"/>
        <v>No</v>
      </c>
      <c r="AD2503" t="str">
        <f t="shared" si="1203"/>
        <v>No</v>
      </c>
      <c r="AE2503" t="str">
        <f t="shared" si="1204"/>
        <v>No</v>
      </c>
      <c r="AF2503" t="str">
        <f t="shared" si="1205"/>
        <v>Yes</v>
      </c>
      <c r="AG2503" t="str">
        <f t="shared" si="1206"/>
        <v>Yes</v>
      </c>
      <c r="AH2503" s="1" t="s">
        <v>348</v>
      </c>
      <c r="AI2503" t="s">
        <v>348</v>
      </c>
      <c r="AJ2503" t="str">
        <f t="shared" si="1197"/>
        <v/>
      </c>
      <c r="AK2503" t="str">
        <f t="shared" si="1217"/>
        <v/>
      </c>
      <c r="AL2503" t="str">
        <f t="shared" si="1218"/>
        <v/>
      </c>
      <c r="AM2503" t="str">
        <f t="shared" si="1210"/>
        <v>Industrial</v>
      </c>
      <c r="AN2503" t="str">
        <f t="shared" si="1211"/>
        <v>Pharmaceutical</v>
      </c>
      <c r="AO2503" t="str">
        <f t="shared" si="1212"/>
        <v/>
      </c>
      <c r="AP2503" t="str">
        <f t="shared" si="1213"/>
        <v/>
      </c>
    </row>
    <row r="2504" spans="1:42" hidden="1" x14ac:dyDescent="0.35">
      <c r="A2504" s="1">
        <v>465019092001201</v>
      </c>
      <c r="B2504" s="1" t="s">
        <v>591</v>
      </c>
      <c r="C2504" s="1" t="s">
        <v>592</v>
      </c>
      <c r="D2504" s="1">
        <v>2017</v>
      </c>
      <c r="E2504" s="1" t="s">
        <v>618</v>
      </c>
      <c r="F2504" s="1">
        <v>67529</v>
      </c>
      <c r="G2504" s="1" t="s">
        <v>312</v>
      </c>
      <c r="H2504" s="1" t="s">
        <v>146</v>
      </c>
      <c r="I2504" s="1" t="s">
        <v>597</v>
      </c>
      <c r="J2504" s="1">
        <v>2440</v>
      </c>
      <c r="K2504" s="1" t="s">
        <v>345</v>
      </c>
      <c r="L2504" s="1" t="s">
        <v>345</v>
      </c>
      <c r="M2504" s="1"/>
      <c r="N2504" s="1" t="s">
        <v>606</v>
      </c>
      <c r="O2504" s="1" t="str">
        <f t="shared" si="1221"/>
        <v>No</v>
      </c>
      <c r="P2504" s="1" t="s">
        <v>722</v>
      </c>
      <c r="Q2504" s="1">
        <v>20</v>
      </c>
      <c r="R2504" s="1">
        <f t="shared" si="1196"/>
        <v>0</v>
      </c>
      <c r="S2504" s="1">
        <v>30</v>
      </c>
      <c r="T2504" s="1" t="s">
        <v>30</v>
      </c>
      <c r="U2504" s="1">
        <f t="shared" si="1225"/>
        <v>0</v>
      </c>
      <c r="V2504" s="1">
        <f t="shared" si="1225"/>
        <v>0.03</v>
      </c>
      <c r="W2504" s="1" t="s">
        <v>231</v>
      </c>
      <c r="X2504" s="1" t="str">
        <f t="shared" si="1220"/>
        <v>No</v>
      </c>
      <c r="AB2504" s="1" t="s">
        <v>448</v>
      </c>
      <c r="AC2504" t="str">
        <f t="shared" si="1224"/>
        <v>No</v>
      </c>
      <c r="AD2504" t="str">
        <f t="shared" si="1203"/>
        <v>No</v>
      </c>
      <c r="AE2504" t="str">
        <f t="shared" si="1204"/>
        <v>No</v>
      </c>
      <c r="AF2504" t="str">
        <f t="shared" si="1205"/>
        <v>No</v>
      </c>
      <c r="AG2504" t="str">
        <f t="shared" si="1206"/>
        <v>Yes</v>
      </c>
      <c r="AH2504" s="1" t="s">
        <v>348</v>
      </c>
      <c r="AI2504" t="s">
        <v>348</v>
      </c>
      <c r="AJ2504" t="str">
        <f t="shared" si="1197"/>
        <v/>
      </c>
      <c r="AK2504" t="str">
        <f t="shared" si="1217"/>
        <v/>
      </c>
      <c r="AL2504" t="str">
        <f t="shared" si="1218"/>
        <v/>
      </c>
      <c r="AM2504" t="str">
        <f t="shared" si="1210"/>
        <v/>
      </c>
      <c r="AN2504" t="str">
        <f t="shared" si="1211"/>
        <v>Pharmaceutical</v>
      </c>
      <c r="AO2504" t="str">
        <f t="shared" si="1212"/>
        <v/>
      </c>
      <c r="AP2504" t="str">
        <f t="shared" si="1213"/>
        <v/>
      </c>
    </row>
    <row r="2505" spans="1:42" hidden="1" x14ac:dyDescent="0.35">
      <c r="A2505" s="1">
        <v>465019092001201</v>
      </c>
      <c r="B2505" s="1" t="s">
        <v>591</v>
      </c>
      <c r="C2505" s="1" t="s">
        <v>592</v>
      </c>
      <c r="D2505" s="1">
        <v>2017</v>
      </c>
      <c r="E2505" s="1" t="s">
        <v>618</v>
      </c>
      <c r="F2505" s="1">
        <v>67521</v>
      </c>
      <c r="G2505" s="1" t="s">
        <v>305</v>
      </c>
      <c r="H2505" s="1" t="s">
        <v>139</v>
      </c>
      <c r="I2505" s="1" t="s">
        <v>597</v>
      </c>
      <c r="J2505" s="1">
        <v>2440</v>
      </c>
      <c r="K2505" s="1" t="s">
        <v>345</v>
      </c>
      <c r="L2505" s="1" t="s">
        <v>345</v>
      </c>
      <c r="M2505" s="1"/>
      <c r="N2505" s="1" t="s">
        <v>606</v>
      </c>
      <c r="O2505" s="1" t="str">
        <f t="shared" si="1221"/>
        <v>No</v>
      </c>
      <c r="P2505" s="1" t="s">
        <v>722</v>
      </c>
      <c r="Q2505" s="1">
        <v>80</v>
      </c>
      <c r="R2505" s="1">
        <f t="shared" si="1196"/>
        <v>0</v>
      </c>
      <c r="S2505" s="1">
        <v>80</v>
      </c>
      <c r="T2505" s="1" t="s">
        <v>30</v>
      </c>
      <c r="U2505" s="1">
        <f t="shared" si="1225"/>
        <v>0</v>
      </c>
      <c r="V2505" s="1">
        <f t="shared" si="1225"/>
        <v>0.08</v>
      </c>
      <c r="W2505" s="1" t="s">
        <v>231</v>
      </c>
      <c r="X2505" s="1" t="str">
        <f t="shared" si="1220"/>
        <v>No</v>
      </c>
      <c r="AB2505" t="s">
        <v>481</v>
      </c>
      <c r="AC2505" t="str">
        <f t="shared" si="1224"/>
        <v>No</v>
      </c>
      <c r="AD2505" t="str">
        <f t="shared" si="1203"/>
        <v>No</v>
      </c>
      <c r="AE2505" t="str">
        <f t="shared" si="1204"/>
        <v>No</v>
      </c>
      <c r="AF2505" t="str">
        <f t="shared" si="1205"/>
        <v>No</v>
      </c>
      <c r="AG2505" t="str">
        <f t="shared" si="1206"/>
        <v>Yes</v>
      </c>
      <c r="AH2505" s="1" t="s">
        <v>348</v>
      </c>
      <c r="AI2505" t="s">
        <v>348</v>
      </c>
      <c r="AJ2505" t="str">
        <f t="shared" si="1197"/>
        <v/>
      </c>
      <c r="AK2505" t="str">
        <f t="shared" si="1217"/>
        <v/>
      </c>
      <c r="AL2505" t="str">
        <f t="shared" si="1218"/>
        <v/>
      </c>
      <c r="AM2505" t="str">
        <f t="shared" si="1210"/>
        <v/>
      </c>
      <c r="AN2505" t="str">
        <f t="shared" si="1211"/>
        <v>Pharmaceutical</v>
      </c>
      <c r="AO2505" t="str">
        <f t="shared" si="1212"/>
        <v/>
      </c>
      <c r="AP2505" t="str">
        <f t="shared" si="1213"/>
        <v/>
      </c>
    </row>
    <row r="2506" spans="1:42" hidden="1" x14ac:dyDescent="0.35">
      <c r="A2506" s="1">
        <v>465019092001201</v>
      </c>
      <c r="B2506" s="1" t="s">
        <v>591</v>
      </c>
      <c r="C2506" s="1" t="s">
        <v>592</v>
      </c>
      <c r="D2506" s="1">
        <v>2017</v>
      </c>
      <c r="E2506" s="1" t="s">
        <v>618</v>
      </c>
      <c r="F2506" s="1">
        <v>68001</v>
      </c>
      <c r="G2506" s="1" t="s">
        <v>322</v>
      </c>
      <c r="H2506" s="1" t="s">
        <v>153</v>
      </c>
      <c r="I2506" s="1" t="s">
        <v>597</v>
      </c>
      <c r="J2506" s="1">
        <v>2440</v>
      </c>
      <c r="K2506" s="1" t="s">
        <v>345</v>
      </c>
      <c r="L2506" s="1" t="s">
        <v>561</v>
      </c>
      <c r="M2506" s="1"/>
      <c r="N2506" s="1" t="s">
        <v>606</v>
      </c>
      <c r="O2506" s="1" t="str">
        <f t="shared" si="1221"/>
        <v>No</v>
      </c>
      <c r="P2506" s="1" t="s">
        <v>722</v>
      </c>
      <c r="Q2506" s="1">
        <v>80</v>
      </c>
      <c r="R2506" s="1">
        <f t="shared" si="1196"/>
        <v>0</v>
      </c>
      <c r="S2506" s="1">
        <v>80</v>
      </c>
      <c r="T2506" s="1" t="s">
        <v>30</v>
      </c>
      <c r="U2506" s="1">
        <f t="shared" si="1225"/>
        <v>0</v>
      </c>
      <c r="V2506" s="1">
        <f t="shared" si="1225"/>
        <v>0.08</v>
      </c>
      <c r="W2506" s="1" t="s">
        <v>318</v>
      </c>
      <c r="X2506" s="1" t="str">
        <f t="shared" si="1220"/>
        <v>No</v>
      </c>
      <c r="AB2506" t="s">
        <v>493</v>
      </c>
      <c r="AC2506" t="str">
        <f t="shared" si="1224"/>
        <v>No</v>
      </c>
      <c r="AD2506" t="str">
        <f t="shared" si="1203"/>
        <v>No</v>
      </c>
      <c r="AE2506" t="str">
        <f t="shared" si="1204"/>
        <v>No</v>
      </c>
      <c r="AF2506" t="str">
        <f t="shared" si="1205"/>
        <v>Yes</v>
      </c>
      <c r="AG2506" t="str">
        <f t="shared" si="1206"/>
        <v>Yes</v>
      </c>
      <c r="AH2506" s="1" t="s">
        <v>348</v>
      </c>
      <c r="AI2506" t="s">
        <v>348</v>
      </c>
      <c r="AJ2506" t="str">
        <f t="shared" si="1197"/>
        <v/>
      </c>
      <c r="AK2506" t="str">
        <f t="shared" si="1217"/>
        <v/>
      </c>
      <c r="AL2506" t="str">
        <f t="shared" si="1218"/>
        <v/>
      </c>
      <c r="AM2506" t="str">
        <f t="shared" si="1210"/>
        <v>Industrial</v>
      </c>
      <c r="AN2506" t="str">
        <f t="shared" si="1211"/>
        <v>Pharmaceutical</v>
      </c>
      <c r="AO2506" t="str">
        <f t="shared" si="1212"/>
        <v/>
      </c>
      <c r="AP2506" t="str">
        <f t="shared" si="1213"/>
        <v/>
      </c>
    </row>
    <row r="2507" spans="1:42" hidden="1" x14ac:dyDescent="0.35">
      <c r="A2507" s="1">
        <v>465019092001201</v>
      </c>
      <c r="B2507" s="1" t="s">
        <v>591</v>
      </c>
      <c r="C2507" s="1" t="s">
        <v>592</v>
      </c>
      <c r="D2507" s="1">
        <v>2017</v>
      </c>
      <c r="E2507" s="1" t="s">
        <v>618</v>
      </c>
      <c r="F2507" s="1">
        <v>68002</v>
      </c>
      <c r="G2507" s="1" t="s">
        <v>323</v>
      </c>
      <c r="H2507" s="1" t="s">
        <v>154</v>
      </c>
      <c r="I2507" s="1" t="s">
        <v>597</v>
      </c>
      <c r="J2507" s="1">
        <v>2440</v>
      </c>
      <c r="K2507" s="1" t="s">
        <v>345</v>
      </c>
      <c r="L2507" s="1" t="s">
        <v>345</v>
      </c>
      <c r="M2507" s="1"/>
      <c r="N2507" s="1" t="s">
        <v>606</v>
      </c>
      <c r="O2507" s="1" t="str">
        <f t="shared" si="1221"/>
        <v>No</v>
      </c>
      <c r="P2507" s="1" t="s">
        <v>722</v>
      </c>
      <c r="Q2507" s="1">
        <v>58</v>
      </c>
      <c r="R2507" s="1">
        <f t="shared" ref="R2507:R2568" si="1226">IF(O2507="No", 0, Q2507)</f>
        <v>0</v>
      </c>
      <c r="S2507" s="1">
        <v>58</v>
      </c>
      <c r="T2507" s="1" t="s">
        <v>30</v>
      </c>
      <c r="U2507" s="1">
        <f t="shared" si="1225"/>
        <v>0</v>
      </c>
      <c r="V2507" s="1">
        <f t="shared" si="1225"/>
        <v>5.8000000000000003E-2</v>
      </c>
      <c r="W2507" s="1" t="s">
        <v>318</v>
      </c>
      <c r="X2507" s="1" t="str">
        <f t="shared" si="1220"/>
        <v>No</v>
      </c>
      <c r="AB2507" t="s">
        <v>494</v>
      </c>
      <c r="AC2507" t="str">
        <f t="shared" si="1224"/>
        <v>No</v>
      </c>
      <c r="AD2507" t="str">
        <f t="shared" si="1203"/>
        <v>No</v>
      </c>
      <c r="AE2507" t="str">
        <f t="shared" si="1204"/>
        <v>No</v>
      </c>
      <c r="AF2507" t="str">
        <f t="shared" si="1205"/>
        <v>No</v>
      </c>
      <c r="AG2507" t="str">
        <f t="shared" si="1206"/>
        <v>Yes</v>
      </c>
      <c r="AH2507" s="1" t="s">
        <v>348</v>
      </c>
      <c r="AI2507" t="s">
        <v>348</v>
      </c>
      <c r="AJ2507" t="str">
        <f t="shared" si="1197"/>
        <v/>
      </c>
      <c r="AK2507" t="str">
        <f t="shared" si="1217"/>
        <v/>
      </c>
      <c r="AL2507" t="str">
        <f t="shared" si="1218"/>
        <v/>
      </c>
      <c r="AM2507" t="str">
        <f t="shared" si="1210"/>
        <v/>
      </c>
      <c r="AN2507" t="str">
        <f t="shared" si="1211"/>
        <v>Pharmaceutical</v>
      </c>
      <c r="AO2507" t="str">
        <f t="shared" si="1212"/>
        <v/>
      </c>
      <c r="AP2507" t="str">
        <f t="shared" si="1213"/>
        <v/>
      </c>
    </row>
    <row r="2508" spans="1:42" hidden="1" x14ac:dyDescent="0.35">
      <c r="A2508" s="1">
        <v>465019092001201</v>
      </c>
      <c r="B2508" s="1" t="s">
        <v>591</v>
      </c>
      <c r="C2508" s="1" t="s">
        <v>592</v>
      </c>
      <c r="D2508" s="1">
        <v>2017</v>
      </c>
      <c r="E2508" s="1" t="s">
        <v>618</v>
      </c>
      <c r="F2508" s="1">
        <v>62823</v>
      </c>
      <c r="G2508" s="1" t="s">
        <v>602</v>
      </c>
      <c r="H2508" s="1" t="s">
        <v>57</v>
      </c>
      <c r="I2508" s="1" t="s">
        <v>596</v>
      </c>
      <c r="J2508" s="1">
        <v>4433</v>
      </c>
      <c r="K2508" s="1" t="s">
        <v>614</v>
      </c>
      <c r="L2508" s="1" t="s">
        <v>548</v>
      </c>
      <c r="M2508" s="1"/>
      <c r="N2508" s="1" t="s">
        <v>606</v>
      </c>
      <c r="O2508" s="1" t="str">
        <f t="shared" si="1221"/>
        <v>No</v>
      </c>
      <c r="P2508" s="1" t="s">
        <v>722</v>
      </c>
      <c r="Q2508" s="1">
        <v>0.04</v>
      </c>
      <c r="R2508" s="1">
        <f t="shared" si="1226"/>
        <v>0</v>
      </c>
      <c r="S2508" s="1">
        <v>0.04</v>
      </c>
      <c r="T2508" s="1" t="s">
        <v>7</v>
      </c>
      <c r="U2508" s="1">
        <f>R2508/1</f>
        <v>0</v>
      </c>
      <c r="V2508" s="1">
        <f>S2508</f>
        <v>0.04</v>
      </c>
      <c r="W2508" s="1" t="s">
        <v>177</v>
      </c>
      <c r="X2508" s="1" t="str">
        <f t="shared" si="1220"/>
        <v>No</v>
      </c>
      <c r="AB2508" t="s">
        <v>396</v>
      </c>
      <c r="AC2508" t="str">
        <f t="shared" si="1224"/>
        <v>No</v>
      </c>
      <c r="AD2508" t="str">
        <f t="shared" si="1203"/>
        <v>Yes</v>
      </c>
      <c r="AE2508" t="str">
        <f t="shared" si="1204"/>
        <v>Yes</v>
      </c>
      <c r="AF2508" t="str">
        <f t="shared" si="1205"/>
        <v>Yes</v>
      </c>
      <c r="AG2508" t="str">
        <f t="shared" si="1206"/>
        <v>Yes</v>
      </c>
      <c r="AH2508" s="1" t="s">
        <v>348</v>
      </c>
      <c r="AI2508" t="s">
        <v>348</v>
      </c>
      <c r="AJ2508" t="str">
        <f t="shared" si="1197"/>
        <v/>
      </c>
      <c r="AK2508" t="str">
        <f t="shared" si="1217"/>
        <v>PCP</v>
      </c>
      <c r="AL2508" t="str">
        <f t="shared" si="1218"/>
        <v>Consumer</v>
      </c>
      <c r="AM2508" t="str">
        <f t="shared" si="1210"/>
        <v>Industrial</v>
      </c>
      <c r="AN2508" t="str">
        <f t="shared" si="1211"/>
        <v>Pharmaceutical</v>
      </c>
      <c r="AO2508" t="str">
        <f t="shared" si="1212"/>
        <v/>
      </c>
      <c r="AP2508" t="str">
        <f t="shared" si="1213"/>
        <v/>
      </c>
    </row>
    <row r="2509" spans="1:42" hidden="1" x14ac:dyDescent="0.35">
      <c r="A2509" s="1">
        <v>465019092001201</v>
      </c>
      <c r="B2509" s="1" t="s">
        <v>591</v>
      </c>
      <c r="C2509" s="1" t="s">
        <v>592</v>
      </c>
      <c r="D2509" s="1">
        <v>2017</v>
      </c>
      <c r="E2509" s="1" t="s">
        <v>618</v>
      </c>
      <c r="F2509" s="1">
        <v>67506</v>
      </c>
      <c r="G2509" s="1" t="s">
        <v>293</v>
      </c>
      <c r="H2509" s="1" t="s">
        <v>129</v>
      </c>
      <c r="I2509" s="1" t="s">
        <v>597</v>
      </c>
      <c r="J2509" s="1">
        <v>2440</v>
      </c>
      <c r="K2509" s="1" t="s">
        <v>345</v>
      </c>
      <c r="L2509" s="1" t="s">
        <v>345</v>
      </c>
      <c r="M2509" s="1"/>
      <c r="N2509" s="1" t="s">
        <v>606</v>
      </c>
      <c r="O2509" s="1" t="str">
        <f t="shared" si="1221"/>
        <v>No</v>
      </c>
      <c r="P2509" s="1" t="s">
        <v>722</v>
      </c>
      <c r="Q2509" s="1">
        <v>80</v>
      </c>
      <c r="R2509" s="1">
        <f t="shared" si="1226"/>
        <v>0</v>
      </c>
      <c r="S2509" s="1">
        <v>40</v>
      </c>
      <c r="T2509" s="1" t="s">
        <v>30</v>
      </c>
      <c r="U2509" s="1">
        <f t="shared" ref="U2509:V2512" si="1227">R2509/1000</f>
        <v>0</v>
      </c>
      <c r="V2509" s="1">
        <f t="shared" si="1227"/>
        <v>0.04</v>
      </c>
      <c r="W2509" s="1" t="s">
        <v>231</v>
      </c>
      <c r="X2509" s="1" t="str">
        <f t="shared" si="1220"/>
        <v>No</v>
      </c>
      <c r="AB2509" t="s">
        <v>468</v>
      </c>
      <c r="AC2509" t="str">
        <f>IF(ISNUMBER(SEARCH("Pesticide, active_ingredient", AB2509)), "Yes", "No")</f>
        <v>No</v>
      </c>
      <c r="AD2509" t="str">
        <f t="shared" si="1203"/>
        <v>No</v>
      </c>
      <c r="AE2509" t="str">
        <f t="shared" si="1204"/>
        <v>No</v>
      </c>
      <c r="AF2509" t="str">
        <f t="shared" si="1205"/>
        <v>No</v>
      </c>
      <c r="AG2509" t="str">
        <f t="shared" si="1206"/>
        <v>Yes</v>
      </c>
      <c r="AH2509" s="1" t="s">
        <v>348</v>
      </c>
      <c r="AI2509" t="s">
        <v>348</v>
      </c>
      <c r="AJ2509" t="str">
        <f t="shared" ref="AJ2509:AJ2572" si="1228">IF(AC2509="Yes", "Pesticide", "")</f>
        <v/>
      </c>
      <c r="AK2509" t="str">
        <f t="shared" si="1217"/>
        <v/>
      </c>
      <c r="AL2509" t="str">
        <f t="shared" si="1218"/>
        <v/>
      </c>
      <c r="AM2509" t="str">
        <f t="shared" si="1210"/>
        <v/>
      </c>
      <c r="AN2509" t="str">
        <f t="shared" si="1211"/>
        <v>Pharmaceutical</v>
      </c>
      <c r="AO2509" t="str">
        <f t="shared" si="1212"/>
        <v/>
      </c>
      <c r="AP2509" t="str">
        <f t="shared" si="1213"/>
        <v/>
      </c>
    </row>
    <row r="2510" spans="1:42" hidden="1" x14ac:dyDescent="0.35">
      <c r="A2510" s="1">
        <v>465019092001201</v>
      </c>
      <c r="B2510" s="1" t="s">
        <v>591</v>
      </c>
      <c r="C2510" s="1" t="s">
        <v>592</v>
      </c>
      <c r="D2510" s="1">
        <v>2017</v>
      </c>
      <c r="E2510" s="1" t="s">
        <v>618</v>
      </c>
      <c r="F2510" s="1">
        <v>67459</v>
      </c>
      <c r="G2510" s="1" t="s">
        <v>254</v>
      </c>
      <c r="H2510" s="1" t="s">
        <v>92</v>
      </c>
      <c r="I2510" s="1" t="s">
        <v>597</v>
      </c>
      <c r="J2510" s="1">
        <v>2440</v>
      </c>
      <c r="K2510" s="1" t="s">
        <v>345</v>
      </c>
      <c r="L2510" s="1" t="s">
        <v>565</v>
      </c>
      <c r="M2510" s="1"/>
      <c r="N2510" s="1" t="s">
        <v>606</v>
      </c>
      <c r="O2510" s="1" t="str">
        <f t="shared" si="1221"/>
        <v>No</v>
      </c>
      <c r="P2510" s="1" t="s">
        <v>722</v>
      </c>
      <c r="Q2510" s="1">
        <v>200</v>
      </c>
      <c r="R2510" s="1">
        <f t="shared" si="1226"/>
        <v>0</v>
      </c>
      <c r="S2510" s="1">
        <v>147</v>
      </c>
      <c r="T2510" s="1" t="s">
        <v>30</v>
      </c>
      <c r="U2510" s="1">
        <f t="shared" si="1227"/>
        <v>0</v>
      </c>
      <c r="V2510" s="1">
        <f t="shared" si="1227"/>
        <v>0.14699999999999999</v>
      </c>
      <c r="W2510" s="1" t="s">
        <v>231</v>
      </c>
      <c r="X2510" s="1" t="str">
        <f t="shared" si="1220"/>
        <v>No</v>
      </c>
      <c r="AB2510" t="s">
        <v>430</v>
      </c>
      <c r="AC2510" s="1" t="s">
        <v>349</v>
      </c>
      <c r="AD2510" t="str">
        <f t="shared" si="1203"/>
        <v>Yes</v>
      </c>
      <c r="AE2510" t="str">
        <f t="shared" si="1204"/>
        <v>No</v>
      </c>
      <c r="AF2510" t="str">
        <f t="shared" si="1205"/>
        <v>Yes</v>
      </c>
      <c r="AG2510" t="str">
        <f t="shared" si="1206"/>
        <v>Yes</v>
      </c>
      <c r="AH2510" s="1" t="s">
        <v>348</v>
      </c>
      <c r="AI2510" t="s">
        <v>348</v>
      </c>
      <c r="AJ2510" t="str">
        <f t="shared" si="1228"/>
        <v>Pesticide</v>
      </c>
      <c r="AK2510" t="str">
        <f t="shared" si="1217"/>
        <v>PCP</v>
      </c>
      <c r="AL2510" t="str">
        <f t="shared" si="1218"/>
        <v/>
      </c>
      <c r="AM2510" t="str">
        <f t="shared" si="1210"/>
        <v>Industrial</v>
      </c>
      <c r="AN2510" t="str">
        <f t="shared" si="1211"/>
        <v>Pharmaceutical</v>
      </c>
      <c r="AO2510" t="str">
        <f t="shared" si="1212"/>
        <v/>
      </c>
      <c r="AP2510" t="str">
        <f t="shared" si="1213"/>
        <v/>
      </c>
    </row>
    <row r="2511" spans="1:42" hidden="1" x14ac:dyDescent="0.35">
      <c r="A2511" s="1">
        <v>465019092001201</v>
      </c>
      <c r="B2511" s="1" t="s">
        <v>591</v>
      </c>
      <c r="C2511" s="1" t="s">
        <v>592</v>
      </c>
      <c r="D2511" s="1">
        <v>2017</v>
      </c>
      <c r="E2511" s="1" t="s">
        <v>618</v>
      </c>
      <c r="F2511" s="1">
        <v>68005</v>
      </c>
      <c r="G2511" s="1" t="s">
        <v>324</v>
      </c>
      <c r="H2511" s="1" t="s">
        <v>155</v>
      </c>
      <c r="I2511" s="1" t="s">
        <v>597</v>
      </c>
      <c r="J2511" s="1">
        <v>2440</v>
      </c>
      <c r="K2511" s="1" t="s">
        <v>345</v>
      </c>
      <c r="L2511" s="1" t="s">
        <v>563</v>
      </c>
      <c r="M2511" s="1"/>
      <c r="N2511" s="1" t="s">
        <v>606</v>
      </c>
      <c r="O2511" s="1" t="str">
        <f t="shared" si="1221"/>
        <v>No</v>
      </c>
      <c r="P2511" s="1" t="s">
        <v>722</v>
      </c>
      <c r="Q2511" s="1">
        <v>7.4</v>
      </c>
      <c r="R2511" s="1">
        <f t="shared" si="1226"/>
        <v>0</v>
      </c>
      <c r="S2511" s="1">
        <v>7.4</v>
      </c>
      <c r="T2511" s="1" t="s">
        <v>30</v>
      </c>
      <c r="U2511" s="1">
        <f t="shared" si="1227"/>
        <v>0</v>
      </c>
      <c r="V2511" s="1">
        <f t="shared" si="1227"/>
        <v>7.4000000000000003E-3</v>
      </c>
      <c r="W2511" s="1" t="s">
        <v>318</v>
      </c>
      <c r="X2511" s="1" t="str">
        <f t="shared" si="1220"/>
        <v>No</v>
      </c>
      <c r="AB2511" t="s">
        <v>495</v>
      </c>
      <c r="AC2511" t="str">
        <f t="shared" ref="AC2511:AC2519" si="1229">IF(ISNUMBER(SEARCH("Pesticide, active_ingredient", AB2511)), "Yes", "No")</f>
        <v>No</v>
      </c>
      <c r="AD2511" t="str">
        <f t="shared" si="1203"/>
        <v>Yes</v>
      </c>
      <c r="AE2511" t="str">
        <f t="shared" si="1204"/>
        <v>No</v>
      </c>
      <c r="AF2511" t="str">
        <f t="shared" si="1205"/>
        <v>No</v>
      </c>
      <c r="AG2511" t="str">
        <f t="shared" si="1206"/>
        <v>Yes</v>
      </c>
      <c r="AH2511" s="1" t="s">
        <v>348</v>
      </c>
      <c r="AI2511" t="s">
        <v>348</v>
      </c>
      <c r="AJ2511" t="str">
        <f t="shared" si="1228"/>
        <v/>
      </c>
      <c r="AK2511" t="str">
        <f t="shared" si="1217"/>
        <v>PCP</v>
      </c>
      <c r="AL2511" t="str">
        <f t="shared" si="1218"/>
        <v/>
      </c>
      <c r="AM2511" t="str">
        <f t="shared" si="1210"/>
        <v/>
      </c>
      <c r="AN2511" t="str">
        <f t="shared" si="1211"/>
        <v>Pharmaceutical</v>
      </c>
      <c r="AO2511" t="str">
        <f t="shared" si="1212"/>
        <v/>
      </c>
      <c r="AP2511" t="str">
        <f t="shared" si="1213"/>
        <v/>
      </c>
    </row>
    <row r="2512" spans="1:42" hidden="1" x14ac:dyDescent="0.35">
      <c r="A2512" s="1">
        <v>465019092001201</v>
      </c>
      <c r="B2512" s="1" t="s">
        <v>591</v>
      </c>
      <c r="C2512" s="1" t="s">
        <v>592</v>
      </c>
      <c r="D2512" s="1">
        <v>2017</v>
      </c>
      <c r="E2512" s="1" t="s">
        <v>618</v>
      </c>
      <c r="F2512" s="1">
        <v>67481</v>
      </c>
      <c r="G2512" s="1" t="s">
        <v>272</v>
      </c>
      <c r="H2512" s="1" t="s">
        <v>108</v>
      </c>
      <c r="I2512" s="1" t="s">
        <v>597</v>
      </c>
      <c r="J2512" s="1">
        <v>2440</v>
      </c>
      <c r="K2512" s="1" t="s">
        <v>345</v>
      </c>
      <c r="L2512" s="1" t="s">
        <v>345</v>
      </c>
      <c r="M2512" s="1"/>
      <c r="N2512" s="1" t="s">
        <v>606</v>
      </c>
      <c r="O2512" s="1" t="str">
        <f t="shared" si="1221"/>
        <v>No</v>
      </c>
      <c r="P2512" s="1" t="s">
        <v>722</v>
      </c>
      <c r="Q2512" s="1">
        <v>145</v>
      </c>
      <c r="R2512" s="1">
        <f t="shared" si="1226"/>
        <v>0</v>
      </c>
      <c r="S2512" s="1">
        <v>145</v>
      </c>
      <c r="T2512" s="1" t="s">
        <v>30</v>
      </c>
      <c r="U2512" s="1">
        <f t="shared" si="1227"/>
        <v>0</v>
      </c>
      <c r="V2512" s="1">
        <f t="shared" si="1227"/>
        <v>0.14499999999999999</v>
      </c>
      <c r="W2512" s="1" t="s">
        <v>231</v>
      </c>
      <c r="X2512" s="1" t="str">
        <f t="shared" si="1220"/>
        <v>No</v>
      </c>
      <c r="AB2512" s="1" t="s">
        <v>448</v>
      </c>
      <c r="AC2512" t="str">
        <f t="shared" si="1229"/>
        <v>No</v>
      </c>
      <c r="AD2512" t="str">
        <f t="shared" si="1203"/>
        <v>No</v>
      </c>
      <c r="AE2512" t="str">
        <f t="shared" si="1204"/>
        <v>No</v>
      </c>
      <c r="AF2512" t="str">
        <f t="shared" si="1205"/>
        <v>No</v>
      </c>
      <c r="AG2512" t="str">
        <f t="shared" si="1206"/>
        <v>Yes</v>
      </c>
      <c r="AH2512" s="1" t="s">
        <v>348</v>
      </c>
      <c r="AI2512" t="s">
        <v>348</v>
      </c>
      <c r="AJ2512" t="str">
        <f t="shared" si="1228"/>
        <v/>
      </c>
      <c r="AK2512" t="str">
        <f t="shared" si="1217"/>
        <v/>
      </c>
      <c r="AL2512" t="str">
        <f t="shared" si="1218"/>
        <v/>
      </c>
      <c r="AM2512" t="str">
        <f t="shared" si="1210"/>
        <v/>
      </c>
      <c r="AN2512" t="str">
        <f t="shared" si="1211"/>
        <v>Pharmaceutical</v>
      </c>
      <c r="AO2512" t="str">
        <f t="shared" si="1212"/>
        <v/>
      </c>
      <c r="AP2512" t="str">
        <f t="shared" si="1213"/>
        <v/>
      </c>
    </row>
    <row r="2513" spans="1:42" hidden="1" x14ac:dyDescent="0.35">
      <c r="A2513" s="1">
        <v>465019092001201</v>
      </c>
      <c r="B2513" s="1" t="s">
        <v>591</v>
      </c>
      <c r="C2513" s="1" t="s">
        <v>592</v>
      </c>
      <c r="D2513" s="1">
        <v>2017</v>
      </c>
      <c r="E2513" s="1" t="s">
        <v>618</v>
      </c>
      <c r="F2513" s="1">
        <v>62824</v>
      </c>
      <c r="G2513" s="1" t="s">
        <v>220</v>
      </c>
      <c r="H2513" s="10" t="s">
        <v>58</v>
      </c>
      <c r="I2513" s="1" t="s">
        <v>596</v>
      </c>
      <c r="J2513" s="1">
        <v>4433</v>
      </c>
      <c r="K2513" s="1" t="s">
        <v>614</v>
      </c>
      <c r="L2513" s="1" t="s">
        <v>548</v>
      </c>
      <c r="M2513" s="1" t="s">
        <v>554</v>
      </c>
      <c r="O2513" s="1" t="str">
        <f t="shared" ref="O2513:O2544" si="1230">IF(N2513="&lt;", "No", "Yes")</f>
        <v>Yes</v>
      </c>
      <c r="P2513" s="1" t="s">
        <v>349</v>
      </c>
      <c r="Q2513" s="1">
        <v>0.01</v>
      </c>
      <c r="R2513" s="1">
        <f t="shared" si="1226"/>
        <v>0.01</v>
      </c>
      <c r="S2513" s="1">
        <v>0.04</v>
      </c>
      <c r="T2513" s="1" t="s">
        <v>7</v>
      </c>
      <c r="U2513" s="1">
        <f>R2513/1</f>
        <v>0.01</v>
      </c>
      <c r="V2513" s="1">
        <f>S2513</f>
        <v>0.04</v>
      </c>
      <c r="W2513" s="1" t="s">
        <v>177</v>
      </c>
      <c r="X2513" s="1" t="str">
        <f t="shared" si="1220"/>
        <v>No</v>
      </c>
      <c r="AB2513" t="s">
        <v>397</v>
      </c>
      <c r="AC2513" t="str">
        <f t="shared" si="1229"/>
        <v>No</v>
      </c>
      <c r="AD2513" t="str">
        <f t="shared" si="1203"/>
        <v>Yes</v>
      </c>
      <c r="AE2513" t="str">
        <f t="shared" si="1204"/>
        <v>Yes</v>
      </c>
      <c r="AF2513" t="str">
        <f t="shared" si="1205"/>
        <v>Yes</v>
      </c>
      <c r="AG2513" t="str">
        <f t="shared" si="1206"/>
        <v>Yes</v>
      </c>
      <c r="AH2513" s="1" t="s">
        <v>348</v>
      </c>
      <c r="AI2513" t="s">
        <v>348</v>
      </c>
      <c r="AJ2513" t="str">
        <f t="shared" si="1228"/>
        <v/>
      </c>
      <c r="AK2513" t="str">
        <f t="shared" si="1217"/>
        <v>PCP</v>
      </c>
      <c r="AL2513" t="str">
        <f t="shared" si="1218"/>
        <v>Consumer</v>
      </c>
      <c r="AM2513" t="str">
        <f t="shared" si="1210"/>
        <v>Industrial</v>
      </c>
      <c r="AN2513" t="str">
        <f t="shared" si="1211"/>
        <v>Pharmaceutical</v>
      </c>
      <c r="AO2513" t="str">
        <f t="shared" si="1212"/>
        <v/>
      </c>
      <c r="AP2513" t="str">
        <f t="shared" si="1213"/>
        <v/>
      </c>
    </row>
    <row r="2514" spans="1:42" hidden="1" x14ac:dyDescent="0.35">
      <c r="A2514" s="1">
        <v>465019092001201</v>
      </c>
      <c r="B2514" s="1" t="s">
        <v>591</v>
      </c>
      <c r="C2514" s="1" t="s">
        <v>592</v>
      </c>
      <c r="D2514" s="1">
        <v>2017</v>
      </c>
      <c r="E2514" s="1" t="s">
        <v>618</v>
      </c>
      <c r="F2514" s="1">
        <v>62825</v>
      </c>
      <c r="G2514" s="1" t="s">
        <v>221</v>
      </c>
      <c r="H2514" s="1" t="s">
        <v>59</v>
      </c>
      <c r="I2514" s="1" t="s">
        <v>596</v>
      </c>
      <c r="J2514" s="1">
        <v>4433</v>
      </c>
      <c r="K2514" s="1" t="s">
        <v>614</v>
      </c>
      <c r="L2514" s="1" t="s">
        <v>555</v>
      </c>
      <c r="M2514" s="1"/>
      <c r="N2514" s="1" t="s">
        <v>606</v>
      </c>
      <c r="O2514" s="1" t="str">
        <f t="shared" si="1230"/>
        <v>No</v>
      </c>
      <c r="P2514" s="1" t="s">
        <v>722</v>
      </c>
      <c r="Q2514" s="1">
        <v>0.09</v>
      </c>
      <c r="R2514" s="1">
        <f t="shared" si="1226"/>
        <v>0</v>
      </c>
      <c r="S2514" s="1">
        <v>0.09</v>
      </c>
      <c r="T2514" s="1" t="s">
        <v>7</v>
      </c>
      <c r="U2514" s="1">
        <f>R2514/1</f>
        <v>0</v>
      </c>
      <c r="V2514" s="1">
        <f>S2514</f>
        <v>0.09</v>
      </c>
      <c r="W2514" s="1" t="s">
        <v>177</v>
      </c>
      <c r="X2514" s="1" t="str">
        <f t="shared" si="1220"/>
        <v>No</v>
      </c>
      <c r="AB2514" t="s">
        <v>398</v>
      </c>
      <c r="AC2514" t="str">
        <f t="shared" si="1229"/>
        <v>No</v>
      </c>
      <c r="AD2514" t="str">
        <f t="shared" si="1203"/>
        <v>No</v>
      </c>
      <c r="AE2514" t="str">
        <f t="shared" si="1204"/>
        <v>Yes</v>
      </c>
      <c r="AF2514" t="str">
        <f t="shared" si="1205"/>
        <v>Yes</v>
      </c>
      <c r="AG2514" t="str">
        <f t="shared" si="1206"/>
        <v>No</v>
      </c>
      <c r="AH2514" s="1" t="s">
        <v>348</v>
      </c>
      <c r="AI2514" t="s">
        <v>348</v>
      </c>
      <c r="AJ2514" t="str">
        <f t="shared" si="1228"/>
        <v/>
      </c>
      <c r="AK2514" t="str">
        <f t="shared" si="1217"/>
        <v/>
      </c>
      <c r="AL2514" t="str">
        <f t="shared" si="1218"/>
        <v>Consumer</v>
      </c>
      <c r="AM2514" t="str">
        <f t="shared" si="1210"/>
        <v>Industrial</v>
      </c>
      <c r="AN2514" t="str">
        <f t="shared" si="1211"/>
        <v/>
      </c>
      <c r="AO2514" t="str">
        <f t="shared" si="1212"/>
        <v/>
      </c>
      <c r="AP2514" t="str">
        <f t="shared" si="1213"/>
        <v/>
      </c>
    </row>
    <row r="2515" spans="1:42" hidden="1" x14ac:dyDescent="0.35">
      <c r="A2515" s="1">
        <v>465019092001201</v>
      </c>
      <c r="B2515" s="1" t="s">
        <v>591</v>
      </c>
      <c r="C2515" s="1" t="s">
        <v>592</v>
      </c>
      <c r="D2515" s="1">
        <v>2017</v>
      </c>
      <c r="E2515" s="1" t="s">
        <v>618</v>
      </c>
      <c r="F2515" s="1">
        <v>34408</v>
      </c>
      <c r="G2515" s="1" t="s">
        <v>186</v>
      </c>
      <c r="H2515" s="1" t="s">
        <v>16</v>
      </c>
      <c r="I2515" s="1" t="s">
        <v>596</v>
      </c>
      <c r="J2515" s="1">
        <v>4433</v>
      </c>
      <c r="K2515" s="1" t="s">
        <v>614</v>
      </c>
      <c r="L2515" s="1" t="s">
        <v>547</v>
      </c>
      <c r="M2515" s="1"/>
      <c r="N2515" s="1" t="s">
        <v>606</v>
      </c>
      <c r="O2515" s="1" t="str">
        <f t="shared" si="1230"/>
        <v>No</v>
      </c>
      <c r="P2515" s="1" t="s">
        <v>722</v>
      </c>
      <c r="Q2515" s="1">
        <v>0.05</v>
      </c>
      <c r="R2515" s="1">
        <f t="shared" si="1226"/>
        <v>0</v>
      </c>
      <c r="S2515" s="1">
        <v>0.05</v>
      </c>
      <c r="T2515" s="1" t="s">
        <v>7</v>
      </c>
      <c r="U2515" s="1">
        <f>R2515/1</f>
        <v>0</v>
      </c>
      <c r="V2515" s="1">
        <f>S2515</f>
        <v>0.05</v>
      </c>
      <c r="W2515" s="1" t="s">
        <v>177</v>
      </c>
      <c r="X2515" s="1" t="str">
        <f t="shared" si="1220"/>
        <v>No</v>
      </c>
      <c r="AB2515" t="s">
        <v>357</v>
      </c>
      <c r="AC2515" t="str">
        <f t="shared" si="1229"/>
        <v>No</v>
      </c>
      <c r="AD2515" t="str">
        <f t="shared" si="1203"/>
        <v>Yes</v>
      </c>
      <c r="AE2515" t="str">
        <f t="shared" si="1204"/>
        <v>Yes</v>
      </c>
      <c r="AF2515" t="str">
        <f t="shared" si="1205"/>
        <v>Yes</v>
      </c>
      <c r="AG2515" t="str">
        <f t="shared" si="1206"/>
        <v>No</v>
      </c>
      <c r="AH2515" t="s">
        <v>348</v>
      </c>
      <c r="AI2515" t="s">
        <v>348</v>
      </c>
      <c r="AJ2515" t="str">
        <f t="shared" si="1228"/>
        <v/>
      </c>
      <c r="AK2515" t="str">
        <f t="shared" si="1217"/>
        <v>PCP</v>
      </c>
      <c r="AL2515" t="str">
        <f t="shared" si="1218"/>
        <v>Consumer</v>
      </c>
      <c r="AM2515" t="str">
        <f t="shared" si="1210"/>
        <v>Industrial</v>
      </c>
      <c r="AN2515" t="str">
        <f t="shared" si="1211"/>
        <v/>
      </c>
      <c r="AO2515" t="str">
        <f t="shared" si="1212"/>
        <v/>
      </c>
      <c r="AP2515" t="str">
        <f t="shared" si="1213"/>
        <v/>
      </c>
    </row>
    <row r="2516" spans="1:42" hidden="1" x14ac:dyDescent="0.35">
      <c r="A2516" s="1">
        <v>465019092001201</v>
      </c>
      <c r="B2516" s="1" t="s">
        <v>591</v>
      </c>
      <c r="C2516" s="1" t="s">
        <v>592</v>
      </c>
      <c r="D2516" s="1">
        <v>2017</v>
      </c>
      <c r="E2516" s="1" t="s">
        <v>618</v>
      </c>
      <c r="F2516" s="1">
        <v>77223</v>
      </c>
      <c r="G2516" t="s">
        <v>662</v>
      </c>
      <c r="H2516" s="1" t="s">
        <v>172</v>
      </c>
      <c r="I2516" s="1" t="s">
        <v>596</v>
      </c>
      <c r="J2516" s="1">
        <v>4433</v>
      </c>
      <c r="K2516" s="1" t="s">
        <v>614</v>
      </c>
      <c r="L2516" s="1" t="s">
        <v>548</v>
      </c>
      <c r="M2516" s="1"/>
      <c r="N2516" s="1" t="s">
        <v>606</v>
      </c>
      <c r="O2516" s="1" t="str">
        <f t="shared" si="1230"/>
        <v>No</v>
      </c>
      <c r="P2516" s="1" t="s">
        <v>722</v>
      </c>
      <c r="Q2516" s="1">
        <v>0.04</v>
      </c>
      <c r="R2516" s="1">
        <f t="shared" si="1226"/>
        <v>0</v>
      </c>
      <c r="S2516" s="1">
        <v>0.04</v>
      </c>
      <c r="T2516" s="1" t="s">
        <v>7</v>
      </c>
      <c r="U2516" s="1">
        <f>R2516/1</f>
        <v>0</v>
      </c>
      <c r="V2516" s="1">
        <f>S2516</f>
        <v>0.04</v>
      </c>
      <c r="W2516" s="1" t="s">
        <v>318</v>
      </c>
      <c r="X2516" s="1" t="str">
        <f t="shared" si="1220"/>
        <v>No</v>
      </c>
      <c r="AB2516" t="s">
        <v>512</v>
      </c>
      <c r="AC2516" t="str">
        <f t="shared" si="1229"/>
        <v>No</v>
      </c>
      <c r="AD2516" t="str">
        <f t="shared" si="1203"/>
        <v>Yes</v>
      </c>
      <c r="AE2516" t="str">
        <f t="shared" si="1204"/>
        <v>Yes</v>
      </c>
      <c r="AF2516" t="str">
        <f t="shared" si="1205"/>
        <v>Yes</v>
      </c>
      <c r="AG2516" t="str">
        <f t="shared" si="1206"/>
        <v>Yes</v>
      </c>
      <c r="AH2516" s="1" t="s">
        <v>348</v>
      </c>
      <c r="AI2516" t="s">
        <v>348</v>
      </c>
      <c r="AJ2516" t="str">
        <f t="shared" si="1228"/>
        <v/>
      </c>
      <c r="AK2516" t="str">
        <f t="shared" si="1217"/>
        <v>PCP</v>
      </c>
      <c r="AL2516" t="str">
        <f t="shared" si="1218"/>
        <v>Consumer</v>
      </c>
      <c r="AM2516" t="str">
        <f t="shared" si="1210"/>
        <v>Industrial</v>
      </c>
      <c r="AN2516" t="str">
        <f t="shared" si="1211"/>
        <v>Pharmaceutical</v>
      </c>
      <c r="AO2516" t="str">
        <f t="shared" si="1212"/>
        <v/>
      </c>
      <c r="AP2516" t="str">
        <f t="shared" si="1213"/>
        <v/>
      </c>
    </row>
    <row r="2517" spans="1:42" hidden="1" x14ac:dyDescent="0.35">
      <c r="A2517" s="1">
        <v>465019092001201</v>
      </c>
      <c r="B2517" s="1" t="s">
        <v>591</v>
      </c>
      <c r="C2517" s="1" t="s">
        <v>592</v>
      </c>
      <c r="D2517" s="1">
        <v>2017</v>
      </c>
      <c r="E2517" s="1" t="s">
        <v>618</v>
      </c>
      <c r="F2517" s="1">
        <v>62826</v>
      </c>
      <c r="G2517" s="1" t="s">
        <v>222</v>
      </c>
      <c r="H2517" s="1" t="s">
        <v>60</v>
      </c>
      <c r="I2517" s="1" t="s">
        <v>596</v>
      </c>
      <c r="J2517" s="1">
        <v>4433</v>
      </c>
      <c r="K2517" s="1" t="s">
        <v>614</v>
      </c>
      <c r="L2517" s="1" t="s">
        <v>557</v>
      </c>
      <c r="M2517" s="1"/>
      <c r="N2517" s="1" t="s">
        <v>606</v>
      </c>
      <c r="O2517" s="1" t="str">
        <f t="shared" si="1230"/>
        <v>No</v>
      </c>
      <c r="P2517" s="1" t="s">
        <v>722</v>
      </c>
      <c r="Q2517" s="1">
        <v>0.8</v>
      </c>
      <c r="R2517" s="1">
        <f t="shared" si="1226"/>
        <v>0</v>
      </c>
      <c r="S2517" s="1">
        <v>0.8</v>
      </c>
      <c r="T2517" s="1" t="s">
        <v>7</v>
      </c>
      <c r="U2517" s="1">
        <f>R2517/1</f>
        <v>0</v>
      </c>
      <c r="V2517" s="1">
        <f>S2517</f>
        <v>0.8</v>
      </c>
      <c r="W2517" s="1" t="s">
        <v>177</v>
      </c>
      <c r="X2517" s="1" t="str">
        <f t="shared" si="1220"/>
        <v>No</v>
      </c>
      <c r="AB2517" t="s">
        <v>399</v>
      </c>
      <c r="AC2517" t="str">
        <f t="shared" si="1229"/>
        <v>No</v>
      </c>
      <c r="AD2517" t="str">
        <f t="shared" si="1203"/>
        <v>No</v>
      </c>
      <c r="AE2517" t="str">
        <f t="shared" si="1204"/>
        <v>Yes</v>
      </c>
      <c r="AF2517" t="str">
        <f t="shared" si="1205"/>
        <v>No</v>
      </c>
      <c r="AG2517" t="str">
        <f t="shared" si="1206"/>
        <v>Yes</v>
      </c>
      <c r="AH2517" s="1" t="s">
        <v>348</v>
      </c>
      <c r="AI2517" t="s">
        <v>348</v>
      </c>
      <c r="AJ2517" t="str">
        <f t="shared" si="1228"/>
        <v/>
      </c>
      <c r="AK2517" t="str">
        <f t="shared" si="1217"/>
        <v/>
      </c>
      <c r="AL2517" t="str">
        <f t="shared" si="1218"/>
        <v>Consumer</v>
      </c>
      <c r="AM2517" t="str">
        <f t="shared" si="1210"/>
        <v/>
      </c>
      <c r="AN2517" t="str">
        <f t="shared" si="1211"/>
        <v>Pharmaceutical</v>
      </c>
      <c r="AO2517" t="str">
        <f t="shared" si="1212"/>
        <v/>
      </c>
      <c r="AP2517" t="str">
        <f t="shared" si="1213"/>
        <v/>
      </c>
    </row>
    <row r="2518" spans="1:42" hidden="1" x14ac:dyDescent="0.35">
      <c r="A2518" s="1">
        <v>465019092001201</v>
      </c>
      <c r="B2518" s="1" t="s">
        <v>591</v>
      </c>
      <c r="C2518" s="1" t="s">
        <v>592</v>
      </c>
      <c r="D2518" s="1">
        <v>2017</v>
      </c>
      <c r="E2518" s="1" t="s">
        <v>618</v>
      </c>
      <c r="F2518" s="1">
        <v>68014</v>
      </c>
      <c r="G2518" s="1" t="s">
        <v>331</v>
      </c>
      <c r="H2518" s="1" t="s">
        <v>162</v>
      </c>
      <c r="I2518" s="1" t="s">
        <v>597</v>
      </c>
      <c r="J2518" s="1">
        <v>2440</v>
      </c>
      <c r="K2518" s="1" t="s">
        <v>345</v>
      </c>
      <c r="L2518" s="1" t="s">
        <v>566</v>
      </c>
      <c r="M2518" s="1"/>
      <c r="N2518" s="1" t="s">
        <v>606</v>
      </c>
      <c r="O2518" s="1" t="str">
        <f t="shared" si="1230"/>
        <v>No</v>
      </c>
      <c r="P2518" s="1" t="s">
        <v>722</v>
      </c>
      <c r="Q2518" s="1">
        <v>113</v>
      </c>
      <c r="R2518" s="1">
        <f t="shared" si="1226"/>
        <v>0</v>
      </c>
      <c r="S2518" s="1">
        <v>113</v>
      </c>
      <c r="T2518" s="1" t="s">
        <v>30</v>
      </c>
      <c r="U2518" s="1">
        <f t="shared" ref="U2518:V2523" si="1231">R2518/1000</f>
        <v>0</v>
      </c>
      <c r="V2518" s="1">
        <f t="shared" si="1231"/>
        <v>0.113</v>
      </c>
      <c r="W2518" s="1" t="s">
        <v>318</v>
      </c>
      <c r="X2518" s="1" t="str">
        <f t="shared" si="1220"/>
        <v>No</v>
      </c>
      <c r="AB2518" t="s">
        <v>500</v>
      </c>
      <c r="AC2518" t="str">
        <f t="shared" si="1229"/>
        <v>No</v>
      </c>
      <c r="AD2518" t="str">
        <f t="shared" si="1203"/>
        <v>Yes</v>
      </c>
      <c r="AE2518" t="str">
        <f t="shared" si="1204"/>
        <v>No</v>
      </c>
      <c r="AF2518" t="str">
        <f t="shared" si="1205"/>
        <v>Yes</v>
      </c>
      <c r="AG2518" t="str">
        <f t="shared" si="1206"/>
        <v>Yes</v>
      </c>
      <c r="AH2518" s="1" t="s">
        <v>348</v>
      </c>
      <c r="AI2518" t="s">
        <v>348</v>
      </c>
      <c r="AJ2518" t="str">
        <f t="shared" si="1228"/>
        <v/>
      </c>
      <c r="AK2518" t="str">
        <f t="shared" si="1217"/>
        <v>PCP</v>
      </c>
      <c r="AL2518" t="str">
        <f t="shared" si="1218"/>
        <v/>
      </c>
      <c r="AM2518" t="str">
        <f t="shared" si="1210"/>
        <v>Industrial</v>
      </c>
      <c r="AN2518" t="str">
        <f t="shared" si="1211"/>
        <v>Pharmaceutical</v>
      </c>
      <c r="AO2518" t="str">
        <f t="shared" si="1212"/>
        <v/>
      </c>
      <c r="AP2518" t="str">
        <f t="shared" si="1213"/>
        <v/>
      </c>
    </row>
    <row r="2519" spans="1:42" hidden="1" x14ac:dyDescent="0.35">
      <c r="A2519" s="1">
        <v>465019092001201</v>
      </c>
      <c r="B2519" s="1" t="s">
        <v>591</v>
      </c>
      <c r="C2519" s="1" t="s">
        <v>592</v>
      </c>
      <c r="D2519" s="1">
        <v>2017</v>
      </c>
      <c r="E2519" s="1" t="s">
        <v>618</v>
      </c>
      <c r="F2519" s="1">
        <v>68018</v>
      </c>
      <c r="G2519" s="1" t="s">
        <v>334</v>
      </c>
      <c r="H2519" s="1" t="s">
        <v>165</v>
      </c>
      <c r="I2519" s="1" t="s">
        <v>597</v>
      </c>
      <c r="J2519" s="1">
        <v>2440</v>
      </c>
      <c r="K2519" s="1" t="s">
        <v>345</v>
      </c>
      <c r="L2519" s="1" t="s">
        <v>345</v>
      </c>
      <c r="M2519" s="1"/>
      <c r="N2519" s="1" t="s">
        <v>606</v>
      </c>
      <c r="O2519" s="1" t="str">
        <f t="shared" si="1230"/>
        <v>No</v>
      </c>
      <c r="P2519" s="1" t="s">
        <v>722</v>
      </c>
      <c r="Q2519" s="1">
        <v>20</v>
      </c>
      <c r="R2519" s="1">
        <f t="shared" si="1226"/>
        <v>0</v>
      </c>
      <c r="S2519" s="1">
        <v>16</v>
      </c>
      <c r="T2519" s="1" t="s">
        <v>30</v>
      </c>
      <c r="U2519" s="1">
        <f t="shared" si="1231"/>
        <v>0</v>
      </c>
      <c r="V2519" s="1">
        <f t="shared" si="1231"/>
        <v>1.6E-2</v>
      </c>
      <c r="W2519" s="1" t="s">
        <v>318</v>
      </c>
      <c r="X2519" s="1" t="str">
        <f t="shared" si="1220"/>
        <v>No</v>
      </c>
      <c r="AB2519" s="1" t="s">
        <v>445</v>
      </c>
      <c r="AC2519" t="str">
        <f t="shared" si="1229"/>
        <v>No</v>
      </c>
      <c r="AD2519" t="str">
        <f t="shared" si="1203"/>
        <v>No</v>
      </c>
      <c r="AE2519" t="str">
        <f t="shared" si="1204"/>
        <v>No</v>
      </c>
      <c r="AF2519" t="str">
        <f t="shared" si="1205"/>
        <v>No</v>
      </c>
      <c r="AG2519" t="str">
        <f t="shared" si="1206"/>
        <v>Yes</v>
      </c>
      <c r="AH2519" s="1" t="s">
        <v>348</v>
      </c>
      <c r="AI2519" t="s">
        <v>348</v>
      </c>
      <c r="AJ2519" t="str">
        <f t="shared" si="1228"/>
        <v/>
      </c>
      <c r="AK2519" t="str">
        <f t="shared" si="1217"/>
        <v/>
      </c>
      <c r="AL2519" t="str">
        <f t="shared" si="1218"/>
        <v/>
      </c>
      <c r="AM2519" t="str">
        <f t="shared" si="1210"/>
        <v/>
      </c>
      <c r="AN2519" t="str">
        <f t="shared" si="1211"/>
        <v>Pharmaceutical</v>
      </c>
      <c r="AO2519" t="str">
        <f t="shared" si="1212"/>
        <v/>
      </c>
      <c r="AP2519" t="str">
        <f t="shared" si="1213"/>
        <v/>
      </c>
    </row>
    <row r="2520" spans="1:42" hidden="1" x14ac:dyDescent="0.35">
      <c r="A2520" s="1">
        <v>465019092001201</v>
      </c>
      <c r="B2520" s="1" t="s">
        <v>591</v>
      </c>
      <c r="C2520" s="1" t="s">
        <v>592</v>
      </c>
      <c r="D2520" s="1">
        <v>2017</v>
      </c>
      <c r="E2520" s="1" t="s">
        <v>618</v>
      </c>
      <c r="F2520" s="1">
        <v>67462</v>
      </c>
      <c r="G2520" s="1" t="s">
        <v>257</v>
      </c>
      <c r="H2520" s="1" t="s">
        <v>94</v>
      </c>
      <c r="I2520" s="1" t="s">
        <v>597</v>
      </c>
      <c r="J2520" s="1">
        <v>2440</v>
      </c>
      <c r="K2520" s="1" t="s">
        <v>345</v>
      </c>
      <c r="L2520" s="1" t="s">
        <v>565</v>
      </c>
      <c r="M2520" s="1"/>
      <c r="N2520" s="1" t="s">
        <v>606</v>
      </c>
      <c r="O2520" s="1" t="str">
        <f t="shared" si="1230"/>
        <v>No</v>
      </c>
      <c r="P2520" s="1" t="s">
        <v>722</v>
      </c>
      <c r="Q2520" s="1">
        <v>38</v>
      </c>
      <c r="R2520" s="1">
        <f t="shared" si="1226"/>
        <v>0</v>
      </c>
      <c r="S2520" s="1">
        <v>8</v>
      </c>
      <c r="T2520" s="1" t="s">
        <v>30</v>
      </c>
      <c r="U2520" s="1">
        <f t="shared" si="1231"/>
        <v>0</v>
      </c>
      <c r="V2520" s="1">
        <f t="shared" si="1231"/>
        <v>8.0000000000000002E-3</v>
      </c>
      <c r="W2520" s="1" t="s">
        <v>231</v>
      </c>
      <c r="X2520" s="1" t="str">
        <f t="shared" si="1220"/>
        <v>No</v>
      </c>
      <c r="AB2520" t="s">
        <v>433</v>
      </c>
      <c r="AC2520" s="1" t="s">
        <v>349</v>
      </c>
      <c r="AD2520" t="str">
        <f t="shared" si="1203"/>
        <v>Yes</v>
      </c>
      <c r="AE2520" t="str">
        <f t="shared" si="1204"/>
        <v>No</v>
      </c>
      <c r="AF2520" t="str">
        <f t="shared" si="1205"/>
        <v>Yes</v>
      </c>
      <c r="AG2520" t="str">
        <f t="shared" si="1206"/>
        <v>Yes</v>
      </c>
      <c r="AH2520" s="1" t="s">
        <v>348</v>
      </c>
      <c r="AI2520" t="s">
        <v>348</v>
      </c>
      <c r="AJ2520" t="str">
        <f t="shared" si="1228"/>
        <v>Pesticide</v>
      </c>
      <c r="AK2520" t="str">
        <f t="shared" si="1217"/>
        <v>PCP</v>
      </c>
      <c r="AL2520" t="str">
        <f t="shared" si="1218"/>
        <v/>
      </c>
      <c r="AM2520" t="str">
        <f t="shared" si="1210"/>
        <v>Industrial</v>
      </c>
      <c r="AN2520" t="str">
        <f t="shared" si="1211"/>
        <v>Pharmaceutical</v>
      </c>
      <c r="AO2520" t="str">
        <f t="shared" si="1212"/>
        <v/>
      </c>
      <c r="AP2520" t="str">
        <f t="shared" si="1213"/>
        <v/>
      </c>
    </row>
    <row r="2521" spans="1:42" hidden="1" x14ac:dyDescent="0.35">
      <c r="A2521" s="1">
        <v>465019092001201</v>
      </c>
      <c r="B2521" s="1" t="s">
        <v>591</v>
      </c>
      <c r="C2521" s="1" t="s">
        <v>592</v>
      </c>
      <c r="D2521" s="1">
        <v>2017</v>
      </c>
      <c r="E2521" s="1" t="s">
        <v>618</v>
      </c>
      <c r="F2521" s="1">
        <v>67515</v>
      </c>
      <c r="G2521" s="1" t="s">
        <v>300</v>
      </c>
      <c r="H2521" s="11" t="s">
        <v>517</v>
      </c>
      <c r="I2521" s="1" t="s">
        <v>597</v>
      </c>
      <c r="J2521" s="1">
        <v>2440</v>
      </c>
      <c r="K2521" s="1" t="s">
        <v>345</v>
      </c>
      <c r="L2521" s="1" t="s">
        <v>345</v>
      </c>
      <c r="M2521" s="1"/>
      <c r="N2521" s="1" t="s">
        <v>606</v>
      </c>
      <c r="O2521" s="1" t="str">
        <f t="shared" si="1230"/>
        <v>No</v>
      </c>
      <c r="P2521" s="1" t="s">
        <v>722</v>
      </c>
      <c r="Q2521" s="1">
        <v>80</v>
      </c>
      <c r="R2521" s="1">
        <f t="shared" si="1226"/>
        <v>0</v>
      </c>
      <c r="S2521" s="1">
        <v>80</v>
      </c>
      <c r="T2521" s="1" t="s">
        <v>30</v>
      </c>
      <c r="U2521" s="1">
        <f t="shared" si="1231"/>
        <v>0</v>
      </c>
      <c r="V2521" s="1">
        <f t="shared" si="1231"/>
        <v>0.08</v>
      </c>
      <c r="W2521" s="1" t="s">
        <v>231</v>
      </c>
      <c r="X2521" s="1" t="str">
        <f t="shared" si="1220"/>
        <v>No</v>
      </c>
      <c r="AB2521" s="1" t="s">
        <v>476</v>
      </c>
      <c r="AC2521" t="str">
        <f t="shared" ref="AC2521:AC2552" si="1232">IF(ISNUMBER(SEARCH("Pesticide, active_ingredient", AB2521)), "Yes", "No")</f>
        <v>No</v>
      </c>
      <c r="AD2521" t="str">
        <f t="shared" si="1203"/>
        <v>No</v>
      </c>
      <c r="AE2521" t="str">
        <f t="shared" si="1204"/>
        <v>No</v>
      </c>
      <c r="AF2521" t="str">
        <f t="shared" si="1205"/>
        <v>No</v>
      </c>
      <c r="AG2521" t="str">
        <f t="shared" si="1206"/>
        <v>Yes</v>
      </c>
      <c r="AH2521" s="1" t="s">
        <v>348</v>
      </c>
      <c r="AI2521" t="s">
        <v>348</v>
      </c>
      <c r="AJ2521" t="str">
        <f t="shared" si="1228"/>
        <v/>
      </c>
      <c r="AK2521" t="str">
        <f t="shared" si="1217"/>
        <v/>
      </c>
      <c r="AL2521" t="str">
        <f t="shared" si="1218"/>
        <v/>
      </c>
      <c r="AM2521" t="str">
        <f t="shared" si="1210"/>
        <v/>
      </c>
      <c r="AN2521" t="str">
        <f t="shared" si="1211"/>
        <v>Pharmaceutical</v>
      </c>
      <c r="AO2521" t="str">
        <f t="shared" si="1212"/>
        <v/>
      </c>
      <c r="AP2521" t="str">
        <f t="shared" si="1213"/>
        <v/>
      </c>
    </row>
    <row r="2522" spans="1:42" hidden="1" x14ac:dyDescent="0.35">
      <c r="A2522" s="1">
        <v>465019092001201</v>
      </c>
      <c r="B2522" s="1" t="s">
        <v>591</v>
      </c>
      <c r="C2522" s="1" t="s">
        <v>592</v>
      </c>
      <c r="D2522" s="1">
        <v>2017</v>
      </c>
      <c r="E2522" s="1" t="s">
        <v>618</v>
      </c>
      <c r="F2522" s="1">
        <v>67488</v>
      </c>
      <c r="G2522" s="1" t="s">
        <v>277</v>
      </c>
      <c r="H2522" s="1" t="s">
        <v>113</v>
      </c>
      <c r="I2522" s="1" t="s">
        <v>597</v>
      </c>
      <c r="J2522" s="1">
        <v>2440</v>
      </c>
      <c r="K2522" s="1" t="s">
        <v>345</v>
      </c>
      <c r="L2522" s="1" t="s">
        <v>345</v>
      </c>
      <c r="M2522" s="1"/>
      <c r="N2522" s="1" t="s">
        <v>606</v>
      </c>
      <c r="O2522" s="1" t="str">
        <f t="shared" si="1230"/>
        <v>No</v>
      </c>
      <c r="P2522" s="1" t="s">
        <v>722</v>
      </c>
      <c r="Q2522" s="1">
        <v>7</v>
      </c>
      <c r="R2522" s="1">
        <f t="shared" si="1226"/>
        <v>0</v>
      </c>
      <c r="S2522" s="1">
        <v>7</v>
      </c>
      <c r="T2522" s="1" t="s">
        <v>30</v>
      </c>
      <c r="U2522" s="1">
        <f t="shared" si="1231"/>
        <v>0</v>
      </c>
      <c r="V2522" s="1">
        <f t="shared" si="1231"/>
        <v>7.0000000000000001E-3</v>
      </c>
      <c r="W2522" s="1" t="s">
        <v>231</v>
      </c>
      <c r="X2522" s="1" t="str">
        <f t="shared" si="1220"/>
        <v>No</v>
      </c>
      <c r="AB2522" t="s">
        <v>453</v>
      </c>
      <c r="AC2522" t="str">
        <f t="shared" si="1232"/>
        <v>No</v>
      </c>
      <c r="AD2522" t="str">
        <f t="shared" si="1203"/>
        <v>No</v>
      </c>
      <c r="AE2522" t="str">
        <f t="shared" si="1204"/>
        <v>No</v>
      </c>
      <c r="AF2522" t="str">
        <f t="shared" si="1205"/>
        <v>No</v>
      </c>
      <c r="AG2522" t="str">
        <f t="shared" si="1206"/>
        <v>Yes</v>
      </c>
      <c r="AH2522" s="1" t="s">
        <v>348</v>
      </c>
      <c r="AI2522" t="s">
        <v>348</v>
      </c>
      <c r="AJ2522" t="str">
        <f t="shared" si="1228"/>
        <v/>
      </c>
      <c r="AK2522" t="str">
        <f t="shared" si="1217"/>
        <v/>
      </c>
      <c r="AL2522" t="str">
        <f t="shared" si="1218"/>
        <v/>
      </c>
      <c r="AM2522" t="str">
        <f t="shared" si="1210"/>
        <v/>
      </c>
      <c r="AN2522" t="str">
        <f t="shared" si="1211"/>
        <v>Pharmaceutical</v>
      </c>
      <c r="AO2522" t="str">
        <f t="shared" si="1212"/>
        <v/>
      </c>
      <c r="AP2522" t="str">
        <f t="shared" si="1213"/>
        <v/>
      </c>
    </row>
    <row r="2523" spans="1:42" hidden="1" x14ac:dyDescent="0.35">
      <c r="A2523" s="1">
        <v>465019092001201</v>
      </c>
      <c r="B2523" s="1" t="s">
        <v>591</v>
      </c>
      <c r="C2523" s="1" t="s">
        <v>592</v>
      </c>
      <c r="D2523" s="1">
        <v>2017</v>
      </c>
      <c r="E2523" s="1" t="s">
        <v>618</v>
      </c>
      <c r="F2523" s="1">
        <v>67470</v>
      </c>
      <c r="G2523" s="1" t="s">
        <v>263</v>
      </c>
      <c r="H2523" s="1" t="s">
        <v>100</v>
      </c>
      <c r="I2523" s="1" t="s">
        <v>597</v>
      </c>
      <c r="J2523" s="1">
        <v>2440</v>
      </c>
      <c r="K2523" s="1" t="s">
        <v>345</v>
      </c>
      <c r="L2523" s="1" t="s">
        <v>345</v>
      </c>
      <c r="M2523" s="1"/>
      <c r="N2523" s="1" t="s">
        <v>606</v>
      </c>
      <c r="O2523" s="1" t="str">
        <f t="shared" si="1230"/>
        <v>No</v>
      </c>
      <c r="P2523" s="1" t="s">
        <v>722</v>
      </c>
      <c r="Q2523" s="1">
        <v>202</v>
      </c>
      <c r="R2523" s="1">
        <f t="shared" si="1226"/>
        <v>0</v>
      </c>
      <c r="S2523" s="1">
        <v>202</v>
      </c>
      <c r="T2523" s="1" t="s">
        <v>30</v>
      </c>
      <c r="U2523" s="1">
        <f t="shared" si="1231"/>
        <v>0</v>
      </c>
      <c r="V2523" s="1">
        <f t="shared" si="1231"/>
        <v>0.20200000000000001</v>
      </c>
      <c r="W2523" s="1" t="s">
        <v>231</v>
      </c>
      <c r="X2523" s="1" t="str">
        <f t="shared" si="1220"/>
        <v>No</v>
      </c>
      <c r="AB2523" t="s">
        <v>439</v>
      </c>
      <c r="AC2523" t="str">
        <f t="shared" si="1232"/>
        <v>No</v>
      </c>
      <c r="AD2523" t="str">
        <f t="shared" ref="AD2523:AD2586" si="1233">IF(ISNUMBER(SEARCH("Personal_care", AB2523)), "Yes", "No")</f>
        <v>No</v>
      </c>
      <c r="AE2523" t="str">
        <f t="shared" ref="AE2523:AE2586" si="1234">IF(ISNUMBER(SEARCH("Consumer_use", AB2523)), "Yes", "No")</f>
        <v>No</v>
      </c>
      <c r="AF2523" t="str">
        <f t="shared" ref="AF2523:AF2586" si="1235">IF(ISNUMBER(SEARCH("Industrial_manufacturing", AB2523)), "Yes", "No")</f>
        <v>No</v>
      </c>
      <c r="AG2523" t="str">
        <f t="shared" ref="AG2523:AG2586" si="1236">IF(ISNUMBER(SEARCH("Drug", AB2523)), "Yes", "No")</f>
        <v>Yes</v>
      </c>
      <c r="AH2523" s="1" t="s">
        <v>348</v>
      </c>
      <c r="AI2523" t="s">
        <v>348</v>
      </c>
      <c r="AJ2523" t="str">
        <f t="shared" si="1228"/>
        <v/>
      </c>
      <c r="AK2523" t="str">
        <f t="shared" si="1217"/>
        <v/>
      </c>
      <c r="AL2523" t="str">
        <f t="shared" si="1218"/>
        <v/>
      </c>
      <c r="AM2523" t="str">
        <f t="shared" si="1210"/>
        <v/>
      </c>
      <c r="AN2523" t="str">
        <f t="shared" si="1211"/>
        <v>Pharmaceutical</v>
      </c>
      <c r="AO2523" t="str">
        <f t="shared" si="1212"/>
        <v/>
      </c>
      <c r="AP2523" t="str">
        <f t="shared" si="1213"/>
        <v/>
      </c>
    </row>
    <row r="2524" spans="1:42" hidden="1" x14ac:dyDescent="0.35">
      <c r="A2524" s="1">
        <v>4087000</v>
      </c>
      <c r="B2524" s="1" t="s">
        <v>3</v>
      </c>
      <c r="C2524" s="1" t="s">
        <v>4</v>
      </c>
      <c r="D2524" s="1">
        <v>2017</v>
      </c>
      <c r="E2524" s="1" t="s">
        <v>618</v>
      </c>
      <c r="F2524" s="1">
        <v>61707</v>
      </c>
      <c r="G2524" s="1" t="s">
        <v>600</v>
      </c>
      <c r="H2524" s="1" t="s">
        <v>34</v>
      </c>
      <c r="I2524" s="1" t="s">
        <v>596</v>
      </c>
      <c r="J2524" s="1">
        <v>4433</v>
      </c>
      <c r="K2524" s="1" t="s">
        <v>614</v>
      </c>
      <c r="L2524" s="1" t="s">
        <v>555</v>
      </c>
      <c r="M2524" s="1"/>
      <c r="N2524" s="1" t="s">
        <v>606</v>
      </c>
      <c r="O2524" s="1" t="str">
        <f t="shared" si="1230"/>
        <v>No</v>
      </c>
      <c r="P2524" s="1" t="s">
        <v>722</v>
      </c>
      <c r="Q2524" s="1">
        <v>0.32</v>
      </c>
      <c r="R2524" s="1">
        <f t="shared" si="1226"/>
        <v>0</v>
      </c>
      <c r="S2524" s="1">
        <f>IF(O2524="No", Q2524, " ")</f>
        <v>0.32</v>
      </c>
      <c r="T2524" s="1" t="s">
        <v>7</v>
      </c>
      <c r="U2524" s="1">
        <f t="shared" ref="U2524:U2532" si="1237">R2524/1</f>
        <v>0</v>
      </c>
      <c r="V2524" s="1">
        <f>S2524</f>
        <v>0.32</v>
      </c>
      <c r="W2524" s="1" t="s">
        <v>177</v>
      </c>
      <c r="X2524" s="1" t="str">
        <f t="shared" si="1220"/>
        <v>No</v>
      </c>
      <c r="AB2524" s="1" t="s">
        <v>374</v>
      </c>
      <c r="AC2524" t="str">
        <f t="shared" si="1232"/>
        <v>No</v>
      </c>
      <c r="AD2524" t="str">
        <f t="shared" si="1233"/>
        <v>No</v>
      </c>
      <c r="AE2524" t="str">
        <f t="shared" si="1234"/>
        <v>Yes</v>
      </c>
      <c r="AF2524" t="str">
        <f t="shared" si="1235"/>
        <v>Yes</v>
      </c>
      <c r="AG2524" t="str">
        <f t="shared" si="1236"/>
        <v>No</v>
      </c>
      <c r="AH2524" s="1" t="s">
        <v>348</v>
      </c>
      <c r="AI2524" t="s">
        <v>348</v>
      </c>
      <c r="AJ2524" t="str">
        <f t="shared" si="1228"/>
        <v/>
      </c>
      <c r="AK2524" t="str">
        <f t="shared" si="1217"/>
        <v/>
      </c>
      <c r="AL2524" t="str">
        <f t="shared" si="1218"/>
        <v>Consumer</v>
      </c>
      <c r="AM2524" t="str">
        <f t="shared" si="1210"/>
        <v>Industrial</v>
      </c>
      <c r="AN2524" t="str">
        <f t="shared" si="1211"/>
        <v/>
      </c>
      <c r="AO2524" t="str">
        <f t="shared" si="1212"/>
        <v/>
      </c>
      <c r="AP2524" t="str">
        <f t="shared" si="1213"/>
        <v/>
      </c>
    </row>
    <row r="2525" spans="1:42" hidden="1" x14ac:dyDescent="0.35">
      <c r="A2525">
        <v>40870112</v>
      </c>
      <c r="B2525" t="s">
        <v>573</v>
      </c>
      <c r="C2525" t="s">
        <v>574</v>
      </c>
      <c r="D2525">
        <v>2017</v>
      </c>
      <c r="E2525" t="s">
        <v>620</v>
      </c>
      <c r="F2525" s="4">
        <v>63234</v>
      </c>
      <c r="G2525" t="s">
        <v>228</v>
      </c>
      <c r="H2525" t="s">
        <v>67</v>
      </c>
      <c r="I2525" t="s">
        <v>693</v>
      </c>
      <c r="N2525" t="s">
        <v>606</v>
      </c>
      <c r="O2525" s="1" t="str">
        <f t="shared" si="1230"/>
        <v>No</v>
      </c>
      <c r="Q2525">
        <v>500</v>
      </c>
      <c r="R2525">
        <f t="shared" si="1226"/>
        <v>0</v>
      </c>
      <c r="S2525">
        <v>100</v>
      </c>
      <c r="T2525" t="s">
        <v>622</v>
      </c>
      <c r="U2525">
        <f t="shared" si="1237"/>
        <v>0</v>
      </c>
      <c r="V2525">
        <f t="shared" ref="V2525:V2531" si="1238">U2525</f>
        <v>0</v>
      </c>
      <c r="W2525" t="s">
        <v>648</v>
      </c>
      <c r="X2525" t="str">
        <f t="shared" ref="X2525:X2531" si="1239">IF(S2525&lt;R2525, "Yes*", "No")</f>
        <v>No</v>
      </c>
      <c r="AB2525" t="s">
        <v>408</v>
      </c>
      <c r="AC2525" t="str">
        <f t="shared" si="1232"/>
        <v>No</v>
      </c>
      <c r="AD2525" t="str">
        <f t="shared" si="1233"/>
        <v>Yes</v>
      </c>
      <c r="AE2525" t="str">
        <f t="shared" si="1234"/>
        <v>Yes</v>
      </c>
      <c r="AF2525" t="str">
        <f t="shared" si="1235"/>
        <v>Yes</v>
      </c>
      <c r="AG2525" t="str">
        <f t="shared" si="1236"/>
        <v>No</v>
      </c>
      <c r="AH2525" t="s">
        <v>349</v>
      </c>
      <c r="AI2525" t="s">
        <v>348</v>
      </c>
      <c r="AJ2525" t="str">
        <f t="shared" si="1228"/>
        <v/>
      </c>
      <c r="AK2525" t="str">
        <f t="shared" si="1217"/>
        <v>PCP</v>
      </c>
      <c r="AL2525" t="str">
        <f t="shared" si="1218"/>
        <v>Consumer</v>
      </c>
      <c r="AM2525" t="str">
        <f t="shared" si="1210"/>
        <v>Industrial</v>
      </c>
      <c r="AN2525" t="str">
        <f t="shared" si="1211"/>
        <v/>
      </c>
      <c r="AO2525" t="str">
        <f t="shared" si="1212"/>
        <v>PAH</v>
      </c>
      <c r="AP2525" t="str">
        <f t="shared" si="1213"/>
        <v/>
      </c>
    </row>
    <row r="2526" spans="1:42" hidden="1" x14ac:dyDescent="0.35">
      <c r="A2526">
        <v>4087170</v>
      </c>
      <c r="B2526" t="s">
        <v>586</v>
      </c>
      <c r="C2526" t="s">
        <v>587</v>
      </c>
      <c r="D2526">
        <v>2017</v>
      </c>
      <c r="E2526" t="s">
        <v>620</v>
      </c>
      <c r="F2526" s="4">
        <v>63234</v>
      </c>
      <c r="G2526" t="s">
        <v>228</v>
      </c>
      <c r="H2526" t="s">
        <v>67</v>
      </c>
      <c r="I2526" t="s">
        <v>693</v>
      </c>
      <c r="N2526" t="s">
        <v>606</v>
      </c>
      <c r="O2526" s="1" t="str">
        <f t="shared" si="1230"/>
        <v>No</v>
      </c>
      <c r="Q2526">
        <v>500</v>
      </c>
      <c r="R2526">
        <f t="shared" si="1226"/>
        <v>0</v>
      </c>
      <c r="S2526">
        <v>100</v>
      </c>
      <c r="T2526" t="s">
        <v>622</v>
      </c>
      <c r="U2526">
        <f t="shared" si="1237"/>
        <v>0</v>
      </c>
      <c r="V2526">
        <f t="shared" si="1238"/>
        <v>0</v>
      </c>
      <c r="W2526" t="s">
        <v>648</v>
      </c>
      <c r="X2526" t="str">
        <f t="shared" si="1239"/>
        <v>No</v>
      </c>
      <c r="AB2526" t="s">
        <v>408</v>
      </c>
      <c r="AC2526" t="str">
        <f t="shared" si="1232"/>
        <v>No</v>
      </c>
      <c r="AD2526" t="str">
        <f t="shared" si="1233"/>
        <v>Yes</v>
      </c>
      <c r="AE2526" t="str">
        <f t="shared" si="1234"/>
        <v>Yes</v>
      </c>
      <c r="AF2526" t="str">
        <f t="shared" si="1235"/>
        <v>Yes</v>
      </c>
      <c r="AG2526" t="str">
        <f t="shared" si="1236"/>
        <v>No</v>
      </c>
      <c r="AH2526" t="s">
        <v>349</v>
      </c>
      <c r="AI2526" t="s">
        <v>348</v>
      </c>
      <c r="AJ2526" t="str">
        <f t="shared" si="1228"/>
        <v/>
      </c>
      <c r="AK2526" t="str">
        <f t="shared" si="1217"/>
        <v>PCP</v>
      </c>
      <c r="AL2526" t="str">
        <f t="shared" si="1218"/>
        <v>Consumer</v>
      </c>
      <c r="AM2526" t="str">
        <f t="shared" si="1210"/>
        <v>Industrial</v>
      </c>
      <c r="AN2526" t="str">
        <f t="shared" si="1211"/>
        <v/>
      </c>
      <c r="AO2526" t="str">
        <f t="shared" si="1212"/>
        <v>PAH</v>
      </c>
      <c r="AP2526" t="str">
        <f t="shared" si="1213"/>
        <v/>
      </c>
    </row>
    <row r="2527" spans="1:42" hidden="1" x14ac:dyDescent="0.35">
      <c r="A2527">
        <v>40871607</v>
      </c>
      <c r="B2527" s="5" t="s">
        <v>584</v>
      </c>
      <c r="C2527" t="s">
        <v>585</v>
      </c>
      <c r="D2527">
        <v>2017</v>
      </c>
      <c r="E2527" t="s">
        <v>620</v>
      </c>
      <c r="F2527" s="4">
        <v>63234</v>
      </c>
      <c r="G2527" t="s">
        <v>228</v>
      </c>
      <c r="H2527" t="s">
        <v>67</v>
      </c>
      <c r="I2527" t="s">
        <v>693</v>
      </c>
      <c r="N2527" t="s">
        <v>607</v>
      </c>
      <c r="O2527" s="1" t="str">
        <f t="shared" si="1230"/>
        <v>Yes</v>
      </c>
      <c r="Q2527">
        <v>15</v>
      </c>
      <c r="R2527">
        <f t="shared" si="1226"/>
        <v>15</v>
      </c>
      <c r="S2527">
        <v>100</v>
      </c>
      <c r="T2527" t="s">
        <v>622</v>
      </c>
      <c r="U2527">
        <f t="shared" si="1237"/>
        <v>15</v>
      </c>
      <c r="V2527">
        <f t="shared" si="1238"/>
        <v>15</v>
      </c>
      <c r="W2527" t="s">
        <v>648</v>
      </c>
      <c r="X2527" t="str">
        <f t="shared" si="1239"/>
        <v>No</v>
      </c>
      <c r="AB2527" t="s">
        <v>408</v>
      </c>
      <c r="AC2527" t="str">
        <f t="shared" si="1232"/>
        <v>No</v>
      </c>
      <c r="AD2527" t="str">
        <f t="shared" si="1233"/>
        <v>Yes</v>
      </c>
      <c r="AE2527" t="str">
        <f t="shared" si="1234"/>
        <v>Yes</v>
      </c>
      <c r="AF2527" t="str">
        <f t="shared" si="1235"/>
        <v>Yes</v>
      </c>
      <c r="AG2527" t="str">
        <f t="shared" si="1236"/>
        <v>No</v>
      </c>
      <c r="AH2527" t="s">
        <v>349</v>
      </c>
      <c r="AI2527" t="s">
        <v>348</v>
      </c>
      <c r="AJ2527" t="str">
        <f t="shared" si="1228"/>
        <v/>
      </c>
      <c r="AK2527" t="str">
        <f t="shared" si="1217"/>
        <v>PCP</v>
      </c>
      <c r="AL2527" t="str">
        <f t="shared" si="1218"/>
        <v>Consumer</v>
      </c>
      <c r="AM2527" t="str">
        <f t="shared" si="1210"/>
        <v>Industrial</v>
      </c>
      <c r="AN2527" t="str">
        <f t="shared" si="1211"/>
        <v/>
      </c>
      <c r="AO2527" t="str">
        <f t="shared" si="1212"/>
        <v>PAH</v>
      </c>
      <c r="AP2527" t="str">
        <f t="shared" si="1213"/>
        <v/>
      </c>
    </row>
    <row r="2528" spans="1:42" hidden="1" x14ac:dyDescent="0.35">
      <c r="A2528">
        <v>4087141</v>
      </c>
      <c r="B2528" t="s">
        <v>582</v>
      </c>
      <c r="C2528" t="s">
        <v>583</v>
      </c>
      <c r="D2528">
        <v>2017</v>
      </c>
      <c r="E2528" t="s">
        <v>620</v>
      </c>
      <c r="F2528" s="4">
        <v>63234</v>
      </c>
      <c r="G2528" t="s">
        <v>228</v>
      </c>
      <c r="H2528" t="s">
        <v>67</v>
      </c>
      <c r="I2528" t="s">
        <v>693</v>
      </c>
      <c r="N2528" t="s">
        <v>606</v>
      </c>
      <c r="O2528" s="1" t="str">
        <f t="shared" si="1230"/>
        <v>No</v>
      </c>
      <c r="Q2528">
        <v>16</v>
      </c>
      <c r="R2528">
        <f t="shared" si="1226"/>
        <v>0</v>
      </c>
      <c r="S2528">
        <v>100</v>
      </c>
      <c r="T2528" t="s">
        <v>622</v>
      </c>
      <c r="U2528">
        <f t="shared" si="1237"/>
        <v>0</v>
      </c>
      <c r="V2528">
        <f t="shared" si="1238"/>
        <v>0</v>
      </c>
      <c r="W2528" t="s">
        <v>648</v>
      </c>
      <c r="X2528" t="str">
        <f t="shared" si="1239"/>
        <v>No</v>
      </c>
      <c r="AB2528" t="s">
        <v>408</v>
      </c>
      <c r="AC2528" t="str">
        <f t="shared" si="1232"/>
        <v>No</v>
      </c>
      <c r="AD2528" t="str">
        <f t="shared" si="1233"/>
        <v>Yes</v>
      </c>
      <c r="AE2528" t="str">
        <f t="shared" si="1234"/>
        <v>Yes</v>
      </c>
      <c r="AF2528" t="str">
        <f t="shared" si="1235"/>
        <v>Yes</v>
      </c>
      <c r="AG2528" t="str">
        <f t="shared" si="1236"/>
        <v>No</v>
      </c>
      <c r="AH2528" t="s">
        <v>349</v>
      </c>
      <c r="AI2528" t="s">
        <v>348</v>
      </c>
      <c r="AJ2528" t="str">
        <f t="shared" si="1228"/>
        <v/>
      </c>
      <c r="AK2528" t="str">
        <f t="shared" si="1217"/>
        <v>PCP</v>
      </c>
      <c r="AL2528" t="str">
        <f t="shared" si="1218"/>
        <v>Consumer</v>
      </c>
      <c r="AM2528" t="str">
        <f t="shared" si="1210"/>
        <v>Industrial</v>
      </c>
      <c r="AN2528" t="str">
        <f t="shared" si="1211"/>
        <v/>
      </c>
      <c r="AO2528" t="str">
        <f t="shared" si="1212"/>
        <v>PAH</v>
      </c>
      <c r="AP2528" t="str">
        <f t="shared" si="1213"/>
        <v/>
      </c>
    </row>
    <row r="2529" spans="1:42" hidden="1" x14ac:dyDescent="0.35">
      <c r="A2529">
        <v>4087098</v>
      </c>
      <c r="B2529" t="s">
        <v>579</v>
      </c>
      <c r="C2529" t="s">
        <v>580</v>
      </c>
      <c r="D2529">
        <v>2017</v>
      </c>
      <c r="E2529" t="s">
        <v>620</v>
      </c>
      <c r="F2529" s="4">
        <v>63234</v>
      </c>
      <c r="G2529" t="s">
        <v>228</v>
      </c>
      <c r="H2529" t="s">
        <v>67</v>
      </c>
      <c r="I2529" t="s">
        <v>693</v>
      </c>
      <c r="N2529" t="s">
        <v>606</v>
      </c>
      <c r="O2529" s="1" t="str">
        <f t="shared" si="1230"/>
        <v>No</v>
      </c>
      <c r="Q2529">
        <v>100</v>
      </c>
      <c r="R2529">
        <f t="shared" si="1226"/>
        <v>0</v>
      </c>
      <c r="S2529">
        <v>100</v>
      </c>
      <c r="T2529" t="s">
        <v>622</v>
      </c>
      <c r="U2529">
        <f t="shared" si="1237"/>
        <v>0</v>
      </c>
      <c r="V2529">
        <f t="shared" si="1238"/>
        <v>0</v>
      </c>
      <c r="W2529" t="s">
        <v>648</v>
      </c>
      <c r="X2529" t="str">
        <f t="shared" si="1239"/>
        <v>No</v>
      </c>
      <c r="AB2529" t="s">
        <v>408</v>
      </c>
      <c r="AC2529" t="str">
        <f t="shared" si="1232"/>
        <v>No</v>
      </c>
      <c r="AD2529" t="str">
        <f t="shared" si="1233"/>
        <v>Yes</v>
      </c>
      <c r="AE2529" t="str">
        <f t="shared" si="1234"/>
        <v>Yes</v>
      </c>
      <c r="AF2529" t="str">
        <f t="shared" si="1235"/>
        <v>Yes</v>
      </c>
      <c r="AG2529" t="str">
        <f t="shared" si="1236"/>
        <v>No</v>
      </c>
      <c r="AH2529" t="s">
        <v>349</v>
      </c>
      <c r="AI2529" t="s">
        <v>348</v>
      </c>
      <c r="AJ2529" t="str">
        <f t="shared" si="1228"/>
        <v/>
      </c>
      <c r="AK2529" t="str">
        <f t="shared" si="1217"/>
        <v>PCP</v>
      </c>
      <c r="AL2529" t="str">
        <f t="shared" si="1218"/>
        <v>Consumer</v>
      </c>
      <c r="AM2529" t="str">
        <f t="shared" si="1210"/>
        <v>Industrial</v>
      </c>
      <c r="AN2529" t="str">
        <f t="shared" si="1211"/>
        <v/>
      </c>
      <c r="AO2529" t="str">
        <f t="shared" si="1212"/>
        <v>PAH</v>
      </c>
      <c r="AP2529" t="str">
        <f t="shared" si="1213"/>
        <v/>
      </c>
    </row>
    <row r="2530" spans="1:42" hidden="1" x14ac:dyDescent="0.35">
      <c r="A2530">
        <v>40870855</v>
      </c>
      <c r="B2530" t="s">
        <v>577</v>
      </c>
      <c r="C2530" t="s">
        <v>578</v>
      </c>
      <c r="D2530">
        <v>2017</v>
      </c>
      <c r="E2530" t="s">
        <v>620</v>
      </c>
      <c r="F2530" s="4">
        <v>63234</v>
      </c>
      <c r="G2530" t="s">
        <v>228</v>
      </c>
      <c r="H2530" t="s">
        <v>67</v>
      </c>
      <c r="I2530" t="s">
        <v>693</v>
      </c>
      <c r="N2530" t="s">
        <v>606</v>
      </c>
      <c r="O2530" s="1" t="str">
        <f t="shared" si="1230"/>
        <v>No</v>
      </c>
      <c r="Q2530">
        <v>100</v>
      </c>
      <c r="R2530">
        <f t="shared" si="1226"/>
        <v>0</v>
      </c>
      <c r="S2530">
        <v>100</v>
      </c>
      <c r="T2530" t="s">
        <v>622</v>
      </c>
      <c r="U2530">
        <f t="shared" si="1237"/>
        <v>0</v>
      </c>
      <c r="V2530">
        <f t="shared" si="1238"/>
        <v>0</v>
      </c>
      <c r="W2530" t="s">
        <v>648</v>
      </c>
      <c r="X2530" t="str">
        <f t="shared" si="1239"/>
        <v>No</v>
      </c>
      <c r="AB2530" t="s">
        <v>408</v>
      </c>
      <c r="AC2530" t="str">
        <f t="shared" si="1232"/>
        <v>No</v>
      </c>
      <c r="AD2530" t="str">
        <f t="shared" si="1233"/>
        <v>Yes</v>
      </c>
      <c r="AE2530" t="str">
        <f t="shared" si="1234"/>
        <v>Yes</v>
      </c>
      <c r="AF2530" t="str">
        <f t="shared" si="1235"/>
        <v>Yes</v>
      </c>
      <c r="AG2530" t="str">
        <f t="shared" si="1236"/>
        <v>No</v>
      </c>
      <c r="AH2530" t="s">
        <v>349</v>
      </c>
      <c r="AI2530" t="s">
        <v>348</v>
      </c>
      <c r="AJ2530" t="str">
        <f t="shared" si="1228"/>
        <v/>
      </c>
      <c r="AK2530" t="str">
        <f t="shared" si="1217"/>
        <v>PCP</v>
      </c>
      <c r="AL2530" t="str">
        <f t="shared" si="1218"/>
        <v>Consumer</v>
      </c>
      <c r="AM2530" t="str">
        <f t="shared" si="1210"/>
        <v>Industrial</v>
      </c>
      <c r="AN2530" t="str">
        <f t="shared" si="1211"/>
        <v/>
      </c>
      <c r="AO2530" t="str">
        <f t="shared" si="1212"/>
        <v>PAH</v>
      </c>
      <c r="AP2530" t="str">
        <f t="shared" si="1213"/>
        <v/>
      </c>
    </row>
    <row r="2531" spans="1:42" hidden="1" x14ac:dyDescent="0.35">
      <c r="A2531">
        <v>4087014</v>
      </c>
      <c r="B2531" t="s">
        <v>575</v>
      </c>
      <c r="C2531" t="s">
        <v>576</v>
      </c>
      <c r="D2531">
        <v>2017</v>
      </c>
      <c r="E2531" t="s">
        <v>620</v>
      </c>
      <c r="F2531" s="4">
        <v>63234</v>
      </c>
      <c r="G2531" t="s">
        <v>228</v>
      </c>
      <c r="H2531" t="s">
        <v>67</v>
      </c>
      <c r="I2531" t="s">
        <v>693</v>
      </c>
      <c r="N2531" t="s">
        <v>606</v>
      </c>
      <c r="O2531" s="1" t="str">
        <f t="shared" si="1230"/>
        <v>No</v>
      </c>
      <c r="Q2531">
        <v>100</v>
      </c>
      <c r="R2531">
        <f t="shared" si="1226"/>
        <v>0</v>
      </c>
      <c r="S2531">
        <v>100</v>
      </c>
      <c r="T2531" t="s">
        <v>622</v>
      </c>
      <c r="U2531">
        <f t="shared" si="1237"/>
        <v>0</v>
      </c>
      <c r="V2531">
        <f t="shared" si="1238"/>
        <v>0</v>
      </c>
      <c r="W2531" t="s">
        <v>648</v>
      </c>
      <c r="X2531" t="str">
        <f t="shared" si="1239"/>
        <v>No</v>
      </c>
      <c r="AB2531" t="s">
        <v>408</v>
      </c>
      <c r="AC2531" t="str">
        <f t="shared" si="1232"/>
        <v>No</v>
      </c>
      <c r="AD2531" t="str">
        <f t="shared" si="1233"/>
        <v>Yes</v>
      </c>
      <c r="AE2531" t="str">
        <f t="shared" si="1234"/>
        <v>Yes</v>
      </c>
      <c r="AF2531" t="str">
        <f t="shared" si="1235"/>
        <v>Yes</v>
      </c>
      <c r="AG2531" t="str">
        <f t="shared" si="1236"/>
        <v>No</v>
      </c>
      <c r="AH2531" t="s">
        <v>349</v>
      </c>
      <c r="AI2531" t="s">
        <v>348</v>
      </c>
      <c r="AJ2531" t="str">
        <f t="shared" si="1228"/>
        <v/>
      </c>
      <c r="AK2531" t="str">
        <f t="shared" si="1217"/>
        <v>PCP</v>
      </c>
      <c r="AL2531" t="str">
        <f t="shared" si="1218"/>
        <v>Consumer</v>
      </c>
      <c r="AM2531" t="str">
        <f t="shared" si="1210"/>
        <v>Industrial</v>
      </c>
      <c r="AN2531" t="str">
        <f t="shared" si="1211"/>
        <v/>
      </c>
      <c r="AO2531" t="str">
        <f t="shared" si="1212"/>
        <v>PAH</v>
      </c>
      <c r="AP2531" t="str">
        <f t="shared" si="1213"/>
        <v/>
      </c>
    </row>
    <row r="2532" spans="1:42" hidden="1" x14ac:dyDescent="0.35">
      <c r="A2532" s="1">
        <v>465019092001201</v>
      </c>
      <c r="B2532" s="1" t="s">
        <v>591</v>
      </c>
      <c r="C2532" s="1" t="s">
        <v>592</v>
      </c>
      <c r="D2532" s="1">
        <v>2017</v>
      </c>
      <c r="E2532" s="1" t="s">
        <v>618</v>
      </c>
      <c r="F2532" s="1">
        <v>62827</v>
      </c>
      <c r="G2532" s="1" t="s">
        <v>223</v>
      </c>
      <c r="H2532" s="1" t="s">
        <v>61</v>
      </c>
      <c r="I2532" s="1" t="s">
        <v>596</v>
      </c>
      <c r="J2532" s="1">
        <v>4433</v>
      </c>
      <c r="K2532" s="1" t="s">
        <v>614</v>
      </c>
      <c r="L2532" s="1" t="s">
        <v>557</v>
      </c>
      <c r="M2532" s="1"/>
      <c r="N2532" s="1" t="s">
        <v>606</v>
      </c>
      <c r="O2532" s="1" t="str">
        <f t="shared" si="1230"/>
        <v>No</v>
      </c>
      <c r="P2532" s="1" t="s">
        <v>722</v>
      </c>
      <c r="Q2532" s="1">
        <v>0.32</v>
      </c>
      <c r="R2532" s="1">
        <f t="shared" si="1226"/>
        <v>0</v>
      </c>
      <c r="S2532" s="1">
        <v>0.32</v>
      </c>
      <c r="T2532" s="1" t="s">
        <v>7</v>
      </c>
      <c r="U2532" s="1">
        <f t="shared" si="1237"/>
        <v>0</v>
      </c>
      <c r="V2532" s="1">
        <f>S2532</f>
        <v>0.32</v>
      </c>
      <c r="W2532" s="1" t="s">
        <v>177</v>
      </c>
      <c r="X2532" s="1" t="str">
        <f>IF(N2532="E", "Yes", "No")</f>
        <v>No</v>
      </c>
      <c r="AB2532" s="1" t="s">
        <v>400</v>
      </c>
      <c r="AC2532" t="str">
        <f t="shared" si="1232"/>
        <v>No</v>
      </c>
      <c r="AD2532" t="str">
        <f t="shared" si="1233"/>
        <v>No</v>
      </c>
      <c r="AE2532" t="str">
        <f t="shared" si="1234"/>
        <v>Yes</v>
      </c>
      <c r="AF2532" t="str">
        <f t="shared" si="1235"/>
        <v>No</v>
      </c>
      <c r="AG2532" t="str">
        <f t="shared" si="1236"/>
        <v>Yes</v>
      </c>
      <c r="AH2532" s="1" t="s">
        <v>348</v>
      </c>
      <c r="AI2532" t="s">
        <v>348</v>
      </c>
      <c r="AJ2532" t="str">
        <f t="shared" si="1228"/>
        <v/>
      </c>
      <c r="AK2532" t="str">
        <f t="shared" si="1217"/>
        <v/>
      </c>
      <c r="AL2532" t="str">
        <f t="shared" si="1218"/>
        <v>Consumer</v>
      </c>
      <c r="AM2532" t="str">
        <f t="shared" si="1210"/>
        <v/>
      </c>
      <c r="AN2532" t="str">
        <f t="shared" si="1211"/>
        <v>Pharmaceutical</v>
      </c>
      <c r="AO2532" t="str">
        <f t="shared" si="1212"/>
        <v/>
      </c>
      <c r="AP2532" t="str">
        <f t="shared" si="1213"/>
        <v/>
      </c>
    </row>
    <row r="2533" spans="1:42" hidden="1" x14ac:dyDescent="0.35">
      <c r="A2533" s="1">
        <v>4087000</v>
      </c>
      <c r="B2533" s="1" t="s">
        <v>3</v>
      </c>
      <c r="C2533" s="1" t="s">
        <v>4</v>
      </c>
      <c r="D2533" s="1">
        <v>2017</v>
      </c>
      <c r="E2533" s="1" t="s">
        <v>618</v>
      </c>
      <c r="F2533" s="1">
        <v>67507</v>
      </c>
      <c r="G2533" s="1" t="s">
        <v>294</v>
      </c>
      <c r="H2533" s="1" t="s">
        <v>130</v>
      </c>
      <c r="I2533" s="1" t="s">
        <v>597</v>
      </c>
      <c r="J2533" s="1">
        <v>2440</v>
      </c>
      <c r="K2533" s="1" t="s">
        <v>345</v>
      </c>
      <c r="L2533" s="1" t="s">
        <v>345</v>
      </c>
      <c r="M2533" s="1"/>
      <c r="N2533" s="1" t="s">
        <v>606</v>
      </c>
      <c r="O2533" s="1" t="str">
        <f t="shared" si="1230"/>
        <v>No</v>
      </c>
      <c r="P2533" s="1" t="s">
        <v>722</v>
      </c>
      <c r="Q2533" s="1">
        <v>163</v>
      </c>
      <c r="R2533" s="1">
        <f t="shared" si="1226"/>
        <v>0</v>
      </c>
      <c r="S2533" s="1">
        <f>IF(O2533="No", Q2533, " ")</f>
        <v>163</v>
      </c>
      <c r="T2533" s="1" t="s">
        <v>30</v>
      </c>
      <c r="U2533" s="1">
        <f>R2533/1000</f>
        <v>0</v>
      </c>
      <c r="V2533" s="1">
        <f>S2533/1000</f>
        <v>0.16300000000000001</v>
      </c>
      <c r="W2533" s="1" t="s">
        <v>231</v>
      </c>
      <c r="X2533" s="1" t="str">
        <f>IF(N2533="E", "Yes", "No")</f>
        <v>No</v>
      </c>
      <c r="AB2533" t="s">
        <v>469</v>
      </c>
      <c r="AC2533" t="str">
        <f t="shared" si="1232"/>
        <v>No</v>
      </c>
      <c r="AD2533" t="str">
        <f t="shared" si="1233"/>
        <v>No</v>
      </c>
      <c r="AE2533" t="str">
        <f t="shared" si="1234"/>
        <v>No</v>
      </c>
      <c r="AF2533" t="str">
        <f t="shared" si="1235"/>
        <v>No</v>
      </c>
      <c r="AG2533" t="str">
        <f t="shared" si="1236"/>
        <v>Yes</v>
      </c>
      <c r="AH2533" s="1" t="s">
        <v>348</v>
      </c>
      <c r="AI2533" t="s">
        <v>348</v>
      </c>
      <c r="AJ2533" t="str">
        <f t="shared" si="1228"/>
        <v/>
      </c>
      <c r="AK2533" t="str">
        <f t="shared" si="1217"/>
        <v/>
      </c>
      <c r="AL2533" t="str">
        <f t="shared" si="1218"/>
        <v/>
      </c>
      <c r="AM2533" t="str">
        <f t="shared" si="1210"/>
        <v/>
      </c>
      <c r="AN2533" t="str">
        <f t="shared" si="1211"/>
        <v>Pharmaceutical</v>
      </c>
      <c r="AO2533" t="str">
        <f t="shared" si="1212"/>
        <v/>
      </c>
      <c r="AP2533" t="str">
        <f t="shared" si="1213"/>
        <v/>
      </c>
    </row>
    <row r="2534" spans="1:42" hidden="1" x14ac:dyDescent="0.35">
      <c r="A2534">
        <v>40870112</v>
      </c>
      <c r="B2534" t="s">
        <v>573</v>
      </c>
      <c r="C2534" t="s">
        <v>574</v>
      </c>
      <c r="D2534">
        <v>2017</v>
      </c>
      <c r="E2534" t="s">
        <v>620</v>
      </c>
      <c r="F2534" s="4">
        <v>63235</v>
      </c>
      <c r="G2534" s="1" t="s">
        <v>600</v>
      </c>
      <c r="H2534" t="s">
        <v>34</v>
      </c>
      <c r="I2534" t="s">
        <v>693</v>
      </c>
      <c r="N2534" t="s">
        <v>606</v>
      </c>
      <c r="O2534" s="1" t="str">
        <f t="shared" si="1230"/>
        <v>No</v>
      </c>
      <c r="Q2534">
        <v>1000</v>
      </c>
      <c r="R2534">
        <f t="shared" si="1226"/>
        <v>0</v>
      </c>
      <c r="S2534">
        <v>200</v>
      </c>
      <c r="T2534" t="s">
        <v>622</v>
      </c>
      <c r="U2534">
        <f t="shared" ref="U2534:U2539" si="1240">R2534/1</f>
        <v>0</v>
      </c>
      <c r="V2534">
        <f t="shared" ref="V2534:V2539" si="1241">U2534</f>
        <v>0</v>
      </c>
      <c r="W2534" t="s">
        <v>648</v>
      </c>
      <c r="X2534" t="str">
        <f t="shared" ref="X2534:X2547" si="1242">IF(S2534&lt;R2534, "Yes*", "No")</f>
        <v>No</v>
      </c>
      <c r="AB2534" t="s">
        <v>374</v>
      </c>
      <c r="AC2534" t="str">
        <f t="shared" si="1232"/>
        <v>No</v>
      </c>
      <c r="AD2534" t="str">
        <f t="shared" si="1233"/>
        <v>No</v>
      </c>
      <c r="AE2534" t="str">
        <f t="shared" si="1234"/>
        <v>Yes</v>
      </c>
      <c r="AF2534" t="str">
        <f t="shared" si="1235"/>
        <v>Yes</v>
      </c>
      <c r="AG2534" t="str">
        <f t="shared" si="1236"/>
        <v>No</v>
      </c>
      <c r="AH2534" t="s">
        <v>349</v>
      </c>
      <c r="AI2534" t="s">
        <v>348</v>
      </c>
      <c r="AJ2534" t="str">
        <f t="shared" si="1228"/>
        <v/>
      </c>
      <c r="AK2534" t="str">
        <f t="shared" si="1217"/>
        <v/>
      </c>
      <c r="AL2534" t="str">
        <f t="shared" si="1218"/>
        <v>Consumer</v>
      </c>
      <c r="AM2534" t="str">
        <f t="shared" si="1210"/>
        <v>Industrial</v>
      </c>
      <c r="AN2534" t="str">
        <f t="shared" si="1211"/>
        <v/>
      </c>
      <c r="AO2534" t="str">
        <f t="shared" si="1212"/>
        <v>PAH</v>
      </c>
      <c r="AP2534" t="str">
        <f t="shared" si="1213"/>
        <v/>
      </c>
    </row>
    <row r="2535" spans="1:42" hidden="1" x14ac:dyDescent="0.35">
      <c r="A2535">
        <v>4087170</v>
      </c>
      <c r="B2535" t="s">
        <v>586</v>
      </c>
      <c r="C2535" t="s">
        <v>587</v>
      </c>
      <c r="D2535">
        <v>2017</v>
      </c>
      <c r="E2535" t="s">
        <v>620</v>
      </c>
      <c r="F2535" s="4">
        <v>63235</v>
      </c>
      <c r="G2535" s="1" t="s">
        <v>600</v>
      </c>
      <c r="H2535" t="s">
        <v>34</v>
      </c>
      <c r="I2535" t="s">
        <v>693</v>
      </c>
      <c r="N2535" t="s">
        <v>606</v>
      </c>
      <c r="O2535" s="1" t="str">
        <f t="shared" si="1230"/>
        <v>No</v>
      </c>
      <c r="Q2535">
        <v>1000</v>
      </c>
      <c r="R2535">
        <f t="shared" si="1226"/>
        <v>0</v>
      </c>
      <c r="S2535">
        <v>200</v>
      </c>
      <c r="T2535" t="s">
        <v>622</v>
      </c>
      <c r="U2535">
        <f t="shared" si="1240"/>
        <v>0</v>
      </c>
      <c r="V2535">
        <f t="shared" si="1241"/>
        <v>0</v>
      </c>
      <c r="W2535" t="s">
        <v>648</v>
      </c>
      <c r="X2535" t="str">
        <f t="shared" si="1242"/>
        <v>No</v>
      </c>
      <c r="AB2535" t="s">
        <v>374</v>
      </c>
      <c r="AC2535" t="str">
        <f t="shared" si="1232"/>
        <v>No</v>
      </c>
      <c r="AD2535" t="str">
        <f t="shared" si="1233"/>
        <v>No</v>
      </c>
      <c r="AE2535" t="str">
        <f t="shared" si="1234"/>
        <v>Yes</v>
      </c>
      <c r="AF2535" t="str">
        <f t="shared" si="1235"/>
        <v>Yes</v>
      </c>
      <c r="AG2535" t="str">
        <f t="shared" si="1236"/>
        <v>No</v>
      </c>
      <c r="AH2535" t="s">
        <v>349</v>
      </c>
      <c r="AI2535" t="s">
        <v>348</v>
      </c>
      <c r="AJ2535" t="str">
        <f t="shared" si="1228"/>
        <v/>
      </c>
      <c r="AK2535" t="str">
        <f t="shared" si="1217"/>
        <v/>
      </c>
      <c r="AL2535" t="str">
        <f t="shared" si="1218"/>
        <v>Consumer</v>
      </c>
      <c r="AM2535" t="str">
        <f t="shared" ref="AM2535:AM2598" si="1243">IF(AF2535="Yes", "Industrial", "")</f>
        <v>Industrial</v>
      </c>
      <c r="AN2535" t="str">
        <f t="shared" ref="AN2535:AN2598" si="1244">IF(AG2535="Yes", "Pharmaceutical", "")</f>
        <v/>
      </c>
      <c r="AO2535" t="str">
        <f t="shared" ref="AO2535:AO2598" si="1245">IF(AH2535="Yes", "PAH", "")</f>
        <v>PAH</v>
      </c>
      <c r="AP2535" t="str">
        <f t="shared" ref="AP2535:AP2598" si="1246">IF(AI2535="Yes", "Other", "")</f>
        <v/>
      </c>
    </row>
    <row r="2536" spans="1:42" hidden="1" x14ac:dyDescent="0.35">
      <c r="A2536">
        <v>40871607</v>
      </c>
      <c r="B2536" s="5" t="s">
        <v>584</v>
      </c>
      <c r="C2536" t="s">
        <v>585</v>
      </c>
      <c r="D2536">
        <v>2017</v>
      </c>
      <c r="E2536" t="s">
        <v>620</v>
      </c>
      <c r="F2536" s="4">
        <v>63235</v>
      </c>
      <c r="G2536" s="1" t="s">
        <v>600</v>
      </c>
      <c r="H2536" t="s">
        <v>34</v>
      </c>
      <c r="I2536" t="s">
        <v>693</v>
      </c>
      <c r="N2536" t="s">
        <v>606</v>
      </c>
      <c r="O2536" s="1" t="str">
        <f t="shared" si="1230"/>
        <v>No</v>
      </c>
      <c r="Q2536">
        <v>200</v>
      </c>
      <c r="R2536">
        <f t="shared" si="1226"/>
        <v>0</v>
      </c>
      <c r="S2536">
        <v>200</v>
      </c>
      <c r="T2536" t="s">
        <v>622</v>
      </c>
      <c r="U2536">
        <f t="shared" si="1240"/>
        <v>0</v>
      </c>
      <c r="V2536">
        <f t="shared" si="1241"/>
        <v>0</v>
      </c>
      <c r="W2536" t="s">
        <v>648</v>
      </c>
      <c r="X2536" t="str">
        <f t="shared" si="1242"/>
        <v>No</v>
      </c>
      <c r="AB2536" t="s">
        <v>374</v>
      </c>
      <c r="AC2536" t="str">
        <f t="shared" si="1232"/>
        <v>No</v>
      </c>
      <c r="AD2536" t="str">
        <f t="shared" si="1233"/>
        <v>No</v>
      </c>
      <c r="AE2536" t="str">
        <f t="shared" si="1234"/>
        <v>Yes</v>
      </c>
      <c r="AF2536" t="str">
        <f t="shared" si="1235"/>
        <v>Yes</v>
      </c>
      <c r="AG2536" t="str">
        <f t="shared" si="1236"/>
        <v>No</v>
      </c>
      <c r="AH2536" t="s">
        <v>349</v>
      </c>
      <c r="AI2536" t="s">
        <v>348</v>
      </c>
      <c r="AJ2536" t="str">
        <f t="shared" si="1228"/>
        <v/>
      </c>
      <c r="AK2536" t="str">
        <f t="shared" si="1217"/>
        <v/>
      </c>
      <c r="AL2536" t="str">
        <f t="shared" si="1218"/>
        <v>Consumer</v>
      </c>
      <c r="AM2536" t="str">
        <f t="shared" si="1243"/>
        <v>Industrial</v>
      </c>
      <c r="AN2536" t="str">
        <f t="shared" si="1244"/>
        <v/>
      </c>
      <c r="AO2536" t="str">
        <f t="shared" si="1245"/>
        <v>PAH</v>
      </c>
      <c r="AP2536" t="str">
        <f t="shared" si="1246"/>
        <v/>
      </c>
    </row>
    <row r="2537" spans="1:42" hidden="1" x14ac:dyDescent="0.35">
      <c r="A2537">
        <v>4087141</v>
      </c>
      <c r="B2537" t="s">
        <v>582</v>
      </c>
      <c r="C2537" t="s">
        <v>583</v>
      </c>
      <c r="D2537">
        <v>2017</v>
      </c>
      <c r="E2537" t="s">
        <v>620</v>
      </c>
      <c r="F2537" s="4">
        <v>63235</v>
      </c>
      <c r="G2537" s="1" t="s">
        <v>600</v>
      </c>
      <c r="H2537" t="s">
        <v>34</v>
      </c>
      <c r="I2537" t="s">
        <v>693</v>
      </c>
      <c r="N2537"/>
      <c r="O2537" s="1" t="str">
        <f t="shared" si="1230"/>
        <v>Yes</v>
      </c>
      <c r="Q2537">
        <v>200</v>
      </c>
      <c r="R2537">
        <f t="shared" si="1226"/>
        <v>200</v>
      </c>
      <c r="S2537">
        <v>200</v>
      </c>
      <c r="T2537" t="s">
        <v>622</v>
      </c>
      <c r="U2537">
        <f t="shared" si="1240"/>
        <v>200</v>
      </c>
      <c r="V2537">
        <f t="shared" si="1241"/>
        <v>200</v>
      </c>
      <c r="W2537" t="s">
        <v>648</v>
      </c>
      <c r="X2537" t="str">
        <f t="shared" si="1242"/>
        <v>No</v>
      </c>
      <c r="AB2537" t="s">
        <v>374</v>
      </c>
      <c r="AC2537" t="str">
        <f t="shared" si="1232"/>
        <v>No</v>
      </c>
      <c r="AD2537" t="str">
        <f t="shared" si="1233"/>
        <v>No</v>
      </c>
      <c r="AE2537" t="str">
        <f t="shared" si="1234"/>
        <v>Yes</v>
      </c>
      <c r="AF2537" t="str">
        <f t="shared" si="1235"/>
        <v>Yes</v>
      </c>
      <c r="AG2537" t="str">
        <f t="shared" si="1236"/>
        <v>No</v>
      </c>
      <c r="AH2537" t="s">
        <v>349</v>
      </c>
      <c r="AI2537" t="s">
        <v>348</v>
      </c>
      <c r="AJ2537" t="str">
        <f t="shared" si="1228"/>
        <v/>
      </c>
      <c r="AK2537" t="str">
        <f t="shared" si="1217"/>
        <v/>
      </c>
      <c r="AL2537" t="str">
        <f t="shared" si="1218"/>
        <v>Consumer</v>
      </c>
      <c r="AM2537" t="str">
        <f t="shared" si="1243"/>
        <v>Industrial</v>
      </c>
      <c r="AN2537" t="str">
        <f t="shared" si="1244"/>
        <v/>
      </c>
      <c r="AO2537" t="str">
        <f t="shared" si="1245"/>
        <v>PAH</v>
      </c>
      <c r="AP2537" t="str">
        <f t="shared" si="1246"/>
        <v/>
      </c>
    </row>
    <row r="2538" spans="1:42" hidden="1" x14ac:dyDescent="0.35">
      <c r="A2538">
        <v>4087098</v>
      </c>
      <c r="B2538" t="s">
        <v>579</v>
      </c>
      <c r="C2538" t="s">
        <v>580</v>
      </c>
      <c r="D2538">
        <v>2017</v>
      </c>
      <c r="E2538" t="s">
        <v>620</v>
      </c>
      <c r="F2538" s="4">
        <v>63235</v>
      </c>
      <c r="G2538" s="1" t="s">
        <v>600</v>
      </c>
      <c r="H2538" t="s">
        <v>34</v>
      </c>
      <c r="I2538" t="s">
        <v>693</v>
      </c>
      <c r="N2538" t="s">
        <v>606</v>
      </c>
      <c r="O2538" s="1" t="str">
        <f t="shared" si="1230"/>
        <v>No</v>
      </c>
      <c r="Q2538">
        <v>200</v>
      </c>
      <c r="R2538">
        <f t="shared" si="1226"/>
        <v>0</v>
      </c>
      <c r="S2538">
        <v>200</v>
      </c>
      <c r="T2538" t="s">
        <v>622</v>
      </c>
      <c r="U2538">
        <f t="shared" si="1240"/>
        <v>0</v>
      </c>
      <c r="V2538">
        <f t="shared" si="1241"/>
        <v>0</v>
      </c>
      <c r="W2538" t="s">
        <v>648</v>
      </c>
      <c r="X2538" t="str">
        <f t="shared" si="1242"/>
        <v>No</v>
      </c>
      <c r="AB2538" t="s">
        <v>374</v>
      </c>
      <c r="AC2538" t="str">
        <f t="shared" si="1232"/>
        <v>No</v>
      </c>
      <c r="AD2538" t="str">
        <f t="shared" si="1233"/>
        <v>No</v>
      </c>
      <c r="AE2538" t="str">
        <f t="shared" si="1234"/>
        <v>Yes</v>
      </c>
      <c r="AF2538" t="str">
        <f t="shared" si="1235"/>
        <v>Yes</v>
      </c>
      <c r="AG2538" t="str">
        <f t="shared" si="1236"/>
        <v>No</v>
      </c>
      <c r="AH2538" t="s">
        <v>349</v>
      </c>
      <c r="AI2538" t="s">
        <v>348</v>
      </c>
      <c r="AJ2538" t="str">
        <f t="shared" si="1228"/>
        <v/>
      </c>
      <c r="AK2538" t="str">
        <f t="shared" si="1217"/>
        <v/>
      </c>
      <c r="AL2538" t="str">
        <f t="shared" si="1218"/>
        <v>Consumer</v>
      </c>
      <c r="AM2538" t="str">
        <f t="shared" si="1243"/>
        <v>Industrial</v>
      </c>
      <c r="AN2538" t="str">
        <f t="shared" si="1244"/>
        <v/>
      </c>
      <c r="AO2538" t="str">
        <f t="shared" si="1245"/>
        <v>PAH</v>
      </c>
      <c r="AP2538" t="str">
        <f t="shared" si="1246"/>
        <v/>
      </c>
    </row>
    <row r="2539" spans="1:42" hidden="1" x14ac:dyDescent="0.35">
      <c r="A2539">
        <v>40870855</v>
      </c>
      <c r="B2539" t="s">
        <v>577</v>
      </c>
      <c r="C2539" t="s">
        <v>578</v>
      </c>
      <c r="D2539">
        <v>2017</v>
      </c>
      <c r="E2539" t="s">
        <v>620</v>
      </c>
      <c r="F2539" s="4">
        <v>63235</v>
      </c>
      <c r="G2539" s="1" t="s">
        <v>600</v>
      </c>
      <c r="H2539" t="s">
        <v>34</v>
      </c>
      <c r="I2539" t="s">
        <v>693</v>
      </c>
      <c r="N2539" t="s">
        <v>606</v>
      </c>
      <c r="O2539" s="1" t="str">
        <f t="shared" si="1230"/>
        <v>No</v>
      </c>
      <c r="Q2539">
        <v>200</v>
      </c>
      <c r="R2539">
        <f t="shared" si="1226"/>
        <v>0</v>
      </c>
      <c r="S2539">
        <v>200</v>
      </c>
      <c r="T2539" t="s">
        <v>622</v>
      </c>
      <c r="U2539">
        <f t="shared" si="1240"/>
        <v>0</v>
      </c>
      <c r="V2539">
        <f t="shared" si="1241"/>
        <v>0</v>
      </c>
      <c r="W2539" t="s">
        <v>648</v>
      </c>
      <c r="X2539" t="str">
        <f t="shared" si="1242"/>
        <v>No</v>
      </c>
      <c r="AB2539" t="s">
        <v>374</v>
      </c>
      <c r="AC2539" t="str">
        <f t="shared" si="1232"/>
        <v>No</v>
      </c>
      <c r="AD2539" t="str">
        <f t="shared" si="1233"/>
        <v>No</v>
      </c>
      <c r="AE2539" t="str">
        <f t="shared" si="1234"/>
        <v>Yes</v>
      </c>
      <c r="AF2539" t="str">
        <f t="shared" si="1235"/>
        <v>Yes</v>
      </c>
      <c r="AG2539" t="str">
        <f t="shared" si="1236"/>
        <v>No</v>
      </c>
      <c r="AH2539" t="s">
        <v>349</v>
      </c>
      <c r="AI2539" t="s">
        <v>348</v>
      </c>
      <c r="AJ2539" t="str">
        <f t="shared" si="1228"/>
        <v/>
      </c>
      <c r="AK2539" t="str">
        <f t="shared" si="1217"/>
        <v/>
      </c>
      <c r="AL2539" t="str">
        <f t="shared" si="1218"/>
        <v>Consumer</v>
      </c>
      <c r="AM2539" t="str">
        <f t="shared" si="1243"/>
        <v>Industrial</v>
      </c>
      <c r="AN2539" t="str">
        <f t="shared" si="1244"/>
        <v/>
      </c>
      <c r="AO2539" t="str">
        <f t="shared" si="1245"/>
        <v>PAH</v>
      </c>
      <c r="AP2539" t="str">
        <f t="shared" si="1246"/>
        <v/>
      </c>
    </row>
    <row r="2540" spans="1:42" hidden="1" x14ac:dyDescent="0.35">
      <c r="A2540" s="1">
        <v>4087000</v>
      </c>
      <c r="B2540" s="1" t="s">
        <v>3</v>
      </c>
      <c r="C2540" s="1" t="s">
        <v>4</v>
      </c>
      <c r="D2540" s="1">
        <v>2017</v>
      </c>
      <c r="E2540" s="1" t="s">
        <v>618</v>
      </c>
      <c r="F2540" s="1">
        <v>67534</v>
      </c>
      <c r="G2540" s="1" t="s">
        <v>316</v>
      </c>
      <c r="H2540" s="1" t="s">
        <v>150</v>
      </c>
      <c r="I2540" s="1" t="s">
        <v>597</v>
      </c>
      <c r="J2540" s="1">
        <v>2440</v>
      </c>
      <c r="K2540" s="1" t="s">
        <v>345</v>
      </c>
      <c r="L2540" s="1" t="s">
        <v>345</v>
      </c>
      <c r="M2540" s="1" t="s">
        <v>345</v>
      </c>
      <c r="O2540" s="1" t="str">
        <f t="shared" si="1230"/>
        <v>Yes</v>
      </c>
      <c r="P2540" s="1" t="s">
        <v>349</v>
      </c>
      <c r="Q2540" s="1">
        <v>7.17</v>
      </c>
      <c r="R2540" s="1">
        <f t="shared" si="1226"/>
        <v>7.17</v>
      </c>
      <c r="S2540" s="1">
        <v>5.2</v>
      </c>
      <c r="T2540" s="1" t="s">
        <v>30</v>
      </c>
      <c r="U2540" s="1">
        <f>R2540/1000</f>
        <v>7.1700000000000002E-3</v>
      </c>
      <c r="V2540" s="1">
        <f>S2540/1000</f>
        <v>5.1999999999999998E-3</v>
      </c>
      <c r="W2540" s="1" t="s">
        <v>231</v>
      </c>
      <c r="X2540" s="1" t="str">
        <f t="shared" si="1242"/>
        <v>Yes*</v>
      </c>
      <c r="AB2540" t="s">
        <v>489</v>
      </c>
      <c r="AC2540" t="str">
        <f t="shared" si="1232"/>
        <v>No</v>
      </c>
      <c r="AD2540" t="str">
        <f t="shared" si="1233"/>
        <v>No</v>
      </c>
      <c r="AE2540" t="str">
        <f t="shared" si="1234"/>
        <v>No</v>
      </c>
      <c r="AF2540" t="str">
        <f t="shared" si="1235"/>
        <v>No</v>
      </c>
      <c r="AG2540" t="str">
        <f t="shared" si="1236"/>
        <v>Yes</v>
      </c>
      <c r="AH2540" s="1" t="s">
        <v>348</v>
      </c>
      <c r="AI2540" t="s">
        <v>348</v>
      </c>
      <c r="AJ2540" t="str">
        <f t="shared" si="1228"/>
        <v/>
      </c>
      <c r="AK2540" t="str">
        <f t="shared" si="1217"/>
        <v/>
      </c>
      <c r="AL2540" t="str">
        <f t="shared" si="1218"/>
        <v/>
      </c>
      <c r="AM2540" t="str">
        <f t="shared" si="1243"/>
        <v/>
      </c>
      <c r="AN2540" t="str">
        <f t="shared" si="1244"/>
        <v>Pharmaceutical</v>
      </c>
      <c r="AO2540" t="str">
        <f t="shared" si="1245"/>
        <v/>
      </c>
      <c r="AP2540" t="str">
        <f t="shared" si="1246"/>
        <v/>
      </c>
    </row>
    <row r="2541" spans="1:42" hidden="1" x14ac:dyDescent="0.35">
      <c r="A2541">
        <v>40870112</v>
      </c>
      <c r="B2541" t="s">
        <v>573</v>
      </c>
      <c r="C2541" t="s">
        <v>574</v>
      </c>
      <c r="D2541">
        <v>2017</v>
      </c>
      <c r="E2541" t="s">
        <v>620</v>
      </c>
      <c r="F2541" s="4">
        <v>63229</v>
      </c>
      <c r="G2541" s="1" t="s">
        <v>603</v>
      </c>
      <c r="H2541" t="s">
        <v>63</v>
      </c>
      <c r="I2541" t="s">
        <v>693</v>
      </c>
      <c r="N2541" t="s">
        <v>606</v>
      </c>
      <c r="O2541" s="1" t="str">
        <f t="shared" si="1230"/>
        <v>No</v>
      </c>
      <c r="Q2541">
        <v>1500</v>
      </c>
      <c r="R2541">
        <f t="shared" si="1226"/>
        <v>0</v>
      </c>
      <c r="S2541">
        <v>300</v>
      </c>
      <c r="T2541" t="s">
        <v>622</v>
      </c>
      <c r="U2541">
        <f t="shared" ref="U2541:U2547" si="1247">R2541/1</f>
        <v>0</v>
      </c>
      <c r="V2541">
        <f t="shared" ref="V2541:V2547" si="1248">U2541</f>
        <v>0</v>
      </c>
      <c r="W2541" t="s">
        <v>648</v>
      </c>
      <c r="X2541" t="str">
        <f t="shared" si="1242"/>
        <v>No</v>
      </c>
      <c r="AB2541" t="s">
        <v>404</v>
      </c>
      <c r="AC2541" t="str">
        <f t="shared" si="1232"/>
        <v>No</v>
      </c>
      <c r="AD2541" t="str">
        <f t="shared" si="1233"/>
        <v>No</v>
      </c>
      <c r="AE2541" t="str">
        <f t="shared" si="1234"/>
        <v>Yes</v>
      </c>
      <c r="AF2541" t="str">
        <f t="shared" si="1235"/>
        <v>Yes</v>
      </c>
      <c r="AG2541" t="str">
        <f t="shared" si="1236"/>
        <v>No</v>
      </c>
      <c r="AH2541" t="s">
        <v>349</v>
      </c>
      <c r="AI2541" t="s">
        <v>348</v>
      </c>
      <c r="AJ2541" t="str">
        <f t="shared" si="1228"/>
        <v/>
      </c>
      <c r="AK2541" t="str">
        <f t="shared" ref="AK2541:AK2603" si="1249">IF(AD2541="Yes", "PCP", "")</f>
        <v/>
      </c>
      <c r="AL2541" t="str">
        <f t="shared" ref="AL2541:AL2603" si="1250">IF(AE2541="Yes", "Consumer", "")</f>
        <v>Consumer</v>
      </c>
      <c r="AM2541" t="str">
        <f t="shared" si="1243"/>
        <v>Industrial</v>
      </c>
      <c r="AN2541" t="str">
        <f t="shared" si="1244"/>
        <v/>
      </c>
      <c r="AO2541" t="str">
        <f t="shared" si="1245"/>
        <v>PAH</v>
      </c>
      <c r="AP2541" t="str">
        <f t="shared" si="1246"/>
        <v/>
      </c>
    </row>
    <row r="2542" spans="1:42" hidden="1" x14ac:dyDescent="0.35">
      <c r="A2542">
        <v>4087170</v>
      </c>
      <c r="B2542" t="s">
        <v>586</v>
      </c>
      <c r="C2542" t="s">
        <v>587</v>
      </c>
      <c r="D2542">
        <v>2017</v>
      </c>
      <c r="E2542" t="s">
        <v>620</v>
      </c>
      <c r="F2542" s="4">
        <v>63229</v>
      </c>
      <c r="G2542" s="1" t="s">
        <v>603</v>
      </c>
      <c r="H2542" t="s">
        <v>63</v>
      </c>
      <c r="I2542" t="s">
        <v>693</v>
      </c>
      <c r="N2542" t="s">
        <v>606</v>
      </c>
      <c r="O2542" s="1" t="str">
        <f t="shared" si="1230"/>
        <v>No</v>
      </c>
      <c r="Q2542">
        <v>1500</v>
      </c>
      <c r="R2542">
        <f t="shared" si="1226"/>
        <v>0</v>
      </c>
      <c r="S2542">
        <v>300</v>
      </c>
      <c r="T2542" t="s">
        <v>622</v>
      </c>
      <c r="U2542">
        <f t="shared" si="1247"/>
        <v>0</v>
      </c>
      <c r="V2542">
        <f t="shared" si="1248"/>
        <v>0</v>
      </c>
      <c r="W2542" t="s">
        <v>648</v>
      </c>
      <c r="X2542" t="str">
        <f t="shared" si="1242"/>
        <v>No</v>
      </c>
      <c r="AB2542" t="s">
        <v>404</v>
      </c>
      <c r="AC2542" t="str">
        <f t="shared" si="1232"/>
        <v>No</v>
      </c>
      <c r="AD2542" t="str">
        <f t="shared" si="1233"/>
        <v>No</v>
      </c>
      <c r="AE2542" t="str">
        <f t="shared" si="1234"/>
        <v>Yes</v>
      </c>
      <c r="AF2542" t="str">
        <f t="shared" si="1235"/>
        <v>Yes</v>
      </c>
      <c r="AG2542" t="str">
        <f t="shared" si="1236"/>
        <v>No</v>
      </c>
      <c r="AH2542" t="s">
        <v>349</v>
      </c>
      <c r="AI2542" t="s">
        <v>348</v>
      </c>
      <c r="AJ2542" t="str">
        <f t="shared" si="1228"/>
        <v/>
      </c>
      <c r="AK2542" t="str">
        <f t="shared" si="1249"/>
        <v/>
      </c>
      <c r="AL2542" t="str">
        <f t="shared" si="1250"/>
        <v>Consumer</v>
      </c>
      <c r="AM2542" t="str">
        <f t="shared" si="1243"/>
        <v>Industrial</v>
      </c>
      <c r="AN2542" t="str">
        <f t="shared" si="1244"/>
        <v/>
      </c>
      <c r="AO2542" t="str">
        <f t="shared" si="1245"/>
        <v>PAH</v>
      </c>
      <c r="AP2542" t="str">
        <f t="shared" si="1246"/>
        <v/>
      </c>
    </row>
    <row r="2543" spans="1:42" hidden="1" x14ac:dyDescent="0.35">
      <c r="A2543">
        <v>40871607</v>
      </c>
      <c r="B2543" s="5" t="s">
        <v>584</v>
      </c>
      <c r="C2543" t="s">
        <v>585</v>
      </c>
      <c r="D2543">
        <v>2017</v>
      </c>
      <c r="E2543" t="s">
        <v>620</v>
      </c>
      <c r="F2543" s="4">
        <v>63229</v>
      </c>
      <c r="G2543" s="1" t="s">
        <v>603</v>
      </c>
      <c r="H2543" t="s">
        <v>63</v>
      </c>
      <c r="I2543" t="s">
        <v>693</v>
      </c>
      <c r="N2543" t="s">
        <v>607</v>
      </c>
      <c r="O2543" s="1" t="str">
        <f t="shared" si="1230"/>
        <v>Yes</v>
      </c>
      <c r="Q2543">
        <v>200</v>
      </c>
      <c r="R2543">
        <f t="shared" si="1226"/>
        <v>200</v>
      </c>
      <c r="S2543">
        <v>300</v>
      </c>
      <c r="T2543" t="s">
        <v>622</v>
      </c>
      <c r="U2543">
        <f t="shared" si="1247"/>
        <v>200</v>
      </c>
      <c r="V2543">
        <f t="shared" si="1248"/>
        <v>200</v>
      </c>
      <c r="W2543" t="s">
        <v>648</v>
      </c>
      <c r="X2543" t="str">
        <f t="shared" si="1242"/>
        <v>No</v>
      </c>
      <c r="AB2543" t="s">
        <v>404</v>
      </c>
      <c r="AC2543" t="str">
        <f t="shared" si="1232"/>
        <v>No</v>
      </c>
      <c r="AD2543" t="str">
        <f t="shared" si="1233"/>
        <v>No</v>
      </c>
      <c r="AE2543" t="str">
        <f t="shared" si="1234"/>
        <v>Yes</v>
      </c>
      <c r="AF2543" t="str">
        <f t="shared" si="1235"/>
        <v>Yes</v>
      </c>
      <c r="AG2543" t="str">
        <f t="shared" si="1236"/>
        <v>No</v>
      </c>
      <c r="AH2543" t="s">
        <v>349</v>
      </c>
      <c r="AI2543" t="s">
        <v>348</v>
      </c>
      <c r="AJ2543" t="str">
        <f t="shared" si="1228"/>
        <v/>
      </c>
      <c r="AK2543" t="str">
        <f t="shared" si="1249"/>
        <v/>
      </c>
      <c r="AL2543" t="str">
        <f t="shared" si="1250"/>
        <v>Consumer</v>
      </c>
      <c r="AM2543" t="str">
        <f t="shared" si="1243"/>
        <v>Industrial</v>
      </c>
      <c r="AN2543" t="str">
        <f t="shared" si="1244"/>
        <v/>
      </c>
      <c r="AO2543" t="str">
        <f t="shared" si="1245"/>
        <v>PAH</v>
      </c>
      <c r="AP2543" t="str">
        <f t="shared" si="1246"/>
        <v/>
      </c>
    </row>
    <row r="2544" spans="1:42" hidden="1" x14ac:dyDescent="0.35">
      <c r="A2544">
        <v>4087141</v>
      </c>
      <c r="B2544" t="s">
        <v>582</v>
      </c>
      <c r="C2544" t="s">
        <v>583</v>
      </c>
      <c r="D2544">
        <v>2017</v>
      </c>
      <c r="E2544" t="s">
        <v>620</v>
      </c>
      <c r="F2544" s="4">
        <v>63229</v>
      </c>
      <c r="G2544" s="1" t="s">
        <v>603</v>
      </c>
      <c r="H2544" t="s">
        <v>63</v>
      </c>
      <c r="I2544" t="s">
        <v>693</v>
      </c>
      <c r="N2544" t="s">
        <v>606</v>
      </c>
      <c r="O2544" s="1" t="str">
        <f t="shared" si="1230"/>
        <v>No</v>
      </c>
      <c r="Q2544">
        <v>2040</v>
      </c>
      <c r="R2544">
        <f t="shared" si="1226"/>
        <v>0</v>
      </c>
      <c r="S2544">
        <v>300</v>
      </c>
      <c r="T2544" t="s">
        <v>622</v>
      </c>
      <c r="U2544">
        <f t="shared" si="1247"/>
        <v>0</v>
      </c>
      <c r="V2544">
        <f t="shared" si="1248"/>
        <v>0</v>
      </c>
      <c r="W2544" t="s">
        <v>648</v>
      </c>
      <c r="X2544" t="str">
        <f t="shared" si="1242"/>
        <v>No</v>
      </c>
      <c r="AB2544" t="s">
        <v>404</v>
      </c>
      <c r="AC2544" t="str">
        <f t="shared" si="1232"/>
        <v>No</v>
      </c>
      <c r="AD2544" t="str">
        <f t="shared" si="1233"/>
        <v>No</v>
      </c>
      <c r="AE2544" t="str">
        <f t="shared" si="1234"/>
        <v>Yes</v>
      </c>
      <c r="AF2544" t="str">
        <f t="shared" si="1235"/>
        <v>Yes</v>
      </c>
      <c r="AG2544" t="str">
        <f t="shared" si="1236"/>
        <v>No</v>
      </c>
      <c r="AH2544" t="s">
        <v>349</v>
      </c>
      <c r="AI2544" t="s">
        <v>348</v>
      </c>
      <c r="AJ2544" t="str">
        <f t="shared" si="1228"/>
        <v/>
      </c>
      <c r="AK2544" t="str">
        <f t="shared" si="1249"/>
        <v/>
      </c>
      <c r="AL2544" t="str">
        <f t="shared" si="1250"/>
        <v>Consumer</v>
      </c>
      <c r="AM2544" t="str">
        <f t="shared" si="1243"/>
        <v>Industrial</v>
      </c>
      <c r="AN2544" t="str">
        <f t="shared" si="1244"/>
        <v/>
      </c>
      <c r="AO2544" t="str">
        <f t="shared" si="1245"/>
        <v>PAH</v>
      </c>
      <c r="AP2544" t="str">
        <f t="shared" si="1246"/>
        <v/>
      </c>
    </row>
    <row r="2545" spans="1:42" hidden="1" x14ac:dyDescent="0.35">
      <c r="A2545">
        <v>4087098</v>
      </c>
      <c r="B2545" t="s">
        <v>579</v>
      </c>
      <c r="C2545" t="s">
        <v>580</v>
      </c>
      <c r="D2545">
        <v>2017</v>
      </c>
      <c r="E2545" t="s">
        <v>620</v>
      </c>
      <c r="F2545" s="4">
        <v>63229</v>
      </c>
      <c r="G2545" s="1" t="s">
        <v>603</v>
      </c>
      <c r="H2545" t="s">
        <v>63</v>
      </c>
      <c r="I2545" t="s">
        <v>693</v>
      </c>
      <c r="N2545" t="s">
        <v>606</v>
      </c>
      <c r="O2545" s="1" t="str">
        <f t="shared" ref="O2545:O2567" si="1251">IF(N2545="&lt;", "No", "Yes")</f>
        <v>No</v>
      </c>
      <c r="Q2545">
        <v>300</v>
      </c>
      <c r="R2545">
        <f t="shared" si="1226"/>
        <v>0</v>
      </c>
      <c r="S2545">
        <v>300</v>
      </c>
      <c r="T2545" t="s">
        <v>622</v>
      </c>
      <c r="U2545">
        <f t="shared" si="1247"/>
        <v>0</v>
      </c>
      <c r="V2545">
        <f t="shared" si="1248"/>
        <v>0</v>
      </c>
      <c r="W2545" t="s">
        <v>648</v>
      </c>
      <c r="X2545" t="str">
        <f t="shared" si="1242"/>
        <v>No</v>
      </c>
      <c r="AB2545" t="s">
        <v>404</v>
      </c>
      <c r="AC2545" t="str">
        <f t="shared" si="1232"/>
        <v>No</v>
      </c>
      <c r="AD2545" t="str">
        <f t="shared" si="1233"/>
        <v>No</v>
      </c>
      <c r="AE2545" t="str">
        <f t="shared" si="1234"/>
        <v>Yes</v>
      </c>
      <c r="AF2545" t="str">
        <f t="shared" si="1235"/>
        <v>Yes</v>
      </c>
      <c r="AG2545" t="str">
        <f t="shared" si="1236"/>
        <v>No</v>
      </c>
      <c r="AH2545" t="s">
        <v>349</v>
      </c>
      <c r="AI2545" t="s">
        <v>348</v>
      </c>
      <c r="AJ2545" t="str">
        <f t="shared" si="1228"/>
        <v/>
      </c>
      <c r="AK2545" t="str">
        <f t="shared" si="1249"/>
        <v/>
      </c>
      <c r="AL2545" t="str">
        <f t="shared" si="1250"/>
        <v>Consumer</v>
      </c>
      <c r="AM2545" t="str">
        <f t="shared" si="1243"/>
        <v>Industrial</v>
      </c>
      <c r="AN2545" t="str">
        <f t="shared" si="1244"/>
        <v/>
      </c>
      <c r="AO2545" t="str">
        <f t="shared" si="1245"/>
        <v>PAH</v>
      </c>
      <c r="AP2545" t="str">
        <f t="shared" si="1246"/>
        <v/>
      </c>
    </row>
    <row r="2546" spans="1:42" hidden="1" x14ac:dyDescent="0.35">
      <c r="A2546">
        <v>40870855</v>
      </c>
      <c r="B2546" t="s">
        <v>577</v>
      </c>
      <c r="C2546" t="s">
        <v>578</v>
      </c>
      <c r="D2546">
        <v>2017</v>
      </c>
      <c r="E2546" t="s">
        <v>620</v>
      </c>
      <c r="F2546" s="4">
        <v>63229</v>
      </c>
      <c r="G2546" s="1" t="s">
        <v>603</v>
      </c>
      <c r="H2546" t="s">
        <v>63</v>
      </c>
      <c r="I2546" t="s">
        <v>693</v>
      </c>
      <c r="N2546" t="s">
        <v>607</v>
      </c>
      <c r="O2546" s="1" t="str">
        <f t="shared" si="1251"/>
        <v>Yes</v>
      </c>
      <c r="Q2546">
        <v>170</v>
      </c>
      <c r="R2546">
        <f t="shared" si="1226"/>
        <v>170</v>
      </c>
      <c r="S2546">
        <v>300</v>
      </c>
      <c r="T2546" t="s">
        <v>622</v>
      </c>
      <c r="U2546">
        <f t="shared" si="1247"/>
        <v>170</v>
      </c>
      <c r="V2546">
        <f t="shared" si="1248"/>
        <v>170</v>
      </c>
      <c r="W2546" t="s">
        <v>648</v>
      </c>
      <c r="X2546" t="str">
        <f t="shared" si="1242"/>
        <v>No</v>
      </c>
      <c r="AB2546" t="s">
        <v>404</v>
      </c>
      <c r="AC2546" t="str">
        <f t="shared" si="1232"/>
        <v>No</v>
      </c>
      <c r="AD2546" t="str">
        <f t="shared" si="1233"/>
        <v>No</v>
      </c>
      <c r="AE2546" t="str">
        <f t="shared" si="1234"/>
        <v>Yes</v>
      </c>
      <c r="AF2546" t="str">
        <f t="shared" si="1235"/>
        <v>Yes</v>
      </c>
      <c r="AG2546" t="str">
        <f t="shared" si="1236"/>
        <v>No</v>
      </c>
      <c r="AH2546" t="s">
        <v>349</v>
      </c>
      <c r="AI2546" t="s">
        <v>348</v>
      </c>
      <c r="AJ2546" t="str">
        <f t="shared" si="1228"/>
        <v/>
      </c>
      <c r="AK2546" t="str">
        <f t="shared" si="1249"/>
        <v/>
      </c>
      <c r="AL2546" t="str">
        <f t="shared" si="1250"/>
        <v>Consumer</v>
      </c>
      <c r="AM2546" t="str">
        <f t="shared" si="1243"/>
        <v>Industrial</v>
      </c>
      <c r="AN2546" t="str">
        <f t="shared" si="1244"/>
        <v/>
      </c>
      <c r="AO2546" t="str">
        <f t="shared" si="1245"/>
        <v>PAH</v>
      </c>
      <c r="AP2546" t="str">
        <f t="shared" si="1246"/>
        <v/>
      </c>
    </row>
    <row r="2547" spans="1:42" hidden="1" x14ac:dyDescent="0.35">
      <c r="A2547">
        <v>4087014</v>
      </c>
      <c r="B2547" t="s">
        <v>575</v>
      </c>
      <c r="C2547" t="s">
        <v>576</v>
      </c>
      <c r="D2547">
        <v>2017</v>
      </c>
      <c r="E2547" t="s">
        <v>620</v>
      </c>
      <c r="F2547" s="4">
        <v>63229</v>
      </c>
      <c r="G2547" s="1" t="s">
        <v>603</v>
      </c>
      <c r="H2547" t="s">
        <v>63</v>
      </c>
      <c r="I2547" t="s">
        <v>693</v>
      </c>
      <c r="N2547" t="s">
        <v>606</v>
      </c>
      <c r="O2547" s="1" t="str">
        <f t="shared" si="1251"/>
        <v>No</v>
      </c>
      <c r="Q2547">
        <v>300</v>
      </c>
      <c r="R2547">
        <f t="shared" si="1226"/>
        <v>0</v>
      </c>
      <c r="S2547">
        <v>300</v>
      </c>
      <c r="T2547" t="s">
        <v>622</v>
      </c>
      <c r="U2547">
        <f t="shared" si="1247"/>
        <v>0</v>
      </c>
      <c r="V2547">
        <f t="shared" si="1248"/>
        <v>0</v>
      </c>
      <c r="W2547" t="s">
        <v>648</v>
      </c>
      <c r="X2547" t="str">
        <f t="shared" si="1242"/>
        <v>No</v>
      </c>
      <c r="AB2547" t="s">
        <v>404</v>
      </c>
      <c r="AC2547" t="str">
        <f t="shared" si="1232"/>
        <v>No</v>
      </c>
      <c r="AD2547" t="str">
        <f t="shared" si="1233"/>
        <v>No</v>
      </c>
      <c r="AE2547" t="str">
        <f t="shared" si="1234"/>
        <v>Yes</v>
      </c>
      <c r="AF2547" t="str">
        <f t="shared" si="1235"/>
        <v>Yes</v>
      </c>
      <c r="AG2547" t="str">
        <f t="shared" si="1236"/>
        <v>No</v>
      </c>
      <c r="AH2547" t="s">
        <v>349</v>
      </c>
      <c r="AI2547" t="s">
        <v>348</v>
      </c>
      <c r="AJ2547" t="str">
        <f t="shared" si="1228"/>
        <v/>
      </c>
      <c r="AK2547" t="str">
        <f t="shared" si="1249"/>
        <v/>
      </c>
      <c r="AL2547" t="str">
        <f t="shared" si="1250"/>
        <v>Consumer</v>
      </c>
      <c r="AM2547" t="str">
        <f t="shared" si="1243"/>
        <v>Industrial</v>
      </c>
      <c r="AN2547" t="str">
        <f t="shared" si="1244"/>
        <v/>
      </c>
      <c r="AO2547" t="str">
        <f t="shared" si="1245"/>
        <v>PAH</v>
      </c>
      <c r="AP2547" t="str">
        <f t="shared" si="1246"/>
        <v/>
      </c>
    </row>
    <row r="2548" spans="1:42" hidden="1" x14ac:dyDescent="0.35">
      <c r="A2548" s="1">
        <v>465019092001201</v>
      </c>
      <c r="B2548" s="1" t="s">
        <v>591</v>
      </c>
      <c r="C2548" s="1" t="s">
        <v>592</v>
      </c>
      <c r="D2548" s="1">
        <v>2017</v>
      </c>
      <c r="E2548" s="1" t="s">
        <v>618</v>
      </c>
      <c r="F2548" s="1">
        <v>67464</v>
      </c>
      <c r="G2548" s="1" t="s">
        <v>258</v>
      </c>
      <c r="H2548" s="1" t="s">
        <v>95</v>
      </c>
      <c r="I2548" s="1" t="s">
        <v>597</v>
      </c>
      <c r="J2548" s="1">
        <v>2440</v>
      </c>
      <c r="K2548" s="1" t="s">
        <v>345</v>
      </c>
      <c r="L2548" s="1" t="s">
        <v>566</v>
      </c>
      <c r="M2548" s="1"/>
      <c r="N2548" s="1" t="s">
        <v>606</v>
      </c>
      <c r="O2548" s="1" t="str">
        <f t="shared" si="1251"/>
        <v>No</v>
      </c>
      <c r="P2548" s="1" t="s">
        <v>722</v>
      </c>
      <c r="Q2548" s="1">
        <v>86</v>
      </c>
      <c r="R2548" s="1">
        <f t="shared" si="1226"/>
        <v>0</v>
      </c>
      <c r="S2548" s="1">
        <v>12</v>
      </c>
      <c r="T2548" s="1" t="s">
        <v>30</v>
      </c>
      <c r="U2548" s="1">
        <f>R2548/1000</f>
        <v>0</v>
      </c>
      <c r="V2548" s="1">
        <f>S2548/1000</f>
        <v>1.2E-2</v>
      </c>
      <c r="W2548" s="1" t="s">
        <v>231</v>
      </c>
      <c r="X2548" s="1" t="str">
        <f t="shared" ref="X2548:X2559" si="1252">IF(N2548="E", "Yes", "No")</f>
        <v>No</v>
      </c>
      <c r="AB2548" t="s">
        <v>434</v>
      </c>
      <c r="AC2548" t="str">
        <f t="shared" si="1232"/>
        <v>No</v>
      </c>
      <c r="AD2548" t="str">
        <f t="shared" si="1233"/>
        <v>Yes</v>
      </c>
      <c r="AE2548" t="str">
        <f t="shared" si="1234"/>
        <v>No</v>
      </c>
      <c r="AF2548" t="str">
        <f t="shared" si="1235"/>
        <v>Yes</v>
      </c>
      <c r="AG2548" t="str">
        <f t="shared" si="1236"/>
        <v>Yes</v>
      </c>
      <c r="AH2548" s="1" t="s">
        <v>348</v>
      </c>
      <c r="AI2548" t="s">
        <v>348</v>
      </c>
      <c r="AJ2548" t="str">
        <f t="shared" si="1228"/>
        <v/>
      </c>
      <c r="AK2548" t="str">
        <f t="shared" si="1249"/>
        <v>PCP</v>
      </c>
      <c r="AL2548" t="str">
        <f t="shared" si="1250"/>
        <v/>
      </c>
      <c r="AM2548" t="str">
        <f t="shared" si="1243"/>
        <v>Industrial</v>
      </c>
      <c r="AN2548" t="str">
        <f t="shared" si="1244"/>
        <v>Pharmaceutical</v>
      </c>
      <c r="AO2548" t="str">
        <f t="shared" si="1245"/>
        <v/>
      </c>
      <c r="AP2548" t="str">
        <f t="shared" si="1246"/>
        <v/>
      </c>
    </row>
    <row r="2549" spans="1:42" hidden="1" x14ac:dyDescent="0.35">
      <c r="A2549" s="1">
        <v>465019092001201</v>
      </c>
      <c r="B2549" s="1" t="s">
        <v>591</v>
      </c>
      <c r="C2549" s="1" t="s">
        <v>592</v>
      </c>
      <c r="D2549" s="1">
        <v>2017</v>
      </c>
      <c r="E2549" s="1" t="s">
        <v>618</v>
      </c>
      <c r="F2549" s="1">
        <v>4254</v>
      </c>
      <c r="G2549" s="1" t="s">
        <v>176</v>
      </c>
      <c r="H2549" s="1" t="s">
        <v>6</v>
      </c>
      <c r="I2549" s="1" t="s">
        <v>596</v>
      </c>
      <c r="J2549" s="1">
        <v>4433</v>
      </c>
      <c r="K2549" s="1" t="s">
        <v>614</v>
      </c>
      <c r="L2549" s="1" t="s">
        <v>530</v>
      </c>
      <c r="M2549" s="1"/>
      <c r="N2549" s="1" t="s">
        <v>606</v>
      </c>
      <c r="O2549" s="1" t="str">
        <f t="shared" si="1251"/>
        <v>No</v>
      </c>
      <c r="P2549" s="1" t="s">
        <v>722</v>
      </c>
      <c r="Q2549" s="1">
        <v>0.16</v>
      </c>
      <c r="R2549" s="1">
        <f t="shared" si="1226"/>
        <v>0</v>
      </c>
      <c r="S2549" s="1">
        <v>0.16</v>
      </c>
      <c r="T2549" s="1" t="s">
        <v>7</v>
      </c>
      <c r="U2549" s="1">
        <f>R2549/1</f>
        <v>0</v>
      </c>
      <c r="V2549" s="1">
        <f>S2549</f>
        <v>0.16</v>
      </c>
      <c r="W2549" s="1" t="s">
        <v>177</v>
      </c>
      <c r="X2549" s="1" t="str">
        <f t="shared" si="1252"/>
        <v>No</v>
      </c>
      <c r="AB2549" t="s">
        <v>347</v>
      </c>
      <c r="AC2549" t="str">
        <f t="shared" si="1232"/>
        <v>Yes</v>
      </c>
      <c r="AD2549" t="str">
        <f t="shared" si="1233"/>
        <v>No</v>
      </c>
      <c r="AE2549" t="str">
        <f t="shared" si="1234"/>
        <v>No</v>
      </c>
      <c r="AF2549" t="str">
        <f t="shared" si="1235"/>
        <v>No</v>
      </c>
      <c r="AG2549" t="str">
        <f t="shared" si="1236"/>
        <v>No</v>
      </c>
      <c r="AH2549" t="s">
        <v>348</v>
      </c>
      <c r="AI2549" t="s">
        <v>348</v>
      </c>
      <c r="AJ2549" t="str">
        <f t="shared" si="1228"/>
        <v>Pesticide</v>
      </c>
      <c r="AK2549" t="str">
        <f t="shared" si="1249"/>
        <v/>
      </c>
      <c r="AL2549" t="str">
        <f t="shared" si="1250"/>
        <v/>
      </c>
      <c r="AM2549" t="str">
        <f t="shared" si="1243"/>
        <v/>
      </c>
      <c r="AN2549" t="str">
        <f t="shared" si="1244"/>
        <v/>
      </c>
      <c r="AO2549" t="str">
        <f t="shared" si="1245"/>
        <v/>
      </c>
      <c r="AP2549" t="str">
        <f t="shared" si="1246"/>
        <v/>
      </c>
    </row>
    <row r="2550" spans="1:42" hidden="1" x14ac:dyDescent="0.35">
      <c r="A2550" s="1">
        <v>465019092001201</v>
      </c>
      <c r="B2550" s="1" t="s">
        <v>591</v>
      </c>
      <c r="C2550" s="1" t="s">
        <v>592</v>
      </c>
      <c r="D2550" s="1">
        <v>2017</v>
      </c>
      <c r="E2550" s="1" t="s">
        <v>618</v>
      </c>
      <c r="F2550" s="1">
        <v>67504</v>
      </c>
      <c r="G2550" s="1" t="s">
        <v>291</v>
      </c>
      <c r="H2550" s="1" t="s">
        <v>127</v>
      </c>
      <c r="I2550" s="1" t="s">
        <v>597</v>
      </c>
      <c r="J2550" s="1">
        <v>2440</v>
      </c>
      <c r="K2550" s="1" t="s">
        <v>345</v>
      </c>
      <c r="L2550" s="1" t="s">
        <v>345</v>
      </c>
      <c r="M2550" s="1"/>
      <c r="N2550" s="1" t="s">
        <v>606</v>
      </c>
      <c r="O2550" s="1" t="str">
        <f t="shared" si="1251"/>
        <v>No</v>
      </c>
      <c r="P2550" s="1" t="s">
        <v>722</v>
      </c>
      <c r="Q2550" s="1">
        <v>20</v>
      </c>
      <c r="R2550" s="1">
        <f t="shared" si="1226"/>
        <v>0</v>
      </c>
      <c r="S2550" s="1">
        <v>16</v>
      </c>
      <c r="T2550" s="1" t="s">
        <v>30</v>
      </c>
      <c r="U2550" s="1">
        <f t="shared" ref="U2550:V2554" si="1253">R2550/1000</f>
        <v>0</v>
      </c>
      <c r="V2550" s="1">
        <f t="shared" si="1253"/>
        <v>1.6E-2</v>
      </c>
      <c r="W2550" s="1" t="s">
        <v>231</v>
      </c>
      <c r="X2550" s="1" t="str">
        <f t="shared" si="1252"/>
        <v>No</v>
      </c>
      <c r="AB2550" s="1" t="s">
        <v>466</v>
      </c>
      <c r="AC2550" t="str">
        <f t="shared" si="1232"/>
        <v>No</v>
      </c>
      <c r="AD2550" t="str">
        <f t="shared" si="1233"/>
        <v>No</v>
      </c>
      <c r="AE2550" t="str">
        <f t="shared" si="1234"/>
        <v>No</v>
      </c>
      <c r="AF2550" t="str">
        <f t="shared" si="1235"/>
        <v>No</v>
      </c>
      <c r="AG2550" t="str">
        <f t="shared" si="1236"/>
        <v>Yes</v>
      </c>
      <c r="AH2550" s="1" t="s">
        <v>348</v>
      </c>
      <c r="AI2550" t="s">
        <v>348</v>
      </c>
      <c r="AJ2550" t="str">
        <f t="shared" si="1228"/>
        <v/>
      </c>
      <c r="AK2550" t="str">
        <f t="shared" si="1249"/>
        <v/>
      </c>
      <c r="AL2550" t="str">
        <f t="shared" si="1250"/>
        <v/>
      </c>
      <c r="AM2550" t="str">
        <f t="shared" si="1243"/>
        <v/>
      </c>
      <c r="AN2550" t="str">
        <f t="shared" si="1244"/>
        <v>Pharmaceutical</v>
      </c>
      <c r="AO2550" t="str">
        <f t="shared" si="1245"/>
        <v/>
      </c>
      <c r="AP2550" t="str">
        <f t="shared" si="1246"/>
        <v/>
      </c>
    </row>
    <row r="2551" spans="1:42" hidden="1" x14ac:dyDescent="0.35">
      <c r="A2551" s="1">
        <v>465019092001201</v>
      </c>
      <c r="B2551" s="1" t="s">
        <v>591</v>
      </c>
      <c r="C2551" s="1" t="s">
        <v>592</v>
      </c>
      <c r="D2551" s="1">
        <v>2017</v>
      </c>
      <c r="E2551" s="1" t="s">
        <v>618</v>
      </c>
      <c r="F2551" s="1">
        <v>67492</v>
      </c>
      <c r="G2551" s="1" t="s">
        <v>279</v>
      </c>
      <c r="H2551" s="1" t="s">
        <v>115</v>
      </c>
      <c r="I2551" s="1" t="s">
        <v>597</v>
      </c>
      <c r="J2551" s="1">
        <v>2440</v>
      </c>
      <c r="K2551" s="1" t="s">
        <v>345</v>
      </c>
      <c r="L2551" s="1" t="s">
        <v>566</v>
      </c>
      <c r="M2551" s="1"/>
      <c r="N2551" s="1" t="s">
        <v>606</v>
      </c>
      <c r="O2551" s="1" t="str">
        <f t="shared" si="1251"/>
        <v>No</v>
      </c>
      <c r="P2551" s="1" t="s">
        <v>722</v>
      </c>
      <c r="Q2551" s="1">
        <v>13</v>
      </c>
      <c r="R2551" s="1">
        <f t="shared" si="1226"/>
        <v>0</v>
      </c>
      <c r="S2551" s="1">
        <v>13</v>
      </c>
      <c r="T2551" s="1" t="s">
        <v>30</v>
      </c>
      <c r="U2551" s="1">
        <f t="shared" si="1253"/>
        <v>0</v>
      </c>
      <c r="V2551" s="1">
        <f t="shared" si="1253"/>
        <v>1.2999999999999999E-2</v>
      </c>
      <c r="W2551" s="1" t="s">
        <v>231</v>
      </c>
      <c r="X2551" s="1" t="str">
        <f t="shared" si="1252"/>
        <v>No</v>
      </c>
      <c r="AB2551" t="s">
        <v>455</v>
      </c>
      <c r="AC2551" t="str">
        <f t="shared" si="1232"/>
        <v>No</v>
      </c>
      <c r="AD2551" t="str">
        <f t="shared" si="1233"/>
        <v>Yes</v>
      </c>
      <c r="AE2551" t="str">
        <f t="shared" si="1234"/>
        <v>No</v>
      </c>
      <c r="AF2551" t="str">
        <f t="shared" si="1235"/>
        <v>Yes</v>
      </c>
      <c r="AG2551" t="str">
        <f t="shared" si="1236"/>
        <v>Yes</v>
      </c>
      <c r="AH2551" s="1" t="s">
        <v>348</v>
      </c>
      <c r="AI2551" t="s">
        <v>348</v>
      </c>
      <c r="AJ2551" t="str">
        <f t="shared" si="1228"/>
        <v/>
      </c>
      <c r="AK2551" t="str">
        <f t="shared" si="1249"/>
        <v>PCP</v>
      </c>
      <c r="AL2551" t="str">
        <f t="shared" si="1250"/>
        <v/>
      </c>
      <c r="AM2551" t="str">
        <f t="shared" si="1243"/>
        <v>Industrial</v>
      </c>
      <c r="AN2551" t="str">
        <f t="shared" si="1244"/>
        <v>Pharmaceutical</v>
      </c>
      <c r="AO2551" t="str">
        <f t="shared" si="1245"/>
        <v/>
      </c>
      <c r="AP2551" t="str">
        <f t="shared" si="1246"/>
        <v/>
      </c>
    </row>
    <row r="2552" spans="1:42" hidden="1" x14ac:dyDescent="0.35">
      <c r="A2552" s="1">
        <v>465019092001201</v>
      </c>
      <c r="B2552" s="1" t="s">
        <v>591</v>
      </c>
      <c r="C2552" s="1" t="s">
        <v>592</v>
      </c>
      <c r="D2552" s="1">
        <v>2017</v>
      </c>
      <c r="E2552" s="1" t="s">
        <v>618</v>
      </c>
      <c r="F2552" s="1">
        <v>67500</v>
      </c>
      <c r="G2552" s="1" t="s">
        <v>287</v>
      </c>
      <c r="H2552" s="1" t="s">
        <v>123</v>
      </c>
      <c r="I2552" s="1" t="s">
        <v>597</v>
      </c>
      <c r="J2552" s="1">
        <v>2440</v>
      </c>
      <c r="K2552" s="1" t="s">
        <v>345</v>
      </c>
      <c r="L2552" s="1" t="s">
        <v>345</v>
      </c>
      <c r="M2552" s="1"/>
      <c r="N2552" s="1" t="s">
        <v>606</v>
      </c>
      <c r="O2552" s="1" t="str">
        <f t="shared" si="1251"/>
        <v>No</v>
      </c>
      <c r="P2552" s="1" t="s">
        <v>722</v>
      </c>
      <c r="Q2552" s="1">
        <v>20</v>
      </c>
      <c r="R2552" s="1">
        <f t="shared" si="1226"/>
        <v>0</v>
      </c>
      <c r="S2552" s="1">
        <v>7.6</v>
      </c>
      <c r="T2552" s="1" t="s">
        <v>30</v>
      </c>
      <c r="U2552" s="1">
        <f t="shared" si="1253"/>
        <v>0</v>
      </c>
      <c r="V2552" s="1">
        <f t="shared" si="1253"/>
        <v>7.6E-3</v>
      </c>
      <c r="W2552" s="1" t="s">
        <v>231</v>
      </c>
      <c r="X2552" s="1" t="str">
        <f t="shared" si="1252"/>
        <v>No</v>
      </c>
      <c r="AB2552" t="s">
        <v>462</v>
      </c>
      <c r="AC2552" t="str">
        <f t="shared" si="1232"/>
        <v>No</v>
      </c>
      <c r="AD2552" t="str">
        <f t="shared" si="1233"/>
        <v>No</v>
      </c>
      <c r="AE2552" t="str">
        <f t="shared" si="1234"/>
        <v>No</v>
      </c>
      <c r="AF2552" t="str">
        <f t="shared" si="1235"/>
        <v>No</v>
      </c>
      <c r="AG2552" t="str">
        <f t="shared" si="1236"/>
        <v>Yes</v>
      </c>
      <c r="AH2552" s="1" t="s">
        <v>348</v>
      </c>
      <c r="AI2552" t="s">
        <v>348</v>
      </c>
      <c r="AJ2552" t="str">
        <f t="shared" si="1228"/>
        <v/>
      </c>
      <c r="AK2552" t="str">
        <f t="shared" si="1249"/>
        <v/>
      </c>
      <c r="AL2552" t="str">
        <f t="shared" si="1250"/>
        <v/>
      </c>
      <c r="AM2552" t="str">
        <f t="shared" si="1243"/>
        <v/>
      </c>
      <c r="AN2552" t="str">
        <f t="shared" si="1244"/>
        <v>Pharmaceutical</v>
      </c>
      <c r="AO2552" t="str">
        <f t="shared" si="1245"/>
        <v/>
      </c>
      <c r="AP2552" t="str">
        <f t="shared" si="1246"/>
        <v/>
      </c>
    </row>
    <row r="2553" spans="1:42" hidden="1" x14ac:dyDescent="0.35">
      <c r="A2553" s="1">
        <v>465019092001201</v>
      </c>
      <c r="B2553" s="1" t="s">
        <v>591</v>
      </c>
      <c r="C2553" s="1" t="s">
        <v>592</v>
      </c>
      <c r="D2553" s="1">
        <v>2017</v>
      </c>
      <c r="E2553" s="1" t="s">
        <v>618</v>
      </c>
      <c r="F2553" s="1">
        <v>67501</v>
      </c>
      <c r="G2553" s="1" t="s">
        <v>288</v>
      </c>
      <c r="H2553" s="1" t="s">
        <v>124</v>
      </c>
      <c r="I2553" s="1" t="s">
        <v>597</v>
      </c>
      <c r="J2553" s="1">
        <v>2440</v>
      </c>
      <c r="K2553" s="1" t="s">
        <v>345</v>
      </c>
      <c r="L2553" s="1" t="s">
        <v>568</v>
      </c>
      <c r="M2553" s="1"/>
      <c r="N2553" s="1" t="s">
        <v>606</v>
      </c>
      <c r="O2553" s="1" t="str">
        <f t="shared" si="1251"/>
        <v>No</v>
      </c>
      <c r="P2553" s="1" t="s">
        <v>722</v>
      </c>
      <c r="Q2553" s="1">
        <v>20</v>
      </c>
      <c r="R2553" s="1">
        <f t="shared" si="1226"/>
        <v>0</v>
      </c>
      <c r="S2553" s="1">
        <v>11</v>
      </c>
      <c r="T2553" s="1" t="s">
        <v>30</v>
      </c>
      <c r="U2553" s="1">
        <f t="shared" si="1253"/>
        <v>0</v>
      </c>
      <c r="V2553" s="1">
        <f t="shared" si="1253"/>
        <v>1.0999999999999999E-2</v>
      </c>
      <c r="W2553" s="1" t="s">
        <v>231</v>
      </c>
      <c r="X2553" s="1" t="str">
        <f t="shared" si="1252"/>
        <v>No</v>
      </c>
      <c r="AB2553" t="s">
        <v>463</v>
      </c>
      <c r="AC2553" s="1" t="s">
        <v>349</v>
      </c>
      <c r="AD2553" t="str">
        <f t="shared" si="1233"/>
        <v>Yes</v>
      </c>
      <c r="AE2553" t="str">
        <f t="shared" si="1234"/>
        <v>No</v>
      </c>
      <c r="AF2553" t="str">
        <f t="shared" si="1235"/>
        <v>No</v>
      </c>
      <c r="AG2553" t="str">
        <f t="shared" si="1236"/>
        <v>Yes</v>
      </c>
      <c r="AH2553" s="1" t="s">
        <v>348</v>
      </c>
      <c r="AI2553" t="s">
        <v>348</v>
      </c>
      <c r="AJ2553" t="str">
        <f t="shared" si="1228"/>
        <v>Pesticide</v>
      </c>
      <c r="AK2553" t="str">
        <f t="shared" si="1249"/>
        <v>PCP</v>
      </c>
      <c r="AL2553" t="str">
        <f t="shared" si="1250"/>
        <v/>
      </c>
      <c r="AM2553" t="str">
        <f t="shared" si="1243"/>
        <v/>
      </c>
      <c r="AN2553" t="str">
        <f t="shared" si="1244"/>
        <v>Pharmaceutical</v>
      </c>
      <c r="AO2553" t="str">
        <f t="shared" si="1245"/>
        <v/>
      </c>
      <c r="AP2553" t="str">
        <f t="shared" si="1246"/>
        <v/>
      </c>
    </row>
    <row r="2554" spans="1:42" hidden="1" x14ac:dyDescent="0.35">
      <c r="A2554" s="1">
        <v>465019092001201</v>
      </c>
      <c r="B2554" s="1" t="s">
        <v>591</v>
      </c>
      <c r="C2554" s="1" t="s">
        <v>592</v>
      </c>
      <c r="D2554" s="1">
        <v>2017</v>
      </c>
      <c r="E2554" s="1" t="s">
        <v>618</v>
      </c>
      <c r="F2554" s="1">
        <v>67525</v>
      </c>
      <c r="G2554" s="1" t="s">
        <v>309</v>
      </c>
      <c r="H2554" s="1" t="s">
        <v>143</v>
      </c>
      <c r="I2554" s="1" t="s">
        <v>597</v>
      </c>
      <c r="J2554" s="1">
        <v>2440</v>
      </c>
      <c r="K2554" s="1" t="s">
        <v>345</v>
      </c>
      <c r="L2554" s="1" t="s">
        <v>566</v>
      </c>
      <c r="M2554" s="1"/>
      <c r="N2554" s="1" t="s">
        <v>606</v>
      </c>
      <c r="O2554" s="1" t="str">
        <f t="shared" si="1251"/>
        <v>No</v>
      </c>
      <c r="P2554" s="1" t="s">
        <v>722</v>
      </c>
      <c r="Q2554" s="1">
        <v>200</v>
      </c>
      <c r="R2554" s="1">
        <f t="shared" si="1226"/>
        <v>0</v>
      </c>
      <c r="S2554" s="1">
        <v>52</v>
      </c>
      <c r="T2554" s="1" t="s">
        <v>30</v>
      </c>
      <c r="U2554" s="1">
        <f t="shared" si="1253"/>
        <v>0</v>
      </c>
      <c r="V2554" s="1">
        <f t="shared" si="1253"/>
        <v>5.1999999999999998E-2</v>
      </c>
      <c r="W2554" s="1" t="s">
        <v>231</v>
      </c>
      <c r="X2554" s="1" t="str">
        <f t="shared" si="1252"/>
        <v>No</v>
      </c>
      <c r="AB2554" t="s">
        <v>484</v>
      </c>
      <c r="AC2554" t="str">
        <f>IF(ISNUMBER(SEARCH("Pesticide, active_ingredient", AB2554)), "Yes", "No")</f>
        <v>No</v>
      </c>
      <c r="AD2554" t="str">
        <f t="shared" si="1233"/>
        <v>Yes</v>
      </c>
      <c r="AE2554" t="str">
        <f t="shared" si="1234"/>
        <v>No</v>
      </c>
      <c r="AF2554" t="str">
        <f t="shared" si="1235"/>
        <v>Yes</v>
      </c>
      <c r="AG2554" t="str">
        <f t="shared" si="1236"/>
        <v>Yes</v>
      </c>
      <c r="AH2554" s="1" t="s">
        <v>348</v>
      </c>
      <c r="AI2554" t="s">
        <v>348</v>
      </c>
      <c r="AJ2554" t="str">
        <f t="shared" si="1228"/>
        <v/>
      </c>
      <c r="AK2554" t="str">
        <f t="shared" si="1249"/>
        <v>PCP</v>
      </c>
      <c r="AL2554" t="str">
        <f t="shared" si="1250"/>
        <v/>
      </c>
      <c r="AM2554" t="str">
        <f t="shared" si="1243"/>
        <v>Industrial</v>
      </c>
      <c r="AN2554" t="str">
        <f t="shared" si="1244"/>
        <v>Pharmaceutical</v>
      </c>
      <c r="AO2554" t="str">
        <f t="shared" si="1245"/>
        <v/>
      </c>
      <c r="AP2554" t="str">
        <f t="shared" si="1246"/>
        <v/>
      </c>
    </row>
    <row r="2555" spans="1:42" hidden="1" x14ac:dyDescent="0.35">
      <c r="A2555" s="1">
        <v>465019092001201</v>
      </c>
      <c r="B2555" s="1" t="s">
        <v>591</v>
      </c>
      <c r="C2555" s="1" t="s">
        <v>592</v>
      </c>
      <c r="D2555" s="1">
        <v>2017</v>
      </c>
      <c r="E2555" s="1" t="s">
        <v>618</v>
      </c>
      <c r="F2555" s="1">
        <v>62828</v>
      </c>
      <c r="G2555" s="1" t="s">
        <v>224</v>
      </c>
      <c r="H2555" s="1" t="s">
        <v>62</v>
      </c>
      <c r="I2555" s="1" t="s">
        <v>596</v>
      </c>
      <c r="J2555" s="1">
        <v>4433</v>
      </c>
      <c r="K2555" s="1" t="s">
        <v>614</v>
      </c>
      <c r="L2555" s="1" t="s">
        <v>544</v>
      </c>
      <c r="M2555" s="1"/>
      <c r="N2555" s="1" t="s">
        <v>606</v>
      </c>
      <c r="O2555" s="1" t="str">
        <f t="shared" si="1251"/>
        <v>No</v>
      </c>
      <c r="P2555" s="1" t="s">
        <v>722</v>
      </c>
      <c r="Q2555" s="1">
        <v>0.08</v>
      </c>
      <c r="R2555" s="1">
        <f t="shared" si="1226"/>
        <v>0</v>
      </c>
      <c r="S2555" s="1">
        <v>0.08</v>
      </c>
      <c r="T2555" s="1" t="s">
        <v>7</v>
      </c>
      <c r="U2555" s="1">
        <f>R2555/1</f>
        <v>0</v>
      </c>
      <c r="V2555" s="1">
        <f>S2555</f>
        <v>0.08</v>
      </c>
      <c r="W2555" s="1" t="s">
        <v>177</v>
      </c>
      <c r="X2555" s="1" t="str">
        <f t="shared" si="1252"/>
        <v>No</v>
      </c>
      <c r="AB2555" t="s">
        <v>401</v>
      </c>
      <c r="AC2555" s="1" t="s">
        <v>349</v>
      </c>
      <c r="AD2555" t="str">
        <f t="shared" si="1233"/>
        <v>Yes</v>
      </c>
      <c r="AE2555" t="str">
        <f t="shared" si="1234"/>
        <v>Yes</v>
      </c>
      <c r="AF2555" t="str">
        <f t="shared" si="1235"/>
        <v>Yes</v>
      </c>
      <c r="AG2555" t="str">
        <f t="shared" si="1236"/>
        <v>Yes</v>
      </c>
      <c r="AH2555" s="1" t="s">
        <v>348</v>
      </c>
      <c r="AI2555" t="s">
        <v>348</v>
      </c>
      <c r="AJ2555" t="str">
        <f t="shared" si="1228"/>
        <v>Pesticide</v>
      </c>
      <c r="AK2555" t="str">
        <f t="shared" si="1249"/>
        <v>PCP</v>
      </c>
      <c r="AL2555" t="str">
        <f t="shared" si="1250"/>
        <v>Consumer</v>
      </c>
      <c r="AM2555" t="str">
        <f t="shared" si="1243"/>
        <v>Industrial</v>
      </c>
      <c r="AN2555" t="str">
        <f t="shared" si="1244"/>
        <v>Pharmaceutical</v>
      </c>
      <c r="AO2555" t="str">
        <f t="shared" si="1245"/>
        <v/>
      </c>
      <c r="AP2555" t="str">
        <f t="shared" si="1246"/>
        <v/>
      </c>
    </row>
    <row r="2556" spans="1:42" hidden="1" x14ac:dyDescent="0.35">
      <c r="A2556" s="1">
        <v>465019092001201</v>
      </c>
      <c r="B2556" s="1" t="s">
        <v>591</v>
      </c>
      <c r="C2556" s="1" t="s">
        <v>592</v>
      </c>
      <c r="D2556" s="1">
        <v>2017</v>
      </c>
      <c r="E2556" s="1" t="s">
        <v>618</v>
      </c>
      <c r="F2556" s="1">
        <v>67514</v>
      </c>
      <c r="G2556" s="1" t="s">
        <v>299</v>
      </c>
      <c r="H2556" s="1" t="s">
        <v>134</v>
      </c>
      <c r="I2556" s="1" t="s">
        <v>597</v>
      </c>
      <c r="J2556" s="1">
        <v>2440</v>
      </c>
      <c r="K2556" s="1" t="s">
        <v>345</v>
      </c>
      <c r="L2556" s="1" t="s">
        <v>532</v>
      </c>
      <c r="M2556" s="1"/>
      <c r="N2556" s="1" t="s">
        <v>606</v>
      </c>
      <c r="O2556" s="1" t="str">
        <f t="shared" si="1251"/>
        <v>No</v>
      </c>
      <c r="P2556" s="1" t="s">
        <v>722</v>
      </c>
      <c r="Q2556" s="1">
        <v>80</v>
      </c>
      <c r="R2556" s="1">
        <f t="shared" si="1226"/>
        <v>0</v>
      </c>
      <c r="S2556" s="1">
        <v>80</v>
      </c>
      <c r="T2556" s="1" t="s">
        <v>30</v>
      </c>
      <c r="U2556" s="1">
        <f>R2556/1000</f>
        <v>0</v>
      </c>
      <c r="V2556" s="1">
        <f>S2556/1000</f>
        <v>0.08</v>
      </c>
      <c r="W2556" s="1" t="s">
        <v>231</v>
      </c>
      <c r="X2556" s="1" t="str">
        <f t="shared" si="1252"/>
        <v>No</v>
      </c>
      <c r="AB2556" s="1" t="s">
        <v>475</v>
      </c>
      <c r="AC2556" t="str">
        <f t="shared" ref="AC2556:AC2567" si="1254">IF(ISNUMBER(SEARCH("Pesticide, active_ingredient", AB2556)), "Yes", "No")</f>
        <v>No</v>
      </c>
      <c r="AD2556" t="str">
        <f t="shared" si="1233"/>
        <v>No</v>
      </c>
      <c r="AE2556" t="str">
        <f t="shared" si="1234"/>
        <v>No</v>
      </c>
      <c r="AF2556" t="str">
        <f t="shared" si="1235"/>
        <v>No</v>
      </c>
      <c r="AG2556" t="str">
        <f t="shared" si="1236"/>
        <v>No</v>
      </c>
      <c r="AH2556" s="1" t="s">
        <v>348</v>
      </c>
      <c r="AI2556" t="s">
        <v>349</v>
      </c>
      <c r="AJ2556" t="str">
        <f t="shared" si="1228"/>
        <v/>
      </c>
      <c r="AK2556" t="str">
        <f t="shared" si="1249"/>
        <v/>
      </c>
      <c r="AL2556" t="str">
        <f t="shared" si="1250"/>
        <v/>
      </c>
      <c r="AM2556" t="str">
        <f t="shared" si="1243"/>
        <v/>
      </c>
      <c r="AN2556" t="str">
        <f t="shared" si="1244"/>
        <v/>
      </c>
      <c r="AO2556" t="str">
        <f t="shared" si="1245"/>
        <v/>
      </c>
      <c r="AP2556" t="str">
        <f t="shared" si="1246"/>
        <v>Other</v>
      </c>
    </row>
    <row r="2557" spans="1:42" hidden="1" x14ac:dyDescent="0.35">
      <c r="A2557" s="1">
        <v>465019092001201</v>
      </c>
      <c r="B2557" s="1" t="s">
        <v>591</v>
      </c>
      <c r="C2557" s="1" t="s">
        <v>592</v>
      </c>
      <c r="D2557" s="1">
        <v>2017</v>
      </c>
      <c r="E2557" s="1" t="s">
        <v>618</v>
      </c>
      <c r="F2557" s="1">
        <v>82612</v>
      </c>
      <c r="G2557" s="1" t="s">
        <v>343</v>
      </c>
      <c r="H2557" s="1" t="s">
        <v>175</v>
      </c>
      <c r="I2557" s="1" t="s">
        <v>596</v>
      </c>
      <c r="J2557" s="1">
        <v>4433</v>
      </c>
      <c r="K2557" s="1" t="s">
        <v>614</v>
      </c>
      <c r="L2557" s="1" t="s">
        <v>555</v>
      </c>
      <c r="M2557" s="1"/>
      <c r="N2557" s="1" t="s">
        <v>606</v>
      </c>
      <c r="O2557" s="1" t="str">
        <f t="shared" si="1251"/>
        <v>No</v>
      </c>
      <c r="P2557" s="1" t="s">
        <v>722</v>
      </c>
      <c r="Q2557" s="1">
        <v>0.04</v>
      </c>
      <c r="R2557" s="1">
        <f t="shared" si="1226"/>
        <v>0</v>
      </c>
      <c r="S2557" s="1">
        <v>0.04</v>
      </c>
      <c r="T2557" s="1" t="s">
        <v>7</v>
      </c>
      <c r="U2557" s="1">
        <f>R2557/1</f>
        <v>0</v>
      </c>
      <c r="V2557" s="1">
        <f>S2557</f>
        <v>0.04</v>
      </c>
      <c r="W2557" s="1" t="s">
        <v>177</v>
      </c>
      <c r="X2557" s="1" t="str">
        <f t="shared" si="1252"/>
        <v>No</v>
      </c>
      <c r="AB2557" t="s">
        <v>514</v>
      </c>
      <c r="AC2557" t="str">
        <f t="shared" si="1254"/>
        <v>No</v>
      </c>
      <c r="AD2557" t="str">
        <f t="shared" si="1233"/>
        <v>No</v>
      </c>
      <c r="AE2557" t="str">
        <f t="shared" si="1234"/>
        <v>Yes</v>
      </c>
      <c r="AF2557" t="str">
        <f t="shared" si="1235"/>
        <v>Yes</v>
      </c>
      <c r="AG2557" t="str">
        <f t="shared" si="1236"/>
        <v>No</v>
      </c>
      <c r="AH2557" s="1" t="s">
        <v>348</v>
      </c>
      <c r="AI2557" t="s">
        <v>348</v>
      </c>
      <c r="AJ2557" t="str">
        <f t="shared" si="1228"/>
        <v/>
      </c>
      <c r="AK2557" t="str">
        <f t="shared" si="1249"/>
        <v/>
      </c>
      <c r="AL2557" t="str">
        <f t="shared" si="1250"/>
        <v>Consumer</v>
      </c>
      <c r="AM2557" t="str">
        <f t="shared" si="1243"/>
        <v>Industrial</v>
      </c>
      <c r="AN2557" t="str">
        <f t="shared" si="1244"/>
        <v/>
      </c>
      <c r="AO2557" t="str">
        <f t="shared" si="1245"/>
        <v/>
      </c>
      <c r="AP2557" t="str">
        <f t="shared" si="1246"/>
        <v/>
      </c>
    </row>
    <row r="2558" spans="1:42" hidden="1" x14ac:dyDescent="0.35">
      <c r="A2558" s="1">
        <v>465019092001201</v>
      </c>
      <c r="B2558" s="1" t="s">
        <v>591</v>
      </c>
      <c r="C2558" s="1" t="s">
        <v>592</v>
      </c>
      <c r="D2558" s="1">
        <v>2017</v>
      </c>
      <c r="E2558" s="1" t="s">
        <v>618</v>
      </c>
      <c r="F2558" s="1">
        <v>67523</v>
      </c>
      <c r="G2558" s="1" t="s">
        <v>307</v>
      </c>
      <c r="H2558" s="1" t="s">
        <v>141</v>
      </c>
      <c r="I2558" s="1" t="s">
        <v>597</v>
      </c>
      <c r="J2558" s="1">
        <v>2440</v>
      </c>
      <c r="K2558" s="1" t="s">
        <v>345</v>
      </c>
      <c r="L2558" s="1" t="s">
        <v>561</v>
      </c>
      <c r="M2558" s="1"/>
      <c r="N2558" s="1" t="s">
        <v>606</v>
      </c>
      <c r="O2558" s="1" t="str">
        <f t="shared" si="1251"/>
        <v>No</v>
      </c>
      <c r="P2558" s="1" t="s">
        <v>722</v>
      </c>
      <c r="Q2558" s="1">
        <v>27</v>
      </c>
      <c r="R2558" s="1">
        <f t="shared" si="1226"/>
        <v>0</v>
      </c>
      <c r="S2558" s="1">
        <v>10</v>
      </c>
      <c r="T2558" s="1" t="s">
        <v>30</v>
      </c>
      <c r="U2558" s="1">
        <f>R2558/1000</f>
        <v>0</v>
      </c>
      <c r="V2558" s="1">
        <f>S2558/1000</f>
        <v>0.01</v>
      </c>
      <c r="W2558" s="1" t="s">
        <v>231</v>
      </c>
      <c r="X2558" s="1" t="str">
        <f t="shared" si="1252"/>
        <v>No</v>
      </c>
      <c r="AB2558" t="s">
        <v>482</v>
      </c>
      <c r="AC2558" t="str">
        <f t="shared" si="1254"/>
        <v>No</v>
      </c>
      <c r="AD2558" t="str">
        <f t="shared" si="1233"/>
        <v>No</v>
      </c>
      <c r="AE2558" t="str">
        <f t="shared" si="1234"/>
        <v>No</v>
      </c>
      <c r="AF2558" t="str">
        <f t="shared" si="1235"/>
        <v>Yes</v>
      </c>
      <c r="AG2558" t="str">
        <f t="shared" si="1236"/>
        <v>Yes</v>
      </c>
      <c r="AH2558" s="1" t="s">
        <v>348</v>
      </c>
      <c r="AI2558" t="s">
        <v>348</v>
      </c>
      <c r="AJ2558" t="str">
        <f t="shared" si="1228"/>
        <v/>
      </c>
      <c r="AK2558" t="str">
        <f t="shared" si="1249"/>
        <v/>
      </c>
      <c r="AL2558" t="str">
        <f t="shared" si="1250"/>
        <v/>
      </c>
      <c r="AM2558" t="str">
        <f t="shared" si="1243"/>
        <v>Industrial</v>
      </c>
      <c r="AN2558" t="str">
        <f t="shared" si="1244"/>
        <v>Pharmaceutical</v>
      </c>
      <c r="AO2558" t="str">
        <f t="shared" si="1245"/>
        <v/>
      </c>
      <c r="AP2558" t="str">
        <f t="shared" si="1246"/>
        <v/>
      </c>
    </row>
    <row r="2559" spans="1:42" hidden="1" x14ac:dyDescent="0.35">
      <c r="A2559" s="1">
        <v>4087000</v>
      </c>
      <c r="B2559" s="1" t="s">
        <v>3</v>
      </c>
      <c r="C2559" s="1" t="s">
        <v>4</v>
      </c>
      <c r="D2559" s="1">
        <v>2017</v>
      </c>
      <c r="E2559" s="1" t="s">
        <v>618</v>
      </c>
      <c r="F2559" s="1">
        <v>67472</v>
      </c>
      <c r="G2559" s="1" t="s">
        <v>265</v>
      </c>
      <c r="H2559" s="1" t="s">
        <v>102</v>
      </c>
      <c r="I2559" s="1" t="s">
        <v>597</v>
      </c>
      <c r="J2559" s="1">
        <v>2440</v>
      </c>
      <c r="K2559" s="1" t="s">
        <v>345</v>
      </c>
      <c r="L2559" s="1" t="s">
        <v>345</v>
      </c>
      <c r="M2559" s="1"/>
      <c r="N2559" s="1" t="s">
        <v>606</v>
      </c>
      <c r="O2559" s="1" t="str">
        <f t="shared" si="1251"/>
        <v>No</v>
      </c>
      <c r="P2559" s="1" t="s">
        <v>722</v>
      </c>
      <c r="Q2559" s="1">
        <v>140</v>
      </c>
      <c r="R2559" s="1">
        <f t="shared" si="1226"/>
        <v>0</v>
      </c>
      <c r="S2559" s="1">
        <f>IF(O2559="No", Q2559, " ")</f>
        <v>140</v>
      </c>
      <c r="T2559" s="1" t="s">
        <v>30</v>
      </c>
      <c r="U2559" s="1">
        <f>R2559/1000</f>
        <v>0</v>
      </c>
      <c r="V2559" s="1">
        <f>S2559/1000</f>
        <v>0.14000000000000001</v>
      </c>
      <c r="W2559" s="1" t="s">
        <v>231</v>
      </c>
      <c r="X2559" s="1" t="str">
        <f t="shared" si="1252"/>
        <v>No</v>
      </c>
      <c r="AB2559" s="1" t="s">
        <v>441</v>
      </c>
      <c r="AC2559" t="str">
        <f t="shared" si="1254"/>
        <v>No</v>
      </c>
      <c r="AD2559" t="str">
        <f t="shared" si="1233"/>
        <v>No</v>
      </c>
      <c r="AE2559" t="str">
        <f t="shared" si="1234"/>
        <v>No</v>
      </c>
      <c r="AF2559" t="str">
        <f t="shared" si="1235"/>
        <v>No</v>
      </c>
      <c r="AG2559" t="str">
        <f t="shared" si="1236"/>
        <v>Yes</v>
      </c>
      <c r="AH2559" s="1" t="s">
        <v>348</v>
      </c>
      <c r="AI2559" t="s">
        <v>348</v>
      </c>
      <c r="AJ2559" t="str">
        <f t="shared" si="1228"/>
        <v/>
      </c>
      <c r="AK2559" t="str">
        <f t="shared" si="1249"/>
        <v/>
      </c>
      <c r="AL2559" t="str">
        <f t="shared" si="1250"/>
        <v/>
      </c>
      <c r="AM2559" t="str">
        <f t="shared" si="1243"/>
        <v/>
      </c>
      <c r="AN2559" t="str">
        <f t="shared" si="1244"/>
        <v>Pharmaceutical</v>
      </c>
      <c r="AO2559" t="str">
        <f t="shared" si="1245"/>
        <v/>
      </c>
      <c r="AP2559" t="str">
        <f t="shared" si="1246"/>
        <v/>
      </c>
    </row>
    <row r="2560" spans="1:42" hidden="1" x14ac:dyDescent="0.35">
      <c r="A2560">
        <v>40870112</v>
      </c>
      <c r="B2560" t="s">
        <v>573</v>
      </c>
      <c r="C2560" t="s">
        <v>574</v>
      </c>
      <c r="D2560">
        <v>2017</v>
      </c>
      <c r="E2560" t="s">
        <v>620</v>
      </c>
      <c r="F2560" s="4">
        <v>63230</v>
      </c>
      <c r="G2560" s="1" t="s">
        <v>604</v>
      </c>
      <c r="H2560" t="s">
        <v>64</v>
      </c>
      <c r="I2560" t="s">
        <v>693</v>
      </c>
      <c r="N2560" t="s">
        <v>606</v>
      </c>
      <c r="O2560" s="1" t="str">
        <f t="shared" si="1251"/>
        <v>No</v>
      </c>
      <c r="Q2560">
        <v>1000</v>
      </c>
      <c r="R2560">
        <f t="shared" si="1226"/>
        <v>0</v>
      </c>
      <c r="S2560">
        <v>200</v>
      </c>
      <c r="T2560" t="s">
        <v>622</v>
      </c>
      <c r="U2560">
        <f t="shared" ref="U2560:U2566" si="1255">R2560/1</f>
        <v>0</v>
      </c>
      <c r="V2560">
        <f t="shared" ref="V2560:V2566" si="1256">U2560</f>
        <v>0</v>
      </c>
      <c r="W2560" t="s">
        <v>648</v>
      </c>
      <c r="X2560" t="str">
        <f t="shared" ref="X2560:X2566" si="1257">IF(S2560&lt;R2560, "Yes*", "No")</f>
        <v>No</v>
      </c>
      <c r="AB2560" t="s">
        <v>405</v>
      </c>
      <c r="AC2560" t="str">
        <f t="shared" si="1254"/>
        <v>No</v>
      </c>
      <c r="AD2560" t="str">
        <f t="shared" si="1233"/>
        <v>Yes</v>
      </c>
      <c r="AE2560" t="str">
        <f t="shared" si="1234"/>
        <v>Yes</v>
      </c>
      <c r="AF2560" t="str">
        <f t="shared" si="1235"/>
        <v>Yes</v>
      </c>
      <c r="AG2560" t="str">
        <f t="shared" si="1236"/>
        <v>Yes</v>
      </c>
      <c r="AH2560" t="s">
        <v>349</v>
      </c>
      <c r="AI2560" t="s">
        <v>348</v>
      </c>
      <c r="AJ2560" t="str">
        <f t="shared" si="1228"/>
        <v/>
      </c>
      <c r="AK2560" t="str">
        <f t="shared" si="1249"/>
        <v>PCP</v>
      </c>
      <c r="AL2560" t="str">
        <f t="shared" si="1250"/>
        <v>Consumer</v>
      </c>
      <c r="AM2560" t="str">
        <f t="shared" si="1243"/>
        <v>Industrial</v>
      </c>
      <c r="AN2560" t="str">
        <f t="shared" si="1244"/>
        <v>Pharmaceutical</v>
      </c>
      <c r="AO2560" t="str">
        <f t="shared" si="1245"/>
        <v>PAH</v>
      </c>
      <c r="AP2560" t="str">
        <f t="shared" si="1246"/>
        <v/>
      </c>
    </row>
    <row r="2561" spans="1:42" hidden="1" x14ac:dyDescent="0.35">
      <c r="A2561">
        <v>4087170</v>
      </c>
      <c r="B2561" t="s">
        <v>586</v>
      </c>
      <c r="C2561" t="s">
        <v>587</v>
      </c>
      <c r="D2561">
        <v>2017</v>
      </c>
      <c r="E2561" t="s">
        <v>620</v>
      </c>
      <c r="F2561" s="4">
        <v>63230</v>
      </c>
      <c r="G2561" s="1" t="s">
        <v>604</v>
      </c>
      <c r="H2561" t="s">
        <v>64</v>
      </c>
      <c r="I2561" t="s">
        <v>693</v>
      </c>
      <c r="N2561" t="s">
        <v>606</v>
      </c>
      <c r="O2561" s="1" t="str">
        <f t="shared" si="1251"/>
        <v>No</v>
      </c>
      <c r="Q2561">
        <v>1000</v>
      </c>
      <c r="R2561">
        <f t="shared" si="1226"/>
        <v>0</v>
      </c>
      <c r="S2561">
        <v>200</v>
      </c>
      <c r="T2561" t="s">
        <v>622</v>
      </c>
      <c r="U2561">
        <f t="shared" si="1255"/>
        <v>0</v>
      </c>
      <c r="V2561">
        <f t="shared" si="1256"/>
        <v>0</v>
      </c>
      <c r="W2561" t="s">
        <v>648</v>
      </c>
      <c r="X2561" t="str">
        <f t="shared" si="1257"/>
        <v>No</v>
      </c>
      <c r="AB2561" t="s">
        <v>405</v>
      </c>
      <c r="AC2561" t="str">
        <f t="shared" si="1254"/>
        <v>No</v>
      </c>
      <c r="AD2561" t="str">
        <f t="shared" si="1233"/>
        <v>Yes</v>
      </c>
      <c r="AE2561" t="str">
        <f t="shared" si="1234"/>
        <v>Yes</v>
      </c>
      <c r="AF2561" t="str">
        <f t="shared" si="1235"/>
        <v>Yes</v>
      </c>
      <c r="AG2561" t="str">
        <f t="shared" si="1236"/>
        <v>Yes</v>
      </c>
      <c r="AH2561" t="s">
        <v>349</v>
      </c>
      <c r="AI2561" t="s">
        <v>348</v>
      </c>
      <c r="AJ2561" t="str">
        <f t="shared" si="1228"/>
        <v/>
      </c>
      <c r="AK2561" t="str">
        <f t="shared" si="1249"/>
        <v>PCP</v>
      </c>
      <c r="AL2561" t="str">
        <f t="shared" si="1250"/>
        <v>Consumer</v>
      </c>
      <c r="AM2561" t="str">
        <f t="shared" si="1243"/>
        <v>Industrial</v>
      </c>
      <c r="AN2561" t="str">
        <f t="shared" si="1244"/>
        <v>Pharmaceutical</v>
      </c>
      <c r="AO2561" t="str">
        <f t="shared" si="1245"/>
        <v>PAH</v>
      </c>
      <c r="AP2561" t="str">
        <f t="shared" si="1246"/>
        <v/>
      </c>
    </row>
    <row r="2562" spans="1:42" hidden="1" x14ac:dyDescent="0.35">
      <c r="A2562">
        <v>40871607</v>
      </c>
      <c r="B2562" s="5" t="s">
        <v>584</v>
      </c>
      <c r="C2562" t="s">
        <v>585</v>
      </c>
      <c r="D2562">
        <v>2017</v>
      </c>
      <c r="E2562" t="s">
        <v>620</v>
      </c>
      <c r="F2562" s="4">
        <v>63230</v>
      </c>
      <c r="G2562" s="1" t="s">
        <v>604</v>
      </c>
      <c r="H2562" t="s">
        <v>64</v>
      </c>
      <c r="I2562" t="s">
        <v>693</v>
      </c>
      <c r="N2562" t="s">
        <v>606</v>
      </c>
      <c r="O2562" s="1" t="str">
        <f t="shared" si="1251"/>
        <v>No</v>
      </c>
      <c r="Q2562">
        <v>200</v>
      </c>
      <c r="R2562">
        <f t="shared" si="1226"/>
        <v>0</v>
      </c>
      <c r="S2562">
        <v>200</v>
      </c>
      <c r="T2562" t="s">
        <v>622</v>
      </c>
      <c r="U2562">
        <f t="shared" si="1255"/>
        <v>0</v>
      </c>
      <c r="V2562">
        <f t="shared" si="1256"/>
        <v>0</v>
      </c>
      <c r="W2562" t="s">
        <v>648</v>
      </c>
      <c r="X2562" t="str">
        <f t="shared" si="1257"/>
        <v>No</v>
      </c>
      <c r="AB2562" t="s">
        <v>405</v>
      </c>
      <c r="AC2562" t="str">
        <f t="shared" si="1254"/>
        <v>No</v>
      </c>
      <c r="AD2562" t="str">
        <f t="shared" si="1233"/>
        <v>Yes</v>
      </c>
      <c r="AE2562" t="str">
        <f t="shared" si="1234"/>
        <v>Yes</v>
      </c>
      <c r="AF2562" t="str">
        <f t="shared" si="1235"/>
        <v>Yes</v>
      </c>
      <c r="AG2562" t="str">
        <f t="shared" si="1236"/>
        <v>Yes</v>
      </c>
      <c r="AH2562" t="s">
        <v>349</v>
      </c>
      <c r="AI2562" t="s">
        <v>348</v>
      </c>
      <c r="AJ2562" t="str">
        <f t="shared" si="1228"/>
        <v/>
      </c>
      <c r="AK2562" t="str">
        <f t="shared" si="1249"/>
        <v>PCP</v>
      </c>
      <c r="AL2562" t="str">
        <f t="shared" si="1250"/>
        <v>Consumer</v>
      </c>
      <c r="AM2562" t="str">
        <f t="shared" si="1243"/>
        <v>Industrial</v>
      </c>
      <c r="AN2562" t="str">
        <f t="shared" si="1244"/>
        <v>Pharmaceutical</v>
      </c>
      <c r="AO2562" t="str">
        <f t="shared" si="1245"/>
        <v>PAH</v>
      </c>
      <c r="AP2562" t="str">
        <f t="shared" si="1246"/>
        <v/>
      </c>
    </row>
    <row r="2563" spans="1:42" hidden="1" x14ac:dyDescent="0.35">
      <c r="A2563">
        <v>4087141</v>
      </c>
      <c r="B2563" t="s">
        <v>582</v>
      </c>
      <c r="C2563" t="s">
        <v>583</v>
      </c>
      <c r="D2563">
        <v>2017</v>
      </c>
      <c r="E2563" t="s">
        <v>620</v>
      </c>
      <c r="F2563" s="4">
        <v>63230</v>
      </c>
      <c r="G2563" s="1" t="s">
        <v>604</v>
      </c>
      <c r="H2563" t="s">
        <v>64</v>
      </c>
      <c r="I2563" t="s">
        <v>693</v>
      </c>
      <c r="N2563" t="s">
        <v>606</v>
      </c>
      <c r="O2563" s="1" t="str">
        <f t="shared" si="1251"/>
        <v>No</v>
      </c>
      <c r="Q2563">
        <v>200</v>
      </c>
      <c r="R2563">
        <f t="shared" si="1226"/>
        <v>0</v>
      </c>
      <c r="S2563">
        <v>200</v>
      </c>
      <c r="T2563" t="s">
        <v>622</v>
      </c>
      <c r="U2563">
        <f t="shared" si="1255"/>
        <v>0</v>
      </c>
      <c r="V2563">
        <f t="shared" si="1256"/>
        <v>0</v>
      </c>
      <c r="W2563" t="s">
        <v>648</v>
      </c>
      <c r="X2563" t="str">
        <f t="shared" si="1257"/>
        <v>No</v>
      </c>
      <c r="AB2563" t="s">
        <v>405</v>
      </c>
      <c r="AC2563" t="str">
        <f t="shared" si="1254"/>
        <v>No</v>
      </c>
      <c r="AD2563" t="str">
        <f t="shared" si="1233"/>
        <v>Yes</v>
      </c>
      <c r="AE2563" t="str">
        <f t="shared" si="1234"/>
        <v>Yes</v>
      </c>
      <c r="AF2563" t="str">
        <f t="shared" si="1235"/>
        <v>Yes</v>
      </c>
      <c r="AG2563" t="str">
        <f t="shared" si="1236"/>
        <v>Yes</v>
      </c>
      <c r="AH2563" t="s">
        <v>349</v>
      </c>
      <c r="AI2563" t="s">
        <v>348</v>
      </c>
      <c r="AJ2563" t="str">
        <f t="shared" si="1228"/>
        <v/>
      </c>
      <c r="AK2563" t="str">
        <f t="shared" si="1249"/>
        <v>PCP</v>
      </c>
      <c r="AL2563" t="str">
        <f t="shared" si="1250"/>
        <v>Consumer</v>
      </c>
      <c r="AM2563" t="str">
        <f t="shared" si="1243"/>
        <v>Industrial</v>
      </c>
      <c r="AN2563" t="str">
        <f t="shared" si="1244"/>
        <v>Pharmaceutical</v>
      </c>
      <c r="AO2563" t="str">
        <f t="shared" si="1245"/>
        <v>PAH</v>
      </c>
      <c r="AP2563" t="str">
        <f t="shared" si="1246"/>
        <v/>
      </c>
    </row>
    <row r="2564" spans="1:42" hidden="1" x14ac:dyDescent="0.35">
      <c r="A2564">
        <v>4087098</v>
      </c>
      <c r="B2564" t="s">
        <v>579</v>
      </c>
      <c r="C2564" t="s">
        <v>580</v>
      </c>
      <c r="D2564">
        <v>2017</v>
      </c>
      <c r="E2564" t="s">
        <v>620</v>
      </c>
      <c r="F2564" s="4">
        <v>63230</v>
      </c>
      <c r="G2564" s="1" t="s">
        <v>604</v>
      </c>
      <c r="H2564" t="s">
        <v>64</v>
      </c>
      <c r="I2564" t="s">
        <v>693</v>
      </c>
      <c r="N2564" t="s">
        <v>606</v>
      </c>
      <c r="O2564" s="1" t="str">
        <f t="shared" si="1251"/>
        <v>No</v>
      </c>
      <c r="Q2564">
        <v>200</v>
      </c>
      <c r="R2564">
        <f t="shared" si="1226"/>
        <v>0</v>
      </c>
      <c r="S2564">
        <v>200</v>
      </c>
      <c r="T2564" t="s">
        <v>622</v>
      </c>
      <c r="U2564">
        <f t="shared" si="1255"/>
        <v>0</v>
      </c>
      <c r="V2564">
        <f t="shared" si="1256"/>
        <v>0</v>
      </c>
      <c r="W2564" t="s">
        <v>648</v>
      </c>
      <c r="X2564" t="str">
        <f t="shared" si="1257"/>
        <v>No</v>
      </c>
      <c r="AB2564" t="s">
        <v>405</v>
      </c>
      <c r="AC2564" t="str">
        <f t="shared" si="1254"/>
        <v>No</v>
      </c>
      <c r="AD2564" t="str">
        <f t="shared" si="1233"/>
        <v>Yes</v>
      </c>
      <c r="AE2564" t="str">
        <f t="shared" si="1234"/>
        <v>Yes</v>
      </c>
      <c r="AF2564" t="str">
        <f t="shared" si="1235"/>
        <v>Yes</v>
      </c>
      <c r="AG2564" t="str">
        <f t="shared" si="1236"/>
        <v>Yes</v>
      </c>
      <c r="AH2564" t="s">
        <v>349</v>
      </c>
      <c r="AI2564" t="s">
        <v>348</v>
      </c>
      <c r="AJ2564" t="str">
        <f t="shared" si="1228"/>
        <v/>
      </c>
      <c r="AK2564" t="str">
        <f t="shared" si="1249"/>
        <v>PCP</v>
      </c>
      <c r="AL2564" t="str">
        <f t="shared" si="1250"/>
        <v>Consumer</v>
      </c>
      <c r="AM2564" t="str">
        <f t="shared" si="1243"/>
        <v>Industrial</v>
      </c>
      <c r="AN2564" t="str">
        <f t="shared" si="1244"/>
        <v>Pharmaceutical</v>
      </c>
      <c r="AO2564" t="str">
        <f t="shared" si="1245"/>
        <v>PAH</v>
      </c>
      <c r="AP2564" t="str">
        <f t="shared" si="1246"/>
        <v/>
      </c>
    </row>
    <row r="2565" spans="1:42" hidden="1" x14ac:dyDescent="0.35">
      <c r="A2565">
        <v>40870855</v>
      </c>
      <c r="B2565" t="s">
        <v>577</v>
      </c>
      <c r="C2565" t="s">
        <v>578</v>
      </c>
      <c r="D2565">
        <v>2017</v>
      </c>
      <c r="E2565" t="s">
        <v>620</v>
      </c>
      <c r="F2565" s="4">
        <v>63230</v>
      </c>
      <c r="G2565" s="1" t="s">
        <v>604</v>
      </c>
      <c r="H2565" t="s">
        <v>64</v>
      </c>
      <c r="I2565" t="s">
        <v>693</v>
      </c>
      <c r="N2565" t="s">
        <v>606</v>
      </c>
      <c r="O2565" s="1" t="str">
        <f t="shared" si="1251"/>
        <v>No</v>
      </c>
      <c r="Q2565">
        <v>200</v>
      </c>
      <c r="R2565">
        <f t="shared" si="1226"/>
        <v>0</v>
      </c>
      <c r="S2565">
        <v>200</v>
      </c>
      <c r="T2565" t="s">
        <v>622</v>
      </c>
      <c r="U2565">
        <f t="shared" si="1255"/>
        <v>0</v>
      </c>
      <c r="V2565">
        <f t="shared" si="1256"/>
        <v>0</v>
      </c>
      <c r="W2565" t="s">
        <v>648</v>
      </c>
      <c r="X2565" t="str">
        <f t="shared" si="1257"/>
        <v>No</v>
      </c>
      <c r="AB2565" t="s">
        <v>405</v>
      </c>
      <c r="AC2565" t="str">
        <f t="shared" si="1254"/>
        <v>No</v>
      </c>
      <c r="AD2565" t="str">
        <f t="shared" si="1233"/>
        <v>Yes</v>
      </c>
      <c r="AE2565" t="str">
        <f t="shared" si="1234"/>
        <v>Yes</v>
      </c>
      <c r="AF2565" t="str">
        <f t="shared" si="1235"/>
        <v>Yes</v>
      </c>
      <c r="AG2565" t="str">
        <f t="shared" si="1236"/>
        <v>Yes</v>
      </c>
      <c r="AH2565" t="s">
        <v>349</v>
      </c>
      <c r="AI2565" t="s">
        <v>348</v>
      </c>
      <c r="AJ2565" t="str">
        <f t="shared" si="1228"/>
        <v/>
      </c>
      <c r="AK2565" t="str">
        <f t="shared" si="1249"/>
        <v>PCP</v>
      </c>
      <c r="AL2565" t="str">
        <f t="shared" si="1250"/>
        <v>Consumer</v>
      </c>
      <c r="AM2565" t="str">
        <f t="shared" si="1243"/>
        <v>Industrial</v>
      </c>
      <c r="AN2565" t="str">
        <f t="shared" si="1244"/>
        <v>Pharmaceutical</v>
      </c>
      <c r="AO2565" t="str">
        <f t="shared" si="1245"/>
        <v>PAH</v>
      </c>
      <c r="AP2565" t="str">
        <f t="shared" si="1246"/>
        <v/>
      </c>
    </row>
    <row r="2566" spans="1:42" hidden="1" x14ac:dyDescent="0.35">
      <c r="A2566">
        <v>4087014</v>
      </c>
      <c r="B2566" t="s">
        <v>575</v>
      </c>
      <c r="C2566" t="s">
        <v>576</v>
      </c>
      <c r="D2566">
        <v>2017</v>
      </c>
      <c r="E2566" t="s">
        <v>620</v>
      </c>
      <c r="F2566" s="4">
        <v>63230</v>
      </c>
      <c r="G2566" s="1" t="s">
        <v>604</v>
      </c>
      <c r="H2566" t="s">
        <v>64</v>
      </c>
      <c r="I2566" t="s">
        <v>693</v>
      </c>
      <c r="N2566" t="s">
        <v>606</v>
      </c>
      <c r="O2566" s="1" t="str">
        <f t="shared" si="1251"/>
        <v>No</v>
      </c>
      <c r="Q2566">
        <v>200</v>
      </c>
      <c r="R2566">
        <f t="shared" si="1226"/>
        <v>0</v>
      </c>
      <c r="S2566">
        <v>200</v>
      </c>
      <c r="T2566" t="s">
        <v>622</v>
      </c>
      <c r="U2566">
        <f t="shared" si="1255"/>
        <v>0</v>
      </c>
      <c r="V2566">
        <f t="shared" si="1256"/>
        <v>0</v>
      </c>
      <c r="W2566" t="s">
        <v>648</v>
      </c>
      <c r="X2566" t="str">
        <f t="shared" si="1257"/>
        <v>No</v>
      </c>
      <c r="AB2566" t="s">
        <v>405</v>
      </c>
      <c r="AC2566" t="str">
        <f t="shared" si="1254"/>
        <v>No</v>
      </c>
      <c r="AD2566" t="str">
        <f t="shared" si="1233"/>
        <v>Yes</v>
      </c>
      <c r="AE2566" t="str">
        <f t="shared" si="1234"/>
        <v>Yes</v>
      </c>
      <c r="AF2566" t="str">
        <f t="shared" si="1235"/>
        <v>Yes</v>
      </c>
      <c r="AG2566" t="str">
        <f t="shared" si="1236"/>
        <v>Yes</v>
      </c>
      <c r="AH2566" t="s">
        <v>349</v>
      </c>
      <c r="AI2566" t="s">
        <v>348</v>
      </c>
      <c r="AJ2566" t="str">
        <f t="shared" si="1228"/>
        <v/>
      </c>
      <c r="AK2566" t="str">
        <f t="shared" si="1249"/>
        <v>PCP</v>
      </c>
      <c r="AL2566" t="str">
        <f t="shared" si="1250"/>
        <v>Consumer</v>
      </c>
      <c r="AM2566" t="str">
        <f t="shared" si="1243"/>
        <v>Industrial</v>
      </c>
      <c r="AN2566" t="str">
        <f t="shared" si="1244"/>
        <v>Pharmaceutical</v>
      </c>
      <c r="AO2566" t="str">
        <f t="shared" si="1245"/>
        <v>PAH</v>
      </c>
      <c r="AP2566" t="str">
        <f t="shared" si="1246"/>
        <v/>
      </c>
    </row>
    <row r="2567" spans="1:42" hidden="1" x14ac:dyDescent="0.35">
      <c r="A2567" s="1">
        <v>465019092001201</v>
      </c>
      <c r="B2567" s="1" t="s">
        <v>591</v>
      </c>
      <c r="C2567" s="1" t="s">
        <v>592</v>
      </c>
      <c r="D2567" s="1">
        <v>2017</v>
      </c>
      <c r="E2567" s="1" t="s">
        <v>618</v>
      </c>
      <c r="F2567" s="1">
        <v>67458</v>
      </c>
      <c r="G2567" s="1" t="s">
        <v>253</v>
      </c>
      <c r="H2567" s="1" t="s">
        <v>91</v>
      </c>
      <c r="I2567" s="1" t="s">
        <v>597</v>
      </c>
      <c r="J2567" s="1">
        <v>2440</v>
      </c>
      <c r="K2567" s="1" t="s">
        <v>345</v>
      </c>
      <c r="L2567" s="1" t="s">
        <v>561</v>
      </c>
      <c r="M2567" s="1"/>
      <c r="N2567" s="1" t="s">
        <v>606</v>
      </c>
      <c r="O2567" s="1" t="str">
        <f t="shared" si="1251"/>
        <v>No</v>
      </c>
      <c r="P2567" s="1" t="s">
        <v>722</v>
      </c>
      <c r="Q2567" s="1">
        <v>80</v>
      </c>
      <c r="R2567" s="1">
        <f t="shared" si="1226"/>
        <v>0</v>
      </c>
      <c r="S2567" s="1">
        <v>80</v>
      </c>
      <c r="T2567" s="1" t="s">
        <v>30</v>
      </c>
      <c r="U2567" s="1">
        <f>R2567/1000</f>
        <v>0</v>
      </c>
      <c r="V2567" s="1">
        <f>S2567/1000</f>
        <v>0.08</v>
      </c>
      <c r="W2567" s="1" t="s">
        <v>231</v>
      </c>
      <c r="X2567" s="1" t="str">
        <f t="shared" ref="X2567:X2598" si="1258">IF(N2567="E", "Yes", "No")</f>
        <v>No</v>
      </c>
      <c r="AB2567" t="s">
        <v>429</v>
      </c>
      <c r="AC2567" t="str">
        <f t="shared" si="1254"/>
        <v>No</v>
      </c>
      <c r="AD2567" t="str">
        <f t="shared" si="1233"/>
        <v>No</v>
      </c>
      <c r="AE2567" t="str">
        <f t="shared" si="1234"/>
        <v>No</v>
      </c>
      <c r="AF2567" t="str">
        <f t="shared" si="1235"/>
        <v>Yes</v>
      </c>
      <c r="AG2567" t="str">
        <f t="shared" si="1236"/>
        <v>Yes</v>
      </c>
      <c r="AH2567" s="1" t="s">
        <v>348</v>
      </c>
      <c r="AI2567" t="s">
        <v>348</v>
      </c>
      <c r="AJ2567" t="str">
        <f t="shared" si="1228"/>
        <v/>
      </c>
      <c r="AK2567" t="str">
        <f t="shared" si="1249"/>
        <v/>
      </c>
      <c r="AL2567" t="str">
        <f t="shared" si="1250"/>
        <v/>
      </c>
      <c r="AM2567" t="str">
        <f t="shared" si="1243"/>
        <v>Industrial</v>
      </c>
      <c r="AN2567" t="str">
        <f t="shared" si="1244"/>
        <v>Pharmaceutical</v>
      </c>
      <c r="AO2567" t="str">
        <f t="shared" si="1245"/>
        <v/>
      </c>
      <c r="AP2567" t="str">
        <f t="shared" si="1246"/>
        <v/>
      </c>
    </row>
    <row r="2568" spans="1:42" hidden="1" x14ac:dyDescent="0.35">
      <c r="A2568" s="1">
        <v>465019092001201</v>
      </c>
      <c r="B2568" s="1" t="s">
        <v>591</v>
      </c>
      <c r="C2568" s="1" t="s">
        <v>592</v>
      </c>
      <c r="D2568" s="1">
        <v>2017</v>
      </c>
      <c r="E2568" s="1" t="s">
        <v>618</v>
      </c>
      <c r="F2568" s="1">
        <v>61947</v>
      </c>
      <c r="G2568" s="1" t="s">
        <v>717</v>
      </c>
      <c r="H2568" s="1" t="s">
        <v>38</v>
      </c>
      <c r="I2568" s="1" t="s">
        <v>596</v>
      </c>
      <c r="J2568" s="1">
        <v>4433</v>
      </c>
      <c r="K2568" s="1" t="s">
        <v>614</v>
      </c>
      <c r="L2568" s="1" t="s">
        <v>544</v>
      </c>
      <c r="M2568" s="1" t="s">
        <v>530</v>
      </c>
      <c r="N2568" s="1" t="s">
        <v>606</v>
      </c>
      <c r="O2568" s="1" t="s">
        <v>348</v>
      </c>
      <c r="P2568" s="1" t="s">
        <v>722</v>
      </c>
      <c r="Q2568" s="1">
        <f>0.01-0.0244</f>
        <v>-1.4400000000000001E-2</v>
      </c>
      <c r="R2568" s="1">
        <f t="shared" si="1226"/>
        <v>0</v>
      </c>
      <c r="S2568" s="1">
        <v>0.04</v>
      </c>
      <c r="T2568" s="1" t="s">
        <v>7</v>
      </c>
      <c r="U2568" s="1">
        <v>0</v>
      </c>
      <c r="V2568" s="1">
        <f>S2568</f>
        <v>0.04</v>
      </c>
      <c r="W2568" s="1" t="s">
        <v>177</v>
      </c>
      <c r="X2568" s="1" t="str">
        <f t="shared" si="1258"/>
        <v>No</v>
      </c>
      <c r="AB2568" s="1" t="s">
        <v>378</v>
      </c>
      <c r="AC2568" s="1" t="s">
        <v>349</v>
      </c>
      <c r="AD2568" t="str">
        <f t="shared" si="1233"/>
        <v>Yes</v>
      </c>
      <c r="AE2568" t="str">
        <f t="shared" si="1234"/>
        <v>Yes</v>
      </c>
      <c r="AF2568" t="str">
        <f t="shared" si="1235"/>
        <v>Yes</v>
      </c>
      <c r="AG2568" t="str">
        <f t="shared" si="1236"/>
        <v>Yes</v>
      </c>
      <c r="AH2568" s="1" t="s">
        <v>348</v>
      </c>
      <c r="AI2568" t="s">
        <v>348</v>
      </c>
      <c r="AJ2568" t="str">
        <f t="shared" si="1228"/>
        <v>Pesticide</v>
      </c>
      <c r="AK2568" t="str">
        <f t="shared" si="1249"/>
        <v>PCP</v>
      </c>
      <c r="AL2568" t="str">
        <f t="shared" si="1250"/>
        <v>Consumer</v>
      </c>
      <c r="AM2568" t="str">
        <f t="shared" si="1243"/>
        <v>Industrial</v>
      </c>
      <c r="AN2568" t="str">
        <f t="shared" si="1244"/>
        <v>Pharmaceutical</v>
      </c>
      <c r="AO2568" t="str">
        <f t="shared" si="1245"/>
        <v/>
      </c>
      <c r="AP2568" t="str">
        <f t="shared" si="1246"/>
        <v/>
      </c>
    </row>
    <row r="2569" spans="1:42" hidden="1" x14ac:dyDescent="0.35">
      <c r="A2569" s="1">
        <v>465019092001201</v>
      </c>
      <c r="B2569" s="1" t="s">
        <v>591</v>
      </c>
      <c r="C2569" s="1" t="s">
        <v>592</v>
      </c>
      <c r="D2569" s="1">
        <v>2017</v>
      </c>
      <c r="E2569" s="1" t="s">
        <v>618</v>
      </c>
      <c r="F2569" s="1">
        <v>68006</v>
      </c>
      <c r="G2569" s="1" t="s">
        <v>325</v>
      </c>
      <c r="H2569" s="1" t="s">
        <v>156</v>
      </c>
      <c r="I2569" s="1" t="s">
        <v>597</v>
      </c>
      <c r="J2569" s="1">
        <v>2440</v>
      </c>
      <c r="K2569" s="1" t="s">
        <v>345</v>
      </c>
      <c r="L2569" s="1" t="s">
        <v>345</v>
      </c>
      <c r="M2569" s="1"/>
      <c r="N2569" s="1" t="s">
        <v>606</v>
      </c>
      <c r="O2569" s="1" t="str">
        <f t="shared" ref="O2569:O2600" si="1259">IF(N2569="&lt;", "No", "Yes")</f>
        <v>No</v>
      </c>
      <c r="P2569" s="1" t="s">
        <v>722</v>
      </c>
      <c r="Q2569" s="1">
        <v>20</v>
      </c>
      <c r="R2569" s="1">
        <f t="shared" ref="R2569:R2631" si="1260">IF(O2569="No", 0, Q2569)</f>
        <v>0</v>
      </c>
      <c r="S2569" s="1">
        <v>20</v>
      </c>
      <c r="T2569" s="1" t="s">
        <v>30</v>
      </c>
      <c r="U2569" s="1">
        <f>R2569/1000</f>
        <v>0</v>
      </c>
      <c r="V2569" s="1">
        <f>S2569/1000</f>
        <v>0.02</v>
      </c>
      <c r="W2569" s="1" t="s">
        <v>318</v>
      </c>
      <c r="X2569" s="1" t="str">
        <f t="shared" si="1258"/>
        <v>No</v>
      </c>
      <c r="AB2569" t="s">
        <v>496</v>
      </c>
      <c r="AC2569" t="str">
        <f>IF(ISNUMBER(SEARCH("Pesticide, active_ingredient", AB2569)), "Yes", "No")</f>
        <v>No</v>
      </c>
      <c r="AD2569" t="str">
        <f t="shared" si="1233"/>
        <v>No</v>
      </c>
      <c r="AE2569" t="str">
        <f t="shared" si="1234"/>
        <v>No</v>
      </c>
      <c r="AF2569" t="str">
        <f t="shared" si="1235"/>
        <v>No</v>
      </c>
      <c r="AG2569" t="str">
        <f t="shared" si="1236"/>
        <v>Yes</v>
      </c>
      <c r="AH2569" s="1" t="s">
        <v>348</v>
      </c>
      <c r="AI2569" t="s">
        <v>348</v>
      </c>
      <c r="AJ2569" t="str">
        <f t="shared" si="1228"/>
        <v/>
      </c>
      <c r="AK2569" t="str">
        <f t="shared" si="1249"/>
        <v/>
      </c>
      <c r="AL2569" t="str">
        <f t="shared" si="1250"/>
        <v/>
      </c>
      <c r="AM2569" t="str">
        <f t="shared" si="1243"/>
        <v/>
      </c>
      <c r="AN2569" t="str">
        <f t="shared" si="1244"/>
        <v>Pharmaceutical</v>
      </c>
      <c r="AO2569" t="str">
        <f t="shared" si="1245"/>
        <v/>
      </c>
      <c r="AP2569" t="str">
        <f t="shared" si="1246"/>
        <v/>
      </c>
    </row>
    <row r="2570" spans="1:42" hidden="1" x14ac:dyDescent="0.35">
      <c r="A2570" s="1">
        <v>465019092001201</v>
      </c>
      <c r="B2570" s="1" t="s">
        <v>591</v>
      </c>
      <c r="C2570" s="1" t="s">
        <v>592</v>
      </c>
      <c r="D2570" s="1">
        <v>2017</v>
      </c>
      <c r="E2570" s="1" t="s">
        <v>618</v>
      </c>
      <c r="F2570" s="1">
        <v>34696</v>
      </c>
      <c r="G2570" s="1" t="s">
        <v>191</v>
      </c>
      <c r="H2570" s="1" t="s">
        <v>22</v>
      </c>
      <c r="I2570" s="1" t="s">
        <v>596</v>
      </c>
      <c r="J2570" s="1">
        <v>4433</v>
      </c>
      <c r="K2570" s="1" t="s">
        <v>614</v>
      </c>
      <c r="L2570" s="1" t="s">
        <v>551</v>
      </c>
      <c r="M2570" s="1"/>
      <c r="N2570" s="1" t="s">
        <v>606</v>
      </c>
      <c r="O2570" s="1" t="str">
        <f t="shared" si="1259"/>
        <v>No</v>
      </c>
      <c r="P2570" s="1" t="s">
        <v>722</v>
      </c>
      <c r="Q2570" s="1">
        <v>0.02</v>
      </c>
      <c r="R2570" s="1">
        <f t="shared" si="1260"/>
        <v>0</v>
      </c>
      <c r="S2570" s="1">
        <v>0.02</v>
      </c>
      <c r="T2570" s="1" t="s">
        <v>7</v>
      </c>
      <c r="U2570" s="1">
        <f>R2570/1</f>
        <v>0</v>
      </c>
      <c r="V2570" s="1">
        <f>S2570</f>
        <v>0.02</v>
      </c>
      <c r="W2570" s="1" t="s">
        <v>177</v>
      </c>
      <c r="X2570" s="1" t="str">
        <f t="shared" si="1258"/>
        <v>No</v>
      </c>
      <c r="AB2570" t="s">
        <v>362</v>
      </c>
      <c r="AC2570" t="s">
        <v>349</v>
      </c>
      <c r="AD2570" t="str">
        <f t="shared" si="1233"/>
        <v>Yes</v>
      </c>
      <c r="AE2570" t="str">
        <f t="shared" si="1234"/>
        <v>Yes</v>
      </c>
      <c r="AF2570" t="str">
        <f t="shared" si="1235"/>
        <v>Yes</v>
      </c>
      <c r="AG2570" t="str">
        <f t="shared" si="1236"/>
        <v>Yes</v>
      </c>
      <c r="AH2570" t="s">
        <v>349</v>
      </c>
      <c r="AI2570" t="s">
        <v>348</v>
      </c>
      <c r="AJ2570" t="str">
        <f t="shared" si="1228"/>
        <v>Pesticide</v>
      </c>
      <c r="AK2570" t="str">
        <f t="shared" si="1249"/>
        <v>PCP</v>
      </c>
      <c r="AL2570" t="str">
        <f t="shared" si="1250"/>
        <v>Consumer</v>
      </c>
      <c r="AM2570" t="str">
        <f t="shared" si="1243"/>
        <v>Industrial</v>
      </c>
      <c r="AN2570" t="str">
        <f t="shared" si="1244"/>
        <v>Pharmaceutical</v>
      </c>
      <c r="AO2570" t="str">
        <f t="shared" si="1245"/>
        <v>PAH</v>
      </c>
      <c r="AP2570" t="str">
        <f t="shared" si="1246"/>
        <v/>
      </c>
    </row>
    <row r="2571" spans="1:42" hidden="1" x14ac:dyDescent="0.35">
      <c r="A2571" s="1">
        <v>465019092001201</v>
      </c>
      <c r="B2571" s="1" t="s">
        <v>591</v>
      </c>
      <c r="C2571" s="1" t="s">
        <v>592</v>
      </c>
      <c r="D2571" s="1">
        <v>2017</v>
      </c>
      <c r="E2571" s="1" t="s">
        <v>618</v>
      </c>
      <c r="F2571" s="1">
        <v>68017</v>
      </c>
      <c r="G2571" s="1" t="s">
        <v>333</v>
      </c>
      <c r="H2571" s="1" t="s">
        <v>164</v>
      </c>
      <c r="I2571" s="1" t="s">
        <v>597</v>
      </c>
      <c r="J2571" s="1">
        <v>2440</v>
      </c>
      <c r="K2571" s="1" t="s">
        <v>345</v>
      </c>
      <c r="L2571" s="1" t="s">
        <v>345</v>
      </c>
      <c r="M2571" s="1"/>
      <c r="N2571" s="1" t="s">
        <v>606</v>
      </c>
      <c r="O2571" s="1" t="str">
        <f t="shared" si="1259"/>
        <v>No</v>
      </c>
      <c r="P2571" s="1" t="s">
        <v>722</v>
      </c>
      <c r="Q2571" s="1">
        <v>290</v>
      </c>
      <c r="R2571" s="1">
        <f t="shared" si="1260"/>
        <v>0</v>
      </c>
      <c r="S2571" s="1">
        <v>46</v>
      </c>
      <c r="T2571" s="1" t="s">
        <v>30</v>
      </c>
      <c r="U2571" s="1">
        <f t="shared" ref="U2571:U2583" si="1261">R2571/1000</f>
        <v>0</v>
      </c>
      <c r="V2571" s="1">
        <f t="shared" ref="V2571:V2583" si="1262">S2571/1000</f>
        <v>4.5999999999999999E-2</v>
      </c>
      <c r="W2571" s="1" t="s">
        <v>318</v>
      </c>
      <c r="X2571" s="1" t="str">
        <f t="shared" si="1258"/>
        <v>No</v>
      </c>
      <c r="AB2571" t="s">
        <v>502</v>
      </c>
      <c r="AC2571" t="str">
        <f>IF(ISNUMBER(SEARCH("Pesticide, active_ingredient", AB2571)), "Yes", "No")</f>
        <v>No</v>
      </c>
      <c r="AD2571" t="str">
        <f t="shared" si="1233"/>
        <v>No</v>
      </c>
      <c r="AE2571" t="str">
        <f t="shared" si="1234"/>
        <v>No</v>
      </c>
      <c r="AF2571" t="str">
        <f t="shared" si="1235"/>
        <v>No</v>
      </c>
      <c r="AG2571" t="str">
        <f t="shared" si="1236"/>
        <v>Yes</v>
      </c>
      <c r="AH2571" s="1" t="s">
        <v>348</v>
      </c>
      <c r="AI2571" t="s">
        <v>348</v>
      </c>
      <c r="AJ2571" t="str">
        <f t="shared" si="1228"/>
        <v/>
      </c>
      <c r="AK2571" t="str">
        <f t="shared" si="1249"/>
        <v/>
      </c>
      <c r="AL2571" t="str">
        <f t="shared" si="1250"/>
        <v/>
      </c>
      <c r="AM2571" t="str">
        <f t="shared" si="1243"/>
        <v/>
      </c>
      <c r="AN2571" t="str">
        <f t="shared" si="1244"/>
        <v>Pharmaceutical</v>
      </c>
      <c r="AO2571" t="str">
        <f t="shared" si="1245"/>
        <v/>
      </c>
      <c r="AP2571" t="str">
        <f t="shared" si="1246"/>
        <v/>
      </c>
    </row>
    <row r="2572" spans="1:42" hidden="1" x14ac:dyDescent="0.35">
      <c r="A2572" s="1">
        <v>465019092001201</v>
      </c>
      <c r="B2572" s="1" t="s">
        <v>591</v>
      </c>
      <c r="C2572" s="1" t="s">
        <v>592</v>
      </c>
      <c r="D2572" s="1">
        <v>2017</v>
      </c>
      <c r="E2572" s="1" t="s">
        <v>618</v>
      </c>
      <c r="F2572" s="1">
        <v>67493</v>
      </c>
      <c r="G2572" s="1" t="s">
        <v>280</v>
      </c>
      <c r="H2572" s="1" t="s">
        <v>116</v>
      </c>
      <c r="I2572" s="1" t="s">
        <v>597</v>
      </c>
      <c r="J2572" s="1">
        <v>2440</v>
      </c>
      <c r="K2572" s="1" t="s">
        <v>345</v>
      </c>
      <c r="L2572" s="1" t="s">
        <v>544</v>
      </c>
      <c r="M2572" s="1"/>
      <c r="N2572" s="1" t="s">
        <v>606</v>
      </c>
      <c r="O2572" s="1" t="str">
        <f t="shared" si="1259"/>
        <v>No</v>
      </c>
      <c r="P2572" s="1" t="s">
        <v>722</v>
      </c>
      <c r="Q2572" s="1">
        <v>80</v>
      </c>
      <c r="R2572" s="1">
        <f t="shared" si="1260"/>
        <v>0</v>
      </c>
      <c r="S2572" s="1">
        <v>58</v>
      </c>
      <c r="T2572" s="1" t="s">
        <v>30</v>
      </c>
      <c r="U2572" s="1">
        <f t="shared" si="1261"/>
        <v>0</v>
      </c>
      <c r="V2572" s="1">
        <f t="shared" si="1262"/>
        <v>5.8000000000000003E-2</v>
      </c>
      <c r="W2572" s="1" t="s">
        <v>231</v>
      </c>
      <c r="X2572" s="1" t="str">
        <f t="shared" si="1258"/>
        <v>No</v>
      </c>
      <c r="AB2572" t="s">
        <v>456</v>
      </c>
      <c r="AC2572" s="1" t="s">
        <v>349</v>
      </c>
      <c r="AD2572" t="str">
        <f t="shared" si="1233"/>
        <v>Yes</v>
      </c>
      <c r="AE2572" t="str">
        <f t="shared" si="1234"/>
        <v>Yes</v>
      </c>
      <c r="AF2572" t="str">
        <f t="shared" si="1235"/>
        <v>Yes</v>
      </c>
      <c r="AG2572" t="str">
        <f t="shared" si="1236"/>
        <v>Yes</v>
      </c>
      <c r="AH2572" s="1" t="s">
        <v>348</v>
      </c>
      <c r="AI2572" t="s">
        <v>348</v>
      </c>
      <c r="AJ2572" t="str">
        <f t="shared" si="1228"/>
        <v>Pesticide</v>
      </c>
      <c r="AK2572" t="str">
        <f t="shared" si="1249"/>
        <v>PCP</v>
      </c>
      <c r="AL2572" t="str">
        <f t="shared" si="1250"/>
        <v>Consumer</v>
      </c>
      <c r="AM2572" t="str">
        <f t="shared" si="1243"/>
        <v>Industrial</v>
      </c>
      <c r="AN2572" t="str">
        <f t="shared" si="1244"/>
        <v>Pharmaceutical</v>
      </c>
      <c r="AO2572" t="str">
        <f t="shared" si="1245"/>
        <v/>
      </c>
      <c r="AP2572" t="str">
        <f t="shared" si="1246"/>
        <v/>
      </c>
    </row>
    <row r="2573" spans="1:42" hidden="1" x14ac:dyDescent="0.35">
      <c r="A2573" s="1">
        <v>465019092001201</v>
      </c>
      <c r="B2573" s="1" t="s">
        <v>591</v>
      </c>
      <c r="C2573" s="1" t="s">
        <v>592</v>
      </c>
      <c r="D2573" s="1">
        <v>2017</v>
      </c>
      <c r="E2573" s="1" t="s">
        <v>618</v>
      </c>
      <c r="F2573" s="1">
        <v>67479</v>
      </c>
      <c r="G2573" s="1" t="s">
        <v>270</v>
      </c>
      <c r="H2573" s="1" t="s">
        <v>107</v>
      </c>
      <c r="I2573" s="1" t="s">
        <v>597</v>
      </c>
      <c r="J2573" s="1">
        <v>2440</v>
      </c>
      <c r="K2573" s="1" t="s">
        <v>345</v>
      </c>
      <c r="L2573" s="1" t="s">
        <v>345</v>
      </c>
      <c r="M2573" s="1"/>
      <c r="N2573" s="1" t="s">
        <v>606</v>
      </c>
      <c r="O2573" s="1" t="str">
        <f t="shared" si="1259"/>
        <v>No</v>
      </c>
      <c r="P2573" s="1" t="s">
        <v>722</v>
      </c>
      <c r="Q2573" s="1">
        <v>80</v>
      </c>
      <c r="R2573" s="1">
        <f t="shared" si="1260"/>
        <v>0</v>
      </c>
      <c r="S2573" s="1">
        <v>80</v>
      </c>
      <c r="T2573" s="1" t="s">
        <v>30</v>
      </c>
      <c r="U2573" s="1">
        <f t="shared" si="1261"/>
        <v>0</v>
      </c>
      <c r="V2573" s="1">
        <f t="shared" si="1262"/>
        <v>0.08</v>
      </c>
      <c r="W2573" s="1" t="s">
        <v>231</v>
      </c>
      <c r="X2573" s="1" t="str">
        <f t="shared" si="1258"/>
        <v>No</v>
      </c>
      <c r="AB2573" s="1" t="s">
        <v>445</v>
      </c>
      <c r="AC2573" t="str">
        <f>IF(ISNUMBER(SEARCH("Pesticide, active_ingredient", AB2573)), "Yes", "No")</f>
        <v>No</v>
      </c>
      <c r="AD2573" t="str">
        <f t="shared" si="1233"/>
        <v>No</v>
      </c>
      <c r="AE2573" t="str">
        <f t="shared" si="1234"/>
        <v>No</v>
      </c>
      <c r="AF2573" t="str">
        <f t="shared" si="1235"/>
        <v>No</v>
      </c>
      <c r="AG2573" t="str">
        <f t="shared" si="1236"/>
        <v>Yes</v>
      </c>
      <c r="AH2573" s="1" t="s">
        <v>348</v>
      </c>
      <c r="AI2573" t="s">
        <v>348</v>
      </c>
      <c r="AJ2573" t="str">
        <f t="shared" ref="AJ2573:AJ2631" si="1263">IF(AC2573="Yes", "Pesticide", "")</f>
        <v/>
      </c>
      <c r="AK2573" t="str">
        <f t="shared" si="1249"/>
        <v/>
      </c>
      <c r="AL2573" t="str">
        <f t="shared" si="1250"/>
        <v/>
      </c>
      <c r="AM2573" t="str">
        <f t="shared" si="1243"/>
        <v/>
      </c>
      <c r="AN2573" t="str">
        <f t="shared" si="1244"/>
        <v>Pharmaceutical</v>
      </c>
      <c r="AO2573" t="str">
        <f t="shared" si="1245"/>
        <v/>
      </c>
      <c r="AP2573" t="str">
        <f t="shared" si="1246"/>
        <v/>
      </c>
    </row>
    <row r="2574" spans="1:42" hidden="1" x14ac:dyDescent="0.35">
      <c r="A2574" s="1">
        <v>465019092001201</v>
      </c>
      <c r="B2574" s="1" t="s">
        <v>591</v>
      </c>
      <c r="C2574" s="1" t="s">
        <v>592</v>
      </c>
      <c r="D2574" s="1">
        <v>2017</v>
      </c>
      <c r="E2574" s="1" t="s">
        <v>618</v>
      </c>
      <c r="F2574" s="1">
        <v>68252</v>
      </c>
      <c r="G2574" s="1" t="s">
        <v>339</v>
      </c>
      <c r="H2574" s="1" t="s">
        <v>170</v>
      </c>
      <c r="I2574" s="1" t="s">
        <v>597</v>
      </c>
      <c r="J2574" s="1">
        <v>2440</v>
      </c>
      <c r="K2574" s="1" t="s">
        <v>345</v>
      </c>
      <c r="L2574" s="1" t="s">
        <v>345</v>
      </c>
      <c r="M2574" s="1"/>
      <c r="N2574" s="1" t="s">
        <v>606</v>
      </c>
      <c r="O2574" s="1" t="str">
        <f t="shared" si="1259"/>
        <v>No</v>
      </c>
      <c r="P2574" s="1" t="s">
        <v>722</v>
      </c>
      <c r="Q2574" s="1">
        <v>20</v>
      </c>
      <c r="R2574" s="1">
        <f t="shared" si="1260"/>
        <v>0</v>
      </c>
      <c r="S2574" s="1">
        <v>20</v>
      </c>
      <c r="T2574" s="1" t="s">
        <v>30</v>
      </c>
      <c r="U2574" s="1">
        <f t="shared" si="1261"/>
        <v>0</v>
      </c>
      <c r="V2574" s="1">
        <f t="shared" si="1262"/>
        <v>0.02</v>
      </c>
      <c r="W2574" s="1" t="s">
        <v>318</v>
      </c>
      <c r="X2574" s="1" t="str">
        <f t="shared" si="1258"/>
        <v>No</v>
      </c>
      <c r="AB2574" s="1" t="s">
        <v>506</v>
      </c>
      <c r="AC2574" t="str">
        <f>IF(ISNUMBER(SEARCH("Pesticide, active_ingredient", AB2574)), "Yes", "No")</f>
        <v>No</v>
      </c>
      <c r="AD2574" t="str">
        <f t="shared" si="1233"/>
        <v>No</v>
      </c>
      <c r="AE2574" t="str">
        <f t="shared" si="1234"/>
        <v>No</v>
      </c>
      <c r="AF2574" t="str">
        <f t="shared" si="1235"/>
        <v>No</v>
      </c>
      <c r="AG2574" t="str">
        <f t="shared" si="1236"/>
        <v>Yes</v>
      </c>
      <c r="AH2574" s="1" t="s">
        <v>348</v>
      </c>
      <c r="AI2574" t="s">
        <v>348</v>
      </c>
      <c r="AJ2574" t="str">
        <f t="shared" si="1263"/>
        <v/>
      </c>
      <c r="AK2574" t="str">
        <f t="shared" si="1249"/>
        <v/>
      </c>
      <c r="AL2574" t="str">
        <f t="shared" si="1250"/>
        <v/>
      </c>
      <c r="AM2574" t="str">
        <f t="shared" si="1243"/>
        <v/>
      </c>
      <c r="AN2574" t="str">
        <f t="shared" si="1244"/>
        <v>Pharmaceutical</v>
      </c>
      <c r="AO2574" t="str">
        <f t="shared" si="1245"/>
        <v/>
      </c>
      <c r="AP2574" t="str">
        <f t="shared" si="1246"/>
        <v/>
      </c>
    </row>
    <row r="2575" spans="1:42" hidden="1" x14ac:dyDescent="0.35">
      <c r="A2575" s="1">
        <v>465019092001201</v>
      </c>
      <c r="B2575" s="1" t="s">
        <v>591</v>
      </c>
      <c r="C2575" s="1" t="s">
        <v>592</v>
      </c>
      <c r="D2575" s="1">
        <v>2017</v>
      </c>
      <c r="E2575" s="1" t="s">
        <v>618</v>
      </c>
      <c r="F2575" s="1">
        <v>67434</v>
      </c>
      <c r="G2575" s="1" t="s">
        <v>232</v>
      </c>
      <c r="H2575" s="1" t="s">
        <v>70</v>
      </c>
      <c r="I2575" s="1" t="s">
        <v>597</v>
      </c>
      <c r="J2575" s="1">
        <v>2440</v>
      </c>
      <c r="K2575" s="1" t="s">
        <v>345</v>
      </c>
      <c r="L2575" s="1" t="s">
        <v>560</v>
      </c>
      <c r="M2575" s="1"/>
      <c r="N2575" s="1" t="s">
        <v>606</v>
      </c>
      <c r="O2575" s="1" t="str">
        <f t="shared" si="1259"/>
        <v>No</v>
      </c>
      <c r="P2575" s="1" t="s">
        <v>722</v>
      </c>
      <c r="Q2575" s="1">
        <v>20</v>
      </c>
      <c r="R2575" s="1">
        <f t="shared" si="1260"/>
        <v>0</v>
      </c>
      <c r="S2575" s="1">
        <v>20</v>
      </c>
      <c r="T2575" s="1" t="s">
        <v>30</v>
      </c>
      <c r="U2575" s="1">
        <f t="shared" si="1261"/>
        <v>0</v>
      </c>
      <c r="V2575" s="1">
        <f t="shared" si="1262"/>
        <v>0.02</v>
      </c>
      <c r="W2575" s="1" t="s">
        <v>231</v>
      </c>
      <c r="X2575" s="1" t="str">
        <f t="shared" si="1258"/>
        <v>No</v>
      </c>
      <c r="AB2575" s="1" t="s">
        <v>411</v>
      </c>
      <c r="AC2575" s="1" t="s">
        <v>349</v>
      </c>
      <c r="AD2575" t="str">
        <f t="shared" si="1233"/>
        <v>No</v>
      </c>
      <c r="AE2575" t="str">
        <f t="shared" si="1234"/>
        <v>No</v>
      </c>
      <c r="AF2575" t="str">
        <f t="shared" si="1235"/>
        <v>No</v>
      </c>
      <c r="AG2575" t="str">
        <f t="shared" si="1236"/>
        <v>Yes</v>
      </c>
      <c r="AH2575" s="1" t="s">
        <v>348</v>
      </c>
      <c r="AI2575" t="s">
        <v>348</v>
      </c>
      <c r="AJ2575" t="str">
        <f t="shared" si="1263"/>
        <v>Pesticide</v>
      </c>
      <c r="AK2575" t="str">
        <f t="shared" si="1249"/>
        <v/>
      </c>
      <c r="AL2575" t="str">
        <f t="shared" si="1250"/>
        <v/>
      </c>
      <c r="AM2575" t="str">
        <f t="shared" si="1243"/>
        <v/>
      </c>
      <c r="AN2575" t="str">
        <f t="shared" si="1244"/>
        <v>Pharmaceutical</v>
      </c>
      <c r="AO2575" t="str">
        <f t="shared" si="1245"/>
        <v/>
      </c>
      <c r="AP2575" t="str">
        <f t="shared" si="1246"/>
        <v/>
      </c>
    </row>
    <row r="2576" spans="1:42" hidden="1" x14ac:dyDescent="0.35">
      <c r="A2576" s="1">
        <v>465019092001201</v>
      </c>
      <c r="B2576" s="1" t="s">
        <v>591</v>
      </c>
      <c r="C2576" s="1" t="s">
        <v>592</v>
      </c>
      <c r="D2576" s="1">
        <v>2017</v>
      </c>
      <c r="E2576" s="1" t="s">
        <v>618</v>
      </c>
      <c r="F2576" s="1">
        <v>67451</v>
      </c>
      <c r="G2576" s="1" t="s">
        <v>247</v>
      </c>
      <c r="H2576" s="1" t="s">
        <v>85</v>
      </c>
      <c r="I2576" s="1" t="s">
        <v>597</v>
      </c>
      <c r="J2576" s="1">
        <v>2440</v>
      </c>
      <c r="K2576" s="1" t="s">
        <v>345</v>
      </c>
      <c r="L2576" s="1" t="s">
        <v>345</v>
      </c>
      <c r="M2576" s="1"/>
      <c r="N2576" s="1" t="s">
        <v>606</v>
      </c>
      <c r="O2576" s="1" t="str">
        <f t="shared" si="1259"/>
        <v>No</v>
      </c>
      <c r="P2576" s="1" t="s">
        <v>722</v>
      </c>
      <c r="Q2576" s="1">
        <v>80</v>
      </c>
      <c r="R2576" s="1">
        <f t="shared" si="1260"/>
        <v>0</v>
      </c>
      <c r="S2576" s="1">
        <v>80</v>
      </c>
      <c r="T2576" s="1" t="s">
        <v>30</v>
      </c>
      <c r="U2576" s="1">
        <f t="shared" si="1261"/>
        <v>0</v>
      </c>
      <c r="V2576" s="1">
        <f t="shared" si="1262"/>
        <v>0.08</v>
      </c>
      <c r="W2576" s="1" t="s">
        <v>231</v>
      </c>
      <c r="X2576" s="1" t="str">
        <f t="shared" si="1258"/>
        <v>No</v>
      </c>
      <c r="AB2576" s="1" t="s">
        <v>420</v>
      </c>
      <c r="AC2576" t="str">
        <f>IF(ISNUMBER(SEARCH("Pesticide, active_ingredient", AB2576)), "Yes", "No")</f>
        <v>No</v>
      </c>
      <c r="AD2576" t="str">
        <f t="shared" si="1233"/>
        <v>No</v>
      </c>
      <c r="AE2576" t="str">
        <f t="shared" si="1234"/>
        <v>No</v>
      </c>
      <c r="AF2576" t="str">
        <f t="shared" si="1235"/>
        <v>No</v>
      </c>
      <c r="AG2576" t="str">
        <f t="shared" si="1236"/>
        <v>Yes</v>
      </c>
      <c r="AH2576" s="1" t="s">
        <v>348</v>
      </c>
      <c r="AI2576" t="s">
        <v>348</v>
      </c>
      <c r="AJ2576" t="str">
        <f t="shared" si="1263"/>
        <v/>
      </c>
      <c r="AK2576" t="str">
        <f t="shared" si="1249"/>
        <v/>
      </c>
      <c r="AL2576" t="str">
        <f t="shared" si="1250"/>
        <v/>
      </c>
      <c r="AM2576" t="str">
        <f t="shared" si="1243"/>
        <v/>
      </c>
      <c r="AN2576" t="str">
        <f t="shared" si="1244"/>
        <v>Pharmaceutical</v>
      </c>
      <c r="AO2576" t="str">
        <f t="shared" si="1245"/>
        <v/>
      </c>
      <c r="AP2576" t="str">
        <f t="shared" si="1246"/>
        <v/>
      </c>
    </row>
    <row r="2577" spans="1:42" hidden="1" x14ac:dyDescent="0.35">
      <c r="A2577" s="1">
        <v>465019092001201</v>
      </c>
      <c r="B2577" s="1" t="s">
        <v>591</v>
      </c>
      <c r="C2577" s="1" t="s">
        <v>592</v>
      </c>
      <c r="D2577" s="1">
        <v>2017</v>
      </c>
      <c r="E2577" s="1" t="s">
        <v>618</v>
      </c>
      <c r="F2577" s="1">
        <v>67532</v>
      </c>
      <c r="G2577" s="1" t="s">
        <v>315</v>
      </c>
      <c r="H2577" s="1" t="s">
        <v>149</v>
      </c>
      <c r="I2577" s="1" t="s">
        <v>597</v>
      </c>
      <c r="J2577" s="1">
        <v>2440</v>
      </c>
      <c r="K2577" s="1" t="s">
        <v>345</v>
      </c>
      <c r="L2577" s="1" t="s">
        <v>345</v>
      </c>
      <c r="M2577" s="1"/>
      <c r="N2577" s="1" t="s">
        <v>606</v>
      </c>
      <c r="O2577" s="1" t="str">
        <f t="shared" si="1259"/>
        <v>No</v>
      </c>
      <c r="P2577" s="1" t="s">
        <v>722</v>
      </c>
      <c r="Q2577" s="1">
        <v>80</v>
      </c>
      <c r="R2577" s="1">
        <f t="shared" si="1260"/>
        <v>0</v>
      </c>
      <c r="S2577" s="1">
        <v>80</v>
      </c>
      <c r="T2577" s="1" t="s">
        <v>30</v>
      </c>
      <c r="U2577" s="1">
        <f t="shared" si="1261"/>
        <v>0</v>
      </c>
      <c r="V2577" s="1">
        <f t="shared" si="1262"/>
        <v>0.08</v>
      </c>
      <c r="W2577" s="1" t="s">
        <v>231</v>
      </c>
      <c r="X2577" s="1" t="str">
        <f t="shared" si="1258"/>
        <v>No</v>
      </c>
      <c r="AB2577" s="1" t="s">
        <v>445</v>
      </c>
      <c r="AC2577" t="str">
        <f>IF(ISNUMBER(SEARCH("Pesticide, active_ingredient", AB2577)), "Yes", "No")</f>
        <v>No</v>
      </c>
      <c r="AD2577" t="str">
        <f t="shared" si="1233"/>
        <v>No</v>
      </c>
      <c r="AE2577" t="str">
        <f t="shared" si="1234"/>
        <v>No</v>
      </c>
      <c r="AF2577" t="str">
        <f t="shared" si="1235"/>
        <v>No</v>
      </c>
      <c r="AG2577" t="str">
        <f t="shared" si="1236"/>
        <v>Yes</v>
      </c>
      <c r="AH2577" s="1" t="s">
        <v>348</v>
      </c>
      <c r="AI2577" t="s">
        <v>348</v>
      </c>
      <c r="AJ2577" t="str">
        <f t="shared" si="1263"/>
        <v/>
      </c>
      <c r="AK2577" t="str">
        <f t="shared" si="1249"/>
        <v/>
      </c>
      <c r="AL2577" t="str">
        <f t="shared" si="1250"/>
        <v/>
      </c>
      <c r="AM2577" t="str">
        <f t="shared" si="1243"/>
        <v/>
      </c>
      <c r="AN2577" t="str">
        <f t="shared" si="1244"/>
        <v>Pharmaceutical</v>
      </c>
      <c r="AO2577" t="str">
        <f t="shared" si="1245"/>
        <v/>
      </c>
      <c r="AP2577" t="str">
        <f t="shared" si="1246"/>
        <v/>
      </c>
    </row>
    <row r="2578" spans="1:42" hidden="1" x14ac:dyDescent="0.35">
      <c r="A2578" s="1">
        <v>465019092001201</v>
      </c>
      <c r="B2578" s="1" t="s">
        <v>591</v>
      </c>
      <c r="C2578" s="1" t="s">
        <v>592</v>
      </c>
      <c r="D2578" s="1">
        <v>2017</v>
      </c>
      <c r="E2578" s="1" t="s">
        <v>618</v>
      </c>
      <c r="F2578" s="1">
        <v>68007</v>
      </c>
      <c r="G2578" s="1" t="s">
        <v>326</v>
      </c>
      <c r="H2578" s="1" t="s">
        <v>157</v>
      </c>
      <c r="I2578" s="1" t="s">
        <v>597</v>
      </c>
      <c r="J2578" s="1">
        <v>2440</v>
      </c>
      <c r="K2578" s="1" t="s">
        <v>345</v>
      </c>
      <c r="L2578" s="1" t="s">
        <v>345</v>
      </c>
      <c r="M2578" s="1"/>
      <c r="N2578" s="1" t="s">
        <v>606</v>
      </c>
      <c r="O2578" s="1" t="str">
        <f t="shared" si="1259"/>
        <v>No</v>
      </c>
      <c r="P2578" s="1" t="s">
        <v>722</v>
      </c>
      <c r="Q2578" s="1">
        <v>80</v>
      </c>
      <c r="R2578" s="1">
        <f t="shared" si="1260"/>
        <v>0</v>
      </c>
      <c r="S2578" s="1">
        <v>8.6</v>
      </c>
      <c r="T2578" s="1" t="s">
        <v>30</v>
      </c>
      <c r="U2578" s="1">
        <f t="shared" si="1261"/>
        <v>0</v>
      </c>
      <c r="V2578" s="1">
        <f t="shared" si="1262"/>
        <v>8.6E-3</v>
      </c>
      <c r="W2578" s="1" t="s">
        <v>318</v>
      </c>
      <c r="X2578" s="1" t="str">
        <f t="shared" si="1258"/>
        <v>No</v>
      </c>
      <c r="AB2578" s="1" t="s">
        <v>445</v>
      </c>
      <c r="AC2578" t="str">
        <f>IF(ISNUMBER(SEARCH("Pesticide, active_ingredient", AB2578)), "Yes", "No")</f>
        <v>No</v>
      </c>
      <c r="AD2578" t="str">
        <f t="shared" si="1233"/>
        <v>No</v>
      </c>
      <c r="AE2578" t="str">
        <f t="shared" si="1234"/>
        <v>No</v>
      </c>
      <c r="AF2578" t="str">
        <f t="shared" si="1235"/>
        <v>No</v>
      </c>
      <c r="AG2578" t="str">
        <f t="shared" si="1236"/>
        <v>Yes</v>
      </c>
      <c r="AH2578" s="1" t="s">
        <v>348</v>
      </c>
      <c r="AI2578" t="s">
        <v>348</v>
      </c>
      <c r="AJ2578" t="str">
        <f t="shared" si="1263"/>
        <v/>
      </c>
      <c r="AK2578" t="str">
        <f t="shared" si="1249"/>
        <v/>
      </c>
      <c r="AL2578" t="str">
        <f t="shared" si="1250"/>
        <v/>
      </c>
      <c r="AM2578" t="str">
        <f t="shared" si="1243"/>
        <v/>
      </c>
      <c r="AN2578" t="str">
        <f t="shared" si="1244"/>
        <v>Pharmaceutical</v>
      </c>
      <c r="AO2578" t="str">
        <f t="shared" si="1245"/>
        <v/>
      </c>
      <c r="AP2578" t="str">
        <f t="shared" si="1246"/>
        <v/>
      </c>
    </row>
    <row r="2579" spans="1:42" hidden="1" x14ac:dyDescent="0.35">
      <c r="A2579" s="1">
        <v>465019092001201</v>
      </c>
      <c r="B2579" s="1" t="s">
        <v>591</v>
      </c>
      <c r="C2579" s="1" t="s">
        <v>592</v>
      </c>
      <c r="D2579" s="1">
        <v>2017</v>
      </c>
      <c r="E2579" s="1" t="s">
        <v>618</v>
      </c>
      <c r="F2579" s="1">
        <v>67512</v>
      </c>
      <c r="G2579" s="1" t="s">
        <v>298</v>
      </c>
      <c r="H2579" s="1" t="s">
        <v>473</v>
      </c>
      <c r="I2579" s="1" t="s">
        <v>597</v>
      </c>
      <c r="J2579" s="1">
        <v>2440</v>
      </c>
      <c r="K2579" s="1" t="s">
        <v>345</v>
      </c>
      <c r="L2579" s="1" t="s">
        <v>560</v>
      </c>
      <c r="M2579" s="1"/>
      <c r="N2579" s="1" t="s">
        <v>606</v>
      </c>
      <c r="O2579" s="1" t="str">
        <f t="shared" si="1259"/>
        <v>No</v>
      </c>
      <c r="P2579" s="1" t="s">
        <v>722</v>
      </c>
      <c r="Q2579" s="1">
        <v>80</v>
      </c>
      <c r="R2579" s="1">
        <f t="shared" si="1260"/>
        <v>0</v>
      </c>
      <c r="S2579" s="1">
        <v>16</v>
      </c>
      <c r="T2579" s="1" t="s">
        <v>30</v>
      </c>
      <c r="U2579" s="1">
        <f t="shared" si="1261"/>
        <v>0</v>
      </c>
      <c r="V2579" s="1">
        <f t="shared" si="1262"/>
        <v>1.6E-2</v>
      </c>
      <c r="W2579" s="1" t="s">
        <v>231</v>
      </c>
      <c r="X2579" s="1" t="str">
        <f t="shared" si="1258"/>
        <v>No</v>
      </c>
      <c r="AB2579" t="s">
        <v>474</v>
      </c>
      <c r="AC2579" s="1" t="s">
        <v>349</v>
      </c>
      <c r="AD2579" t="str">
        <f t="shared" si="1233"/>
        <v>No</v>
      </c>
      <c r="AE2579" t="str">
        <f t="shared" si="1234"/>
        <v>No</v>
      </c>
      <c r="AF2579" t="str">
        <f t="shared" si="1235"/>
        <v>No</v>
      </c>
      <c r="AG2579" t="str">
        <f t="shared" si="1236"/>
        <v>Yes</v>
      </c>
      <c r="AH2579" s="1" t="s">
        <v>348</v>
      </c>
      <c r="AI2579" t="s">
        <v>348</v>
      </c>
      <c r="AJ2579" t="str">
        <f t="shared" si="1263"/>
        <v>Pesticide</v>
      </c>
      <c r="AK2579" t="str">
        <f t="shared" si="1249"/>
        <v/>
      </c>
      <c r="AL2579" t="str">
        <f t="shared" si="1250"/>
        <v/>
      </c>
      <c r="AM2579" t="str">
        <f t="shared" si="1243"/>
        <v/>
      </c>
      <c r="AN2579" t="str">
        <f t="shared" si="1244"/>
        <v>Pharmaceutical</v>
      </c>
      <c r="AO2579" t="str">
        <f t="shared" si="1245"/>
        <v/>
      </c>
      <c r="AP2579" t="str">
        <f t="shared" si="1246"/>
        <v/>
      </c>
    </row>
    <row r="2580" spans="1:42" hidden="1" x14ac:dyDescent="0.35">
      <c r="A2580" s="1">
        <v>465019092001201</v>
      </c>
      <c r="B2580" s="1" t="s">
        <v>591</v>
      </c>
      <c r="C2580" s="1" t="s">
        <v>592</v>
      </c>
      <c r="D2580" s="1">
        <v>2017</v>
      </c>
      <c r="E2580" s="1" t="s">
        <v>618</v>
      </c>
      <c r="F2580" s="1">
        <v>67511</v>
      </c>
      <c r="G2580" s="1" t="s">
        <v>297</v>
      </c>
      <c r="H2580" s="1" t="s">
        <v>133</v>
      </c>
      <c r="I2580" s="1" t="s">
        <v>597</v>
      </c>
      <c r="J2580" s="1">
        <v>2440</v>
      </c>
      <c r="K2580" s="1" t="s">
        <v>345</v>
      </c>
      <c r="L2580" s="1" t="s">
        <v>561</v>
      </c>
      <c r="M2580" s="1"/>
      <c r="N2580" s="1" t="s">
        <v>606</v>
      </c>
      <c r="O2580" s="1" t="str">
        <f t="shared" si="1259"/>
        <v>No</v>
      </c>
      <c r="P2580" s="1" t="s">
        <v>722</v>
      </c>
      <c r="Q2580" s="1">
        <v>20</v>
      </c>
      <c r="R2580" s="1">
        <f t="shared" si="1260"/>
        <v>0</v>
      </c>
      <c r="S2580" s="1">
        <v>15</v>
      </c>
      <c r="T2580" s="1" t="s">
        <v>30</v>
      </c>
      <c r="U2580" s="1">
        <f t="shared" si="1261"/>
        <v>0</v>
      </c>
      <c r="V2580" s="1">
        <f t="shared" si="1262"/>
        <v>1.4999999999999999E-2</v>
      </c>
      <c r="W2580" s="1" t="s">
        <v>231</v>
      </c>
      <c r="X2580" s="1" t="str">
        <f t="shared" si="1258"/>
        <v>No</v>
      </c>
      <c r="AB2580" t="s">
        <v>472</v>
      </c>
      <c r="AC2580" t="str">
        <f t="shared" ref="AC2580:AC2585" si="1264">IF(ISNUMBER(SEARCH("Pesticide, active_ingredient", AB2580)), "Yes", "No")</f>
        <v>No</v>
      </c>
      <c r="AD2580" t="str">
        <f t="shared" si="1233"/>
        <v>No</v>
      </c>
      <c r="AE2580" t="str">
        <f t="shared" si="1234"/>
        <v>No</v>
      </c>
      <c r="AF2580" t="str">
        <f t="shared" si="1235"/>
        <v>Yes</v>
      </c>
      <c r="AG2580" t="str">
        <f t="shared" si="1236"/>
        <v>Yes</v>
      </c>
      <c r="AH2580" t="s">
        <v>348</v>
      </c>
      <c r="AI2580" t="s">
        <v>348</v>
      </c>
      <c r="AJ2580" t="str">
        <f t="shared" si="1263"/>
        <v/>
      </c>
      <c r="AK2580" t="str">
        <f t="shared" si="1249"/>
        <v/>
      </c>
      <c r="AL2580" t="str">
        <f t="shared" si="1250"/>
        <v/>
      </c>
      <c r="AM2580" t="str">
        <f t="shared" si="1243"/>
        <v>Industrial</v>
      </c>
      <c r="AN2580" t="str">
        <f t="shared" si="1244"/>
        <v>Pharmaceutical</v>
      </c>
      <c r="AO2580" t="str">
        <f t="shared" si="1245"/>
        <v/>
      </c>
      <c r="AP2580" t="str">
        <f t="shared" si="1246"/>
        <v/>
      </c>
    </row>
    <row r="2581" spans="1:42" hidden="1" x14ac:dyDescent="0.35">
      <c r="A2581" s="1">
        <v>465019092001201</v>
      </c>
      <c r="B2581" s="1" t="s">
        <v>591</v>
      </c>
      <c r="C2581" s="1" t="s">
        <v>592</v>
      </c>
      <c r="D2581" s="1">
        <v>2017</v>
      </c>
      <c r="E2581" s="1" t="s">
        <v>618</v>
      </c>
      <c r="F2581" s="1">
        <v>67469</v>
      </c>
      <c r="G2581" s="1" t="s">
        <v>262</v>
      </c>
      <c r="H2581" s="1" t="s">
        <v>99</v>
      </c>
      <c r="I2581" s="1" t="s">
        <v>597</v>
      </c>
      <c r="J2581" s="1">
        <v>2440</v>
      </c>
      <c r="K2581" s="1" t="s">
        <v>345</v>
      </c>
      <c r="L2581" s="1" t="s">
        <v>561</v>
      </c>
      <c r="M2581" s="1"/>
      <c r="N2581" s="1" t="s">
        <v>606</v>
      </c>
      <c r="O2581" s="1" t="str">
        <f t="shared" si="1259"/>
        <v>No</v>
      </c>
      <c r="P2581" s="1" t="s">
        <v>722</v>
      </c>
      <c r="Q2581" s="1">
        <v>226</v>
      </c>
      <c r="R2581" s="1">
        <f t="shared" si="1260"/>
        <v>0</v>
      </c>
      <c r="S2581" s="1">
        <v>226</v>
      </c>
      <c r="T2581" s="1" t="s">
        <v>30</v>
      </c>
      <c r="U2581" s="1">
        <f t="shared" si="1261"/>
        <v>0</v>
      </c>
      <c r="V2581" s="1">
        <f t="shared" si="1262"/>
        <v>0.22600000000000001</v>
      </c>
      <c r="W2581" s="1" t="s">
        <v>231</v>
      </c>
      <c r="X2581" s="1" t="str">
        <f t="shared" si="1258"/>
        <v>No</v>
      </c>
      <c r="AB2581" t="s">
        <v>438</v>
      </c>
      <c r="AC2581" t="str">
        <f t="shared" si="1264"/>
        <v>No</v>
      </c>
      <c r="AD2581" t="str">
        <f t="shared" si="1233"/>
        <v>No</v>
      </c>
      <c r="AE2581" t="str">
        <f t="shared" si="1234"/>
        <v>No</v>
      </c>
      <c r="AF2581" t="str">
        <f t="shared" si="1235"/>
        <v>Yes</v>
      </c>
      <c r="AG2581" t="str">
        <f t="shared" si="1236"/>
        <v>Yes</v>
      </c>
      <c r="AH2581" s="1" t="s">
        <v>348</v>
      </c>
      <c r="AI2581" t="s">
        <v>348</v>
      </c>
      <c r="AJ2581" t="str">
        <f t="shared" si="1263"/>
        <v/>
      </c>
      <c r="AK2581" t="str">
        <f t="shared" si="1249"/>
        <v/>
      </c>
      <c r="AL2581" t="str">
        <f t="shared" si="1250"/>
        <v/>
      </c>
      <c r="AM2581" t="str">
        <f t="shared" si="1243"/>
        <v>Industrial</v>
      </c>
      <c r="AN2581" t="str">
        <f t="shared" si="1244"/>
        <v>Pharmaceutical</v>
      </c>
      <c r="AO2581" t="str">
        <f t="shared" si="1245"/>
        <v/>
      </c>
      <c r="AP2581" t="str">
        <f t="shared" si="1246"/>
        <v/>
      </c>
    </row>
    <row r="2582" spans="1:42" hidden="1" x14ac:dyDescent="0.35">
      <c r="A2582" s="1">
        <v>465019092001201</v>
      </c>
      <c r="B2582" s="1" t="s">
        <v>591</v>
      </c>
      <c r="C2582" s="1" t="s">
        <v>592</v>
      </c>
      <c r="D2582" s="1">
        <v>2017</v>
      </c>
      <c r="E2582" s="1" t="s">
        <v>618</v>
      </c>
      <c r="F2582" s="1">
        <v>67495</v>
      </c>
      <c r="G2582" s="1" t="s">
        <v>282</v>
      </c>
      <c r="H2582" s="1" t="s">
        <v>118</v>
      </c>
      <c r="I2582" s="1" t="s">
        <v>597</v>
      </c>
      <c r="J2582" s="1">
        <v>2440</v>
      </c>
      <c r="K2582" s="1" t="s">
        <v>345</v>
      </c>
      <c r="L2582" s="1" t="s">
        <v>345</v>
      </c>
      <c r="M2582" s="1"/>
      <c r="N2582" s="1" t="s">
        <v>606</v>
      </c>
      <c r="O2582" s="1" t="str">
        <f t="shared" si="1259"/>
        <v>No</v>
      </c>
      <c r="P2582" s="1" t="s">
        <v>722</v>
      </c>
      <c r="Q2582" s="1">
        <v>25</v>
      </c>
      <c r="R2582" s="1">
        <f t="shared" si="1260"/>
        <v>0</v>
      </c>
      <c r="S2582" s="1">
        <v>25</v>
      </c>
      <c r="T2582" s="1" t="s">
        <v>30</v>
      </c>
      <c r="U2582" s="1">
        <f t="shared" si="1261"/>
        <v>0</v>
      </c>
      <c r="V2582" s="1">
        <f t="shared" si="1262"/>
        <v>2.5000000000000001E-2</v>
      </c>
      <c r="W2582" s="1" t="s">
        <v>231</v>
      </c>
      <c r="X2582" s="1" t="str">
        <f t="shared" si="1258"/>
        <v>No</v>
      </c>
      <c r="AB2582" t="s">
        <v>458</v>
      </c>
      <c r="AC2582" t="str">
        <f t="shared" si="1264"/>
        <v>No</v>
      </c>
      <c r="AD2582" t="str">
        <f t="shared" si="1233"/>
        <v>No</v>
      </c>
      <c r="AE2582" t="str">
        <f t="shared" si="1234"/>
        <v>No</v>
      </c>
      <c r="AF2582" t="str">
        <f t="shared" si="1235"/>
        <v>No</v>
      </c>
      <c r="AG2582" t="str">
        <f t="shared" si="1236"/>
        <v>Yes</v>
      </c>
      <c r="AH2582" s="1" t="s">
        <v>348</v>
      </c>
      <c r="AI2582" t="s">
        <v>348</v>
      </c>
      <c r="AJ2582" t="str">
        <f t="shared" si="1263"/>
        <v/>
      </c>
      <c r="AK2582" t="str">
        <f t="shared" si="1249"/>
        <v/>
      </c>
      <c r="AL2582" t="str">
        <f t="shared" si="1250"/>
        <v/>
      </c>
      <c r="AM2582" t="str">
        <f t="shared" si="1243"/>
        <v/>
      </c>
      <c r="AN2582" t="str">
        <f t="shared" si="1244"/>
        <v>Pharmaceutical</v>
      </c>
      <c r="AO2582" t="str">
        <f t="shared" si="1245"/>
        <v/>
      </c>
      <c r="AP2582" t="str">
        <f t="shared" si="1246"/>
        <v/>
      </c>
    </row>
    <row r="2583" spans="1:42" hidden="1" x14ac:dyDescent="0.35">
      <c r="A2583" s="1">
        <v>465019092001201</v>
      </c>
      <c r="B2583" s="1" t="s">
        <v>591</v>
      </c>
      <c r="C2583" s="1" t="s">
        <v>592</v>
      </c>
      <c r="D2583" s="1">
        <v>2017</v>
      </c>
      <c r="E2583" s="1" t="s">
        <v>618</v>
      </c>
      <c r="F2583" s="1">
        <v>67527</v>
      </c>
      <c r="G2583" s="1" t="s">
        <v>310</v>
      </c>
      <c r="H2583" s="1" t="s">
        <v>144</v>
      </c>
      <c r="I2583" s="1" t="s">
        <v>597</v>
      </c>
      <c r="J2583" s="1">
        <v>2440</v>
      </c>
      <c r="K2583" s="1" t="s">
        <v>345</v>
      </c>
      <c r="L2583" s="1" t="s">
        <v>345</v>
      </c>
      <c r="M2583" s="1"/>
      <c r="N2583" s="1" t="s">
        <v>606</v>
      </c>
      <c r="O2583" s="1" t="str">
        <f t="shared" si="1259"/>
        <v>No</v>
      </c>
      <c r="P2583" s="1" t="s">
        <v>722</v>
      </c>
      <c r="Q2583" s="1">
        <v>264</v>
      </c>
      <c r="R2583" s="1">
        <f t="shared" si="1260"/>
        <v>0</v>
      </c>
      <c r="S2583" s="1">
        <v>72</v>
      </c>
      <c r="T2583" s="1" t="s">
        <v>30</v>
      </c>
      <c r="U2583" s="1">
        <f t="shared" si="1261"/>
        <v>0</v>
      </c>
      <c r="V2583" s="1">
        <f t="shared" si="1262"/>
        <v>7.1999999999999995E-2</v>
      </c>
      <c r="W2583" s="1" t="s">
        <v>231</v>
      </c>
      <c r="X2583" s="1" t="str">
        <f t="shared" si="1258"/>
        <v>No</v>
      </c>
      <c r="AB2583" t="s">
        <v>486</v>
      </c>
      <c r="AC2583" t="str">
        <f t="shared" si="1264"/>
        <v>No</v>
      </c>
      <c r="AD2583" t="str">
        <f t="shared" si="1233"/>
        <v>No</v>
      </c>
      <c r="AE2583" t="str">
        <f t="shared" si="1234"/>
        <v>No</v>
      </c>
      <c r="AF2583" t="str">
        <f t="shared" si="1235"/>
        <v>No</v>
      </c>
      <c r="AG2583" t="str">
        <f t="shared" si="1236"/>
        <v>Yes</v>
      </c>
      <c r="AH2583" s="1" t="s">
        <v>348</v>
      </c>
      <c r="AI2583" t="s">
        <v>348</v>
      </c>
      <c r="AJ2583" t="str">
        <f t="shared" si="1263"/>
        <v/>
      </c>
      <c r="AK2583" t="str">
        <f t="shared" si="1249"/>
        <v/>
      </c>
      <c r="AL2583" t="str">
        <f t="shared" si="1250"/>
        <v/>
      </c>
      <c r="AM2583" t="str">
        <f t="shared" si="1243"/>
        <v/>
      </c>
      <c r="AN2583" t="str">
        <f t="shared" si="1244"/>
        <v>Pharmaceutical</v>
      </c>
      <c r="AO2583" t="str">
        <f t="shared" si="1245"/>
        <v/>
      </c>
      <c r="AP2583" t="str">
        <f t="shared" si="1246"/>
        <v/>
      </c>
    </row>
    <row r="2584" spans="1:42" hidden="1" x14ac:dyDescent="0.35">
      <c r="A2584" s="1">
        <v>465019092001201</v>
      </c>
      <c r="B2584" s="1" t="s">
        <v>591</v>
      </c>
      <c r="C2584" s="1" t="s">
        <v>592</v>
      </c>
      <c r="D2584" s="1">
        <v>2017</v>
      </c>
      <c r="E2584" s="1" t="s">
        <v>618</v>
      </c>
      <c r="F2584" s="1">
        <v>77146</v>
      </c>
      <c r="G2584" s="1" t="s">
        <v>340</v>
      </c>
      <c r="H2584" s="1" t="s">
        <v>171</v>
      </c>
      <c r="I2584" s="1" t="s">
        <v>596</v>
      </c>
      <c r="J2584" s="1">
        <v>4433</v>
      </c>
      <c r="K2584" s="1" t="s">
        <v>614</v>
      </c>
      <c r="L2584" s="1" t="s">
        <v>562</v>
      </c>
      <c r="M2584" s="1"/>
      <c r="N2584" s="1" t="s">
        <v>606</v>
      </c>
      <c r="O2584" s="1" t="str">
        <f t="shared" si="1259"/>
        <v>No</v>
      </c>
      <c r="P2584" s="1" t="s">
        <v>722</v>
      </c>
      <c r="Q2584" s="1">
        <v>0.08</v>
      </c>
      <c r="R2584" s="1">
        <f t="shared" si="1260"/>
        <v>0</v>
      </c>
      <c r="S2584" s="1">
        <v>0.08</v>
      </c>
      <c r="T2584" s="1" t="s">
        <v>7</v>
      </c>
      <c r="U2584" s="1">
        <f>R2584/1</f>
        <v>0</v>
      </c>
      <c r="V2584" s="1">
        <f>S2584</f>
        <v>0.08</v>
      </c>
      <c r="W2584" s="1" t="s">
        <v>318</v>
      </c>
      <c r="X2584" s="1" t="str">
        <f t="shared" si="1258"/>
        <v>No</v>
      </c>
      <c r="AB2584" t="s">
        <v>511</v>
      </c>
      <c r="AC2584" t="str">
        <f t="shared" si="1264"/>
        <v>No</v>
      </c>
      <c r="AD2584" t="str">
        <f t="shared" si="1233"/>
        <v>No</v>
      </c>
      <c r="AE2584" t="str">
        <f t="shared" si="1234"/>
        <v>Yes</v>
      </c>
      <c r="AF2584" t="str">
        <f t="shared" si="1235"/>
        <v>Yes</v>
      </c>
      <c r="AG2584" t="str">
        <f t="shared" si="1236"/>
        <v>Yes</v>
      </c>
      <c r="AH2584" s="1" t="s">
        <v>348</v>
      </c>
      <c r="AI2584" t="s">
        <v>348</v>
      </c>
      <c r="AJ2584" t="str">
        <f t="shared" si="1263"/>
        <v/>
      </c>
      <c r="AK2584" t="str">
        <f t="shared" si="1249"/>
        <v/>
      </c>
      <c r="AL2584" t="str">
        <f t="shared" si="1250"/>
        <v>Consumer</v>
      </c>
      <c r="AM2584" t="str">
        <f t="shared" si="1243"/>
        <v>Industrial</v>
      </c>
      <c r="AN2584" t="str">
        <f t="shared" si="1244"/>
        <v>Pharmaceutical</v>
      </c>
      <c r="AO2584" t="str">
        <f t="shared" si="1245"/>
        <v/>
      </c>
      <c r="AP2584" t="str">
        <f t="shared" si="1246"/>
        <v/>
      </c>
    </row>
    <row r="2585" spans="1:42" hidden="1" x14ac:dyDescent="0.35">
      <c r="A2585" s="1">
        <v>465019092001201</v>
      </c>
      <c r="B2585" s="1" t="s">
        <v>591</v>
      </c>
      <c r="C2585" s="1" t="s">
        <v>592</v>
      </c>
      <c r="D2585" s="1">
        <v>2017</v>
      </c>
      <c r="E2585" s="1" t="s">
        <v>618</v>
      </c>
      <c r="F2585" s="1">
        <v>68021</v>
      </c>
      <c r="G2585" s="1" t="s">
        <v>335</v>
      </c>
      <c r="H2585" s="1" t="s">
        <v>166</v>
      </c>
      <c r="I2585" s="1" t="s">
        <v>597</v>
      </c>
      <c r="J2585" s="1">
        <v>2440</v>
      </c>
      <c r="K2585" s="1" t="s">
        <v>345</v>
      </c>
      <c r="L2585" s="1" t="s">
        <v>345</v>
      </c>
      <c r="M2585" s="1"/>
      <c r="N2585" s="1" t="s">
        <v>606</v>
      </c>
      <c r="O2585" s="1" t="str">
        <f t="shared" si="1259"/>
        <v>No</v>
      </c>
      <c r="P2585" s="1" t="s">
        <v>722</v>
      </c>
      <c r="Q2585" s="1">
        <v>80</v>
      </c>
      <c r="R2585" s="1">
        <f t="shared" si="1260"/>
        <v>0</v>
      </c>
      <c r="S2585" s="1">
        <v>80</v>
      </c>
      <c r="T2585" s="1" t="s">
        <v>30</v>
      </c>
      <c r="U2585" s="1">
        <f>R2585/1000</f>
        <v>0</v>
      </c>
      <c r="V2585" s="1">
        <f>S2585/1000</f>
        <v>0.08</v>
      </c>
      <c r="W2585" s="1" t="s">
        <v>318</v>
      </c>
      <c r="X2585" s="1" t="str">
        <f t="shared" si="1258"/>
        <v>No</v>
      </c>
      <c r="AB2585" s="1" t="s">
        <v>503</v>
      </c>
      <c r="AC2585" t="str">
        <f t="shared" si="1264"/>
        <v>No</v>
      </c>
      <c r="AD2585" t="str">
        <f t="shared" si="1233"/>
        <v>No</v>
      </c>
      <c r="AE2585" t="str">
        <f t="shared" si="1234"/>
        <v>No</v>
      </c>
      <c r="AF2585" t="str">
        <f t="shared" si="1235"/>
        <v>No</v>
      </c>
      <c r="AG2585" t="str">
        <f t="shared" si="1236"/>
        <v>Yes</v>
      </c>
      <c r="AH2585" s="1" t="s">
        <v>348</v>
      </c>
      <c r="AI2585" t="s">
        <v>348</v>
      </c>
      <c r="AJ2585" t="str">
        <f t="shared" si="1263"/>
        <v/>
      </c>
      <c r="AK2585" t="str">
        <f t="shared" si="1249"/>
        <v/>
      </c>
      <c r="AL2585" t="str">
        <f t="shared" si="1250"/>
        <v/>
      </c>
      <c r="AM2585" t="str">
        <f t="shared" si="1243"/>
        <v/>
      </c>
      <c r="AN2585" t="str">
        <f t="shared" si="1244"/>
        <v>Pharmaceutical</v>
      </c>
      <c r="AO2585" t="str">
        <f t="shared" si="1245"/>
        <v/>
      </c>
      <c r="AP2585" t="str">
        <f t="shared" si="1246"/>
        <v/>
      </c>
    </row>
    <row r="2586" spans="1:42" hidden="1" x14ac:dyDescent="0.35">
      <c r="A2586" s="1">
        <v>465019092001201</v>
      </c>
      <c r="B2586" s="1" t="s">
        <v>591</v>
      </c>
      <c r="C2586" s="1" t="s">
        <v>592</v>
      </c>
      <c r="D2586" s="1">
        <v>2017</v>
      </c>
      <c r="E2586" s="1" t="s">
        <v>618</v>
      </c>
      <c r="F2586" s="1">
        <v>39032</v>
      </c>
      <c r="G2586" s="1" t="s">
        <v>193</v>
      </c>
      <c r="H2586" s="1" t="s">
        <v>24</v>
      </c>
      <c r="I2586" s="1" t="s">
        <v>596</v>
      </c>
      <c r="J2586" s="1">
        <v>4433</v>
      </c>
      <c r="K2586" s="1" t="s">
        <v>614</v>
      </c>
      <c r="L2586" s="1" t="s">
        <v>549</v>
      </c>
      <c r="M2586" s="1"/>
      <c r="N2586" s="1" t="s">
        <v>606</v>
      </c>
      <c r="O2586" s="1" t="str">
        <f t="shared" si="1259"/>
        <v>No</v>
      </c>
      <c r="P2586" s="1" t="s">
        <v>722</v>
      </c>
      <c r="Q2586" s="1">
        <v>1.6</v>
      </c>
      <c r="R2586" s="1">
        <f t="shared" si="1260"/>
        <v>0</v>
      </c>
      <c r="S2586" s="1">
        <v>1.6</v>
      </c>
      <c r="T2586" s="1" t="s">
        <v>7</v>
      </c>
      <c r="U2586" s="1">
        <f>R2586/1</f>
        <v>0</v>
      </c>
      <c r="V2586" s="1">
        <f>S2586</f>
        <v>1.6</v>
      </c>
      <c r="W2586" s="1" t="s">
        <v>177</v>
      </c>
      <c r="X2586" s="1" t="str">
        <f t="shared" si="1258"/>
        <v>No</v>
      </c>
      <c r="AB2586" t="s">
        <v>364</v>
      </c>
      <c r="AC2586" t="s">
        <v>349</v>
      </c>
      <c r="AD2586" t="str">
        <f t="shared" si="1233"/>
        <v>Yes</v>
      </c>
      <c r="AE2586" t="str">
        <f t="shared" si="1234"/>
        <v>Yes</v>
      </c>
      <c r="AF2586" t="str">
        <f t="shared" si="1235"/>
        <v>Yes</v>
      </c>
      <c r="AG2586" t="str">
        <f t="shared" si="1236"/>
        <v>No</v>
      </c>
      <c r="AH2586" t="s">
        <v>348</v>
      </c>
      <c r="AI2586" t="s">
        <v>348</v>
      </c>
      <c r="AJ2586" t="str">
        <f t="shared" si="1263"/>
        <v>Pesticide</v>
      </c>
      <c r="AK2586" t="str">
        <f t="shared" si="1249"/>
        <v>PCP</v>
      </c>
      <c r="AL2586" t="str">
        <f t="shared" si="1250"/>
        <v>Consumer</v>
      </c>
      <c r="AM2586" t="str">
        <f t="shared" si="1243"/>
        <v>Industrial</v>
      </c>
      <c r="AN2586" t="str">
        <f t="shared" si="1244"/>
        <v/>
      </c>
      <c r="AO2586" t="str">
        <f t="shared" si="1245"/>
        <v/>
      </c>
      <c r="AP2586" t="str">
        <f t="shared" si="1246"/>
        <v/>
      </c>
    </row>
    <row r="2587" spans="1:42" hidden="1" x14ac:dyDescent="0.35">
      <c r="A2587" s="1">
        <v>465019092001201</v>
      </c>
      <c r="B2587" s="1" t="s">
        <v>591</v>
      </c>
      <c r="C2587" s="1" t="s">
        <v>592</v>
      </c>
      <c r="D2587" s="1">
        <v>2017</v>
      </c>
      <c r="E2587" s="1" t="s">
        <v>618</v>
      </c>
      <c r="F2587" s="1">
        <v>67480</v>
      </c>
      <c r="G2587" s="1" t="s">
        <v>271</v>
      </c>
      <c r="H2587" s="12" t="s">
        <v>516</v>
      </c>
      <c r="I2587" s="1" t="s">
        <v>597</v>
      </c>
      <c r="J2587" s="1">
        <v>2440</v>
      </c>
      <c r="K2587" s="1" t="s">
        <v>345</v>
      </c>
      <c r="L2587" s="1" t="s">
        <v>561</v>
      </c>
      <c r="M2587" s="1"/>
      <c r="N2587" s="1" t="s">
        <v>606</v>
      </c>
      <c r="O2587" s="1" t="str">
        <f t="shared" si="1259"/>
        <v>No</v>
      </c>
      <c r="P2587" s="1" t="s">
        <v>722</v>
      </c>
      <c r="Q2587" s="1">
        <v>9.4</v>
      </c>
      <c r="R2587" s="1">
        <f t="shared" si="1260"/>
        <v>0</v>
      </c>
      <c r="S2587" s="1">
        <v>9.4</v>
      </c>
      <c r="T2587" s="1" t="s">
        <v>30</v>
      </c>
      <c r="U2587" s="1">
        <f>R2587/1000</f>
        <v>0</v>
      </c>
      <c r="V2587" s="1">
        <f>S2587/1000</f>
        <v>9.4000000000000004E-3</v>
      </c>
      <c r="W2587" s="1" t="s">
        <v>231</v>
      </c>
      <c r="X2587" s="1" t="str">
        <f t="shared" si="1258"/>
        <v>No</v>
      </c>
      <c r="AB2587" t="s">
        <v>447</v>
      </c>
      <c r="AC2587" t="str">
        <f>IF(ISNUMBER(SEARCH("Pesticide, active_ingredient", AB2587)), "Yes", "No")</f>
        <v>No</v>
      </c>
      <c r="AD2587" t="str">
        <f t="shared" ref="AD2587:AD2631" si="1265">IF(ISNUMBER(SEARCH("Personal_care", AB2587)), "Yes", "No")</f>
        <v>No</v>
      </c>
      <c r="AE2587" t="str">
        <f t="shared" ref="AE2587:AE2631" si="1266">IF(ISNUMBER(SEARCH("Consumer_use", AB2587)), "Yes", "No")</f>
        <v>No</v>
      </c>
      <c r="AF2587" t="str">
        <f t="shared" ref="AF2587:AF2631" si="1267">IF(ISNUMBER(SEARCH("Industrial_manufacturing", AB2587)), "Yes", "No")</f>
        <v>Yes</v>
      </c>
      <c r="AG2587" t="str">
        <f t="shared" ref="AG2587:AG2631" si="1268">IF(ISNUMBER(SEARCH("Drug", AB2587)), "Yes", "No")</f>
        <v>Yes</v>
      </c>
      <c r="AH2587" s="1" t="s">
        <v>348</v>
      </c>
      <c r="AI2587" t="s">
        <v>348</v>
      </c>
      <c r="AJ2587" t="str">
        <f t="shared" si="1263"/>
        <v/>
      </c>
      <c r="AK2587" t="str">
        <f t="shared" si="1249"/>
        <v/>
      </c>
      <c r="AL2587" t="str">
        <f t="shared" si="1250"/>
        <v/>
      </c>
      <c r="AM2587" t="str">
        <f t="shared" si="1243"/>
        <v>Industrial</v>
      </c>
      <c r="AN2587" t="str">
        <f t="shared" si="1244"/>
        <v>Pharmaceutical</v>
      </c>
      <c r="AO2587" t="str">
        <f t="shared" si="1245"/>
        <v/>
      </c>
      <c r="AP2587" t="str">
        <f t="shared" si="1246"/>
        <v/>
      </c>
    </row>
    <row r="2588" spans="1:42" hidden="1" x14ac:dyDescent="0.35">
      <c r="A2588" s="1">
        <v>465019092001201</v>
      </c>
      <c r="B2588" s="1" t="s">
        <v>591</v>
      </c>
      <c r="C2588" s="1" t="s">
        <v>592</v>
      </c>
      <c r="D2588" s="1">
        <v>2017</v>
      </c>
      <c r="E2588" s="1" t="s">
        <v>618</v>
      </c>
      <c r="F2588" s="1">
        <v>34461</v>
      </c>
      <c r="G2588" s="1" t="s">
        <v>187</v>
      </c>
      <c r="H2588" s="1" t="s">
        <v>17</v>
      </c>
      <c r="I2588" s="1" t="s">
        <v>596</v>
      </c>
      <c r="J2588" s="1">
        <v>4433</v>
      </c>
      <c r="K2588" s="1" t="s">
        <v>614</v>
      </c>
      <c r="L2588" s="1" t="s">
        <v>543</v>
      </c>
      <c r="M2588" s="1"/>
      <c r="N2588" s="1" t="s">
        <v>606</v>
      </c>
      <c r="O2588" s="1" t="str">
        <f t="shared" si="1259"/>
        <v>No</v>
      </c>
      <c r="P2588" s="1" t="s">
        <v>722</v>
      </c>
      <c r="Q2588" s="1">
        <v>0.02</v>
      </c>
      <c r="R2588" s="1">
        <f t="shared" si="1260"/>
        <v>0</v>
      </c>
      <c r="S2588" s="1">
        <v>0.02</v>
      </c>
      <c r="T2588" s="1" t="s">
        <v>7</v>
      </c>
      <c r="U2588" s="1">
        <f>R2588/1</f>
        <v>0</v>
      </c>
      <c r="V2588" s="1">
        <f>S2588</f>
        <v>0.02</v>
      </c>
      <c r="W2588" s="1" t="s">
        <v>177</v>
      </c>
      <c r="X2588" s="1" t="str">
        <f t="shared" si="1258"/>
        <v>No</v>
      </c>
      <c r="AB2588" t="s">
        <v>358</v>
      </c>
      <c r="AC2588" t="str">
        <f>IF(ISNUMBER(SEARCH("Pesticide, active_ingredient", AB2588)), "Yes", "No")</f>
        <v>No</v>
      </c>
      <c r="AD2588" t="str">
        <f t="shared" si="1265"/>
        <v>No</v>
      </c>
      <c r="AE2588" t="str">
        <f t="shared" si="1266"/>
        <v>Yes</v>
      </c>
      <c r="AF2588" t="str">
        <f t="shared" si="1267"/>
        <v>Yes</v>
      </c>
      <c r="AG2588" t="str">
        <f t="shared" si="1268"/>
        <v>No</v>
      </c>
      <c r="AH2588" t="s">
        <v>349</v>
      </c>
      <c r="AI2588" t="s">
        <v>348</v>
      </c>
      <c r="AJ2588" t="str">
        <f t="shared" si="1263"/>
        <v/>
      </c>
      <c r="AK2588" t="str">
        <f t="shared" si="1249"/>
        <v/>
      </c>
      <c r="AL2588" t="str">
        <f t="shared" si="1250"/>
        <v>Consumer</v>
      </c>
      <c r="AM2588" t="str">
        <f t="shared" si="1243"/>
        <v>Industrial</v>
      </c>
      <c r="AN2588" t="str">
        <f t="shared" si="1244"/>
        <v/>
      </c>
      <c r="AO2588" t="str">
        <f t="shared" si="1245"/>
        <v>PAH</v>
      </c>
      <c r="AP2588" t="str">
        <f t="shared" si="1246"/>
        <v/>
      </c>
    </row>
    <row r="2589" spans="1:42" hidden="1" x14ac:dyDescent="0.35">
      <c r="A2589" s="1">
        <v>465019092001201</v>
      </c>
      <c r="B2589" s="1" t="s">
        <v>591</v>
      </c>
      <c r="C2589" s="1" t="s">
        <v>592</v>
      </c>
      <c r="D2589" s="1">
        <v>2017</v>
      </c>
      <c r="E2589" s="1" t="s">
        <v>618</v>
      </c>
      <c r="F2589" s="1">
        <v>68008</v>
      </c>
      <c r="G2589" s="1" t="s">
        <v>327</v>
      </c>
      <c r="H2589" s="1" t="s">
        <v>158</v>
      </c>
      <c r="I2589" s="1" t="s">
        <v>597</v>
      </c>
      <c r="J2589" s="1">
        <v>2440</v>
      </c>
      <c r="K2589" s="1" t="s">
        <v>345</v>
      </c>
      <c r="L2589" s="1" t="s">
        <v>345</v>
      </c>
      <c r="M2589" s="1"/>
      <c r="N2589" s="1" t="s">
        <v>606</v>
      </c>
      <c r="O2589" s="1" t="str">
        <f t="shared" si="1259"/>
        <v>No</v>
      </c>
      <c r="P2589" s="1" t="s">
        <v>722</v>
      </c>
      <c r="Q2589" s="1">
        <v>20</v>
      </c>
      <c r="R2589" s="1">
        <f t="shared" si="1260"/>
        <v>0</v>
      </c>
      <c r="S2589" s="1">
        <v>13</v>
      </c>
      <c r="T2589" s="1" t="s">
        <v>30</v>
      </c>
      <c r="U2589" s="1">
        <f>R2589/1000</f>
        <v>0</v>
      </c>
      <c r="V2589" s="1">
        <f>S2589/1000</f>
        <v>1.2999999999999999E-2</v>
      </c>
      <c r="W2589" s="1" t="s">
        <v>318</v>
      </c>
      <c r="X2589" s="1" t="str">
        <f t="shared" si="1258"/>
        <v>No</v>
      </c>
      <c r="AB2589" s="1" t="s">
        <v>497</v>
      </c>
      <c r="AC2589" t="str">
        <f>IF(ISNUMBER(SEARCH("Pesticide, active_ingredient", AB2589)), "Yes", "No")</f>
        <v>No</v>
      </c>
      <c r="AD2589" t="str">
        <f t="shared" si="1265"/>
        <v>No</v>
      </c>
      <c r="AE2589" t="str">
        <f t="shared" si="1266"/>
        <v>No</v>
      </c>
      <c r="AF2589" t="str">
        <f t="shared" si="1267"/>
        <v>No</v>
      </c>
      <c r="AG2589" t="str">
        <f t="shared" si="1268"/>
        <v>Yes</v>
      </c>
      <c r="AH2589" s="1" t="s">
        <v>348</v>
      </c>
      <c r="AI2589" t="s">
        <v>348</v>
      </c>
      <c r="AJ2589" t="str">
        <f t="shared" si="1263"/>
        <v/>
      </c>
      <c r="AK2589" t="str">
        <f t="shared" si="1249"/>
        <v/>
      </c>
      <c r="AL2589" t="str">
        <f t="shared" si="1250"/>
        <v/>
      </c>
      <c r="AM2589" t="str">
        <f t="shared" si="1243"/>
        <v/>
      </c>
      <c r="AN2589" t="str">
        <f t="shared" si="1244"/>
        <v>Pharmaceutical</v>
      </c>
      <c r="AO2589" t="str">
        <f t="shared" si="1245"/>
        <v/>
      </c>
      <c r="AP2589" t="str">
        <f t="shared" si="1246"/>
        <v/>
      </c>
    </row>
    <row r="2590" spans="1:42" hidden="1" x14ac:dyDescent="0.35">
      <c r="A2590" s="1">
        <v>465019092001201</v>
      </c>
      <c r="B2590" s="1" t="s">
        <v>591</v>
      </c>
      <c r="C2590" s="1" t="s">
        <v>592</v>
      </c>
      <c r="D2590" s="1">
        <v>2017</v>
      </c>
      <c r="E2590" s="1" t="s">
        <v>618</v>
      </c>
      <c r="F2590" s="1">
        <v>67496</v>
      </c>
      <c r="G2590" s="1" t="s">
        <v>283</v>
      </c>
      <c r="H2590" s="1" t="s">
        <v>119</v>
      </c>
      <c r="I2590" s="1" t="s">
        <v>597</v>
      </c>
      <c r="J2590" s="1">
        <v>2440</v>
      </c>
      <c r="K2590" s="1" t="s">
        <v>345</v>
      </c>
      <c r="L2590" s="1" t="s">
        <v>345</v>
      </c>
      <c r="M2590" s="1"/>
      <c r="N2590" s="1" t="s">
        <v>606</v>
      </c>
      <c r="O2590" s="1" t="str">
        <f t="shared" si="1259"/>
        <v>No</v>
      </c>
      <c r="P2590" s="1" t="s">
        <v>722</v>
      </c>
      <c r="Q2590" s="1">
        <v>31</v>
      </c>
      <c r="R2590" s="1">
        <f t="shared" si="1260"/>
        <v>0</v>
      </c>
      <c r="S2590" s="1">
        <v>20</v>
      </c>
      <c r="T2590" s="1" t="s">
        <v>30</v>
      </c>
      <c r="U2590" s="1">
        <f>R2590/1000</f>
        <v>0</v>
      </c>
      <c r="V2590" s="1">
        <f>S2590/1000</f>
        <v>0.02</v>
      </c>
      <c r="W2590" s="1" t="s">
        <v>231</v>
      </c>
      <c r="X2590" s="1" t="str">
        <f t="shared" si="1258"/>
        <v>No</v>
      </c>
      <c r="AB2590" s="1" t="s">
        <v>370</v>
      </c>
      <c r="AC2590" t="str">
        <f>IF(ISNUMBER(SEARCH("Pesticide, active_ingredient", AB2590)), "Yes", "No")</f>
        <v>No</v>
      </c>
      <c r="AD2590" t="str">
        <f t="shared" si="1265"/>
        <v>No</v>
      </c>
      <c r="AE2590" t="str">
        <f t="shared" si="1266"/>
        <v>No</v>
      </c>
      <c r="AF2590" t="str">
        <f t="shared" si="1267"/>
        <v>No</v>
      </c>
      <c r="AG2590" t="str">
        <f t="shared" si="1268"/>
        <v>Yes</v>
      </c>
      <c r="AH2590" s="1" t="s">
        <v>348</v>
      </c>
      <c r="AI2590" t="s">
        <v>348</v>
      </c>
      <c r="AJ2590" t="str">
        <f t="shared" si="1263"/>
        <v/>
      </c>
      <c r="AK2590" t="str">
        <f t="shared" si="1249"/>
        <v/>
      </c>
      <c r="AL2590" t="str">
        <f t="shared" si="1250"/>
        <v/>
      </c>
      <c r="AM2590" t="str">
        <f t="shared" si="1243"/>
        <v/>
      </c>
      <c r="AN2590" t="str">
        <f t="shared" si="1244"/>
        <v>Pharmaceutical</v>
      </c>
      <c r="AO2590" t="str">
        <f t="shared" si="1245"/>
        <v/>
      </c>
      <c r="AP2590" t="str">
        <f t="shared" si="1246"/>
        <v/>
      </c>
    </row>
    <row r="2591" spans="1:42" hidden="1" x14ac:dyDescent="0.35">
      <c r="A2591" s="1">
        <v>465019092001201</v>
      </c>
      <c r="B2591" s="1" t="s">
        <v>591</v>
      </c>
      <c r="C2591" s="1" t="s">
        <v>592</v>
      </c>
      <c r="D2591" s="1">
        <v>2017</v>
      </c>
      <c r="E2591" s="1" t="s">
        <v>618</v>
      </c>
      <c r="F2591" s="1">
        <v>34694</v>
      </c>
      <c r="G2591" s="1" t="s">
        <v>190</v>
      </c>
      <c r="H2591" s="1" t="s">
        <v>21</v>
      </c>
      <c r="I2591" s="1" t="s">
        <v>596</v>
      </c>
      <c r="J2591" s="1">
        <v>4433</v>
      </c>
      <c r="K2591" s="1" t="s">
        <v>614</v>
      </c>
      <c r="L2591" s="1" t="s">
        <v>547</v>
      </c>
      <c r="M2591" s="1"/>
      <c r="N2591" s="1" t="s">
        <v>606</v>
      </c>
      <c r="O2591" s="1" t="str">
        <f t="shared" si="1259"/>
        <v>No</v>
      </c>
      <c r="P2591" s="1" t="s">
        <v>722</v>
      </c>
      <c r="Q2591" s="1">
        <v>0.16</v>
      </c>
      <c r="R2591" s="1">
        <f t="shared" si="1260"/>
        <v>0</v>
      </c>
      <c r="S2591" s="1">
        <v>0.16</v>
      </c>
      <c r="T2591" s="1" t="s">
        <v>7</v>
      </c>
      <c r="U2591" s="1">
        <f>R2591/1</f>
        <v>0</v>
      </c>
      <c r="V2591" s="1">
        <f>S2591</f>
        <v>0.16</v>
      </c>
      <c r="W2591" s="1" t="s">
        <v>177</v>
      </c>
      <c r="X2591" s="1" t="str">
        <f t="shared" si="1258"/>
        <v>No</v>
      </c>
      <c r="AB2591" t="s">
        <v>357</v>
      </c>
      <c r="AC2591" t="str">
        <f>IF(ISNUMBER(SEARCH("Pesticide, active_ingredient", AB2591)), "Yes", "No")</f>
        <v>No</v>
      </c>
      <c r="AD2591" t="str">
        <f t="shared" si="1265"/>
        <v>Yes</v>
      </c>
      <c r="AE2591" t="str">
        <f t="shared" si="1266"/>
        <v>Yes</v>
      </c>
      <c r="AF2591" t="str">
        <f t="shared" si="1267"/>
        <v>Yes</v>
      </c>
      <c r="AG2591" t="str">
        <f t="shared" si="1268"/>
        <v>No</v>
      </c>
      <c r="AH2591" t="s">
        <v>348</v>
      </c>
      <c r="AI2591" t="s">
        <v>348</v>
      </c>
      <c r="AJ2591" t="str">
        <f t="shared" si="1263"/>
        <v/>
      </c>
      <c r="AK2591" t="str">
        <f t="shared" si="1249"/>
        <v>PCP</v>
      </c>
      <c r="AL2591" t="str">
        <f t="shared" si="1250"/>
        <v>Consumer</v>
      </c>
      <c r="AM2591" t="str">
        <f t="shared" si="1243"/>
        <v>Industrial</v>
      </c>
      <c r="AN2591" t="str">
        <f t="shared" si="1244"/>
        <v/>
      </c>
      <c r="AO2591" t="str">
        <f t="shared" si="1245"/>
        <v/>
      </c>
      <c r="AP2591" t="str">
        <f t="shared" si="1246"/>
        <v/>
      </c>
    </row>
    <row r="2592" spans="1:42" hidden="1" x14ac:dyDescent="0.35">
      <c r="A2592" s="1">
        <v>465019092001201</v>
      </c>
      <c r="B2592" s="1" t="s">
        <v>591</v>
      </c>
      <c r="C2592" s="1" t="s">
        <v>592</v>
      </c>
      <c r="D2592" s="1">
        <v>2017</v>
      </c>
      <c r="E2592" s="1" t="s">
        <v>618</v>
      </c>
      <c r="F2592" s="1">
        <v>67466</v>
      </c>
      <c r="G2592" s="1" t="s">
        <v>259</v>
      </c>
      <c r="H2592" s="1" t="s">
        <v>96</v>
      </c>
      <c r="I2592" s="1" t="s">
        <v>597</v>
      </c>
      <c r="J2592" s="1">
        <v>2440</v>
      </c>
      <c r="K2592" s="1" t="s">
        <v>345</v>
      </c>
      <c r="L2592" s="1" t="s">
        <v>567</v>
      </c>
      <c r="M2592" s="1"/>
      <c r="N2592" s="1" t="s">
        <v>606</v>
      </c>
      <c r="O2592" s="1" t="str">
        <f t="shared" si="1259"/>
        <v>No</v>
      </c>
      <c r="P2592" s="1" t="s">
        <v>722</v>
      </c>
      <c r="Q2592" s="1">
        <v>188</v>
      </c>
      <c r="R2592" s="1">
        <f t="shared" si="1260"/>
        <v>0</v>
      </c>
      <c r="S2592" s="1">
        <v>188</v>
      </c>
      <c r="T2592" s="1" t="s">
        <v>30</v>
      </c>
      <c r="U2592" s="1">
        <f t="shared" ref="U2592:V2596" si="1269">R2592/1000</f>
        <v>0</v>
      </c>
      <c r="V2592" s="1">
        <f t="shared" si="1269"/>
        <v>0.188</v>
      </c>
      <c r="W2592" s="1" t="s">
        <v>231</v>
      </c>
      <c r="X2592" s="1" t="str">
        <f t="shared" si="1258"/>
        <v>No</v>
      </c>
      <c r="AB2592" t="s">
        <v>435</v>
      </c>
      <c r="AC2592" s="1" t="s">
        <v>349</v>
      </c>
      <c r="AD2592" t="str">
        <f t="shared" si="1265"/>
        <v>No</v>
      </c>
      <c r="AE2592" t="str">
        <f t="shared" si="1266"/>
        <v>No</v>
      </c>
      <c r="AF2592" t="str">
        <f t="shared" si="1267"/>
        <v>Yes</v>
      </c>
      <c r="AG2592" t="str">
        <f t="shared" si="1268"/>
        <v>Yes</v>
      </c>
      <c r="AH2592" s="1" t="s">
        <v>348</v>
      </c>
      <c r="AI2592" t="s">
        <v>348</v>
      </c>
      <c r="AJ2592" t="str">
        <f t="shared" si="1263"/>
        <v>Pesticide</v>
      </c>
      <c r="AK2592" t="str">
        <f t="shared" si="1249"/>
        <v/>
      </c>
      <c r="AL2592" t="str">
        <f t="shared" si="1250"/>
        <v/>
      </c>
      <c r="AM2592" t="str">
        <f t="shared" si="1243"/>
        <v>Industrial</v>
      </c>
      <c r="AN2592" t="str">
        <f t="shared" si="1244"/>
        <v>Pharmaceutical</v>
      </c>
      <c r="AO2592" t="str">
        <f t="shared" si="1245"/>
        <v/>
      </c>
      <c r="AP2592" t="str">
        <f t="shared" si="1246"/>
        <v/>
      </c>
    </row>
    <row r="2593" spans="1:42" hidden="1" x14ac:dyDescent="0.35">
      <c r="A2593" s="1">
        <v>465019092001201</v>
      </c>
      <c r="B2593" s="1" t="s">
        <v>591</v>
      </c>
      <c r="C2593" s="1" t="s">
        <v>592</v>
      </c>
      <c r="D2593" s="1">
        <v>2017</v>
      </c>
      <c r="E2593" s="1" t="s">
        <v>618</v>
      </c>
      <c r="F2593" s="1">
        <v>67435</v>
      </c>
      <c r="G2593" s="1" t="s">
        <v>233</v>
      </c>
      <c r="H2593" s="1" t="s">
        <v>71</v>
      </c>
      <c r="I2593" s="1" t="s">
        <v>597</v>
      </c>
      <c r="J2593" s="1">
        <v>2440</v>
      </c>
      <c r="K2593" s="1" t="s">
        <v>345</v>
      </c>
      <c r="L2593" s="1" t="s">
        <v>544</v>
      </c>
      <c r="M2593" s="1"/>
      <c r="N2593" s="1" t="s">
        <v>606</v>
      </c>
      <c r="O2593" s="1" t="str">
        <f t="shared" si="1259"/>
        <v>No</v>
      </c>
      <c r="P2593" s="1" t="s">
        <v>722</v>
      </c>
      <c r="Q2593" s="1">
        <v>20</v>
      </c>
      <c r="R2593" s="1">
        <f t="shared" si="1260"/>
        <v>0</v>
      </c>
      <c r="S2593" s="1">
        <v>60</v>
      </c>
      <c r="T2593" s="1" t="s">
        <v>30</v>
      </c>
      <c r="U2593" s="1">
        <f t="shared" si="1269"/>
        <v>0</v>
      </c>
      <c r="V2593" s="1">
        <f t="shared" si="1269"/>
        <v>0.06</v>
      </c>
      <c r="W2593" s="1" t="s">
        <v>230</v>
      </c>
      <c r="X2593" s="1" t="str">
        <f t="shared" si="1258"/>
        <v>No</v>
      </c>
      <c r="AB2593" t="s">
        <v>412</v>
      </c>
      <c r="AC2593" s="1" t="s">
        <v>349</v>
      </c>
      <c r="AD2593" t="str">
        <f t="shared" si="1265"/>
        <v>Yes</v>
      </c>
      <c r="AE2593" t="str">
        <f t="shared" si="1266"/>
        <v>Yes</v>
      </c>
      <c r="AF2593" t="str">
        <f t="shared" si="1267"/>
        <v>Yes</v>
      </c>
      <c r="AG2593" t="str">
        <f t="shared" si="1268"/>
        <v>Yes</v>
      </c>
      <c r="AH2593" s="1" t="s">
        <v>348</v>
      </c>
      <c r="AI2593" t="s">
        <v>348</v>
      </c>
      <c r="AJ2593" t="str">
        <f t="shared" si="1263"/>
        <v>Pesticide</v>
      </c>
      <c r="AK2593" t="str">
        <f t="shared" si="1249"/>
        <v>PCP</v>
      </c>
      <c r="AL2593" t="str">
        <f t="shared" si="1250"/>
        <v>Consumer</v>
      </c>
      <c r="AM2593" t="str">
        <f t="shared" si="1243"/>
        <v>Industrial</v>
      </c>
      <c r="AN2593" t="str">
        <f t="shared" si="1244"/>
        <v>Pharmaceutical</v>
      </c>
      <c r="AO2593" t="str">
        <f t="shared" si="1245"/>
        <v/>
      </c>
      <c r="AP2593" t="str">
        <f t="shared" si="1246"/>
        <v/>
      </c>
    </row>
    <row r="2594" spans="1:42" hidden="1" x14ac:dyDescent="0.35">
      <c r="A2594" s="1">
        <v>465019092001201</v>
      </c>
      <c r="B2594" s="1" t="s">
        <v>591</v>
      </c>
      <c r="C2594" s="1" t="s">
        <v>592</v>
      </c>
      <c r="D2594" s="1">
        <v>2017</v>
      </c>
      <c r="E2594" s="1" t="s">
        <v>618</v>
      </c>
      <c r="F2594" s="1">
        <v>67483</v>
      </c>
      <c r="G2594" s="1" t="s">
        <v>273</v>
      </c>
      <c r="H2594" s="1" t="s">
        <v>109</v>
      </c>
      <c r="I2594" s="1" t="s">
        <v>597</v>
      </c>
      <c r="J2594" s="1">
        <v>2440</v>
      </c>
      <c r="K2594" s="1" t="s">
        <v>345</v>
      </c>
      <c r="L2594" s="1" t="s">
        <v>561</v>
      </c>
      <c r="M2594" s="1"/>
      <c r="N2594" s="1" t="s">
        <v>606</v>
      </c>
      <c r="O2594" s="1" t="str">
        <f t="shared" si="1259"/>
        <v>No</v>
      </c>
      <c r="P2594" s="1" t="s">
        <v>722</v>
      </c>
      <c r="Q2594" s="1">
        <v>150</v>
      </c>
      <c r="R2594" s="1">
        <f t="shared" si="1260"/>
        <v>0</v>
      </c>
      <c r="S2594" s="1">
        <v>150</v>
      </c>
      <c r="T2594" s="1" t="s">
        <v>30</v>
      </c>
      <c r="U2594" s="1">
        <f t="shared" si="1269"/>
        <v>0</v>
      </c>
      <c r="V2594" s="1">
        <f t="shared" si="1269"/>
        <v>0.15</v>
      </c>
      <c r="W2594" s="1" t="s">
        <v>231</v>
      </c>
      <c r="X2594" s="1" t="str">
        <f t="shared" si="1258"/>
        <v>No</v>
      </c>
      <c r="AB2594" t="s">
        <v>449</v>
      </c>
      <c r="AC2594" t="str">
        <f t="shared" ref="AC2594:AC2613" si="1270">IF(ISNUMBER(SEARCH("Pesticide, active_ingredient", AB2594)), "Yes", "No")</f>
        <v>No</v>
      </c>
      <c r="AD2594" t="str">
        <f t="shared" si="1265"/>
        <v>No</v>
      </c>
      <c r="AE2594" t="str">
        <f t="shared" si="1266"/>
        <v>No</v>
      </c>
      <c r="AF2594" t="str">
        <f t="shared" si="1267"/>
        <v>Yes</v>
      </c>
      <c r="AG2594" t="str">
        <f t="shared" si="1268"/>
        <v>Yes</v>
      </c>
      <c r="AH2594" s="1" t="s">
        <v>348</v>
      </c>
      <c r="AI2594" t="s">
        <v>348</v>
      </c>
      <c r="AJ2594" t="str">
        <f t="shared" si="1263"/>
        <v/>
      </c>
      <c r="AK2594" t="str">
        <f t="shared" si="1249"/>
        <v/>
      </c>
      <c r="AL2594" t="str">
        <f t="shared" si="1250"/>
        <v/>
      </c>
      <c r="AM2594" t="str">
        <f t="shared" si="1243"/>
        <v>Industrial</v>
      </c>
      <c r="AN2594" t="str">
        <f t="shared" si="1244"/>
        <v>Pharmaceutical</v>
      </c>
      <c r="AO2594" t="str">
        <f t="shared" si="1245"/>
        <v/>
      </c>
      <c r="AP2594" t="str">
        <f t="shared" si="1246"/>
        <v/>
      </c>
    </row>
    <row r="2595" spans="1:42" hidden="1" x14ac:dyDescent="0.35">
      <c r="A2595" s="1">
        <v>465019092001201</v>
      </c>
      <c r="B2595" s="1" t="s">
        <v>591</v>
      </c>
      <c r="C2595" s="1" t="s">
        <v>592</v>
      </c>
      <c r="D2595" s="1">
        <v>2017</v>
      </c>
      <c r="E2595" s="1" t="s">
        <v>618</v>
      </c>
      <c r="F2595" s="1">
        <v>67467</v>
      </c>
      <c r="G2595" s="1" t="s">
        <v>260</v>
      </c>
      <c r="H2595" s="1" t="s">
        <v>97</v>
      </c>
      <c r="I2595" s="1" t="s">
        <v>597</v>
      </c>
      <c r="J2595" s="1">
        <v>2440</v>
      </c>
      <c r="K2595" s="1" t="s">
        <v>345</v>
      </c>
      <c r="L2595" s="1" t="s">
        <v>561</v>
      </c>
      <c r="M2595" s="1"/>
      <c r="N2595" s="1" t="s">
        <v>606</v>
      </c>
      <c r="O2595" s="1" t="str">
        <f t="shared" si="1259"/>
        <v>No</v>
      </c>
      <c r="P2595" s="1" t="s">
        <v>722</v>
      </c>
      <c r="Q2595" s="1">
        <v>200</v>
      </c>
      <c r="R2595" s="1">
        <f t="shared" si="1260"/>
        <v>0</v>
      </c>
      <c r="S2595" s="1">
        <v>105</v>
      </c>
      <c r="T2595" s="1" t="s">
        <v>30</v>
      </c>
      <c r="U2595" s="1">
        <f t="shared" si="1269"/>
        <v>0</v>
      </c>
      <c r="V2595" s="1">
        <f t="shared" si="1269"/>
        <v>0.105</v>
      </c>
      <c r="W2595" s="1" t="s">
        <v>231</v>
      </c>
      <c r="X2595" s="1" t="str">
        <f t="shared" si="1258"/>
        <v>No</v>
      </c>
      <c r="AB2595" t="s">
        <v>436</v>
      </c>
      <c r="AC2595" t="str">
        <f t="shared" si="1270"/>
        <v>No</v>
      </c>
      <c r="AD2595" t="str">
        <f t="shared" si="1265"/>
        <v>No</v>
      </c>
      <c r="AE2595" t="str">
        <f t="shared" si="1266"/>
        <v>No</v>
      </c>
      <c r="AF2595" t="str">
        <f t="shared" si="1267"/>
        <v>Yes</v>
      </c>
      <c r="AG2595" t="str">
        <f t="shared" si="1268"/>
        <v>Yes</v>
      </c>
      <c r="AH2595" s="1" t="s">
        <v>348</v>
      </c>
      <c r="AI2595" t="s">
        <v>348</v>
      </c>
      <c r="AJ2595" t="str">
        <f t="shared" si="1263"/>
        <v/>
      </c>
      <c r="AK2595" t="str">
        <f t="shared" si="1249"/>
        <v/>
      </c>
      <c r="AL2595" t="str">
        <f t="shared" si="1250"/>
        <v/>
      </c>
      <c r="AM2595" t="str">
        <f t="shared" si="1243"/>
        <v>Industrial</v>
      </c>
      <c r="AN2595" t="str">
        <f t="shared" si="1244"/>
        <v>Pharmaceutical</v>
      </c>
      <c r="AO2595" t="str">
        <f t="shared" si="1245"/>
        <v/>
      </c>
      <c r="AP2595" t="str">
        <f t="shared" si="1246"/>
        <v/>
      </c>
    </row>
    <row r="2596" spans="1:42" hidden="1" x14ac:dyDescent="0.35">
      <c r="A2596" s="1">
        <v>465019092001201</v>
      </c>
      <c r="B2596" s="1" t="s">
        <v>591</v>
      </c>
      <c r="C2596" s="1" t="s">
        <v>592</v>
      </c>
      <c r="D2596" s="1">
        <v>2017</v>
      </c>
      <c r="E2596" s="1" t="s">
        <v>618</v>
      </c>
      <c r="F2596" s="1">
        <v>67524</v>
      </c>
      <c r="G2596" s="1" t="s">
        <v>308</v>
      </c>
      <c r="H2596" s="1" t="s">
        <v>142</v>
      </c>
      <c r="I2596" s="1" t="s">
        <v>597</v>
      </c>
      <c r="J2596" s="1">
        <v>2440</v>
      </c>
      <c r="K2596" s="1" t="s">
        <v>345</v>
      </c>
      <c r="L2596" s="1" t="s">
        <v>345</v>
      </c>
      <c r="M2596" s="1"/>
      <c r="N2596" s="1" t="s">
        <v>606</v>
      </c>
      <c r="O2596" s="1" t="str">
        <f t="shared" si="1259"/>
        <v>No</v>
      </c>
      <c r="P2596" s="1" t="s">
        <v>722</v>
      </c>
      <c r="Q2596" s="1">
        <v>80</v>
      </c>
      <c r="R2596" s="1">
        <f t="shared" si="1260"/>
        <v>0</v>
      </c>
      <c r="S2596" s="1">
        <v>114</v>
      </c>
      <c r="T2596" s="1" t="s">
        <v>30</v>
      </c>
      <c r="U2596" s="1">
        <f t="shared" si="1269"/>
        <v>0</v>
      </c>
      <c r="V2596" s="1">
        <f t="shared" si="1269"/>
        <v>0.114</v>
      </c>
      <c r="W2596" s="1" t="s">
        <v>231</v>
      </c>
      <c r="X2596" s="1" t="str">
        <f t="shared" si="1258"/>
        <v>No</v>
      </c>
      <c r="AB2596" t="s">
        <v>483</v>
      </c>
      <c r="AC2596" t="str">
        <f t="shared" si="1270"/>
        <v>No</v>
      </c>
      <c r="AD2596" t="str">
        <f t="shared" si="1265"/>
        <v>No</v>
      </c>
      <c r="AE2596" t="str">
        <f t="shared" si="1266"/>
        <v>No</v>
      </c>
      <c r="AF2596" t="str">
        <f t="shared" si="1267"/>
        <v>No</v>
      </c>
      <c r="AG2596" t="str">
        <f t="shared" si="1268"/>
        <v>Yes</v>
      </c>
      <c r="AH2596" s="1" t="s">
        <v>348</v>
      </c>
      <c r="AI2596" t="s">
        <v>348</v>
      </c>
      <c r="AJ2596" t="str">
        <f t="shared" si="1263"/>
        <v/>
      </c>
      <c r="AK2596" t="str">
        <f t="shared" si="1249"/>
        <v/>
      </c>
      <c r="AL2596" t="str">
        <f t="shared" si="1250"/>
        <v/>
      </c>
      <c r="AM2596" t="str">
        <f t="shared" si="1243"/>
        <v/>
      </c>
      <c r="AN2596" t="str">
        <f t="shared" si="1244"/>
        <v>Pharmaceutical</v>
      </c>
      <c r="AO2596" t="str">
        <f t="shared" si="1245"/>
        <v/>
      </c>
      <c r="AP2596" t="str">
        <f t="shared" si="1246"/>
        <v/>
      </c>
    </row>
    <row r="2597" spans="1:42" hidden="1" x14ac:dyDescent="0.35">
      <c r="A2597" s="1">
        <v>465019092001201</v>
      </c>
      <c r="B2597" s="1" t="s">
        <v>591</v>
      </c>
      <c r="C2597" s="1" t="s">
        <v>592</v>
      </c>
      <c r="D2597" s="1">
        <v>2017</v>
      </c>
      <c r="E2597" s="1" t="s">
        <v>618</v>
      </c>
      <c r="F2597" s="1">
        <v>39056</v>
      </c>
      <c r="G2597" s="1" t="s">
        <v>194</v>
      </c>
      <c r="H2597" s="1" t="s">
        <v>25</v>
      </c>
      <c r="I2597" s="1" t="s">
        <v>596</v>
      </c>
      <c r="J2597" s="1">
        <v>4433</v>
      </c>
      <c r="K2597" s="1" t="s">
        <v>614</v>
      </c>
      <c r="L2597" s="1" t="s">
        <v>530</v>
      </c>
      <c r="M2597" s="1"/>
      <c r="N2597" s="1" t="s">
        <v>606</v>
      </c>
      <c r="O2597" s="1" t="str">
        <f t="shared" si="1259"/>
        <v>No</v>
      </c>
      <c r="P2597" s="1" t="s">
        <v>722</v>
      </c>
      <c r="Q2597" s="1">
        <v>0.16</v>
      </c>
      <c r="R2597" s="1">
        <f t="shared" si="1260"/>
        <v>0</v>
      </c>
      <c r="S2597" s="1">
        <v>0.16</v>
      </c>
      <c r="T2597" s="1" t="s">
        <v>7</v>
      </c>
      <c r="U2597" s="1">
        <f>R2597/1</f>
        <v>0</v>
      </c>
      <c r="V2597" s="1">
        <f>S2597</f>
        <v>0.16</v>
      </c>
      <c r="W2597" s="1" t="s">
        <v>177</v>
      </c>
      <c r="X2597" s="1" t="str">
        <f t="shared" si="1258"/>
        <v>No</v>
      </c>
      <c r="AB2597" t="s">
        <v>365</v>
      </c>
      <c r="AC2597" t="str">
        <f t="shared" si="1270"/>
        <v>Yes</v>
      </c>
      <c r="AD2597" t="str">
        <f t="shared" si="1265"/>
        <v>No</v>
      </c>
      <c r="AE2597" t="str">
        <f t="shared" si="1266"/>
        <v>No</v>
      </c>
      <c r="AF2597" t="str">
        <f t="shared" si="1267"/>
        <v>No</v>
      </c>
      <c r="AG2597" t="str">
        <f t="shared" si="1268"/>
        <v>No</v>
      </c>
      <c r="AH2597" t="s">
        <v>348</v>
      </c>
      <c r="AI2597" t="s">
        <v>348</v>
      </c>
      <c r="AJ2597" t="str">
        <f t="shared" si="1263"/>
        <v>Pesticide</v>
      </c>
      <c r="AK2597" t="str">
        <f t="shared" si="1249"/>
        <v/>
      </c>
      <c r="AL2597" t="str">
        <f t="shared" si="1250"/>
        <v/>
      </c>
      <c r="AM2597" t="str">
        <f t="shared" si="1243"/>
        <v/>
      </c>
      <c r="AN2597" t="str">
        <f t="shared" si="1244"/>
        <v/>
      </c>
      <c r="AO2597" t="str">
        <f t="shared" si="1245"/>
        <v/>
      </c>
      <c r="AP2597" t="str">
        <f t="shared" si="1246"/>
        <v/>
      </c>
    </row>
    <row r="2598" spans="1:42" hidden="1" x14ac:dyDescent="0.35">
      <c r="A2598" s="1">
        <v>465019092001201</v>
      </c>
      <c r="B2598" s="1" t="s">
        <v>591</v>
      </c>
      <c r="C2598" s="1" t="s">
        <v>592</v>
      </c>
      <c r="D2598" s="1">
        <v>2017</v>
      </c>
      <c r="E2598" s="1" t="s">
        <v>618</v>
      </c>
      <c r="F2598" s="1">
        <v>68009</v>
      </c>
      <c r="G2598" s="1" t="s">
        <v>328</v>
      </c>
      <c r="H2598" s="1" t="s">
        <v>159</v>
      </c>
      <c r="I2598" s="1" t="s">
        <v>597</v>
      </c>
      <c r="J2598" s="1">
        <v>2440</v>
      </c>
      <c r="K2598" s="1" t="s">
        <v>345</v>
      </c>
      <c r="L2598" s="1" t="s">
        <v>563</v>
      </c>
      <c r="M2598" s="1"/>
      <c r="N2598" s="1" t="s">
        <v>606</v>
      </c>
      <c r="O2598" s="1" t="str">
        <f t="shared" si="1259"/>
        <v>No</v>
      </c>
      <c r="P2598" s="1" t="s">
        <v>722</v>
      </c>
      <c r="Q2598" s="1">
        <v>17</v>
      </c>
      <c r="R2598" s="1">
        <f t="shared" si="1260"/>
        <v>0</v>
      </c>
      <c r="S2598" s="1">
        <v>28</v>
      </c>
      <c r="T2598" s="1" t="s">
        <v>30</v>
      </c>
      <c r="U2598" s="1">
        <f t="shared" ref="U2598:V2600" si="1271">R2598/1000</f>
        <v>0</v>
      </c>
      <c r="V2598" s="1">
        <f t="shared" si="1271"/>
        <v>2.8000000000000001E-2</v>
      </c>
      <c r="W2598" s="1" t="s">
        <v>318</v>
      </c>
      <c r="X2598" s="1" t="str">
        <f t="shared" si="1258"/>
        <v>No</v>
      </c>
      <c r="AB2598" t="s">
        <v>498</v>
      </c>
      <c r="AC2598" t="str">
        <f t="shared" si="1270"/>
        <v>No</v>
      </c>
      <c r="AD2598" t="str">
        <f t="shared" si="1265"/>
        <v>Yes</v>
      </c>
      <c r="AE2598" t="str">
        <f t="shared" si="1266"/>
        <v>No</v>
      </c>
      <c r="AF2598" t="str">
        <f t="shared" si="1267"/>
        <v>No</v>
      </c>
      <c r="AG2598" t="str">
        <f t="shared" si="1268"/>
        <v>Yes</v>
      </c>
      <c r="AH2598" s="1" t="s">
        <v>348</v>
      </c>
      <c r="AI2598" t="s">
        <v>348</v>
      </c>
      <c r="AJ2598" t="str">
        <f t="shared" si="1263"/>
        <v/>
      </c>
      <c r="AK2598" t="str">
        <f t="shared" si="1249"/>
        <v>PCP</v>
      </c>
      <c r="AL2598" t="str">
        <f t="shared" si="1250"/>
        <v/>
      </c>
      <c r="AM2598" t="str">
        <f t="shared" si="1243"/>
        <v/>
      </c>
      <c r="AN2598" t="str">
        <f t="shared" si="1244"/>
        <v>Pharmaceutical</v>
      </c>
      <c r="AO2598" t="str">
        <f t="shared" si="1245"/>
        <v/>
      </c>
      <c r="AP2598" t="str">
        <f t="shared" si="1246"/>
        <v/>
      </c>
    </row>
    <row r="2599" spans="1:42" hidden="1" x14ac:dyDescent="0.35">
      <c r="A2599" s="1">
        <v>465019092001201</v>
      </c>
      <c r="B2599" s="1" t="s">
        <v>591</v>
      </c>
      <c r="C2599" s="1" t="s">
        <v>592</v>
      </c>
      <c r="D2599" s="1">
        <v>2017</v>
      </c>
      <c r="E2599" s="1" t="s">
        <v>618</v>
      </c>
      <c r="F2599" s="1">
        <v>67516</v>
      </c>
      <c r="G2599" s="1" t="s">
        <v>301</v>
      </c>
      <c r="H2599" s="1" t="s">
        <v>135</v>
      </c>
      <c r="I2599" s="1" t="s">
        <v>597</v>
      </c>
      <c r="J2599" s="1">
        <v>2440</v>
      </c>
      <c r="K2599" s="1" t="s">
        <v>345</v>
      </c>
      <c r="L2599" s="1" t="s">
        <v>345</v>
      </c>
      <c r="M2599" s="1"/>
      <c r="N2599" s="1" t="s">
        <v>606</v>
      </c>
      <c r="O2599" s="1" t="str">
        <f t="shared" si="1259"/>
        <v>No</v>
      </c>
      <c r="P2599" s="1" t="s">
        <v>722</v>
      </c>
      <c r="Q2599" s="1">
        <v>26</v>
      </c>
      <c r="R2599" s="1">
        <f t="shared" si="1260"/>
        <v>0</v>
      </c>
      <c r="S2599" s="1">
        <v>26</v>
      </c>
      <c r="T2599" s="1" t="s">
        <v>30</v>
      </c>
      <c r="U2599" s="1">
        <f t="shared" si="1271"/>
        <v>0</v>
      </c>
      <c r="V2599" s="1">
        <f t="shared" si="1271"/>
        <v>2.5999999999999999E-2</v>
      </c>
      <c r="W2599" s="1" t="s">
        <v>231</v>
      </c>
      <c r="X2599" s="1" t="str">
        <f t="shared" ref="X2599:X2632" si="1272">IF(N2599="E", "Yes", "No")</f>
        <v>No</v>
      </c>
      <c r="AB2599" t="s">
        <v>477</v>
      </c>
      <c r="AC2599" t="str">
        <f t="shared" si="1270"/>
        <v>No</v>
      </c>
      <c r="AD2599" t="str">
        <f t="shared" si="1265"/>
        <v>No</v>
      </c>
      <c r="AE2599" t="str">
        <f t="shared" si="1266"/>
        <v>No</v>
      </c>
      <c r="AF2599" t="str">
        <f t="shared" si="1267"/>
        <v>No</v>
      </c>
      <c r="AG2599" t="str">
        <f t="shared" si="1268"/>
        <v>Yes</v>
      </c>
      <c r="AH2599" s="1" t="s">
        <v>348</v>
      </c>
      <c r="AI2599" t="s">
        <v>348</v>
      </c>
      <c r="AJ2599" t="str">
        <f t="shared" si="1263"/>
        <v/>
      </c>
      <c r="AK2599" t="str">
        <f t="shared" si="1249"/>
        <v/>
      </c>
      <c r="AL2599" t="str">
        <f t="shared" si="1250"/>
        <v/>
      </c>
      <c r="AM2599" t="str">
        <f t="shared" ref="AM2599:AM2631" si="1273">IF(AF2599="Yes", "Industrial", "")</f>
        <v/>
      </c>
      <c r="AN2599" t="str">
        <f t="shared" ref="AN2599:AN2631" si="1274">IF(AG2599="Yes", "Pharmaceutical", "")</f>
        <v>Pharmaceutical</v>
      </c>
      <c r="AO2599" t="str">
        <f t="shared" ref="AO2599:AO2631" si="1275">IF(AH2599="Yes", "PAH", "")</f>
        <v/>
      </c>
      <c r="AP2599" t="str">
        <f t="shared" ref="AP2599:AP2631" si="1276">IF(AI2599="Yes", "Other", "")</f>
        <v/>
      </c>
    </row>
    <row r="2600" spans="1:42" hidden="1" x14ac:dyDescent="0.35">
      <c r="A2600" s="1">
        <v>465019092001201</v>
      </c>
      <c r="B2600" s="1" t="s">
        <v>591</v>
      </c>
      <c r="C2600" s="1" t="s">
        <v>592</v>
      </c>
      <c r="D2600" s="1">
        <v>2017</v>
      </c>
      <c r="E2600" s="1" t="s">
        <v>618</v>
      </c>
      <c r="F2600" s="1">
        <v>67460</v>
      </c>
      <c r="G2600" s="1" t="s">
        <v>255</v>
      </c>
      <c r="H2600" s="1" t="s">
        <v>718</v>
      </c>
      <c r="I2600" s="1" t="s">
        <v>597</v>
      </c>
      <c r="J2600" s="1">
        <v>2440</v>
      </c>
      <c r="K2600" s="1" t="s">
        <v>345</v>
      </c>
      <c r="L2600" s="1" t="s">
        <v>563</v>
      </c>
      <c r="M2600" s="1"/>
      <c r="N2600" s="1" t="s">
        <v>606</v>
      </c>
      <c r="O2600" s="1" t="str">
        <f t="shared" si="1259"/>
        <v>No</v>
      </c>
      <c r="P2600" s="1" t="s">
        <v>722</v>
      </c>
      <c r="Q2600" s="1">
        <v>11</v>
      </c>
      <c r="R2600" s="1">
        <f t="shared" si="1260"/>
        <v>0</v>
      </c>
      <c r="S2600" s="1">
        <v>6</v>
      </c>
      <c r="T2600" s="1" t="s">
        <v>30</v>
      </c>
      <c r="U2600" s="1">
        <f t="shared" si="1271"/>
        <v>0</v>
      </c>
      <c r="V2600" s="1">
        <f t="shared" si="1271"/>
        <v>6.0000000000000001E-3</v>
      </c>
      <c r="W2600" s="1" t="s">
        <v>231</v>
      </c>
      <c r="X2600" s="1" t="str">
        <f t="shared" si="1272"/>
        <v>No</v>
      </c>
      <c r="AB2600" t="s">
        <v>431</v>
      </c>
      <c r="AC2600" t="str">
        <f t="shared" si="1270"/>
        <v>No</v>
      </c>
      <c r="AD2600" t="str">
        <f t="shared" si="1265"/>
        <v>Yes</v>
      </c>
      <c r="AE2600" t="str">
        <f t="shared" si="1266"/>
        <v>No</v>
      </c>
      <c r="AF2600" t="str">
        <f t="shared" si="1267"/>
        <v>No</v>
      </c>
      <c r="AG2600" t="str">
        <f t="shared" si="1268"/>
        <v>Yes</v>
      </c>
      <c r="AH2600" s="1" t="s">
        <v>348</v>
      </c>
      <c r="AI2600" t="s">
        <v>348</v>
      </c>
      <c r="AJ2600" t="str">
        <f t="shared" si="1263"/>
        <v/>
      </c>
      <c r="AK2600" t="str">
        <f t="shared" si="1249"/>
        <v>PCP</v>
      </c>
      <c r="AL2600" t="str">
        <f t="shared" si="1250"/>
        <v/>
      </c>
      <c r="AM2600" t="str">
        <f t="shared" si="1273"/>
        <v/>
      </c>
      <c r="AN2600" t="str">
        <f t="shared" si="1274"/>
        <v>Pharmaceutical</v>
      </c>
      <c r="AO2600" t="str">
        <f t="shared" si="1275"/>
        <v/>
      </c>
      <c r="AP2600" t="str">
        <f t="shared" si="1276"/>
        <v/>
      </c>
    </row>
    <row r="2601" spans="1:42" hidden="1" x14ac:dyDescent="0.35">
      <c r="A2601" s="1">
        <v>465019092001201</v>
      </c>
      <c r="B2601" s="1" t="s">
        <v>591</v>
      </c>
      <c r="C2601" s="1" t="s">
        <v>592</v>
      </c>
      <c r="D2601" s="1">
        <v>2017</v>
      </c>
      <c r="E2601" s="1" t="s">
        <v>618</v>
      </c>
      <c r="F2601" s="1">
        <v>34469</v>
      </c>
      <c r="G2601" s="1" t="s">
        <v>188</v>
      </c>
      <c r="H2601" s="1" t="s">
        <v>18</v>
      </c>
      <c r="I2601" s="1" t="s">
        <v>596</v>
      </c>
      <c r="J2601" s="1">
        <v>4433</v>
      </c>
      <c r="K2601" s="1" t="s">
        <v>614</v>
      </c>
      <c r="L2601" s="1" t="s">
        <v>546</v>
      </c>
      <c r="M2601" s="1"/>
      <c r="N2601" s="1" t="s">
        <v>606</v>
      </c>
      <c r="O2601" s="1" t="str">
        <f t="shared" ref="O2601:O2631" si="1277">IF(N2601="&lt;", "No", "Yes")</f>
        <v>No</v>
      </c>
      <c r="P2601" s="1" t="s">
        <v>722</v>
      </c>
      <c r="Q2601" s="1">
        <v>0.02</v>
      </c>
      <c r="R2601" s="1">
        <f t="shared" si="1260"/>
        <v>0</v>
      </c>
      <c r="S2601" s="1">
        <v>0.02</v>
      </c>
      <c r="T2601" s="1" t="s">
        <v>7</v>
      </c>
      <c r="U2601" s="1">
        <f>R2601/1</f>
        <v>0</v>
      </c>
      <c r="V2601" s="1">
        <f>S2601</f>
        <v>0.02</v>
      </c>
      <c r="W2601" s="1" t="s">
        <v>177</v>
      </c>
      <c r="X2601" s="1" t="str">
        <f t="shared" si="1272"/>
        <v>No</v>
      </c>
      <c r="AB2601" t="s">
        <v>359</v>
      </c>
      <c r="AC2601" t="str">
        <f t="shared" si="1270"/>
        <v>No</v>
      </c>
      <c r="AD2601" t="str">
        <f t="shared" si="1265"/>
        <v>Yes</v>
      </c>
      <c r="AE2601" t="str">
        <f t="shared" si="1266"/>
        <v>Yes</v>
      </c>
      <c r="AF2601" t="str">
        <f t="shared" si="1267"/>
        <v>Yes</v>
      </c>
      <c r="AG2601" t="str">
        <f t="shared" si="1268"/>
        <v>No</v>
      </c>
      <c r="AH2601" t="s">
        <v>349</v>
      </c>
      <c r="AI2601" t="s">
        <v>348</v>
      </c>
      <c r="AJ2601" t="str">
        <f t="shared" si="1263"/>
        <v/>
      </c>
      <c r="AK2601" t="str">
        <f t="shared" si="1249"/>
        <v>PCP</v>
      </c>
      <c r="AL2601" t="str">
        <f t="shared" si="1250"/>
        <v>Consumer</v>
      </c>
      <c r="AM2601" t="str">
        <f t="shared" si="1273"/>
        <v>Industrial</v>
      </c>
      <c r="AN2601" t="str">
        <f t="shared" si="1274"/>
        <v/>
      </c>
      <c r="AO2601" t="str">
        <f t="shared" si="1275"/>
        <v>PAH</v>
      </c>
      <c r="AP2601" t="str">
        <f t="shared" si="1276"/>
        <v/>
      </c>
    </row>
    <row r="2602" spans="1:42" hidden="1" x14ac:dyDescent="0.35">
      <c r="A2602" s="1">
        <v>465019092001201</v>
      </c>
      <c r="B2602" s="1" t="s">
        <v>591</v>
      </c>
      <c r="C2602" s="1" t="s">
        <v>592</v>
      </c>
      <c r="D2602" s="1">
        <v>2017</v>
      </c>
      <c r="E2602" s="1" t="s">
        <v>618</v>
      </c>
      <c r="F2602" s="1">
        <v>68011</v>
      </c>
      <c r="G2602" s="1" t="s">
        <v>329</v>
      </c>
      <c r="H2602" s="1" t="s">
        <v>160</v>
      </c>
      <c r="I2602" s="1" t="s">
        <v>597</v>
      </c>
      <c r="J2602" s="1">
        <v>2440</v>
      </c>
      <c r="K2602" s="1" t="s">
        <v>345</v>
      </c>
      <c r="L2602" s="1" t="s">
        <v>563</v>
      </c>
      <c r="M2602" s="1"/>
      <c r="N2602" s="1" t="s">
        <v>606</v>
      </c>
      <c r="O2602" s="1" t="str">
        <f t="shared" si="1277"/>
        <v>No</v>
      </c>
      <c r="P2602" s="1" t="s">
        <v>722</v>
      </c>
      <c r="Q2602" s="1">
        <v>80</v>
      </c>
      <c r="R2602" s="1">
        <f t="shared" si="1260"/>
        <v>0</v>
      </c>
      <c r="S2602" s="1">
        <v>80</v>
      </c>
      <c r="T2602" s="1" t="s">
        <v>30</v>
      </c>
      <c r="U2602" s="1">
        <f t="shared" ref="U2602:U2611" si="1278">R2602/1000</f>
        <v>0</v>
      </c>
      <c r="V2602" s="1">
        <f t="shared" ref="V2602:V2611" si="1279">S2602/1000</f>
        <v>0.08</v>
      </c>
      <c r="W2602" s="1" t="s">
        <v>318</v>
      </c>
      <c r="X2602" s="1" t="str">
        <f t="shared" si="1272"/>
        <v>No</v>
      </c>
      <c r="AB2602" t="s">
        <v>499</v>
      </c>
      <c r="AC2602" t="str">
        <f t="shared" si="1270"/>
        <v>No</v>
      </c>
      <c r="AD2602" t="str">
        <f t="shared" si="1265"/>
        <v>Yes</v>
      </c>
      <c r="AE2602" t="str">
        <f t="shared" si="1266"/>
        <v>No</v>
      </c>
      <c r="AF2602" t="str">
        <f t="shared" si="1267"/>
        <v>No</v>
      </c>
      <c r="AG2602" t="str">
        <f t="shared" si="1268"/>
        <v>Yes</v>
      </c>
      <c r="AH2602" s="1" t="s">
        <v>348</v>
      </c>
      <c r="AI2602" t="s">
        <v>348</v>
      </c>
      <c r="AJ2602" t="str">
        <f t="shared" si="1263"/>
        <v/>
      </c>
      <c r="AK2602" t="str">
        <f t="shared" si="1249"/>
        <v>PCP</v>
      </c>
      <c r="AL2602" t="str">
        <f t="shared" si="1250"/>
        <v/>
      </c>
      <c r="AM2602" t="str">
        <f t="shared" si="1273"/>
        <v/>
      </c>
      <c r="AN2602" t="str">
        <f t="shared" si="1274"/>
        <v>Pharmaceutical</v>
      </c>
      <c r="AO2602" t="str">
        <f t="shared" si="1275"/>
        <v/>
      </c>
      <c r="AP2602" t="str">
        <f t="shared" si="1276"/>
        <v/>
      </c>
    </row>
    <row r="2603" spans="1:42" hidden="1" x14ac:dyDescent="0.35">
      <c r="A2603" s="1">
        <v>465019092001201</v>
      </c>
      <c r="B2603" s="1" t="s">
        <v>591</v>
      </c>
      <c r="C2603" s="1" t="s">
        <v>592</v>
      </c>
      <c r="D2603" s="1">
        <v>2017</v>
      </c>
      <c r="E2603" s="1" t="s">
        <v>618</v>
      </c>
      <c r="F2603" s="1">
        <v>67530</v>
      </c>
      <c r="G2603" s="1" t="s">
        <v>313</v>
      </c>
      <c r="H2603" s="1" t="s">
        <v>147</v>
      </c>
      <c r="I2603" s="1" t="s">
        <v>597</v>
      </c>
      <c r="J2603" s="1">
        <v>2440</v>
      </c>
      <c r="K2603" s="1" t="s">
        <v>345</v>
      </c>
      <c r="L2603" s="1" t="s">
        <v>345</v>
      </c>
      <c r="M2603" s="1"/>
      <c r="N2603" s="1" t="s">
        <v>606</v>
      </c>
      <c r="O2603" s="1" t="str">
        <f t="shared" si="1277"/>
        <v>No</v>
      </c>
      <c r="P2603" s="1" t="s">
        <v>722</v>
      </c>
      <c r="Q2603" s="1">
        <v>140</v>
      </c>
      <c r="R2603" s="1">
        <f t="shared" si="1260"/>
        <v>0</v>
      </c>
      <c r="S2603" s="1">
        <v>80</v>
      </c>
      <c r="T2603" s="1" t="s">
        <v>30</v>
      </c>
      <c r="U2603" s="1">
        <f t="shared" si="1278"/>
        <v>0</v>
      </c>
      <c r="V2603" s="1">
        <f t="shared" si="1279"/>
        <v>0.08</v>
      </c>
      <c r="W2603" s="1" t="s">
        <v>231</v>
      </c>
      <c r="X2603" s="1" t="str">
        <f t="shared" si="1272"/>
        <v>No</v>
      </c>
      <c r="AB2603" t="s">
        <v>487</v>
      </c>
      <c r="AC2603" t="str">
        <f t="shared" si="1270"/>
        <v>No</v>
      </c>
      <c r="AD2603" t="str">
        <f t="shared" si="1265"/>
        <v>No</v>
      </c>
      <c r="AE2603" t="str">
        <f t="shared" si="1266"/>
        <v>No</v>
      </c>
      <c r="AF2603" t="str">
        <f t="shared" si="1267"/>
        <v>No</v>
      </c>
      <c r="AG2603" t="str">
        <f t="shared" si="1268"/>
        <v>Yes</v>
      </c>
      <c r="AH2603" s="1" t="s">
        <v>348</v>
      </c>
      <c r="AI2603" t="s">
        <v>348</v>
      </c>
      <c r="AJ2603" t="str">
        <f t="shared" si="1263"/>
        <v/>
      </c>
      <c r="AK2603" t="str">
        <f t="shared" si="1249"/>
        <v/>
      </c>
      <c r="AL2603" t="str">
        <f t="shared" si="1250"/>
        <v/>
      </c>
      <c r="AM2603" t="str">
        <f t="shared" si="1273"/>
        <v/>
      </c>
      <c r="AN2603" t="str">
        <f t="shared" si="1274"/>
        <v>Pharmaceutical</v>
      </c>
      <c r="AO2603" t="str">
        <f t="shared" si="1275"/>
        <v/>
      </c>
      <c r="AP2603" t="str">
        <f t="shared" si="1276"/>
        <v/>
      </c>
    </row>
    <row r="2604" spans="1:42" hidden="1" x14ac:dyDescent="0.35">
      <c r="A2604" s="1">
        <v>465019092001201</v>
      </c>
      <c r="B2604" s="1" t="s">
        <v>591</v>
      </c>
      <c r="C2604" s="1" t="s">
        <v>592</v>
      </c>
      <c r="D2604" s="1">
        <v>2017</v>
      </c>
      <c r="E2604" s="1" t="s">
        <v>618</v>
      </c>
      <c r="F2604" s="1">
        <v>67452</v>
      </c>
      <c r="G2604" s="1" t="s">
        <v>248</v>
      </c>
      <c r="H2604" s="1" t="s">
        <v>86</v>
      </c>
      <c r="I2604" s="1" t="s">
        <v>597</v>
      </c>
      <c r="J2604" s="1">
        <v>2440</v>
      </c>
      <c r="K2604" s="1" t="s">
        <v>345</v>
      </c>
      <c r="L2604" s="1" t="s">
        <v>345</v>
      </c>
      <c r="M2604" s="1"/>
      <c r="N2604" s="1" t="s">
        <v>606</v>
      </c>
      <c r="O2604" s="1" t="str">
        <f t="shared" si="1277"/>
        <v>No</v>
      </c>
      <c r="P2604" s="1" t="s">
        <v>722</v>
      </c>
      <c r="Q2604" s="1">
        <v>192</v>
      </c>
      <c r="R2604" s="1">
        <f t="shared" si="1260"/>
        <v>0</v>
      </c>
      <c r="S2604" s="1">
        <v>192</v>
      </c>
      <c r="T2604" s="1" t="s">
        <v>30</v>
      </c>
      <c r="U2604" s="1">
        <f t="shared" si="1278"/>
        <v>0</v>
      </c>
      <c r="V2604" s="1">
        <f t="shared" si="1279"/>
        <v>0.192</v>
      </c>
      <c r="W2604" s="1" t="s">
        <v>231</v>
      </c>
      <c r="X2604" s="1" t="str">
        <f t="shared" si="1272"/>
        <v>No</v>
      </c>
      <c r="AB2604" s="1" t="s">
        <v>445</v>
      </c>
      <c r="AC2604" t="str">
        <f t="shared" si="1270"/>
        <v>No</v>
      </c>
      <c r="AD2604" t="str">
        <f t="shared" si="1265"/>
        <v>No</v>
      </c>
      <c r="AE2604" t="str">
        <f t="shared" si="1266"/>
        <v>No</v>
      </c>
      <c r="AF2604" t="str">
        <f t="shared" si="1267"/>
        <v>No</v>
      </c>
      <c r="AG2604" t="str">
        <f t="shared" si="1268"/>
        <v>Yes</v>
      </c>
      <c r="AH2604" s="1" t="s">
        <v>348</v>
      </c>
      <c r="AI2604" t="s">
        <v>348</v>
      </c>
      <c r="AJ2604" t="str">
        <f t="shared" si="1263"/>
        <v/>
      </c>
      <c r="AK2604" t="str">
        <f t="shared" ref="AK2604:AK2631" si="1280">IF(AD2604="Yes", "PCP", "")</f>
        <v/>
      </c>
      <c r="AL2604" t="str">
        <f t="shared" ref="AL2604:AL2631" si="1281">IF(AE2604="Yes", "Consumer", "")</f>
        <v/>
      </c>
      <c r="AM2604" t="str">
        <f t="shared" si="1273"/>
        <v/>
      </c>
      <c r="AN2604" t="str">
        <f t="shared" si="1274"/>
        <v>Pharmaceutical</v>
      </c>
      <c r="AO2604" t="str">
        <f t="shared" si="1275"/>
        <v/>
      </c>
      <c r="AP2604" t="str">
        <f t="shared" si="1276"/>
        <v/>
      </c>
    </row>
    <row r="2605" spans="1:42" hidden="1" x14ac:dyDescent="0.35">
      <c r="A2605" s="1">
        <v>465019092001201</v>
      </c>
      <c r="B2605" s="1" t="s">
        <v>591</v>
      </c>
      <c r="C2605" s="1" t="s">
        <v>592</v>
      </c>
      <c r="D2605" s="1">
        <v>2017</v>
      </c>
      <c r="E2605" s="1" t="s">
        <v>618</v>
      </c>
      <c r="F2605" s="1">
        <v>67528</v>
      </c>
      <c r="G2605" s="1" t="s">
        <v>311</v>
      </c>
      <c r="H2605" s="1" t="s">
        <v>145</v>
      </c>
      <c r="I2605" s="1" t="s">
        <v>597</v>
      </c>
      <c r="J2605" s="1">
        <v>2440</v>
      </c>
      <c r="K2605" s="1" t="s">
        <v>345</v>
      </c>
      <c r="L2605" s="1" t="s">
        <v>345</v>
      </c>
      <c r="M2605" s="1"/>
      <c r="N2605" s="1" t="s">
        <v>606</v>
      </c>
      <c r="O2605" s="1" t="str">
        <f t="shared" si="1277"/>
        <v>No</v>
      </c>
      <c r="P2605" s="1" t="s">
        <v>722</v>
      </c>
      <c r="Q2605" s="1">
        <v>20</v>
      </c>
      <c r="R2605" s="1">
        <f t="shared" si="1260"/>
        <v>0</v>
      </c>
      <c r="S2605" s="1">
        <v>16</v>
      </c>
      <c r="T2605" s="1" t="s">
        <v>30</v>
      </c>
      <c r="U2605" s="1">
        <f t="shared" si="1278"/>
        <v>0</v>
      </c>
      <c r="V2605" s="1">
        <f t="shared" si="1279"/>
        <v>1.6E-2</v>
      </c>
      <c r="W2605" s="1" t="s">
        <v>231</v>
      </c>
      <c r="X2605" s="1" t="str">
        <f t="shared" si="1272"/>
        <v>No</v>
      </c>
      <c r="AB2605" t="s">
        <v>485</v>
      </c>
      <c r="AC2605" t="str">
        <f t="shared" si="1270"/>
        <v>No</v>
      </c>
      <c r="AD2605" t="str">
        <f t="shared" si="1265"/>
        <v>No</v>
      </c>
      <c r="AE2605" t="str">
        <f t="shared" si="1266"/>
        <v>No</v>
      </c>
      <c r="AF2605" t="str">
        <f t="shared" si="1267"/>
        <v>No</v>
      </c>
      <c r="AG2605" t="str">
        <f t="shared" si="1268"/>
        <v>Yes</v>
      </c>
      <c r="AH2605" s="1" t="s">
        <v>348</v>
      </c>
      <c r="AI2605" t="s">
        <v>348</v>
      </c>
      <c r="AJ2605" t="str">
        <f t="shared" si="1263"/>
        <v/>
      </c>
      <c r="AK2605" t="str">
        <f t="shared" si="1280"/>
        <v/>
      </c>
      <c r="AL2605" t="str">
        <f t="shared" si="1281"/>
        <v/>
      </c>
      <c r="AM2605" t="str">
        <f t="shared" si="1273"/>
        <v/>
      </c>
      <c r="AN2605" t="str">
        <f t="shared" si="1274"/>
        <v>Pharmaceutical</v>
      </c>
      <c r="AO2605" t="str">
        <f t="shared" si="1275"/>
        <v/>
      </c>
      <c r="AP2605" t="str">
        <f t="shared" si="1276"/>
        <v/>
      </c>
    </row>
    <row r="2606" spans="1:42" hidden="1" x14ac:dyDescent="0.35">
      <c r="A2606" s="1">
        <v>465019092001201</v>
      </c>
      <c r="B2606" s="1" t="s">
        <v>591</v>
      </c>
      <c r="C2606" s="1" t="s">
        <v>592</v>
      </c>
      <c r="D2606" s="1">
        <v>2017</v>
      </c>
      <c r="E2606" s="1" t="s">
        <v>618</v>
      </c>
      <c r="F2606" s="1">
        <v>67531</v>
      </c>
      <c r="G2606" s="1" t="s">
        <v>314</v>
      </c>
      <c r="H2606" s="1" t="s">
        <v>148</v>
      </c>
      <c r="I2606" s="1" t="s">
        <v>597</v>
      </c>
      <c r="J2606" s="1">
        <v>2440</v>
      </c>
      <c r="K2606" s="1" t="s">
        <v>345</v>
      </c>
      <c r="L2606" s="1" t="s">
        <v>345</v>
      </c>
      <c r="M2606" s="1"/>
      <c r="N2606" s="1" t="s">
        <v>606</v>
      </c>
      <c r="O2606" s="1" t="str">
        <f t="shared" si="1277"/>
        <v>No</v>
      </c>
      <c r="P2606" s="1" t="s">
        <v>722</v>
      </c>
      <c r="Q2606" s="1">
        <v>140</v>
      </c>
      <c r="R2606" s="1">
        <f t="shared" si="1260"/>
        <v>0</v>
      </c>
      <c r="S2606" s="1">
        <v>97</v>
      </c>
      <c r="T2606" s="1" t="s">
        <v>30</v>
      </c>
      <c r="U2606" s="1">
        <f t="shared" si="1278"/>
        <v>0</v>
      </c>
      <c r="V2606" s="1">
        <f t="shared" si="1279"/>
        <v>9.7000000000000003E-2</v>
      </c>
      <c r="W2606" s="1" t="s">
        <v>231</v>
      </c>
      <c r="X2606" s="1" t="str">
        <f t="shared" si="1272"/>
        <v>No</v>
      </c>
      <c r="AB2606" s="1" t="s">
        <v>488</v>
      </c>
      <c r="AC2606" t="str">
        <f t="shared" si="1270"/>
        <v>No</v>
      </c>
      <c r="AD2606" t="str">
        <f t="shared" si="1265"/>
        <v>No</v>
      </c>
      <c r="AE2606" t="str">
        <f t="shared" si="1266"/>
        <v>No</v>
      </c>
      <c r="AF2606" t="str">
        <f t="shared" si="1267"/>
        <v>No</v>
      </c>
      <c r="AG2606" t="str">
        <f t="shared" si="1268"/>
        <v>Yes</v>
      </c>
      <c r="AH2606" s="1" t="s">
        <v>348</v>
      </c>
      <c r="AI2606" t="s">
        <v>348</v>
      </c>
      <c r="AJ2606" t="str">
        <f t="shared" si="1263"/>
        <v/>
      </c>
      <c r="AK2606" t="str">
        <f t="shared" si="1280"/>
        <v/>
      </c>
      <c r="AL2606" t="str">
        <f t="shared" si="1281"/>
        <v/>
      </c>
      <c r="AM2606" t="str">
        <f t="shared" si="1273"/>
        <v/>
      </c>
      <c r="AN2606" t="str">
        <f t="shared" si="1274"/>
        <v>Pharmaceutical</v>
      </c>
      <c r="AO2606" t="str">
        <f t="shared" si="1275"/>
        <v/>
      </c>
      <c r="AP2606" t="str">
        <f t="shared" si="1276"/>
        <v/>
      </c>
    </row>
    <row r="2607" spans="1:42" hidden="1" x14ac:dyDescent="0.35">
      <c r="A2607" s="1">
        <v>465019092001201</v>
      </c>
      <c r="B2607" s="1" t="s">
        <v>591</v>
      </c>
      <c r="C2607" s="1" t="s">
        <v>592</v>
      </c>
      <c r="D2607" s="1">
        <v>2017</v>
      </c>
      <c r="E2607" s="1" t="s">
        <v>618</v>
      </c>
      <c r="F2607" s="1">
        <v>67503</v>
      </c>
      <c r="G2607" s="1" t="s">
        <v>290</v>
      </c>
      <c r="H2607" s="1" t="s">
        <v>126</v>
      </c>
      <c r="I2607" s="1" t="s">
        <v>597</v>
      </c>
      <c r="J2607" s="1">
        <v>2440</v>
      </c>
      <c r="K2607" s="1" t="s">
        <v>345</v>
      </c>
      <c r="L2607" s="1" t="s">
        <v>345</v>
      </c>
      <c r="M2607" s="1"/>
      <c r="N2607" s="1" t="s">
        <v>606</v>
      </c>
      <c r="O2607" s="1" t="str">
        <f t="shared" si="1277"/>
        <v>No</v>
      </c>
      <c r="P2607" s="1" t="s">
        <v>722</v>
      </c>
      <c r="Q2607" s="1">
        <v>65</v>
      </c>
      <c r="R2607" s="1">
        <f t="shared" si="1260"/>
        <v>0</v>
      </c>
      <c r="S2607" s="1">
        <v>30</v>
      </c>
      <c r="T2607" s="1" t="s">
        <v>30</v>
      </c>
      <c r="U2607" s="1">
        <f t="shared" si="1278"/>
        <v>0</v>
      </c>
      <c r="V2607" s="1">
        <f t="shared" si="1279"/>
        <v>0.03</v>
      </c>
      <c r="W2607" s="1" t="s">
        <v>231</v>
      </c>
      <c r="X2607" s="1" t="str">
        <f t="shared" si="1272"/>
        <v>No</v>
      </c>
      <c r="AB2607" s="1" t="s">
        <v>465</v>
      </c>
      <c r="AC2607" t="str">
        <f t="shared" si="1270"/>
        <v>No</v>
      </c>
      <c r="AD2607" t="str">
        <f t="shared" si="1265"/>
        <v>No</v>
      </c>
      <c r="AE2607" t="str">
        <f t="shared" si="1266"/>
        <v>No</v>
      </c>
      <c r="AF2607" t="str">
        <f t="shared" si="1267"/>
        <v>No</v>
      </c>
      <c r="AG2607" t="str">
        <f t="shared" si="1268"/>
        <v>Yes</v>
      </c>
      <c r="AH2607" s="1" t="s">
        <v>348</v>
      </c>
      <c r="AI2607" t="s">
        <v>348</v>
      </c>
      <c r="AJ2607" t="str">
        <f t="shared" si="1263"/>
        <v/>
      </c>
      <c r="AK2607" t="str">
        <f t="shared" si="1280"/>
        <v/>
      </c>
      <c r="AL2607" t="str">
        <f t="shared" si="1281"/>
        <v/>
      </c>
      <c r="AM2607" t="str">
        <f t="shared" si="1273"/>
        <v/>
      </c>
      <c r="AN2607" t="str">
        <f t="shared" si="1274"/>
        <v>Pharmaceutical</v>
      </c>
      <c r="AO2607" t="str">
        <f t="shared" si="1275"/>
        <v/>
      </c>
      <c r="AP2607" t="str">
        <f t="shared" si="1276"/>
        <v/>
      </c>
    </row>
    <row r="2608" spans="1:42" hidden="1" x14ac:dyDescent="0.35">
      <c r="A2608" s="1">
        <v>465019092001201</v>
      </c>
      <c r="B2608" s="1" t="s">
        <v>591</v>
      </c>
      <c r="C2608" s="1" t="s">
        <v>592</v>
      </c>
      <c r="D2608" s="1">
        <v>2017</v>
      </c>
      <c r="E2608" s="1" t="s">
        <v>618</v>
      </c>
      <c r="F2608" s="1">
        <v>67476</v>
      </c>
      <c r="G2608" s="1" t="s">
        <v>267</v>
      </c>
      <c r="H2608" s="1" t="s">
        <v>104</v>
      </c>
      <c r="I2608" s="1" t="s">
        <v>597</v>
      </c>
      <c r="J2608" s="1">
        <v>2440</v>
      </c>
      <c r="K2608" s="1" t="s">
        <v>345</v>
      </c>
      <c r="L2608" s="1" t="s">
        <v>345</v>
      </c>
      <c r="M2608" s="1"/>
      <c r="N2608" s="1" t="s">
        <v>606</v>
      </c>
      <c r="O2608" s="1" t="str">
        <f t="shared" si="1277"/>
        <v>No</v>
      </c>
      <c r="P2608" s="1" t="s">
        <v>722</v>
      </c>
      <c r="Q2608" s="1">
        <v>104</v>
      </c>
      <c r="R2608" s="1">
        <f t="shared" si="1260"/>
        <v>0</v>
      </c>
      <c r="S2608" s="1">
        <v>104</v>
      </c>
      <c r="T2608" s="1" t="s">
        <v>30</v>
      </c>
      <c r="U2608" s="1">
        <f t="shared" si="1278"/>
        <v>0</v>
      </c>
      <c r="V2608" s="1">
        <f t="shared" si="1279"/>
        <v>0.104</v>
      </c>
      <c r="W2608" s="1" t="s">
        <v>231</v>
      </c>
      <c r="X2608" s="1" t="str">
        <f t="shared" si="1272"/>
        <v>No</v>
      </c>
      <c r="AB2608" s="1" t="s">
        <v>443</v>
      </c>
      <c r="AC2608" t="str">
        <f t="shared" si="1270"/>
        <v>No</v>
      </c>
      <c r="AD2608" t="str">
        <f t="shared" si="1265"/>
        <v>No</v>
      </c>
      <c r="AE2608" t="str">
        <f t="shared" si="1266"/>
        <v>No</v>
      </c>
      <c r="AF2608" t="str">
        <f t="shared" si="1267"/>
        <v>No</v>
      </c>
      <c r="AG2608" t="str">
        <f t="shared" si="1268"/>
        <v>Yes</v>
      </c>
      <c r="AH2608" s="1" t="s">
        <v>348</v>
      </c>
      <c r="AI2608" t="s">
        <v>348</v>
      </c>
      <c r="AJ2608" t="str">
        <f t="shared" si="1263"/>
        <v/>
      </c>
      <c r="AK2608" t="str">
        <f t="shared" si="1280"/>
        <v/>
      </c>
      <c r="AL2608" t="str">
        <f t="shared" si="1281"/>
        <v/>
      </c>
      <c r="AM2608" t="str">
        <f t="shared" si="1273"/>
        <v/>
      </c>
      <c r="AN2608" t="str">
        <f t="shared" si="1274"/>
        <v>Pharmaceutical</v>
      </c>
      <c r="AO2608" t="str">
        <f t="shared" si="1275"/>
        <v/>
      </c>
      <c r="AP2608" t="str">
        <f t="shared" si="1276"/>
        <v/>
      </c>
    </row>
    <row r="2609" spans="1:42" hidden="1" x14ac:dyDescent="0.35">
      <c r="A2609" s="1">
        <v>465019092001201</v>
      </c>
      <c r="B2609" s="1" t="s">
        <v>591</v>
      </c>
      <c r="C2609" s="1" t="s">
        <v>592</v>
      </c>
      <c r="D2609" s="1">
        <v>2017</v>
      </c>
      <c r="E2609" s="1" t="s">
        <v>618</v>
      </c>
      <c r="F2609" s="1">
        <v>67454</v>
      </c>
      <c r="G2609" s="1" t="s">
        <v>249</v>
      </c>
      <c r="H2609" s="1" t="s">
        <v>87</v>
      </c>
      <c r="I2609" s="1" t="s">
        <v>597</v>
      </c>
      <c r="J2609" s="1">
        <v>2440</v>
      </c>
      <c r="K2609" s="1" t="s">
        <v>345</v>
      </c>
      <c r="L2609" s="1" t="s">
        <v>561</v>
      </c>
      <c r="M2609" s="1"/>
      <c r="N2609" s="1" t="s">
        <v>606</v>
      </c>
      <c r="O2609" s="1" t="str">
        <f t="shared" si="1277"/>
        <v>No</v>
      </c>
      <c r="P2609" s="1" t="s">
        <v>722</v>
      </c>
      <c r="Q2609" s="1">
        <v>26</v>
      </c>
      <c r="R2609" s="1">
        <f t="shared" si="1260"/>
        <v>0</v>
      </c>
      <c r="S2609" s="1">
        <v>20</v>
      </c>
      <c r="T2609" s="1" t="s">
        <v>30</v>
      </c>
      <c r="U2609" s="1">
        <f t="shared" si="1278"/>
        <v>0</v>
      </c>
      <c r="V2609" s="1">
        <f t="shared" si="1279"/>
        <v>0.02</v>
      </c>
      <c r="W2609" s="1" t="s">
        <v>231</v>
      </c>
      <c r="X2609" s="1" t="str">
        <f t="shared" si="1272"/>
        <v>No</v>
      </c>
      <c r="AB2609" t="s">
        <v>425</v>
      </c>
      <c r="AC2609" t="str">
        <f t="shared" si="1270"/>
        <v>No</v>
      </c>
      <c r="AD2609" t="str">
        <f t="shared" si="1265"/>
        <v>No</v>
      </c>
      <c r="AE2609" t="str">
        <f t="shared" si="1266"/>
        <v>No</v>
      </c>
      <c r="AF2609" t="str">
        <f t="shared" si="1267"/>
        <v>Yes</v>
      </c>
      <c r="AG2609" t="str">
        <f t="shared" si="1268"/>
        <v>Yes</v>
      </c>
      <c r="AH2609" s="1" t="s">
        <v>348</v>
      </c>
      <c r="AI2609" t="s">
        <v>348</v>
      </c>
      <c r="AJ2609" t="str">
        <f t="shared" si="1263"/>
        <v/>
      </c>
      <c r="AK2609" t="str">
        <f t="shared" si="1280"/>
        <v/>
      </c>
      <c r="AL2609" t="str">
        <f t="shared" si="1281"/>
        <v/>
      </c>
      <c r="AM2609" t="str">
        <f t="shared" si="1273"/>
        <v>Industrial</v>
      </c>
      <c r="AN2609" t="str">
        <f t="shared" si="1274"/>
        <v>Pharmaceutical</v>
      </c>
      <c r="AO2609" t="str">
        <f t="shared" si="1275"/>
        <v/>
      </c>
      <c r="AP2609" t="str">
        <f t="shared" si="1276"/>
        <v/>
      </c>
    </row>
    <row r="2610" spans="1:42" hidden="1" x14ac:dyDescent="0.35">
      <c r="A2610" s="1">
        <v>465019092001201</v>
      </c>
      <c r="B2610" s="1" t="s">
        <v>591</v>
      </c>
      <c r="C2610" s="1" t="s">
        <v>592</v>
      </c>
      <c r="D2610" s="1">
        <v>2017</v>
      </c>
      <c r="E2610" s="1" t="s">
        <v>618</v>
      </c>
      <c r="F2610" s="1">
        <v>68015</v>
      </c>
      <c r="G2610" s="1" t="s">
        <v>332</v>
      </c>
      <c r="H2610" s="1" t="s">
        <v>163</v>
      </c>
      <c r="I2610" s="1" t="s">
        <v>597</v>
      </c>
      <c r="J2610" s="1">
        <v>2440</v>
      </c>
      <c r="K2610" s="1" t="s">
        <v>345</v>
      </c>
      <c r="L2610" s="1" t="s">
        <v>561</v>
      </c>
      <c r="M2610" s="1"/>
      <c r="N2610" s="1" t="s">
        <v>606</v>
      </c>
      <c r="O2610" s="1" t="str">
        <f t="shared" si="1277"/>
        <v>No</v>
      </c>
      <c r="P2610" s="1" t="s">
        <v>722</v>
      </c>
      <c r="Q2610" s="1">
        <v>270</v>
      </c>
      <c r="R2610" s="1">
        <f t="shared" si="1260"/>
        <v>0</v>
      </c>
      <c r="S2610" s="1">
        <v>270</v>
      </c>
      <c r="T2610" s="1" t="s">
        <v>30</v>
      </c>
      <c r="U2610" s="1">
        <f t="shared" si="1278"/>
        <v>0</v>
      </c>
      <c r="V2610" s="1">
        <f t="shared" si="1279"/>
        <v>0.27</v>
      </c>
      <c r="W2610" s="1" t="s">
        <v>318</v>
      </c>
      <c r="X2610" s="1" t="str">
        <f t="shared" si="1272"/>
        <v>No</v>
      </c>
      <c r="AB2610" t="s">
        <v>501</v>
      </c>
      <c r="AC2610" t="str">
        <f t="shared" si="1270"/>
        <v>No</v>
      </c>
      <c r="AD2610" t="str">
        <f t="shared" si="1265"/>
        <v>No</v>
      </c>
      <c r="AE2610" t="str">
        <f t="shared" si="1266"/>
        <v>No</v>
      </c>
      <c r="AF2610" t="str">
        <f t="shared" si="1267"/>
        <v>Yes</v>
      </c>
      <c r="AG2610" t="str">
        <f t="shared" si="1268"/>
        <v>Yes</v>
      </c>
      <c r="AH2610" s="1" t="s">
        <v>348</v>
      </c>
      <c r="AI2610" t="s">
        <v>348</v>
      </c>
      <c r="AJ2610" t="str">
        <f t="shared" si="1263"/>
        <v/>
      </c>
      <c r="AK2610" t="str">
        <f t="shared" si="1280"/>
        <v/>
      </c>
      <c r="AL2610" t="str">
        <f t="shared" si="1281"/>
        <v/>
      </c>
      <c r="AM2610" t="str">
        <f t="shared" si="1273"/>
        <v>Industrial</v>
      </c>
      <c r="AN2610" t="str">
        <f t="shared" si="1274"/>
        <v>Pharmaceutical</v>
      </c>
      <c r="AO2610" t="str">
        <f t="shared" si="1275"/>
        <v/>
      </c>
      <c r="AP2610" t="str">
        <f t="shared" si="1276"/>
        <v/>
      </c>
    </row>
    <row r="2611" spans="1:42" hidden="1" x14ac:dyDescent="0.35">
      <c r="A2611" s="1">
        <v>465019092001201</v>
      </c>
      <c r="B2611" s="1" t="s">
        <v>591</v>
      </c>
      <c r="C2611" s="1" t="s">
        <v>592</v>
      </c>
      <c r="D2611" s="1">
        <v>2017</v>
      </c>
      <c r="E2611" s="1" t="s">
        <v>618</v>
      </c>
      <c r="F2611" s="1">
        <v>67471</v>
      </c>
      <c r="G2611" s="1" t="s">
        <v>264</v>
      </c>
      <c r="H2611" s="1" t="s">
        <v>101</v>
      </c>
      <c r="I2611" s="1" t="s">
        <v>597</v>
      </c>
      <c r="J2611" s="1">
        <v>2440</v>
      </c>
      <c r="K2611" s="1" t="s">
        <v>345</v>
      </c>
      <c r="L2611" s="1" t="s">
        <v>561</v>
      </c>
      <c r="M2611" s="1"/>
      <c r="N2611" s="1" t="s">
        <v>606</v>
      </c>
      <c r="O2611" s="1" t="str">
        <f t="shared" si="1277"/>
        <v>No</v>
      </c>
      <c r="P2611" s="1" t="s">
        <v>722</v>
      </c>
      <c r="Q2611" s="1">
        <v>20</v>
      </c>
      <c r="R2611" s="1">
        <f t="shared" si="1260"/>
        <v>0</v>
      </c>
      <c r="S2611" s="1">
        <v>18</v>
      </c>
      <c r="T2611" s="1" t="s">
        <v>30</v>
      </c>
      <c r="U2611" s="1">
        <f t="shared" si="1278"/>
        <v>0</v>
      </c>
      <c r="V2611" s="1">
        <f t="shared" si="1279"/>
        <v>1.7999999999999999E-2</v>
      </c>
      <c r="W2611" s="1" t="s">
        <v>231</v>
      </c>
      <c r="X2611" s="1" t="str">
        <f t="shared" si="1272"/>
        <v>No</v>
      </c>
      <c r="AB2611" t="s">
        <v>440</v>
      </c>
      <c r="AC2611" t="str">
        <f t="shared" si="1270"/>
        <v>No</v>
      </c>
      <c r="AD2611" t="str">
        <f t="shared" si="1265"/>
        <v>No</v>
      </c>
      <c r="AE2611" t="str">
        <f t="shared" si="1266"/>
        <v>No</v>
      </c>
      <c r="AF2611" t="str">
        <f t="shared" si="1267"/>
        <v>Yes</v>
      </c>
      <c r="AG2611" t="str">
        <f t="shared" si="1268"/>
        <v>Yes</v>
      </c>
      <c r="AH2611" s="1" t="s">
        <v>348</v>
      </c>
      <c r="AI2611" t="s">
        <v>348</v>
      </c>
      <c r="AJ2611" t="str">
        <f t="shared" si="1263"/>
        <v/>
      </c>
      <c r="AK2611" t="str">
        <f t="shared" si="1280"/>
        <v/>
      </c>
      <c r="AL2611" t="str">
        <f t="shared" si="1281"/>
        <v/>
      </c>
      <c r="AM2611" t="str">
        <f t="shared" si="1273"/>
        <v>Industrial</v>
      </c>
      <c r="AN2611" t="str">
        <f t="shared" si="1274"/>
        <v>Pharmaceutical</v>
      </c>
      <c r="AO2611" t="str">
        <f t="shared" si="1275"/>
        <v/>
      </c>
      <c r="AP2611" t="str">
        <f t="shared" si="1276"/>
        <v/>
      </c>
    </row>
    <row r="2612" spans="1:42" hidden="1" x14ac:dyDescent="0.35">
      <c r="A2612" s="1">
        <v>465019092001201</v>
      </c>
      <c r="B2612" s="1" t="s">
        <v>591</v>
      </c>
      <c r="C2612" s="1" t="s">
        <v>592</v>
      </c>
      <c r="D2612" s="1">
        <v>2017</v>
      </c>
      <c r="E2612" s="1" t="s">
        <v>618</v>
      </c>
      <c r="F2612" s="1">
        <v>34475</v>
      </c>
      <c r="G2612" s="1" t="s">
        <v>599</v>
      </c>
      <c r="H2612" s="1" t="s">
        <v>19</v>
      </c>
      <c r="I2612" s="1" t="s">
        <v>596</v>
      </c>
      <c r="J2612" s="1">
        <v>4433</v>
      </c>
      <c r="K2612" s="1" t="s">
        <v>614</v>
      </c>
      <c r="L2612" s="1" t="s">
        <v>548</v>
      </c>
      <c r="M2612" s="1"/>
      <c r="N2612" s="1" t="s">
        <v>606</v>
      </c>
      <c r="O2612" s="1" t="str">
        <f t="shared" si="1277"/>
        <v>No</v>
      </c>
      <c r="P2612" s="1" t="s">
        <v>722</v>
      </c>
      <c r="Q2612" s="1">
        <v>0.16</v>
      </c>
      <c r="R2612" s="1">
        <f t="shared" si="1260"/>
        <v>0</v>
      </c>
      <c r="S2612" s="1">
        <v>0.16</v>
      </c>
      <c r="T2612" s="1" t="s">
        <v>7</v>
      </c>
      <c r="U2612" s="1">
        <f>R2612/1</f>
        <v>0</v>
      </c>
      <c r="V2612" s="1">
        <f>S2612</f>
        <v>0.16</v>
      </c>
      <c r="W2612" s="1" t="s">
        <v>177</v>
      </c>
      <c r="X2612" s="1" t="str">
        <f t="shared" si="1272"/>
        <v>No</v>
      </c>
      <c r="AB2612" t="s">
        <v>360</v>
      </c>
      <c r="AC2612" t="str">
        <f t="shared" si="1270"/>
        <v>No</v>
      </c>
      <c r="AD2612" t="str">
        <f t="shared" si="1265"/>
        <v>Yes</v>
      </c>
      <c r="AE2612" t="str">
        <f t="shared" si="1266"/>
        <v>Yes</v>
      </c>
      <c r="AF2612" t="str">
        <f t="shared" si="1267"/>
        <v>Yes</v>
      </c>
      <c r="AG2612" t="str">
        <f t="shared" si="1268"/>
        <v>Yes</v>
      </c>
      <c r="AH2612" t="s">
        <v>348</v>
      </c>
      <c r="AI2612" t="s">
        <v>348</v>
      </c>
      <c r="AJ2612" t="str">
        <f t="shared" si="1263"/>
        <v/>
      </c>
      <c r="AK2612" t="str">
        <f t="shared" si="1280"/>
        <v>PCP</v>
      </c>
      <c r="AL2612" t="str">
        <f t="shared" si="1281"/>
        <v>Consumer</v>
      </c>
      <c r="AM2612" t="str">
        <f t="shared" si="1273"/>
        <v>Industrial</v>
      </c>
      <c r="AN2612" t="str">
        <f t="shared" si="1274"/>
        <v>Pharmaceutical</v>
      </c>
      <c r="AO2612" t="str">
        <f t="shared" si="1275"/>
        <v/>
      </c>
      <c r="AP2612" t="str">
        <f t="shared" si="1276"/>
        <v/>
      </c>
    </row>
    <row r="2613" spans="1:42" hidden="1" x14ac:dyDescent="0.35">
      <c r="A2613" s="1">
        <v>465019092001201</v>
      </c>
      <c r="B2613" s="1" t="s">
        <v>591</v>
      </c>
      <c r="C2613" s="1" t="s">
        <v>592</v>
      </c>
      <c r="D2613" s="1">
        <v>2017</v>
      </c>
      <c r="E2613" s="1" t="s">
        <v>618</v>
      </c>
      <c r="F2613" s="1">
        <v>67494</v>
      </c>
      <c r="G2613" s="1" t="s">
        <v>281</v>
      </c>
      <c r="H2613" s="1" t="s">
        <v>117</v>
      </c>
      <c r="I2613" s="1" t="s">
        <v>597</v>
      </c>
      <c r="J2613" s="1">
        <v>2440</v>
      </c>
      <c r="K2613" s="1" t="s">
        <v>345</v>
      </c>
      <c r="L2613" s="1" t="s">
        <v>566</v>
      </c>
      <c r="M2613" s="1"/>
      <c r="N2613" s="1" t="s">
        <v>606</v>
      </c>
      <c r="O2613" s="1" t="str">
        <f t="shared" si="1277"/>
        <v>No</v>
      </c>
      <c r="P2613" s="1" t="s">
        <v>722</v>
      </c>
      <c r="Q2613" s="1">
        <v>140</v>
      </c>
      <c r="R2613" s="1">
        <f t="shared" si="1260"/>
        <v>0</v>
      </c>
      <c r="S2613" s="1">
        <v>80</v>
      </c>
      <c r="T2613" s="1" t="s">
        <v>30</v>
      </c>
      <c r="U2613" s="1">
        <f t="shared" ref="U2613:V2617" si="1282">R2613/1000</f>
        <v>0</v>
      </c>
      <c r="V2613" s="1">
        <f t="shared" si="1282"/>
        <v>0.08</v>
      </c>
      <c r="W2613" s="1" t="s">
        <v>231</v>
      </c>
      <c r="X2613" s="1" t="str">
        <f t="shared" si="1272"/>
        <v>No</v>
      </c>
      <c r="AB2613" t="s">
        <v>457</v>
      </c>
      <c r="AC2613" t="str">
        <f t="shared" si="1270"/>
        <v>No</v>
      </c>
      <c r="AD2613" t="str">
        <f t="shared" si="1265"/>
        <v>Yes</v>
      </c>
      <c r="AE2613" t="str">
        <f t="shared" si="1266"/>
        <v>No</v>
      </c>
      <c r="AF2613" t="str">
        <f t="shared" si="1267"/>
        <v>Yes</v>
      </c>
      <c r="AG2613" t="str">
        <f t="shared" si="1268"/>
        <v>Yes</v>
      </c>
      <c r="AH2613" s="1" t="s">
        <v>348</v>
      </c>
      <c r="AI2613" t="s">
        <v>348</v>
      </c>
      <c r="AJ2613" t="str">
        <f t="shared" si="1263"/>
        <v/>
      </c>
      <c r="AK2613" t="str">
        <f t="shared" si="1280"/>
        <v>PCP</v>
      </c>
      <c r="AL2613" t="str">
        <f t="shared" si="1281"/>
        <v/>
      </c>
      <c r="AM2613" t="str">
        <f t="shared" si="1273"/>
        <v>Industrial</v>
      </c>
      <c r="AN2613" t="str">
        <f t="shared" si="1274"/>
        <v>Pharmaceutical</v>
      </c>
      <c r="AO2613" t="str">
        <f t="shared" si="1275"/>
        <v/>
      </c>
      <c r="AP2613" t="str">
        <f t="shared" si="1276"/>
        <v/>
      </c>
    </row>
    <row r="2614" spans="1:42" hidden="1" x14ac:dyDescent="0.35">
      <c r="A2614" s="1">
        <v>465019092001201</v>
      </c>
      <c r="B2614" s="1" t="s">
        <v>591</v>
      </c>
      <c r="C2614" s="1" t="s">
        <v>592</v>
      </c>
      <c r="D2614" s="1">
        <v>2017</v>
      </c>
      <c r="E2614" s="1" t="s">
        <v>618</v>
      </c>
      <c r="F2614" s="1">
        <v>67455</v>
      </c>
      <c r="G2614" s="1" t="s">
        <v>250</v>
      </c>
      <c r="H2614" s="1" t="s">
        <v>88</v>
      </c>
      <c r="I2614" s="1" t="s">
        <v>597</v>
      </c>
      <c r="J2614" s="1">
        <v>2440</v>
      </c>
      <c r="K2614" s="1" t="s">
        <v>345</v>
      </c>
      <c r="L2614" s="1" t="s">
        <v>550</v>
      </c>
      <c r="M2614" s="1"/>
      <c r="N2614" s="1" t="s">
        <v>606</v>
      </c>
      <c r="O2614" s="1" t="str">
        <f t="shared" si="1277"/>
        <v>No</v>
      </c>
      <c r="P2614" s="1" t="s">
        <v>722</v>
      </c>
      <c r="Q2614" s="1">
        <v>11</v>
      </c>
      <c r="R2614" s="1">
        <f t="shared" si="1260"/>
        <v>0</v>
      </c>
      <c r="S2614" s="1">
        <v>11</v>
      </c>
      <c r="T2614" s="1" t="s">
        <v>30</v>
      </c>
      <c r="U2614" s="1">
        <f t="shared" si="1282"/>
        <v>0</v>
      </c>
      <c r="V2614" s="1">
        <f t="shared" si="1282"/>
        <v>1.0999999999999999E-2</v>
      </c>
      <c r="W2614" s="1" t="s">
        <v>231</v>
      </c>
      <c r="X2614" s="1" t="str">
        <f t="shared" si="1272"/>
        <v>No</v>
      </c>
      <c r="AB2614" t="s">
        <v>426</v>
      </c>
      <c r="AC2614" s="1" t="s">
        <v>349</v>
      </c>
      <c r="AD2614" t="str">
        <f t="shared" si="1265"/>
        <v>Yes</v>
      </c>
      <c r="AE2614" t="str">
        <f t="shared" si="1266"/>
        <v>Yes</v>
      </c>
      <c r="AF2614" t="str">
        <f t="shared" si="1267"/>
        <v>No</v>
      </c>
      <c r="AG2614" t="str">
        <f t="shared" si="1268"/>
        <v>Yes</v>
      </c>
      <c r="AH2614" s="1" t="s">
        <v>348</v>
      </c>
      <c r="AI2614" t="s">
        <v>348</v>
      </c>
      <c r="AJ2614" t="str">
        <f t="shared" si="1263"/>
        <v>Pesticide</v>
      </c>
      <c r="AK2614" t="str">
        <f t="shared" si="1280"/>
        <v>PCP</v>
      </c>
      <c r="AL2614" t="str">
        <f t="shared" si="1281"/>
        <v>Consumer</v>
      </c>
      <c r="AM2614" t="str">
        <f t="shared" si="1273"/>
        <v/>
      </c>
      <c r="AN2614" t="str">
        <f t="shared" si="1274"/>
        <v>Pharmaceutical</v>
      </c>
      <c r="AO2614" t="str">
        <f t="shared" si="1275"/>
        <v/>
      </c>
      <c r="AP2614" t="str">
        <f t="shared" si="1276"/>
        <v/>
      </c>
    </row>
    <row r="2615" spans="1:42" hidden="1" x14ac:dyDescent="0.35">
      <c r="A2615" s="1">
        <v>465019092001201</v>
      </c>
      <c r="B2615" s="1" t="s">
        <v>591</v>
      </c>
      <c r="C2615" s="1" t="s">
        <v>592</v>
      </c>
      <c r="D2615" s="1">
        <v>2017</v>
      </c>
      <c r="E2615" s="1" t="s">
        <v>618</v>
      </c>
      <c r="F2615" s="1">
        <v>67508</v>
      </c>
      <c r="G2615" s="1" t="s">
        <v>295</v>
      </c>
      <c r="H2615" s="1" t="s">
        <v>131</v>
      </c>
      <c r="I2615" s="1" t="s">
        <v>597</v>
      </c>
      <c r="J2615" s="1">
        <v>2440</v>
      </c>
      <c r="K2615" s="1" t="s">
        <v>345</v>
      </c>
      <c r="L2615" s="1" t="s">
        <v>345</v>
      </c>
      <c r="M2615" s="1"/>
      <c r="N2615" s="1" t="s">
        <v>606</v>
      </c>
      <c r="O2615" s="1" t="str">
        <f t="shared" si="1277"/>
        <v>No</v>
      </c>
      <c r="P2615" s="1" t="s">
        <v>722</v>
      </c>
      <c r="Q2615" s="1">
        <v>200</v>
      </c>
      <c r="R2615" s="1">
        <f t="shared" si="1260"/>
        <v>0</v>
      </c>
      <c r="S2615" s="1">
        <v>50</v>
      </c>
      <c r="T2615" s="1" t="s">
        <v>30</v>
      </c>
      <c r="U2615" s="1">
        <f t="shared" si="1282"/>
        <v>0</v>
      </c>
      <c r="V2615" s="1">
        <f t="shared" si="1282"/>
        <v>0.05</v>
      </c>
      <c r="W2615" s="1" t="s">
        <v>231</v>
      </c>
      <c r="X2615" s="1" t="str">
        <f t="shared" si="1272"/>
        <v>No</v>
      </c>
      <c r="AB2615" t="s">
        <v>470</v>
      </c>
      <c r="AC2615" t="str">
        <f>IF(ISNUMBER(SEARCH("Pesticide, active_ingredient", AB2615)), "Yes", "No")</f>
        <v>No</v>
      </c>
      <c r="AD2615" t="str">
        <f t="shared" si="1265"/>
        <v>No</v>
      </c>
      <c r="AE2615" t="str">
        <f t="shared" si="1266"/>
        <v>No</v>
      </c>
      <c r="AF2615" t="str">
        <f t="shared" si="1267"/>
        <v>No</v>
      </c>
      <c r="AG2615" t="str">
        <f t="shared" si="1268"/>
        <v>Yes</v>
      </c>
      <c r="AH2615" s="1" t="s">
        <v>348</v>
      </c>
      <c r="AI2615" t="s">
        <v>348</v>
      </c>
      <c r="AJ2615" t="str">
        <f t="shared" si="1263"/>
        <v/>
      </c>
      <c r="AK2615" t="str">
        <f t="shared" si="1280"/>
        <v/>
      </c>
      <c r="AL2615" t="str">
        <f t="shared" si="1281"/>
        <v/>
      </c>
      <c r="AM2615" t="str">
        <f t="shared" si="1273"/>
        <v/>
      </c>
      <c r="AN2615" t="str">
        <f t="shared" si="1274"/>
        <v>Pharmaceutical</v>
      </c>
      <c r="AO2615" t="str">
        <f t="shared" si="1275"/>
        <v/>
      </c>
      <c r="AP2615" t="str">
        <f t="shared" si="1276"/>
        <v/>
      </c>
    </row>
    <row r="2616" spans="1:42" hidden="1" x14ac:dyDescent="0.35">
      <c r="A2616" s="1">
        <v>465019092001201</v>
      </c>
      <c r="B2616" s="1" t="s">
        <v>591</v>
      </c>
      <c r="C2616" s="1" t="s">
        <v>592</v>
      </c>
      <c r="D2616" s="1">
        <v>2017</v>
      </c>
      <c r="E2616" s="1" t="s">
        <v>618</v>
      </c>
      <c r="F2616" s="1">
        <v>67517</v>
      </c>
      <c r="G2616" s="1" t="s">
        <v>302</v>
      </c>
      <c r="H2616" s="1" t="s">
        <v>136</v>
      </c>
      <c r="I2616" s="1" t="s">
        <v>597</v>
      </c>
      <c r="J2616" s="1">
        <v>2440</v>
      </c>
      <c r="K2616" s="1" t="s">
        <v>345</v>
      </c>
      <c r="L2616" s="1" t="s">
        <v>345</v>
      </c>
      <c r="M2616" s="1"/>
      <c r="N2616" s="1" t="s">
        <v>606</v>
      </c>
      <c r="O2616" s="1" t="str">
        <f t="shared" si="1277"/>
        <v>No</v>
      </c>
      <c r="P2616" s="1" t="s">
        <v>722</v>
      </c>
      <c r="Q2616" s="1">
        <v>15</v>
      </c>
      <c r="R2616" s="1">
        <f t="shared" si="1260"/>
        <v>0</v>
      </c>
      <c r="S2616" s="1">
        <v>7.4</v>
      </c>
      <c r="T2616" s="1" t="s">
        <v>30</v>
      </c>
      <c r="U2616" s="1">
        <f t="shared" si="1282"/>
        <v>0</v>
      </c>
      <c r="V2616" s="1">
        <f t="shared" si="1282"/>
        <v>7.4000000000000003E-3</v>
      </c>
      <c r="W2616" s="1" t="s">
        <v>231</v>
      </c>
      <c r="X2616" s="1" t="str">
        <f t="shared" si="1272"/>
        <v>No</v>
      </c>
      <c r="AB2616" s="1" t="s">
        <v>478</v>
      </c>
      <c r="AC2616" t="str">
        <f>IF(ISNUMBER(SEARCH("Pesticide, active_ingredient", AB2616)), "Yes", "No")</f>
        <v>No</v>
      </c>
      <c r="AD2616" t="str">
        <f t="shared" si="1265"/>
        <v>No</v>
      </c>
      <c r="AE2616" t="str">
        <f t="shared" si="1266"/>
        <v>No</v>
      </c>
      <c r="AF2616" t="str">
        <f t="shared" si="1267"/>
        <v>No</v>
      </c>
      <c r="AG2616" t="str">
        <f t="shared" si="1268"/>
        <v>Yes</v>
      </c>
      <c r="AH2616" s="1" t="s">
        <v>348</v>
      </c>
      <c r="AI2616" t="s">
        <v>348</v>
      </c>
      <c r="AJ2616" t="str">
        <f t="shared" si="1263"/>
        <v/>
      </c>
      <c r="AK2616" t="str">
        <f t="shared" si="1280"/>
        <v/>
      </c>
      <c r="AL2616" t="str">
        <f t="shared" si="1281"/>
        <v/>
      </c>
      <c r="AM2616" t="str">
        <f t="shared" si="1273"/>
        <v/>
      </c>
      <c r="AN2616" t="str">
        <f t="shared" si="1274"/>
        <v>Pharmaceutical</v>
      </c>
      <c r="AO2616" t="str">
        <f t="shared" si="1275"/>
        <v/>
      </c>
      <c r="AP2616" t="str">
        <f t="shared" si="1276"/>
        <v/>
      </c>
    </row>
    <row r="2617" spans="1:42" hidden="1" x14ac:dyDescent="0.35">
      <c r="A2617" s="1">
        <v>465019092001201</v>
      </c>
      <c r="B2617" s="1" t="s">
        <v>591</v>
      </c>
      <c r="C2617" s="1" t="s">
        <v>592</v>
      </c>
      <c r="D2617" s="1">
        <v>2017</v>
      </c>
      <c r="E2617" s="1" t="s">
        <v>618</v>
      </c>
      <c r="F2617" s="1">
        <v>67475</v>
      </c>
      <c r="G2617" s="1" t="s">
        <v>266</v>
      </c>
      <c r="H2617" s="1" t="s">
        <v>103</v>
      </c>
      <c r="I2617" s="1" t="s">
        <v>597</v>
      </c>
      <c r="J2617" s="1">
        <v>2440</v>
      </c>
      <c r="K2617" s="1" t="s">
        <v>345</v>
      </c>
      <c r="L2617" s="1" t="s">
        <v>566</v>
      </c>
      <c r="M2617" s="1"/>
      <c r="N2617" s="1" t="s">
        <v>606</v>
      </c>
      <c r="O2617" s="1" t="str">
        <f t="shared" si="1277"/>
        <v>No</v>
      </c>
      <c r="P2617" s="1" t="s">
        <v>722</v>
      </c>
      <c r="Q2617" s="1">
        <v>5.2</v>
      </c>
      <c r="R2617" s="1">
        <f t="shared" si="1260"/>
        <v>0</v>
      </c>
      <c r="S2617" s="1">
        <v>5.2</v>
      </c>
      <c r="T2617" s="1" t="s">
        <v>30</v>
      </c>
      <c r="U2617" s="1">
        <f t="shared" si="1282"/>
        <v>0</v>
      </c>
      <c r="V2617" s="1">
        <f t="shared" si="1282"/>
        <v>5.1999999999999998E-3</v>
      </c>
      <c r="W2617" s="1" t="s">
        <v>231</v>
      </c>
      <c r="X2617" s="1" t="str">
        <f t="shared" si="1272"/>
        <v>No</v>
      </c>
      <c r="AB2617" t="s">
        <v>442</v>
      </c>
      <c r="AC2617" t="str">
        <f>IF(ISNUMBER(SEARCH("Pesticide, active_ingredient", AB2617)), "Yes", "No")</f>
        <v>No</v>
      </c>
      <c r="AD2617" t="str">
        <f t="shared" si="1265"/>
        <v>Yes</v>
      </c>
      <c r="AE2617" t="str">
        <f t="shared" si="1266"/>
        <v>No</v>
      </c>
      <c r="AF2617" t="str">
        <f t="shared" si="1267"/>
        <v>Yes</v>
      </c>
      <c r="AG2617" t="str">
        <f t="shared" si="1268"/>
        <v>Yes</v>
      </c>
      <c r="AH2617" s="1" t="s">
        <v>348</v>
      </c>
      <c r="AI2617" t="s">
        <v>348</v>
      </c>
      <c r="AJ2617" t="str">
        <f t="shared" si="1263"/>
        <v/>
      </c>
      <c r="AK2617" t="str">
        <f t="shared" si="1280"/>
        <v>PCP</v>
      </c>
      <c r="AL2617" t="str">
        <f t="shared" si="1281"/>
        <v/>
      </c>
      <c r="AM2617" t="str">
        <f t="shared" si="1273"/>
        <v>Industrial</v>
      </c>
      <c r="AN2617" t="str">
        <f t="shared" si="1274"/>
        <v>Pharmaceutical</v>
      </c>
      <c r="AO2617" t="str">
        <f t="shared" si="1275"/>
        <v/>
      </c>
      <c r="AP2617" t="str">
        <f t="shared" si="1276"/>
        <v/>
      </c>
    </row>
    <row r="2618" spans="1:42" hidden="1" x14ac:dyDescent="0.35">
      <c r="A2618" s="1">
        <v>465019092001201</v>
      </c>
      <c r="B2618" s="1" t="s">
        <v>591</v>
      </c>
      <c r="C2618" s="1" t="s">
        <v>592</v>
      </c>
      <c r="D2618" s="1">
        <v>2017</v>
      </c>
      <c r="E2618" s="1" t="s">
        <v>618</v>
      </c>
      <c r="F2618" s="1">
        <v>32104</v>
      </c>
      <c r="G2618" s="1" t="s">
        <v>181</v>
      </c>
      <c r="H2618" s="1" t="s">
        <v>11</v>
      </c>
      <c r="I2618" s="1" t="s">
        <v>596</v>
      </c>
      <c r="J2618" s="1">
        <v>4433</v>
      </c>
      <c r="K2618" s="1" t="s">
        <v>614</v>
      </c>
      <c r="L2618" s="1" t="s">
        <v>345</v>
      </c>
      <c r="M2618" s="1"/>
      <c r="N2618" s="1" t="s">
        <v>606</v>
      </c>
      <c r="O2618" s="1" t="str">
        <f t="shared" si="1277"/>
        <v>No</v>
      </c>
      <c r="P2618" s="1" t="s">
        <v>722</v>
      </c>
      <c r="Q2618" s="1">
        <v>0.16</v>
      </c>
      <c r="R2618" s="1">
        <f t="shared" si="1260"/>
        <v>0</v>
      </c>
      <c r="S2618" s="1">
        <v>0.16</v>
      </c>
      <c r="T2618" s="1" t="s">
        <v>7</v>
      </c>
      <c r="U2618" s="1">
        <f>R2618/1</f>
        <v>0</v>
      </c>
      <c r="V2618" s="1">
        <f>S2618</f>
        <v>0.16</v>
      </c>
      <c r="W2618" s="1" t="s">
        <v>177</v>
      </c>
      <c r="X2618" s="1" t="str">
        <f t="shared" si="1272"/>
        <v>No</v>
      </c>
      <c r="AB2618" t="s">
        <v>353</v>
      </c>
      <c r="AC2618" t="str">
        <f>IF(ISNUMBER(SEARCH("Pesticide, active_ingredient", AB2618)), "Yes", "No")</f>
        <v>No</v>
      </c>
      <c r="AD2618" t="str">
        <f t="shared" si="1265"/>
        <v>No</v>
      </c>
      <c r="AE2618" t="str">
        <f t="shared" si="1266"/>
        <v>No</v>
      </c>
      <c r="AF2618" t="str">
        <f t="shared" si="1267"/>
        <v>No</v>
      </c>
      <c r="AG2618" t="str">
        <f t="shared" si="1268"/>
        <v>Yes</v>
      </c>
      <c r="AH2618" t="s">
        <v>348</v>
      </c>
      <c r="AI2618" t="s">
        <v>348</v>
      </c>
      <c r="AJ2618" t="str">
        <f t="shared" si="1263"/>
        <v/>
      </c>
      <c r="AK2618" t="str">
        <f t="shared" si="1280"/>
        <v/>
      </c>
      <c r="AL2618" t="str">
        <f t="shared" si="1281"/>
        <v/>
      </c>
      <c r="AM2618" t="str">
        <f t="shared" si="1273"/>
        <v/>
      </c>
      <c r="AN2618" t="str">
        <f t="shared" si="1274"/>
        <v>Pharmaceutical</v>
      </c>
      <c r="AO2618" t="str">
        <f t="shared" si="1275"/>
        <v/>
      </c>
      <c r="AP2618" t="str">
        <f t="shared" si="1276"/>
        <v/>
      </c>
    </row>
    <row r="2619" spans="1:42" hidden="1" x14ac:dyDescent="0.35">
      <c r="A2619" s="1">
        <v>465019092001201</v>
      </c>
      <c r="B2619" s="1" t="s">
        <v>591</v>
      </c>
      <c r="C2619" s="1" t="s">
        <v>592</v>
      </c>
      <c r="D2619" s="1">
        <v>2017</v>
      </c>
      <c r="E2619" s="1" t="s">
        <v>618</v>
      </c>
      <c r="F2619" s="1">
        <v>62832</v>
      </c>
      <c r="G2619" s="1" t="s">
        <v>226</v>
      </c>
      <c r="H2619" s="1" t="s">
        <v>65</v>
      </c>
      <c r="I2619" s="1" t="s">
        <v>596</v>
      </c>
      <c r="J2619" s="1">
        <v>4433</v>
      </c>
      <c r="K2619" s="1" t="s">
        <v>614</v>
      </c>
      <c r="L2619" s="1" t="s">
        <v>547</v>
      </c>
      <c r="M2619" s="1"/>
      <c r="N2619" s="1" t="s">
        <v>606</v>
      </c>
      <c r="O2619" s="1" t="str">
        <f t="shared" si="1277"/>
        <v>No</v>
      </c>
      <c r="P2619" s="1" t="s">
        <v>722</v>
      </c>
      <c r="Q2619" s="1">
        <v>6.4000000000000001E-2</v>
      </c>
      <c r="R2619" s="1">
        <f t="shared" si="1260"/>
        <v>0</v>
      </c>
      <c r="S2619" s="1">
        <v>6.4000000000000001E-2</v>
      </c>
      <c r="T2619" s="1" t="s">
        <v>7</v>
      </c>
      <c r="U2619" s="1">
        <f>R2619/1</f>
        <v>0</v>
      </c>
      <c r="V2619" s="1">
        <f>S2619</f>
        <v>6.4000000000000001E-2</v>
      </c>
      <c r="W2619" s="1" t="s">
        <v>177</v>
      </c>
      <c r="X2619" s="1" t="str">
        <f t="shared" si="1272"/>
        <v>No</v>
      </c>
      <c r="AB2619" t="s">
        <v>406</v>
      </c>
      <c r="AC2619" t="str">
        <f>IF(ISNUMBER(SEARCH("Pesticide, active_ingredient", AB2619)), "Yes", "No")</f>
        <v>No</v>
      </c>
      <c r="AD2619" t="str">
        <f t="shared" si="1265"/>
        <v>Yes</v>
      </c>
      <c r="AE2619" t="str">
        <f t="shared" si="1266"/>
        <v>Yes</v>
      </c>
      <c r="AF2619" t="str">
        <f t="shared" si="1267"/>
        <v>Yes</v>
      </c>
      <c r="AG2619" t="str">
        <f t="shared" si="1268"/>
        <v>No</v>
      </c>
      <c r="AH2619" s="1" t="s">
        <v>348</v>
      </c>
      <c r="AI2619" t="s">
        <v>348</v>
      </c>
      <c r="AJ2619" t="str">
        <f t="shared" si="1263"/>
        <v/>
      </c>
      <c r="AK2619" t="str">
        <f t="shared" si="1280"/>
        <v>PCP</v>
      </c>
      <c r="AL2619" t="str">
        <f t="shared" si="1281"/>
        <v>Consumer</v>
      </c>
      <c r="AM2619" t="str">
        <f t="shared" si="1273"/>
        <v>Industrial</v>
      </c>
      <c r="AN2619" t="str">
        <f t="shared" si="1274"/>
        <v/>
      </c>
      <c r="AO2619" t="str">
        <f t="shared" si="1275"/>
        <v/>
      </c>
      <c r="AP2619" t="str">
        <f t="shared" si="1276"/>
        <v/>
      </c>
    </row>
    <row r="2620" spans="1:42" hidden="1" x14ac:dyDescent="0.35">
      <c r="A2620" s="1">
        <v>465019092001201</v>
      </c>
      <c r="B2620" s="1" t="s">
        <v>591</v>
      </c>
      <c r="C2620" s="1" t="s">
        <v>592</v>
      </c>
      <c r="D2620" s="1">
        <v>2017</v>
      </c>
      <c r="E2620" s="1" t="s">
        <v>618</v>
      </c>
      <c r="F2620" s="1">
        <v>61708</v>
      </c>
      <c r="G2620" s="1" t="s">
        <v>202</v>
      </c>
      <c r="H2620" s="1" t="s">
        <v>35</v>
      </c>
      <c r="I2620" s="1" t="s">
        <v>596</v>
      </c>
      <c r="J2620" s="1">
        <v>4433</v>
      </c>
      <c r="K2620" s="1" t="s">
        <v>614</v>
      </c>
      <c r="L2620" s="1" t="s">
        <v>544</v>
      </c>
      <c r="M2620" s="1"/>
      <c r="N2620" s="1" t="s">
        <v>606</v>
      </c>
      <c r="O2620" s="1" t="str">
        <f t="shared" si="1277"/>
        <v>No</v>
      </c>
      <c r="P2620" s="1" t="s">
        <v>722</v>
      </c>
      <c r="Q2620" s="1">
        <v>0.32</v>
      </c>
      <c r="R2620" s="1">
        <f t="shared" si="1260"/>
        <v>0</v>
      </c>
      <c r="S2620" s="1">
        <v>0.32</v>
      </c>
      <c r="T2620" s="1" t="s">
        <v>7</v>
      </c>
      <c r="U2620" s="1">
        <f>R2620/1</f>
        <v>0</v>
      </c>
      <c r="V2620" s="1">
        <f>S2620</f>
        <v>0.32</v>
      </c>
      <c r="W2620" s="1" t="s">
        <v>177</v>
      </c>
      <c r="X2620" s="1" t="str">
        <f t="shared" si="1272"/>
        <v>No</v>
      </c>
      <c r="AB2620" s="1" t="s">
        <v>375</v>
      </c>
      <c r="AC2620" s="1" t="s">
        <v>349</v>
      </c>
      <c r="AD2620" t="str">
        <f t="shared" si="1265"/>
        <v>Yes</v>
      </c>
      <c r="AE2620" t="str">
        <f t="shared" si="1266"/>
        <v>Yes</v>
      </c>
      <c r="AF2620" t="str">
        <f t="shared" si="1267"/>
        <v>Yes</v>
      </c>
      <c r="AG2620" t="str">
        <f t="shared" si="1268"/>
        <v>Yes</v>
      </c>
      <c r="AH2620" s="1" t="s">
        <v>348</v>
      </c>
      <c r="AI2620" t="s">
        <v>348</v>
      </c>
      <c r="AJ2620" t="str">
        <f t="shared" si="1263"/>
        <v>Pesticide</v>
      </c>
      <c r="AK2620" t="str">
        <f t="shared" si="1280"/>
        <v>PCP</v>
      </c>
      <c r="AL2620" t="str">
        <f t="shared" si="1281"/>
        <v>Consumer</v>
      </c>
      <c r="AM2620" t="str">
        <f t="shared" si="1273"/>
        <v>Industrial</v>
      </c>
      <c r="AN2620" t="str">
        <f t="shared" si="1274"/>
        <v>Pharmaceutical</v>
      </c>
      <c r="AO2620" t="str">
        <f t="shared" si="1275"/>
        <v/>
      </c>
      <c r="AP2620" t="str">
        <f t="shared" si="1276"/>
        <v/>
      </c>
    </row>
    <row r="2621" spans="1:42" hidden="1" x14ac:dyDescent="0.35">
      <c r="A2621" s="1">
        <v>465019092001201</v>
      </c>
      <c r="B2621" s="1" t="s">
        <v>591</v>
      </c>
      <c r="C2621" s="1" t="s">
        <v>592</v>
      </c>
      <c r="D2621" s="1">
        <v>2017</v>
      </c>
      <c r="E2621" s="1" t="s">
        <v>618</v>
      </c>
      <c r="F2621" s="1">
        <v>62833</v>
      </c>
      <c r="G2621" s="1" t="s">
        <v>227</v>
      </c>
      <c r="H2621" s="1" t="s">
        <v>66</v>
      </c>
      <c r="I2621" s="1" t="s">
        <v>596</v>
      </c>
      <c r="J2621" s="1">
        <v>4433</v>
      </c>
      <c r="K2621" s="1" t="s">
        <v>614</v>
      </c>
      <c r="L2621" s="1" t="s">
        <v>548</v>
      </c>
      <c r="M2621" s="1"/>
      <c r="N2621" s="1" t="s">
        <v>606</v>
      </c>
      <c r="O2621" s="1" t="str">
        <f t="shared" si="1277"/>
        <v>No</v>
      </c>
      <c r="P2621" s="1" t="s">
        <v>722</v>
      </c>
      <c r="Q2621" s="1">
        <v>0.04</v>
      </c>
      <c r="R2621" s="1">
        <f t="shared" si="1260"/>
        <v>0</v>
      </c>
      <c r="S2621" s="1">
        <v>0.04</v>
      </c>
      <c r="T2621" s="1" t="s">
        <v>7</v>
      </c>
      <c r="U2621" s="1">
        <f>R2621/1</f>
        <v>0</v>
      </c>
      <c r="V2621" s="1">
        <f>S2621</f>
        <v>0.04</v>
      </c>
      <c r="W2621" s="1" t="s">
        <v>177</v>
      </c>
      <c r="X2621" s="1" t="str">
        <f t="shared" si="1272"/>
        <v>No</v>
      </c>
      <c r="AB2621" t="s">
        <v>407</v>
      </c>
      <c r="AC2621" t="str">
        <f t="shared" ref="AC2621:AC2630" si="1283">IF(ISNUMBER(SEARCH("Pesticide, active_ingredient", AB2621)), "Yes", "No")</f>
        <v>No</v>
      </c>
      <c r="AD2621" t="str">
        <f t="shared" si="1265"/>
        <v>Yes</v>
      </c>
      <c r="AE2621" t="str">
        <f t="shared" si="1266"/>
        <v>Yes</v>
      </c>
      <c r="AF2621" t="str">
        <f t="shared" si="1267"/>
        <v>Yes</v>
      </c>
      <c r="AG2621" t="str">
        <f t="shared" si="1268"/>
        <v>Yes</v>
      </c>
      <c r="AH2621" s="1" t="s">
        <v>348</v>
      </c>
      <c r="AI2621" t="s">
        <v>348</v>
      </c>
      <c r="AJ2621" t="str">
        <f t="shared" si="1263"/>
        <v/>
      </c>
      <c r="AK2621" t="str">
        <f t="shared" si="1280"/>
        <v>PCP</v>
      </c>
      <c r="AL2621" t="str">
        <f t="shared" si="1281"/>
        <v>Consumer</v>
      </c>
      <c r="AM2621" t="str">
        <f t="shared" si="1273"/>
        <v>Industrial</v>
      </c>
      <c r="AN2621" t="str">
        <f t="shared" si="1274"/>
        <v>Pharmaceutical</v>
      </c>
      <c r="AO2621" t="str">
        <f t="shared" si="1275"/>
        <v/>
      </c>
      <c r="AP2621" t="str">
        <f t="shared" si="1276"/>
        <v/>
      </c>
    </row>
    <row r="2622" spans="1:42" hidden="1" x14ac:dyDescent="0.35">
      <c r="A2622" s="1">
        <v>465019092001201</v>
      </c>
      <c r="B2622" s="1" t="s">
        <v>591</v>
      </c>
      <c r="C2622" s="1" t="s">
        <v>592</v>
      </c>
      <c r="D2622" s="1">
        <v>2017</v>
      </c>
      <c r="E2622" s="1" t="s">
        <v>618</v>
      </c>
      <c r="F2622" s="1">
        <v>90851</v>
      </c>
      <c r="G2622" s="1" t="s">
        <v>344</v>
      </c>
      <c r="H2622" s="1"/>
      <c r="I2622" s="1" t="s">
        <v>596</v>
      </c>
      <c r="J2622" s="1">
        <v>4433</v>
      </c>
      <c r="K2622" s="1" t="s">
        <v>614</v>
      </c>
      <c r="L2622" s="1" t="s">
        <v>532</v>
      </c>
      <c r="M2622" s="1" t="s">
        <v>556</v>
      </c>
      <c r="N2622" s="1" t="s">
        <v>606</v>
      </c>
      <c r="O2622" s="1" t="str">
        <f t="shared" si="1277"/>
        <v>No</v>
      </c>
      <c r="P2622" s="1" t="s">
        <v>722</v>
      </c>
      <c r="Q2622" s="1">
        <v>0</v>
      </c>
      <c r="R2622" s="1">
        <f t="shared" si="1260"/>
        <v>0</v>
      </c>
      <c r="S2622" s="1" t="s">
        <v>521</v>
      </c>
      <c r="T2622" s="1" t="s">
        <v>7</v>
      </c>
      <c r="U2622" s="1">
        <f>R2622/1</f>
        <v>0</v>
      </c>
      <c r="V2622" s="1" t="str">
        <f>S2622</f>
        <v xml:space="preserve"> </v>
      </c>
      <c r="W2622" s="1" t="s">
        <v>177</v>
      </c>
      <c r="X2622" s="1" t="str">
        <f t="shared" si="1272"/>
        <v>No</v>
      </c>
      <c r="AB2622" t="s">
        <v>515</v>
      </c>
      <c r="AC2622" t="str">
        <f t="shared" si="1283"/>
        <v>No</v>
      </c>
      <c r="AD2622" t="str">
        <f t="shared" si="1265"/>
        <v>No</v>
      </c>
      <c r="AE2622" t="str">
        <f t="shared" si="1266"/>
        <v>No</v>
      </c>
      <c r="AF2622" t="str">
        <f t="shared" si="1267"/>
        <v>No</v>
      </c>
      <c r="AG2622" t="str">
        <f t="shared" si="1268"/>
        <v>No</v>
      </c>
      <c r="AH2622" s="1" t="s">
        <v>348</v>
      </c>
      <c r="AI2622" t="s">
        <v>349</v>
      </c>
      <c r="AJ2622" t="str">
        <f t="shared" si="1263"/>
        <v/>
      </c>
      <c r="AK2622" t="str">
        <f t="shared" si="1280"/>
        <v/>
      </c>
      <c r="AL2622" t="str">
        <f t="shared" si="1281"/>
        <v/>
      </c>
      <c r="AM2622" t="str">
        <f t="shared" si="1273"/>
        <v/>
      </c>
      <c r="AN2622" t="str">
        <f t="shared" si="1274"/>
        <v/>
      </c>
      <c r="AO2622" t="str">
        <f t="shared" si="1275"/>
        <v/>
      </c>
      <c r="AP2622" t="str">
        <f t="shared" si="1276"/>
        <v>Other</v>
      </c>
    </row>
    <row r="2623" spans="1:42" hidden="1" x14ac:dyDescent="0.35">
      <c r="A2623" s="1">
        <v>465019092001201</v>
      </c>
      <c r="B2623" s="1" t="s">
        <v>591</v>
      </c>
      <c r="C2623" s="1" t="s">
        <v>592</v>
      </c>
      <c r="D2623" s="1">
        <v>2017</v>
      </c>
      <c r="E2623" s="1" t="s">
        <v>618</v>
      </c>
      <c r="F2623" s="1">
        <v>67456</v>
      </c>
      <c r="G2623" s="1" t="s">
        <v>251</v>
      </c>
      <c r="H2623" s="1" t="s">
        <v>89</v>
      </c>
      <c r="I2623" s="1" t="s">
        <v>597</v>
      </c>
      <c r="J2623" s="1">
        <v>2440</v>
      </c>
      <c r="K2623" s="1" t="s">
        <v>345</v>
      </c>
      <c r="L2623" s="1" t="s">
        <v>561</v>
      </c>
      <c r="M2623" s="1"/>
      <c r="N2623" s="1" t="s">
        <v>606</v>
      </c>
      <c r="O2623" s="1" t="str">
        <f t="shared" si="1277"/>
        <v>No</v>
      </c>
      <c r="P2623" s="1" t="s">
        <v>722</v>
      </c>
      <c r="Q2623" s="1">
        <v>19</v>
      </c>
      <c r="R2623" s="1">
        <f t="shared" si="1260"/>
        <v>0</v>
      </c>
      <c r="S2623" s="1">
        <v>20</v>
      </c>
      <c r="T2623" s="1" t="s">
        <v>30</v>
      </c>
      <c r="U2623" s="1">
        <f>R2623/1000</f>
        <v>0</v>
      </c>
      <c r="V2623" s="1">
        <f>S2623/1000</f>
        <v>0.02</v>
      </c>
      <c r="W2623" s="1" t="s">
        <v>231</v>
      </c>
      <c r="X2623" s="1" t="str">
        <f t="shared" si="1272"/>
        <v>No</v>
      </c>
      <c r="AB2623" t="s">
        <v>427</v>
      </c>
      <c r="AC2623" t="str">
        <f t="shared" si="1283"/>
        <v>No</v>
      </c>
      <c r="AD2623" t="str">
        <f t="shared" si="1265"/>
        <v>No</v>
      </c>
      <c r="AE2623" t="str">
        <f t="shared" si="1266"/>
        <v>No</v>
      </c>
      <c r="AF2623" t="str">
        <f t="shared" si="1267"/>
        <v>Yes</v>
      </c>
      <c r="AG2623" t="str">
        <f t="shared" si="1268"/>
        <v>Yes</v>
      </c>
      <c r="AH2623" s="1" t="s">
        <v>348</v>
      </c>
      <c r="AI2623" t="s">
        <v>348</v>
      </c>
      <c r="AJ2623" t="str">
        <f t="shared" si="1263"/>
        <v/>
      </c>
      <c r="AK2623" t="str">
        <f t="shared" si="1280"/>
        <v/>
      </c>
      <c r="AL2623" t="str">
        <f t="shared" si="1281"/>
        <v/>
      </c>
      <c r="AM2623" t="str">
        <f t="shared" si="1273"/>
        <v>Industrial</v>
      </c>
      <c r="AN2623" t="str">
        <f t="shared" si="1274"/>
        <v>Pharmaceutical</v>
      </c>
      <c r="AO2623" t="str">
        <f t="shared" si="1275"/>
        <v/>
      </c>
      <c r="AP2623" t="str">
        <f t="shared" si="1276"/>
        <v/>
      </c>
    </row>
    <row r="2624" spans="1:42" hidden="1" x14ac:dyDescent="0.35">
      <c r="A2624" s="1">
        <v>465019092001201</v>
      </c>
      <c r="B2624" s="1" t="s">
        <v>591</v>
      </c>
      <c r="C2624" s="1" t="s">
        <v>592</v>
      </c>
      <c r="D2624" s="1">
        <v>2017</v>
      </c>
      <c r="E2624" s="1" t="s">
        <v>618</v>
      </c>
      <c r="F2624" s="1">
        <v>62834</v>
      </c>
      <c r="G2624" s="1" t="s">
        <v>228</v>
      </c>
      <c r="H2624" s="1" t="s">
        <v>67</v>
      </c>
      <c r="I2624" s="1" t="s">
        <v>596</v>
      </c>
      <c r="J2624" s="1">
        <v>4433</v>
      </c>
      <c r="K2624" s="1" t="s">
        <v>614</v>
      </c>
      <c r="L2624" s="1" t="s">
        <v>547</v>
      </c>
      <c r="M2624" s="1"/>
      <c r="N2624" s="1" t="s">
        <v>606</v>
      </c>
      <c r="O2624" s="1" t="str">
        <f t="shared" si="1277"/>
        <v>No</v>
      </c>
      <c r="P2624" s="1" t="s">
        <v>722</v>
      </c>
      <c r="Q2624" s="1">
        <v>0.08</v>
      </c>
      <c r="R2624" s="1">
        <f t="shared" si="1260"/>
        <v>0</v>
      </c>
      <c r="S2624" s="1">
        <v>0.08</v>
      </c>
      <c r="T2624" s="1" t="s">
        <v>7</v>
      </c>
      <c r="U2624" s="1">
        <f>R2624/1</f>
        <v>0</v>
      </c>
      <c r="V2624" s="1">
        <f>S2624</f>
        <v>0.08</v>
      </c>
      <c r="W2624" s="1" t="s">
        <v>177</v>
      </c>
      <c r="X2624" s="1" t="str">
        <f t="shared" si="1272"/>
        <v>No</v>
      </c>
      <c r="AB2624" t="s">
        <v>408</v>
      </c>
      <c r="AC2624" t="str">
        <f t="shared" si="1283"/>
        <v>No</v>
      </c>
      <c r="AD2624" t="str">
        <f t="shared" si="1265"/>
        <v>Yes</v>
      </c>
      <c r="AE2624" t="str">
        <f t="shared" si="1266"/>
        <v>Yes</v>
      </c>
      <c r="AF2624" t="str">
        <f t="shared" si="1267"/>
        <v>Yes</v>
      </c>
      <c r="AG2624" t="str">
        <f t="shared" si="1268"/>
        <v>No</v>
      </c>
      <c r="AH2624" s="1" t="s">
        <v>348</v>
      </c>
      <c r="AI2624" t="s">
        <v>348</v>
      </c>
      <c r="AJ2624" t="str">
        <f t="shared" si="1263"/>
        <v/>
      </c>
      <c r="AK2624" t="str">
        <f t="shared" si="1280"/>
        <v>PCP</v>
      </c>
      <c r="AL2624" t="str">
        <f t="shared" si="1281"/>
        <v>Consumer</v>
      </c>
      <c r="AM2624" t="str">
        <f t="shared" si="1273"/>
        <v>Industrial</v>
      </c>
      <c r="AN2624" t="str">
        <f t="shared" si="1274"/>
        <v/>
      </c>
      <c r="AO2624" t="str">
        <f t="shared" si="1275"/>
        <v/>
      </c>
      <c r="AP2624" t="str">
        <f t="shared" si="1276"/>
        <v/>
      </c>
    </row>
    <row r="2625" spans="1:42" hidden="1" x14ac:dyDescent="0.35">
      <c r="A2625" s="1">
        <v>465019092001201</v>
      </c>
      <c r="B2625" s="1" t="s">
        <v>591</v>
      </c>
      <c r="C2625" s="1" t="s">
        <v>592</v>
      </c>
      <c r="D2625" s="1">
        <v>2017</v>
      </c>
      <c r="E2625" s="1" t="s">
        <v>618</v>
      </c>
      <c r="F2625" s="1">
        <v>62830</v>
      </c>
      <c r="G2625" s="1" t="s">
        <v>603</v>
      </c>
      <c r="H2625" s="1" t="s">
        <v>63</v>
      </c>
      <c r="I2625" s="1" t="s">
        <v>596</v>
      </c>
      <c r="J2625" s="1">
        <v>4433</v>
      </c>
      <c r="K2625" s="1" t="s">
        <v>614</v>
      </c>
      <c r="L2625" s="1" t="s">
        <v>555</v>
      </c>
      <c r="M2625" s="1"/>
      <c r="N2625" s="1" t="s">
        <v>606</v>
      </c>
      <c r="O2625" s="1" t="str">
        <f t="shared" si="1277"/>
        <v>No</v>
      </c>
      <c r="P2625" s="1" t="s">
        <v>722</v>
      </c>
      <c r="Q2625" s="1">
        <v>0.64</v>
      </c>
      <c r="R2625" s="1">
        <f t="shared" si="1260"/>
        <v>0</v>
      </c>
      <c r="S2625" s="1">
        <v>0.64</v>
      </c>
      <c r="T2625" s="1" t="s">
        <v>7</v>
      </c>
      <c r="U2625" s="1">
        <f>R2625/1</f>
        <v>0</v>
      </c>
      <c r="V2625" s="1">
        <f>S2625</f>
        <v>0.64</v>
      </c>
      <c r="W2625" s="1" t="s">
        <v>177</v>
      </c>
      <c r="X2625" s="1" t="str">
        <f t="shared" si="1272"/>
        <v>No</v>
      </c>
      <c r="AB2625" t="s">
        <v>404</v>
      </c>
      <c r="AC2625" t="str">
        <f t="shared" si="1283"/>
        <v>No</v>
      </c>
      <c r="AD2625" t="str">
        <f t="shared" si="1265"/>
        <v>No</v>
      </c>
      <c r="AE2625" t="str">
        <f t="shared" si="1266"/>
        <v>Yes</v>
      </c>
      <c r="AF2625" t="str">
        <f t="shared" si="1267"/>
        <v>Yes</v>
      </c>
      <c r="AG2625" t="str">
        <f t="shared" si="1268"/>
        <v>No</v>
      </c>
      <c r="AH2625" s="1" t="s">
        <v>348</v>
      </c>
      <c r="AI2625" t="s">
        <v>348</v>
      </c>
      <c r="AJ2625" t="str">
        <f t="shared" si="1263"/>
        <v/>
      </c>
      <c r="AK2625" t="str">
        <f t="shared" si="1280"/>
        <v/>
      </c>
      <c r="AL2625" t="str">
        <f t="shared" si="1281"/>
        <v>Consumer</v>
      </c>
      <c r="AM2625" t="str">
        <f t="shared" si="1273"/>
        <v>Industrial</v>
      </c>
      <c r="AN2625" t="str">
        <f t="shared" si="1274"/>
        <v/>
      </c>
      <c r="AO2625" t="str">
        <f t="shared" si="1275"/>
        <v/>
      </c>
      <c r="AP2625" t="str">
        <f t="shared" si="1276"/>
        <v/>
      </c>
    </row>
    <row r="2626" spans="1:42" hidden="1" x14ac:dyDescent="0.35">
      <c r="A2626" s="1">
        <v>465019092001201</v>
      </c>
      <c r="B2626" s="1" t="s">
        <v>591</v>
      </c>
      <c r="C2626" s="1" t="s">
        <v>592</v>
      </c>
      <c r="D2626" s="1">
        <v>2017</v>
      </c>
      <c r="E2626" s="1" t="s">
        <v>618</v>
      </c>
      <c r="F2626" s="1">
        <v>62831</v>
      </c>
      <c r="G2626" s="1" t="s">
        <v>604</v>
      </c>
      <c r="H2626" s="1" t="s">
        <v>64</v>
      </c>
      <c r="I2626" s="1" t="s">
        <v>596</v>
      </c>
      <c r="J2626" s="1">
        <v>4433</v>
      </c>
      <c r="K2626" s="1" t="s">
        <v>614</v>
      </c>
      <c r="L2626" s="1" t="s">
        <v>548</v>
      </c>
      <c r="M2626" s="1"/>
      <c r="N2626" s="1" t="s">
        <v>606</v>
      </c>
      <c r="O2626" s="1" t="str">
        <f t="shared" si="1277"/>
        <v>No</v>
      </c>
      <c r="P2626" s="1" t="s">
        <v>722</v>
      </c>
      <c r="Q2626" s="1">
        <v>0.16</v>
      </c>
      <c r="R2626" s="1">
        <f t="shared" si="1260"/>
        <v>0</v>
      </c>
      <c r="S2626" s="1">
        <v>0.16</v>
      </c>
      <c r="T2626" s="1" t="s">
        <v>7</v>
      </c>
      <c r="U2626" s="1">
        <f>R2626/1</f>
        <v>0</v>
      </c>
      <c r="V2626" s="1">
        <f>S2626</f>
        <v>0.16</v>
      </c>
      <c r="W2626" s="1" t="s">
        <v>177</v>
      </c>
      <c r="X2626" s="1" t="str">
        <f t="shared" si="1272"/>
        <v>No</v>
      </c>
      <c r="AB2626" t="s">
        <v>405</v>
      </c>
      <c r="AC2626" t="str">
        <f t="shared" si="1283"/>
        <v>No</v>
      </c>
      <c r="AD2626" t="str">
        <f t="shared" si="1265"/>
        <v>Yes</v>
      </c>
      <c r="AE2626" t="str">
        <f t="shared" si="1266"/>
        <v>Yes</v>
      </c>
      <c r="AF2626" t="str">
        <f t="shared" si="1267"/>
        <v>Yes</v>
      </c>
      <c r="AG2626" t="str">
        <f t="shared" si="1268"/>
        <v>Yes</v>
      </c>
      <c r="AH2626" s="1" t="s">
        <v>348</v>
      </c>
      <c r="AI2626" t="s">
        <v>348</v>
      </c>
      <c r="AJ2626" t="str">
        <f t="shared" si="1263"/>
        <v/>
      </c>
      <c r="AK2626" t="str">
        <f t="shared" si="1280"/>
        <v>PCP</v>
      </c>
      <c r="AL2626" t="str">
        <f t="shared" si="1281"/>
        <v>Consumer</v>
      </c>
      <c r="AM2626" t="str">
        <f t="shared" si="1273"/>
        <v>Industrial</v>
      </c>
      <c r="AN2626" t="str">
        <f t="shared" si="1274"/>
        <v>Pharmaceutical</v>
      </c>
      <c r="AO2626" t="str">
        <f t="shared" si="1275"/>
        <v/>
      </c>
      <c r="AP2626" t="str">
        <f t="shared" si="1276"/>
        <v/>
      </c>
    </row>
    <row r="2627" spans="1:42" hidden="1" x14ac:dyDescent="0.35">
      <c r="A2627" s="1">
        <v>465019092001201</v>
      </c>
      <c r="B2627" s="1" t="s">
        <v>591</v>
      </c>
      <c r="C2627" s="1" t="s">
        <v>592</v>
      </c>
      <c r="D2627" s="1">
        <v>2017</v>
      </c>
      <c r="E2627" s="1" t="s">
        <v>618</v>
      </c>
      <c r="F2627" s="1">
        <v>61707</v>
      </c>
      <c r="G2627" s="1" t="s">
        <v>600</v>
      </c>
      <c r="H2627" s="1" t="s">
        <v>34</v>
      </c>
      <c r="I2627" s="1" t="s">
        <v>596</v>
      </c>
      <c r="J2627" s="1">
        <v>4433</v>
      </c>
      <c r="K2627" s="1" t="s">
        <v>614</v>
      </c>
      <c r="L2627" s="1" t="s">
        <v>555</v>
      </c>
      <c r="M2627" s="1"/>
      <c r="N2627" s="1" t="s">
        <v>606</v>
      </c>
      <c r="O2627" s="1" t="str">
        <f t="shared" si="1277"/>
        <v>No</v>
      </c>
      <c r="P2627" s="1" t="s">
        <v>722</v>
      </c>
      <c r="Q2627" s="1">
        <v>0.32</v>
      </c>
      <c r="R2627" s="1">
        <f t="shared" si="1260"/>
        <v>0</v>
      </c>
      <c r="S2627" s="1">
        <v>0.32</v>
      </c>
      <c r="T2627" s="1" t="s">
        <v>7</v>
      </c>
      <c r="U2627" s="1">
        <f>R2627/1</f>
        <v>0</v>
      </c>
      <c r="V2627" s="1">
        <f>S2627</f>
        <v>0.32</v>
      </c>
      <c r="W2627" s="1" t="s">
        <v>177</v>
      </c>
      <c r="X2627" s="1" t="str">
        <f t="shared" si="1272"/>
        <v>No</v>
      </c>
      <c r="AB2627" s="1" t="s">
        <v>374</v>
      </c>
      <c r="AC2627" t="str">
        <f t="shared" si="1283"/>
        <v>No</v>
      </c>
      <c r="AD2627" t="str">
        <f t="shared" si="1265"/>
        <v>No</v>
      </c>
      <c r="AE2627" t="str">
        <f t="shared" si="1266"/>
        <v>Yes</v>
      </c>
      <c r="AF2627" t="str">
        <f t="shared" si="1267"/>
        <v>Yes</v>
      </c>
      <c r="AG2627" t="str">
        <f t="shared" si="1268"/>
        <v>No</v>
      </c>
      <c r="AH2627" s="1" t="s">
        <v>348</v>
      </c>
      <c r="AI2627" t="s">
        <v>348</v>
      </c>
      <c r="AJ2627" t="str">
        <f t="shared" si="1263"/>
        <v/>
      </c>
      <c r="AK2627" t="str">
        <f t="shared" si="1280"/>
        <v/>
      </c>
      <c r="AL2627" t="str">
        <f t="shared" si="1281"/>
        <v>Consumer</v>
      </c>
      <c r="AM2627" t="str">
        <f t="shared" si="1273"/>
        <v>Industrial</v>
      </c>
      <c r="AN2627" t="str">
        <f t="shared" si="1274"/>
        <v/>
      </c>
      <c r="AO2627" t="str">
        <f t="shared" si="1275"/>
        <v/>
      </c>
      <c r="AP2627" t="str">
        <f t="shared" si="1276"/>
        <v/>
      </c>
    </row>
    <row r="2628" spans="1:42" hidden="1" x14ac:dyDescent="0.35">
      <c r="A2628" s="1">
        <v>465019092001201</v>
      </c>
      <c r="B2628" s="1" t="s">
        <v>591</v>
      </c>
      <c r="C2628" s="1" t="s">
        <v>592</v>
      </c>
      <c r="D2628" s="1">
        <v>2017</v>
      </c>
      <c r="E2628" s="1" t="s">
        <v>618</v>
      </c>
      <c r="F2628" s="1">
        <v>67507</v>
      </c>
      <c r="G2628" s="1" t="s">
        <v>294</v>
      </c>
      <c r="H2628" s="1" t="s">
        <v>130</v>
      </c>
      <c r="I2628" s="1" t="s">
        <v>597</v>
      </c>
      <c r="J2628" s="1">
        <v>2440</v>
      </c>
      <c r="K2628" s="1" t="s">
        <v>345</v>
      </c>
      <c r="L2628" s="1" t="s">
        <v>345</v>
      </c>
      <c r="M2628" s="1"/>
      <c r="N2628" s="1" t="s">
        <v>606</v>
      </c>
      <c r="O2628" s="1" t="str">
        <f t="shared" si="1277"/>
        <v>No</v>
      </c>
      <c r="P2628" s="1" t="s">
        <v>722</v>
      </c>
      <c r="Q2628" s="1">
        <v>163</v>
      </c>
      <c r="R2628" s="1">
        <f t="shared" si="1260"/>
        <v>0</v>
      </c>
      <c r="S2628" s="1">
        <v>163</v>
      </c>
      <c r="T2628" s="1" t="s">
        <v>30</v>
      </c>
      <c r="U2628" s="1">
        <f t="shared" ref="U2628:V2631" si="1284">R2628/1000</f>
        <v>0</v>
      </c>
      <c r="V2628" s="1">
        <f t="shared" si="1284"/>
        <v>0.16300000000000001</v>
      </c>
      <c r="W2628" s="1" t="s">
        <v>231</v>
      </c>
      <c r="X2628" s="1" t="str">
        <f t="shared" si="1272"/>
        <v>No</v>
      </c>
      <c r="AB2628" t="s">
        <v>469</v>
      </c>
      <c r="AC2628" t="str">
        <f t="shared" si="1283"/>
        <v>No</v>
      </c>
      <c r="AD2628" t="str">
        <f t="shared" si="1265"/>
        <v>No</v>
      </c>
      <c r="AE2628" t="str">
        <f t="shared" si="1266"/>
        <v>No</v>
      </c>
      <c r="AF2628" t="str">
        <f t="shared" si="1267"/>
        <v>No</v>
      </c>
      <c r="AG2628" t="str">
        <f t="shared" si="1268"/>
        <v>Yes</v>
      </c>
      <c r="AH2628" s="1" t="s">
        <v>348</v>
      </c>
      <c r="AI2628" t="s">
        <v>348</v>
      </c>
      <c r="AJ2628" t="str">
        <f t="shared" si="1263"/>
        <v/>
      </c>
      <c r="AK2628" t="str">
        <f t="shared" si="1280"/>
        <v/>
      </c>
      <c r="AL2628" t="str">
        <f t="shared" si="1281"/>
        <v/>
      </c>
      <c r="AM2628" t="str">
        <f t="shared" si="1273"/>
        <v/>
      </c>
      <c r="AN2628" t="str">
        <f t="shared" si="1274"/>
        <v>Pharmaceutical</v>
      </c>
      <c r="AO2628" t="str">
        <f t="shared" si="1275"/>
        <v/>
      </c>
      <c r="AP2628" t="str">
        <f t="shared" si="1276"/>
        <v/>
      </c>
    </row>
    <row r="2629" spans="1:42" hidden="1" x14ac:dyDescent="0.35">
      <c r="A2629" s="1">
        <v>465019092001201</v>
      </c>
      <c r="B2629" s="1" t="s">
        <v>591</v>
      </c>
      <c r="C2629" s="1" t="s">
        <v>592</v>
      </c>
      <c r="D2629" s="1">
        <v>2017</v>
      </c>
      <c r="E2629" s="1" t="s">
        <v>618</v>
      </c>
      <c r="F2629" s="1">
        <v>67534</v>
      </c>
      <c r="G2629" s="1" t="s">
        <v>316</v>
      </c>
      <c r="H2629" s="1" t="s">
        <v>150</v>
      </c>
      <c r="I2629" s="1" t="s">
        <v>597</v>
      </c>
      <c r="J2629" s="1">
        <v>2440</v>
      </c>
      <c r="K2629" s="1" t="s">
        <v>345</v>
      </c>
      <c r="L2629" s="1" t="s">
        <v>345</v>
      </c>
      <c r="M2629" s="1"/>
      <c r="N2629" s="1" t="s">
        <v>606</v>
      </c>
      <c r="O2629" s="1" t="str">
        <f t="shared" si="1277"/>
        <v>No</v>
      </c>
      <c r="P2629" s="1" t="s">
        <v>722</v>
      </c>
      <c r="Q2629" s="1">
        <v>20</v>
      </c>
      <c r="R2629" s="1">
        <f t="shared" si="1260"/>
        <v>0</v>
      </c>
      <c r="S2629" s="1">
        <v>5.2</v>
      </c>
      <c r="T2629" s="1" t="s">
        <v>30</v>
      </c>
      <c r="U2629" s="1">
        <f t="shared" si="1284"/>
        <v>0</v>
      </c>
      <c r="V2629" s="1">
        <f t="shared" si="1284"/>
        <v>5.1999999999999998E-3</v>
      </c>
      <c r="W2629" s="1" t="s">
        <v>231</v>
      </c>
      <c r="X2629" s="1" t="str">
        <f t="shared" si="1272"/>
        <v>No</v>
      </c>
      <c r="AB2629" t="s">
        <v>489</v>
      </c>
      <c r="AC2629" t="str">
        <f t="shared" si="1283"/>
        <v>No</v>
      </c>
      <c r="AD2629" t="str">
        <f t="shared" si="1265"/>
        <v>No</v>
      </c>
      <c r="AE2629" t="str">
        <f t="shared" si="1266"/>
        <v>No</v>
      </c>
      <c r="AF2629" t="str">
        <f t="shared" si="1267"/>
        <v>No</v>
      </c>
      <c r="AG2629" t="str">
        <f t="shared" si="1268"/>
        <v>Yes</v>
      </c>
      <c r="AH2629" s="1" t="s">
        <v>348</v>
      </c>
      <c r="AI2629" t="s">
        <v>348</v>
      </c>
      <c r="AJ2629" t="str">
        <f t="shared" si="1263"/>
        <v/>
      </c>
      <c r="AK2629" t="str">
        <f t="shared" si="1280"/>
        <v/>
      </c>
      <c r="AL2629" t="str">
        <f t="shared" si="1281"/>
        <v/>
      </c>
      <c r="AM2629" t="str">
        <f t="shared" si="1273"/>
        <v/>
      </c>
      <c r="AN2629" t="str">
        <f t="shared" si="1274"/>
        <v>Pharmaceutical</v>
      </c>
      <c r="AO2629" t="str">
        <f t="shared" si="1275"/>
        <v/>
      </c>
      <c r="AP2629" t="str">
        <f t="shared" si="1276"/>
        <v/>
      </c>
    </row>
    <row r="2630" spans="1:42" hidden="1" x14ac:dyDescent="0.35">
      <c r="A2630" s="1">
        <v>465019092001201</v>
      </c>
      <c r="B2630" s="1" t="s">
        <v>591</v>
      </c>
      <c r="C2630" s="1" t="s">
        <v>592</v>
      </c>
      <c r="D2630" s="1">
        <v>2017</v>
      </c>
      <c r="E2630" s="1" t="s">
        <v>618</v>
      </c>
      <c r="F2630" s="1">
        <v>67472</v>
      </c>
      <c r="G2630" s="1" t="s">
        <v>265</v>
      </c>
      <c r="H2630" s="1" t="s">
        <v>102</v>
      </c>
      <c r="I2630" s="1" t="s">
        <v>597</v>
      </c>
      <c r="J2630" s="1">
        <v>2440</v>
      </c>
      <c r="K2630" s="1" t="s">
        <v>345</v>
      </c>
      <c r="L2630" s="1" t="s">
        <v>345</v>
      </c>
      <c r="M2630" s="1"/>
      <c r="N2630" s="1" t="s">
        <v>606</v>
      </c>
      <c r="O2630" s="1" t="str">
        <f t="shared" si="1277"/>
        <v>No</v>
      </c>
      <c r="P2630" s="1" t="s">
        <v>722</v>
      </c>
      <c r="Q2630" s="1">
        <v>140</v>
      </c>
      <c r="R2630" s="1">
        <f t="shared" si="1260"/>
        <v>0</v>
      </c>
      <c r="S2630" s="1">
        <v>140</v>
      </c>
      <c r="T2630" s="1" t="s">
        <v>30</v>
      </c>
      <c r="U2630" s="1">
        <f t="shared" si="1284"/>
        <v>0</v>
      </c>
      <c r="V2630" s="1">
        <f t="shared" si="1284"/>
        <v>0.14000000000000001</v>
      </c>
      <c r="W2630" s="1" t="s">
        <v>231</v>
      </c>
      <c r="X2630" s="1" t="str">
        <f t="shared" si="1272"/>
        <v>No</v>
      </c>
      <c r="AB2630" s="1" t="s">
        <v>441</v>
      </c>
      <c r="AC2630" t="str">
        <f t="shared" si="1283"/>
        <v>No</v>
      </c>
      <c r="AD2630" t="str">
        <f t="shared" si="1265"/>
        <v>No</v>
      </c>
      <c r="AE2630" t="str">
        <f t="shared" si="1266"/>
        <v>No</v>
      </c>
      <c r="AF2630" t="str">
        <f t="shared" si="1267"/>
        <v>No</v>
      </c>
      <c r="AG2630" t="str">
        <f t="shared" si="1268"/>
        <v>Yes</v>
      </c>
      <c r="AH2630" s="1" t="s">
        <v>348</v>
      </c>
      <c r="AI2630" t="s">
        <v>348</v>
      </c>
      <c r="AJ2630" t="str">
        <f t="shared" si="1263"/>
        <v/>
      </c>
      <c r="AK2630" t="str">
        <f t="shared" si="1280"/>
        <v/>
      </c>
      <c r="AL2630" t="str">
        <f t="shared" si="1281"/>
        <v/>
      </c>
      <c r="AM2630" t="str">
        <f t="shared" si="1273"/>
        <v/>
      </c>
      <c r="AN2630" t="str">
        <f t="shared" si="1274"/>
        <v>Pharmaceutical</v>
      </c>
      <c r="AO2630" t="str">
        <f t="shared" si="1275"/>
        <v/>
      </c>
      <c r="AP2630" t="str">
        <f t="shared" si="1276"/>
        <v/>
      </c>
    </row>
    <row r="2631" spans="1:42" hidden="1" x14ac:dyDescent="0.35">
      <c r="A2631" s="1">
        <v>465019092001201</v>
      </c>
      <c r="B2631" s="1" t="s">
        <v>591</v>
      </c>
      <c r="C2631" s="1" t="s">
        <v>592</v>
      </c>
      <c r="D2631" s="1">
        <v>2017</v>
      </c>
      <c r="E2631" s="1" t="s">
        <v>618</v>
      </c>
      <c r="F2631" s="1">
        <v>67457</v>
      </c>
      <c r="G2631" s="1" t="s">
        <v>252</v>
      </c>
      <c r="H2631" s="1" t="s">
        <v>90</v>
      </c>
      <c r="I2631" s="1" t="s">
        <v>597</v>
      </c>
      <c r="J2631" s="1">
        <v>2440</v>
      </c>
      <c r="K2631" s="1" t="s">
        <v>345</v>
      </c>
      <c r="L2631" s="1" t="s">
        <v>553</v>
      </c>
      <c r="M2631" s="1"/>
      <c r="N2631" s="1" t="s">
        <v>606</v>
      </c>
      <c r="O2631" s="1" t="str">
        <f t="shared" si="1277"/>
        <v>No</v>
      </c>
      <c r="P2631" s="1" t="s">
        <v>722</v>
      </c>
      <c r="Q2631" s="1">
        <v>6</v>
      </c>
      <c r="R2631" s="1">
        <f t="shared" si="1260"/>
        <v>0</v>
      </c>
      <c r="S2631" s="1">
        <v>6</v>
      </c>
      <c r="T2631" s="1" t="s">
        <v>30</v>
      </c>
      <c r="U2631" s="1">
        <f t="shared" si="1284"/>
        <v>0</v>
      </c>
      <c r="V2631" s="1">
        <f t="shared" si="1284"/>
        <v>6.0000000000000001E-3</v>
      </c>
      <c r="W2631" s="1" t="s">
        <v>231</v>
      </c>
      <c r="X2631" s="1" t="str">
        <f t="shared" si="1272"/>
        <v>No</v>
      </c>
      <c r="AB2631" t="s">
        <v>428</v>
      </c>
      <c r="AC2631" s="1" t="s">
        <v>349</v>
      </c>
      <c r="AD2631" t="str">
        <f t="shared" si="1265"/>
        <v>Yes</v>
      </c>
      <c r="AE2631" t="str">
        <f t="shared" si="1266"/>
        <v>Yes</v>
      </c>
      <c r="AF2631" t="str">
        <f t="shared" si="1267"/>
        <v>No</v>
      </c>
      <c r="AG2631" t="str">
        <f t="shared" si="1268"/>
        <v>Yes</v>
      </c>
      <c r="AH2631" s="1" t="s">
        <v>348</v>
      </c>
      <c r="AI2631" t="s">
        <v>348</v>
      </c>
      <c r="AJ2631" t="str">
        <f t="shared" si="1263"/>
        <v>Pesticide</v>
      </c>
      <c r="AK2631" t="str">
        <f t="shared" si="1280"/>
        <v>PCP</v>
      </c>
      <c r="AL2631" t="str">
        <f t="shared" si="1281"/>
        <v>Consumer</v>
      </c>
      <c r="AM2631" t="str">
        <f t="shared" si="1273"/>
        <v/>
      </c>
      <c r="AN2631" t="str">
        <f t="shared" si="1274"/>
        <v>Pharmaceutical</v>
      </c>
      <c r="AO2631" t="str">
        <f t="shared" si="1275"/>
        <v/>
      </c>
      <c r="AP2631" t="str">
        <f t="shared" si="1276"/>
        <v/>
      </c>
    </row>
    <row r="2632" spans="1:42" hidden="1" x14ac:dyDescent="0.35">
      <c r="A2632" s="1">
        <v>4087000</v>
      </c>
      <c r="B2632" s="1" t="s">
        <v>3</v>
      </c>
      <c r="C2632" s="1" t="s">
        <v>4</v>
      </c>
      <c r="D2632" s="1">
        <v>2017</v>
      </c>
      <c r="E2632" s="1" t="s">
        <v>618</v>
      </c>
      <c r="F2632" s="1">
        <v>67457</v>
      </c>
      <c r="G2632" s="1" t="s">
        <v>252</v>
      </c>
      <c r="H2632" s="1" t="s">
        <v>90</v>
      </c>
      <c r="I2632" s="1" t="s">
        <v>597</v>
      </c>
      <c r="J2632" s="1">
        <v>2440</v>
      </c>
      <c r="K2632" s="1" t="s">
        <v>345</v>
      </c>
      <c r="L2632" s="1" t="s">
        <v>553</v>
      </c>
      <c r="M2632" s="1"/>
      <c r="N2632" s="1" t="s">
        <v>606</v>
      </c>
      <c r="O2632" s="1" t="str">
        <f t="shared" ref="O2632" si="1285">IF(N2632="&lt;", "No", "Yes")</f>
        <v>No</v>
      </c>
      <c r="P2632" s="1" t="s">
        <v>722</v>
      </c>
      <c r="Q2632" s="1">
        <v>40</v>
      </c>
      <c r="R2632" s="1">
        <f>IF(O2632="No", 0, Q2632)</f>
        <v>0</v>
      </c>
      <c r="S2632" s="1">
        <v>6</v>
      </c>
      <c r="T2632" s="1" t="s">
        <v>30</v>
      </c>
      <c r="U2632" s="1">
        <f>R2632/1000</f>
        <v>0</v>
      </c>
      <c r="V2632" s="1">
        <f>S2632/1000</f>
        <v>6.0000000000000001E-3</v>
      </c>
      <c r="W2632" s="1" t="s">
        <v>231</v>
      </c>
      <c r="X2632" s="1" t="str">
        <f t="shared" si="1272"/>
        <v>No</v>
      </c>
      <c r="AB2632" t="s">
        <v>428</v>
      </c>
      <c r="AC2632" s="1" t="s">
        <v>349</v>
      </c>
      <c r="AD2632" t="str">
        <f>IF(ISNUMBER(SEARCH("Personal_care", AB2632)), "Yes", "No")</f>
        <v>Yes</v>
      </c>
      <c r="AE2632" t="str">
        <f>IF(ISNUMBER(SEARCH("Consumer_use", AB2632)), "Yes", "No")</f>
        <v>Yes</v>
      </c>
      <c r="AF2632" t="str">
        <f>IF(ISNUMBER(SEARCH("Industrial_manufacturing", AB2632)), "Yes", "No")</f>
        <v>No</v>
      </c>
      <c r="AG2632" t="str">
        <f>IF(ISNUMBER(SEARCH("Drug", AB2632)), "Yes", "No")</f>
        <v>Yes</v>
      </c>
      <c r="AH2632" s="1" t="s">
        <v>348</v>
      </c>
      <c r="AI2632" t="s">
        <v>348</v>
      </c>
      <c r="AJ2632" t="str">
        <f>IF(AC2632="Yes", "Pesticide", "")</f>
        <v>Pesticide</v>
      </c>
      <c r="AK2632" t="str">
        <f>IF(AD2632="Yes", "PCP", "")</f>
        <v>PCP</v>
      </c>
      <c r="AL2632" t="str">
        <f>IF(AE2632="Yes", "Consumer", "")</f>
        <v>Consumer</v>
      </c>
      <c r="AM2632" t="str">
        <f>IF(AF2632="Yes", "Industrial", "")</f>
        <v/>
      </c>
      <c r="AN2632" t="str">
        <f>IF(AG2632="Yes", "Pharmaceutical", "")</f>
        <v>Pharmaceutical</v>
      </c>
      <c r="AO2632" t="str">
        <f>IF(AH2632="Yes", "PAH", "")</f>
        <v/>
      </c>
      <c r="AP2632" t="str">
        <f>IF(AI2632="Yes", "Other", "")</f>
        <v/>
      </c>
    </row>
  </sheetData>
  <autoFilter ref="A1:GZ2632" xr:uid="{BBBD35AC-20EB-435A-AF71-497EE91533D4}">
    <filterColumn colId="4">
      <filters>
        <filter val="Water"/>
      </filters>
    </filterColumn>
    <filterColumn colId="6">
      <filters>
        <filter val="Meprobamate"/>
        <filter val="Nicotine"/>
      </filters>
    </filterColumn>
    <filterColumn colId="13">
      <filters blank="1">
        <filter val="E"/>
      </filters>
    </filterColumn>
    <sortState xmlns:xlrd2="http://schemas.microsoft.com/office/spreadsheetml/2017/richdata2" ref="A2:BB2409">
      <sortCondition ref="C1:C2632"/>
    </sortState>
  </autoFilter>
  <conditionalFormatting sqref="G2632:G1048576 G2573 G1934:G1936 G2060 G2402 G2489 G1973 G220:G221 G395:G396 G571:G572 G747:G748 G923:G924 G1099:G1100 G1274:G1275 G1449:G1450 G1624:G1625 G1800:G1801 G1970:G1971 G226 G473 G673 G897 G1129 G1576 G1784 G1975:G2004 G2217 G2409 G185:G191 G2006 G2008:G2009 G242 G565 G577 G937 G1169 G1233 G1608 G1831 G1952:G1968 G2031 G2425 G238 G584 G795 G959 G1161 G1246 G1614 G1837 G2045 G2135:G2141 G2229 G2421 G1:G52 G204:G210 G240 G590 G965 G1165 G1258 G1628 G1843 G2051 G2231:G2233 G2423 G128 G234 G617 G984 G1000:G1006 G1152:G1153 G1312 G1647 G1862 G2078 G2225 G2417 G59 G231 G496:G502 G1938:G1950">
    <cfRule type="duplicateValues" dxfId="187" priority="296"/>
  </conditionalFormatting>
  <conditionalFormatting sqref="E1934 W1934 T1934 K1934:K1962 L1942:M1944 L1947:M1947 A357:G357 N2628:N2630 O2626:O2630 T2626 G2059:G2060 G2146 G2488:G2489 G2572 M2632 I357:O357 L1934:M1940 L2019:M2022 L2105:M2108 L2191:M2194 L2277:M2280 L2361:M2364 L2447:M2450 L2531:M2534 O1934:O1959 O2608:O2615 D2631:O2631 Q2626:R2631 P2608:P2631 U2015:U2018 U2020:U2025 V2015:V2025 U2614:U2615 Q2616:U2616 W2616:X2616 V2614:V2616 Q2625:U2625 W2625:X2625 U2626:U2627 V2625:V2627 Q1849:U1872 Q1873:X1893 U1935:U1959 U2276 U2278:U2298 V2276:V2298 U2325:U2360 U2362:U2371 V2325:V2371 U2446 V2446:V2447 H2216:H2217 H2221 H2224 S2142:S2143 S2149:S2150 N2142 N2146 Q2617:X2624 O2632:P2632 A2632 N2004 N2401 X2106:X2190 U2106:V2190 S2146:S2147 P1849:P1959 W1894:X1933 V1894:V1959 Q1894:U1933 X2020:X2104 U2026:V2104 K2019:K2046 W2027:W2035 V1830:X1872 X2448:X2530 U2448:V2530 X2278:X2360 U2299:V2324 P357:X420 X2532:X2615 U2532:V2613 X2362:X2446 U2372:V2445 K2361:K2388 L2379:M2389 X2192:X2276 U2192:V2275 C2019:C2615 D2020:E2615 K2191:K2218 L2209:M2219 A1935:E2018 X1935:X2018 U1960:V2014 O1960:P2607 R1934:R2615 G1984 G1997:G2003 G2217 G2409 G2005 G2456 G2475 G2560:G2566 G2007 G1951 G2181 G2345 G2568 G2028 G2185 G2524 G2534:G2539 D2626:M2630 G1961:G1967 G2031 G2425 G2045 G2135:G2141 G2229 G2421 G2049 G2264:G2265 G2448:G2449 A1830:U1848 G2051 G2231:G2233 G2423 G2078 G2225 G2417 C2626:C2632 U2628:V2632 X2626:X2632 A1849:O1933 G2105:G2111 G1937 G2177 G2236 G2308:G2316 G2401:G2404 G2541:G2547 D2616:O2625 A1:X356 A358:O420 A421:X1829 G1974:G1975 G2214 G2324 G2516">
    <cfRule type="containsText" dxfId="186" priority="284" operator="containsText" text="#REF!">
      <formula>NOT(ISERROR(SEARCH("#REF!",A1)))</formula>
    </cfRule>
  </conditionalFormatting>
  <conditionalFormatting sqref="A1934:D1934">
    <cfRule type="containsText" dxfId="185" priority="283" operator="containsText" text="#REF!">
      <formula>NOT(ISERROR(SEARCH("#REF!",A1934)))</formula>
    </cfRule>
  </conditionalFormatting>
  <conditionalFormatting sqref="X1934">
    <cfRule type="containsText" dxfId="184" priority="281" operator="containsText" text="#REF!">
      <formula>NOT(ISERROR(SEARCH("#REF!",X1934)))</formula>
    </cfRule>
  </conditionalFormatting>
  <conditionalFormatting sqref="U1934">
    <cfRule type="containsText" dxfId="183" priority="280" operator="containsText" text="#REF!">
      <formula>NOT(ISERROR(SEARCH("#REF!",U1934)))</formula>
    </cfRule>
  </conditionalFormatting>
  <conditionalFormatting sqref="V2105 V2191 V2531">
    <cfRule type="containsText" dxfId="182" priority="279" operator="containsText" text="#REF!">
      <formula>NOT(ISERROR(SEARCH("#REF!",V2105)))</formula>
    </cfRule>
  </conditionalFormatting>
  <conditionalFormatting sqref="W1935">
    <cfRule type="containsText" dxfId="181" priority="274" operator="containsText" text="#REF!">
      <formula>NOT(ISERROR(SEARCH("#REF!",W1935)))</formula>
    </cfRule>
  </conditionalFormatting>
  <conditionalFormatting sqref="W1936">
    <cfRule type="containsText" dxfId="180" priority="273" operator="containsText" text="#REF!">
      <formula>NOT(ISERROR(SEARCH("#REF!",W1936)))</formula>
    </cfRule>
  </conditionalFormatting>
  <conditionalFormatting sqref="W1937">
    <cfRule type="containsText" dxfId="179" priority="272" operator="containsText" text="#REF!">
      <formula>NOT(ISERROR(SEARCH("#REF!",W1937)))</formula>
    </cfRule>
  </conditionalFormatting>
  <conditionalFormatting sqref="W1938">
    <cfRule type="containsText" dxfId="178" priority="271" operator="containsText" text="#REF!">
      <formula>NOT(ISERROR(SEARCH("#REF!",W1938)))</formula>
    </cfRule>
  </conditionalFormatting>
  <conditionalFormatting sqref="W1939">
    <cfRule type="containsText" dxfId="177" priority="270" operator="containsText" text="#REF!">
      <formula>NOT(ISERROR(SEARCH("#REF!",W1939)))</formula>
    </cfRule>
  </conditionalFormatting>
  <conditionalFormatting sqref="W1940">
    <cfRule type="containsText" dxfId="176" priority="269" operator="containsText" text="#REF!">
      <formula>NOT(ISERROR(SEARCH("#REF!",W1940)))</formula>
    </cfRule>
  </conditionalFormatting>
  <conditionalFormatting sqref="W1941">
    <cfRule type="containsText" dxfId="175" priority="268" operator="containsText" text="#REF!">
      <formula>NOT(ISERROR(SEARCH("#REF!",W1941)))</formula>
    </cfRule>
  </conditionalFormatting>
  <conditionalFormatting sqref="W1942:W1951">
    <cfRule type="containsText" dxfId="174" priority="267" operator="containsText" text="#REF!">
      <formula>NOT(ISERROR(SEARCH("#REF!",W1942)))</formula>
    </cfRule>
  </conditionalFormatting>
  <conditionalFormatting sqref="L1949:M1950 L1952:M1963">
    <cfRule type="containsText" dxfId="173" priority="263" operator="containsText" text="#REF!">
      <formula>NOT(ISERROR(SEARCH("#REF!",L1949)))</formula>
    </cfRule>
  </conditionalFormatting>
  <conditionalFormatting sqref="L1941:M1941">
    <cfRule type="containsText" dxfId="172" priority="262" operator="containsText" text="#REF!">
      <formula>NOT(ISERROR(SEARCH("#REF!",L1941)))</formula>
    </cfRule>
  </conditionalFormatting>
  <conditionalFormatting sqref="L1945:M1945">
    <cfRule type="containsText" dxfId="171" priority="261" operator="containsText" text="#REF!">
      <formula>NOT(ISERROR(SEARCH("#REF!",L1945)))</formula>
    </cfRule>
  </conditionalFormatting>
  <conditionalFormatting sqref="L1946:M1946">
    <cfRule type="containsText" dxfId="170" priority="260" operator="containsText" text="#REF!">
      <formula>NOT(ISERROR(SEARCH("#REF!",L1946)))</formula>
    </cfRule>
  </conditionalFormatting>
  <conditionalFormatting sqref="L1948:M1948">
    <cfRule type="containsText" dxfId="169" priority="259" operator="containsText" text="#REF!">
      <formula>NOT(ISERROR(SEARCH("#REF!",L1948)))</formula>
    </cfRule>
  </conditionalFormatting>
  <conditionalFormatting sqref="L1951:M1951">
    <cfRule type="containsText" dxfId="168" priority="258" operator="containsText" text="#REF!">
      <formula>NOT(ISERROR(SEARCH("#REF!",L1951)))</formula>
    </cfRule>
  </conditionalFormatting>
  <conditionalFormatting sqref="E2019">
    <cfRule type="containsText" dxfId="167" priority="256" operator="containsText" text="#REF!">
      <formula>NOT(ISERROR(SEARCH("#REF!",E2019)))</formula>
    </cfRule>
  </conditionalFormatting>
  <conditionalFormatting sqref="D2019">
    <cfRule type="containsText" dxfId="166" priority="255" operator="containsText" text="#REF!">
      <formula>NOT(ISERROR(SEARCH("#REF!",D2019)))</formula>
    </cfRule>
  </conditionalFormatting>
  <conditionalFormatting sqref="W2019 T2019 L2023:M2025 L2027:M2029">
    <cfRule type="containsText" dxfId="165" priority="252" operator="containsText" text="#REF!">
      <formula>NOT(ISERROR(SEARCH("#REF!",L2019)))</formula>
    </cfRule>
  </conditionalFormatting>
  <conditionalFormatting sqref="X2019">
    <cfRule type="containsText" dxfId="164" priority="250" operator="containsText" text="#REF!">
      <formula>NOT(ISERROR(SEARCH("#REF!",X2019)))</formula>
    </cfRule>
  </conditionalFormatting>
  <conditionalFormatting sqref="U2019">
    <cfRule type="containsText" dxfId="163" priority="249" operator="containsText" text="#REF!">
      <formula>NOT(ISERROR(SEARCH("#REF!",U2019)))</formula>
    </cfRule>
  </conditionalFormatting>
  <conditionalFormatting sqref="W2020">
    <cfRule type="containsText" dxfId="162" priority="245" operator="containsText" text="#REF!">
      <formula>NOT(ISERROR(SEARCH("#REF!",W2020)))</formula>
    </cfRule>
  </conditionalFormatting>
  <conditionalFormatting sqref="W2021">
    <cfRule type="containsText" dxfId="161" priority="244" operator="containsText" text="#REF!">
      <formula>NOT(ISERROR(SEARCH("#REF!",W2021)))</formula>
    </cfRule>
  </conditionalFormatting>
  <conditionalFormatting sqref="W2022">
    <cfRule type="containsText" dxfId="160" priority="243" operator="containsText" text="#REF!">
      <formula>NOT(ISERROR(SEARCH("#REF!",W2022)))</formula>
    </cfRule>
  </conditionalFormatting>
  <conditionalFormatting sqref="W2023">
    <cfRule type="containsText" dxfId="159" priority="242" operator="containsText" text="#REF!">
      <formula>NOT(ISERROR(SEARCH("#REF!",W2023)))</formula>
    </cfRule>
  </conditionalFormatting>
  <conditionalFormatting sqref="W2024">
    <cfRule type="containsText" dxfId="158" priority="241" operator="containsText" text="#REF!">
      <formula>NOT(ISERROR(SEARCH("#REF!",W2024)))</formula>
    </cfRule>
  </conditionalFormatting>
  <conditionalFormatting sqref="W2025">
    <cfRule type="containsText" dxfId="157" priority="240" operator="containsText" text="#REF!">
      <formula>NOT(ISERROR(SEARCH("#REF!",W2025)))</formula>
    </cfRule>
  </conditionalFormatting>
  <conditionalFormatting sqref="W2026">
    <cfRule type="containsText" dxfId="156" priority="239" operator="containsText" text="#REF!">
      <formula>NOT(ISERROR(SEARCH("#REF!",W2026)))</formula>
    </cfRule>
  </conditionalFormatting>
  <conditionalFormatting sqref="L2033:M2034 L2036:M2047">
    <cfRule type="containsText" dxfId="155" priority="234" operator="containsText" text="#REF!">
      <formula>NOT(ISERROR(SEARCH("#REF!",L2033)))</formula>
    </cfRule>
  </conditionalFormatting>
  <conditionalFormatting sqref="L2026:M2026">
    <cfRule type="containsText" dxfId="154" priority="233" operator="containsText" text="#REF!">
      <formula>NOT(ISERROR(SEARCH("#REF!",L2026)))</formula>
    </cfRule>
  </conditionalFormatting>
  <conditionalFormatting sqref="L2030:M2030">
    <cfRule type="containsText" dxfId="153" priority="232" operator="containsText" text="#REF!">
      <formula>NOT(ISERROR(SEARCH("#REF!",L2030)))</formula>
    </cfRule>
  </conditionalFormatting>
  <conditionalFormatting sqref="L2031:M2031">
    <cfRule type="containsText" dxfId="152" priority="231" operator="containsText" text="#REF!">
      <formula>NOT(ISERROR(SEARCH("#REF!",L2031)))</formula>
    </cfRule>
  </conditionalFormatting>
  <conditionalFormatting sqref="L2032:M2032">
    <cfRule type="containsText" dxfId="151" priority="230" operator="containsText" text="#REF!">
      <formula>NOT(ISERROR(SEARCH("#REF!",L2032)))</formula>
    </cfRule>
  </conditionalFormatting>
  <conditionalFormatting sqref="L2035:M2035">
    <cfRule type="containsText" dxfId="150" priority="229" operator="containsText" text="#REF!">
      <formula>NOT(ISERROR(SEARCH("#REF!",L2035)))</formula>
    </cfRule>
  </conditionalFormatting>
  <conditionalFormatting sqref="W2105 T2105 K2105:K2133 L2109:M2111 L2113:M2115 L2118:M2118">
    <cfRule type="containsText" dxfId="149" priority="227" operator="containsText" text="#REF!">
      <formula>NOT(ISERROR(SEARCH("#REF!",K2105)))</formula>
    </cfRule>
  </conditionalFormatting>
  <conditionalFormatting sqref="X2105">
    <cfRule type="containsText" dxfId="148" priority="225" operator="containsText" text="#REF!">
      <formula>NOT(ISERROR(SEARCH("#REF!",X2105)))</formula>
    </cfRule>
  </conditionalFormatting>
  <conditionalFormatting sqref="U2105">
    <cfRule type="containsText" dxfId="147" priority="224" operator="containsText" text="#REF!">
      <formula>NOT(ISERROR(SEARCH("#REF!",U2105)))</formula>
    </cfRule>
  </conditionalFormatting>
  <conditionalFormatting sqref="W2106">
    <cfRule type="containsText" dxfId="146" priority="220" operator="containsText" text="#REF!">
      <formula>NOT(ISERROR(SEARCH("#REF!",W2106)))</formula>
    </cfRule>
  </conditionalFormatting>
  <conditionalFormatting sqref="W2107">
    <cfRule type="containsText" dxfId="145" priority="219" operator="containsText" text="#REF!">
      <formula>NOT(ISERROR(SEARCH("#REF!",W2107)))</formula>
    </cfRule>
  </conditionalFormatting>
  <conditionalFormatting sqref="W2108">
    <cfRule type="containsText" dxfId="144" priority="218" operator="containsText" text="#REF!">
      <formula>NOT(ISERROR(SEARCH("#REF!",W2108)))</formula>
    </cfRule>
  </conditionalFormatting>
  <conditionalFormatting sqref="W2109">
    <cfRule type="containsText" dxfId="143" priority="217" operator="containsText" text="#REF!">
      <formula>NOT(ISERROR(SEARCH("#REF!",W2109)))</formula>
    </cfRule>
  </conditionalFormatting>
  <conditionalFormatting sqref="W2110">
    <cfRule type="containsText" dxfId="142" priority="216" operator="containsText" text="#REF!">
      <formula>NOT(ISERROR(SEARCH("#REF!",W2110)))</formula>
    </cfRule>
  </conditionalFormatting>
  <conditionalFormatting sqref="W2111">
    <cfRule type="containsText" dxfId="141" priority="215" operator="containsText" text="#REF!">
      <formula>NOT(ISERROR(SEARCH("#REF!",W2111)))</formula>
    </cfRule>
  </conditionalFormatting>
  <conditionalFormatting sqref="W2112">
    <cfRule type="containsText" dxfId="140" priority="214" operator="containsText" text="#REF!">
      <formula>NOT(ISERROR(SEARCH("#REF!",W2112)))</formula>
    </cfRule>
  </conditionalFormatting>
  <conditionalFormatting sqref="W2113:W2122">
    <cfRule type="containsText" dxfId="139" priority="213" operator="containsText" text="#REF!">
      <formula>NOT(ISERROR(SEARCH("#REF!",W2113)))</formula>
    </cfRule>
  </conditionalFormatting>
  <conditionalFormatting sqref="L2120:M2121 L2123:M2134">
    <cfRule type="containsText" dxfId="138" priority="209" operator="containsText" text="#REF!">
      <formula>NOT(ISERROR(SEARCH("#REF!",L2120)))</formula>
    </cfRule>
  </conditionalFormatting>
  <conditionalFormatting sqref="L2112:M2112">
    <cfRule type="containsText" dxfId="137" priority="208" operator="containsText" text="#REF!">
      <formula>NOT(ISERROR(SEARCH("#REF!",L2112)))</formula>
    </cfRule>
  </conditionalFormatting>
  <conditionalFormatting sqref="L2116:M2116">
    <cfRule type="containsText" dxfId="136" priority="207" operator="containsText" text="#REF!">
      <formula>NOT(ISERROR(SEARCH("#REF!",L2116)))</formula>
    </cfRule>
  </conditionalFormatting>
  <conditionalFormatting sqref="L2117:M2117">
    <cfRule type="containsText" dxfId="135" priority="206" operator="containsText" text="#REF!">
      <formula>NOT(ISERROR(SEARCH("#REF!",L2117)))</formula>
    </cfRule>
  </conditionalFormatting>
  <conditionalFormatting sqref="L2119:M2119">
    <cfRule type="containsText" dxfId="134" priority="205" operator="containsText" text="#REF!">
      <formula>NOT(ISERROR(SEARCH("#REF!",L2119)))</formula>
    </cfRule>
  </conditionalFormatting>
  <conditionalFormatting sqref="L2122:M2122">
    <cfRule type="containsText" dxfId="133" priority="204" operator="containsText" text="#REF!">
      <formula>NOT(ISERROR(SEARCH("#REF!",L2122)))</formula>
    </cfRule>
  </conditionalFormatting>
  <conditionalFormatting sqref="W2191 T2191 L2195:M2197 L2199:M2201 L2204:M2204">
    <cfRule type="containsText" dxfId="132" priority="200" operator="containsText" text="#REF!">
      <formula>NOT(ISERROR(SEARCH("#REF!",L2191)))</formula>
    </cfRule>
  </conditionalFormatting>
  <conditionalFormatting sqref="X2191">
    <cfRule type="containsText" dxfId="131" priority="198" operator="containsText" text="#REF!">
      <formula>NOT(ISERROR(SEARCH("#REF!",X2191)))</formula>
    </cfRule>
  </conditionalFormatting>
  <conditionalFormatting sqref="U2191">
    <cfRule type="containsText" dxfId="130" priority="197" operator="containsText" text="#REF!">
      <formula>NOT(ISERROR(SEARCH("#REF!",U2191)))</formula>
    </cfRule>
  </conditionalFormatting>
  <conditionalFormatting sqref="W2192">
    <cfRule type="containsText" dxfId="129" priority="193" operator="containsText" text="#REF!">
      <formula>NOT(ISERROR(SEARCH("#REF!",W2192)))</formula>
    </cfRule>
  </conditionalFormatting>
  <conditionalFormatting sqref="W2193">
    <cfRule type="containsText" dxfId="128" priority="192" operator="containsText" text="#REF!">
      <formula>NOT(ISERROR(SEARCH("#REF!",W2193)))</formula>
    </cfRule>
  </conditionalFormatting>
  <conditionalFormatting sqref="W2194">
    <cfRule type="containsText" dxfId="127" priority="191" operator="containsText" text="#REF!">
      <formula>NOT(ISERROR(SEARCH("#REF!",W2194)))</formula>
    </cfRule>
  </conditionalFormatting>
  <conditionalFormatting sqref="W2195">
    <cfRule type="containsText" dxfId="126" priority="190" operator="containsText" text="#REF!">
      <formula>NOT(ISERROR(SEARCH("#REF!",W2195)))</formula>
    </cfRule>
  </conditionalFormatting>
  <conditionalFormatting sqref="W2196">
    <cfRule type="containsText" dxfId="125" priority="189" operator="containsText" text="#REF!">
      <formula>NOT(ISERROR(SEARCH("#REF!",W2196)))</formula>
    </cfRule>
  </conditionalFormatting>
  <conditionalFormatting sqref="W2197">
    <cfRule type="containsText" dxfId="124" priority="188" operator="containsText" text="#REF!">
      <formula>NOT(ISERROR(SEARCH("#REF!",W2197)))</formula>
    </cfRule>
  </conditionalFormatting>
  <conditionalFormatting sqref="W2198">
    <cfRule type="containsText" dxfId="123" priority="187" operator="containsText" text="#REF!">
      <formula>NOT(ISERROR(SEARCH("#REF!",W2198)))</formula>
    </cfRule>
  </conditionalFormatting>
  <conditionalFormatting sqref="W2199:W2208">
    <cfRule type="containsText" dxfId="122" priority="186" operator="containsText" text="#REF!">
      <formula>NOT(ISERROR(SEARCH("#REF!",W2199)))</formula>
    </cfRule>
  </conditionalFormatting>
  <conditionalFormatting sqref="L2206:M2207">
    <cfRule type="containsText" dxfId="121" priority="182" operator="containsText" text="#REF!">
      <formula>NOT(ISERROR(SEARCH("#REF!",L2206)))</formula>
    </cfRule>
  </conditionalFormatting>
  <conditionalFormatting sqref="L2198:M2198">
    <cfRule type="containsText" dxfId="120" priority="181" operator="containsText" text="#REF!">
      <formula>NOT(ISERROR(SEARCH("#REF!",L2198)))</formula>
    </cfRule>
  </conditionalFormatting>
  <conditionalFormatting sqref="L2202:M2202">
    <cfRule type="containsText" dxfId="119" priority="180" operator="containsText" text="#REF!">
      <formula>NOT(ISERROR(SEARCH("#REF!",L2202)))</formula>
    </cfRule>
  </conditionalFormatting>
  <conditionalFormatting sqref="L2203:M2203">
    <cfRule type="containsText" dxfId="118" priority="179" operator="containsText" text="#REF!">
      <formula>NOT(ISERROR(SEARCH("#REF!",L2203)))</formula>
    </cfRule>
  </conditionalFormatting>
  <conditionalFormatting sqref="L2205:M2205">
    <cfRule type="containsText" dxfId="117" priority="178" operator="containsText" text="#REF!">
      <formula>NOT(ISERROR(SEARCH("#REF!",L2205)))</formula>
    </cfRule>
  </conditionalFormatting>
  <conditionalFormatting sqref="L2208:M2208">
    <cfRule type="containsText" dxfId="116" priority="177" operator="containsText" text="#REF!">
      <formula>NOT(ISERROR(SEARCH("#REF!",L2208)))</formula>
    </cfRule>
  </conditionalFormatting>
  <conditionalFormatting sqref="W2277 T2277 K2277:K2305 L2281:M2283 L2285:M2287 L2290:M2290">
    <cfRule type="containsText" dxfId="115" priority="175" operator="containsText" text="#REF!">
      <formula>NOT(ISERROR(SEARCH("#REF!",K2277)))</formula>
    </cfRule>
  </conditionalFormatting>
  <conditionalFormatting sqref="X2277">
    <cfRule type="containsText" dxfId="114" priority="173" operator="containsText" text="#REF!">
      <formula>NOT(ISERROR(SEARCH("#REF!",X2277)))</formula>
    </cfRule>
  </conditionalFormatting>
  <conditionalFormatting sqref="U2277">
    <cfRule type="containsText" dxfId="113" priority="172" operator="containsText" text="#REF!">
      <formula>NOT(ISERROR(SEARCH("#REF!",U2277)))</formula>
    </cfRule>
  </conditionalFormatting>
  <conditionalFormatting sqref="W2278">
    <cfRule type="containsText" dxfId="112" priority="168" operator="containsText" text="#REF!">
      <formula>NOT(ISERROR(SEARCH("#REF!",W2278)))</formula>
    </cfRule>
  </conditionalFormatting>
  <conditionalFormatting sqref="W2279">
    <cfRule type="containsText" dxfId="111" priority="167" operator="containsText" text="#REF!">
      <formula>NOT(ISERROR(SEARCH("#REF!",W2279)))</formula>
    </cfRule>
  </conditionalFormatting>
  <conditionalFormatting sqref="W2280">
    <cfRule type="containsText" dxfId="110" priority="166" operator="containsText" text="#REF!">
      <formula>NOT(ISERROR(SEARCH("#REF!",W2280)))</formula>
    </cfRule>
  </conditionalFormatting>
  <conditionalFormatting sqref="W2281">
    <cfRule type="containsText" dxfId="109" priority="165" operator="containsText" text="#REF!">
      <formula>NOT(ISERROR(SEARCH("#REF!",W2281)))</formula>
    </cfRule>
  </conditionalFormatting>
  <conditionalFormatting sqref="W2282">
    <cfRule type="containsText" dxfId="108" priority="164" operator="containsText" text="#REF!">
      <formula>NOT(ISERROR(SEARCH("#REF!",W2282)))</formula>
    </cfRule>
  </conditionalFormatting>
  <conditionalFormatting sqref="W2283">
    <cfRule type="containsText" dxfId="107" priority="163" operator="containsText" text="#REF!">
      <formula>NOT(ISERROR(SEARCH("#REF!",W2283)))</formula>
    </cfRule>
  </conditionalFormatting>
  <conditionalFormatting sqref="W2284">
    <cfRule type="containsText" dxfId="106" priority="162" operator="containsText" text="#REF!">
      <formula>NOT(ISERROR(SEARCH("#REF!",W2284)))</formula>
    </cfRule>
  </conditionalFormatting>
  <conditionalFormatting sqref="W2285:W2294">
    <cfRule type="containsText" dxfId="105" priority="161" operator="containsText" text="#REF!">
      <formula>NOT(ISERROR(SEARCH("#REF!",W2285)))</formula>
    </cfRule>
  </conditionalFormatting>
  <conditionalFormatting sqref="L2292:M2293 L2295:M2305">
    <cfRule type="containsText" dxfId="104" priority="157" operator="containsText" text="#REF!">
      <formula>NOT(ISERROR(SEARCH("#REF!",L2292)))</formula>
    </cfRule>
  </conditionalFormatting>
  <conditionalFormatting sqref="L2284:M2284">
    <cfRule type="containsText" dxfId="103" priority="156" operator="containsText" text="#REF!">
      <formula>NOT(ISERROR(SEARCH("#REF!",L2284)))</formula>
    </cfRule>
  </conditionalFormatting>
  <conditionalFormatting sqref="L2288:M2288">
    <cfRule type="containsText" dxfId="102" priority="155" operator="containsText" text="#REF!">
      <formula>NOT(ISERROR(SEARCH("#REF!",L2288)))</formula>
    </cfRule>
  </conditionalFormatting>
  <conditionalFormatting sqref="L2289:M2289">
    <cfRule type="containsText" dxfId="101" priority="154" operator="containsText" text="#REF!">
      <formula>NOT(ISERROR(SEARCH("#REF!",L2289)))</formula>
    </cfRule>
  </conditionalFormatting>
  <conditionalFormatting sqref="L2291:M2291">
    <cfRule type="containsText" dxfId="100" priority="153" operator="containsText" text="#REF!">
      <formula>NOT(ISERROR(SEARCH("#REF!",L2291)))</formula>
    </cfRule>
  </conditionalFormatting>
  <conditionalFormatting sqref="L2294:M2294">
    <cfRule type="containsText" dxfId="99" priority="152" operator="containsText" text="#REF!">
      <formula>NOT(ISERROR(SEARCH("#REF!",L2294)))</formula>
    </cfRule>
  </conditionalFormatting>
  <conditionalFormatting sqref="W2361 T2361 L2365:M2367 L2369:M2371 L2374:M2374">
    <cfRule type="containsText" dxfId="98" priority="148" operator="containsText" text="#REF!">
      <formula>NOT(ISERROR(SEARCH("#REF!",L2361)))</formula>
    </cfRule>
  </conditionalFormatting>
  <conditionalFormatting sqref="X2361">
    <cfRule type="containsText" dxfId="97" priority="146" operator="containsText" text="#REF!">
      <formula>NOT(ISERROR(SEARCH("#REF!",X2361)))</formula>
    </cfRule>
  </conditionalFormatting>
  <conditionalFormatting sqref="U2361">
    <cfRule type="containsText" dxfId="96" priority="145" operator="containsText" text="#REF!">
      <formula>NOT(ISERROR(SEARCH("#REF!",U2361)))</formula>
    </cfRule>
  </conditionalFormatting>
  <conditionalFormatting sqref="W2362">
    <cfRule type="containsText" dxfId="95" priority="141" operator="containsText" text="#REF!">
      <formula>NOT(ISERROR(SEARCH("#REF!",W2362)))</formula>
    </cfRule>
  </conditionalFormatting>
  <conditionalFormatting sqref="W2363">
    <cfRule type="containsText" dxfId="94" priority="140" operator="containsText" text="#REF!">
      <formula>NOT(ISERROR(SEARCH("#REF!",W2363)))</formula>
    </cfRule>
  </conditionalFormatting>
  <conditionalFormatting sqref="W2364">
    <cfRule type="containsText" dxfId="93" priority="139" operator="containsText" text="#REF!">
      <formula>NOT(ISERROR(SEARCH("#REF!",W2364)))</formula>
    </cfRule>
  </conditionalFormatting>
  <conditionalFormatting sqref="W2365">
    <cfRule type="containsText" dxfId="92" priority="138" operator="containsText" text="#REF!">
      <formula>NOT(ISERROR(SEARCH("#REF!",W2365)))</formula>
    </cfRule>
  </conditionalFormatting>
  <conditionalFormatting sqref="W2366">
    <cfRule type="containsText" dxfId="91" priority="137" operator="containsText" text="#REF!">
      <formula>NOT(ISERROR(SEARCH("#REF!",W2366)))</formula>
    </cfRule>
  </conditionalFormatting>
  <conditionalFormatting sqref="W2367">
    <cfRule type="containsText" dxfId="90" priority="136" operator="containsText" text="#REF!">
      <formula>NOT(ISERROR(SEARCH("#REF!",W2367)))</formula>
    </cfRule>
  </conditionalFormatting>
  <conditionalFormatting sqref="W2368">
    <cfRule type="containsText" dxfId="89" priority="135" operator="containsText" text="#REF!">
      <formula>NOT(ISERROR(SEARCH("#REF!",W2368)))</formula>
    </cfRule>
  </conditionalFormatting>
  <conditionalFormatting sqref="W2369:W2378">
    <cfRule type="containsText" dxfId="88" priority="134" operator="containsText" text="#REF!">
      <formula>NOT(ISERROR(SEARCH("#REF!",W2369)))</formula>
    </cfRule>
  </conditionalFormatting>
  <conditionalFormatting sqref="L2376:M2377">
    <cfRule type="containsText" dxfId="87" priority="130" operator="containsText" text="#REF!">
      <formula>NOT(ISERROR(SEARCH("#REF!",L2376)))</formula>
    </cfRule>
  </conditionalFormatting>
  <conditionalFormatting sqref="L2368:M2368">
    <cfRule type="containsText" dxfId="86" priority="129" operator="containsText" text="#REF!">
      <formula>NOT(ISERROR(SEARCH("#REF!",L2368)))</formula>
    </cfRule>
  </conditionalFormatting>
  <conditionalFormatting sqref="L2372:M2372">
    <cfRule type="containsText" dxfId="85" priority="128" operator="containsText" text="#REF!">
      <formula>NOT(ISERROR(SEARCH("#REF!",L2372)))</formula>
    </cfRule>
  </conditionalFormatting>
  <conditionalFormatting sqref="L2373:M2373">
    <cfRule type="containsText" dxfId="84" priority="127" operator="containsText" text="#REF!">
      <formula>NOT(ISERROR(SEARCH("#REF!",L2373)))</formula>
    </cfRule>
  </conditionalFormatting>
  <conditionalFormatting sqref="L2375:M2375">
    <cfRule type="containsText" dxfId="83" priority="126" operator="containsText" text="#REF!">
      <formula>NOT(ISERROR(SEARCH("#REF!",L2375)))</formula>
    </cfRule>
  </conditionalFormatting>
  <conditionalFormatting sqref="L2378:M2378">
    <cfRule type="containsText" dxfId="82" priority="125" operator="containsText" text="#REF!">
      <formula>NOT(ISERROR(SEARCH("#REF!",L2378)))</formula>
    </cfRule>
  </conditionalFormatting>
  <conditionalFormatting sqref="W2447 T2447 K2447:K2475 L2451:M2453 L2455:M2457 L2460:M2460">
    <cfRule type="containsText" dxfId="81" priority="122" operator="containsText" text="#REF!">
      <formula>NOT(ISERROR(SEARCH("#REF!",K2447)))</formula>
    </cfRule>
  </conditionalFormatting>
  <conditionalFormatting sqref="X2447">
    <cfRule type="containsText" dxfId="80" priority="120" operator="containsText" text="#REF!">
      <formula>NOT(ISERROR(SEARCH("#REF!",X2447)))</formula>
    </cfRule>
  </conditionalFormatting>
  <conditionalFormatting sqref="U2447">
    <cfRule type="containsText" dxfId="79" priority="119" operator="containsText" text="#REF!">
      <formula>NOT(ISERROR(SEARCH("#REF!",U2447)))</formula>
    </cfRule>
  </conditionalFormatting>
  <conditionalFormatting sqref="W2448">
    <cfRule type="containsText" dxfId="78" priority="115" operator="containsText" text="#REF!">
      <formula>NOT(ISERROR(SEARCH("#REF!",W2448)))</formula>
    </cfRule>
  </conditionalFormatting>
  <conditionalFormatting sqref="W2449">
    <cfRule type="containsText" dxfId="77" priority="114" operator="containsText" text="#REF!">
      <formula>NOT(ISERROR(SEARCH("#REF!",W2449)))</formula>
    </cfRule>
  </conditionalFormatting>
  <conditionalFormatting sqref="W2450">
    <cfRule type="containsText" dxfId="76" priority="113" operator="containsText" text="#REF!">
      <formula>NOT(ISERROR(SEARCH("#REF!",W2450)))</formula>
    </cfRule>
  </conditionalFormatting>
  <conditionalFormatting sqref="W2451">
    <cfRule type="containsText" dxfId="75" priority="112" operator="containsText" text="#REF!">
      <formula>NOT(ISERROR(SEARCH("#REF!",W2451)))</formula>
    </cfRule>
  </conditionalFormatting>
  <conditionalFormatting sqref="W2452">
    <cfRule type="containsText" dxfId="74" priority="111" operator="containsText" text="#REF!">
      <formula>NOT(ISERROR(SEARCH("#REF!",W2452)))</formula>
    </cfRule>
  </conditionalFormatting>
  <conditionalFormatting sqref="W2453">
    <cfRule type="containsText" dxfId="73" priority="110" operator="containsText" text="#REF!">
      <formula>NOT(ISERROR(SEARCH("#REF!",W2453)))</formula>
    </cfRule>
  </conditionalFormatting>
  <conditionalFormatting sqref="W2454">
    <cfRule type="containsText" dxfId="72" priority="109" operator="containsText" text="#REF!">
      <formula>NOT(ISERROR(SEARCH("#REF!",W2454)))</formula>
    </cfRule>
  </conditionalFormatting>
  <conditionalFormatting sqref="W2455:W2464">
    <cfRule type="containsText" dxfId="71" priority="108" operator="containsText" text="#REF!">
      <formula>NOT(ISERROR(SEARCH("#REF!",W2455)))</formula>
    </cfRule>
  </conditionalFormatting>
  <conditionalFormatting sqref="L2462:M2463 L2465:M2476">
    <cfRule type="containsText" dxfId="70" priority="104" operator="containsText" text="#REF!">
      <formula>NOT(ISERROR(SEARCH("#REF!",L2462)))</formula>
    </cfRule>
  </conditionalFormatting>
  <conditionalFormatting sqref="L2454:M2454">
    <cfRule type="containsText" dxfId="69" priority="103" operator="containsText" text="#REF!">
      <formula>NOT(ISERROR(SEARCH("#REF!",L2454)))</formula>
    </cfRule>
  </conditionalFormatting>
  <conditionalFormatting sqref="L2458:M2458">
    <cfRule type="containsText" dxfId="68" priority="102" operator="containsText" text="#REF!">
      <formula>NOT(ISERROR(SEARCH("#REF!",L2458)))</formula>
    </cfRule>
  </conditionalFormatting>
  <conditionalFormatting sqref="L2459:M2459">
    <cfRule type="containsText" dxfId="67" priority="101" operator="containsText" text="#REF!">
      <formula>NOT(ISERROR(SEARCH("#REF!",L2459)))</formula>
    </cfRule>
  </conditionalFormatting>
  <conditionalFormatting sqref="L2461:M2461">
    <cfRule type="containsText" dxfId="66" priority="100" operator="containsText" text="#REF!">
      <formula>NOT(ISERROR(SEARCH("#REF!",L2461)))</formula>
    </cfRule>
  </conditionalFormatting>
  <conditionalFormatting sqref="L2464:M2464">
    <cfRule type="containsText" dxfId="65" priority="99" operator="containsText" text="#REF!">
      <formula>NOT(ISERROR(SEARCH("#REF!",L2464)))</formula>
    </cfRule>
  </conditionalFormatting>
  <conditionalFormatting sqref="W2531 T2531 K2531:K2559 L2535:M2537 L2539:M2541 L2544:M2544">
    <cfRule type="containsText" dxfId="64" priority="95" operator="containsText" text="#REF!">
      <formula>NOT(ISERROR(SEARCH("#REF!",K2531)))</formula>
    </cfRule>
  </conditionalFormatting>
  <conditionalFormatting sqref="X2531">
    <cfRule type="containsText" dxfId="63" priority="93" operator="containsText" text="#REF!">
      <formula>NOT(ISERROR(SEARCH("#REF!",X2531)))</formula>
    </cfRule>
  </conditionalFormatting>
  <conditionalFormatting sqref="U2531">
    <cfRule type="containsText" dxfId="62" priority="92" operator="containsText" text="#REF!">
      <formula>NOT(ISERROR(SEARCH("#REF!",U2531)))</formula>
    </cfRule>
  </conditionalFormatting>
  <conditionalFormatting sqref="W2532">
    <cfRule type="containsText" dxfId="61" priority="88" operator="containsText" text="#REF!">
      <formula>NOT(ISERROR(SEARCH("#REF!",W2532)))</formula>
    </cfRule>
  </conditionalFormatting>
  <conditionalFormatting sqref="W2533">
    <cfRule type="containsText" dxfId="60" priority="87" operator="containsText" text="#REF!">
      <formula>NOT(ISERROR(SEARCH("#REF!",W2533)))</formula>
    </cfRule>
  </conditionalFormatting>
  <conditionalFormatting sqref="W2534">
    <cfRule type="containsText" dxfId="59" priority="86" operator="containsText" text="#REF!">
      <formula>NOT(ISERROR(SEARCH("#REF!",W2534)))</formula>
    </cfRule>
  </conditionalFormatting>
  <conditionalFormatting sqref="W2535">
    <cfRule type="containsText" dxfId="58" priority="85" operator="containsText" text="#REF!">
      <formula>NOT(ISERROR(SEARCH("#REF!",W2535)))</formula>
    </cfRule>
  </conditionalFormatting>
  <conditionalFormatting sqref="W2536">
    <cfRule type="containsText" dxfId="57" priority="84" operator="containsText" text="#REF!">
      <formula>NOT(ISERROR(SEARCH("#REF!",W2536)))</formula>
    </cfRule>
  </conditionalFormatting>
  <conditionalFormatting sqref="W2537">
    <cfRule type="containsText" dxfId="56" priority="83" operator="containsText" text="#REF!">
      <formula>NOT(ISERROR(SEARCH("#REF!",W2537)))</formula>
    </cfRule>
  </conditionalFormatting>
  <conditionalFormatting sqref="W2538">
    <cfRule type="containsText" dxfId="55" priority="82" operator="containsText" text="#REF!">
      <formula>NOT(ISERROR(SEARCH("#REF!",W2538)))</formula>
    </cfRule>
  </conditionalFormatting>
  <conditionalFormatting sqref="W2539:W2548">
    <cfRule type="containsText" dxfId="54" priority="81" operator="containsText" text="#REF!">
      <formula>NOT(ISERROR(SEARCH("#REF!",W2539)))</formula>
    </cfRule>
  </conditionalFormatting>
  <conditionalFormatting sqref="L2546:M2547 L2549:M2560">
    <cfRule type="containsText" dxfId="53" priority="77" operator="containsText" text="#REF!">
      <formula>NOT(ISERROR(SEARCH("#REF!",L2546)))</formula>
    </cfRule>
  </conditionalFormatting>
  <conditionalFormatting sqref="L2538:M2538">
    <cfRule type="containsText" dxfId="52" priority="76" operator="containsText" text="#REF!">
      <formula>NOT(ISERROR(SEARCH("#REF!",L2538)))</formula>
    </cfRule>
  </conditionalFormatting>
  <conditionalFormatting sqref="L2542:M2542">
    <cfRule type="containsText" dxfId="51" priority="75" operator="containsText" text="#REF!">
      <formula>NOT(ISERROR(SEARCH("#REF!",L2542)))</formula>
    </cfRule>
  </conditionalFormatting>
  <conditionalFormatting sqref="L2543:M2543">
    <cfRule type="containsText" dxfId="50" priority="74" operator="containsText" text="#REF!">
      <formula>NOT(ISERROR(SEARCH("#REF!",L2543)))</formula>
    </cfRule>
  </conditionalFormatting>
  <conditionalFormatting sqref="L2545:M2545">
    <cfRule type="containsText" dxfId="49" priority="73" operator="containsText" text="#REF!">
      <formula>NOT(ISERROR(SEARCH("#REF!",L2545)))</formula>
    </cfRule>
  </conditionalFormatting>
  <conditionalFormatting sqref="L2548:M2548">
    <cfRule type="containsText" dxfId="48" priority="72" operator="containsText" text="#REF!">
      <formula>NOT(ISERROR(SEARCH("#REF!",L2548)))</formula>
    </cfRule>
  </conditionalFormatting>
  <conditionalFormatting sqref="A2616:B2616">
    <cfRule type="containsText" dxfId="47" priority="64" operator="containsText" text="#REF!">
      <formula>NOT(ISERROR(SEARCH("#REF!",A2616)))</formula>
    </cfRule>
  </conditionalFormatting>
  <conditionalFormatting sqref="G2000">
    <cfRule type="containsText" dxfId="46" priority="59" operator="containsText" text="#REF!">
      <formula>NOT(ISERROR(SEARCH("#REF!",G2000)))</formula>
    </cfRule>
  </conditionalFormatting>
  <conditionalFormatting sqref="G2086">
    <cfRule type="duplicateValues" dxfId="45" priority="58"/>
  </conditionalFormatting>
  <conditionalFormatting sqref="G2086">
    <cfRule type="containsText" dxfId="44" priority="57" operator="containsText" text="#REF!">
      <formula>NOT(ISERROR(SEARCH("#REF!",G2086)))</formula>
    </cfRule>
  </conditionalFormatting>
  <conditionalFormatting sqref="G2172">
    <cfRule type="duplicateValues" dxfId="43" priority="56"/>
  </conditionalFormatting>
  <conditionalFormatting sqref="G2172">
    <cfRule type="containsText" dxfId="42" priority="55" operator="containsText" text="#REF!">
      <formula>NOT(ISERROR(SEARCH("#REF!",G2172)))</formula>
    </cfRule>
  </conditionalFormatting>
  <conditionalFormatting sqref="G2258">
    <cfRule type="duplicateValues" dxfId="41" priority="54"/>
  </conditionalFormatting>
  <conditionalFormatting sqref="G2258">
    <cfRule type="containsText" dxfId="40" priority="53" operator="containsText" text="#REF!">
      <formula>NOT(ISERROR(SEARCH("#REF!",G2258)))</formula>
    </cfRule>
  </conditionalFormatting>
  <conditionalFormatting sqref="G2342">
    <cfRule type="duplicateValues" dxfId="39" priority="52"/>
  </conditionalFormatting>
  <conditionalFormatting sqref="G2342">
    <cfRule type="containsText" dxfId="38" priority="51" operator="containsText" text="#REF!">
      <formula>NOT(ISERROR(SEARCH("#REF!",G2342)))</formula>
    </cfRule>
  </conditionalFormatting>
  <conditionalFormatting sqref="G2428">
    <cfRule type="duplicateValues" dxfId="37" priority="50"/>
  </conditionalFormatting>
  <conditionalFormatting sqref="G2428">
    <cfRule type="containsText" dxfId="36" priority="49" operator="containsText" text="#REF!">
      <formula>NOT(ISERROR(SEARCH("#REF!",G2428)))</formula>
    </cfRule>
  </conditionalFormatting>
  <conditionalFormatting sqref="G2512">
    <cfRule type="duplicateValues" dxfId="35" priority="48"/>
  </conditionalFormatting>
  <conditionalFormatting sqref="G2512">
    <cfRule type="containsText" dxfId="34" priority="47" operator="containsText" text="#REF!">
      <formula>NOT(ISERROR(SEARCH("#REF!",G2512)))</formula>
    </cfRule>
  </conditionalFormatting>
  <conditionalFormatting sqref="G2599">
    <cfRule type="duplicateValues" dxfId="33" priority="46"/>
  </conditionalFormatting>
  <conditionalFormatting sqref="G2599">
    <cfRule type="containsText" dxfId="32" priority="45" operator="containsText" text="#REF!">
      <formula>NOT(ISERROR(SEARCH("#REF!",G2599)))</formula>
    </cfRule>
  </conditionalFormatting>
  <conditionalFormatting sqref="A2622:B2622">
    <cfRule type="containsText" dxfId="31" priority="39" operator="containsText" text="#REF!">
      <formula>NOT(ISERROR(SEARCH("#REF!",A2622)))</formula>
    </cfRule>
  </conditionalFormatting>
  <conditionalFormatting sqref="A2623:B2623">
    <cfRule type="containsText" dxfId="30" priority="38" operator="containsText" text="#REF!">
      <formula>NOT(ISERROR(SEARCH("#REF!",A2623)))</formula>
    </cfRule>
  </conditionalFormatting>
  <conditionalFormatting sqref="A2624:B2624">
    <cfRule type="containsText" dxfId="29" priority="37" operator="containsText" text="#REF!">
      <formula>NOT(ISERROR(SEARCH("#REF!",A2624)))</formula>
    </cfRule>
  </conditionalFormatting>
  <conditionalFormatting sqref="A2625:B2625">
    <cfRule type="containsText" dxfId="28" priority="36" operator="containsText" text="#REF!">
      <formula>NOT(ISERROR(SEARCH("#REF!",A2625)))</formula>
    </cfRule>
  </conditionalFormatting>
  <conditionalFormatting sqref="N2626:N2627">
    <cfRule type="containsText" dxfId="27" priority="35" operator="containsText" text="#REF!">
      <formula>NOT(ISERROR(SEARCH("#REF!",N2626)))</formula>
    </cfRule>
  </conditionalFormatting>
  <conditionalFormatting sqref="G2630">
    <cfRule type="duplicateValues" dxfId="26" priority="34"/>
  </conditionalFormatting>
  <conditionalFormatting sqref="T2627">
    <cfRule type="containsText" dxfId="25" priority="33" operator="containsText" text="#REF!">
      <formula>NOT(ISERROR(SEARCH("#REF!",T2627)))</formula>
    </cfRule>
  </conditionalFormatting>
  <conditionalFormatting sqref="T2628">
    <cfRule type="containsText" dxfId="24" priority="32" operator="containsText" text="#REF!">
      <formula>NOT(ISERROR(SEARCH("#REF!",T2628)))</formula>
    </cfRule>
  </conditionalFormatting>
  <conditionalFormatting sqref="T2629">
    <cfRule type="containsText" dxfId="23" priority="31" operator="containsText" text="#REF!">
      <formula>NOT(ISERROR(SEARCH("#REF!",T2629)))</formula>
    </cfRule>
  </conditionalFormatting>
  <conditionalFormatting sqref="T2630">
    <cfRule type="containsText" dxfId="22" priority="30" operator="containsText" text="#REF!">
      <formula>NOT(ISERROR(SEARCH("#REF!",T2630)))</formula>
    </cfRule>
  </conditionalFormatting>
  <conditionalFormatting sqref="W2626">
    <cfRule type="containsText" dxfId="21" priority="29" operator="containsText" text="#REF!">
      <formula>NOT(ISERROR(SEARCH("#REF!",W2626)))</formula>
    </cfRule>
  </conditionalFormatting>
  <conditionalFormatting sqref="W2627">
    <cfRule type="containsText" dxfId="20" priority="28" operator="containsText" text="#REF!">
      <formula>NOT(ISERROR(SEARCH("#REF!",W2627)))</formula>
    </cfRule>
  </conditionalFormatting>
  <conditionalFormatting sqref="W2628">
    <cfRule type="containsText" dxfId="19" priority="27" operator="containsText" text="#REF!">
      <formula>NOT(ISERROR(SEARCH("#REF!",W2628)))</formula>
    </cfRule>
  </conditionalFormatting>
  <conditionalFormatting sqref="W2629">
    <cfRule type="containsText" dxfId="18" priority="26" operator="containsText" text="#REF!">
      <formula>NOT(ISERROR(SEARCH("#REF!",W2629)))</formula>
    </cfRule>
  </conditionalFormatting>
  <conditionalFormatting sqref="W2630">
    <cfRule type="containsText" dxfId="17" priority="25" operator="containsText" text="#REF!">
      <formula>NOT(ISERROR(SEARCH("#REF!",W2630)))</formula>
    </cfRule>
  </conditionalFormatting>
  <conditionalFormatting sqref="T2631">
    <cfRule type="containsText" dxfId="16" priority="21" operator="containsText" text="#REF!">
      <formula>NOT(ISERROR(SEARCH("#REF!",T2631)))</formula>
    </cfRule>
  </conditionalFormatting>
  <conditionalFormatting sqref="W2631">
    <cfRule type="containsText" dxfId="15" priority="18" operator="containsText" text="#REF!">
      <formula>NOT(ISERROR(SEARCH("#REF!",W2631)))</formula>
    </cfRule>
  </conditionalFormatting>
  <conditionalFormatting sqref="B2626">
    <cfRule type="containsText" dxfId="14" priority="15" operator="containsText" text="#REF!">
      <formula>NOT(ISERROR(SEARCH("#REF!",B2626)))</formula>
    </cfRule>
  </conditionalFormatting>
  <conditionalFormatting sqref="A2626">
    <cfRule type="containsText" dxfId="13" priority="14" operator="containsText" text="#REF!">
      <formula>NOT(ISERROR(SEARCH("#REF!",A2626)))</formula>
    </cfRule>
  </conditionalFormatting>
  <conditionalFormatting sqref="A2631:B2631">
    <cfRule type="containsText" dxfId="12" priority="13" operator="containsText" text="#REF!">
      <formula>NOT(ISERROR(SEARCH("#REF!",A2631)))</formula>
    </cfRule>
  </conditionalFormatting>
  <conditionalFormatting sqref="G2513:G2515 G2490:G2511 G2447 G2486:G2487 G2483:G2484 G2457:G2474 G2476:G2481 G2450:G2455 G2517:G2521">
    <cfRule type="duplicateValues" dxfId="11" priority="904"/>
  </conditionalFormatting>
  <conditionalFormatting sqref="G2429:G2437 G2405:G2408 G2361:G2394 G2399:G2400 G2396:G2397 G2410:G2416 G2426:G2427 G2422 G2424 G2418:G2420">
    <cfRule type="duplicateValues" dxfId="10" priority="940"/>
  </conditionalFormatting>
  <conditionalFormatting sqref="G2343:G2344 G2317:G2323 G2277:G2307 G2346:G2351 G2325:G2341">
    <cfRule type="duplicateValues" dxfId="9" priority="976"/>
  </conditionalFormatting>
  <conditionalFormatting sqref="G2259:G2263 G2234:G2235 G2191:G2213 G2230 G2226:G2227 G2218:G2224 G2266:G2267 G2237:G2257 G2215:G2216">
    <cfRule type="duplicateValues" dxfId="8" priority="1012"/>
  </conditionalFormatting>
  <conditionalFormatting sqref="G2173:G2176 G2147:G2171 G2112:G2134 G2144:G2145 G2142 G2178:G2180">
    <cfRule type="duplicateValues" dxfId="7" priority="1048"/>
  </conditionalFormatting>
  <conditionalFormatting sqref="G2087:G2095 G2061:G2077 G2019:G2027 G2057:G2058 G2054:G2055 G2029:G2030 G2032:G2044 G2046:G2048 G2050 G2052 G2079:G2085">
    <cfRule type="duplicateValues" dxfId="6" priority="1084"/>
  </conditionalFormatting>
  <conditionalFormatting sqref="G1969">
    <cfRule type="containsText" dxfId="5" priority="11" operator="containsText" text="#REF!">
      <formula>NOT(ISERROR(SEARCH("#REF!",G1969)))</formula>
    </cfRule>
  </conditionalFormatting>
  <conditionalFormatting sqref="G2053">
    <cfRule type="containsText" dxfId="4" priority="10" operator="containsText" text="#REF!">
      <formula>NOT(ISERROR(SEARCH("#REF!",G2053)))</formula>
    </cfRule>
  </conditionalFormatting>
  <conditionalFormatting sqref="G2395">
    <cfRule type="containsText" dxfId="3" priority="6" operator="containsText" text="#REF!">
      <formula>NOT(ISERROR(SEARCH("#REF!",G2395)))</formula>
    </cfRule>
  </conditionalFormatting>
  <conditionalFormatting sqref="G2482">
    <cfRule type="containsText" dxfId="2" priority="5" operator="containsText" text="#REF!">
      <formula>NOT(ISERROR(SEARCH("#REF!",G2482)))</formula>
    </cfRule>
  </conditionalFormatting>
  <conditionalFormatting sqref="G1889:G1933 G1809:G1814 G1817:G1887">
    <cfRule type="duplicateValues" dxfId="1" priority="1106"/>
  </conditionalFormatting>
  <conditionalFormatting sqref="G2600:G2607 G2574:G2598 G2531:G2533 G2570:G2571 G2567 G2540 G2548:G2559">
    <cfRule type="duplicateValues" dxfId="0" priority="1139"/>
  </conditionalFormatting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1DF5-553B-40F8-9283-EE54DD5A2942}">
  <sheetPr filterMode="1"/>
  <dimension ref="A1:P2103"/>
  <sheetViews>
    <sheetView tabSelected="1" topLeftCell="D1" zoomScale="115" zoomScaleNormal="115" workbookViewId="0">
      <pane ySplit="1" topLeftCell="A2" activePane="bottomLeft" state="frozen"/>
      <selection pane="bottomLeft" activeCell="K1512" sqref="K1512"/>
    </sheetView>
  </sheetViews>
  <sheetFormatPr defaultRowHeight="14.5" x14ac:dyDescent="0.35"/>
  <cols>
    <col min="10" max="10" width="46.90625" bestFit="1" customWidth="1"/>
  </cols>
  <sheetData>
    <row r="1" spans="1:16" s="20" customFormat="1" x14ac:dyDescent="0.35">
      <c r="A1" s="20" t="s">
        <v>608</v>
      </c>
      <c r="B1" s="20" t="s">
        <v>509</v>
      </c>
      <c r="C1" s="20" t="s">
        <v>510</v>
      </c>
      <c r="D1" s="20" t="s">
        <v>617</v>
      </c>
      <c r="E1" s="20" t="s">
        <v>619</v>
      </c>
      <c r="F1" s="20" t="s">
        <v>613</v>
      </c>
      <c r="G1" s="20" t="s">
        <v>594</v>
      </c>
      <c r="H1" s="20" t="s">
        <v>598</v>
      </c>
      <c r="I1" s="20" t="s">
        <v>0</v>
      </c>
      <c r="J1" s="20" t="s">
        <v>723</v>
      </c>
      <c r="K1" s="20" t="s">
        <v>571</v>
      </c>
      <c r="L1" s="20" t="s">
        <v>570</v>
      </c>
      <c r="M1" s="20" t="s">
        <v>593</v>
      </c>
      <c r="N1" s="20" t="s">
        <v>616</v>
      </c>
      <c r="O1" s="20" t="s">
        <v>2</v>
      </c>
      <c r="P1" s="20" t="s">
        <v>724</v>
      </c>
    </row>
    <row r="2" spans="1:16" hidden="1" x14ac:dyDescent="0.35">
      <c r="A2" t="s">
        <v>725</v>
      </c>
      <c r="B2" t="s">
        <v>726</v>
      </c>
      <c r="C2" t="s">
        <v>727</v>
      </c>
      <c r="D2" t="s">
        <v>728</v>
      </c>
      <c r="E2" t="s">
        <v>618</v>
      </c>
      <c r="F2" t="s">
        <v>596</v>
      </c>
      <c r="G2" t="s">
        <v>729</v>
      </c>
      <c r="H2" t="s">
        <v>730</v>
      </c>
      <c r="I2" t="s">
        <v>20</v>
      </c>
      <c r="J2" t="s">
        <v>189</v>
      </c>
      <c r="K2" t="s">
        <v>348</v>
      </c>
      <c r="L2" t="s">
        <v>606</v>
      </c>
      <c r="M2">
        <v>0</v>
      </c>
      <c r="N2">
        <v>0.08</v>
      </c>
      <c r="O2" t="s">
        <v>927</v>
      </c>
    </row>
    <row r="3" spans="1:16" hidden="1" x14ac:dyDescent="0.35">
      <c r="A3" t="s">
        <v>725</v>
      </c>
      <c r="B3" t="s">
        <v>726</v>
      </c>
      <c r="C3" t="s">
        <v>727</v>
      </c>
      <c r="D3" t="s">
        <v>728</v>
      </c>
      <c r="E3" t="s">
        <v>618</v>
      </c>
      <c r="F3" t="s">
        <v>597</v>
      </c>
      <c r="G3" t="s">
        <v>731</v>
      </c>
      <c r="H3" t="s">
        <v>732</v>
      </c>
      <c r="I3" t="s">
        <v>80</v>
      </c>
      <c r="J3" t="s">
        <v>242</v>
      </c>
      <c r="K3" t="s">
        <v>348</v>
      </c>
      <c r="L3" t="s">
        <v>606</v>
      </c>
      <c r="M3">
        <v>0</v>
      </c>
      <c r="N3">
        <v>8.7999999999999995E-2</v>
      </c>
      <c r="O3" t="s">
        <v>927</v>
      </c>
    </row>
    <row r="4" spans="1:16" hidden="1" x14ac:dyDescent="0.35">
      <c r="A4" t="s">
        <v>725</v>
      </c>
      <c r="B4" t="s">
        <v>726</v>
      </c>
      <c r="C4" t="s">
        <v>727</v>
      </c>
      <c r="D4" t="s">
        <v>728</v>
      </c>
      <c r="E4" t="s">
        <v>618</v>
      </c>
      <c r="F4" t="s">
        <v>597</v>
      </c>
      <c r="G4" t="s">
        <v>731</v>
      </c>
      <c r="H4" t="s">
        <v>733</v>
      </c>
      <c r="I4" t="s">
        <v>734</v>
      </c>
      <c r="J4" t="s">
        <v>317</v>
      </c>
      <c r="K4" t="s">
        <v>348</v>
      </c>
      <c r="L4" t="s">
        <v>606</v>
      </c>
      <c r="M4">
        <v>0</v>
      </c>
      <c r="N4">
        <v>8.3000000000000001E-3</v>
      </c>
      <c r="O4" t="s">
        <v>927</v>
      </c>
    </row>
    <row r="5" spans="1:16" x14ac:dyDescent="0.35">
      <c r="A5" t="s">
        <v>725</v>
      </c>
      <c r="B5" t="s">
        <v>726</v>
      </c>
      <c r="C5" t="s">
        <v>727</v>
      </c>
      <c r="D5" t="s">
        <v>728</v>
      </c>
      <c r="E5" t="s">
        <v>618</v>
      </c>
      <c r="F5" t="s">
        <v>596</v>
      </c>
      <c r="G5" t="s">
        <v>729</v>
      </c>
      <c r="H5" t="s">
        <v>735</v>
      </c>
      <c r="I5" t="s">
        <v>174</v>
      </c>
      <c r="J5" t="s">
        <v>342</v>
      </c>
      <c r="K5" t="s">
        <v>349</v>
      </c>
      <c r="M5">
        <v>0.01</v>
      </c>
      <c r="N5">
        <v>0.04</v>
      </c>
      <c r="O5" t="s">
        <v>927</v>
      </c>
      <c r="P5" t="s">
        <v>736</v>
      </c>
    </row>
    <row r="6" spans="1:16" hidden="1" x14ac:dyDescent="0.35">
      <c r="A6" t="s">
        <v>725</v>
      </c>
      <c r="B6" t="s">
        <v>726</v>
      </c>
      <c r="C6" t="s">
        <v>727</v>
      </c>
      <c r="D6" t="s">
        <v>728</v>
      </c>
      <c r="E6" t="s">
        <v>618</v>
      </c>
      <c r="F6" t="s">
        <v>596</v>
      </c>
      <c r="G6" t="s">
        <v>729</v>
      </c>
      <c r="H6" t="s">
        <v>737</v>
      </c>
      <c r="I6" t="s">
        <v>42</v>
      </c>
      <c r="J6" t="s">
        <v>208</v>
      </c>
      <c r="K6" t="s">
        <v>348</v>
      </c>
      <c r="L6" t="s">
        <v>606</v>
      </c>
      <c r="M6">
        <v>0</v>
      </c>
      <c r="N6">
        <v>0.04</v>
      </c>
      <c r="O6" t="s">
        <v>927</v>
      </c>
    </row>
    <row r="7" spans="1:16" x14ac:dyDescent="0.35">
      <c r="A7" t="s">
        <v>725</v>
      </c>
      <c r="B7" t="s">
        <v>726</v>
      </c>
      <c r="C7" t="s">
        <v>727</v>
      </c>
      <c r="D7" t="s">
        <v>728</v>
      </c>
      <c r="E7" t="s">
        <v>618</v>
      </c>
      <c r="F7" t="s">
        <v>596</v>
      </c>
      <c r="G7" t="s">
        <v>729</v>
      </c>
      <c r="H7" t="s">
        <v>738</v>
      </c>
      <c r="I7" t="s">
        <v>8</v>
      </c>
      <c r="J7" t="s">
        <v>178</v>
      </c>
      <c r="K7" t="s">
        <v>349</v>
      </c>
      <c r="M7">
        <v>0.01</v>
      </c>
      <c r="N7">
        <v>0.04</v>
      </c>
      <c r="O7" t="s">
        <v>927</v>
      </c>
      <c r="P7" t="s">
        <v>736</v>
      </c>
    </row>
    <row r="8" spans="1:16" x14ac:dyDescent="0.35">
      <c r="A8" t="s">
        <v>725</v>
      </c>
      <c r="B8" t="s">
        <v>726</v>
      </c>
      <c r="C8" t="s">
        <v>727</v>
      </c>
      <c r="D8" t="s">
        <v>728</v>
      </c>
      <c r="E8" t="s">
        <v>618</v>
      </c>
      <c r="F8" t="s">
        <v>596</v>
      </c>
      <c r="G8" t="s">
        <v>729</v>
      </c>
      <c r="H8" t="s">
        <v>739</v>
      </c>
      <c r="I8" t="s">
        <v>43</v>
      </c>
      <c r="J8" t="s">
        <v>209</v>
      </c>
      <c r="K8" t="s">
        <v>349</v>
      </c>
      <c r="M8">
        <v>0.25</v>
      </c>
      <c r="N8">
        <v>1.6</v>
      </c>
      <c r="O8" t="s">
        <v>927</v>
      </c>
      <c r="P8" t="s">
        <v>736</v>
      </c>
    </row>
    <row r="9" spans="1:16" hidden="1" x14ac:dyDescent="0.35">
      <c r="A9" t="s">
        <v>725</v>
      </c>
      <c r="B9" t="s">
        <v>726</v>
      </c>
      <c r="C9" t="s">
        <v>727</v>
      </c>
      <c r="D9" t="s">
        <v>728</v>
      </c>
      <c r="E9" t="s">
        <v>618</v>
      </c>
      <c r="F9" t="s">
        <v>596</v>
      </c>
      <c r="G9" t="s">
        <v>729</v>
      </c>
      <c r="H9" t="s">
        <v>740</v>
      </c>
      <c r="I9" t="s">
        <v>44</v>
      </c>
      <c r="J9" t="s">
        <v>609</v>
      </c>
      <c r="K9" t="s">
        <v>348</v>
      </c>
      <c r="L9" t="s">
        <v>606</v>
      </c>
      <c r="M9">
        <v>0</v>
      </c>
      <c r="N9">
        <v>0.04</v>
      </c>
      <c r="O9" t="s">
        <v>927</v>
      </c>
    </row>
    <row r="10" spans="1:16" hidden="1" x14ac:dyDescent="0.35">
      <c r="A10" t="s">
        <v>725</v>
      </c>
      <c r="B10" t="s">
        <v>726</v>
      </c>
      <c r="C10" t="s">
        <v>727</v>
      </c>
      <c r="D10" t="s">
        <v>728</v>
      </c>
      <c r="E10" t="s">
        <v>618</v>
      </c>
      <c r="F10" t="s">
        <v>596</v>
      </c>
      <c r="G10" t="s">
        <v>729</v>
      </c>
      <c r="H10" t="s">
        <v>741</v>
      </c>
      <c r="I10" t="s">
        <v>31</v>
      </c>
      <c r="J10" t="s">
        <v>198</v>
      </c>
      <c r="K10" t="s">
        <v>348</v>
      </c>
      <c r="L10" t="s">
        <v>606</v>
      </c>
      <c r="M10">
        <v>0</v>
      </c>
      <c r="N10">
        <v>0.16</v>
      </c>
      <c r="O10" t="s">
        <v>927</v>
      </c>
    </row>
    <row r="11" spans="1:16" hidden="1" x14ac:dyDescent="0.35">
      <c r="A11" t="s">
        <v>725</v>
      </c>
      <c r="B11" t="s">
        <v>726</v>
      </c>
      <c r="C11" t="s">
        <v>727</v>
      </c>
      <c r="D11" t="s">
        <v>728</v>
      </c>
      <c r="E11" t="s">
        <v>618</v>
      </c>
      <c r="F11" t="s">
        <v>596</v>
      </c>
      <c r="G11" t="s">
        <v>729</v>
      </c>
      <c r="H11" t="s">
        <v>742</v>
      </c>
      <c r="I11" t="s">
        <v>45</v>
      </c>
      <c r="J11" t="s">
        <v>210</v>
      </c>
      <c r="K11" t="s">
        <v>348</v>
      </c>
      <c r="L11" t="s">
        <v>606</v>
      </c>
      <c r="M11">
        <v>0</v>
      </c>
      <c r="N11">
        <v>0.04</v>
      </c>
      <c r="O11" t="s">
        <v>927</v>
      </c>
    </row>
    <row r="12" spans="1:16" hidden="1" x14ac:dyDescent="0.35">
      <c r="A12" t="s">
        <v>725</v>
      </c>
      <c r="B12" t="s">
        <v>726</v>
      </c>
      <c r="C12" t="s">
        <v>727</v>
      </c>
      <c r="D12" t="s">
        <v>728</v>
      </c>
      <c r="E12" t="s">
        <v>618</v>
      </c>
      <c r="F12" t="s">
        <v>596</v>
      </c>
      <c r="G12" t="s">
        <v>729</v>
      </c>
      <c r="H12" t="s">
        <v>743</v>
      </c>
      <c r="I12" t="s">
        <v>402</v>
      </c>
      <c r="J12" t="s">
        <v>225</v>
      </c>
      <c r="K12" t="s">
        <v>348</v>
      </c>
      <c r="L12" t="s">
        <v>606</v>
      </c>
      <c r="M12">
        <v>0</v>
      </c>
      <c r="N12">
        <v>1.6</v>
      </c>
      <c r="O12" t="s">
        <v>927</v>
      </c>
    </row>
    <row r="13" spans="1:16" hidden="1" x14ac:dyDescent="0.35">
      <c r="A13" t="s">
        <v>725</v>
      </c>
      <c r="B13" t="s">
        <v>726</v>
      </c>
      <c r="C13" t="s">
        <v>727</v>
      </c>
      <c r="D13" t="s">
        <v>728</v>
      </c>
      <c r="E13" t="s">
        <v>618</v>
      </c>
      <c r="F13" t="s">
        <v>596</v>
      </c>
      <c r="G13" t="s">
        <v>729</v>
      </c>
      <c r="H13" t="s">
        <v>744</v>
      </c>
      <c r="I13" t="s">
        <v>47</v>
      </c>
      <c r="J13" t="s">
        <v>212</v>
      </c>
      <c r="K13" t="s">
        <v>348</v>
      </c>
      <c r="L13" t="s">
        <v>606</v>
      </c>
      <c r="M13">
        <v>0</v>
      </c>
      <c r="N13">
        <v>0.4</v>
      </c>
      <c r="O13" t="s">
        <v>927</v>
      </c>
    </row>
    <row r="14" spans="1:16" hidden="1" x14ac:dyDescent="0.35">
      <c r="A14" t="s">
        <v>725</v>
      </c>
      <c r="B14" t="s">
        <v>726</v>
      </c>
      <c r="C14" t="s">
        <v>727</v>
      </c>
      <c r="D14" t="s">
        <v>728</v>
      </c>
      <c r="E14" t="s">
        <v>618</v>
      </c>
      <c r="F14" t="s">
        <v>596</v>
      </c>
      <c r="G14" t="s">
        <v>729</v>
      </c>
      <c r="H14" t="s">
        <v>745</v>
      </c>
      <c r="I14" t="s">
        <v>36</v>
      </c>
      <c r="J14" t="s">
        <v>203</v>
      </c>
      <c r="K14" t="s">
        <v>348</v>
      </c>
      <c r="L14" t="s">
        <v>606</v>
      </c>
      <c r="M14">
        <v>0</v>
      </c>
      <c r="N14">
        <v>0.32</v>
      </c>
      <c r="O14" t="s">
        <v>927</v>
      </c>
    </row>
    <row r="15" spans="1:16" hidden="1" x14ac:dyDescent="0.35">
      <c r="A15" t="s">
        <v>725</v>
      </c>
      <c r="B15" t="s">
        <v>726</v>
      </c>
      <c r="C15" t="s">
        <v>727</v>
      </c>
      <c r="D15" t="s">
        <v>728</v>
      </c>
      <c r="E15" t="s">
        <v>618</v>
      </c>
      <c r="F15" t="s">
        <v>597</v>
      </c>
      <c r="G15" t="s">
        <v>731</v>
      </c>
      <c r="H15" t="s">
        <v>746</v>
      </c>
      <c r="I15" t="s">
        <v>167</v>
      </c>
      <c r="J15" t="s">
        <v>336</v>
      </c>
      <c r="K15" t="s">
        <v>348</v>
      </c>
      <c r="L15" t="s">
        <v>606</v>
      </c>
      <c r="M15">
        <v>0</v>
      </c>
      <c r="N15">
        <v>8.199999999999999E-3</v>
      </c>
      <c r="O15" t="s">
        <v>927</v>
      </c>
    </row>
    <row r="16" spans="1:16" hidden="1" x14ac:dyDescent="0.35">
      <c r="A16" t="s">
        <v>725</v>
      </c>
      <c r="B16" t="s">
        <v>726</v>
      </c>
      <c r="C16" t="s">
        <v>727</v>
      </c>
      <c r="D16" t="s">
        <v>728</v>
      </c>
      <c r="E16" t="s">
        <v>618</v>
      </c>
      <c r="F16" t="s">
        <v>597</v>
      </c>
      <c r="G16" t="s">
        <v>731</v>
      </c>
      <c r="H16" t="s">
        <v>747</v>
      </c>
      <c r="I16" t="s">
        <v>72</v>
      </c>
      <c r="J16" t="s">
        <v>234</v>
      </c>
      <c r="K16" t="s">
        <v>348</v>
      </c>
      <c r="L16" t="s">
        <v>606</v>
      </c>
      <c r="M16">
        <v>0</v>
      </c>
      <c r="N16">
        <v>0.02</v>
      </c>
      <c r="O16" t="s">
        <v>927</v>
      </c>
    </row>
    <row r="17" spans="1:16" hidden="1" x14ac:dyDescent="0.35">
      <c r="A17" t="s">
        <v>725</v>
      </c>
      <c r="B17" t="s">
        <v>726</v>
      </c>
      <c r="C17" t="s">
        <v>727</v>
      </c>
      <c r="D17" t="s">
        <v>728</v>
      </c>
      <c r="E17" t="s">
        <v>618</v>
      </c>
      <c r="F17" t="s">
        <v>596</v>
      </c>
      <c r="G17" t="s">
        <v>729</v>
      </c>
      <c r="H17" t="s">
        <v>748</v>
      </c>
      <c r="I17" t="s">
        <v>48</v>
      </c>
      <c r="J17" t="s">
        <v>213</v>
      </c>
      <c r="K17" t="s">
        <v>348</v>
      </c>
      <c r="L17" t="s">
        <v>606</v>
      </c>
      <c r="M17">
        <v>0</v>
      </c>
      <c r="N17">
        <v>0.4</v>
      </c>
      <c r="O17" t="s">
        <v>927</v>
      </c>
    </row>
    <row r="18" spans="1:16" hidden="1" x14ac:dyDescent="0.35">
      <c r="A18" t="s">
        <v>725</v>
      </c>
      <c r="B18" t="s">
        <v>726</v>
      </c>
      <c r="C18" t="s">
        <v>727</v>
      </c>
      <c r="D18" t="s">
        <v>728</v>
      </c>
      <c r="E18" t="s">
        <v>618</v>
      </c>
      <c r="F18" t="s">
        <v>596</v>
      </c>
      <c r="G18" t="s">
        <v>729</v>
      </c>
      <c r="H18" t="s">
        <v>749</v>
      </c>
      <c r="I18" t="s">
        <v>49</v>
      </c>
      <c r="J18" t="s">
        <v>709</v>
      </c>
      <c r="K18" t="s">
        <v>348</v>
      </c>
      <c r="L18" t="s">
        <v>606</v>
      </c>
      <c r="M18">
        <v>0</v>
      </c>
      <c r="N18">
        <v>0.04</v>
      </c>
      <c r="O18" t="s">
        <v>927</v>
      </c>
    </row>
    <row r="19" spans="1:16" hidden="1" x14ac:dyDescent="0.35">
      <c r="A19" t="s">
        <v>725</v>
      </c>
      <c r="B19" t="s">
        <v>726</v>
      </c>
      <c r="C19" t="s">
        <v>727</v>
      </c>
      <c r="D19" t="s">
        <v>728</v>
      </c>
      <c r="E19" t="s">
        <v>618</v>
      </c>
      <c r="F19" t="s">
        <v>597</v>
      </c>
      <c r="G19" t="s">
        <v>731</v>
      </c>
      <c r="H19" t="s">
        <v>750</v>
      </c>
      <c r="I19" t="s">
        <v>110</v>
      </c>
      <c r="J19" t="s">
        <v>274</v>
      </c>
      <c r="K19" t="s">
        <v>348</v>
      </c>
      <c r="L19" t="s">
        <v>606</v>
      </c>
      <c r="M19">
        <v>0</v>
      </c>
      <c r="N19">
        <v>2.1999999999999999E-2</v>
      </c>
      <c r="O19" t="s">
        <v>927</v>
      </c>
    </row>
    <row r="20" spans="1:16" hidden="1" x14ac:dyDescent="0.35">
      <c r="A20" t="s">
        <v>725</v>
      </c>
      <c r="B20" t="s">
        <v>726</v>
      </c>
      <c r="C20" t="s">
        <v>727</v>
      </c>
      <c r="D20" t="s">
        <v>728</v>
      </c>
      <c r="E20" t="s">
        <v>618</v>
      </c>
      <c r="F20" t="s">
        <v>597</v>
      </c>
      <c r="G20" t="s">
        <v>731</v>
      </c>
      <c r="H20" t="s">
        <v>751</v>
      </c>
      <c r="I20" t="s">
        <v>73</v>
      </c>
      <c r="J20" t="s">
        <v>235</v>
      </c>
      <c r="K20" t="s">
        <v>348</v>
      </c>
      <c r="L20" t="s">
        <v>606</v>
      </c>
      <c r="M20">
        <v>0</v>
      </c>
      <c r="N20">
        <v>6.7000000000000002E-3</v>
      </c>
      <c r="O20" t="s">
        <v>927</v>
      </c>
    </row>
    <row r="21" spans="1:16" hidden="1" x14ac:dyDescent="0.35">
      <c r="A21" t="s">
        <v>725</v>
      </c>
      <c r="B21" t="s">
        <v>726</v>
      </c>
      <c r="C21" t="s">
        <v>727</v>
      </c>
      <c r="D21" t="s">
        <v>728</v>
      </c>
      <c r="E21" t="s">
        <v>618</v>
      </c>
      <c r="F21" t="s">
        <v>597</v>
      </c>
      <c r="G21" t="s">
        <v>731</v>
      </c>
      <c r="H21" t="s">
        <v>752</v>
      </c>
      <c r="I21" t="s">
        <v>168</v>
      </c>
      <c r="J21" t="s">
        <v>337</v>
      </c>
      <c r="K21" t="s">
        <v>348</v>
      </c>
      <c r="L21" t="s">
        <v>606</v>
      </c>
      <c r="M21">
        <v>0</v>
      </c>
      <c r="N21">
        <v>2.1000000000000001E-2</v>
      </c>
      <c r="O21" t="s">
        <v>927</v>
      </c>
    </row>
    <row r="22" spans="1:16" hidden="1" x14ac:dyDescent="0.35">
      <c r="A22" t="s">
        <v>725</v>
      </c>
      <c r="B22" t="s">
        <v>726</v>
      </c>
      <c r="C22" t="s">
        <v>727</v>
      </c>
      <c r="D22" t="s">
        <v>728</v>
      </c>
      <c r="E22" t="s">
        <v>618</v>
      </c>
      <c r="F22" t="s">
        <v>597</v>
      </c>
      <c r="G22" t="s">
        <v>731</v>
      </c>
      <c r="H22" t="s">
        <v>753</v>
      </c>
      <c r="I22" t="s">
        <v>140</v>
      </c>
      <c r="J22" t="s">
        <v>306</v>
      </c>
      <c r="K22" t="s">
        <v>348</v>
      </c>
      <c r="L22" t="s">
        <v>606</v>
      </c>
      <c r="M22">
        <v>0</v>
      </c>
      <c r="N22">
        <v>3.6999999999999998E-2</v>
      </c>
      <c r="O22" t="s">
        <v>927</v>
      </c>
    </row>
    <row r="23" spans="1:16" hidden="1" x14ac:dyDescent="0.35">
      <c r="A23" t="s">
        <v>725</v>
      </c>
      <c r="B23" t="s">
        <v>726</v>
      </c>
      <c r="C23" t="s">
        <v>727</v>
      </c>
      <c r="D23" t="s">
        <v>728</v>
      </c>
      <c r="E23" t="s">
        <v>618</v>
      </c>
      <c r="F23" t="s">
        <v>597</v>
      </c>
      <c r="G23" t="s">
        <v>731</v>
      </c>
      <c r="H23" t="s">
        <v>754</v>
      </c>
      <c r="I23" t="s">
        <v>93</v>
      </c>
      <c r="J23" t="s">
        <v>256</v>
      </c>
      <c r="K23" t="s">
        <v>348</v>
      </c>
      <c r="L23" t="s">
        <v>606</v>
      </c>
      <c r="M23">
        <v>0</v>
      </c>
      <c r="N23">
        <v>8.0999999999999996E-3</v>
      </c>
      <c r="O23" t="s">
        <v>927</v>
      </c>
    </row>
    <row r="24" spans="1:16" hidden="1" x14ac:dyDescent="0.35">
      <c r="A24" t="s">
        <v>725</v>
      </c>
      <c r="B24" t="s">
        <v>726</v>
      </c>
      <c r="C24" t="s">
        <v>727</v>
      </c>
      <c r="D24" t="s">
        <v>728</v>
      </c>
      <c r="E24" t="s">
        <v>618</v>
      </c>
      <c r="F24" t="s">
        <v>596</v>
      </c>
      <c r="G24" t="s">
        <v>729</v>
      </c>
      <c r="H24" t="s">
        <v>755</v>
      </c>
      <c r="I24" t="s">
        <v>12</v>
      </c>
      <c r="J24" t="s">
        <v>182</v>
      </c>
      <c r="K24" t="s">
        <v>348</v>
      </c>
      <c r="L24" t="s">
        <v>606</v>
      </c>
      <c r="M24">
        <v>0</v>
      </c>
      <c r="N24">
        <v>0.02</v>
      </c>
      <c r="O24" t="s">
        <v>927</v>
      </c>
    </row>
    <row r="25" spans="1:16" x14ac:dyDescent="0.35">
      <c r="A25" t="s">
        <v>725</v>
      </c>
      <c r="B25" t="s">
        <v>726</v>
      </c>
      <c r="C25" t="s">
        <v>727</v>
      </c>
      <c r="D25" t="s">
        <v>728</v>
      </c>
      <c r="E25" t="s">
        <v>618</v>
      </c>
      <c r="F25" t="s">
        <v>596</v>
      </c>
      <c r="G25" t="s">
        <v>729</v>
      </c>
      <c r="H25" t="s">
        <v>756</v>
      </c>
      <c r="I25" t="s">
        <v>50</v>
      </c>
      <c r="J25" t="s">
        <v>601</v>
      </c>
      <c r="K25" t="s">
        <v>349</v>
      </c>
      <c r="M25">
        <v>4.4999999999999998E-2</v>
      </c>
      <c r="N25">
        <v>0.04</v>
      </c>
      <c r="O25" t="s">
        <v>927</v>
      </c>
      <c r="P25" t="s">
        <v>736</v>
      </c>
    </row>
    <row r="26" spans="1:16" hidden="1" x14ac:dyDescent="0.35">
      <c r="A26" t="s">
        <v>725</v>
      </c>
      <c r="B26" t="s">
        <v>726</v>
      </c>
      <c r="C26" t="s">
        <v>727</v>
      </c>
      <c r="D26" t="s">
        <v>728</v>
      </c>
      <c r="E26" t="s">
        <v>618</v>
      </c>
      <c r="F26" t="s">
        <v>597</v>
      </c>
      <c r="G26" t="s">
        <v>731</v>
      </c>
      <c r="H26" t="s">
        <v>757</v>
      </c>
      <c r="I26" t="s">
        <v>105</v>
      </c>
      <c r="J26" t="s">
        <v>268</v>
      </c>
      <c r="K26" t="s">
        <v>348</v>
      </c>
      <c r="L26" t="s">
        <v>606</v>
      </c>
      <c r="M26">
        <v>0</v>
      </c>
      <c r="N26">
        <v>0.11600000000000001</v>
      </c>
      <c r="O26" t="s">
        <v>927</v>
      </c>
    </row>
    <row r="27" spans="1:16" x14ac:dyDescent="0.35">
      <c r="A27" t="s">
        <v>725</v>
      </c>
      <c r="B27" t="s">
        <v>726</v>
      </c>
      <c r="C27" t="s">
        <v>727</v>
      </c>
      <c r="D27" t="s">
        <v>728</v>
      </c>
      <c r="E27" t="s">
        <v>618</v>
      </c>
      <c r="F27" t="s">
        <v>597</v>
      </c>
      <c r="G27" t="s">
        <v>731</v>
      </c>
      <c r="H27" t="s">
        <v>758</v>
      </c>
      <c r="I27" t="s">
        <v>125</v>
      </c>
      <c r="J27" t="s">
        <v>289</v>
      </c>
      <c r="K27" t="s">
        <v>349</v>
      </c>
      <c r="M27">
        <v>6.0400000000000002E-3</v>
      </c>
      <c r="N27">
        <v>1.2999999999999999E-2</v>
      </c>
      <c r="O27" t="s">
        <v>927</v>
      </c>
      <c r="P27" t="s">
        <v>736</v>
      </c>
    </row>
    <row r="28" spans="1:16" x14ac:dyDescent="0.35">
      <c r="A28" t="s">
        <v>725</v>
      </c>
      <c r="B28" t="s">
        <v>726</v>
      </c>
      <c r="C28" t="s">
        <v>727</v>
      </c>
      <c r="D28" t="s">
        <v>728</v>
      </c>
      <c r="E28" t="s">
        <v>618</v>
      </c>
      <c r="F28" t="s">
        <v>597</v>
      </c>
      <c r="G28" t="s">
        <v>731</v>
      </c>
      <c r="H28" t="s">
        <v>759</v>
      </c>
      <c r="I28" t="s">
        <v>28</v>
      </c>
      <c r="J28" t="s">
        <v>196</v>
      </c>
      <c r="K28" t="s">
        <v>349</v>
      </c>
      <c r="M28">
        <v>0.18135000000000001</v>
      </c>
      <c r="N28">
        <v>1.9E-2</v>
      </c>
      <c r="O28" t="s">
        <v>927</v>
      </c>
      <c r="P28" t="s">
        <v>736</v>
      </c>
    </row>
    <row r="29" spans="1:16" hidden="1" x14ac:dyDescent="0.35">
      <c r="A29" t="s">
        <v>725</v>
      </c>
      <c r="B29" t="s">
        <v>726</v>
      </c>
      <c r="C29" t="s">
        <v>727</v>
      </c>
      <c r="D29" t="s">
        <v>728</v>
      </c>
      <c r="E29" t="s">
        <v>618</v>
      </c>
      <c r="F29" t="s">
        <v>596</v>
      </c>
      <c r="G29" t="s">
        <v>729</v>
      </c>
      <c r="H29" t="s">
        <v>760</v>
      </c>
      <c r="I29" t="s">
        <v>69</v>
      </c>
      <c r="J29" t="s">
        <v>761</v>
      </c>
      <c r="K29" t="s">
        <v>348</v>
      </c>
      <c r="L29" t="s">
        <v>606</v>
      </c>
      <c r="M29">
        <v>0</v>
      </c>
      <c r="N29">
        <v>0.04</v>
      </c>
      <c r="O29" t="s">
        <v>927</v>
      </c>
    </row>
    <row r="30" spans="1:16" x14ac:dyDescent="0.35">
      <c r="A30" t="s">
        <v>725</v>
      </c>
      <c r="B30" t="s">
        <v>726</v>
      </c>
      <c r="C30" t="s">
        <v>727</v>
      </c>
      <c r="D30" t="s">
        <v>728</v>
      </c>
      <c r="E30" t="s">
        <v>618</v>
      </c>
      <c r="F30" t="s">
        <v>596</v>
      </c>
      <c r="G30" t="s">
        <v>729</v>
      </c>
      <c r="H30" t="s">
        <v>762</v>
      </c>
      <c r="I30" t="s">
        <v>13</v>
      </c>
      <c r="J30" t="s">
        <v>183</v>
      </c>
      <c r="K30" t="s">
        <v>349</v>
      </c>
      <c r="M30">
        <v>1.4999999999999999E-2</v>
      </c>
      <c r="N30">
        <v>0.02</v>
      </c>
      <c r="O30" t="s">
        <v>927</v>
      </c>
      <c r="P30" t="s">
        <v>736</v>
      </c>
    </row>
    <row r="31" spans="1:16" hidden="1" x14ac:dyDescent="0.35">
      <c r="A31" t="s">
        <v>725</v>
      </c>
      <c r="B31" t="s">
        <v>726</v>
      </c>
      <c r="C31" t="s">
        <v>727</v>
      </c>
      <c r="D31" t="s">
        <v>728</v>
      </c>
      <c r="E31" t="s">
        <v>618</v>
      </c>
      <c r="F31" t="s">
        <v>596</v>
      </c>
      <c r="G31" t="s">
        <v>729</v>
      </c>
      <c r="H31" t="s">
        <v>763</v>
      </c>
      <c r="I31" t="s">
        <v>51</v>
      </c>
      <c r="J31" t="s">
        <v>214</v>
      </c>
      <c r="K31" t="s">
        <v>348</v>
      </c>
      <c r="L31" t="s">
        <v>606</v>
      </c>
      <c r="M31">
        <v>0</v>
      </c>
      <c r="N31">
        <v>0.08</v>
      </c>
      <c r="O31" t="s">
        <v>927</v>
      </c>
      <c r="P31" t="s">
        <v>736</v>
      </c>
    </row>
    <row r="32" spans="1:16" hidden="1" x14ac:dyDescent="0.35">
      <c r="A32" t="s">
        <v>725</v>
      </c>
      <c r="B32" t="s">
        <v>726</v>
      </c>
      <c r="C32" t="s">
        <v>727</v>
      </c>
      <c r="D32" t="s">
        <v>728</v>
      </c>
      <c r="E32" t="s">
        <v>618</v>
      </c>
      <c r="F32" t="s">
        <v>597</v>
      </c>
      <c r="G32" t="s">
        <v>731</v>
      </c>
      <c r="H32" t="s">
        <v>764</v>
      </c>
      <c r="I32" t="s">
        <v>151</v>
      </c>
      <c r="J32" t="s">
        <v>319</v>
      </c>
      <c r="K32" t="s">
        <v>348</v>
      </c>
      <c r="L32" t="s">
        <v>606</v>
      </c>
      <c r="M32">
        <v>0</v>
      </c>
      <c r="N32">
        <v>4.3999999999999997E-2</v>
      </c>
      <c r="O32" t="s">
        <v>927</v>
      </c>
    </row>
    <row r="33" spans="1:16" hidden="1" x14ac:dyDescent="0.35">
      <c r="A33" t="s">
        <v>725</v>
      </c>
      <c r="B33" t="s">
        <v>726</v>
      </c>
      <c r="C33" t="s">
        <v>727</v>
      </c>
      <c r="D33" t="s">
        <v>728</v>
      </c>
      <c r="E33" t="s">
        <v>618</v>
      </c>
      <c r="F33" t="s">
        <v>597</v>
      </c>
      <c r="G33" t="s">
        <v>731</v>
      </c>
      <c r="H33" t="s">
        <v>765</v>
      </c>
      <c r="I33" t="s">
        <v>111</v>
      </c>
      <c r="J33" t="s">
        <v>275</v>
      </c>
      <c r="K33" t="s">
        <v>348</v>
      </c>
      <c r="L33" t="s">
        <v>606</v>
      </c>
      <c r="M33">
        <v>0</v>
      </c>
      <c r="N33">
        <v>0.114</v>
      </c>
      <c r="O33" t="s">
        <v>927</v>
      </c>
    </row>
    <row r="34" spans="1:16" x14ac:dyDescent="0.35">
      <c r="A34" t="s">
        <v>725</v>
      </c>
      <c r="B34" t="s">
        <v>726</v>
      </c>
      <c r="C34" t="s">
        <v>727</v>
      </c>
      <c r="D34" t="s">
        <v>728</v>
      </c>
      <c r="E34" t="s">
        <v>618</v>
      </c>
      <c r="F34" t="s">
        <v>596</v>
      </c>
      <c r="G34" t="s">
        <v>729</v>
      </c>
      <c r="H34" t="s">
        <v>766</v>
      </c>
      <c r="I34" t="s">
        <v>52</v>
      </c>
      <c r="J34" t="s">
        <v>215</v>
      </c>
      <c r="K34" t="s">
        <v>349</v>
      </c>
      <c r="M34">
        <v>1.3</v>
      </c>
      <c r="N34">
        <v>4.8</v>
      </c>
      <c r="O34" t="s">
        <v>927</v>
      </c>
      <c r="P34" t="s">
        <v>736</v>
      </c>
    </row>
    <row r="35" spans="1:16" x14ac:dyDescent="0.35">
      <c r="A35" t="s">
        <v>725</v>
      </c>
      <c r="B35" t="s">
        <v>726</v>
      </c>
      <c r="C35" t="s">
        <v>727</v>
      </c>
      <c r="D35" t="s">
        <v>728</v>
      </c>
      <c r="E35" t="s">
        <v>618</v>
      </c>
      <c r="F35" t="s">
        <v>596</v>
      </c>
      <c r="G35" t="s">
        <v>729</v>
      </c>
      <c r="H35" t="s">
        <v>767</v>
      </c>
      <c r="I35" t="s">
        <v>39</v>
      </c>
      <c r="J35" t="s">
        <v>205</v>
      </c>
      <c r="K35" t="s">
        <v>349</v>
      </c>
      <c r="M35">
        <v>0.25</v>
      </c>
      <c r="N35">
        <v>3.4</v>
      </c>
      <c r="O35" t="s">
        <v>927</v>
      </c>
      <c r="P35" t="s">
        <v>736</v>
      </c>
    </row>
    <row r="36" spans="1:16" hidden="1" x14ac:dyDescent="0.35">
      <c r="A36" t="s">
        <v>725</v>
      </c>
      <c r="B36" t="s">
        <v>726</v>
      </c>
      <c r="C36" t="s">
        <v>727</v>
      </c>
      <c r="D36" t="s">
        <v>728</v>
      </c>
      <c r="E36" t="s">
        <v>618</v>
      </c>
      <c r="F36" t="s">
        <v>596</v>
      </c>
      <c r="G36" t="s">
        <v>729</v>
      </c>
      <c r="H36" t="s">
        <v>769</v>
      </c>
      <c r="I36" t="s">
        <v>10</v>
      </c>
      <c r="J36" t="s">
        <v>180</v>
      </c>
      <c r="K36" t="s">
        <v>348</v>
      </c>
      <c r="L36" t="s">
        <v>606</v>
      </c>
      <c r="M36">
        <v>0</v>
      </c>
      <c r="N36">
        <v>0.16</v>
      </c>
      <c r="O36" t="s">
        <v>927</v>
      </c>
    </row>
    <row r="37" spans="1:16" x14ac:dyDescent="0.35">
      <c r="A37" t="s">
        <v>725</v>
      </c>
      <c r="B37" t="s">
        <v>726</v>
      </c>
      <c r="C37" t="s">
        <v>727</v>
      </c>
      <c r="D37" t="s">
        <v>728</v>
      </c>
      <c r="E37" t="s">
        <v>618</v>
      </c>
      <c r="F37" t="s">
        <v>597</v>
      </c>
      <c r="G37" t="s">
        <v>731</v>
      </c>
      <c r="H37" t="s">
        <v>770</v>
      </c>
      <c r="I37" t="s">
        <v>74</v>
      </c>
      <c r="J37" t="s">
        <v>236</v>
      </c>
      <c r="K37" t="s">
        <v>349</v>
      </c>
      <c r="M37">
        <v>1.9750000000000002E-3</v>
      </c>
      <c r="N37">
        <v>1.7999999999999999E-2</v>
      </c>
      <c r="O37" t="s">
        <v>927</v>
      </c>
      <c r="P37" t="s">
        <v>736</v>
      </c>
    </row>
    <row r="38" spans="1:16" hidden="1" x14ac:dyDescent="0.35">
      <c r="A38" t="s">
        <v>725</v>
      </c>
      <c r="B38" t="s">
        <v>726</v>
      </c>
      <c r="C38" t="s">
        <v>727</v>
      </c>
      <c r="D38" t="s">
        <v>728</v>
      </c>
      <c r="E38" t="s">
        <v>618</v>
      </c>
      <c r="F38" t="s">
        <v>597</v>
      </c>
      <c r="G38" t="s">
        <v>731</v>
      </c>
      <c r="H38" t="s">
        <v>771</v>
      </c>
      <c r="I38" t="s">
        <v>75</v>
      </c>
      <c r="J38" t="s">
        <v>237</v>
      </c>
      <c r="K38" t="s">
        <v>348</v>
      </c>
      <c r="L38" t="s">
        <v>606</v>
      </c>
      <c r="M38">
        <v>0</v>
      </c>
      <c r="N38">
        <v>9.0999999999999998E-2</v>
      </c>
      <c r="O38" t="s">
        <v>927</v>
      </c>
      <c r="P38" t="s">
        <v>736</v>
      </c>
    </row>
    <row r="39" spans="1:16" x14ac:dyDescent="0.35">
      <c r="A39" t="s">
        <v>725</v>
      </c>
      <c r="B39" t="s">
        <v>726</v>
      </c>
      <c r="C39" t="s">
        <v>727</v>
      </c>
      <c r="D39" t="s">
        <v>728</v>
      </c>
      <c r="E39" t="s">
        <v>618</v>
      </c>
      <c r="F39" t="s">
        <v>596</v>
      </c>
      <c r="G39" t="s">
        <v>729</v>
      </c>
      <c r="H39" t="s">
        <v>772</v>
      </c>
      <c r="I39" t="s">
        <v>54</v>
      </c>
      <c r="J39" t="s">
        <v>217</v>
      </c>
      <c r="K39" t="s">
        <v>349</v>
      </c>
      <c r="M39">
        <v>1.4999999999999999E-2</v>
      </c>
      <c r="N39">
        <v>0.08</v>
      </c>
      <c r="O39" t="s">
        <v>927</v>
      </c>
      <c r="P39" t="s">
        <v>736</v>
      </c>
    </row>
    <row r="40" spans="1:16" x14ac:dyDescent="0.35">
      <c r="A40" t="s">
        <v>725</v>
      </c>
      <c r="B40" t="s">
        <v>726</v>
      </c>
      <c r="C40" t="s">
        <v>727</v>
      </c>
      <c r="D40" t="s">
        <v>728</v>
      </c>
      <c r="E40" t="s">
        <v>618</v>
      </c>
      <c r="F40" t="s">
        <v>597</v>
      </c>
      <c r="G40" t="s">
        <v>731</v>
      </c>
      <c r="H40" t="s">
        <v>773</v>
      </c>
      <c r="I40" t="s">
        <v>76</v>
      </c>
      <c r="J40" t="s">
        <v>238</v>
      </c>
      <c r="K40" t="s">
        <v>349</v>
      </c>
      <c r="M40">
        <v>3.2049999999999999E-3</v>
      </c>
      <c r="N40">
        <v>1.0999999999999999E-2</v>
      </c>
      <c r="O40" t="s">
        <v>927</v>
      </c>
      <c r="P40" t="s">
        <v>736</v>
      </c>
    </row>
    <row r="41" spans="1:16" hidden="1" x14ac:dyDescent="0.35">
      <c r="A41" t="s">
        <v>725</v>
      </c>
      <c r="B41" t="s">
        <v>726</v>
      </c>
      <c r="C41" t="s">
        <v>727</v>
      </c>
      <c r="D41" t="s">
        <v>728</v>
      </c>
      <c r="E41" t="s">
        <v>618</v>
      </c>
      <c r="F41" t="s">
        <v>596</v>
      </c>
      <c r="G41" t="s">
        <v>729</v>
      </c>
      <c r="H41" t="s">
        <v>774</v>
      </c>
      <c r="I41" t="s">
        <v>29</v>
      </c>
      <c r="J41" t="s">
        <v>197</v>
      </c>
      <c r="K41" t="s">
        <v>348</v>
      </c>
      <c r="L41" t="s">
        <v>606</v>
      </c>
      <c r="M41">
        <v>0</v>
      </c>
      <c r="N41">
        <v>0.06</v>
      </c>
      <c r="O41" t="s">
        <v>927</v>
      </c>
    </row>
    <row r="42" spans="1:16" hidden="1" x14ac:dyDescent="0.35">
      <c r="A42" t="s">
        <v>725</v>
      </c>
      <c r="B42" t="s">
        <v>726</v>
      </c>
      <c r="C42" t="s">
        <v>727</v>
      </c>
      <c r="D42" t="s">
        <v>728</v>
      </c>
      <c r="E42" t="s">
        <v>618</v>
      </c>
      <c r="F42" t="s">
        <v>596</v>
      </c>
      <c r="G42" t="s">
        <v>729</v>
      </c>
      <c r="H42" t="s">
        <v>775</v>
      </c>
      <c r="I42" t="s">
        <v>173</v>
      </c>
      <c r="J42" t="s">
        <v>341</v>
      </c>
      <c r="K42" t="s">
        <v>348</v>
      </c>
      <c r="L42" t="s">
        <v>606</v>
      </c>
      <c r="M42">
        <v>0</v>
      </c>
      <c r="N42">
        <v>0.02</v>
      </c>
      <c r="O42" t="s">
        <v>927</v>
      </c>
    </row>
    <row r="43" spans="1:16" hidden="1" x14ac:dyDescent="0.35">
      <c r="A43" t="s">
        <v>725</v>
      </c>
      <c r="B43" t="s">
        <v>726</v>
      </c>
      <c r="C43" t="s">
        <v>727</v>
      </c>
      <c r="D43" t="s">
        <v>728</v>
      </c>
      <c r="E43" t="s">
        <v>618</v>
      </c>
      <c r="F43" t="s">
        <v>597</v>
      </c>
      <c r="G43" t="s">
        <v>731</v>
      </c>
      <c r="H43" t="s">
        <v>776</v>
      </c>
      <c r="I43" t="s">
        <v>121</v>
      </c>
      <c r="J43" t="s">
        <v>285</v>
      </c>
      <c r="K43" t="s">
        <v>348</v>
      </c>
      <c r="L43" t="s">
        <v>606</v>
      </c>
      <c r="M43">
        <v>0</v>
      </c>
      <c r="N43">
        <v>0.05</v>
      </c>
      <c r="O43" t="s">
        <v>927</v>
      </c>
    </row>
    <row r="44" spans="1:16" hidden="1" x14ac:dyDescent="0.35">
      <c r="A44" t="s">
        <v>725</v>
      </c>
      <c r="B44" t="s">
        <v>726</v>
      </c>
      <c r="C44" t="s">
        <v>727</v>
      </c>
      <c r="D44" t="s">
        <v>728</v>
      </c>
      <c r="E44" t="s">
        <v>618</v>
      </c>
      <c r="F44" t="s">
        <v>597</v>
      </c>
      <c r="G44" t="s">
        <v>731</v>
      </c>
      <c r="H44" t="s">
        <v>777</v>
      </c>
      <c r="I44" t="s">
        <v>120</v>
      </c>
      <c r="J44" t="s">
        <v>284</v>
      </c>
      <c r="K44" t="s">
        <v>348</v>
      </c>
      <c r="L44" t="s">
        <v>606</v>
      </c>
      <c r="M44">
        <v>0</v>
      </c>
      <c r="N44">
        <v>0.08</v>
      </c>
      <c r="O44" t="s">
        <v>927</v>
      </c>
    </row>
    <row r="45" spans="1:16" hidden="1" x14ac:dyDescent="0.35">
      <c r="A45" t="s">
        <v>725</v>
      </c>
      <c r="B45" t="s">
        <v>726</v>
      </c>
      <c r="C45" t="s">
        <v>727</v>
      </c>
      <c r="D45" t="s">
        <v>728</v>
      </c>
      <c r="E45" t="s">
        <v>618</v>
      </c>
      <c r="F45" t="s">
        <v>596</v>
      </c>
      <c r="G45" t="s">
        <v>729</v>
      </c>
      <c r="H45" t="s">
        <v>778</v>
      </c>
      <c r="I45" t="s">
        <v>23</v>
      </c>
      <c r="J45" t="s">
        <v>192</v>
      </c>
      <c r="K45" t="s">
        <v>348</v>
      </c>
      <c r="L45" t="s">
        <v>606</v>
      </c>
      <c r="M45">
        <v>0</v>
      </c>
      <c r="N45">
        <v>0.12</v>
      </c>
      <c r="O45" t="s">
        <v>927</v>
      </c>
    </row>
    <row r="46" spans="1:16" x14ac:dyDescent="0.35">
      <c r="A46" t="s">
        <v>725</v>
      </c>
      <c r="B46" t="s">
        <v>726</v>
      </c>
      <c r="C46" t="s">
        <v>727</v>
      </c>
      <c r="D46" t="s">
        <v>728</v>
      </c>
      <c r="E46" t="s">
        <v>618</v>
      </c>
      <c r="F46" t="s">
        <v>596</v>
      </c>
      <c r="G46" t="s">
        <v>729</v>
      </c>
      <c r="H46" t="s">
        <v>779</v>
      </c>
      <c r="I46" t="s">
        <v>55</v>
      </c>
      <c r="J46" t="s">
        <v>218</v>
      </c>
      <c r="K46" t="s">
        <v>349</v>
      </c>
      <c r="M46">
        <v>0.75</v>
      </c>
      <c r="N46">
        <v>1.6</v>
      </c>
      <c r="O46" t="s">
        <v>927</v>
      </c>
      <c r="P46" t="s">
        <v>736</v>
      </c>
    </row>
    <row r="47" spans="1:16" hidden="1" x14ac:dyDescent="0.35">
      <c r="A47" t="s">
        <v>725</v>
      </c>
      <c r="B47" t="s">
        <v>726</v>
      </c>
      <c r="C47" t="s">
        <v>727</v>
      </c>
      <c r="D47" t="s">
        <v>728</v>
      </c>
      <c r="E47" t="s">
        <v>618</v>
      </c>
      <c r="F47" t="s">
        <v>597</v>
      </c>
      <c r="G47" t="s">
        <v>731</v>
      </c>
      <c r="H47" t="s">
        <v>780</v>
      </c>
      <c r="I47" t="s">
        <v>77</v>
      </c>
      <c r="J47" t="s">
        <v>239</v>
      </c>
      <c r="K47" t="s">
        <v>348</v>
      </c>
      <c r="L47" t="s">
        <v>606</v>
      </c>
      <c r="M47">
        <v>0</v>
      </c>
      <c r="N47">
        <v>0.08</v>
      </c>
      <c r="O47" t="s">
        <v>927</v>
      </c>
    </row>
    <row r="48" spans="1:16" x14ac:dyDescent="0.35">
      <c r="A48" t="s">
        <v>725</v>
      </c>
      <c r="B48" t="s">
        <v>726</v>
      </c>
      <c r="C48" t="s">
        <v>727</v>
      </c>
      <c r="D48" t="s">
        <v>728</v>
      </c>
      <c r="E48" t="s">
        <v>618</v>
      </c>
      <c r="F48" t="s">
        <v>597</v>
      </c>
      <c r="G48" t="s">
        <v>731</v>
      </c>
      <c r="H48" t="s">
        <v>781</v>
      </c>
      <c r="I48" t="s">
        <v>128</v>
      </c>
      <c r="J48" t="s">
        <v>292</v>
      </c>
      <c r="K48" t="s">
        <v>349</v>
      </c>
      <c r="M48">
        <v>8.3650000000000009E-3</v>
      </c>
      <c r="N48">
        <v>0.02</v>
      </c>
      <c r="O48" t="s">
        <v>927</v>
      </c>
      <c r="P48" t="s">
        <v>736</v>
      </c>
    </row>
    <row r="49" spans="1:16" hidden="1" x14ac:dyDescent="0.35">
      <c r="A49" t="s">
        <v>725</v>
      </c>
      <c r="B49" t="s">
        <v>726</v>
      </c>
      <c r="C49" t="s">
        <v>727</v>
      </c>
      <c r="D49" t="s">
        <v>728</v>
      </c>
      <c r="E49" t="s">
        <v>618</v>
      </c>
      <c r="F49" t="s">
        <v>597</v>
      </c>
      <c r="G49" t="s">
        <v>731</v>
      </c>
      <c r="H49" t="s">
        <v>782</v>
      </c>
      <c r="I49" t="s">
        <v>137</v>
      </c>
      <c r="J49" t="s">
        <v>303</v>
      </c>
      <c r="K49" t="s">
        <v>348</v>
      </c>
      <c r="L49" t="s">
        <v>606</v>
      </c>
      <c r="M49">
        <v>0</v>
      </c>
      <c r="N49">
        <v>6.0999999999999999E-2</v>
      </c>
      <c r="O49" t="s">
        <v>927</v>
      </c>
    </row>
    <row r="50" spans="1:16" hidden="1" x14ac:dyDescent="0.35">
      <c r="A50" t="s">
        <v>725</v>
      </c>
      <c r="B50" t="s">
        <v>726</v>
      </c>
      <c r="C50" t="s">
        <v>727</v>
      </c>
      <c r="D50" t="s">
        <v>728</v>
      </c>
      <c r="E50" t="s">
        <v>618</v>
      </c>
      <c r="F50" t="s">
        <v>597</v>
      </c>
      <c r="G50" t="s">
        <v>731</v>
      </c>
      <c r="H50" t="s">
        <v>783</v>
      </c>
      <c r="I50" t="s">
        <v>78</v>
      </c>
      <c r="J50" t="s">
        <v>240</v>
      </c>
      <c r="K50" t="s">
        <v>348</v>
      </c>
      <c r="L50" t="s">
        <v>606</v>
      </c>
      <c r="M50">
        <v>0</v>
      </c>
      <c r="N50">
        <v>8.7999999999999995E-2</v>
      </c>
      <c r="O50" t="s">
        <v>927</v>
      </c>
    </row>
    <row r="51" spans="1:16" x14ac:dyDescent="0.35">
      <c r="A51" t="s">
        <v>725</v>
      </c>
      <c r="B51" t="s">
        <v>726</v>
      </c>
      <c r="C51" t="s">
        <v>727</v>
      </c>
      <c r="D51" t="s">
        <v>728</v>
      </c>
      <c r="E51" t="s">
        <v>618</v>
      </c>
      <c r="F51" t="s">
        <v>597</v>
      </c>
      <c r="G51" t="s">
        <v>731</v>
      </c>
      <c r="H51" t="s">
        <v>784</v>
      </c>
      <c r="I51" t="s">
        <v>37</v>
      </c>
      <c r="J51" t="s">
        <v>204</v>
      </c>
      <c r="K51" t="s">
        <v>349</v>
      </c>
      <c r="M51">
        <v>1.7750000000000001E-3</v>
      </c>
      <c r="N51">
        <v>6.4000000000000003E-3</v>
      </c>
      <c r="O51" t="s">
        <v>927</v>
      </c>
      <c r="P51" t="s">
        <v>736</v>
      </c>
    </row>
    <row r="52" spans="1:16" hidden="1" x14ac:dyDescent="0.35">
      <c r="A52" t="s">
        <v>725</v>
      </c>
      <c r="B52" t="s">
        <v>726</v>
      </c>
      <c r="C52" t="s">
        <v>727</v>
      </c>
      <c r="D52" t="s">
        <v>728</v>
      </c>
      <c r="E52" t="s">
        <v>618</v>
      </c>
      <c r="F52" t="s">
        <v>596</v>
      </c>
      <c r="G52" t="s">
        <v>729</v>
      </c>
      <c r="H52" t="s">
        <v>785</v>
      </c>
      <c r="I52" t="s">
        <v>172</v>
      </c>
      <c r="J52" t="s">
        <v>662</v>
      </c>
      <c r="K52" t="s">
        <v>348</v>
      </c>
      <c r="L52" t="s">
        <v>606</v>
      </c>
      <c r="M52">
        <v>0</v>
      </c>
      <c r="N52">
        <v>0.04</v>
      </c>
      <c r="O52" t="s">
        <v>927</v>
      </c>
    </row>
    <row r="53" spans="1:16" hidden="1" x14ac:dyDescent="0.35">
      <c r="A53" t="s">
        <v>725</v>
      </c>
      <c r="B53" t="s">
        <v>726</v>
      </c>
      <c r="C53" t="s">
        <v>727</v>
      </c>
      <c r="D53" t="s">
        <v>728</v>
      </c>
      <c r="E53" t="s">
        <v>618</v>
      </c>
      <c r="F53" t="s">
        <v>597</v>
      </c>
      <c r="G53" t="s">
        <v>731</v>
      </c>
      <c r="H53" t="s">
        <v>786</v>
      </c>
      <c r="I53" t="s">
        <v>79</v>
      </c>
      <c r="J53" t="s">
        <v>241</v>
      </c>
      <c r="K53" t="s">
        <v>348</v>
      </c>
      <c r="L53" t="s">
        <v>606</v>
      </c>
      <c r="M53">
        <v>0</v>
      </c>
      <c r="N53">
        <v>0.03</v>
      </c>
      <c r="O53" t="s">
        <v>927</v>
      </c>
    </row>
    <row r="54" spans="1:16" hidden="1" x14ac:dyDescent="0.35">
      <c r="A54" t="s">
        <v>725</v>
      </c>
      <c r="B54" t="s">
        <v>726</v>
      </c>
      <c r="C54" t="s">
        <v>727</v>
      </c>
      <c r="D54" t="s">
        <v>728</v>
      </c>
      <c r="E54" t="s">
        <v>618</v>
      </c>
      <c r="F54" t="s">
        <v>597</v>
      </c>
      <c r="G54" t="s">
        <v>731</v>
      </c>
      <c r="H54" t="s">
        <v>787</v>
      </c>
      <c r="I54" t="s">
        <v>492</v>
      </c>
      <c r="J54" t="s">
        <v>320</v>
      </c>
      <c r="K54" t="s">
        <v>348</v>
      </c>
      <c r="L54" t="s">
        <v>606</v>
      </c>
      <c r="M54">
        <v>0</v>
      </c>
      <c r="N54">
        <v>7.0000000000000007E-2</v>
      </c>
      <c r="O54" t="s">
        <v>927</v>
      </c>
    </row>
    <row r="55" spans="1:16" x14ac:dyDescent="0.35">
      <c r="A55" t="s">
        <v>725</v>
      </c>
      <c r="B55" t="s">
        <v>726</v>
      </c>
      <c r="C55" t="s">
        <v>727</v>
      </c>
      <c r="D55" t="s">
        <v>728</v>
      </c>
      <c r="E55" t="s">
        <v>618</v>
      </c>
      <c r="F55" t="s">
        <v>597</v>
      </c>
      <c r="G55" t="s">
        <v>731</v>
      </c>
      <c r="H55" t="s">
        <v>788</v>
      </c>
      <c r="I55" t="s">
        <v>169</v>
      </c>
      <c r="J55" t="s">
        <v>338</v>
      </c>
      <c r="K55" t="s">
        <v>349</v>
      </c>
      <c r="M55">
        <v>1.9400000000000001E-2</v>
      </c>
      <c r="N55">
        <v>8.4000000000000005E-2</v>
      </c>
      <c r="O55" t="s">
        <v>927</v>
      </c>
      <c r="P55" t="s">
        <v>736</v>
      </c>
    </row>
    <row r="56" spans="1:16" x14ac:dyDescent="0.35">
      <c r="A56" t="s">
        <v>725</v>
      </c>
      <c r="B56" t="s">
        <v>726</v>
      </c>
      <c r="C56" t="s">
        <v>727</v>
      </c>
      <c r="D56" t="s">
        <v>728</v>
      </c>
      <c r="E56" t="s">
        <v>618</v>
      </c>
      <c r="F56" t="s">
        <v>597</v>
      </c>
      <c r="G56" t="s">
        <v>731</v>
      </c>
      <c r="H56" t="s">
        <v>789</v>
      </c>
      <c r="I56" t="s">
        <v>98</v>
      </c>
      <c r="J56" t="s">
        <v>261</v>
      </c>
      <c r="K56" t="s">
        <v>349</v>
      </c>
      <c r="M56">
        <v>2.8400000000000001E-3</v>
      </c>
      <c r="N56">
        <v>8.199999999999999E-3</v>
      </c>
      <c r="O56" t="s">
        <v>927</v>
      </c>
      <c r="P56" t="s">
        <v>736</v>
      </c>
    </row>
    <row r="57" spans="1:16" hidden="1" x14ac:dyDescent="0.35">
      <c r="A57" t="s">
        <v>725</v>
      </c>
      <c r="B57" t="s">
        <v>726</v>
      </c>
      <c r="C57" t="s">
        <v>727</v>
      </c>
      <c r="D57" t="s">
        <v>728</v>
      </c>
      <c r="E57" t="s">
        <v>618</v>
      </c>
      <c r="F57" t="s">
        <v>596</v>
      </c>
      <c r="G57" t="s">
        <v>729</v>
      </c>
      <c r="H57" t="s">
        <v>768</v>
      </c>
      <c r="I57" t="s">
        <v>26</v>
      </c>
      <c r="J57" t="s">
        <v>661</v>
      </c>
      <c r="K57" t="s">
        <v>348</v>
      </c>
      <c r="L57" t="s">
        <v>606</v>
      </c>
      <c r="M57">
        <v>0</v>
      </c>
      <c r="N57">
        <v>147</v>
      </c>
      <c r="O57" t="s">
        <v>927</v>
      </c>
    </row>
    <row r="58" spans="1:16" hidden="1" x14ac:dyDescent="0.35">
      <c r="A58" t="s">
        <v>725</v>
      </c>
      <c r="B58" t="s">
        <v>726</v>
      </c>
      <c r="C58" t="s">
        <v>727</v>
      </c>
      <c r="D58" t="s">
        <v>728</v>
      </c>
      <c r="E58" t="s">
        <v>618</v>
      </c>
      <c r="F58" t="s">
        <v>597</v>
      </c>
      <c r="G58" t="s">
        <v>731</v>
      </c>
      <c r="H58" t="s">
        <v>790</v>
      </c>
      <c r="I58" t="s">
        <v>122</v>
      </c>
      <c r="J58" t="s">
        <v>286</v>
      </c>
      <c r="K58" t="s">
        <v>348</v>
      </c>
      <c r="L58" t="s">
        <v>606</v>
      </c>
      <c r="M58">
        <v>0</v>
      </c>
      <c r="N58">
        <v>4.0000000000000001E-3</v>
      </c>
      <c r="O58" t="s">
        <v>927</v>
      </c>
    </row>
    <row r="59" spans="1:16" hidden="1" x14ac:dyDescent="0.35">
      <c r="A59" t="s">
        <v>725</v>
      </c>
      <c r="B59" t="s">
        <v>726</v>
      </c>
      <c r="C59" t="s">
        <v>727</v>
      </c>
      <c r="D59" t="s">
        <v>728</v>
      </c>
      <c r="E59" t="s">
        <v>618</v>
      </c>
      <c r="F59" t="s">
        <v>596</v>
      </c>
      <c r="G59" t="s">
        <v>729</v>
      </c>
      <c r="H59" t="s">
        <v>791</v>
      </c>
      <c r="I59" t="s">
        <v>27</v>
      </c>
      <c r="J59" t="s">
        <v>195</v>
      </c>
      <c r="K59" t="s">
        <v>348</v>
      </c>
      <c r="L59" t="s">
        <v>606</v>
      </c>
      <c r="M59">
        <v>0</v>
      </c>
      <c r="N59">
        <v>0.32</v>
      </c>
      <c r="O59" t="s">
        <v>927</v>
      </c>
    </row>
    <row r="60" spans="1:16" hidden="1" x14ac:dyDescent="0.35">
      <c r="A60" t="s">
        <v>725</v>
      </c>
      <c r="B60" t="s">
        <v>726</v>
      </c>
      <c r="C60" t="s">
        <v>727</v>
      </c>
      <c r="D60" t="s">
        <v>728</v>
      </c>
      <c r="E60" t="s">
        <v>618</v>
      </c>
      <c r="F60" t="s">
        <v>596</v>
      </c>
      <c r="G60" t="s">
        <v>729</v>
      </c>
      <c r="H60" t="s">
        <v>792</v>
      </c>
      <c r="I60" t="s">
        <v>9</v>
      </c>
      <c r="J60" t="s">
        <v>179</v>
      </c>
      <c r="K60" t="s">
        <v>348</v>
      </c>
      <c r="L60" t="s">
        <v>606</v>
      </c>
      <c r="M60">
        <v>0</v>
      </c>
      <c r="N60">
        <v>0.08</v>
      </c>
      <c r="O60" t="s">
        <v>927</v>
      </c>
    </row>
    <row r="61" spans="1:16" hidden="1" x14ac:dyDescent="0.35">
      <c r="A61" t="s">
        <v>725</v>
      </c>
      <c r="B61" t="s">
        <v>726</v>
      </c>
      <c r="C61" t="s">
        <v>727</v>
      </c>
      <c r="D61" t="s">
        <v>728</v>
      </c>
      <c r="E61" t="s">
        <v>618</v>
      </c>
      <c r="F61" t="s">
        <v>596</v>
      </c>
      <c r="G61" t="s">
        <v>729</v>
      </c>
      <c r="H61" t="s">
        <v>793</v>
      </c>
      <c r="I61" t="s">
        <v>14</v>
      </c>
      <c r="J61" t="s">
        <v>184</v>
      </c>
      <c r="K61" t="s">
        <v>348</v>
      </c>
      <c r="L61" t="s">
        <v>606</v>
      </c>
      <c r="M61">
        <v>0</v>
      </c>
      <c r="N61">
        <v>0.4</v>
      </c>
      <c r="O61" t="s">
        <v>927</v>
      </c>
      <c r="P61" t="s">
        <v>736</v>
      </c>
    </row>
    <row r="62" spans="1:16" x14ac:dyDescent="0.35">
      <c r="A62" t="s">
        <v>725</v>
      </c>
      <c r="B62" t="s">
        <v>726</v>
      </c>
      <c r="C62" t="s">
        <v>727</v>
      </c>
      <c r="D62" t="s">
        <v>728</v>
      </c>
      <c r="E62" t="s">
        <v>618</v>
      </c>
      <c r="F62" t="s">
        <v>597</v>
      </c>
      <c r="G62" t="s">
        <v>731</v>
      </c>
      <c r="H62" t="s">
        <v>794</v>
      </c>
      <c r="I62" t="s">
        <v>138</v>
      </c>
      <c r="J62" t="s">
        <v>304</v>
      </c>
      <c r="K62" t="s">
        <v>349</v>
      </c>
      <c r="M62">
        <v>1.9849999999999998E-3</v>
      </c>
      <c r="N62">
        <v>0.01</v>
      </c>
      <c r="O62" t="s">
        <v>927</v>
      </c>
      <c r="P62" t="s">
        <v>736</v>
      </c>
    </row>
    <row r="63" spans="1:16" x14ac:dyDescent="0.35">
      <c r="A63" t="s">
        <v>725</v>
      </c>
      <c r="B63" t="s">
        <v>726</v>
      </c>
      <c r="C63" t="s">
        <v>727</v>
      </c>
      <c r="D63" t="s">
        <v>728</v>
      </c>
      <c r="E63" t="s">
        <v>618</v>
      </c>
      <c r="F63" t="s">
        <v>597</v>
      </c>
      <c r="G63" t="s">
        <v>731</v>
      </c>
      <c r="H63" t="s">
        <v>795</v>
      </c>
      <c r="I63" t="s">
        <v>81</v>
      </c>
      <c r="J63" t="s">
        <v>243</v>
      </c>
      <c r="K63" t="s">
        <v>349</v>
      </c>
      <c r="M63">
        <v>4.1650000000000003E-3</v>
      </c>
      <c r="N63">
        <v>1.9E-2</v>
      </c>
      <c r="O63" t="s">
        <v>927</v>
      </c>
      <c r="P63" t="s">
        <v>736</v>
      </c>
    </row>
    <row r="64" spans="1:16" hidden="1" x14ac:dyDescent="0.35">
      <c r="A64" t="s">
        <v>725</v>
      </c>
      <c r="B64" t="s">
        <v>726</v>
      </c>
      <c r="C64" t="s">
        <v>727</v>
      </c>
      <c r="D64" t="s">
        <v>728</v>
      </c>
      <c r="E64" t="s">
        <v>618</v>
      </c>
      <c r="F64" t="s">
        <v>596</v>
      </c>
      <c r="G64" t="s">
        <v>729</v>
      </c>
      <c r="H64" t="s">
        <v>796</v>
      </c>
      <c r="I64" t="s">
        <v>56</v>
      </c>
      <c r="J64" t="s">
        <v>219</v>
      </c>
      <c r="K64" t="s">
        <v>348</v>
      </c>
      <c r="L64" t="s">
        <v>606</v>
      </c>
      <c r="M64">
        <v>0</v>
      </c>
      <c r="N64">
        <v>0.16</v>
      </c>
      <c r="O64" t="s">
        <v>927</v>
      </c>
    </row>
    <row r="65" spans="1:16" hidden="1" x14ac:dyDescent="0.35">
      <c r="A65" t="s">
        <v>725</v>
      </c>
      <c r="B65" t="s">
        <v>726</v>
      </c>
      <c r="C65" t="s">
        <v>727</v>
      </c>
      <c r="D65" t="s">
        <v>728</v>
      </c>
      <c r="E65" t="s">
        <v>618</v>
      </c>
      <c r="F65" t="s">
        <v>597</v>
      </c>
      <c r="G65" t="s">
        <v>731</v>
      </c>
      <c r="H65" t="s">
        <v>797</v>
      </c>
      <c r="I65" t="s">
        <v>82</v>
      </c>
      <c r="J65" t="s">
        <v>244</v>
      </c>
      <c r="K65" t="s">
        <v>348</v>
      </c>
      <c r="L65" t="s">
        <v>606</v>
      </c>
      <c r="M65">
        <v>0</v>
      </c>
      <c r="N65">
        <v>3.6999999999999998E-2</v>
      </c>
      <c r="O65" t="s">
        <v>927</v>
      </c>
    </row>
    <row r="66" spans="1:16" hidden="1" x14ac:dyDescent="0.35">
      <c r="A66" t="s">
        <v>725</v>
      </c>
      <c r="B66" t="s">
        <v>726</v>
      </c>
      <c r="C66" t="s">
        <v>727</v>
      </c>
      <c r="D66" t="s">
        <v>728</v>
      </c>
      <c r="E66" t="s">
        <v>618</v>
      </c>
      <c r="F66" t="s">
        <v>597</v>
      </c>
      <c r="G66" t="s">
        <v>731</v>
      </c>
      <c r="H66" t="s">
        <v>798</v>
      </c>
      <c r="I66" t="s">
        <v>83</v>
      </c>
      <c r="J66" t="s">
        <v>245</v>
      </c>
      <c r="K66" t="s">
        <v>348</v>
      </c>
      <c r="L66" t="s">
        <v>606</v>
      </c>
      <c r="M66">
        <v>0</v>
      </c>
      <c r="N66">
        <v>0.08</v>
      </c>
      <c r="O66" t="s">
        <v>927</v>
      </c>
    </row>
    <row r="67" spans="1:16" hidden="1" x14ac:dyDescent="0.35">
      <c r="A67" t="s">
        <v>725</v>
      </c>
      <c r="B67" t="s">
        <v>726</v>
      </c>
      <c r="C67" t="s">
        <v>727</v>
      </c>
      <c r="D67" t="s">
        <v>728</v>
      </c>
      <c r="E67" t="s">
        <v>618</v>
      </c>
      <c r="F67" t="s">
        <v>597</v>
      </c>
      <c r="G67" t="s">
        <v>731</v>
      </c>
      <c r="H67" t="s">
        <v>799</v>
      </c>
      <c r="I67" t="s">
        <v>112</v>
      </c>
      <c r="J67" t="s">
        <v>276</v>
      </c>
      <c r="K67" t="s">
        <v>348</v>
      </c>
      <c r="L67" t="s">
        <v>606</v>
      </c>
      <c r="M67">
        <v>0</v>
      </c>
      <c r="N67">
        <v>0.20499999999999999</v>
      </c>
      <c r="O67" t="s">
        <v>927</v>
      </c>
    </row>
    <row r="68" spans="1:16" hidden="1" x14ac:dyDescent="0.35">
      <c r="A68" t="s">
        <v>725</v>
      </c>
      <c r="B68" t="s">
        <v>726</v>
      </c>
      <c r="C68" t="s">
        <v>727</v>
      </c>
      <c r="D68" t="s">
        <v>728</v>
      </c>
      <c r="E68" t="s">
        <v>618</v>
      </c>
      <c r="F68" t="s">
        <v>597</v>
      </c>
      <c r="G68" t="s">
        <v>731</v>
      </c>
      <c r="H68" t="s">
        <v>800</v>
      </c>
      <c r="I68" t="s">
        <v>161</v>
      </c>
      <c r="J68" t="s">
        <v>330</v>
      </c>
      <c r="K68" t="s">
        <v>348</v>
      </c>
      <c r="L68" t="s">
        <v>606</v>
      </c>
      <c r="M68">
        <v>0</v>
      </c>
      <c r="N68">
        <v>1.2999999999999999E-2</v>
      </c>
      <c r="O68" t="s">
        <v>927</v>
      </c>
    </row>
    <row r="69" spans="1:16" x14ac:dyDescent="0.35">
      <c r="A69" t="s">
        <v>725</v>
      </c>
      <c r="B69" t="s">
        <v>726</v>
      </c>
      <c r="C69" t="s">
        <v>727</v>
      </c>
      <c r="D69" t="s">
        <v>728</v>
      </c>
      <c r="E69" t="s">
        <v>618</v>
      </c>
      <c r="F69" t="s">
        <v>597</v>
      </c>
      <c r="G69" t="s">
        <v>731</v>
      </c>
      <c r="H69" t="s">
        <v>801</v>
      </c>
      <c r="I69" t="s">
        <v>152</v>
      </c>
      <c r="J69" t="s">
        <v>321</v>
      </c>
      <c r="K69" t="s">
        <v>349</v>
      </c>
      <c r="M69">
        <v>9.3800000000000012E-3</v>
      </c>
      <c r="N69">
        <v>3.4000000000000002E-2</v>
      </c>
      <c r="O69" t="s">
        <v>927</v>
      </c>
      <c r="P69" t="s">
        <v>736</v>
      </c>
    </row>
    <row r="70" spans="1:16" hidden="1" x14ac:dyDescent="0.35">
      <c r="A70" t="s">
        <v>725</v>
      </c>
      <c r="B70" t="s">
        <v>726</v>
      </c>
      <c r="C70" t="s">
        <v>727</v>
      </c>
      <c r="D70" t="s">
        <v>728</v>
      </c>
      <c r="E70" t="s">
        <v>618</v>
      </c>
      <c r="F70" t="s">
        <v>597</v>
      </c>
      <c r="G70" t="s">
        <v>731</v>
      </c>
      <c r="H70" t="s">
        <v>802</v>
      </c>
      <c r="I70" t="s">
        <v>114</v>
      </c>
      <c r="J70" t="s">
        <v>278</v>
      </c>
      <c r="K70" t="s">
        <v>348</v>
      </c>
      <c r="L70" t="s">
        <v>606</v>
      </c>
      <c r="M70">
        <v>0</v>
      </c>
      <c r="N70">
        <v>1.4E-2</v>
      </c>
      <c r="O70" t="s">
        <v>927</v>
      </c>
    </row>
    <row r="71" spans="1:16" x14ac:dyDescent="0.35">
      <c r="A71" t="s">
        <v>725</v>
      </c>
      <c r="B71" t="s">
        <v>726</v>
      </c>
      <c r="C71" t="s">
        <v>727</v>
      </c>
      <c r="D71" t="s">
        <v>728</v>
      </c>
      <c r="E71" t="s">
        <v>618</v>
      </c>
      <c r="F71" t="s">
        <v>597</v>
      </c>
      <c r="G71" t="s">
        <v>731</v>
      </c>
      <c r="H71" t="s">
        <v>803</v>
      </c>
      <c r="I71" t="s">
        <v>132</v>
      </c>
      <c r="J71" t="s">
        <v>296</v>
      </c>
      <c r="K71" t="s">
        <v>349</v>
      </c>
      <c r="M71">
        <v>4.6700000000000012E-2</v>
      </c>
      <c r="N71">
        <v>9.6000000000000002E-2</v>
      </c>
      <c r="O71" t="s">
        <v>927</v>
      </c>
      <c r="P71" t="s">
        <v>736</v>
      </c>
    </row>
    <row r="72" spans="1:16" hidden="1" x14ac:dyDescent="0.35">
      <c r="A72" t="s">
        <v>725</v>
      </c>
      <c r="B72" t="s">
        <v>726</v>
      </c>
      <c r="C72" t="s">
        <v>727</v>
      </c>
      <c r="D72" t="s">
        <v>728</v>
      </c>
      <c r="E72" t="s">
        <v>618</v>
      </c>
      <c r="F72" t="s">
        <v>597</v>
      </c>
      <c r="G72" t="s">
        <v>731</v>
      </c>
      <c r="H72" t="s">
        <v>804</v>
      </c>
      <c r="I72" t="s">
        <v>106</v>
      </c>
      <c r="J72" t="s">
        <v>269</v>
      </c>
      <c r="K72" t="s">
        <v>348</v>
      </c>
      <c r="L72" t="s">
        <v>606</v>
      </c>
      <c r="M72">
        <v>0</v>
      </c>
      <c r="N72">
        <v>7.0999999999999994E-2</v>
      </c>
      <c r="O72" t="s">
        <v>927</v>
      </c>
    </row>
    <row r="73" spans="1:16" x14ac:dyDescent="0.35">
      <c r="A73" t="s">
        <v>725</v>
      </c>
      <c r="B73" t="s">
        <v>726</v>
      </c>
      <c r="C73" t="s">
        <v>727</v>
      </c>
      <c r="D73" t="s">
        <v>728</v>
      </c>
      <c r="E73" t="s">
        <v>618</v>
      </c>
      <c r="F73" t="s">
        <v>596</v>
      </c>
      <c r="G73" t="s">
        <v>729</v>
      </c>
      <c r="H73" t="s">
        <v>805</v>
      </c>
      <c r="I73" t="s">
        <v>15</v>
      </c>
      <c r="J73" t="s">
        <v>185</v>
      </c>
      <c r="K73" t="s">
        <v>349</v>
      </c>
      <c r="M73">
        <v>3.5000000000000003E-2</v>
      </c>
      <c r="N73">
        <v>0.02</v>
      </c>
      <c r="O73" t="s">
        <v>927</v>
      </c>
      <c r="P73" t="s">
        <v>736</v>
      </c>
    </row>
    <row r="74" spans="1:16" hidden="1" x14ac:dyDescent="0.35">
      <c r="A74" t="s">
        <v>725</v>
      </c>
      <c r="B74" t="s">
        <v>726</v>
      </c>
      <c r="C74" t="s">
        <v>727</v>
      </c>
      <c r="D74" t="s">
        <v>728</v>
      </c>
      <c r="E74" t="s">
        <v>618</v>
      </c>
      <c r="F74" t="s">
        <v>597</v>
      </c>
      <c r="G74" t="s">
        <v>731</v>
      </c>
      <c r="H74" t="s">
        <v>806</v>
      </c>
      <c r="I74" t="s">
        <v>84</v>
      </c>
      <c r="J74" t="s">
        <v>246</v>
      </c>
      <c r="K74" t="s">
        <v>348</v>
      </c>
      <c r="L74" t="s">
        <v>606</v>
      </c>
      <c r="M74">
        <v>0</v>
      </c>
      <c r="N74">
        <v>2.7E-2</v>
      </c>
      <c r="O74" t="s">
        <v>927</v>
      </c>
    </row>
    <row r="75" spans="1:16" hidden="1" x14ac:dyDescent="0.35">
      <c r="A75" t="s">
        <v>725</v>
      </c>
      <c r="B75" t="s">
        <v>726</v>
      </c>
      <c r="C75" t="s">
        <v>727</v>
      </c>
      <c r="D75" t="s">
        <v>728</v>
      </c>
      <c r="E75" t="s">
        <v>618</v>
      </c>
      <c r="F75" t="s">
        <v>597</v>
      </c>
      <c r="G75" t="s">
        <v>731</v>
      </c>
      <c r="H75" t="s">
        <v>807</v>
      </c>
      <c r="I75" t="s">
        <v>146</v>
      </c>
      <c r="J75" t="s">
        <v>312</v>
      </c>
      <c r="K75" t="s">
        <v>348</v>
      </c>
      <c r="L75" t="s">
        <v>606</v>
      </c>
      <c r="M75">
        <v>0</v>
      </c>
      <c r="N75">
        <v>4.5999999999999999E-3</v>
      </c>
      <c r="O75" t="s">
        <v>927</v>
      </c>
    </row>
    <row r="76" spans="1:16" hidden="1" x14ac:dyDescent="0.35">
      <c r="A76" t="s">
        <v>725</v>
      </c>
      <c r="B76" t="s">
        <v>726</v>
      </c>
      <c r="C76" t="s">
        <v>727</v>
      </c>
      <c r="D76" t="s">
        <v>728</v>
      </c>
      <c r="E76" t="s">
        <v>618</v>
      </c>
      <c r="F76" t="s">
        <v>597</v>
      </c>
      <c r="G76" t="s">
        <v>731</v>
      </c>
      <c r="H76" t="s">
        <v>808</v>
      </c>
      <c r="I76" t="s">
        <v>139</v>
      </c>
      <c r="J76" t="s">
        <v>305</v>
      </c>
      <c r="K76" t="s">
        <v>348</v>
      </c>
      <c r="L76" t="s">
        <v>606</v>
      </c>
      <c r="M76">
        <v>0</v>
      </c>
      <c r="N76">
        <v>0.08</v>
      </c>
      <c r="O76" t="s">
        <v>927</v>
      </c>
    </row>
    <row r="77" spans="1:16" hidden="1" x14ac:dyDescent="0.35">
      <c r="A77" t="s">
        <v>725</v>
      </c>
      <c r="B77" t="s">
        <v>726</v>
      </c>
      <c r="C77" t="s">
        <v>727</v>
      </c>
      <c r="D77" t="s">
        <v>728</v>
      </c>
      <c r="E77" t="s">
        <v>618</v>
      </c>
      <c r="F77" t="s">
        <v>597</v>
      </c>
      <c r="G77" t="s">
        <v>731</v>
      </c>
      <c r="H77" t="s">
        <v>810</v>
      </c>
      <c r="I77" t="s">
        <v>153</v>
      </c>
      <c r="J77" t="s">
        <v>322</v>
      </c>
      <c r="K77" t="s">
        <v>348</v>
      </c>
      <c r="L77" t="s">
        <v>606</v>
      </c>
      <c r="M77">
        <v>0</v>
      </c>
      <c r="N77">
        <v>0.08</v>
      </c>
      <c r="O77" t="s">
        <v>927</v>
      </c>
    </row>
    <row r="78" spans="1:16" hidden="1" x14ac:dyDescent="0.35">
      <c r="A78" t="s">
        <v>725</v>
      </c>
      <c r="B78" t="s">
        <v>726</v>
      </c>
      <c r="C78" t="s">
        <v>727</v>
      </c>
      <c r="D78" t="s">
        <v>728</v>
      </c>
      <c r="E78" t="s">
        <v>618</v>
      </c>
      <c r="F78" t="s">
        <v>597</v>
      </c>
      <c r="G78" t="s">
        <v>731</v>
      </c>
      <c r="H78" t="s">
        <v>811</v>
      </c>
      <c r="I78" t="s">
        <v>154</v>
      </c>
      <c r="J78" t="s">
        <v>323</v>
      </c>
      <c r="K78" t="s">
        <v>348</v>
      </c>
      <c r="L78" t="s">
        <v>606</v>
      </c>
      <c r="M78">
        <v>0</v>
      </c>
      <c r="N78">
        <v>5.8000000000000003E-2</v>
      </c>
      <c r="O78" t="s">
        <v>927</v>
      </c>
    </row>
    <row r="79" spans="1:16" x14ac:dyDescent="0.35">
      <c r="A79" t="s">
        <v>725</v>
      </c>
      <c r="B79" t="s">
        <v>726</v>
      </c>
      <c r="C79" t="s">
        <v>727</v>
      </c>
      <c r="D79" t="s">
        <v>728</v>
      </c>
      <c r="E79" t="s">
        <v>618</v>
      </c>
      <c r="F79" t="s">
        <v>596</v>
      </c>
      <c r="G79" t="s">
        <v>729</v>
      </c>
      <c r="H79" t="s">
        <v>809</v>
      </c>
      <c r="I79" t="s">
        <v>57</v>
      </c>
      <c r="J79" t="s">
        <v>602</v>
      </c>
      <c r="K79" t="s">
        <v>349</v>
      </c>
      <c r="M79">
        <v>0.08</v>
      </c>
      <c r="N79">
        <v>0.04</v>
      </c>
      <c r="O79" t="s">
        <v>927</v>
      </c>
      <c r="P79" t="s">
        <v>736</v>
      </c>
    </row>
    <row r="80" spans="1:16" hidden="1" x14ac:dyDescent="0.35">
      <c r="A80" t="s">
        <v>725</v>
      </c>
      <c r="B80" t="s">
        <v>726</v>
      </c>
      <c r="C80" t="s">
        <v>727</v>
      </c>
      <c r="D80" t="s">
        <v>728</v>
      </c>
      <c r="E80" t="s">
        <v>618</v>
      </c>
      <c r="F80" t="s">
        <v>597</v>
      </c>
      <c r="G80" t="s">
        <v>731</v>
      </c>
      <c r="H80" t="s">
        <v>812</v>
      </c>
      <c r="I80" t="s">
        <v>129</v>
      </c>
      <c r="J80" t="s">
        <v>293</v>
      </c>
      <c r="K80" t="s">
        <v>348</v>
      </c>
      <c r="L80" t="s">
        <v>606</v>
      </c>
      <c r="M80">
        <v>0</v>
      </c>
      <c r="N80">
        <v>0.02</v>
      </c>
      <c r="O80" t="s">
        <v>927</v>
      </c>
    </row>
    <row r="81" spans="1:16" hidden="1" x14ac:dyDescent="0.35">
      <c r="A81" t="s">
        <v>725</v>
      </c>
      <c r="B81" t="s">
        <v>726</v>
      </c>
      <c r="C81" t="s">
        <v>727</v>
      </c>
      <c r="D81" t="s">
        <v>728</v>
      </c>
      <c r="E81" t="s">
        <v>618</v>
      </c>
      <c r="F81" t="s">
        <v>597</v>
      </c>
      <c r="G81" t="s">
        <v>731</v>
      </c>
      <c r="H81" t="s">
        <v>813</v>
      </c>
      <c r="I81" t="s">
        <v>92</v>
      </c>
      <c r="J81" t="s">
        <v>254</v>
      </c>
      <c r="K81" t="s">
        <v>348</v>
      </c>
      <c r="L81" t="s">
        <v>606</v>
      </c>
      <c r="M81">
        <v>0</v>
      </c>
      <c r="N81">
        <v>0.14699999999999999</v>
      </c>
      <c r="O81" t="s">
        <v>927</v>
      </c>
    </row>
    <row r="82" spans="1:16" hidden="1" x14ac:dyDescent="0.35">
      <c r="A82" t="s">
        <v>725</v>
      </c>
      <c r="B82" t="s">
        <v>726</v>
      </c>
      <c r="C82" t="s">
        <v>727</v>
      </c>
      <c r="D82" t="s">
        <v>728</v>
      </c>
      <c r="E82" t="s">
        <v>618</v>
      </c>
      <c r="F82" t="s">
        <v>597</v>
      </c>
      <c r="G82" t="s">
        <v>731</v>
      </c>
      <c r="H82" t="s">
        <v>814</v>
      </c>
      <c r="I82" t="s">
        <v>155</v>
      </c>
      <c r="J82" t="s">
        <v>324</v>
      </c>
      <c r="K82" t="s">
        <v>348</v>
      </c>
      <c r="L82" t="s">
        <v>606</v>
      </c>
      <c r="M82">
        <v>0</v>
      </c>
      <c r="N82">
        <v>7.4000000000000003E-3</v>
      </c>
      <c r="O82" t="s">
        <v>927</v>
      </c>
    </row>
    <row r="83" spans="1:16" hidden="1" x14ac:dyDescent="0.35">
      <c r="A83" t="s">
        <v>725</v>
      </c>
      <c r="B83" t="s">
        <v>726</v>
      </c>
      <c r="C83" t="s">
        <v>727</v>
      </c>
      <c r="D83" t="s">
        <v>728</v>
      </c>
      <c r="E83" t="s">
        <v>618</v>
      </c>
      <c r="F83" t="s">
        <v>597</v>
      </c>
      <c r="G83" t="s">
        <v>731</v>
      </c>
      <c r="H83" t="s">
        <v>815</v>
      </c>
      <c r="I83" t="s">
        <v>108</v>
      </c>
      <c r="J83" t="s">
        <v>272</v>
      </c>
      <c r="K83" t="s">
        <v>348</v>
      </c>
      <c r="L83" t="s">
        <v>606</v>
      </c>
      <c r="M83">
        <v>0</v>
      </c>
      <c r="N83">
        <v>0.14499999999999999</v>
      </c>
      <c r="O83" t="s">
        <v>927</v>
      </c>
    </row>
    <row r="84" spans="1:16" x14ac:dyDescent="0.35">
      <c r="A84" t="s">
        <v>725</v>
      </c>
      <c r="B84" t="s">
        <v>726</v>
      </c>
      <c r="C84" t="s">
        <v>727</v>
      </c>
      <c r="D84" t="s">
        <v>728</v>
      </c>
      <c r="E84" t="s">
        <v>618</v>
      </c>
      <c r="F84" t="s">
        <v>596</v>
      </c>
      <c r="G84" t="s">
        <v>729</v>
      </c>
      <c r="H84" t="s">
        <v>816</v>
      </c>
      <c r="I84" t="s">
        <v>58</v>
      </c>
      <c r="J84" t="s">
        <v>220</v>
      </c>
      <c r="K84" t="s">
        <v>349</v>
      </c>
      <c r="M84">
        <v>0.01</v>
      </c>
      <c r="N84">
        <v>0.04</v>
      </c>
      <c r="O84" t="s">
        <v>927</v>
      </c>
      <c r="P84" t="s">
        <v>736</v>
      </c>
    </row>
    <row r="85" spans="1:16" hidden="1" x14ac:dyDescent="0.35">
      <c r="A85" t="s">
        <v>725</v>
      </c>
      <c r="B85" t="s">
        <v>726</v>
      </c>
      <c r="C85" t="s">
        <v>727</v>
      </c>
      <c r="D85" t="s">
        <v>728</v>
      </c>
      <c r="E85" t="s">
        <v>618</v>
      </c>
      <c r="F85" t="s">
        <v>596</v>
      </c>
      <c r="G85" t="s">
        <v>729</v>
      </c>
      <c r="H85" t="s">
        <v>817</v>
      </c>
      <c r="I85" t="s">
        <v>59</v>
      </c>
      <c r="J85" t="s">
        <v>221</v>
      </c>
      <c r="K85" t="s">
        <v>348</v>
      </c>
      <c r="L85" t="s">
        <v>606</v>
      </c>
      <c r="M85">
        <v>0</v>
      </c>
      <c r="N85">
        <v>0.09</v>
      </c>
      <c r="O85" t="s">
        <v>927</v>
      </c>
    </row>
    <row r="86" spans="1:16" hidden="1" x14ac:dyDescent="0.35">
      <c r="A86" t="s">
        <v>725</v>
      </c>
      <c r="B86" t="s">
        <v>726</v>
      </c>
      <c r="C86" t="s">
        <v>727</v>
      </c>
      <c r="D86" t="s">
        <v>728</v>
      </c>
      <c r="E86" t="s">
        <v>618</v>
      </c>
      <c r="F86" t="s">
        <v>596</v>
      </c>
      <c r="G86" t="s">
        <v>729</v>
      </c>
      <c r="H86" t="s">
        <v>818</v>
      </c>
      <c r="I86" t="s">
        <v>16</v>
      </c>
      <c r="J86" t="s">
        <v>186</v>
      </c>
      <c r="K86" t="s">
        <v>348</v>
      </c>
      <c r="L86" t="s">
        <v>606</v>
      </c>
      <c r="M86">
        <v>0</v>
      </c>
      <c r="N86">
        <v>0.05</v>
      </c>
      <c r="O86" t="s">
        <v>927</v>
      </c>
    </row>
    <row r="87" spans="1:16" hidden="1" x14ac:dyDescent="0.35">
      <c r="A87" t="s">
        <v>725</v>
      </c>
      <c r="B87" t="s">
        <v>726</v>
      </c>
      <c r="C87" t="s">
        <v>727</v>
      </c>
      <c r="D87" t="s">
        <v>728</v>
      </c>
      <c r="E87" t="s">
        <v>618</v>
      </c>
      <c r="F87" t="s">
        <v>596</v>
      </c>
      <c r="G87" t="s">
        <v>729</v>
      </c>
      <c r="H87" t="s">
        <v>819</v>
      </c>
      <c r="I87" t="s">
        <v>60</v>
      </c>
      <c r="J87" t="s">
        <v>222</v>
      </c>
      <c r="K87" t="s">
        <v>348</v>
      </c>
      <c r="L87" t="s">
        <v>606</v>
      </c>
      <c r="M87">
        <v>0</v>
      </c>
      <c r="N87">
        <v>0.8</v>
      </c>
      <c r="O87" t="s">
        <v>927</v>
      </c>
    </row>
    <row r="88" spans="1:16" hidden="1" x14ac:dyDescent="0.35">
      <c r="A88" t="s">
        <v>725</v>
      </c>
      <c r="B88" t="s">
        <v>726</v>
      </c>
      <c r="C88" t="s">
        <v>727</v>
      </c>
      <c r="D88" t="s">
        <v>728</v>
      </c>
      <c r="E88" t="s">
        <v>618</v>
      </c>
      <c r="F88" t="s">
        <v>597</v>
      </c>
      <c r="G88" t="s">
        <v>731</v>
      </c>
      <c r="H88" t="s">
        <v>820</v>
      </c>
      <c r="I88" t="s">
        <v>162</v>
      </c>
      <c r="J88" t="s">
        <v>331</v>
      </c>
      <c r="K88" t="s">
        <v>348</v>
      </c>
      <c r="L88" t="s">
        <v>606</v>
      </c>
      <c r="M88">
        <v>0</v>
      </c>
      <c r="N88">
        <v>0.113</v>
      </c>
      <c r="O88" t="s">
        <v>927</v>
      </c>
    </row>
    <row r="89" spans="1:16" hidden="1" x14ac:dyDescent="0.35">
      <c r="A89" t="s">
        <v>725</v>
      </c>
      <c r="B89" t="s">
        <v>726</v>
      </c>
      <c r="C89" t="s">
        <v>727</v>
      </c>
      <c r="D89" t="s">
        <v>728</v>
      </c>
      <c r="E89" t="s">
        <v>618</v>
      </c>
      <c r="F89" t="s">
        <v>597</v>
      </c>
      <c r="G89" t="s">
        <v>731</v>
      </c>
      <c r="H89" t="s">
        <v>821</v>
      </c>
      <c r="I89" t="s">
        <v>165</v>
      </c>
      <c r="J89" t="s">
        <v>334</v>
      </c>
      <c r="K89" t="s">
        <v>348</v>
      </c>
      <c r="L89" t="s">
        <v>606</v>
      </c>
      <c r="M89">
        <v>0</v>
      </c>
      <c r="N89">
        <v>1.6E-2</v>
      </c>
      <c r="O89" t="s">
        <v>927</v>
      </c>
    </row>
    <row r="90" spans="1:16" x14ac:dyDescent="0.35">
      <c r="A90" t="s">
        <v>725</v>
      </c>
      <c r="B90" t="s">
        <v>726</v>
      </c>
      <c r="C90" t="s">
        <v>727</v>
      </c>
      <c r="D90" t="s">
        <v>728</v>
      </c>
      <c r="E90" t="s">
        <v>618</v>
      </c>
      <c r="F90" t="s">
        <v>597</v>
      </c>
      <c r="G90" t="s">
        <v>731</v>
      </c>
      <c r="H90" t="s">
        <v>822</v>
      </c>
      <c r="I90" t="s">
        <v>94</v>
      </c>
      <c r="J90" t="s">
        <v>257</v>
      </c>
      <c r="K90" t="s">
        <v>349</v>
      </c>
      <c r="M90">
        <v>3.1649999999999998E-2</v>
      </c>
      <c r="N90">
        <v>3.7999999999999999E-2</v>
      </c>
      <c r="O90" t="s">
        <v>927</v>
      </c>
      <c r="P90" t="s">
        <v>736</v>
      </c>
    </row>
    <row r="91" spans="1:16" hidden="1" x14ac:dyDescent="0.35">
      <c r="A91" t="s">
        <v>725</v>
      </c>
      <c r="B91" t="s">
        <v>726</v>
      </c>
      <c r="C91" t="s">
        <v>727</v>
      </c>
      <c r="D91" t="s">
        <v>728</v>
      </c>
      <c r="E91" t="s">
        <v>618</v>
      </c>
      <c r="F91" t="s">
        <v>597</v>
      </c>
      <c r="G91" t="s">
        <v>731</v>
      </c>
      <c r="H91" t="s">
        <v>823</v>
      </c>
      <c r="I91" t="s">
        <v>517</v>
      </c>
      <c r="J91" t="s">
        <v>300</v>
      </c>
      <c r="K91" t="s">
        <v>348</v>
      </c>
      <c r="L91" t="s">
        <v>606</v>
      </c>
      <c r="M91">
        <v>0</v>
      </c>
      <c r="N91">
        <v>0.08</v>
      </c>
      <c r="O91" t="s">
        <v>927</v>
      </c>
    </row>
    <row r="92" spans="1:16" hidden="1" x14ac:dyDescent="0.35">
      <c r="A92" t="s">
        <v>725</v>
      </c>
      <c r="B92" t="s">
        <v>726</v>
      </c>
      <c r="C92" t="s">
        <v>727</v>
      </c>
      <c r="D92" t="s">
        <v>728</v>
      </c>
      <c r="E92" t="s">
        <v>618</v>
      </c>
      <c r="F92" t="s">
        <v>597</v>
      </c>
      <c r="G92" t="s">
        <v>731</v>
      </c>
      <c r="H92" t="s">
        <v>824</v>
      </c>
      <c r="I92" t="s">
        <v>113</v>
      </c>
      <c r="J92" t="s">
        <v>277</v>
      </c>
      <c r="K92" t="s">
        <v>348</v>
      </c>
      <c r="L92" t="s">
        <v>606</v>
      </c>
      <c r="M92">
        <v>0</v>
      </c>
      <c r="N92">
        <v>7.0000000000000001E-3</v>
      </c>
      <c r="O92" t="s">
        <v>927</v>
      </c>
    </row>
    <row r="93" spans="1:16" hidden="1" x14ac:dyDescent="0.35">
      <c r="A93" t="s">
        <v>725</v>
      </c>
      <c r="B93" t="s">
        <v>726</v>
      </c>
      <c r="C93" t="s">
        <v>727</v>
      </c>
      <c r="D93" t="s">
        <v>728</v>
      </c>
      <c r="E93" t="s">
        <v>618</v>
      </c>
      <c r="F93" t="s">
        <v>597</v>
      </c>
      <c r="G93" t="s">
        <v>731</v>
      </c>
      <c r="H93" t="s">
        <v>825</v>
      </c>
      <c r="I93" t="s">
        <v>100</v>
      </c>
      <c r="J93" t="s">
        <v>263</v>
      </c>
      <c r="K93" t="s">
        <v>348</v>
      </c>
      <c r="L93" t="s">
        <v>606</v>
      </c>
      <c r="M93">
        <v>0</v>
      </c>
      <c r="N93">
        <v>0.20200000000000001</v>
      </c>
      <c r="O93" t="s">
        <v>927</v>
      </c>
    </row>
    <row r="94" spans="1:16" hidden="1" x14ac:dyDescent="0.35">
      <c r="A94" t="s">
        <v>725</v>
      </c>
      <c r="B94" t="s">
        <v>726</v>
      </c>
      <c r="C94" t="s">
        <v>727</v>
      </c>
      <c r="D94" t="s">
        <v>728</v>
      </c>
      <c r="E94" t="s">
        <v>618</v>
      </c>
      <c r="F94" t="s">
        <v>596</v>
      </c>
      <c r="G94" t="s">
        <v>729</v>
      </c>
      <c r="H94" t="s">
        <v>826</v>
      </c>
      <c r="I94" t="s">
        <v>61</v>
      </c>
      <c r="J94" t="s">
        <v>223</v>
      </c>
      <c r="K94" t="s">
        <v>348</v>
      </c>
      <c r="L94" t="s">
        <v>606</v>
      </c>
      <c r="M94">
        <v>0</v>
      </c>
      <c r="N94">
        <v>0.32</v>
      </c>
      <c r="O94" t="s">
        <v>927</v>
      </c>
    </row>
    <row r="95" spans="1:16" hidden="1" x14ac:dyDescent="0.35">
      <c r="A95" t="s">
        <v>725</v>
      </c>
      <c r="B95" t="s">
        <v>726</v>
      </c>
      <c r="C95" t="s">
        <v>727</v>
      </c>
      <c r="D95" t="s">
        <v>728</v>
      </c>
      <c r="E95" t="s">
        <v>618</v>
      </c>
      <c r="F95" t="s">
        <v>597</v>
      </c>
      <c r="G95" t="s">
        <v>731</v>
      </c>
      <c r="H95" t="s">
        <v>827</v>
      </c>
      <c r="I95" t="s">
        <v>95</v>
      </c>
      <c r="J95" t="s">
        <v>258</v>
      </c>
      <c r="K95" t="s">
        <v>348</v>
      </c>
      <c r="L95" t="s">
        <v>606</v>
      </c>
      <c r="M95">
        <v>0</v>
      </c>
      <c r="N95">
        <v>8.5999999999999993E-2</v>
      </c>
      <c r="O95" t="s">
        <v>927</v>
      </c>
    </row>
    <row r="96" spans="1:16" hidden="1" x14ac:dyDescent="0.35">
      <c r="A96" t="s">
        <v>725</v>
      </c>
      <c r="B96" t="s">
        <v>726</v>
      </c>
      <c r="C96" t="s">
        <v>727</v>
      </c>
      <c r="D96" t="s">
        <v>728</v>
      </c>
      <c r="E96" t="s">
        <v>618</v>
      </c>
      <c r="F96" t="s">
        <v>596</v>
      </c>
      <c r="G96" t="s">
        <v>729</v>
      </c>
      <c r="H96" t="s">
        <v>828</v>
      </c>
      <c r="I96" t="s">
        <v>6</v>
      </c>
      <c r="J96" t="s">
        <v>176</v>
      </c>
      <c r="K96" t="s">
        <v>348</v>
      </c>
      <c r="L96" t="s">
        <v>606</v>
      </c>
      <c r="M96">
        <v>0</v>
      </c>
      <c r="N96">
        <v>0.16</v>
      </c>
      <c r="O96" t="s">
        <v>927</v>
      </c>
    </row>
    <row r="97" spans="1:16" hidden="1" x14ac:dyDescent="0.35">
      <c r="A97" t="s">
        <v>725</v>
      </c>
      <c r="B97" t="s">
        <v>726</v>
      </c>
      <c r="C97" t="s">
        <v>727</v>
      </c>
      <c r="D97" t="s">
        <v>728</v>
      </c>
      <c r="E97" t="s">
        <v>618</v>
      </c>
      <c r="F97" t="s">
        <v>597</v>
      </c>
      <c r="G97" t="s">
        <v>731</v>
      </c>
      <c r="H97" t="s">
        <v>829</v>
      </c>
      <c r="I97" t="s">
        <v>127</v>
      </c>
      <c r="J97" t="s">
        <v>291</v>
      </c>
      <c r="K97" t="s">
        <v>348</v>
      </c>
      <c r="L97" t="s">
        <v>606</v>
      </c>
      <c r="M97">
        <v>0</v>
      </c>
      <c r="N97">
        <v>1.6E-2</v>
      </c>
      <c r="O97" t="s">
        <v>927</v>
      </c>
    </row>
    <row r="98" spans="1:16" x14ac:dyDescent="0.35">
      <c r="A98" t="s">
        <v>725</v>
      </c>
      <c r="B98" t="s">
        <v>726</v>
      </c>
      <c r="C98" t="s">
        <v>727</v>
      </c>
      <c r="D98" t="s">
        <v>728</v>
      </c>
      <c r="E98" t="s">
        <v>618</v>
      </c>
      <c r="F98" t="s">
        <v>597</v>
      </c>
      <c r="G98" t="s">
        <v>731</v>
      </c>
      <c r="H98" t="s">
        <v>830</v>
      </c>
      <c r="I98" t="s">
        <v>115</v>
      </c>
      <c r="J98" t="s">
        <v>279</v>
      </c>
      <c r="K98" t="s">
        <v>349</v>
      </c>
      <c r="M98">
        <v>9.2950000000000005E-2</v>
      </c>
      <c r="N98">
        <v>1.2999999999999999E-2</v>
      </c>
      <c r="O98" t="s">
        <v>927</v>
      </c>
      <c r="P98" t="s">
        <v>736</v>
      </c>
    </row>
    <row r="99" spans="1:16" hidden="1" x14ac:dyDescent="0.35">
      <c r="A99" t="s">
        <v>725</v>
      </c>
      <c r="B99" t="s">
        <v>726</v>
      </c>
      <c r="C99" t="s">
        <v>727</v>
      </c>
      <c r="D99" t="s">
        <v>728</v>
      </c>
      <c r="E99" t="s">
        <v>618</v>
      </c>
      <c r="F99" t="s">
        <v>597</v>
      </c>
      <c r="G99" t="s">
        <v>731</v>
      </c>
      <c r="H99" t="s">
        <v>831</v>
      </c>
      <c r="I99" t="s">
        <v>123</v>
      </c>
      <c r="J99" t="s">
        <v>287</v>
      </c>
      <c r="K99" t="s">
        <v>348</v>
      </c>
      <c r="L99" t="s">
        <v>606</v>
      </c>
      <c r="M99">
        <v>0</v>
      </c>
      <c r="N99">
        <v>7.6E-3</v>
      </c>
      <c r="O99" t="s">
        <v>927</v>
      </c>
    </row>
    <row r="100" spans="1:16" x14ac:dyDescent="0.35">
      <c r="A100" t="s">
        <v>725</v>
      </c>
      <c r="B100" t="s">
        <v>726</v>
      </c>
      <c r="C100" t="s">
        <v>727</v>
      </c>
      <c r="D100" t="s">
        <v>728</v>
      </c>
      <c r="E100" t="s">
        <v>618</v>
      </c>
      <c r="F100" t="s">
        <v>597</v>
      </c>
      <c r="G100" t="s">
        <v>731</v>
      </c>
      <c r="H100" t="s">
        <v>832</v>
      </c>
      <c r="I100" t="s">
        <v>124</v>
      </c>
      <c r="J100" t="s">
        <v>288</v>
      </c>
      <c r="K100" t="s">
        <v>349</v>
      </c>
      <c r="M100">
        <v>5.0699999999999999E-3</v>
      </c>
      <c r="N100">
        <v>1.0999999999999999E-2</v>
      </c>
      <c r="O100" t="s">
        <v>927</v>
      </c>
      <c r="P100" t="s">
        <v>736</v>
      </c>
    </row>
    <row r="101" spans="1:16" hidden="1" x14ac:dyDescent="0.35">
      <c r="A101" t="s">
        <v>725</v>
      </c>
      <c r="B101" t="s">
        <v>726</v>
      </c>
      <c r="C101" t="s">
        <v>727</v>
      </c>
      <c r="D101" t="s">
        <v>728</v>
      </c>
      <c r="E101" t="s">
        <v>618</v>
      </c>
      <c r="F101" t="s">
        <v>597</v>
      </c>
      <c r="G101" t="s">
        <v>731</v>
      </c>
      <c r="H101" t="s">
        <v>833</v>
      </c>
      <c r="I101" t="s">
        <v>143</v>
      </c>
      <c r="J101" t="s">
        <v>309</v>
      </c>
      <c r="K101" t="s">
        <v>348</v>
      </c>
      <c r="L101" t="s">
        <v>606</v>
      </c>
      <c r="M101">
        <v>0</v>
      </c>
      <c r="N101">
        <v>5.1999999999999998E-2</v>
      </c>
      <c r="O101" t="s">
        <v>927</v>
      </c>
    </row>
    <row r="102" spans="1:16" hidden="1" x14ac:dyDescent="0.35">
      <c r="A102" t="s">
        <v>725</v>
      </c>
      <c r="B102" t="s">
        <v>726</v>
      </c>
      <c r="C102" t="s">
        <v>727</v>
      </c>
      <c r="D102" t="s">
        <v>728</v>
      </c>
      <c r="E102" t="s">
        <v>618</v>
      </c>
      <c r="F102" t="s">
        <v>596</v>
      </c>
      <c r="G102" t="s">
        <v>729</v>
      </c>
      <c r="H102" t="s">
        <v>834</v>
      </c>
      <c r="I102" t="s">
        <v>62</v>
      </c>
      <c r="J102" t="s">
        <v>224</v>
      </c>
      <c r="K102" t="s">
        <v>348</v>
      </c>
      <c r="L102" t="s">
        <v>606</v>
      </c>
      <c r="M102">
        <v>0</v>
      </c>
      <c r="N102">
        <v>0.08</v>
      </c>
      <c r="O102" t="s">
        <v>927</v>
      </c>
    </row>
    <row r="103" spans="1:16" x14ac:dyDescent="0.35">
      <c r="A103" t="s">
        <v>725</v>
      </c>
      <c r="B103" t="s">
        <v>726</v>
      </c>
      <c r="C103" t="s">
        <v>727</v>
      </c>
      <c r="D103" t="s">
        <v>728</v>
      </c>
      <c r="E103" t="s">
        <v>618</v>
      </c>
      <c r="F103" t="s">
        <v>597</v>
      </c>
      <c r="G103" t="s">
        <v>731</v>
      </c>
      <c r="H103" t="s">
        <v>835</v>
      </c>
      <c r="I103" t="s">
        <v>134</v>
      </c>
      <c r="J103" t="s">
        <v>299</v>
      </c>
      <c r="K103" t="s">
        <v>349</v>
      </c>
      <c r="M103">
        <v>5.5100000000000003E-2</v>
      </c>
      <c r="N103">
        <v>0.08</v>
      </c>
      <c r="O103" t="s">
        <v>927</v>
      </c>
      <c r="P103" t="s">
        <v>736</v>
      </c>
    </row>
    <row r="104" spans="1:16" x14ac:dyDescent="0.35">
      <c r="A104" t="s">
        <v>725</v>
      </c>
      <c r="B104" t="s">
        <v>726</v>
      </c>
      <c r="C104" t="s">
        <v>727</v>
      </c>
      <c r="D104" t="s">
        <v>728</v>
      </c>
      <c r="E104" t="s">
        <v>618</v>
      </c>
      <c r="F104" t="s">
        <v>596</v>
      </c>
      <c r="G104" t="s">
        <v>729</v>
      </c>
      <c r="H104" t="s">
        <v>836</v>
      </c>
      <c r="I104" t="s">
        <v>175</v>
      </c>
      <c r="J104" t="s">
        <v>343</v>
      </c>
      <c r="K104" t="s">
        <v>349</v>
      </c>
      <c r="M104">
        <v>0.24</v>
      </c>
      <c r="N104">
        <v>0.04</v>
      </c>
      <c r="O104" t="s">
        <v>927</v>
      </c>
      <c r="P104" t="s">
        <v>736</v>
      </c>
    </row>
    <row r="105" spans="1:16" x14ac:dyDescent="0.35">
      <c r="A105" t="s">
        <v>725</v>
      </c>
      <c r="B105" t="s">
        <v>726</v>
      </c>
      <c r="C105" t="s">
        <v>727</v>
      </c>
      <c r="D105" t="s">
        <v>728</v>
      </c>
      <c r="E105" t="s">
        <v>618</v>
      </c>
      <c r="F105" t="s">
        <v>597</v>
      </c>
      <c r="G105" t="s">
        <v>731</v>
      </c>
      <c r="H105" t="s">
        <v>837</v>
      </c>
      <c r="I105" t="s">
        <v>141</v>
      </c>
      <c r="J105" t="s">
        <v>307</v>
      </c>
      <c r="K105" t="s">
        <v>349</v>
      </c>
      <c r="M105">
        <v>8.2550000000000002E-3</v>
      </c>
      <c r="N105">
        <v>2.7E-2</v>
      </c>
      <c r="O105" t="s">
        <v>927</v>
      </c>
      <c r="P105" t="s">
        <v>736</v>
      </c>
    </row>
    <row r="106" spans="1:16" hidden="1" x14ac:dyDescent="0.35">
      <c r="A106" t="s">
        <v>725</v>
      </c>
      <c r="B106" t="s">
        <v>726</v>
      </c>
      <c r="C106" t="s">
        <v>727</v>
      </c>
      <c r="D106" t="s">
        <v>728</v>
      </c>
      <c r="E106" t="s">
        <v>618</v>
      </c>
      <c r="F106" t="s">
        <v>597</v>
      </c>
      <c r="G106" t="s">
        <v>731</v>
      </c>
      <c r="H106" t="s">
        <v>838</v>
      </c>
      <c r="I106" t="s">
        <v>91</v>
      </c>
      <c r="J106" t="s">
        <v>253</v>
      </c>
      <c r="K106" t="s">
        <v>348</v>
      </c>
      <c r="L106" t="s">
        <v>606</v>
      </c>
      <c r="M106">
        <v>0</v>
      </c>
      <c r="N106">
        <v>0.08</v>
      </c>
      <c r="O106" t="s">
        <v>927</v>
      </c>
    </row>
    <row r="107" spans="1:16" x14ac:dyDescent="0.35">
      <c r="A107" t="s">
        <v>725</v>
      </c>
      <c r="B107" t="s">
        <v>726</v>
      </c>
      <c r="C107" t="s">
        <v>727</v>
      </c>
      <c r="D107" t="s">
        <v>728</v>
      </c>
      <c r="E107" t="s">
        <v>618</v>
      </c>
      <c r="F107" t="s">
        <v>596</v>
      </c>
      <c r="G107" t="s">
        <v>729</v>
      </c>
      <c r="H107" t="s">
        <v>839</v>
      </c>
      <c r="I107" t="s">
        <v>38</v>
      </c>
      <c r="J107" t="s">
        <v>717</v>
      </c>
      <c r="K107" t="s">
        <v>349</v>
      </c>
      <c r="M107">
        <v>4.4999999999999998E-2</v>
      </c>
      <c r="N107">
        <v>0.04</v>
      </c>
      <c r="O107" t="s">
        <v>927</v>
      </c>
      <c r="P107" t="s">
        <v>736</v>
      </c>
    </row>
    <row r="108" spans="1:16" hidden="1" x14ac:dyDescent="0.35">
      <c r="A108" t="s">
        <v>725</v>
      </c>
      <c r="B108" t="s">
        <v>726</v>
      </c>
      <c r="C108" t="s">
        <v>727</v>
      </c>
      <c r="D108" t="s">
        <v>728</v>
      </c>
      <c r="E108" t="s">
        <v>618</v>
      </c>
      <c r="F108" t="s">
        <v>597</v>
      </c>
      <c r="G108" t="s">
        <v>731</v>
      </c>
      <c r="H108" t="s">
        <v>840</v>
      </c>
      <c r="I108" t="s">
        <v>156</v>
      </c>
      <c r="J108" t="s">
        <v>325</v>
      </c>
      <c r="K108" t="s">
        <v>348</v>
      </c>
      <c r="L108" t="s">
        <v>606</v>
      </c>
      <c r="M108">
        <v>0</v>
      </c>
      <c r="N108">
        <v>0.02</v>
      </c>
      <c r="O108" t="s">
        <v>927</v>
      </c>
    </row>
    <row r="109" spans="1:16" hidden="1" x14ac:dyDescent="0.35">
      <c r="A109" t="s">
        <v>725</v>
      </c>
      <c r="B109" t="s">
        <v>726</v>
      </c>
      <c r="C109" t="s">
        <v>727</v>
      </c>
      <c r="D109" t="s">
        <v>728</v>
      </c>
      <c r="E109" t="s">
        <v>618</v>
      </c>
      <c r="F109" t="s">
        <v>596</v>
      </c>
      <c r="G109" t="s">
        <v>729</v>
      </c>
      <c r="H109" t="s">
        <v>841</v>
      </c>
      <c r="I109" t="s">
        <v>22</v>
      </c>
      <c r="J109" t="s">
        <v>191</v>
      </c>
      <c r="K109" t="s">
        <v>348</v>
      </c>
      <c r="L109" t="s">
        <v>606</v>
      </c>
      <c r="M109">
        <v>0</v>
      </c>
      <c r="N109">
        <v>0.02</v>
      </c>
      <c r="O109" t="s">
        <v>927</v>
      </c>
    </row>
    <row r="110" spans="1:16" hidden="1" x14ac:dyDescent="0.35">
      <c r="A110" t="s">
        <v>725</v>
      </c>
      <c r="B110" t="s">
        <v>726</v>
      </c>
      <c r="C110" t="s">
        <v>727</v>
      </c>
      <c r="D110" t="s">
        <v>728</v>
      </c>
      <c r="E110" t="s">
        <v>618</v>
      </c>
      <c r="F110" t="s">
        <v>597</v>
      </c>
      <c r="G110" t="s">
        <v>731</v>
      </c>
      <c r="H110" t="s">
        <v>842</v>
      </c>
      <c r="I110" t="s">
        <v>164</v>
      </c>
      <c r="J110" t="s">
        <v>333</v>
      </c>
      <c r="K110" t="s">
        <v>348</v>
      </c>
      <c r="L110" t="s">
        <v>606</v>
      </c>
      <c r="M110">
        <v>0</v>
      </c>
      <c r="N110">
        <v>0.28999999999999998</v>
      </c>
      <c r="O110" t="s">
        <v>927</v>
      </c>
    </row>
    <row r="111" spans="1:16" hidden="1" x14ac:dyDescent="0.35">
      <c r="A111" t="s">
        <v>725</v>
      </c>
      <c r="B111" t="s">
        <v>726</v>
      </c>
      <c r="C111" t="s">
        <v>727</v>
      </c>
      <c r="D111" t="s">
        <v>728</v>
      </c>
      <c r="E111" t="s">
        <v>618</v>
      </c>
      <c r="F111" t="s">
        <v>597</v>
      </c>
      <c r="G111" t="s">
        <v>731</v>
      </c>
      <c r="H111" t="s">
        <v>843</v>
      </c>
      <c r="I111" t="s">
        <v>116</v>
      </c>
      <c r="J111" t="s">
        <v>280</v>
      </c>
      <c r="K111" t="s">
        <v>348</v>
      </c>
      <c r="L111" t="s">
        <v>606</v>
      </c>
      <c r="M111">
        <v>0</v>
      </c>
      <c r="N111">
        <v>5.8000000000000003E-2</v>
      </c>
      <c r="O111" t="s">
        <v>927</v>
      </c>
    </row>
    <row r="112" spans="1:16" hidden="1" x14ac:dyDescent="0.35">
      <c r="A112" t="s">
        <v>725</v>
      </c>
      <c r="B112" t="s">
        <v>726</v>
      </c>
      <c r="C112" t="s">
        <v>727</v>
      </c>
      <c r="D112" t="s">
        <v>728</v>
      </c>
      <c r="E112" t="s">
        <v>618</v>
      </c>
      <c r="F112" t="s">
        <v>597</v>
      </c>
      <c r="G112" t="s">
        <v>731</v>
      </c>
      <c r="H112" t="s">
        <v>844</v>
      </c>
      <c r="I112" t="s">
        <v>107</v>
      </c>
      <c r="J112" t="s">
        <v>270</v>
      </c>
      <c r="K112" t="s">
        <v>348</v>
      </c>
      <c r="L112" t="s">
        <v>606</v>
      </c>
      <c r="M112">
        <v>0</v>
      </c>
      <c r="N112">
        <v>0.08</v>
      </c>
      <c r="O112" t="s">
        <v>927</v>
      </c>
    </row>
    <row r="113" spans="1:16" hidden="1" x14ac:dyDescent="0.35">
      <c r="A113" t="s">
        <v>725</v>
      </c>
      <c r="B113" t="s">
        <v>726</v>
      </c>
      <c r="C113" t="s">
        <v>727</v>
      </c>
      <c r="D113" t="s">
        <v>728</v>
      </c>
      <c r="E113" t="s">
        <v>618</v>
      </c>
      <c r="F113" t="s">
        <v>597</v>
      </c>
      <c r="G113" t="s">
        <v>731</v>
      </c>
      <c r="H113" t="s">
        <v>845</v>
      </c>
      <c r="I113" t="s">
        <v>170</v>
      </c>
      <c r="J113" t="s">
        <v>339</v>
      </c>
      <c r="K113" t="s">
        <v>348</v>
      </c>
      <c r="L113" t="s">
        <v>606</v>
      </c>
      <c r="M113">
        <v>0</v>
      </c>
      <c r="N113">
        <v>0.02</v>
      </c>
      <c r="O113" t="s">
        <v>927</v>
      </c>
    </row>
    <row r="114" spans="1:16" hidden="1" x14ac:dyDescent="0.35">
      <c r="A114" t="s">
        <v>725</v>
      </c>
      <c r="B114" t="s">
        <v>726</v>
      </c>
      <c r="C114" t="s">
        <v>727</v>
      </c>
      <c r="D114" t="s">
        <v>728</v>
      </c>
      <c r="E114" t="s">
        <v>618</v>
      </c>
      <c r="F114" t="s">
        <v>597</v>
      </c>
      <c r="G114" t="s">
        <v>731</v>
      </c>
      <c r="H114" t="s">
        <v>846</v>
      </c>
      <c r="I114" t="s">
        <v>70</v>
      </c>
      <c r="J114" t="s">
        <v>232</v>
      </c>
      <c r="K114" t="s">
        <v>348</v>
      </c>
      <c r="L114" t="s">
        <v>606</v>
      </c>
      <c r="M114">
        <v>0</v>
      </c>
      <c r="N114">
        <v>0.02</v>
      </c>
      <c r="O114" t="s">
        <v>927</v>
      </c>
    </row>
    <row r="115" spans="1:16" hidden="1" x14ac:dyDescent="0.35">
      <c r="A115" t="s">
        <v>725</v>
      </c>
      <c r="B115" t="s">
        <v>726</v>
      </c>
      <c r="C115" t="s">
        <v>727</v>
      </c>
      <c r="D115" t="s">
        <v>728</v>
      </c>
      <c r="E115" t="s">
        <v>618</v>
      </c>
      <c r="F115" t="s">
        <v>597</v>
      </c>
      <c r="G115" t="s">
        <v>731</v>
      </c>
      <c r="H115" t="s">
        <v>847</v>
      </c>
      <c r="I115" t="s">
        <v>85</v>
      </c>
      <c r="J115" t="s">
        <v>247</v>
      </c>
      <c r="K115" t="s">
        <v>348</v>
      </c>
      <c r="L115" t="s">
        <v>606</v>
      </c>
      <c r="M115">
        <v>0</v>
      </c>
      <c r="N115">
        <v>0.08</v>
      </c>
      <c r="O115" t="s">
        <v>927</v>
      </c>
    </row>
    <row r="116" spans="1:16" hidden="1" x14ac:dyDescent="0.35">
      <c r="A116" t="s">
        <v>725</v>
      </c>
      <c r="B116" t="s">
        <v>726</v>
      </c>
      <c r="C116" t="s">
        <v>727</v>
      </c>
      <c r="D116" t="s">
        <v>728</v>
      </c>
      <c r="E116" t="s">
        <v>618</v>
      </c>
      <c r="F116" t="s">
        <v>597</v>
      </c>
      <c r="G116" t="s">
        <v>731</v>
      </c>
      <c r="H116" t="s">
        <v>848</v>
      </c>
      <c r="I116" t="s">
        <v>149</v>
      </c>
      <c r="J116" t="s">
        <v>315</v>
      </c>
      <c r="K116" t="s">
        <v>348</v>
      </c>
      <c r="L116" t="s">
        <v>606</v>
      </c>
      <c r="M116">
        <v>0</v>
      </c>
      <c r="N116">
        <v>0.08</v>
      </c>
      <c r="O116" t="s">
        <v>927</v>
      </c>
    </row>
    <row r="117" spans="1:16" hidden="1" x14ac:dyDescent="0.35">
      <c r="A117" t="s">
        <v>725</v>
      </c>
      <c r="B117" t="s">
        <v>726</v>
      </c>
      <c r="C117" t="s">
        <v>727</v>
      </c>
      <c r="D117" t="s">
        <v>728</v>
      </c>
      <c r="E117" t="s">
        <v>618</v>
      </c>
      <c r="F117" t="s">
        <v>597</v>
      </c>
      <c r="G117" t="s">
        <v>731</v>
      </c>
      <c r="H117" t="s">
        <v>849</v>
      </c>
      <c r="I117" t="s">
        <v>157</v>
      </c>
      <c r="J117" t="s">
        <v>326</v>
      </c>
      <c r="K117" t="s">
        <v>348</v>
      </c>
      <c r="L117" t="s">
        <v>606</v>
      </c>
      <c r="M117">
        <v>0</v>
      </c>
      <c r="N117">
        <v>8.6E-3</v>
      </c>
      <c r="O117" t="s">
        <v>927</v>
      </c>
    </row>
    <row r="118" spans="1:16" hidden="1" x14ac:dyDescent="0.35">
      <c r="A118" t="s">
        <v>725</v>
      </c>
      <c r="B118" t="s">
        <v>726</v>
      </c>
      <c r="C118" t="s">
        <v>727</v>
      </c>
      <c r="D118" t="s">
        <v>728</v>
      </c>
      <c r="E118" t="s">
        <v>618</v>
      </c>
      <c r="F118" t="s">
        <v>597</v>
      </c>
      <c r="G118" t="s">
        <v>731</v>
      </c>
      <c r="H118" t="s">
        <v>850</v>
      </c>
      <c r="I118" t="s">
        <v>473</v>
      </c>
      <c r="J118" t="s">
        <v>298</v>
      </c>
      <c r="K118" t="s">
        <v>348</v>
      </c>
      <c r="L118" t="s">
        <v>606</v>
      </c>
      <c r="M118">
        <v>0</v>
      </c>
      <c r="N118">
        <v>1.6E-2</v>
      </c>
      <c r="O118" t="s">
        <v>927</v>
      </c>
    </row>
    <row r="119" spans="1:16" hidden="1" x14ac:dyDescent="0.35">
      <c r="A119" t="s">
        <v>725</v>
      </c>
      <c r="B119" t="s">
        <v>726</v>
      </c>
      <c r="C119" t="s">
        <v>727</v>
      </c>
      <c r="D119" t="s">
        <v>728</v>
      </c>
      <c r="E119" t="s">
        <v>618</v>
      </c>
      <c r="F119" t="s">
        <v>597</v>
      </c>
      <c r="G119" t="s">
        <v>731</v>
      </c>
      <c r="H119" t="s">
        <v>851</v>
      </c>
      <c r="I119" t="s">
        <v>133</v>
      </c>
      <c r="J119" t="s">
        <v>297</v>
      </c>
      <c r="K119" t="s">
        <v>348</v>
      </c>
      <c r="L119" t="s">
        <v>606</v>
      </c>
      <c r="M119">
        <v>0</v>
      </c>
      <c r="N119">
        <v>1.4999999999999999E-2</v>
      </c>
      <c r="O119" t="s">
        <v>927</v>
      </c>
    </row>
    <row r="120" spans="1:16" hidden="1" x14ac:dyDescent="0.35">
      <c r="A120" t="s">
        <v>725</v>
      </c>
      <c r="B120" t="s">
        <v>726</v>
      </c>
      <c r="C120" t="s">
        <v>727</v>
      </c>
      <c r="D120" t="s">
        <v>728</v>
      </c>
      <c r="E120" t="s">
        <v>618</v>
      </c>
      <c r="F120" t="s">
        <v>597</v>
      </c>
      <c r="G120" t="s">
        <v>731</v>
      </c>
      <c r="H120" t="s">
        <v>852</v>
      </c>
      <c r="I120" t="s">
        <v>99</v>
      </c>
      <c r="J120" t="s">
        <v>262</v>
      </c>
      <c r="K120" t="s">
        <v>348</v>
      </c>
      <c r="L120" t="s">
        <v>606</v>
      </c>
      <c r="M120">
        <v>0</v>
      </c>
      <c r="N120">
        <v>0.22600000000000001</v>
      </c>
      <c r="O120" t="s">
        <v>927</v>
      </c>
    </row>
    <row r="121" spans="1:16" hidden="1" x14ac:dyDescent="0.35">
      <c r="A121" t="s">
        <v>725</v>
      </c>
      <c r="B121" t="s">
        <v>726</v>
      </c>
      <c r="C121" t="s">
        <v>727</v>
      </c>
      <c r="D121" t="s">
        <v>728</v>
      </c>
      <c r="E121" t="s">
        <v>618</v>
      </c>
      <c r="F121" t="s">
        <v>597</v>
      </c>
      <c r="G121" t="s">
        <v>731</v>
      </c>
      <c r="H121" t="s">
        <v>853</v>
      </c>
      <c r="I121" t="s">
        <v>118</v>
      </c>
      <c r="J121" t="s">
        <v>282</v>
      </c>
      <c r="K121" t="s">
        <v>348</v>
      </c>
      <c r="L121" t="s">
        <v>606</v>
      </c>
      <c r="M121">
        <v>0</v>
      </c>
      <c r="N121">
        <v>2.5000000000000001E-2</v>
      </c>
      <c r="O121" t="s">
        <v>927</v>
      </c>
    </row>
    <row r="122" spans="1:16" hidden="1" x14ac:dyDescent="0.35">
      <c r="A122" t="s">
        <v>725</v>
      </c>
      <c r="B122" t="s">
        <v>726</v>
      </c>
      <c r="C122" t="s">
        <v>727</v>
      </c>
      <c r="D122" t="s">
        <v>728</v>
      </c>
      <c r="E122" t="s">
        <v>618</v>
      </c>
      <c r="F122" t="s">
        <v>597</v>
      </c>
      <c r="G122" t="s">
        <v>731</v>
      </c>
      <c r="H122" t="s">
        <v>854</v>
      </c>
      <c r="I122" t="s">
        <v>144</v>
      </c>
      <c r="J122" t="s">
        <v>310</v>
      </c>
      <c r="K122" t="s">
        <v>348</v>
      </c>
      <c r="L122" t="s">
        <v>606</v>
      </c>
      <c r="M122">
        <v>0</v>
      </c>
      <c r="N122">
        <v>0.26400000000000001</v>
      </c>
      <c r="O122" t="s">
        <v>927</v>
      </c>
    </row>
    <row r="123" spans="1:16" hidden="1" x14ac:dyDescent="0.35">
      <c r="A123" t="s">
        <v>725</v>
      </c>
      <c r="B123" t="s">
        <v>726</v>
      </c>
      <c r="C123" t="s">
        <v>727</v>
      </c>
      <c r="D123" t="s">
        <v>728</v>
      </c>
      <c r="E123" t="s">
        <v>618</v>
      </c>
      <c r="F123" t="s">
        <v>596</v>
      </c>
      <c r="G123" t="s">
        <v>729</v>
      </c>
      <c r="H123" t="s">
        <v>855</v>
      </c>
      <c r="I123" t="s">
        <v>171</v>
      </c>
      <c r="J123" t="s">
        <v>340</v>
      </c>
      <c r="K123" t="s">
        <v>348</v>
      </c>
      <c r="L123" t="s">
        <v>606</v>
      </c>
      <c r="M123">
        <v>0</v>
      </c>
      <c r="N123">
        <v>0.08</v>
      </c>
      <c r="O123" t="s">
        <v>927</v>
      </c>
    </row>
    <row r="124" spans="1:16" hidden="1" x14ac:dyDescent="0.35">
      <c r="A124" t="s">
        <v>725</v>
      </c>
      <c r="B124" t="s">
        <v>726</v>
      </c>
      <c r="C124" t="s">
        <v>727</v>
      </c>
      <c r="D124" t="s">
        <v>728</v>
      </c>
      <c r="E124" t="s">
        <v>618</v>
      </c>
      <c r="F124" t="s">
        <v>597</v>
      </c>
      <c r="G124" t="s">
        <v>731</v>
      </c>
      <c r="H124" t="s">
        <v>856</v>
      </c>
      <c r="I124" t="s">
        <v>166</v>
      </c>
      <c r="J124" t="s">
        <v>335</v>
      </c>
      <c r="K124" t="s">
        <v>348</v>
      </c>
      <c r="L124" t="s">
        <v>606</v>
      </c>
      <c r="M124">
        <v>0</v>
      </c>
      <c r="N124">
        <v>0.08</v>
      </c>
      <c r="O124" t="s">
        <v>927</v>
      </c>
    </row>
    <row r="125" spans="1:16" hidden="1" x14ac:dyDescent="0.35">
      <c r="A125" t="s">
        <v>725</v>
      </c>
      <c r="B125" t="s">
        <v>726</v>
      </c>
      <c r="C125" t="s">
        <v>727</v>
      </c>
      <c r="D125" t="s">
        <v>728</v>
      </c>
      <c r="E125" t="s">
        <v>618</v>
      </c>
      <c r="F125" t="s">
        <v>596</v>
      </c>
      <c r="G125" t="s">
        <v>729</v>
      </c>
      <c r="H125" t="s">
        <v>857</v>
      </c>
      <c r="I125" t="s">
        <v>24</v>
      </c>
      <c r="J125" t="s">
        <v>193</v>
      </c>
      <c r="K125" t="s">
        <v>348</v>
      </c>
      <c r="L125" t="s">
        <v>606</v>
      </c>
      <c r="M125">
        <v>0</v>
      </c>
      <c r="N125">
        <v>1.6</v>
      </c>
      <c r="O125" t="s">
        <v>927</v>
      </c>
    </row>
    <row r="126" spans="1:16" hidden="1" x14ac:dyDescent="0.35">
      <c r="A126" t="s">
        <v>725</v>
      </c>
      <c r="B126" t="s">
        <v>726</v>
      </c>
      <c r="C126" t="s">
        <v>727</v>
      </c>
      <c r="D126" t="s">
        <v>728</v>
      </c>
      <c r="E126" t="s">
        <v>618</v>
      </c>
      <c r="F126" t="s">
        <v>597</v>
      </c>
      <c r="G126" t="s">
        <v>731</v>
      </c>
      <c r="H126" t="s">
        <v>858</v>
      </c>
      <c r="I126" t="s">
        <v>516</v>
      </c>
      <c r="J126" t="s">
        <v>271</v>
      </c>
      <c r="K126" t="s">
        <v>348</v>
      </c>
      <c r="L126" t="s">
        <v>606</v>
      </c>
      <c r="M126">
        <v>0</v>
      </c>
      <c r="N126">
        <v>9.4000000000000004E-3</v>
      </c>
      <c r="O126" t="s">
        <v>927</v>
      </c>
    </row>
    <row r="127" spans="1:16" x14ac:dyDescent="0.35">
      <c r="A127" t="s">
        <v>725</v>
      </c>
      <c r="B127" t="s">
        <v>726</v>
      </c>
      <c r="C127" t="s">
        <v>727</v>
      </c>
      <c r="D127" t="s">
        <v>728</v>
      </c>
      <c r="E127" t="s">
        <v>618</v>
      </c>
      <c r="F127" t="s">
        <v>596</v>
      </c>
      <c r="G127" t="s">
        <v>729</v>
      </c>
      <c r="H127" t="s">
        <v>859</v>
      </c>
      <c r="I127" t="s">
        <v>17</v>
      </c>
      <c r="J127" t="s">
        <v>187</v>
      </c>
      <c r="K127" t="s">
        <v>349</v>
      </c>
      <c r="M127">
        <v>0.02</v>
      </c>
      <c r="N127">
        <v>0.02</v>
      </c>
      <c r="O127" t="s">
        <v>927</v>
      </c>
      <c r="P127" t="s">
        <v>736</v>
      </c>
    </row>
    <row r="128" spans="1:16" hidden="1" x14ac:dyDescent="0.35">
      <c r="A128" t="s">
        <v>725</v>
      </c>
      <c r="B128" t="s">
        <v>726</v>
      </c>
      <c r="C128" t="s">
        <v>727</v>
      </c>
      <c r="D128" t="s">
        <v>728</v>
      </c>
      <c r="E128" t="s">
        <v>618</v>
      </c>
      <c r="F128" t="s">
        <v>597</v>
      </c>
      <c r="G128" t="s">
        <v>731</v>
      </c>
      <c r="H128" t="s">
        <v>860</v>
      </c>
      <c r="I128" t="s">
        <v>158</v>
      </c>
      <c r="J128" t="s">
        <v>327</v>
      </c>
      <c r="K128" t="s">
        <v>348</v>
      </c>
      <c r="L128" t="s">
        <v>606</v>
      </c>
      <c r="M128">
        <v>0</v>
      </c>
      <c r="N128">
        <v>1.2999999999999999E-2</v>
      </c>
      <c r="O128" t="s">
        <v>927</v>
      </c>
    </row>
    <row r="129" spans="1:16" hidden="1" x14ac:dyDescent="0.35">
      <c r="A129" t="s">
        <v>725</v>
      </c>
      <c r="B129" t="s">
        <v>726</v>
      </c>
      <c r="C129" t="s">
        <v>727</v>
      </c>
      <c r="D129" t="s">
        <v>728</v>
      </c>
      <c r="E129" t="s">
        <v>618</v>
      </c>
      <c r="F129" t="s">
        <v>597</v>
      </c>
      <c r="G129" t="s">
        <v>731</v>
      </c>
      <c r="H129" t="s">
        <v>861</v>
      </c>
      <c r="I129" t="s">
        <v>119</v>
      </c>
      <c r="J129" t="s">
        <v>283</v>
      </c>
      <c r="K129" t="s">
        <v>348</v>
      </c>
      <c r="L129" t="s">
        <v>606</v>
      </c>
      <c r="M129">
        <v>0</v>
      </c>
      <c r="N129">
        <v>3.1E-2</v>
      </c>
      <c r="O129" t="s">
        <v>927</v>
      </c>
    </row>
    <row r="130" spans="1:16" hidden="1" x14ac:dyDescent="0.35">
      <c r="A130" t="s">
        <v>725</v>
      </c>
      <c r="B130" t="s">
        <v>726</v>
      </c>
      <c r="C130" t="s">
        <v>727</v>
      </c>
      <c r="D130" t="s">
        <v>728</v>
      </c>
      <c r="E130" t="s">
        <v>618</v>
      </c>
      <c r="F130" t="s">
        <v>596</v>
      </c>
      <c r="G130" t="s">
        <v>729</v>
      </c>
      <c r="H130" t="s">
        <v>862</v>
      </c>
      <c r="I130" t="s">
        <v>21</v>
      </c>
      <c r="J130" t="s">
        <v>190</v>
      </c>
      <c r="K130" t="s">
        <v>348</v>
      </c>
      <c r="L130" t="s">
        <v>606</v>
      </c>
      <c r="M130">
        <v>0</v>
      </c>
      <c r="N130">
        <v>0.16</v>
      </c>
      <c r="O130" t="s">
        <v>927</v>
      </c>
    </row>
    <row r="131" spans="1:16" hidden="1" x14ac:dyDescent="0.35">
      <c r="A131" t="s">
        <v>725</v>
      </c>
      <c r="B131" t="s">
        <v>726</v>
      </c>
      <c r="C131" t="s">
        <v>727</v>
      </c>
      <c r="D131" t="s">
        <v>728</v>
      </c>
      <c r="E131" t="s">
        <v>618</v>
      </c>
      <c r="F131" t="s">
        <v>597</v>
      </c>
      <c r="G131" t="s">
        <v>731</v>
      </c>
      <c r="H131" t="s">
        <v>863</v>
      </c>
      <c r="I131" t="s">
        <v>96</v>
      </c>
      <c r="J131" t="s">
        <v>259</v>
      </c>
      <c r="K131" t="s">
        <v>348</v>
      </c>
      <c r="L131" t="s">
        <v>606</v>
      </c>
      <c r="M131">
        <v>0</v>
      </c>
      <c r="N131">
        <v>0.188</v>
      </c>
      <c r="O131" t="s">
        <v>927</v>
      </c>
    </row>
    <row r="132" spans="1:16" hidden="1" x14ac:dyDescent="0.35">
      <c r="A132" t="s">
        <v>725</v>
      </c>
      <c r="B132" t="s">
        <v>726</v>
      </c>
      <c r="C132" t="s">
        <v>727</v>
      </c>
      <c r="D132" t="s">
        <v>728</v>
      </c>
      <c r="E132" t="s">
        <v>618</v>
      </c>
      <c r="F132" t="s">
        <v>597</v>
      </c>
      <c r="G132" t="s">
        <v>731</v>
      </c>
      <c r="H132" t="s">
        <v>864</v>
      </c>
      <c r="I132" t="s">
        <v>71</v>
      </c>
      <c r="J132" t="s">
        <v>233</v>
      </c>
      <c r="K132" t="s">
        <v>348</v>
      </c>
      <c r="L132" t="s">
        <v>606</v>
      </c>
      <c r="M132">
        <v>0</v>
      </c>
      <c r="N132">
        <v>0.08</v>
      </c>
      <c r="O132" t="s">
        <v>927</v>
      </c>
    </row>
    <row r="133" spans="1:16" hidden="1" x14ac:dyDescent="0.35">
      <c r="A133" t="s">
        <v>725</v>
      </c>
      <c r="B133" t="s">
        <v>726</v>
      </c>
      <c r="C133" t="s">
        <v>727</v>
      </c>
      <c r="D133" t="s">
        <v>728</v>
      </c>
      <c r="E133" t="s">
        <v>618</v>
      </c>
      <c r="F133" t="s">
        <v>597</v>
      </c>
      <c r="G133" t="s">
        <v>731</v>
      </c>
      <c r="H133" t="s">
        <v>865</v>
      </c>
      <c r="I133" t="s">
        <v>109</v>
      </c>
      <c r="J133" t="s">
        <v>273</v>
      </c>
      <c r="K133" t="s">
        <v>348</v>
      </c>
      <c r="L133" t="s">
        <v>606</v>
      </c>
      <c r="M133">
        <v>0</v>
      </c>
      <c r="N133">
        <v>0.15</v>
      </c>
      <c r="O133" t="s">
        <v>927</v>
      </c>
    </row>
    <row r="134" spans="1:16" hidden="1" x14ac:dyDescent="0.35">
      <c r="A134" t="s">
        <v>725</v>
      </c>
      <c r="B134" t="s">
        <v>726</v>
      </c>
      <c r="C134" t="s">
        <v>727</v>
      </c>
      <c r="D134" t="s">
        <v>728</v>
      </c>
      <c r="E134" t="s">
        <v>618</v>
      </c>
      <c r="F134" t="s">
        <v>597</v>
      </c>
      <c r="G134" t="s">
        <v>731</v>
      </c>
      <c r="H134" t="s">
        <v>866</v>
      </c>
      <c r="I134" t="s">
        <v>97</v>
      </c>
      <c r="J134" t="s">
        <v>260</v>
      </c>
      <c r="K134" t="s">
        <v>348</v>
      </c>
      <c r="L134" t="s">
        <v>606</v>
      </c>
      <c r="M134">
        <v>0</v>
      </c>
      <c r="N134">
        <v>0.16800000000000001</v>
      </c>
      <c r="O134" t="s">
        <v>927</v>
      </c>
    </row>
    <row r="135" spans="1:16" hidden="1" x14ac:dyDescent="0.35">
      <c r="A135" t="s">
        <v>725</v>
      </c>
      <c r="B135" t="s">
        <v>726</v>
      </c>
      <c r="C135" t="s">
        <v>727</v>
      </c>
      <c r="D135" t="s">
        <v>728</v>
      </c>
      <c r="E135" t="s">
        <v>618</v>
      </c>
      <c r="F135" t="s">
        <v>597</v>
      </c>
      <c r="G135" t="s">
        <v>731</v>
      </c>
      <c r="H135" t="s">
        <v>867</v>
      </c>
      <c r="I135" t="s">
        <v>142</v>
      </c>
      <c r="J135" t="s">
        <v>308</v>
      </c>
      <c r="K135" t="s">
        <v>348</v>
      </c>
      <c r="L135" t="s">
        <v>606</v>
      </c>
      <c r="M135">
        <v>0</v>
      </c>
      <c r="N135">
        <v>0.08</v>
      </c>
      <c r="O135" t="s">
        <v>927</v>
      </c>
    </row>
    <row r="136" spans="1:16" hidden="1" x14ac:dyDescent="0.35">
      <c r="A136" t="s">
        <v>725</v>
      </c>
      <c r="B136" t="s">
        <v>726</v>
      </c>
      <c r="C136" t="s">
        <v>727</v>
      </c>
      <c r="D136" t="s">
        <v>728</v>
      </c>
      <c r="E136" t="s">
        <v>618</v>
      </c>
      <c r="F136" t="s">
        <v>596</v>
      </c>
      <c r="G136" t="s">
        <v>729</v>
      </c>
      <c r="H136" t="s">
        <v>868</v>
      </c>
      <c r="I136" t="s">
        <v>25</v>
      </c>
      <c r="J136" t="s">
        <v>194</v>
      </c>
      <c r="K136" t="s">
        <v>348</v>
      </c>
      <c r="L136" t="s">
        <v>606</v>
      </c>
      <c r="M136">
        <v>0</v>
      </c>
      <c r="N136">
        <v>0.16</v>
      </c>
      <c r="O136" t="s">
        <v>927</v>
      </c>
    </row>
    <row r="137" spans="1:16" hidden="1" x14ac:dyDescent="0.35">
      <c r="A137" t="s">
        <v>725</v>
      </c>
      <c r="B137" t="s">
        <v>726</v>
      </c>
      <c r="C137" t="s">
        <v>727</v>
      </c>
      <c r="D137" t="s">
        <v>728</v>
      </c>
      <c r="E137" t="s">
        <v>618</v>
      </c>
      <c r="F137" t="s">
        <v>597</v>
      </c>
      <c r="G137" t="s">
        <v>731</v>
      </c>
      <c r="H137" t="s">
        <v>869</v>
      </c>
      <c r="I137" t="s">
        <v>159</v>
      </c>
      <c r="J137" t="s">
        <v>328</v>
      </c>
      <c r="K137" t="s">
        <v>348</v>
      </c>
      <c r="L137" t="s">
        <v>606</v>
      </c>
      <c r="M137">
        <v>0</v>
      </c>
      <c r="N137">
        <v>1.7000000000000001E-2</v>
      </c>
      <c r="O137" t="s">
        <v>927</v>
      </c>
    </row>
    <row r="138" spans="1:16" x14ac:dyDescent="0.35">
      <c r="A138" t="s">
        <v>725</v>
      </c>
      <c r="B138" t="s">
        <v>726</v>
      </c>
      <c r="C138" t="s">
        <v>727</v>
      </c>
      <c r="D138" t="s">
        <v>728</v>
      </c>
      <c r="E138" t="s">
        <v>618</v>
      </c>
      <c r="F138" t="s">
        <v>597</v>
      </c>
      <c r="G138" t="s">
        <v>731</v>
      </c>
      <c r="H138" t="s">
        <v>870</v>
      </c>
      <c r="I138" t="s">
        <v>135</v>
      </c>
      <c r="J138" t="s">
        <v>301</v>
      </c>
      <c r="K138" t="s">
        <v>349</v>
      </c>
      <c r="M138">
        <v>4.365E-3</v>
      </c>
      <c r="N138">
        <v>2.5999999999999999E-2</v>
      </c>
      <c r="O138" t="s">
        <v>927</v>
      </c>
      <c r="P138" t="s">
        <v>736</v>
      </c>
    </row>
    <row r="139" spans="1:16" hidden="1" x14ac:dyDescent="0.35">
      <c r="A139" t="s">
        <v>725</v>
      </c>
      <c r="B139" t="s">
        <v>726</v>
      </c>
      <c r="C139" t="s">
        <v>727</v>
      </c>
      <c r="D139" t="s">
        <v>728</v>
      </c>
      <c r="E139" t="s">
        <v>618</v>
      </c>
      <c r="F139" t="s">
        <v>597</v>
      </c>
      <c r="G139" t="s">
        <v>731</v>
      </c>
      <c r="H139" t="s">
        <v>871</v>
      </c>
      <c r="I139" t="s">
        <v>718</v>
      </c>
      <c r="J139" t="s">
        <v>255</v>
      </c>
      <c r="K139" t="s">
        <v>348</v>
      </c>
      <c r="L139" t="s">
        <v>606</v>
      </c>
      <c r="M139">
        <v>0</v>
      </c>
      <c r="N139">
        <v>1.0999999999999999E-2</v>
      </c>
      <c r="O139" t="s">
        <v>927</v>
      </c>
    </row>
    <row r="140" spans="1:16" x14ac:dyDescent="0.35">
      <c r="A140" t="s">
        <v>725</v>
      </c>
      <c r="B140" t="s">
        <v>726</v>
      </c>
      <c r="C140" t="s">
        <v>727</v>
      </c>
      <c r="D140" t="s">
        <v>728</v>
      </c>
      <c r="E140" t="s">
        <v>618</v>
      </c>
      <c r="F140" t="s">
        <v>596</v>
      </c>
      <c r="G140" t="s">
        <v>729</v>
      </c>
      <c r="H140" t="s">
        <v>872</v>
      </c>
      <c r="I140" t="s">
        <v>18</v>
      </c>
      <c r="J140" t="s">
        <v>188</v>
      </c>
      <c r="K140" t="s">
        <v>349</v>
      </c>
      <c r="M140">
        <v>1.2500000000000001E-2</v>
      </c>
      <c r="N140">
        <v>0.02</v>
      </c>
      <c r="O140" t="s">
        <v>927</v>
      </c>
      <c r="P140" t="s">
        <v>736</v>
      </c>
    </row>
    <row r="141" spans="1:16" hidden="1" x14ac:dyDescent="0.35">
      <c r="A141" t="s">
        <v>725</v>
      </c>
      <c r="B141" t="s">
        <v>726</v>
      </c>
      <c r="C141" t="s">
        <v>727</v>
      </c>
      <c r="D141" t="s">
        <v>728</v>
      </c>
      <c r="E141" t="s">
        <v>618</v>
      </c>
      <c r="F141" t="s">
        <v>597</v>
      </c>
      <c r="G141" t="s">
        <v>731</v>
      </c>
      <c r="H141" t="s">
        <v>873</v>
      </c>
      <c r="I141" t="s">
        <v>160</v>
      </c>
      <c r="J141" t="s">
        <v>329</v>
      </c>
      <c r="K141" t="s">
        <v>348</v>
      </c>
      <c r="L141" t="s">
        <v>606</v>
      </c>
      <c r="M141">
        <v>0</v>
      </c>
      <c r="N141">
        <v>0.08</v>
      </c>
      <c r="O141" t="s">
        <v>927</v>
      </c>
    </row>
    <row r="142" spans="1:16" hidden="1" x14ac:dyDescent="0.35">
      <c r="A142" t="s">
        <v>725</v>
      </c>
      <c r="B142" t="s">
        <v>726</v>
      </c>
      <c r="C142" t="s">
        <v>727</v>
      </c>
      <c r="D142" t="s">
        <v>728</v>
      </c>
      <c r="E142" t="s">
        <v>618</v>
      </c>
      <c r="F142" t="s">
        <v>597</v>
      </c>
      <c r="G142" t="s">
        <v>731</v>
      </c>
      <c r="H142" t="s">
        <v>874</v>
      </c>
      <c r="I142" t="s">
        <v>147</v>
      </c>
      <c r="J142" t="s">
        <v>313</v>
      </c>
      <c r="K142" t="s">
        <v>348</v>
      </c>
      <c r="L142" t="s">
        <v>606</v>
      </c>
      <c r="M142">
        <v>0</v>
      </c>
      <c r="N142">
        <v>0.08</v>
      </c>
      <c r="O142" t="s">
        <v>927</v>
      </c>
    </row>
    <row r="143" spans="1:16" x14ac:dyDescent="0.35">
      <c r="A143" t="s">
        <v>725</v>
      </c>
      <c r="B143" t="s">
        <v>726</v>
      </c>
      <c r="C143" t="s">
        <v>727</v>
      </c>
      <c r="D143" t="s">
        <v>728</v>
      </c>
      <c r="E143" t="s">
        <v>618</v>
      </c>
      <c r="F143" t="s">
        <v>597</v>
      </c>
      <c r="G143" t="s">
        <v>731</v>
      </c>
      <c r="H143" t="s">
        <v>875</v>
      </c>
      <c r="I143" t="s">
        <v>86</v>
      </c>
      <c r="J143" t="s">
        <v>248</v>
      </c>
      <c r="K143" t="s">
        <v>349</v>
      </c>
      <c r="M143">
        <v>2.2550000000000001E-2</v>
      </c>
      <c r="N143">
        <v>0.192</v>
      </c>
      <c r="O143" t="s">
        <v>927</v>
      </c>
      <c r="P143" t="s">
        <v>736</v>
      </c>
    </row>
    <row r="144" spans="1:16" hidden="1" x14ac:dyDescent="0.35">
      <c r="A144" t="s">
        <v>725</v>
      </c>
      <c r="B144" t="s">
        <v>726</v>
      </c>
      <c r="C144" t="s">
        <v>727</v>
      </c>
      <c r="D144" t="s">
        <v>728</v>
      </c>
      <c r="E144" t="s">
        <v>618</v>
      </c>
      <c r="F144" t="s">
        <v>597</v>
      </c>
      <c r="G144" t="s">
        <v>731</v>
      </c>
      <c r="H144" t="s">
        <v>876</v>
      </c>
      <c r="I144" t="s">
        <v>145</v>
      </c>
      <c r="J144" t="s">
        <v>311</v>
      </c>
      <c r="K144" t="s">
        <v>348</v>
      </c>
      <c r="L144" t="s">
        <v>606</v>
      </c>
      <c r="M144">
        <v>0</v>
      </c>
      <c r="N144">
        <v>1.6E-2</v>
      </c>
      <c r="O144" t="s">
        <v>927</v>
      </c>
    </row>
    <row r="145" spans="1:16" hidden="1" x14ac:dyDescent="0.35">
      <c r="A145" t="s">
        <v>725</v>
      </c>
      <c r="B145" t="s">
        <v>726</v>
      </c>
      <c r="C145" t="s">
        <v>727</v>
      </c>
      <c r="D145" t="s">
        <v>728</v>
      </c>
      <c r="E145" t="s">
        <v>618</v>
      </c>
      <c r="F145" t="s">
        <v>597</v>
      </c>
      <c r="G145" t="s">
        <v>731</v>
      </c>
      <c r="H145" t="s">
        <v>877</v>
      </c>
      <c r="I145" t="s">
        <v>148</v>
      </c>
      <c r="J145" t="s">
        <v>314</v>
      </c>
      <c r="K145" t="s">
        <v>348</v>
      </c>
      <c r="L145" t="s">
        <v>606</v>
      </c>
      <c r="M145">
        <v>0</v>
      </c>
      <c r="N145">
        <v>9.7000000000000003E-2</v>
      </c>
      <c r="O145" t="s">
        <v>927</v>
      </c>
    </row>
    <row r="146" spans="1:16" hidden="1" x14ac:dyDescent="0.35">
      <c r="A146" t="s">
        <v>725</v>
      </c>
      <c r="B146" t="s">
        <v>726</v>
      </c>
      <c r="C146" t="s">
        <v>727</v>
      </c>
      <c r="D146" t="s">
        <v>728</v>
      </c>
      <c r="E146" t="s">
        <v>618</v>
      </c>
      <c r="F146" t="s">
        <v>597</v>
      </c>
      <c r="G146" t="s">
        <v>731</v>
      </c>
      <c r="H146" t="s">
        <v>878</v>
      </c>
      <c r="I146" t="s">
        <v>126</v>
      </c>
      <c r="J146" t="s">
        <v>290</v>
      </c>
      <c r="K146" t="s">
        <v>348</v>
      </c>
      <c r="L146" t="s">
        <v>606</v>
      </c>
      <c r="M146">
        <v>0</v>
      </c>
      <c r="N146">
        <v>6.5000000000000002E-2</v>
      </c>
      <c r="O146" t="s">
        <v>927</v>
      </c>
    </row>
    <row r="147" spans="1:16" hidden="1" x14ac:dyDescent="0.35">
      <c r="A147" t="s">
        <v>725</v>
      </c>
      <c r="B147" t="s">
        <v>726</v>
      </c>
      <c r="C147" t="s">
        <v>727</v>
      </c>
      <c r="D147" t="s">
        <v>728</v>
      </c>
      <c r="E147" t="s">
        <v>618</v>
      </c>
      <c r="F147" t="s">
        <v>597</v>
      </c>
      <c r="G147" t="s">
        <v>731</v>
      </c>
      <c r="H147" t="s">
        <v>879</v>
      </c>
      <c r="I147" t="s">
        <v>104</v>
      </c>
      <c r="J147" t="s">
        <v>267</v>
      </c>
      <c r="K147" t="s">
        <v>348</v>
      </c>
      <c r="L147" t="s">
        <v>606</v>
      </c>
      <c r="M147">
        <v>0</v>
      </c>
      <c r="N147">
        <v>0.104</v>
      </c>
      <c r="O147" t="s">
        <v>927</v>
      </c>
    </row>
    <row r="148" spans="1:16" x14ac:dyDescent="0.35">
      <c r="A148" t="s">
        <v>725</v>
      </c>
      <c r="B148" t="s">
        <v>726</v>
      </c>
      <c r="C148" t="s">
        <v>727</v>
      </c>
      <c r="D148" t="s">
        <v>728</v>
      </c>
      <c r="E148" t="s">
        <v>618</v>
      </c>
      <c r="F148" t="s">
        <v>597</v>
      </c>
      <c r="G148" t="s">
        <v>731</v>
      </c>
      <c r="H148" t="s">
        <v>880</v>
      </c>
      <c r="I148" t="s">
        <v>87</v>
      </c>
      <c r="J148" t="s">
        <v>249</v>
      </c>
      <c r="K148" t="s">
        <v>349</v>
      </c>
      <c r="M148">
        <v>7.5700000000000003E-3</v>
      </c>
      <c r="N148">
        <v>2.5999999999999999E-2</v>
      </c>
      <c r="O148" t="s">
        <v>927</v>
      </c>
      <c r="P148" t="s">
        <v>736</v>
      </c>
    </row>
    <row r="149" spans="1:16" hidden="1" x14ac:dyDescent="0.35">
      <c r="A149" t="s">
        <v>725</v>
      </c>
      <c r="B149" t="s">
        <v>726</v>
      </c>
      <c r="C149" t="s">
        <v>727</v>
      </c>
      <c r="D149" t="s">
        <v>728</v>
      </c>
      <c r="E149" t="s">
        <v>618</v>
      </c>
      <c r="F149" t="s">
        <v>597</v>
      </c>
      <c r="G149" t="s">
        <v>731</v>
      </c>
      <c r="H149" t="s">
        <v>881</v>
      </c>
      <c r="I149" t="s">
        <v>163</v>
      </c>
      <c r="J149" t="s">
        <v>332</v>
      </c>
      <c r="K149" t="s">
        <v>348</v>
      </c>
      <c r="L149" t="s">
        <v>606</v>
      </c>
      <c r="M149">
        <v>0</v>
      </c>
      <c r="N149">
        <v>0.27</v>
      </c>
      <c r="O149" t="s">
        <v>927</v>
      </c>
    </row>
    <row r="150" spans="1:16" hidden="1" x14ac:dyDescent="0.35">
      <c r="A150" t="s">
        <v>725</v>
      </c>
      <c r="B150" t="s">
        <v>726</v>
      </c>
      <c r="C150" t="s">
        <v>727</v>
      </c>
      <c r="D150" t="s">
        <v>728</v>
      </c>
      <c r="E150" t="s">
        <v>618</v>
      </c>
      <c r="F150" t="s">
        <v>597</v>
      </c>
      <c r="G150" t="s">
        <v>731</v>
      </c>
      <c r="H150" t="s">
        <v>882</v>
      </c>
      <c r="I150" t="s">
        <v>101</v>
      </c>
      <c r="J150" t="s">
        <v>264</v>
      </c>
      <c r="K150" t="s">
        <v>348</v>
      </c>
      <c r="L150" t="s">
        <v>606</v>
      </c>
      <c r="M150">
        <v>0</v>
      </c>
      <c r="N150">
        <v>1.7999999999999999E-2</v>
      </c>
      <c r="O150" t="s">
        <v>927</v>
      </c>
    </row>
    <row r="151" spans="1:16" hidden="1" x14ac:dyDescent="0.35">
      <c r="A151" t="s">
        <v>725</v>
      </c>
      <c r="B151" t="s">
        <v>726</v>
      </c>
      <c r="C151" t="s">
        <v>727</v>
      </c>
      <c r="D151" t="s">
        <v>728</v>
      </c>
      <c r="E151" t="s">
        <v>618</v>
      </c>
      <c r="F151" t="s">
        <v>596</v>
      </c>
      <c r="G151" t="s">
        <v>729</v>
      </c>
      <c r="H151" t="s">
        <v>883</v>
      </c>
      <c r="I151" t="s">
        <v>19</v>
      </c>
      <c r="J151" t="s">
        <v>599</v>
      </c>
      <c r="K151" t="s">
        <v>348</v>
      </c>
      <c r="L151" t="s">
        <v>606</v>
      </c>
      <c r="M151">
        <v>0</v>
      </c>
      <c r="N151">
        <v>0.16</v>
      </c>
      <c r="O151" t="s">
        <v>927</v>
      </c>
    </row>
    <row r="152" spans="1:16" hidden="1" x14ac:dyDescent="0.35">
      <c r="A152" t="s">
        <v>725</v>
      </c>
      <c r="B152" t="s">
        <v>726</v>
      </c>
      <c r="C152" t="s">
        <v>727</v>
      </c>
      <c r="D152" t="s">
        <v>728</v>
      </c>
      <c r="E152" t="s">
        <v>618</v>
      </c>
      <c r="F152" t="s">
        <v>597</v>
      </c>
      <c r="G152" t="s">
        <v>731</v>
      </c>
      <c r="H152" t="s">
        <v>884</v>
      </c>
      <c r="I152" t="s">
        <v>117</v>
      </c>
      <c r="J152" t="s">
        <v>281</v>
      </c>
      <c r="K152" t="s">
        <v>348</v>
      </c>
      <c r="L152" t="s">
        <v>606</v>
      </c>
      <c r="M152">
        <v>0</v>
      </c>
      <c r="N152">
        <v>0.08</v>
      </c>
      <c r="O152" t="s">
        <v>927</v>
      </c>
    </row>
    <row r="153" spans="1:16" hidden="1" x14ac:dyDescent="0.35">
      <c r="A153" t="s">
        <v>725</v>
      </c>
      <c r="B153" t="s">
        <v>726</v>
      </c>
      <c r="C153" t="s">
        <v>727</v>
      </c>
      <c r="D153" t="s">
        <v>728</v>
      </c>
      <c r="E153" t="s">
        <v>618</v>
      </c>
      <c r="F153" t="s">
        <v>597</v>
      </c>
      <c r="G153" t="s">
        <v>731</v>
      </c>
      <c r="H153" t="s">
        <v>885</v>
      </c>
      <c r="I153" t="s">
        <v>88</v>
      </c>
      <c r="J153" t="s">
        <v>250</v>
      </c>
      <c r="K153" t="s">
        <v>348</v>
      </c>
      <c r="L153" t="s">
        <v>606</v>
      </c>
      <c r="M153">
        <v>0</v>
      </c>
      <c r="N153">
        <v>1.0999999999999999E-2</v>
      </c>
      <c r="O153" t="s">
        <v>927</v>
      </c>
    </row>
    <row r="154" spans="1:16" hidden="1" x14ac:dyDescent="0.35">
      <c r="A154" t="s">
        <v>725</v>
      </c>
      <c r="B154" t="s">
        <v>726</v>
      </c>
      <c r="C154" t="s">
        <v>727</v>
      </c>
      <c r="D154" t="s">
        <v>728</v>
      </c>
      <c r="E154" t="s">
        <v>618</v>
      </c>
      <c r="F154" t="s">
        <v>597</v>
      </c>
      <c r="G154" t="s">
        <v>731</v>
      </c>
      <c r="H154" t="s">
        <v>886</v>
      </c>
      <c r="I154" t="s">
        <v>131</v>
      </c>
      <c r="J154" t="s">
        <v>295</v>
      </c>
      <c r="K154" t="s">
        <v>348</v>
      </c>
      <c r="L154" t="s">
        <v>606</v>
      </c>
      <c r="M154">
        <v>0</v>
      </c>
      <c r="N154">
        <v>0.2</v>
      </c>
      <c r="O154" t="s">
        <v>927</v>
      </c>
    </row>
    <row r="155" spans="1:16" x14ac:dyDescent="0.35">
      <c r="A155" t="s">
        <v>725</v>
      </c>
      <c r="B155" t="s">
        <v>726</v>
      </c>
      <c r="C155" t="s">
        <v>727</v>
      </c>
      <c r="D155" t="s">
        <v>728</v>
      </c>
      <c r="E155" t="s">
        <v>618</v>
      </c>
      <c r="F155" t="s">
        <v>597</v>
      </c>
      <c r="G155" t="s">
        <v>731</v>
      </c>
      <c r="H155" t="s">
        <v>887</v>
      </c>
      <c r="I155" t="s">
        <v>136</v>
      </c>
      <c r="J155" t="s">
        <v>302</v>
      </c>
      <c r="K155" t="s">
        <v>349</v>
      </c>
      <c r="M155">
        <v>9.2650000000000007E-3</v>
      </c>
      <c r="N155">
        <v>1.4999999999999999E-2</v>
      </c>
      <c r="O155" t="s">
        <v>927</v>
      </c>
      <c r="P155" t="s">
        <v>736</v>
      </c>
    </row>
    <row r="156" spans="1:16" x14ac:dyDescent="0.35">
      <c r="A156" t="s">
        <v>725</v>
      </c>
      <c r="B156" t="s">
        <v>726</v>
      </c>
      <c r="C156" t="s">
        <v>727</v>
      </c>
      <c r="D156" t="s">
        <v>728</v>
      </c>
      <c r="E156" t="s">
        <v>618</v>
      </c>
      <c r="F156" t="s">
        <v>597</v>
      </c>
      <c r="G156" t="s">
        <v>731</v>
      </c>
      <c r="H156" t="s">
        <v>888</v>
      </c>
      <c r="I156" t="s">
        <v>103</v>
      </c>
      <c r="J156" t="s">
        <v>266</v>
      </c>
      <c r="K156" t="s">
        <v>349</v>
      </c>
      <c r="M156">
        <v>2.1150000000000001E-3</v>
      </c>
      <c r="N156">
        <v>5.1999999999999998E-3</v>
      </c>
      <c r="O156" t="s">
        <v>927</v>
      </c>
      <c r="P156" t="s">
        <v>736</v>
      </c>
    </row>
    <row r="157" spans="1:16" hidden="1" x14ac:dyDescent="0.35">
      <c r="A157" t="s">
        <v>725</v>
      </c>
      <c r="B157" t="s">
        <v>726</v>
      </c>
      <c r="C157" t="s">
        <v>727</v>
      </c>
      <c r="D157" t="s">
        <v>728</v>
      </c>
      <c r="E157" t="s">
        <v>618</v>
      </c>
      <c r="F157" t="s">
        <v>596</v>
      </c>
      <c r="G157" t="s">
        <v>729</v>
      </c>
      <c r="H157" t="s">
        <v>889</v>
      </c>
      <c r="I157" t="s">
        <v>11</v>
      </c>
      <c r="J157" t="s">
        <v>181</v>
      </c>
      <c r="K157" t="s">
        <v>348</v>
      </c>
      <c r="L157" t="s">
        <v>606</v>
      </c>
      <c r="M157">
        <v>0</v>
      </c>
      <c r="N157">
        <v>0.16</v>
      </c>
      <c r="O157" t="s">
        <v>927</v>
      </c>
    </row>
    <row r="158" spans="1:16" hidden="1" x14ac:dyDescent="0.35">
      <c r="A158" t="s">
        <v>725</v>
      </c>
      <c r="B158" t="s">
        <v>726</v>
      </c>
      <c r="C158" t="s">
        <v>727</v>
      </c>
      <c r="D158" t="s">
        <v>728</v>
      </c>
      <c r="E158" t="s">
        <v>618</v>
      </c>
      <c r="F158" t="s">
        <v>596</v>
      </c>
      <c r="G158" t="s">
        <v>729</v>
      </c>
      <c r="H158" t="s">
        <v>890</v>
      </c>
      <c r="I158" t="s">
        <v>65</v>
      </c>
      <c r="J158" t="s">
        <v>226</v>
      </c>
      <c r="K158" t="s">
        <v>348</v>
      </c>
      <c r="L158" t="s">
        <v>606</v>
      </c>
      <c r="M158">
        <v>0</v>
      </c>
      <c r="N158">
        <v>6.4000000000000001E-2</v>
      </c>
      <c r="O158" t="s">
        <v>927</v>
      </c>
    </row>
    <row r="159" spans="1:16" x14ac:dyDescent="0.35">
      <c r="A159" t="s">
        <v>725</v>
      </c>
      <c r="B159" t="s">
        <v>726</v>
      </c>
      <c r="C159" t="s">
        <v>727</v>
      </c>
      <c r="D159" t="s">
        <v>728</v>
      </c>
      <c r="E159" t="s">
        <v>618</v>
      </c>
      <c r="F159" t="s">
        <v>596</v>
      </c>
      <c r="G159" t="s">
        <v>729</v>
      </c>
      <c r="H159" t="s">
        <v>891</v>
      </c>
      <c r="I159" t="s">
        <v>35</v>
      </c>
      <c r="J159" t="s">
        <v>202</v>
      </c>
      <c r="K159" t="s">
        <v>349</v>
      </c>
      <c r="M159">
        <v>0.06</v>
      </c>
      <c r="N159">
        <v>0.32</v>
      </c>
      <c r="O159" t="s">
        <v>927</v>
      </c>
      <c r="P159" t="s">
        <v>736</v>
      </c>
    </row>
    <row r="160" spans="1:16" hidden="1" x14ac:dyDescent="0.35">
      <c r="A160" t="s">
        <v>725</v>
      </c>
      <c r="B160" t="s">
        <v>726</v>
      </c>
      <c r="C160" t="s">
        <v>727</v>
      </c>
      <c r="D160" t="s">
        <v>728</v>
      </c>
      <c r="E160" t="s">
        <v>618</v>
      </c>
      <c r="F160" t="s">
        <v>596</v>
      </c>
      <c r="G160" t="s">
        <v>729</v>
      </c>
      <c r="H160" t="s">
        <v>892</v>
      </c>
      <c r="I160" t="s">
        <v>66</v>
      </c>
      <c r="J160" t="s">
        <v>227</v>
      </c>
      <c r="K160" t="s">
        <v>348</v>
      </c>
      <c r="L160" t="s">
        <v>606</v>
      </c>
      <c r="M160">
        <v>0</v>
      </c>
      <c r="N160">
        <v>0.04</v>
      </c>
      <c r="O160" t="s">
        <v>927</v>
      </c>
    </row>
    <row r="161" spans="1:16" x14ac:dyDescent="0.35">
      <c r="A161" t="s">
        <v>725</v>
      </c>
      <c r="B161" t="s">
        <v>726</v>
      </c>
      <c r="C161" t="s">
        <v>727</v>
      </c>
      <c r="D161" t="s">
        <v>728</v>
      </c>
      <c r="E161" t="s">
        <v>618</v>
      </c>
      <c r="F161" t="s">
        <v>597</v>
      </c>
      <c r="G161" t="s">
        <v>731</v>
      </c>
      <c r="H161" t="s">
        <v>893</v>
      </c>
      <c r="I161" t="s">
        <v>89</v>
      </c>
      <c r="J161" t="s">
        <v>251</v>
      </c>
      <c r="K161" t="s">
        <v>349</v>
      </c>
      <c r="M161">
        <v>4.5100000000000001E-3</v>
      </c>
      <c r="N161">
        <v>1.9E-2</v>
      </c>
      <c r="O161" t="s">
        <v>927</v>
      </c>
      <c r="P161" t="s">
        <v>736</v>
      </c>
    </row>
    <row r="162" spans="1:16" hidden="1" x14ac:dyDescent="0.35">
      <c r="A162" t="s">
        <v>725</v>
      </c>
      <c r="B162" t="s">
        <v>726</v>
      </c>
      <c r="C162" t="s">
        <v>727</v>
      </c>
      <c r="D162" t="s">
        <v>728</v>
      </c>
      <c r="E162" t="s">
        <v>618</v>
      </c>
      <c r="F162" t="s">
        <v>596</v>
      </c>
      <c r="G162" t="s">
        <v>729</v>
      </c>
      <c r="H162" t="s">
        <v>894</v>
      </c>
      <c r="I162" t="s">
        <v>67</v>
      </c>
      <c r="J162" t="s">
        <v>228</v>
      </c>
      <c r="K162" t="s">
        <v>348</v>
      </c>
      <c r="L162" t="s">
        <v>606</v>
      </c>
      <c r="M162">
        <v>0</v>
      </c>
      <c r="N162">
        <v>0.08</v>
      </c>
      <c r="O162" t="s">
        <v>927</v>
      </c>
    </row>
    <row r="163" spans="1:16" hidden="1" x14ac:dyDescent="0.35">
      <c r="A163" t="s">
        <v>725</v>
      </c>
      <c r="B163" t="s">
        <v>726</v>
      </c>
      <c r="C163" t="s">
        <v>727</v>
      </c>
      <c r="D163" t="s">
        <v>728</v>
      </c>
      <c r="E163" t="s">
        <v>618</v>
      </c>
      <c r="F163" t="s">
        <v>596</v>
      </c>
      <c r="G163" t="s">
        <v>729</v>
      </c>
      <c r="H163" t="s">
        <v>896</v>
      </c>
      <c r="I163" t="s">
        <v>63</v>
      </c>
      <c r="J163" t="s">
        <v>603</v>
      </c>
      <c r="K163" t="s">
        <v>348</v>
      </c>
      <c r="L163" t="s">
        <v>606</v>
      </c>
      <c r="M163">
        <v>0</v>
      </c>
      <c r="N163">
        <v>0.64</v>
      </c>
      <c r="O163" t="s">
        <v>927</v>
      </c>
      <c r="P163" t="s">
        <v>736</v>
      </c>
    </row>
    <row r="164" spans="1:16" hidden="1" x14ac:dyDescent="0.35">
      <c r="A164" t="s">
        <v>725</v>
      </c>
      <c r="B164" t="s">
        <v>726</v>
      </c>
      <c r="C164" t="s">
        <v>727</v>
      </c>
      <c r="D164" t="s">
        <v>728</v>
      </c>
      <c r="E164" t="s">
        <v>618</v>
      </c>
      <c r="F164" t="s">
        <v>596</v>
      </c>
      <c r="G164" t="s">
        <v>729</v>
      </c>
      <c r="H164" t="s">
        <v>897</v>
      </c>
      <c r="I164" t="s">
        <v>64</v>
      </c>
      <c r="J164" t="s">
        <v>604</v>
      </c>
      <c r="K164" t="s">
        <v>348</v>
      </c>
      <c r="L164" t="s">
        <v>606</v>
      </c>
      <c r="M164">
        <v>0</v>
      </c>
      <c r="N164">
        <v>0.16</v>
      </c>
      <c r="O164" t="s">
        <v>927</v>
      </c>
    </row>
    <row r="165" spans="1:16" hidden="1" x14ac:dyDescent="0.35">
      <c r="A165" t="s">
        <v>725</v>
      </c>
      <c r="B165" t="s">
        <v>726</v>
      </c>
      <c r="C165" t="s">
        <v>727</v>
      </c>
      <c r="D165" t="s">
        <v>728</v>
      </c>
      <c r="E165" t="s">
        <v>618</v>
      </c>
      <c r="F165" t="s">
        <v>596</v>
      </c>
      <c r="G165" t="s">
        <v>729</v>
      </c>
      <c r="H165" t="s">
        <v>895</v>
      </c>
      <c r="I165" t="s">
        <v>34</v>
      </c>
      <c r="J165" t="s">
        <v>600</v>
      </c>
      <c r="K165" t="s">
        <v>348</v>
      </c>
      <c r="L165" t="s">
        <v>606</v>
      </c>
      <c r="M165">
        <v>0</v>
      </c>
      <c r="N165">
        <v>0.32</v>
      </c>
      <c r="O165" t="s">
        <v>927</v>
      </c>
      <c r="P165" t="s">
        <v>736</v>
      </c>
    </row>
    <row r="166" spans="1:16" hidden="1" x14ac:dyDescent="0.35">
      <c r="A166" t="s">
        <v>725</v>
      </c>
      <c r="B166" t="s">
        <v>726</v>
      </c>
      <c r="C166" t="s">
        <v>727</v>
      </c>
      <c r="D166" t="s">
        <v>728</v>
      </c>
      <c r="E166" t="s">
        <v>618</v>
      </c>
      <c r="F166" t="s">
        <v>597</v>
      </c>
      <c r="G166" t="s">
        <v>731</v>
      </c>
      <c r="H166" t="s">
        <v>898</v>
      </c>
      <c r="I166" t="s">
        <v>130</v>
      </c>
      <c r="J166" t="s">
        <v>294</v>
      </c>
      <c r="K166" t="s">
        <v>348</v>
      </c>
      <c r="L166" t="s">
        <v>606</v>
      </c>
      <c r="M166">
        <v>0</v>
      </c>
      <c r="N166">
        <v>0.16300000000000001</v>
      </c>
      <c r="O166" t="s">
        <v>927</v>
      </c>
    </row>
    <row r="167" spans="1:16" x14ac:dyDescent="0.35">
      <c r="A167" t="s">
        <v>725</v>
      </c>
      <c r="B167" t="s">
        <v>726</v>
      </c>
      <c r="C167" t="s">
        <v>727</v>
      </c>
      <c r="D167" t="s">
        <v>728</v>
      </c>
      <c r="E167" t="s">
        <v>618</v>
      </c>
      <c r="F167" t="s">
        <v>597</v>
      </c>
      <c r="G167" t="s">
        <v>731</v>
      </c>
      <c r="H167" t="s">
        <v>899</v>
      </c>
      <c r="I167" t="s">
        <v>150</v>
      </c>
      <c r="J167" t="s">
        <v>316</v>
      </c>
      <c r="K167" t="s">
        <v>349</v>
      </c>
      <c r="M167">
        <v>1.155E-2</v>
      </c>
      <c r="N167">
        <v>5.1999999999999998E-3</v>
      </c>
      <c r="O167" t="s">
        <v>927</v>
      </c>
      <c r="P167" t="s">
        <v>736</v>
      </c>
    </row>
    <row r="168" spans="1:16" hidden="1" x14ac:dyDescent="0.35">
      <c r="A168" t="s">
        <v>725</v>
      </c>
      <c r="B168" t="s">
        <v>726</v>
      </c>
      <c r="C168" t="s">
        <v>727</v>
      </c>
      <c r="D168" t="s">
        <v>728</v>
      </c>
      <c r="E168" t="s">
        <v>618</v>
      </c>
      <c r="F168" t="s">
        <v>597</v>
      </c>
      <c r="G168" t="s">
        <v>731</v>
      </c>
      <c r="H168" t="s">
        <v>900</v>
      </c>
      <c r="I168" t="s">
        <v>102</v>
      </c>
      <c r="J168" t="s">
        <v>265</v>
      </c>
      <c r="K168" t="s">
        <v>348</v>
      </c>
      <c r="L168" t="s">
        <v>606</v>
      </c>
      <c r="M168">
        <v>0</v>
      </c>
      <c r="N168">
        <v>0.14000000000000001</v>
      </c>
      <c r="O168" t="s">
        <v>927</v>
      </c>
    </row>
    <row r="169" spans="1:16" hidden="1" x14ac:dyDescent="0.35">
      <c r="A169" t="s">
        <v>725</v>
      </c>
      <c r="B169" t="s">
        <v>726</v>
      </c>
      <c r="C169" t="s">
        <v>727</v>
      </c>
      <c r="D169" t="s">
        <v>728</v>
      </c>
      <c r="E169" t="s">
        <v>618</v>
      </c>
      <c r="F169" t="s">
        <v>597</v>
      </c>
      <c r="G169" t="s">
        <v>731</v>
      </c>
      <c r="H169" t="s">
        <v>901</v>
      </c>
      <c r="I169" t="s">
        <v>90</v>
      </c>
      <c r="J169" t="s">
        <v>252</v>
      </c>
      <c r="K169" t="s">
        <v>348</v>
      </c>
      <c r="L169" t="s">
        <v>606</v>
      </c>
      <c r="M169">
        <v>0</v>
      </c>
      <c r="N169">
        <v>6.0000000000000001E-3</v>
      </c>
      <c r="O169" t="s">
        <v>927</v>
      </c>
    </row>
    <row r="170" spans="1:16" hidden="1" x14ac:dyDescent="0.35">
      <c r="A170" t="s">
        <v>902</v>
      </c>
      <c r="B170" t="s">
        <v>903</v>
      </c>
      <c r="C170" t="s">
        <v>904</v>
      </c>
      <c r="D170" t="s">
        <v>728</v>
      </c>
      <c r="E170" t="s">
        <v>618</v>
      </c>
      <c r="F170" t="s">
        <v>596</v>
      </c>
      <c r="G170" t="s">
        <v>729</v>
      </c>
      <c r="H170" t="s">
        <v>730</v>
      </c>
      <c r="I170" t="s">
        <v>20</v>
      </c>
      <c r="J170" t="s">
        <v>189</v>
      </c>
      <c r="K170" t="s">
        <v>349</v>
      </c>
      <c r="M170">
        <v>0.03</v>
      </c>
      <c r="N170">
        <v>0.08</v>
      </c>
      <c r="O170" t="s">
        <v>927</v>
      </c>
    </row>
    <row r="171" spans="1:16" hidden="1" x14ac:dyDescent="0.35">
      <c r="A171" t="s">
        <v>902</v>
      </c>
      <c r="B171" t="s">
        <v>903</v>
      </c>
      <c r="C171" t="s">
        <v>904</v>
      </c>
      <c r="D171" t="s">
        <v>728</v>
      </c>
      <c r="E171" t="s">
        <v>618</v>
      </c>
      <c r="F171" t="s">
        <v>597</v>
      </c>
      <c r="G171" t="s">
        <v>731</v>
      </c>
      <c r="H171" t="s">
        <v>732</v>
      </c>
      <c r="I171" t="s">
        <v>80</v>
      </c>
      <c r="J171" t="s">
        <v>242</v>
      </c>
      <c r="K171" t="s">
        <v>348</v>
      </c>
      <c r="L171" t="s">
        <v>606</v>
      </c>
      <c r="M171">
        <v>0</v>
      </c>
      <c r="N171">
        <v>8.7999999999999995E-2</v>
      </c>
      <c r="O171" t="s">
        <v>927</v>
      </c>
    </row>
    <row r="172" spans="1:16" hidden="1" x14ac:dyDescent="0.35">
      <c r="A172" t="s">
        <v>902</v>
      </c>
      <c r="B172" t="s">
        <v>903</v>
      </c>
      <c r="C172" t="s">
        <v>904</v>
      </c>
      <c r="D172" t="s">
        <v>728</v>
      </c>
      <c r="E172" t="s">
        <v>618</v>
      </c>
      <c r="F172" t="s">
        <v>597</v>
      </c>
      <c r="G172" t="s">
        <v>731</v>
      </c>
      <c r="H172" t="s">
        <v>733</v>
      </c>
      <c r="I172" t="s">
        <v>734</v>
      </c>
      <c r="J172" t="s">
        <v>317</v>
      </c>
      <c r="K172" t="s">
        <v>348</v>
      </c>
      <c r="L172" t="s">
        <v>606</v>
      </c>
      <c r="M172">
        <v>0</v>
      </c>
      <c r="N172">
        <v>8.3000000000000001E-3</v>
      </c>
      <c r="O172" t="s">
        <v>927</v>
      </c>
    </row>
    <row r="173" spans="1:16" hidden="1" x14ac:dyDescent="0.35">
      <c r="A173" t="s">
        <v>902</v>
      </c>
      <c r="B173" t="s">
        <v>903</v>
      </c>
      <c r="C173" t="s">
        <v>904</v>
      </c>
      <c r="D173" t="s">
        <v>728</v>
      </c>
      <c r="E173" t="s">
        <v>618</v>
      </c>
      <c r="F173" t="s">
        <v>596</v>
      </c>
      <c r="G173" t="s">
        <v>729</v>
      </c>
      <c r="H173" t="s">
        <v>735</v>
      </c>
      <c r="I173" t="s">
        <v>174</v>
      </c>
      <c r="J173" t="s">
        <v>342</v>
      </c>
      <c r="K173" t="s">
        <v>348</v>
      </c>
      <c r="L173" t="s">
        <v>606</v>
      </c>
      <c r="M173">
        <v>0</v>
      </c>
      <c r="N173">
        <v>0.04</v>
      </c>
      <c r="O173" t="s">
        <v>927</v>
      </c>
    </row>
    <row r="174" spans="1:16" hidden="1" x14ac:dyDescent="0.35">
      <c r="A174" t="s">
        <v>902</v>
      </c>
      <c r="B174" t="s">
        <v>903</v>
      </c>
      <c r="C174" t="s">
        <v>904</v>
      </c>
      <c r="D174" t="s">
        <v>728</v>
      </c>
      <c r="E174" t="s">
        <v>618</v>
      </c>
      <c r="F174" t="s">
        <v>596</v>
      </c>
      <c r="G174" t="s">
        <v>729</v>
      </c>
      <c r="H174" t="s">
        <v>737</v>
      </c>
      <c r="I174" t="s">
        <v>42</v>
      </c>
      <c r="J174" t="s">
        <v>208</v>
      </c>
      <c r="K174" t="s">
        <v>348</v>
      </c>
      <c r="L174" t="s">
        <v>606</v>
      </c>
      <c r="M174">
        <v>0</v>
      </c>
      <c r="N174">
        <v>0.04</v>
      </c>
      <c r="O174" t="s">
        <v>927</v>
      </c>
    </row>
    <row r="175" spans="1:16" hidden="1" x14ac:dyDescent="0.35">
      <c r="A175" t="s">
        <v>902</v>
      </c>
      <c r="B175" t="s">
        <v>903</v>
      </c>
      <c r="C175" t="s">
        <v>904</v>
      </c>
      <c r="D175" t="s">
        <v>728</v>
      </c>
      <c r="E175" t="s">
        <v>618</v>
      </c>
      <c r="F175" t="s">
        <v>596</v>
      </c>
      <c r="G175" t="s">
        <v>729</v>
      </c>
      <c r="H175" t="s">
        <v>738</v>
      </c>
      <c r="I175" t="s">
        <v>8</v>
      </c>
      <c r="J175" t="s">
        <v>178</v>
      </c>
      <c r="K175" t="s">
        <v>348</v>
      </c>
      <c r="L175" t="s">
        <v>606</v>
      </c>
      <c r="M175">
        <v>0</v>
      </c>
      <c r="N175">
        <v>0.04</v>
      </c>
      <c r="O175" t="s">
        <v>927</v>
      </c>
    </row>
    <row r="176" spans="1:16" hidden="1" x14ac:dyDescent="0.35">
      <c r="A176" t="s">
        <v>902</v>
      </c>
      <c r="B176" t="s">
        <v>903</v>
      </c>
      <c r="C176" t="s">
        <v>904</v>
      </c>
      <c r="D176" t="s">
        <v>728</v>
      </c>
      <c r="E176" t="s">
        <v>618</v>
      </c>
      <c r="F176" t="s">
        <v>596</v>
      </c>
      <c r="G176" t="s">
        <v>729</v>
      </c>
      <c r="H176" t="s">
        <v>739</v>
      </c>
      <c r="I176" t="s">
        <v>43</v>
      </c>
      <c r="J176" t="s">
        <v>209</v>
      </c>
      <c r="K176" t="s">
        <v>349</v>
      </c>
      <c r="L176" t="s">
        <v>607</v>
      </c>
      <c r="M176">
        <v>0.3</v>
      </c>
      <c r="N176">
        <v>1.6</v>
      </c>
      <c r="O176" t="s">
        <v>927</v>
      </c>
    </row>
    <row r="177" spans="1:15" hidden="1" x14ac:dyDescent="0.35">
      <c r="A177" t="s">
        <v>902</v>
      </c>
      <c r="B177" t="s">
        <v>903</v>
      </c>
      <c r="C177" t="s">
        <v>904</v>
      </c>
      <c r="D177" t="s">
        <v>728</v>
      </c>
      <c r="E177" t="s">
        <v>618</v>
      </c>
      <c r="F177" t="s">
        <v>596</v>
      </c>
      <c r="G177" t="s">
        <v>729</v>
      </c>
      <c r="H177" t="s">
        <v>740</v>
      </c>
      <c r="I177" t="s">
        <v>44</v>
      </c>
      <c r="J177" t="s">
        <v>609</v>
      </c>
      <c r="K177" t="s">
        <v>348</v>
      </c>
      <c r="L177" t="s">
        <v>606</v>
      </c>
      <c r="M177">
        <v>0</v>
      </c>
      <c r="N177">
        <v>0.04</v>
      </c>
      <c r="O177" t="s">
        <v>927</v>
      </c>
    </row>
    <row r="178" spans="1:15" hidden="1" x14ac:dyDescent="0.35">
      <c r="A178" t="s">
        <v>902</v>
      </c>
      <c r="B178" t="s">
        <v>903</v>
      </c>
      <c r="C178" t="s">
        <v>904</v>
      </c>
      <c r="D178" t="s">
        <v>728</v>
      </c>
      <c r="E178" t="s">
        <v>618</v>
      </c>
      <c r="F178" t="s">
        <v>596</v>
      </c>
      <c r="G178" t="s">
        <v>729</v>
      </c>
      <c r="H178" t="s">
        <v>742</v>
      </c>
      <c r="I178" t="s">
        <v>45</v>
      </c>
      <c r="J178" t="s">
        <v>210</v>
      </c>
      <c r="K178" t="s">
        <v>348</v>
      </c>
      <c r="L178" t="s">
        <v>606</v>
      </c>
      <c r="M178">
        <v>0</v>
      </c>
      <c r="N178">
        <v>0.04</v>
      </c>
      <c r="O178" t="s">
        <v>927</v>
      </c>
    </row>
    <row r="179" spans="1:15" hidden="1" x14ac:dyDescent="0.35">
      <c r="A179" t="s">
        <v>902</v>
      </c>
      <c r="B179" t="s">
        <v>903</v>
      </c>
      <c r="C179" t="s">
        <v>904</v>
      </c>
      <c r="D179" t="s">
        <v>728</v>
      </c>
      <c r="E179" t="s">
        <v>618</v>
      </c>
      <c r="F179" t="s">
        <v>596</v>
      </c>
      <c r="G179" t="s">
        <v>729</v>
      </c>
      <c r="H179" t="s">
        <v>743</v>
      </c>
      <c r="I179" t="s">
        <v>402</v>
      </c>
      <c r="J179" t="s">
        <v>225</v>
      </c>
      <c r="K179" t="s">
        <v>348</v>
      </c>
      <c r="L179" t="s">
        <v>606</v>
      </c>
      <c r="M179">
        <v>0</v>
      </c>
      <c r="N179">
        <v>1.6</v>
      </c>
      <c r="O179" t="s">
        <v>927</v>
      </c>
    </row>
    <row r="180" spans="1:15" hidden="1" x14ac:dyDescent="0.35">
      <c r="A180" t="s">
        <v>902</v>
      </c>
      <c r="B180" t="s">
        <v>903</v>
      </c>
      <c r="C180" t="s">
        <v>904</v>
      </c>
      <c r="D180" t="s">
        <v>728</v>
      </c>
      <c r="E180" t="s">
        <v>618</v>
      </c>
      <c r="F180" t="s">
        <v>596</v>
      </c>
      <c r="G180" t="s">
        <v>729</v>
      </c>
      <c r="H180" t="s">
        <v>744</v>
      </c>
      <c r="I180" t="s">
        <v>47</v>
      </c>
      <c r="J180" t="s">
        <v>212</v>
      </c>
      <c r="K180" t="s">
        <v>348</v>
      </c>
      <c r="L180" t="s">
        <v>606</v>
      </c>
      <c r="M180">
        <v>0</v>
      </c>
      <c r="N180">
        <v>0.4</v>
      </c>
      <c r="O180" t="s">
        <v>927</v>
      </c>
    </row>
    <row r="181" spans="1:15" hidden="1" x14ac:dyDescent="0.35">
      <c r="A181" t="s">
        <v>902</v>
      </c>
      <c r="B181" t="s">
        <v>903</v>
      </c>
      <c r="C181" t="s">
        <v>904</v>
      </c>
      <c r="D181" t="s">
        <v>728</v>
      </c>
      <c r="E181" t="s">
        <v>618</v>
      </c>
      <c r="F181" t="s">
        <v>596</v>
      </c>
      <c r="G181" t="s">
        <v>729</v>
      </c>
      <c r="H181" t="s">
        <v>745</v>
      </c>
      <c r="I181" t="s">
        <v>36</v>
      </c>
      <c r="J181" t="s">
        <v>203</v>
      </c>
      <c r="K181" t="s">
        <v>348</v>
      </c>
      <c r="L181" t="s">
        <v>606</v>
      </c>
      <c r="M181">
        <v>0</v>
      </c>
      <c r="N181">
        <v>0.32</v>
      </c>
      <c r="O181" t="s">
        <v>927</v>
      </c>
    </row>
    <row r="182" spans="1:15" hidden="1" x14ac:dyDescent="0.35">
      <c r="A182" t="s">
        <v>902</v>
      </c>
      <c r="B182" t="s">
        <v>903</v>
      </c>
      <c r="C182" t="s">
        <v>904</v>
      </c>
      <c r="D182" t="s">
        <v>728</v>
      </c>
      <c r="E182" t="s">
        <v>618</v>
      </c>
      <c r="F182" t="s">
        <v>597</v>
      </c>
      <c r="G182" t="s">
        <v>731</v>
      </c>
      <c r="H182" t="s">
        <v>746</v>
      </c>
      <c r="I182" t="s">
        <v>167</v>
      </c>
      <c r="J182" t="s">
        <v>336</v>
      </c>
      <c r="K182" t="s">
        <v>348</v>
      </c>
      <c r="L182" t="s">
        <v>606</v>
      </c>
      <c r="M182">
        <v>0</v>
      </c>
      <c r="N182">
        <v>8.199999999999999E-3</v>
      </c>
      <c r="O182" t="s">
        <v>927</v>
      </c>
    </row>
    <row r="183" spans="1:15" hidden="1" x14ac:dyDescent="0.35">
      <c r="A183" t="s">
        <v>902</v>
      </c>
      <c r="B183" t="s">
        <v>903</v>
      </c>
      <c r="C183" t="s">
        <v>904</v>
      </c>
      <c r="D183" t="s">
        <v>728</v>
      </c>
      <c r="E183" t="s">
        <v>618</v>
      </c>
      <c r="F183" t="s">
        <v>597</v>
      </c>
      <c r="G183" t="s">
        <v>731</v>
      </c>
      <c r="H183" t="s">
        <v>747</v>
      </c>
      <c r="I183" t="s">
        <v>72</v>
      </c>
      <c r="J183" t="s">
        <v>234</v>
      </c>
      <c r="K183" t="s">
        <v>349</v>
      </c>
      <c r="L183" t="s">
        <v>607</v>
      </c>
      <c r="M183">
        <v>6.7099999999999998E-3</v>
      </c>
      <c r="N183">
        <v>0.02</v>
      </c>
      <c r="O183" t="s">
        <v>927</v>
      </c>
    </row>
    <row r="184" spans="1:15" hidden="1" x14ac:dyDescent="0.35">
      <c r="A184" t="s">
        <v>902</v>
      </c>
      <c r="B184" t="s">
        <v>903</v>
      </c>
      <c r="C184" t="s">
        <v>904</v>
      </c>
      <c r="D184" t="s">
        <v>728</v>
      </c>
      <c r="E184" t="s">
        <v>618</v>
      </c>
      <c r="F184" t="s">
        <v>596</v>
      </c>
      <c r="G184" t="s">
        <v>729</v>
      </c>
      <c r="H184" t="s">
        <v>748</v>
      </c>
      <c r="I184" t="s">
        <v>48</v>
      </c>
      <c r="J184" t="s">
        <v>213</v>
      </c>
      <c r="K184" t="s">
        <v>348</v>
      </c>
      <c r="L184" t="s">
        <v>606</v>
      </c>
      <c r="M184">
        <v>0</v>
      </c>
      <c r="N184">
        <v>0.4</v>
      </c>
      <c r="O184" t="s">
        <v>927</v>
      </c>
    </row>
    <row r="185" spans="1:15" hidden="1" x14ac:dyDescent="0.35">
      <c r="A185" t="s">
        <v>902</v>
      </c>
      <c r="B185" t="s">
        <v>903</v>
      </c>
      <c r="C185" t="s">
        <v>904</v>
      </c>
      <c r="D185" t="s">
        <v>728</v>
      </c>
      <c r="E185" t="s">
        <v>618</v>
      </c>
      <c r="F185" t="s">
        <v>596</v>
      </c>
      <c r="G185" t="s">
        <v>729</v>
      </c>
      <c r="H185" t="s">
        <v>749</v>
      </c>
      <c r="I185" t="s">
        <v>49</v>
      </c>
      <c r="J185" t="s">
        <v>709</v>
      </c>
      <c r="K185" t="s">
        <v>348</v>
      </c>
      <c r="L185" t="s">
        <v>606</v>
      </c>
      <c r="M185">
        <v>0</v>
      </c>
      <c r="N185">
        <v>0.04</v>
      </c>
      <c r="O185" t="s">
        <v>927</v>
      </c>
    </row>
    <row r="186" spans="1:15" hidden="1" x14ac:dyDescent="0.35">
      <c r="A186" t="s">
        <v>902</v>
      </c>
      <c r="B186" t="s">
        <v>903</v>
      </c>
      <c r="C186" t="s">
        <v>904</v>
      </c>
      <c r="D186" t="s">
        <v>728</v>
      </c>
      <c r="E186" t="s">
        <v>618</v>
      </c>
      <c r="F186" t="s">
        <v>597</v>
      </c>
      <c r="G186" t="s">
        <v>731</v>
      </c>
      <c r="H186" t="s">
        <v>750</v>
      </c>
      <c r="I186" t="s">
        <v>110</v>
      </c>
      <c r="J186" t="s">
        <v>274</v>
      </c>
      <c r="K186" t="s">
        <v>349</v>
      </c>
      <c r="L186" t="s">
        <v>607</v>
      </c>
      <c r="M186">
        <v>5.6099999999999997E-2</v>
      </c>
      <c r="N186">
        <v>2.1999999999999999E-2</v>
      </c>
      <c r="O186" t="s">
        <v>927</v>
      </c>
    </row>
    <row r="187" spans="1:15" hidden="1" x14ac:dyDescent="0.35">
      <c r="A187" t="s">
        <v>902</v>
      </c>
      <c r="B187" t="s">
        <v>903</v>
      </c>
      <c r="C187" t="s">
        <v>904</v>
      </c>
      <c r="D187" t="s">
        <v>728</v>
      </c>
      <c r="E187" t="s">
        <v>618</v>
      </c>
      <c r="F187" t="s">
        <v>597</v>
      </c>
      <c r="G187" t="s">
        <v>731</v>
      </c>
      <c r="H187" t="s">
        <v>751</v>
      </c>
      <c r="I187" t="s">
        <v>73</v>
      </c>
      <c r="J187" t="s">
        <v>235</v>
      </c>
      <c r="K187" t="s">
        <v>348</v>
      </c>
      <c r="L187" t="s">
        <v>606</v>
      </c>
      <c r="M187">
        <v>0</v>
      </c>
      <c r="N187">
        <v>6.7000000000000002E-3</v>
      </c>
      <c r="O187" t="s">
        <v>927</v>
      </c>
    </row>
    <row r="188" spans="1:15" hidden="1" x14ac:dyDescent="0.35">
      <c r="A188" t="s">
        <v>902</v>
      </c>
      <c r="B188" t="s">
        <v>903</v>
      </c>
      <c r="C188" t="s">
        <v>904</v>
      </c>
      <c r="D188" t="s">
        <v>728</v>
      </c>
      <c r="E188" t="s">
        <v>618</v>
      </c>
      <c r="F188" t="s">
        <v>597</v>
      </c>
      <c r="G188" t="s">
        <v>731</v>
      </c>
      <c r="H188" t="s">
        <v>752</v>
      </c>
      <c r="I188" t="s">
        <v>168</v>
      </c>
      <c r="J188" t="s">
        <v>337</v>
      </c>
      <c r="K188" t="s">
        <v>348</v>
      </c>
      <c r="L188" t="s">
        <v>606</v>
      </c>
      <c r="M188">
        <v>0</v>
      </c>
      <c r="N188">
        <v>2.1000000000000001E-2</v>
      </c>
      <c r="O188" t="s">
        <v>927</v>
      </c>
    </row>
    <row r="189" spans="1:15" hidden="1" x14ac:dyDescent="0.35">
      <c r="A189" t="s">
        <v>902</v>
      </c>
      <c r="B189" t="s">
        <v>903</v>
      </c>
      <c r="C189" t="s">
        <v>904</v>
      </c>
      <c r="D189" t="s">
        <v>728</v>
      </c>
      <c r="E189" t="s">
        <v>618</v>
      </c>
      <c r="F189" t="s">
        <v>597</v>
      </c>
      <c r="G189" t="s">
        <v>731</v>
      </c>
      <c r="H189" t="s">
        <v>753</v>
      </c>
      <c r="I189" t="s">
        <v>140</v>
      </c>
      <c r="J189" t="s">
        <v>306</v>
      </c>
      <c r="K189" t="s">
        <v>348</v>
      </c>
      <c r="L189" t="s">
        <v>606</v>
      </c>
      <c r="M189">
        <v>0</v>
      </c>
      <c r="N189">
        <v>3.6999999999999998E-2</v>
      </c>
      <c r="O189" t="s">
        <v>927</v>
      </c>
    </row>
    <row r="190" spans="1:15" hidden="1" x14ac:dyDescent="0.35">
      <c r="A190" t="s">
        <v>902</v>
      </c>
      <c r="B190" t="s">
        <v>903</v>
      </c>
      <c r="C190" t="s">
        <v>904</v>
      </c>
      <c r="D190" t="s">
        <v>728</v>
      </c>
      <c r="E190" t="s">
        <v>618</v>
      </c>
      <c r="F190" t="s">
        <v>597</v>
      </c>
      <c r="G190" t="s">
        <v>731</v>
      </c>
      <c r="H190" t="s">
        <v>754</v>
      </c>
      <c r="I190" t="s">
        <v>93</v>
      </c>
      <c r="J190" t="s">
        <v>256</v>
      </c>
      <c r="K190" t="s">
        <v>348</v>
      </c>
      <c r="L190" t="s">
        <v>606</v>
      </c>
      <c r="M190">
        <v>0</v>
      </c>
      <c r="N190">
        <v>8.0999999999999996E-3</v>
      </c>
      <c r="O190" t="s">
        <v>927</v>
      </c>
    </row>
    <row r="191" spans="1:15" hidden="1" x14ac:dyDescent="0.35">
      <c r="A191" t="s">
        <v>902</v>
      </c>
      <c r="B191" t="s">
        <v>903</v>
      </c>
      <c r="C191" t="s">
        <v>904</v>
      </c>
      <c r="D191" t="s">
        <v>728</v>
      </c>
      <c r="E191" t="s">
        <v>618</v>
      </c>
      <c r="F191" t="s">
        <v>596</v>
      </c>
      <c r="G191" t="s">
        <v>729</v>
      </c>
      <c r="H191" t="s">
        <v>755</v>
      </c>
      <c r="I191" t="s">
        <v>12</v>
      </c>
      <c r="J191" t="s">
        <v>182</v>
      </c>
      <c r="K191" t="s">
        <v>348</v>
      </c>
      <c r="L191" t="s">
        <v>606</v>
      </c>
      <c r="M191">
        <v>0</v>
      </c>
      <c r="N191">
        <v>0.02</v>
      </c>
      <c r="O191" t="s">
        <v>927</v>
      </c>
    </row>
    <row r="192" spans="1:15" hidden="1" x14ac:dyDescent="0.35">
      <c r="A192" t="s">
        <v>902</v>
      </c>
      <c r="B192" t="s">
        <v>903</v>
      </c>
      <c r="C192" t="s">
        <v>904</v>
      </c>
      <c r="D192" t="s">
        <v>728</v>
      </c>
      <c r="E192" t="s">
        <v>618</v>
      </c>
      <c r="F192" t="s">
        <v>596</v>
      </c>
      <c r="G192" t="s">
        <v>729</v>
      </c>
      <c r="H192" t="s">
        <v>756</v>
      </c>
      <c r="I192" t="s">
        <v>50</v>
      </c>
      <c r="J192" t="s">
        <v>601</v>
      </c>
      <c r="K192" t="s">
        <v>349</v>
      </c>
      <c r="L192" t="s">
        <v>607</v>
      </c>
      <c r="M192">
        <v>0.09</v>
      </c>
      <c r="N192">
        <v>0.04</v>
      </c>
      <c r="O192" t="s">
        <v>927</v>
      </c>
    </row>
    <row r="193" spans="1:15" hidden="1" x14ac:dyDescent="0.35">
      <c r="A193" t="s">
        <v>902</v>
      </c>
      <c r="B193" t="s">
        <v>903</v>
      </c>
      <c r="C193" t="s">
        <v>904</v>
      </c>
      <c r="D193" t="s">
        <v>728</v>
      </c>
      <c r="E193" t="s">
        <v>618</v>
      </c>
      <c r="F193" t="s">
        <v>597</v>
      </c>
      <c r="G193" t="s">
        <v>731</v>
      </c>
      <c r="H193" t="s">
        <v>757</v>
      </c>
      <c r="I193" t="s">
        <v>105</v>
      </c>
      <c r="J193" t="s">
        <v>268</v>
      </c>
      <c r="K193" t="s">
        <v>348</v>
      </c>
      <c r="L193" t="s">
        <v>606</v>
      </c>
      <c r="M193">
        <v>0</v>
      </c>
      <c r="N193">
        <v>0.11600000000000001</v>
      </c>
      <c r="O193" t="s">
        <v>927</v>
      </c>
    </row>
    <row r="194" spans="1:15" hidden="1" x14ac:dyDescent="0.35">
      <c r="A194" t="s">
        <v>902</v>
      </c>
      <c r="B194" t="s">
        <v>903</v>
      </c>
      <c r="C194" t="s">
        <v>904</v>
      </c>
      <c r="D194" t="s">
        <v>728</v>
      </c>
      <c r="E194" t="s">
        <v>618</v>
      </c>
      <c r="F194" t="s">
        <v>597</v>
      </c>
      <c r="G194" t="s">
        <v>731</v>
      </c>
      <c r="H194" t="s">
        <v>758</v>
      </c>
      <c r="I194" t="s">
        <v>125</v>
      </c>
      <c r="J194" t="s">
        <v>289</v>
      </c>
      <c r="K194" t="s">
        <v>349</v>
      </c>
      <c r="L194" t="s">
        <v>607</v>
      </c>
      <c r="M194">
        <v>3.2800000000000003E-2</v>
      </c>
      <c r="N194">
        <v>1.2999999999999999E-2</v>
      </c>
      <c r="O194" t="s">
        <v>927</v>
      </c>
    </row>
    <row r="195" spans="1:15" hidden="1" x14ac:dyDescent="0.35">
      <c r="A195" t="s">
        <v>902</v>
      </c>
      <c r="B195" t="s">
        <v>903</v>
      </c>
      <c r="C195" t="s">
        <v>904</v>
      </c>
      <c r="D195" t="s">
        <v>728</v>
      </c>
      <c r="E195" t="s">
        <v>618</v>
      </c>
      <c r="F195" t="s">
        <v>597</v>
      </c>
      <c r="G195" t="s">
        <v>731</v>
      </c>
      <c r="H195" t="s">
        <v>759</v>
      </c>
      <c r="I195" t="s">
        <v>28</v>
      </c>
      <c r="J195" t="s">
        <v>196</v>
      </c>
      <c r="K195" t="s">
        <v>349</v>
      </c>
      <c r="M195">
        <v>5.5550000000000009E-2</v>
      </c>
      <c r="N195">
        <v>1.9E-2</v>
      </c>
      <c r="O195" t="s">
        <v>927</v>
      </c>
    </row>
    <row r="196" spans="1:15" hidden="1" x14ac:dyDescent="0.35">
      <c r="A196" t="s">
        <v>902</v>
      </c>
      <c r="B196" t="s">
        <v>903</v>
      </c>
      <c r="C196" t="s">
        <v>904</v>
      </c>
      <c r="D196" t="s">
        <v>728</v>
      </c>
      <c r="E196" t="s">
        <v>618</v>
      </c>
      <c r="F196" t="s">
        <v>596</v>
      </c>
      <c r="G196" t="s">
        <v>729</v>
      </c>
      <c r="H196" t="s">
        <v>760</v>
      </c>
      <c r="I196" t="s">
        <v>69</v>
      </c>
      <c r="J196" t="s">
        <v>761</v>
      </c>
      <c r="K196" t="s">
        <v>348</v>
      </c>
      <c r="L196" t="s">
        <v>606</v>
      </c>
      <c r="M196">
        <v>0</v>
      </c>
      <c r="N196">
        <v>0.04</v>
      </c>
      <c r="O196" t="s">
        <v>927</v>
      </c>
    </row>
    <row r="197" spans="1:15" hidden="1" x14ac:dyDescent="0.35">
      <c r="A197" t="s">
        <v>902</v>
      </c>
      <c r="B197" t="s">
        <v>903</v>
      </c>
      <c r="C197" t="s">
        <v>904</v>
      </c>
      <c r="D197" t="s">
        <v>728</v>
      </c>
      <c r="E197" t="s">
        <v>618</v>
      </c>
      <c r="F197" t="s">
        <v>596</v>
      </c>
      <c r="G197" t="s">
        <v>729</v>
      </c>
      <c r="H197" t="s">
        <v>762</v>
      </c>
      <c r="I197" t="s">
        <v>13</v>
      </c>
      <c r="J197" t="s">
        <v>183</v>
      </c>
      <c r="K197" t="s">
        <v>349</v>
      </c>
      <c r="M197">
        <v>0.02</v>
      </c>
      <c r="N197">
        <v>0.02</v>
      </c>
      <c r="O197" t="s">
        <v>927</v>
      </c>
    </row>
    <row r="198" spans="1:15" hidden="1" x14ac:dyDescent="0.35">
      <c r="A198" t="s">
        <v>902</v>
      </c>
      <c r="B198" t="s">
        <v>903</v>
      </c>
      <c r="C198" t="s">
        <v>904</v>
      </c>
      <c r="D198" t="s">
        <v>728</v>
      </c>
      <c r="E198" t="s">
        <v>618</v>
      </c>
      <c r="F198" t="s">
        <v>596</v>
      </c>
      <c r="G198" t="s">
        <v>729</v>
      </c>
      <c r="H198" t="s">
        <v>763</v>
      </c>
      <c r="I198" t="s">
        <v>51</v>
      </c>
      <c r="J198" t="s">
        <v>214</v>
      </c>
      <c r="K198" t="s">
        <v>348</v>
      </c>
      <c r="L198" t="s">
        <v>606</v>
      </c>
      <c r="M198">
        <v>0</v>
      </c>
      <c r="N198">
        <v>0.08</v>
      </c>
      <c r="O198" t="s">
        <v>927</v>
      </c>
    </row>
    <row r="199" spans="1:15" hidden="1" x14ac:dyDescent="0.35">
      <c r="A199" t="s">
        <v>902</v>
      </c>
      <c r="B199" t="s">
        <v>903</v>
      </c>
      <c r="C199" t="s">
        <v>904</v>
      </c>
      <c r="D199" t="s">
        <v>728</v>
      </c>
      <c r="E199" t="s">
        <v>618</v>
      </c>
      <c r="F199" t="s">
        <v>597</v>
      </c>
      <c r="G199" t="s">
        <v>731</v>
      </c>
      <c r="H199" t="s">
        <v>764</v>
      </c>
      <c r="I199" t="s">
        <v>151</v>
      </c>
      <c r="J199" t="s">
        <v>319</v>
      </c>
      <c r="K199" t="s">
        <v>348</v>
      </c>
      <c r="L199" t="s">
        <v>606</v>
      </c>
      <c r="M199">
        <v>0</v>
      </c>
      <c r="N199">
        <v>4.3999999999999997E-2</v>
      </c>
      <c r="O199" t="s">
        <v>927</v>
      </c>
    </row>
    <row r="200" spans="1:15" hidden="1" x14ac:dyDescent="0.35">
      <c r="A200" t="s">
        <v>902</v>
      </c>
      <c r="B200" t="s">
        <v>903</v>
      </c>
      <c r="C200" t="s">
        <v>904</v>
      </c>
      <c r="D200" t="s">
        <v>728</v>
      </c>
      <c r="E200" t="s">
        <v>618</v>
      </c>
      <c r="F200" t="s">
        <v>597</v>
      </c>
      <c r="G200" t="s">
        <v>731</v>
      </c>
      <c r="H200" t="s">
        <v>765</v>
      </c>
      <c r="I200" t="s">
        <v>111</v>
      </c>
      <c r="J200" t="s">
        <v>275</v>
      </c>
      <c r="K200" t="s">
        <v>348</v>
      </c>
      <c r="L200" t="s">
        <v>606</v>
      </c>
      <c r="M200">
        <v>0</v>
      </c>
      <c r="N200">
        <v>0.114</v>
      </c>
      <c r="O200" t="s">
        <v>927</v>
      </c>
    </row>
    <row r="201" spans="1:15" hidden="1" x14ac:dyDescent="0.35">
      <c r="A201" t="s">
        <v>902</v>
      </c>
      <c r="B201" t="s">
        <v>903</v>
      </c>
      <c r="C201" t="s">
        <v>904</v>
      </c>
      <c r="D201" t="s">
        <v>728</v>
      </c>
      <c r="E201" t="s">
        <v>618</v>
      </c>
      <c r="F201" t="s">
        <v>596</v>
      </c>
      <c r="G201" t="s">
        <v>729</v>
      </c>
      <c r="H201" t="s">
        <v>766</v>
      </c>
      <c r="I201" t="s">
        <v>52</v>
      </c>
      <c r="J201" t="s">
        <v>215</v>
      </c>
      <c r="K201" t="s">
        <v>349</v>
      </c>
      <c r="L201" t="s">
        <v>607</v>
      </c>
      <c r="M201">
        <v>0.6</v>
      </c>
      <c r="N201">
        <v>4.8</v>
      </c>
      <c r="O201" t="s">
        <v>927</v>
      </c>
    </row>
    <row r="202" spans="1:15" hidden="1" x14ac:dyDescent="0.35">
      <c r="A202" t="s">
        <v>902</v>
      </c>
      <c r="B202" t="s">
        <v>903</v>
      </c>
      <c r="C202" t="s">
        <v>904</v>
      </c>
      <c r="D202" t="s">
        <v>728</v>
      </c>
      <c r="E202" t="s">
        <v>618</v>
      </c>
      <c r="F202" t="s">
        <v>596</v>
      </c>
      <c r="G202" t="s">
        <v>729</v>
      </c>
      <c r="H202" t="s">
        <v>767</v>
      </c>
      <c r="I202" t="s">
        <v>39</v>
      </c>
      <c r="J202" t="s">
        <v>205</v>
      </c>
      <c r="K202" t="s">
        <v>348</v>
      </c>
      <c r="L202" t="s">
        <v>606</v>
      </c>
      <c r="M202">
        <v>0</v>
      </c>
      <c r="N202">
        <v>3.4</v>
      </c>
      <c r="O202" t="s">
        <v>927</v>
      </c>
    </row>
    <row r="203" spans="1:15" hidden="1" x14ac:dyDescent="0.35">
      <c r="A203" t="s">
        <v>902</v>
      </c>
      <c r="B203" t="s">
        <v>903</v>
      </c>
      <c r="C203" t="s">
        <v>904</v>
      </c>
      <c r="D203" t="s">
        <v>728</v>
      </c>
      <c r="E203" t="s">
        <v>618</v>
      </c>
      <c r="F203" t="s">
        <v>596</v>
      </c>
      <c r="G203" t="s">
        <v>729</v>
      </c>
      <c r="H203" t="s">
        <v>769</v>
      </c>
      <c r="I203" t="s">
        <v>10</v>
      </c>
      <c r="J203" t="s">
        <v>180</v>
      </c>
      <c r="K203" t="s">
        <v>348</v>
      </c>
      <c r="L203" t="s">
        <v>606</v>
      </c>
      <c r="M203">
        <v>0</v>
      </c>
      <c r="N203">
        <v>0.16</v>
      </c>
      <c r="O203" t="s">
        <v>927</v>
      </c>
    </row>
    <row r="204" spans="1:15" hidden="1" x14ac:dyDescent="0.35">
      <c r="A204" t="s">
        <v>902</v>
      </c>
      <c r="B204" t="s">
        <v>903</v>
      </c>
      <c r="C204" t="s">
        <v>904</v>
      </c>
      <c r="D204" t="s">
        <v>728</v>
      </c>
      <c r="E204" t="s">
        <v>618</v>
      </c>
      <c r="F204" t="s">
        <v>597</v>
      </c>
      <c r="G204" t="s">
        <v>731</v>
      </c>
      <c r="H204" t="s">
        <v>770</v>
      </c>
      <c r="I204" t="s">
        <v>74</v>
      </c>
      <c r="J204" t="s">
        <v>236</v>
      </c>
      <c r="K204" t="s">
        <v>349</v>
      </c>
      <c r="M204">
        <v>8.3000000000000001E-3</v>
      </c>
      <c r="N204">
        <v>1.7999999999999999E-2</v>
      </c>
      <c r="O204" t="s">
        <v>927</v>
      </c>
    </row>
    <row r="205" spans="1:15" hidden="1" x14ac:dyDescent="0.35">
      <c r="A205" t="s">
        <v>902</v>
      </c>
      <c r="B205" t="s">
        <v>903</v>
      </c>
      <c r="C205" t="s">
        <v>904</v>
      </c>
      <c r="D205" t="s">
        <v>728</v>
      </c>
      <c r="E205" t="s">
        <v>618</v>
      </c>
      <c r="F205" t="s">
        <v>597</v>
      </c>
      <c r="G205" t="s">
        <v>731</v>
      </c>
      <c r="H205" t="s">
        <v>771</v>
      </c>
      <c r="I205" t="s">
        <v>75</v>
      </c>
      <c r="J205" t="s">
        <v>237</v>
      </c>
      <c r="K205" t="s">
        <v>349</v>
      </c>
      <c r="L205" t="s">
        <v>607</v>
      </c>
      <c r="M205">
        <v>2.8799999999999999E-2</v>
      </c>
      <c r="N205">
        <v>9.0999999999999998E-2</v>
      </c>
      <c r="O205" t="s">
        <v>927</v>
      </c>
    </row>
    <row r="206" spans="1:15" hidden="1" x14ac:dyDescent="0.35">
      <c r="A206" t="s">
        <v>902</v>
      </c>
      <c r="B206" t="s">
        <v>903</v>
      </c>
      <c r="C206" t="s">
        <v>904</v>
      </c>
      <c r="D206" t="s">
        <v>728</v>
      </c>
      <c r="E206" t="s">
        <v>618</v>
      </c>
      <c r="F206" t="s">
        <v>596</v>
      </c>
      <c r="G206" t="s">
        <v>729</v>
      </c>
      <c r="H206" t="s">
        <v>772</v>
      </c>
      <c r="I206" t="s">
        <v>54</v>
      </c>
      <c r="J206" t="s">
        <v>217</v>
      </c>
      <c r="K206" t="s">
        <v>348</v>
      </c>
      <c r="L206" t="s">
        <v>606</v>
      </c>
      <c r="M206">
        <v>0</v>
      </c>
      <c r="N206">
        <v>0.08</v>
      </c>
      <c r="O206" t="s">
        <v>927</v>
      </c>
    </row>
    <row r="207" spans="1:15" hidden="1" x14ac:dyDescent="0.35">
      <c r="A207" t="s">
        <v>902</v>
      </c>
      <c r="B207" t="s">
        <v>903</v>
      </c>
      <c r="C207" t="s">
        <v>904</v>
      </c>
      <c r="D207" t="s">
        <v>728</v>
      </c>
      <c r="E207" t="s">
        <v>618</v>
      </c>
      <c r="F207" t="s">
        <v>597</v>
      </c>
      <c r="G207" t="s">
        <v>731</v>
      </c>
      <c r="H207" t="s">
        <v>773</v>
      </c>
      <c r="I207" t="s">
        <v>76</v>
      </c>
      <c r="J207" t="s">
        <v>238</v>
      </c>
      <c r="K207" t="s">
        <v>349</v>
      </c>
      <c r="M207">
        <v>7.9000000000000008E-3</v>
      </c>
      <c r="N207">
        <v>1.0999999999999999E-2</v>
      </c>
      <c r="O207" t="s">
        <v>927</v>
      </c>
    </row>
    <row r="208" spans="1:15" hidden="1" x14ac:dyDescent="0.35">
      <c r="A208" t="s">
        <v>902</v>
      </c>
      <c r="B208" t="s">
        <v>903</v>
      </c>
      <c r="C208" t="s">
        <v>904</v>
      </c>
      <c r="D208" t="s">
        <v>728</v>
      </c>
      <c r="E208" t="s">
        <v>618</v>
      </c>
      <c r="F208" t="s">
        <v>596</v>
      </c>
      <c r="G208" t="s">
        <v>729</v>
      </c>
      <c r="H208" t="s">
        <v>774</v>
      </c>
      <c r="I208" t="s">
        <v>29</v>
      </c>
      <c r="J208" t="s">
        <v>197</v>
      </c>
      <c r="K208" t="s">
        <v>348</v>
      </c>
      <c r="L208" t="s">
        <v>606</v>
      </c>
      <c r="M208">
        <v>0</v>
      </c>
      <c r="N208">
        <v>0.06</v>
      </c>
      <c r="O208" t="s">
        <v>927</v>
      </c>
    </row>
    <row r="209" spans="1:15" hidden="1" x14ac:dyDescent="0.35">
      <c r="A209" t="s">
        <v>902</v>
      </c>
      <c r="B209" t="s">
        <v>903</v>
      </c>
      <c r="C209" t="s">
        <v>904</v>
      </c>
      <c r="D209" t="s">
        <v>728</v>
      </c>
      <c r="E209" t="s">
        <v>618</v>
      </c>
      <c r="F209" t="s">
        <v>596</v>
      </c>
      <c r="G209" t="s">
        <v>729</v>
      </c>
      <c r="H209" t="s">
        <v>775</v>
      </c>
      <c r="I209" t="s">
        <v>173</v>
      </c>
      <c r="J209" t="s">
        <v>341</v>
      </c>
      <c r="K209" t="s">
        <v>348</v>
      </c>
      <c r="L209" t="s">
        <v>606</v>
      </c>
      <c r="M209">
        <v>0</v>
      </c>
      <c r="N209">
        <v>0.02</v>
      </c>
      <c r="O209" t="s">
        <v>927</v>
      </c>
    </row>
    <row r="210" spans="1:15" hidden="1" x14ac:dyDescent="0.35">
      <c r="A210" t="s">
        <v>902</v>
      </c>
      <c r="B210" t="s">
        <v>903</v>
      </c>
      <c r="C210" t="s">
        <v>904</v>
      </c>
      <c r="D210" t="s">
        <v>728</v>
      </c>
      <c r="E210" t="s">
        <v>618</v>
      </c>
      <c r="F210" t="s">
        <v>597</v>
      </c>
      <c r="G210" t="s">
        <v>731</v>
      </c>
      <c r="H210" t="s">
        <v>776</v>
      </c>
      <c r="I210" t="s">
        <v>121</v>
      </c>
      <c r="J210" t="s">
        <v>285</v>
      </c>
      <c r="K210" t="s">
        <v>348</v>
      </c>
      <c r="L210" t="s">
        <v>606</v>
      </c>
      <c r="M210">
        <v>0</v>
      </c>
      <c r="N210">
        <v>0.05</v>
      </c>
      <c r="O210" t="s">
        <v>927</v>
      </c>
    </row>
    <row r="211" spans="1:15" hidden="1" x14ac:dyDescent="0.35">
      <c r="A211" t="s">
        <v>902</v>
      </c>
      <c r="B211" t="s">
        <v>903</v>
      </c>
      <c r="C211" t="s">
        <v>904</v>
      </c>
      <c r="D211" t="s">
        <v>728</v>
      </c>
      <c r="E211" t="s">
        <v>618</v>
      </c>
      <c r="F211" t="s">
        <v>597</v>
      </c>
      <c r="G211" t="s">
        <v>731</v>
      </c>
      <c r="H211" t="s">
        <v>777</v>
      </c>
      <c r="I211" t="s">
        <v>120</v>
      </c>
      <c r="J211" t="s">
        <v>284</v>
      </c>
      <c r="K211" t="s">
        <v>348</v>
      </c>
      <c r="L211" t="s">
        <v>606</v>
      </c>
      <c r="M211">
        <v>0</v>
      </c>
      <c r="N211">
        <v>0.08</v>
      </c>
      <c r="O211" t="s">
        <v>927</v>
      </c>
    </row>
    <row r="212" spans="1:15" hidden="1" x14ac:dyDescent="0.35">
      <c r="A212" t="s">
        <v>902</v>
      </c>
      <c r="B212" t="s">
        <v>903</v>
      </c>
      <c r="C212" t="s">
        <v>904</v>
      </c>
      <c r="D212" t="s">
        <v>728</v>
      </c>
      <c r="E212" t="s">
        <v>618</v>
      </c>
      <c r="F212" t="s">
        <v>596</v>
      </c>
      <c r="G212" t="s">
        <v>729</v>
      </c>
      <c r="H212" t="s">
        <v>778</v>
      </c>
      <c r="I212" t="s">
        <v>23</v>
      </c>
      <c r="J212" t="s">
        <v>192</v>
      </c>
      <c r="K212" t="s">
        <v>348</v>
      </c>
      <c r="L212" t="s">
        <v>606</v>
      </c>
      <c r="M212">
        <v>0</v>
      </c>
      <c r="N212">
        <v>0.12</v>
      </c>
      <c r="O212" t="s">
        <v>927</v>
      </c>
    </row>
    <row r="213" spans="1:15" hidden="1" x14ac:dyDescent="0.35">
      <c r="A213" t="s">
        <v>902</v>
      </c>
      <c r="B213" t="s">
        <v>903</v>
      </c>
      <c r="C213" t="s">
        <v>904</v>
      </c>
      <c r="D213" t="s">
        <v>728</v>
      </c>
      <c r="E213" t="s">
        <v>618</v>
      </c>
      <c r="F213" t="s">
        <v>596</v>
      </c>
      <c r="G213" t="s">
        <v>729</v>
      </c>
      <c r="H213" t="s">
        <v>779</v>
      </c>
      <c r="I213" t="s">
        <v>55</v>
      </c>
      <c r="J213" t="s">
        <v>218</v>
      </c>
      <c r="K213" t="s">
        <v>349</v>
      </c>
      <c r="L213" t="s">
        <v>607</v>
      </c>
      <c r="M213">
        <v>0.6</v>
      </c>
      <c r="N213">
        <v>1.6</v>
      </c>
      <c r="O213" t="s">
        <v>927</v>
      </c>
    </row>
    <row r="214" spans="1:15" hidden="1" x14ac:dyDescent="0.35">
      <c r="A214" t="s">
        <v>902</v>
      </c>
      <c r="B214" t="s">
        <v>903</v>
      </c>
      <c r="C214" t="s">
        <v>904</v>
      </c>
      <c r="D214" t="s">
        <v>728</v>
      </c>
      <c r="E214" t="s">
        <v>618</v>
      </c>
      <c r="F214" t="s">
        <v>597</v>
      </c>
      <c r="G214" t="s">
        <v>731</v>
      </c>
      <c r="H214" t="s">
        <v>780</v>
      </c>
      <c r="I214" t="s">
        <v>77</v>
      </c>
      <c r="J214" t="s">
        <v>239</v>
      </c>
      <c r="K214" t="s">
        <v>348</v>
      </c>
      <c r="L214" t="s">
        <v>606</v>
      </c>
      <c r="M214">
        <v>0</v>
      </c>
      <c r="N214">
        <v>0.08</v>
      </c>
      <c r="O214" t="s">
        <v>927</v>
      </c>
    </row>
    <row r="215" spans="1:15" hidden="1" x14ac:dyDescent="0.35">
      <c r="A215" t="s">
        <v>902</v>
      </c>
      <c r="B215" t="s">
        <v>903</v>
      </c>
      <c r="C215" t="s">
        <v>904</v>
      </c>
      <c r="D215" t="s">
        <v>728</v>
      </c>
      <c r="E215" t="s">
        <v>618</v>
      </c>
      <c r="F215" t="s">
        <v>597</v>
      </c>
      <c r="G215" t="s">
        <v>731</v>
      </c>
      <c r="H215" t="s">
        <v>781</v>
      </c>
      <c r="I215" t="s">
        <v>128</v>
      </c>
      <c r="J215" t="s">
        <v>292</v>
      </c>
      <c r="K215" t="s">
        <v>349</v>
      </c>
      <c r="M215">
        <v>9.2100000000000012E-3</v>
      </c>
      <c r="N215">
        <v>0.02</v>
      </c>
      <c r="O215" t="s">
        <v>927</v>
      </c>
    </row>
    <row r="216" spans="1:15" hidden="1" x14ac:dyDescent="0.35">
      <c r="A216" t="s">
        <v>902</v>
      </c>
      <c r="B216" t="s">
        <v>903</v>
      </c>
      <c r="C216" t="s">
        <v>904</v>
      </c>
      <c r="D216" t="s">
        <v>728</v>
      </c>
      <c r="E216" t="s">
        <v>618</v>
      </c>
      <c r="F216" t="s">
        <v>597</v>
      </c>
      <c r="G216" t="s">
        <v>731</v>
      </c>
      <c r="H216" t="s">
        <v>782</v>
      </c>
      <c r="I216" t="s">
        <v>137</v>
      </c>
      <c r="J216" t="s">
        <v>303</v>
      </c>
      <c r="K216" t="s">
        <v>348</v>
      </c>
      <c r="L216" t="s">
        <v>606</v>
      </c>
      <c r="M216">
        <v>0</v>
      </c>
      <c r="N216">
        <v>6.0999999999999999E-2</v>
      </c>
      <c r="O216" t="s">
        <v>927</v>
      </c>
    </row>
    <row r="217" spans="1:15" hidden="1" x14ac:dyDescent="0.35">
      <c r="A217" t="s">
        <v>902</v>
      </c>
      <c r="B217" t="s">
        <v>903</v>
      </c>
      <c r="C217" t="s">
        <v>904</v>
      </c>
      <c r="D217" t="s">
        <v>728</v>
      </c>
      <c r="E217" t="s">
        <v>618</v>
      </c>
      <c r="F217" t="s">
        <v>597</v>
      </c>
      <c r="G217" t="s">
        <v>731</v>
      </c>
      <c r="H217" t="s">
        <v>783</v>
      </c>
      <c r="I217" t="s">
        <v>78</v>
      </c>
      <c r="J217" t="s">
        <v>240</v>
      </c>
      <c r="K217" t="s">
        <v>348</v>
      </c>
      <c r="L217" t="s">
        <v>606</v>
      </c>
      <c r="M217">
        <v>0</v>
      </c>
      <c r="N217">
        <v>8.7999999999999995E-2</v>
      </c>
      <c r="O217" t="s">
        <v>927</v>
      </c>
    </row>
    <row r="218" spans="1:15" hidden="1" x14ac:dyDescent="0.35">
      <c r="A218" t="s">
        <v>906</v>
      </c>
      <c r="B218" t="s">
        <v>585</v>
      </c>
      <c r="C218" t="s">
        <v>907</v>
      </c>
      <c r="D218" t="s">
        <v>728</v>
      </c>
      <c r="E218" t="s">
        <v>618</v>
      </c>
      <c r="F218" t="s">
        <v>597</v>
      </c>
      <c r="G218" t="s">
        <v>731</v>
      </c>
      <c r="H218" t="s">
        <v>784</v>
      </c>
      <c r="I218" t="s">
        <v>37</v>
      </c>
      <c r="J218" t="s">
        <v>204</v>
      </c>
      <c r="K218" t="s">
        <v>349</v>
      </c>
      <c r="M218">
        <v>3.04E-2</v>
      </c>
      <c r="N218">
        <v>6.4000000000000003E-3</v>
      </c>
      <c r="O218" t="s">
        <v>927</v>
      </c>
    </row>
    <row r="219" spans="1:15" hidden="1" x14ac:dyDescent="0.35">
      <c r="A219" t="s">
        <v>902</v>
      </c>
      <c r="B219" t="s">
        <v>903</v>
      </c>
      <c r="C219" t="s">
        <v>904</v>
      </c>
      <c r="D219" t="s">
        <v>728</v>
      </c>
      <c r="E219" t="s">
        <v>618</v>
      </c>
      <c r="F219" t="s">
        <v>596</v>
      </c>
      <c r="G219" t="s">
        <v>729</v>
      </c>
      <c r="H219" t="s">
        <v>785</v>
      </c>
      <c r="I219" t="s">
        <v>172</v>
      </c>
      <c r="J219" t="s">
        <v>662</v>
      </c>
      <c r="K219" t="s">
        <v>348</v>
      </c>
      <c r="L219" t="s">
        <v>606</v>
      </c>
      <c r="M219">
        <v>0</v>
      </c>
      <c r="N219">
        <v>0.04</v>
      </c>
      <c r="O219" t="s">
        <v>927</v>
      </c>
    </row>
    <row r="220" spans="1:15" hidden="1" x14ac:dyDescent="0.35">
      <c r="A220" t="s">
        <v>902</v>
      </c>
      <c r="B220" t="s">
        <v>903</v>
      </c>
      <c r="C220" t="s">
        <v>904</v>
      </c>
      <c r="D220" t="s">
        <v>728</v>
      </c>
      <c r="E220" t="s">
        <v>618</v>
      </c>
      <c r="F220" t="s">
        <v>597</v>
      </c>
      <c r="G220" t="s">
        <v>731</v>
      </c>
      <c r="H220" t="s">
        <v>786</v>
      </c>
      <c r="I220" t="s">
        <v>79</v>
      </c>
      <c r="J220" t="s">
        <v>241</v>
      </c>
      <c r="K220" t="s">
        <v>348</v>
      </c>
      <c r="L220" t="s">
        <v>606</v>
      </c>
      <c r="M220">
        <v>0</v>
      </c>
      <c r="N220">
        <v>0.03</v>
      </c>
      <c r="O220" t="s">
        <v>927</v>
      </c>
    </row>
    <row r="221" spans="1:15" hidden="1" x14ac:dyDescent="0.35">
      <c r="A221" t="s">
        <v>902</v>
      </c>
      <c r="B221" t="s">
        <v>903</v>
      </c>
      <c r="C221" t="s">
        <v>904</v>
      </c>
      <c r="D221" t="s">
        <v>728</v>
      </c>
      <c r="E221" t="s">
        <v>618</v>
      </c>
      <c r="F221" t="s">
        <v>597</v>
      </c>
      <c r="G221" t="s">
        <v>731</v>
      </c>
      <c r="H221" t="s">
        <v>787</v>
      </c>
      <c r="I221" t="s">
        <v>492</v>
      </c>
      <c r="J221" t="s">
        <v>320</v>
      </c>
      <c r="K221" t="s">
        <v>348</v>
      </c>
      <c r="L221" t="s">
        <v>606</v>
      </c>
      <c r="M221">
        <v>0</v>
      </c>
      <c r="N221">
        <v>7.0000000000000007E-2</v>
      </c>
      <c r="O221" t="s">
        <v>927</v>
      </c>
    </row>
    <row r="222" spans="1:15" hidden="1" x14ac:dyDescent="0.35">
      <c r="A222" t="s">
        <v>902</v>
      </c>
      <c r="B222" t="s">
        <v>903</v>
      </c>
      <c r="C222" t="s">
        <v>904</v>
      </c>
      <c r="D222" t="s">
        <v>728</v>
      </c>
      <c r="E222" t="s">
        <v>618</v>
      </c>
      <c r="F222" t="s">
        <v>597</v>
      </c>
      <c r="G222" t="s">
        <v>731</v>
      </c>
      <c r="H222" t="s">
        <v>788</v>
      </c>
      <c r="I222" t="s">
        <v>169</v>
      </c>
      <c r="J222" t="s">
        <v>338</v>
      </c>
      <c r="K222" t="s">
        <v>349</v>
      </c>
      <c r="L222" t="s">
        <v>607</v>
      </c>
      <c r="M222">
        <v>1.2800000000000001E-2</v>
      </c>
      <c r="N222">
        <v>8.4000000000000005E-2</v>
      </c>
      <c r="O222" t="s">
        <v>927</v>
      </c>
    </row>
    <row r="223" spans="1:15" hidden="1" x14ac:dyDescent="0.35">
      <c r="A223" t="s">
        <v>902</v>
      </c>
      <c r="B223" t="s">
        <v>903</v>
      </c>
      <c r="C223" t="s">
        <v>904</v>
      </c>
      <c r="D223" t="s">
        <v>728</v>
      </c>
      <c r="E223" t="s">
        <v>618</v>
      </c>
      <c r="F223" t="s">
        <v>597</v>
      </c>
      <c r="G223" t="s">
        <v>731</v>
      </c>
      <c r="H223" t="s">
        <v>789</v>
      </c>
      <c r="I223" t="s">
        <v>98</v>
      </c>
      <c r="J223" t="s">
        <v>261</v>
      </c>
      <c r="K223" t="s">
        <v>349</v>
      </c>
      <c r="M223">
        <v>4.6699999999999997E-3</v>
      </c>
      <c r="N223">
        <v>8.199999999999999E-3</v>
      </c>
      <c r="O223" t="s">
        <v>927</v>
      </c>
    </row>
    <row r="224" spans="1:15" hidden="1" x14ac:dyDescent="0.35">
      <c r="A224" t="s">
        <v>902</v>
      </c>
      <c r="B224" t="s">
        <v>903</v>
      </c>
      <c r="C224" t="s">
        <v>904</v>
      </c>
      <c r="D224" t="s">
        <v>728</v>
      </c>
      <c r="E224" t="s">
        <v>618</v>
      </c>
      <c r="F224" t="s">
        <v>596</v>
      </c>
      <c r="G224" t="s">
        <v>729</v>
      </c>
      <c r="H224" t="s">
        <v>768</v>
      </c>
      <c r="I224" t="s">
        <v>26</v>
      </c>
      <c r="J224" t="s">
        <v>661</v>
      </c>
      <c r="K224" t="s">
        <v>348</v>
      </c>
      <c r="L224" t="s">
        <v>606</v>
      </c>
      <c r="M224">
        <v>0</v>
      </c>
      <c r="N224">
        <v>147</v>
      </c>
      <c r="O224" t="s">
        <v>927</v>
      </c>
    </row>
    <row r="225" spans="1:15" hidden="1" x14ac:dyDescent="0.35">
      <c r="A225" t="s">
        <v>902</v>
      </c>
      <c r="B225" t="s">
        <v>903</v>
      </c>
      <c r="C225" t="s">
        <v>904</v>
      </c>
      <c r="D225" t="s">
        <v>728</v>
      </c>
      <c r="E225" t="s">
        <v>618</v>
      </c>
      <c r="F225" t="s">
        <v>597</v>
      </c>
      <c r="G225" t="s">
        <v>731</v>
      </c>
      <c r="H225" t="s">
        <v>790</v>
      </c>
      <c r="I225" t="s">
        <v>122</v>
      </c>
      <c r="J225" t="s">
        <v>286</v>
      </c>
      <c r="K225" t="s">
        <v>348</v>
      </c>
      <c r="L225" t="s">
        <v>606</v>
      </c>
      <c r="M225">
        <v>0</v>
      </c>
      <c r="N225">
        <v>4.0000000000000001E-3</v>
      </c>
      <c r="O225" t="s">
        <v>927</v>
      </c>
    </row>
    <row r="226" spans="1:15" hidden="1" x14ac:dyDescent="0.35">
      <c r="A226" t="s">
        <v>902</v>
      </c>
      <c r="B226" t="s">
        <v>903</v>
      </c>
      <c r="C226" t="s">
        <v>904</v>
      </c>
      <c r="D226" t="s">
        <v>728</v>
      </c>
      <c r="E226" t="s">
        <v>618</v>
      </c>
      <c r="F226" t="s">
        <v>596</v>
      </c>
      <c r="G226" t="s">
        <v>729</v>
      </c>
      <c r="H226" t="s">
        <v>791</v>
      </c>
      <c r="I226" t="s">
        <v>27</v>
      </c>
      <c r="J226" t="s">
        <v>195</v>
      </c>
      <c r="K226" t="s">
        <v>348</v>
      </c>
      <c r="L226" t="s">
        <v>606</v>
      </c>
      <c r="M226">
        <v>0</v>
      </c>
      <c r="N226">
        <v>0.32</v>
      </c>
      <c r="O226" t="s">
        <v>927</v>
      </c>
    </row>
    <row r="227" spans="1:15" hidden="1" x14ac:dyDescent="0.35">
      <c r="A227" t="s">
        <v>902</v>
      </c>
      <c r="B227" t="s">
        <v>903</v>
      </c>
      <c r="C227" t="s">
        <v>904</v>
      </c>
      <c r="D227" t="s">
        <v>728</v>
      </c>
      <c r="E227" t="s">
        <v>618</v>
      </c>
      <c r="F227" t="s">
        <v>596</v>
      </c>
      <c r="G227" t="s">
        <v>729</v>
      </c>
      <c r="H227" t="s">
        <v>792</v>
      </c>
      <c r="I227" t="s">
        <v>9</v>
      </c>
      <c r="J227" t="s">
        <v>179</v>
      </c>
      <c r="K227" t="s">
        <v>348</v>
      </c>
      <c r="L227" t="s">
        <v>606</v>
      </c>
      <c r="M227">
        <v>0</v>
      </c>
      <c r="N227">
        <v>0.08</v>
      </c>
      <c r="O227" t="s">
        <v>927</v>
      </c>
    </row>
    <row r="228" spans="1:15" hidden="1" x14ac:dyDescent="0.35">
      <c r="A228" t="s">
        <v>902</v>
      </c>
      <c r="B228" t="s">
        <v>903</v>
      </c>
      <c r="C228" t="s">
        <v>904</v>
      </c>
      <c r="D228" t="s">
        <v>728</v>
      </c>
      <c r="E228" t="s">
        <v>618</v>
      </c>
      <c r="F228" t="s">
        <v>596</v>
      </c>
      <c r="G228" t="s">
        <v>729</v>
      </c>
      <c r="H228" t="s">
        <v>793</v>
      </c>
      <c r="I228" t="s">
        <v>14</v>
      </c>
      <c r="J228" t="s">
        <v>184</v>
      </c>
      <c r="K228" t="s">
        <v>348</v>
      </c>
      <c r="L228" t="s">
        <v>606</v>
      </c>
      <c r="M228">
        <v>0</v>
      </c>
      <c r="N228">
        <v>0.4</v>
      </c>
      <c r="O228" t="s">
        <v>927</v>
      </c>
    </row>
    <row r="229" spans="1:15" hidden="1" x14ac:dyDescent="0.35">
      <c r="A229" t="s">
        <v>902</v>
      </c>
      <c r="B229" t="s">
        <v>903</v>
      </c>
      <c r="C229" t="s">
        <v>904</v>
      </c>
      <c r="D229" t="s">
        <v>728</v>
      </c>
      <c r="E229" t="s">
        <v>618</v>
      </c>
      <c r="F229" t="s">
        <v>597</v>
      </c>
      <c r="G229" t="s">
        <v>731</v>
      </c>
      <c r="H229" t="s">
        <v>794</v>
      </c>
      <c r="I229" t="s">
        <v>138</v>
      </c>
      <c r="J229" t="s">
        <v>304</v>
      </c>
      <c r="K229" t="s">
        <v>348</v>
      </c>
      <c r="L229" t="s">
        <v>606</v>
      </c>
      <c r="M229">
        <v>0</v>
      </c>
      <c r="N229">
        <v>0.01</v>
      </c>
      <c r="O229" t="s">
        <v>927</v>
      </c>
    </row>
    <row r="230" spans="1:15" hidden="1" x14ac:dyDescent="0.35">
      <c r="A230" t="s">
        <v>902</v>
      </c>
      <c r="B230" t="s">
        <v>903</v>
      </c>
      <c r="C230" t="s">
        <v>904</v>
      </c>
      <c r="D230" t="s">
        <v>728</v>
      </c>
      <c r="E230" t="s">
        <v>618</v>
      </c>
      <c r="F230" t="s">
        <v>597</v>
      </c>
      <c r="G230" t="s">
        <v>731</v>
      </c>
      <c r="H230" t="s">
        <v>795</v>
      </c>
      <c r="I230" t="s">
        <v>81</v>
      </c>
      <c r="J230" t="s">
        <v>243</v>
      </c>
      <c r="K230" t="s">
        <v>349</v>
      </c>
      <c r="L230" t="s">
        <v>607</v>
      </c>
      <c r="M230">
        <v>6.9199999999999999E-3</v>
      </c>
      <c r="N230">
        <v>1.9E-2</v>
      </c>
      <c r="O230" t="s">
        <v>927</v>
      </c>
    </row>
    <row r="231" spans="1:15" hidden="1" x14ac:dyDescent="0.35">
      <c r="A231" t="s">
        <v>902</v>
      </c>
      <c r="B231" t="s">
        <v>903</v>
      </c>
      <c r="C231" t="s">
        <v>904</v>
      </c>
      <c r="D231" t="s">
        <v>728</v>
      </c>
      <c r="E231" t="s">
        <v>618</v>
      </c>
      <c r="F231" t="s">
        <v>596</v>
      </c>
      <c r="G231" t="s">
        <v>729</v>
      </c>
      <c r="H231" t="s">
        <v>796</v>
      </c>
      <c r="I231" t="s">
        <v>56</v>
      </c>
      <c r="J231" t="s">
        <v>219</v>
      </c>
      <c r="K231" t="s">
        <v>348</v>
      </c>
      <c r="L231" t="s">
        <v>606</v>
      </c>
      <c r="M231">
        <v>0</v>
      </c>
      <c r="N231">
        <v>0.16</v>
      </c>
      <c r="O231" t="s">
        <v>927</v>
      </c>
    </row>
    <row r="232" spans="1:15" hidden="1" x14ac:dyDescent="0.35">
      <c r="A232" t="s">
        <v>902</v>
      </c>
      <c r="B232" t="s">
        <v>903</v>
      </c>
      <c r="C232" t="s">
        <v>904</v>
      </c>
      <c r="D232" t="s">
        <v>728</v>
      </c>
      <c r="E232" t="s">
        <v>618</v>
      </c>
      <c r="F232" t="s">
        <v>597</v>
      </c>
      <c r="G232" t="s">
        <v>731</v>
      </c>
      <c r="H232" t="s">
        <v>797</v>
      </c>
      <c r="I232" t="s">
        <v>82</v>
      </c>
      <c r="J232" t="s">
        <v>244</v>
      </c>
      <c r="K232" t="s">
        <v>348</v>
      </c>
      <c r="L232" t="s">
        <v>606</v>
      </c>
      <c r="M232">
        <v>0</v>
      </c>
      <c r="N232">
        <v>3.6999999999999998E-2</v>
      </c>
      <c r="O232" t="s">
        <v>927</v>
      </c>
    </row>
    <row r="233" spans="1:15" hidden="1" x14ac:dyDescent="0.35">
      <c r="A233" t="s">
        <v>902</v>
      </c>
      <c r="B233" t="s">
        <v>903</v>
      </c>
      <c r="C233" t="s">
        <v>904</v>
      </c>
      <c r="D233" t="s">
        <v>728</v>
      </c>
      <c r="E233" t="s">
        <v>618</v>
      </c>
      <c r="F233" t="s">
        <v>597</v>
      </c>
      <c r="G233" t="s">
        <v>731</v>
      </c>
      <c r="H233" t="s">
        <v>798</v>
      </c>
      <c r="I233" t="s">
        <v>83</v>
      </c>
      <c r="J233" t="s">
        <v>245</v>
      </c>
      <c r="K233" t="s">
        <v>348</v>
      </c>
      <c r="L233" t="s">
        <v>606</v>
      </c>
      <c r="M233">
        <v>0</v>
      </c>
      <c r="N233">
        <v>0.08</v>
      </c>
      <c r="O233" t="s">
        <v>927</v>
      </c>
    </row>
    <row r="234" spans="1:15" hidden="1" x14ac:dyDescent="0.35">
      <c r="A234" t="s">
        <v>902</v>
      </c>
      <c r="B234" t="s">
        <v>903</v>
      </c>
      <c r="C234" t="s">
        <v>904</v>
      </c>
      <c r="D234" t="s">
        <v>728</v>
      </c>
      <c r="E234" t="s">
        <v>618</v>
      </c>
      <c r="F234" t="s">
        <v>597</v>
      </c>
      <c r="G234" t="s">
        <v>731</v>
      </c>
      <c r="H234" t="s">
        <v>799</v>
      </c>
      <c r="I234" t="s">
        <v>112</v>
      </c>
      <c r="J234" t="s">
        <v>276</v>
      </c>
      <c r="K234" t="s">
        <v>348</v>
      </c>
      <c r="L234" t="s">
        <v>606</v>
      </c>
      <c r="M234">
        <v>0</v>
      </c>
      <c r="N234">
        <v>0.20499999999999999</v>
      </c>
      <c r="O234" t="s">
        <v>927</v>
      </c>
    </row>
    <row r="235" spans="1:15" hidden="1" x14ac:dyDescent="0.35">
      <c r="A235" t="s">
        <v>902</v>
      </c>
      <c r="B235" t="s">
        <v>903</v>
      </c>
      <c r="C235" t="s">
        <v>904</v>
      </c>
      <c r="D235" t="s">
        <v>728</v>
      </c>
      <c r="E235" t="s">
        <v>618</v>
      </c>
      <c r="F235" t="s">
        <v>597</v>
      </c>
      <c r="G235" t="s">
        <v>731</v>
      </c>
      <c r="H235" t="s">
        <v>800</v>
      </c>
      <c r="I235" t="s">
        <v>161</v>
      </c>
      <c r="J235" t="s">
        <v>330</v>
      </c>
      <c r="K235" t="s">
        <v>348</v>
      </c>
      <c r="L235" t="s">
        <v>606</v>
      </c>
      <c r="M235">
        <v>0</v>
      </c>
      <c r="N235">
        <v>1.2999999999999999E-2</v>
      </c>
      <c r="O235" t="s">
        <v>927</v>
      </c>
    </row>
    <row r="236" spans="1:15" hidden="1" x14ac:dyDescent="0.35">
      <c r="A236" t="s">
        <v>902</v>
      </c>
      <c r="B236" t="s">
        <v>903</v>
      </c>
      <c r="C236" t="s">
        <v>904</v>
      </c>
      <c r="D236" t="s">
        <v>728</v>
      </c>
      <c r="E236" t="s">
        <v>618</v>
      </c>
      <c r="F236" t="s">
        <v>597</v>
      </c>
      <c r="G236" t="s">
        <v>731</v>
      </c>
      <c r="H236" t="s">
        <v>801</v>
      </c>
      <c r="I236" t="s">
        <v>152</v>
      </c>
      <c r="J236" t="s">
        <v>321</v>
      </c>
      <c r="K236" t="s">
        <v>348</v>
      </c>
      <c r="L236" t="s">
        <v>606</v>
      </c>
      <c r="M236">
        <v>0</v>
      </c>
      <c r="N236">
        <v>3.4000000000000002E-2</v>
      </c>
      <c r="O236" t="s">
        <v>927</v>
      </c>
    </row>
    <row r="237" spans="1:15" hidden="1" x14ac:dyDescent="0.35">
      <c r="A237" t="s">
        <v>902</v>
      </c>
      <c r="B237" t="s">
        <v>903</v>
      </c>
      <c r="C237" t="s">
        <v>904</v>
      </c>
      <c r="D237" t="s">
        <v>728</v>
      </c>
      <c r="E237" t="s">
        <v>618</v>
      </c>
      <c r="F237" t="s">
        <v>597</v>
      </c>
      <c r="G237" t="s">
        <v>731</v>
      </c>
      <c r="H237" t="s">
        <v>802</v>
      </c>
      <c r="I237" t="s">
        <v>114</v>
      </c>
      <c r="J237" t="s">
        <v>278</v>
      </c>
      <c r="K237" t="s">
        <v>348</v>
      </c>
      <c r="L237" t="s">
        <v>606</v>
      </c>
      <c r="M237">
        <v>0</v>
      </c>
      <c r="N237">
        <v>1.4E-2</v>
      </c>
      <c r="O237" t="s">
        <v>927</v>
      </c>
    </row>
    <row r="238" spans="1:15" hidden="1" x14ac:dyDescent="0.35">
      <c r="A238" t="s">
        <v>902</v>
      </c>
      <c r="B238" t="s">
        <v>903</v>
      </c>
      <c r="C238" t="s">
        <v>904</v>
      </c>
      <c r="D238" t="s">
        <v>728</v>
      </c>
      <c r="E238" t="s">
        <v>618</v>
      </c>
      <c r="F238" t="s">
        <v>597</v>
      </c>
      <c r="G238" t="s">
        <v>731</v>
      </c>
      <c r="H238" t="s">
        <v>803</v>
      </c>
      <c r="I238" t="s">
        <v>132</v>
      </c>
      <c r="J238" t="s">
        <v>296</v>
      </c>
      <c r="K238" t="s">
        <v>349</v>
      </c>
      <c r="M238">
        <v>4.9299999999999997E-2</v>
      </c>
      <c r="N238">
        <v>9.6000000000000002E-2</v>
      </c>
      <c r="O238" t="s">
        <v>927</v>
      </c>
    </row>
    <row r="239" spans="1:15" hidden="1" x14ac:dyDescent="0.35">
      <c r="A239" t="s">
        <v>902</v>
      </c>
      <c r="B239" t="s">
        <v>903</v>
      </c>
      <c r="C239" t="s">
        <v>904</v>
      </c>
      <c r="D239" t="s">
        <v>728</v>
      </c>
      <c r="E239" t="s">
        <v>618</v>
      </c>
      <c r="F239" t="s">
        <v>597</v>
      </c>
      <c r="G239" t="s">
        <v>731</v>
      </c>
      <c r="H239" t="s">
        <v>804</v>
      </c>
      <c r="I239" t="s">
        <v>106</v>
      </c>
      <c r="J239" t="s">
        <v>269</v>
      </c>
      <c r="K239" t="s">
        <v>348</v>
      </c>
      <c r="L239" t="s">
        <v>606</v>
      </c>
      <c r="M239">
        <v>0</v>
      </c>
      <c r="N239">
        <v>7.0999999999999994E-2</v>
      </c>
      <c r="O239" t="s">
        <v>927</v>
      </c>
    </row>
    <row r="240" spans="1:15" hidden="1" x14ac:dyDescent="0.35">
      <c r="A240" t="s">
        <v>902</v>
      </c>
      <c r="B240" t="s">
        <v>903</v>
      </c>
      <c r="C240" t="s">
        <v>904</v>
      </c>
      <c r="D240" t="s">
        <v>728</v>
      </c>
      <c r="E240" t="s">
        <v>618</v>
      </c>
      <c r="F240" t="s">
        <v>596</v>
      </c>
      <c r="G240" t="s">
        <v>729</v>
      </c>
      <c r="H240" t="s">
        <v>805</v>
      </c>
      <c r="I240" t="s">
        <v>15</v>
      </c>
      <c r="J240" t="s">
        <v>185</v>
      </c>
      <c r="K240" t="s">
        <v>349</v>
      </c>
      <c r="M240">
        <v>7.0000000000000007E-2</v>
      </c>
      <c r="N240">
        <v>0.02</v>
      </c>
      <c r="O240" t="s">
        <v>927</v>
      </c>
    </row>
    <row r="241" spans="1:15" hidden="1" x14ac:dyDescent="0.35">
      <c r="A241" t="s">
        <v>902</v>
      </c>
      <c r="B241" t="s">
        <v>903</v>
      </c>
      <c r="C241" t="s">
        <v>904</v>
      </c>
      <c r="D241" t="s">
        <v>728</v>
      </c>
      <c r="E241" t="s">
        <v>618</v>
      </c>
      <c r="F241" t="s">
        <v>597</v>
      </c>
      <c r="G241" t="s">
        <v>731</v>
      </c>
      <c r="H241" t="s">
        <v>806</v>
      </c>
      <c r="I241" t="s">
        <v>84</v>
      </c>
      <c r="J241" t="s">
        <v>246</v>
      </c>
      <c r="K241" t="s">
        <v>348</v>
      </c>
      <c r="L241" t="s">
        <v>606</v>
      </c>
      <c r="M241">
        <v>0</v>
      </c>
      <c r="N241">
        <v>2.7E-2</v>
      </c>
      <c r="O241" t="s">
        <v>927</v>
      </c>
    </row>
    <row r="242" spans="1:15" hidden="1" x14ac:dyDescent="0.35">
      <c r="A242" t="s">
        <v>902</v>
      </c>
      <c r="B242" t="s">
        <v>903</v>
      </c>
      <c r="C242" t="s">
        <v>904</v>
      </c>
      <c r="D242" t="s">
        <v>728</v>
      </c>
      <c r="E242" t="s">
        <v>618</v>
      </c>
      <c r="F242" t="s">
        <v>597</v>
      </c>
      <c r="G242" t="s">
        <v>731</v>
      </c>
      <c r="H242" t="s">
        <v>807</v>
      </c>
      <c r="I242" t="s">
        <v>146</v>
      </c>
      <c r="J242" t="s">
        <v>312</v>
      </c>
      <c r="K242" t="s">
        <v>348</v>
      </c>
      <c r="L242" t="s">
        <v>606</v>
      </c>
      <c r="M242">
        <v>0</v>
      </c>
      <c r="N242">
        <v>4.5999999999999999E-3</v>
      </c>
      <c r="O242" t="s">
        <v>927</v>
      </c>
    </row>
    <row r="243" spans="1:15" hidden="1" x14ac:dyDescent="0.35">
      <c r="A243" t="s">
        <v>902</v>
      </c>
      <c r="B243" t="s">
        <v>903</v>
      </c>
      <c r="C243" t="s">
        <v>904</v>
      </c>
      <c r="D243" t="s">
        <v>728</v>
      </c>
      <c r="E243" t="s">
        <v>618</v>
      </c>
      <c r="F243" t="s">
        <v>597</v>
      </c>
      <c r="G243" t="s">
        <v>731</v>
      </c>
      <c r="H243" t="s">
        <v>808</v>
      </c>
      <c r="I243" t="s">
        <v>139</v>
      </c>
      <c r="J243" t="s">
        <v>305</v>
      </c>
      <c r="K243" t="s">
        <v>348</v>
      </c>
      <c r="L243" t="s">
        <v>606</v>
      </c>
      <c r="M243">
        <v>0</v>
      </c>
      <c r="N243">
        <v>0.08</v>
      </c>
      <c r="O243" t="s">
        <v>927</v>
      </c>
    </row>
    <row r="244" spans="1:15" hidden="1" x14ac:dyDescent="0.35">
      <c r="A244" t="s">
        <v>902</v>
      </c>
      <c r="B244" t="s">
        <v>903</v>
      </c>
      <c r="C244" t="s">
        <v>904</v>
      </c>
      <c r="D244" t="s">
        <v>728</v>
      </c>
      <c r="E244" t="s">
        <v>618</v>
      </c>
      <c r="F244" t="s">
        <v>597</v>
      </c>
      <c r="G244" t="s">
        <v>731</v>
      </c>
      <c r="H244" t="s">
        <v>810</v>
      </c>
      <c r="I244" t="s">
        <v>153</v>
      </c>
      <c r="J244" t="s">
        <v>322</v>
      </c>
      <c r="K244" t="s">
        <v>348</v>
      </c>
      <c r="L244" t="s">
        <v>606</v>
      </c>
      <c r="M244">
        <v>0</v>
      </c>
      <c r="N244">
        <v>0.08</v>
      </c>
      <c r="O244" t="s">
        <v>927</v>
      </c>
    </row>
    <row r="245" spans="1:15" hidden="1" x14ac:dyDescent="0.35">
      <c r="A245" t="s">
        <v>902</v>
      </c>
      <c r="B245" t="s">
        <v>903</v>
      </c>
      <c r="C245" t="s">
        <v>904</v>
      </c>
      <c r="D245" t="s">
        <v>728</v>
      </c>
      <c r="E245" t="s">
        <v>618</v>
      </c>
      <c r="F245" t="s">
        <v>597</v>
      </c>
      <c r="G245" t="s">
        <v>731</v>
      </c>
      <c r="H245" t="s">
        <v>811</v>
      </c>
      <c r="I245" t="s">
        <v>154</v>
      </c>
      <c r="J245" t="s">
        <v>323</v>
      </c>
      <c r="K245" t="s">
        <v>348</v>
      </c>
      <c r="L245" t="s">
        <v>606</v>
      </c>
      <c r="M245">
        <v>0</v>
      </c>
      <c r="N245">
        <v>5.8000000000000003E-2</v>
      </c>
      <c r="O245" t="s">
        <v>927</v>
      </c>
    </row>
    <row r="246" spans="1:15" hidden="1" x14ac:dyDescent="0.35">
      <c r="A246" t="s">
        <v>902</v>
      </c>
      <c r="B246" t="s">
        <v>903</v>
      </c>
      <c r="C246" t="s">
        <v>904</v>
      </c>
      <c r="D246" t="s">
        <v>728</v>
      </c>
      <c r="E246" t="s">
        <v>618</v>
      </c>
      <c r="F246" t="s">
        <v>596</v>
      </c>
      <c r="G246" t="s">
        <v>729</v>
      </c>
      <c r="H246" t="s">
        <v>809</v>
      </c>
      <c r="I246" t="s">
        <v>57</v>
      </c>
      <c r="J246" t="s">
        <v>602</v>
      </c>
      <c r="K246" t="s">
        <v>349</v>
      </c>
      <c r="M246">
        <v>0.14000000000000001</v>
      </c>
      <c r="N246">
        <v>0.04</v>
      </c>
      <c r="O246" t="s">
        <v>927</v>
      </c>
    </row>
    <row r="247" spans="1:15" hidden="1" x14ac:dyDescent="0.35">
      <c r="A247" t="s">
        <v>902</v>
      </c>
      <c r="B247" t="s">
        <v>903</v>
      </c>
      <c r="C247" t="s">
        <v>904</v>
      </c>
      <c r="D247" t="s">
        <v>728</v>
      </c>
      <c r="E247" t="s">
        <v>618</v>
      </c>
      <c r="F247" t="s">
        <v>597</v>
      </c>
      <c r="G247" t="s">
        <v>731</v>
      </c>
      <c r="H247" t="s">
        <v>812</v>
      </c>
      <c r="I247" t="s">
        <v>129</v>
      </c>
      <c r="J247" t="s">
        <v>293</v>
      </c>
      <c r="K247" t="s">
        <v>348</v>
      </c>
      <c r="L247" t="s">
        <v>606</v>
      </c>
      <c r="M247">
        <v>0</v>
      </c>
      <c r="N247">
        <v>0.02</v>
      </c>
      <c r="O247" t="s">
        <v>927</v>
      </c>
    </row>
    <row r="248" spans="1:15" hidden="1" x14ac:dyDescent="0.35">
      <c r="A248" t="s">
        <v>902</v>
      </c>
      <c r="B248" t="s">
        <v>903</v>
      </c>
      <c r="C248" t="s">
        <v>904</v>
      </c>
      <c r="D248" t="s">
        <v>728</v>
      </c>
      <c r="E248" t="s">
        <v>618</v>
      </c>
      <c r="F248" t="s">
        <v>597</v>
      </c>
      <c r="G248" t="s">
        <v>731</v>
      </c>
      <c r="H248" t="s">
        <v>813</v>
      </c>
      <c r="I248" t="s">
        <v>92</v>
      </c>
      <c r="J248" t="s">
        <v>254</v>
      </c>
      <c r="K248" t="s">
        <v>348</v>
      </c>
      <c r="L248" t="s">
        <v>606</v>
      </c>
      <c r="M248">
        <v>0</v>
      </c>
      <c r="N248">
        <v>0.14699999999999999</v>
      </c>
      <c r="O248" t="s">
        <v>927</v>
      </c>
    </row>
    <row r="249" spans="1:15" hidden="1" x14ac:dyDescent="0.35">
      <c r="A249" t="s">
        <v>902</v>
      </c>
      <c r="B249" t="s">
        <v>903</v>
      </c>
      <c r="C249" t="s">
        <v>904</v>
      </c>
      <c r="D249" t="s">
        <v>728</v>
      </c>
      <c r="E249" t="s">
        <v>618</v>
      </c>
      <c r="F249" t="s">
        <v>597</v>
      </c>
      <c r="G249" t="s">
        <v>731</v>
      </c>
      <c r="H249" t="s">
        <v>814</v>
      </c>
      <c r="I249" t="s">
        <v>155</v>
      </c>
      <c r="J249" t="s">
        <v>324</v>
      </c>
      <c r="K249" t="s">
        <v>348</v>
      </c>
      <c r="L249" t="s">
        <v>606</v>
      </c>
      <c r="M249">
        <v>0</v>
      </c>
      <c r="N249">
        <v>7.4000000000000003E-3</v>
      </c>
      <c r="O249" t="s">
        <v>927</v>
      </c>
    </row>
    <row r="250" spans="1:15" hidden="1" x14ac:dyDescent="0.35">
      <c r="A250" t="s">
        <v>902</v>
      </c>
      <c r="B250" t="s">
        <v>903</v>
      </c>
      <c r="C250" t="s">
        <v>904</v>
      </c>
      <c r="D250" t="s">
        <v>728</v>
      </c>
      <c r="E250" t="s">
        <v>618</v>
      </c>
      <c r="F250" t="s">
        <v>597</v>
      </c>
      <c r="G250" t="s">
        <v>731</v>
      </c>
      <c r="H250" t="s">
        <v>815</v>
      </c>
      <c r="I250" t="s">
        <v>108</v>
      </c>
      <c r="J250" t="s">
        <v>272</v>
      </c>
      <c r="K250" t="s">
        <v>348</v>
      </c>
      <c r="L250" t="s">
        <v>606</v>
      </c>
      <c r="M250">
        <v>0</v>
      </c>
      <c r="N250">
        <v>0.14499999999999999</v>
      </c>
      <c r="O250" t="s">
        <v>927</v>
      </c>
    </row>
    <row r="251" spans="1:15" hidden="1" x14ac:dyDescent="0.35">
      <c r="A251" t="s">
        <v>902</v>
      </c>
      <c r="B251" t="s">
        <v>903</v>
      </c>
      <c r="C251" t="s">
        <v>904</v>
      </c>
      <c r="D251" t="s">
        <v>728</v>
      </c>
      <c r="E251" t="s">
        <v>618</v>
      </c>
      <c r="F251" t="s">
        <v>596</v>
      </c>
      <c r="G251" t="s">
        <v>729</v>
      </c>
      <c r="H251" t="s">
        <v>816</v>
      </c>
      <c r="I251" t="s">
        <v>58</v>
      </c>
      <c r="J251" t="s">
        <v>220</v>
      </c>
      <c r="K251" t="s">
        <v>348</v>
      </c>
      <c r="L251" t="s">
        <v>606</v>
      </c>
      <c r="M251">
        <v>0</v>
      </c>
      <c r="N251">
        <v>0.04</v>
      </c>
      <c r="O251" t="s">
        <v>927</v>
      </c>
    </row>
    <row r="252" spans="1:15" hidden="1" x14ac:dyDescent="0.35">
      <c r="A252" t="s">
        <v>902</v>
      </c>
      <c r="B252" t="s">
        <v>903</v>
      </c>
      <c r="C252" t="s">
        <v>904</v>
      </c>
      <c r="D252" t="s">
        <v>728</v>
      </c>
      <c r="E252" t="s">
        <v>618</v>
      </c>
      <c r="F252" t="s">
        <v>596</v>
      </c>
      <c r="G252" t="s">
        <v>729</v>
      </c>
      <c r="H252" t="s">
        <v>818</v>
      </c>
      <c r="I252" t="s">
        <v>16</v>
      </c>
      <c r="J252" t="s">
        <v>186</v>
      </c>
      <c r="K252" t="s">
        <v>348</v>
      </c>
      <c r="L252" t="s">
        <v>606</v>
      </c>
      <c r="M252">
        <v>0</v>
      </c>
      <c r="N252">
        <v>0.05</v>
      </c>
      <c r="O252" t="s">
        <v>927</v>
      </c>
    </row>
    <row r="253" spans="1:15" hidden="1" x14ac:dyDescent="0.35">
      <c r="A253" t="s">
        <v>902</v>
      </c>
      <c r="B253" t="s">
        <v>903</v>
      </c>
      <c r="C253" t="s">
        <v>904</v>
      </c>
      <c r="D253" t="s">
        <v>728</v>
      </c>
      <c r="E253" t="s">
        <v>618</v>
      </c>
      <c r="F253" t="s">
        <v>596</v>
      </c>
      <c r="G253" t="s">
        <v>729</v>
      </c>
      <c r="H253" t="s">
        <v>819</v>
      </c>
      <c r="I253" t="s">
        <v>60</v>
      </c>
      <c r="J253" t="s">
        <v>222</v>
      </c>
      <c r="K253" t="s">
        <v>349</v>
      </c>
      <c r="L253" t="s">
        <v>905</v>
      </c>
      <c r="M253">
        <v>0.2</v>
      </c>
      <c r="N253">
        <v>0.8</v>
      </c>
      <c r="O253" t="s">
        <v>927</v>
      </c>
    </row>
    <row r="254" spans="1:15" hidden="1" x14ac:dyDescent="0.35">
      <c r="A254" t="s">
        <v>902</v>
      </c>
      <c r="B254" t="s">
        <v>903</v>
      </c>
      <c r="C254" t="s">
        <v>904</v>
      </c>
      <c r="D254" t="s">
        <v>728</v>
      </c>
      <c r="E254" t="s">
        <v>618</v>
      </c>
      <c r="F254" t="s">
        <v>597</v>
      </c>
      <c r="G254" t="s">
        <v>731</v>
      </c>
      <c r="H254" t="s">
        <v>820</v>
      </c>
      <c r="I254" t="s">
        <v>162</v>
      </c>
      <c r="J254" t="s">
        <v>331</v>
      </c>
      <c r="K254" t="s">
        <v>348</v>
      </c>
      <c r="L254" t="s">
        <v>606</v>
      </c>
      <c r="M254">
        <v>0</v>
      </c>
      <c r="N254">
        <v>0.113</v>
      </c>
      <c r="O254" t="s">
        <v>927</v>
      </c>
    </row>
    <row r="255" spans="1:15" hidden="1" x14ac:dyDescent="0.35">
      <c r="A255" t="s">
        <v>902</v>
      </c>
      <c r="B255" t="s">
        <v>903</v>
      </c>
      <c r="C255" t="s">
        <v>904</v>
      </c>
      <c r="D255" t="s">
        <v>728</v>
      </c>
      <c r="E255" t="s">
        <v>618</v>
      </c>
      <c r="F255" t="s">
        <v>597</v>
      </c>
      <c r="G255" t="s">
        <v>731</v>
      </c>
      <c r="H255" t="s">
        <v>821</v>
      </c>
      <c r="I255" t="s">
        <v>165</v>
      </c>
      <c r="J255" t="s">
        <v>334</v>
      </c>
      <c r="K255" t="s">
        <v>348</v>
      </c>
      <c r="L255" t="s">
        <v>606</v>
      </c>
      <c r="M255">
        <v>0</v>
      </c>
      <c r="N255">
        <v>1.6E-2</v>
      </c>
      <c r="O255" t="s">
        <v>927</v>
      </c>
    </row>
    <row r="256" spans="1:15" hidden="1" x14ac:dyDescent="0.35">
      <c r="A256" t="s">
        <v>902</v>
      </c>
      <c r="B256" t="s">
        <v>903</v>
      </c>
      <c r="C256" t="s">
        <v>904</v>
      </c>
      <c r="D256" t="s">
        <v>728</v>
      </c>
      <c r="E256" t="s">
        <v>618</v>
      </c>
      <c r="F256" t="s">
        <v>597</v>
      </c>
      <c r="G256" t="s">
        <v>731</v>
      </c>
      <c r="H256" t="s">
        <v>822</v>
      </c>
      <c r="I256" t="s">
        <v>94</v>
      </c>
      <c r="J256" t="s">
        <v>257</v>
      </c>
      <c r="K256" t="s">
        <v>349</v>
      </c>
      <c r="M256">
        <v>2.8299999999999999E-2</v>
      </c>
      <c r="N256">
        <v>3.7999999999999999E-2</v>
      </c>
      <c r="O256" t="s">
        <v>927</v>
      </c>
    </row>
    <row r="257" spans="1:15" hidden="1" x14ac:dyDescent="0.35">
      <c r="A257" t="s">
        <v>902</v>
      </c>
      <c r="B257" t="s">
        <v>903</v>
      </c>
      <c r="C257" t="s">
        <v>904</v>
      </c>
      <c r="D257" t="s">
        <v>728</v>
      </c>
      <c r="E257" t="s">
        <v>618</v>
      </c>
      <c r="F257" t="s">
        <v>597</v>
      </c>
      <c r="G257" t="s">
        <v>731</v>
      </c>
      <c r="H257" t="s">
        <v>823</v>
      </c>
      <c r="I257" t="s">
        <v>517</v>
      </c>
      <c r="J257" t="s">
        <v>300</v>
      </c>
      <c r="K257" t="s">
        <v>348</v>
      </c>
      <c r="L257" t="s">
        <v>606</v>
      </c>
      <c r="M257">
        <v>0</v>
      </c>
      <c r="N257">
        <v>0.08</v>
      </c>
      <c r="O257" t="s">
        <v>927</v>
      </c>
    </row>
    <row r="258" spans="1:15" hidden="1" x14ac:dyDescent="0.35">
      <c r="A258" t="s">
        <v>902</v>
      </c>
      <c r="B258" t="s">
        <v>903</v>
      </c>
      <c r="C258" t="s">
        <v>904</v>
      </c>
      <c r="D258" t="s">
        <v>728</v>
      </c>
      <c r="E258" t="s">
        <v>618</v>
      </c>
      <c r="F258" t="s">
        <v>597</v>
      </c>
      <c r="G258" t="s">
        <v>731</v>
      </c>
      <c r="H258" t="s">
        <v>824</v>
      </c>
      <c r="I258" t="s">
        <v>113</v>
      </c>
      <c r="J258" t="s">
        <v>277</v>
      </c>
      <c r="K258" t="s">
        <v>348</v>
      </c>
      <c r="L258" t="s">
        <v>606</v>
      </c>
      <c r="M258">
        <v>0</v>
      </c>
      <c r="N258">
        <v>7.0000000000000001E-3</v>
      </c>
      <c r="O258" t="s">
        <v>927</v>
      </c>
    </row>
    <row r="259" spans="1:15" hidden="1" x14ac:dyDescent="0.35">
      <c r="A259" t="s">
        <v>902</v>
      </c>
      <c r="B259" t="s">
        <v>903</v>
      </c>
      <c r="C259" t="s">
        <v>904</v>
      </c>
      <c r="D259" t="s">
        <v>728</v>
      </c>
      <c r="E259" t="s">
        <v>618</v>
      </c>
      <c r="F259" t="s">
        <v>597</v>
      </c>
      <c r="G259" t="s">
        <v>731</v>
      </c>
      <c r="H259" t="s">
        <v>825</v>
      </c>
      <c r="I259" t="s">
        <v>100</v>
      </c>
      <c r="J259" t="s">
        <v>263</v>
      </c>
      <c r="K259" t="s">
        <v>348</v>
      </c>
      <c r="L259" t="s">
        <v>606</v>
      </c>
      <c r="M259">
        <v>0</v>
      </c>
      <c r="N259">
        <v>0.20200000000000001</v>
      </c>
      <c r="O259" t="s">
        <v>927</v>
      </c>
    </row>
    <row r="260" spans="1:15" hidden="1" x14ac:dyDescent="0.35">
      <c r="A260" t="s">
        <v>902</v>
      </c>
      <c r="B260" t="s">
        <v>903</v>
      </c>
      <c r="C260" t="s">
        <v>904</v>
      </c>
      <c r="D260" t="s">
        <v>728</v>
      </c>
      <c r="E260" t="s">
        <v>618</v>
      </c>
      <c r="F260" t="s">
        <v>596</v>
      </c>
      <c r="G260" t="s">
        <v>729</v>
      </c>
      <c r="H260" t="s">
        <v>826</v>
      </c>
      <c r="I260" t="s">
        <v>61</v>
      </c>
      <c r="J260" t="s">
        <v>223</v>
      </c>
      <c r="K260" t="s">
        <v>348</v>
      </c>
      <c r="L260" t="s">
        <v>606</v>
      </c>
      <c r="M260">
        <v>0</v>
      </c>
      <c r="N260">
        <v>0.32</v>
      </c>
      <c r="O260" t="s">
        <v>927</v>
      </c>
    </row>
    <row r="261" spans="1:15" hidden="1" x14ac:dyDescent="0.35">
      <c r="A261" t="s">
        <v>902</v>
      </c>
      <c r="B261" t="s">
        <v>903</v>
      </c>
      <c r="C261" t="s">
        <v>904</v>
      </c>
      <c r="D261" t="s">
        <v>728</v>
      </c>
      <c r="E261" t="s">
        <v>618</v>
      </c>
      <c r="F261" t="s">
        <v>597</v>
      </c>
      <c r="G261" t="s">
        <v>731</v>
      </c>
      <c r="H261" t="s">
        <v>827</v>
      </c>
      <c r="I261" t="s">
        <v>95</v>
      </c>
      <c r="J261" t="s">
        <v>258</v>
      </c>
      <c r="K261" t="s">
        <v>348</v>
      </c>
      <c r="L261" t="s">
        <v>606</v>
      </c>
      <c r="M261">
        <v>0</v>
      </c>
      <c r="N261">
        <v>8.5999999999999993E-2</v>
      </c>
      <c r="O261" t="s">
        <v>927</v>
      </c>
    </row>
    <row r="262" spans="1:15" hidden="1" x14ac:dyDescent="0.35">
      <c r="A262" t="s">
        <v>902</v>
      </c>
      <c r="B262" t="s">
        <v>903</v>
      </c>
      <c r="C262" t="s">
        <v>904</v>
      </c>
      <c r="D262" t="s">
        <v>728</v>
      </c>
      <c r="E262" t="s">
        <v>618</v>
      </c>
      <c r="F262" t="s">
        <v>596</v>
      </c>
      <c r="G262" t="s">
        <v>729</v>
      </c>
      <c r="H262" t="s">
        <v>828</v>
      </c>
      <c r="I262" t="s">
        <v>6</v>
      </c>
      <c r="J262" t="s">
        <v>176</v>
      </c>
      <c r="K262" t="s">
        <v>348</v>
      </c>
      <c r="L262" t="s">
        <v>606</v>
      </c>
      <c r="M262">
        <v>0</v>
      </c>
      <c r="N262">
        <v>0.16</v>
      </c>
      <c r="O262" t="s">
        <v>927</v>
      </c>
    </row>
    <row r="263" spans="1:15" hidden="1" x14ac:dyDescent="0.35">
      <c r="A263" t="s">
        <v>902</v>
      </c>
      <c r="B263" t="s">
        <v>903</v>
      </c>
      <c r="C263" t="s">
        <v>904</v>
      </c>
      <c r="D263" t="s">
        <v>728</v>
      </c>
      <c r="E263" t="s">
        <v>618</v>
      </c>
      <c r="F263" t="s">
        <v>597</v>
      </c>
      <c r="G263" t="s">
        <v>731</v>
      </c>
      <c r="H263" t="s">
        <v>829</v>
      </c>
      <c r="I263" t="s">
        <v>127</v>
      </c>
      <c r="J263" t="s">
        <v>291</v>
      </c>
      <c r="K263" t="s">
        <v>348</v>
      </c>
      <c r="L263" t="s">
        <v>606</v>
      </c>
      <c r="M263">
        <v>0</v>
      </c>
      <c r="N263">
        <v>1.6E-2</v>
      </c>
      <c r="O263" t="s">
        <v>927</v>
      </c>
    </row>
    <row r="264" spans="1:15" hidden="1" x14ac:dyDescent="0.35">
      <c r="A264" t="s">
        <v>902</v>
      </c>
      <c r="B264" t="s">
        <v>903</v>
      </c>
      <c r="C264" t="s">
        <v>904</v>
      </c>
      <c r="D264" t="s">
        <v>728</v>
      </c>
      <c r="E264" t="s">
        <v>618</v>
      </c>
      <c r="F264" t="s">
        <v>597</v>
      </c>
      <c r="G264" t="s">
        <v>731</v>
      </c>
      <c r="H264" t="s">
        <v>830</v>
      </c>
      <c r="I264" t="s">
        <v>115</v>
      </c>
      <c r="J264" t="s">
        <v>279</v>
      </c>
      <c r="K264" t="s">
        <v>349</v>
      </c>
      <c r="M264">
        <v>0.93300000000000005</v>
      </c>
      <c r="N264">
        <v>1.2999999999999999E-2</v>
      </c>
      <c r="O264" t="s">
        <v>927</v>
      </c>
    </row>
    <row r="265" spans="1:15" hidden="1" x14ac:dyDescent="0.35">
      <c r="A265" t="s">
        <v>902</v>
      </c>
      <c r="B265" t="s">
        <v>903</v>
      </c>
      <c r="C265" t="s">
        <v>904</v>
      </c>
      <c r="D265" t="s">
        <v>728</v>
      </c>
      <c r="E265" t="s">
        <v>618</v>
      </c>
      <c r="F265" t="s">
        <v>597</v>
      </c>
      <c r="G265" t="s">
        <v>731</v>
      </c>
      <c r="H265" t="s">
        <v>831</v>
      </c>
      <c r="I265" t="s">
        <v>123</v>
      </c>
      <c r="J265" t="s">
        <v>287</v>
      </c>
      <c r="K265" t="s">
        <v>349</v>
      </c>
      <c r="M265">
        <v>1.9400000000000001E-3</v>
      </c>
      <c r="N265">
        <v>7.6E-3</v>
      </c>
      <c r="O265" t="s">
        <v>927</v>
      </c>
    </row>
    <row r="266" spans="1:15" hidden="1" x14ac:dyDescent="0.35">
      <c r="A266" t="s">
        <v>902</v>
      </c>
      <c r="B266" t="s">
        <v>903</v>
      </c>
      <c r="C266" t="s">
        <v>904</v>
      </c>
      <c r="D266" t="s">
        <v>728</v>
      </c>
      <c r="E266" t="s">
        <v>618</v>
      </c>
      <c r="F266" t="s">
        <v>597</v>
      </c>
      <c r="G266" t="s">
        <v>731</v>
      </c>
      <c r="H266" t="s">
        <v>832</v>
      </c>
      <c r="I266" t="s">
        <v>124</v>
      </c>
      <c r="J266" t="s">
        <v>288</v>
      </c>
      <c r="K266" t="s">
        <v>349</v>
      </c>
      <c r="M266">
        <v>1.06E-2</v>
      </c>
      <c r="N266">
        <v>1.0999999999999999E-2</v>
      </c>
      <c r="O266" t="s">
        <v>927</v>
      </c>
    </row>
    <row r="267" spans="1:15" hidden="1" x14ac:dyDescent="0.35">
      <c r="A267" t="s">
        <v>902</v>
      </c>
      <c r="B267" t="s">
        <v>903</v>
      </c>
      <c r="C267" t="s">
        <v>904</v>
      </c>
      <c r="D267" t="s">
        <v>728</v>
      </c>
      <c r="E267" t="s">
        <v>618</v>
      </c>
      <c r="F267" t="s">
        <v>597</v>
      </c>
      <c r="G267" t="s">
        <v>731</v>
      </c>
      <c r="H267" t="s">
        <v>833</v>
      </c>
      <c r="I267" t="s">
        <v>143</v>
      </c>
      <c r="J267" t="s">
        <v>309</v>
      </c>
      <c r="K267" t="s">
        <v>348</v>
      </c>
      <c r="L267" t="s">
        <v>606</v>
      </c>
      <c r="M267">
        <v>0</v>
      </c>
      <c r="N267">
        <v>5.1999999999999998E-2</v>
      </c>
      <c r="O267" t="s">
        <v>927</v>
      </c>
    </row>
    <row r="268" spans="1:15" hidden="1" x14ac:dyDescent="0.35">
      <c r="A268" t="s">
        <v>902</v>
      </c>
      <c r="B268" t="s">
        <v>903</v>
      </c>
      <c r="C268" t="s">
        <v>904</v>
      </c>
      <c r="D268" t="s">
        <v>728</v>
      </c>
      <c r="E268" t="s">
        <v>618</v>
      </c>
      <c r="F268" t="s">
        <v>596</v>
      </c>
      <c r="G268" t="s">
        <v>729</v>
      </c>
      <c r="H268" t="s">
        <v>834</v>
      </c>
      <c r="I268" t="s">
        <v>62</v>
      </c>
      <c r="J268" t="s">
        <v>224</v>
      </c>
      <c r="K268" t="s">
        <v>348</v>
      </c>
      <c r="L268" t="s">
        <v>606</v>
      </c>
      <c r="M268">
        <v>0</v>
      </c>
      <c r="N268">
        <v>0.08</v>
      </c>
      <c r="O268" t="s">
        <v>927</v>
      </c>
    </row>
    <row r="269" spans="1:15" hidden="1" x14ac:dyDescent="0.35">
      <c r="A269" t="s">
        <v>902</v>
      </c>
      <c r="B269" t="s">
        <v>903</v>
      </c>
      <c r="C269" t="s">
        <v>904</v>
      </c>
      <c r="D269" t="s">
        <v>728</v>
      </c>
      <c r="E269" t="s">
        <v>618</v>
      </c>
      <c r="F269" t="s">
        <v>597</v>
      </c>
      <c r="G269" t="s">
        <v>731</v>
      </c>
      <c r="H269" t="s">
        <v>835</v>
      </c>
      <c r="I269" t="s">
        <v>134</v>
      </c>
      <c r="J269" t="s">
        <v>299</v>
      </c>
      <c r="K269" t="s">
        <v>349</v>
      </c>
      <c r="M269">
        <v>0.30199999999999999</v>
      </c>
      <c r="N269">
        <v>0.08</v>
      </c>
      <c r="O269" t="s">
        <v>927</v>
      </c>
    </row>
    <row r="270" spans="1:15" hidden="1" x14ac:dyDescent="0.35">
      <c r="A270" t="s">
        <v>902</v>
      </c>
      <c r="B270" t="s">
        <v>903</v>
      </c>
      <c r="C270" t="s">
        <v>904</v>
      </c>
      <c r="D270" t="s">
        <v>728</v>
      </c>
      <c r="E270" t="s">
        <v>618</v>
      </c>
      <c r="F270" t="s">
        <v>596</v>
      </c>
      <c r="G270" t="s">
        <v>729</v>
      </c>
      <c r="H270" t="s">
        <v>836</v>
      </c>
      <c r="I270" t="s">
        <v>175</v>
      </c>
      <c r="J270" t="s">
        <v>343</v>
      </c>
      <c r="K270" t="s">
        <v>349</v>
      </c>
      <c r="L270" t="s">
        <v>607</v>
      </c>
      <c r="M270">
        <v>3.0000000000000009E-2</v>
      </c>
      <c r="N270">
        <v>0.04</v>
      </c>
      <c r="O270" t="s">
        <v>927</v>
      </c>
    </row>
    <row r="271" spans="1:15" hidden="1" x14ac:dyDescent="0.35">
      <c r="A271" t="s">
        <v>902</v>
      </c>
      <c r="B271" t="s">
        <v>903</v>
      </c>
      <c r="C271" t="s">
        <v>904</v>
      </c>
      <c r="D271" t="s">
        <v>728</v>
      </c>
      <c r="E271" t="s">
        <v>618</v>
      </c>
      <c r="F271" t="s">
        <v>597</v>
      </c>
      <c r="G271" t="s">
        <v>731</v>
      </c>
      <c r="H271" t="s">
        <v>837</v>
      </c>
      <c r="I271" t="s">
        <v>141</v>
      </c>
      <c r="J271" t="s">
        <v>307</v>
      </c>
      <c r="K271" t="s">
        <v>349</v>
      </c>
      <c r="M271">
        <v>2.1000000000000001E-2</v>
      </c>
      <c r="N271">
        <v>2.7E-2</v>
      </c>
      <c r="O271" t="s">
        <v>927</v>
      </c>
    </row>
    <row r="272" spans="1:15" hidden="1" x14ac:dyDescent="0.35">
      <c r="A272" t="s">
        <v>902</v>
      </c>
      <c r="B272" t="s">
        <v>903</v>
      </c>
      <c r="C272" t="s">
        <v>904</v>
      </c>
      <c r="D272" t="s">
        <v>728</v>
      </c>
      <c r="E272" t="s">
        <v>618</v>
      </c>
      <c r="F272" t="s">
        <v>597</v>
      </c>
      <c r="G272" t="s">
        <v>731</v>
      </c>
      <c r="H272" t="s">
        <v>838</v>
      </c>
      <c r="I272" t="s">
        <v>91</v>
      </c>
      <c r="J272" t="s">
        <v>253</v>
      </c>
      <c r="K272" t="s">
        <v>348</v>
      </c>
      <c r="L272" t="s">
        <v>606</v>
      </c>
      <c r="M272">
        <v>0</v>
      </c>
      <c r="N272">
        <v>0.08</v>
      </c>
      <c r="O272" t="s">
        <v>927</v>
      </c>
    </row>
    <row r="273" spans="1:15" hidden="1" x14ac:dyDescent="0.35">
      <c r="A273" t="s">
        <v>902</v>
      </c>
      <c r="B273" t="s">
        <v>903</v>
      </c>
      <c r="C273" t="s">
        <v>904</v>
      </c>
      <c r="D273" t="s">
        <v>728</v>
      </c>
      <c r="E273" t="s">
        <v>618</v>
      </c>
      <c r="F273" t="s">
        <v>596</v>
      </c>
      <c r="G273" t="s">
        <v>729</v>
      </c>
      <c r="H273" t="s">
        <v>839</v>
      </c>
      <c r="I273" t="s">
        <v>38</v>
      </c>
      <c r="J273" t="s">
        <v>717</v>
      </c>
      <c r="K273" t="s">
        <v>349</v>
      </c>
      <c r="M273">
        <v>0.02</v>
      </c>
      <c r="N273">
        <v>0.04</v>
      </c>
      <c r="O273" t="s">
        <v>927</v>
      </c>
    </row>
    <row r="274" spans="1:15" hidden="1" x14ac:dyDescent="0.35">
      <c r="A274" t="s">
        <v>902</v>
      </c>
      <c r="B274" t="s">
        <v>903</v>
      </c>
      <c r="C274" t="s">
        <v>904</v>
      </c>
      <c r="D274" t="s">
        <v>728</v>
      </c>
      <c r="E274" t="s">
        <v>618</v>
      </c>
      <c r="F274" t="s">
        <v>597</v>
      </c>
      <c r="G274" t="s">
        <v>731</v>
      </c>
      <c r="H274" t="s">
        <v>840</v>
      </c>
      <c r="I274" t="s">
        <v>156</v>
      </c>
      <c r="J274" t="s">
        <v>325</v>
      </c>
      <c r="K274" t="s">
        <v>348</v>
      </c>
      <c r="L274" t="s">
        <v>606</v>
      </c>
      <c r="M274">
        <v>0</v>
      </c>
      <c r="N274">
        <v>0.02</v>
      </c>
      <c r="O274" t="s">
        <v>927</v>
      </c>
    </row>
    <row r="275" spans="1:15" hidden="1" x14ac:dyDescent="0.35">
      <c r="A275" t="s">
        <v>902</v>
      </c>
      <c r="B275" t="s">
        <v>903</v>
      </c>
      <c r="C275" t="s">
        <v>904</v>
      </c>
      <c r="D275" t="s">
        <v>728</v>
      </c>
      <c r="E275" t="s">
        <v>618</v>
      </c>
      <c r="F275" t="s">
        <v>597</v>
      </c>
      <c r="G275" t="s">
        <v>731</v>
      </c>
      <c r="H275" t="s">
        <v>842</v>
      </c>
      <c r="I275" t="s">
        <v>164</v>
      </c>
      <c r="J275" t="s">
        <v>333</v>
      </c>
      <c r="K275" t="s">
        <v>348</v>
      </c>
      <c r="L275" t="s">
        <v>606</v>
      </c>
      <c r="M275">
        <v>0</v>
      </c>
      <c r="N275">
        <v>0.28999999999999998</v>
      </c>
      <c r="O275" t="s">
        <v>927</v>
      </c>
    </row>
    <row r="276" spans="1:15" hidden="1" x14ac:dyDescent="0.35">
      <c r="A276" t="s">
        <v>906</v>
      </c>
      <c r="B276" t="s">
        <v>585</v>
      </c>
      <c r="C276" t="s">
        <v>907</v>
      </c>
      <c r="D276" t="s">
        <v>728</v>
      </c>
      <c r="E276" t="s">
        <v>618</v>
      </c>
      <c r="F276" t="s">
        <v>597</v>
      </c>
      <c r="G276" t="s">
        <v>731</v>
      </c>
      <c r="H276" t="s">
        <v>843</v>
      </c>
      <c r="I276" t="s">
        <v>116</v>
      </c>
      <c r="J276" t="s">
        <v>280</v>
      </c>
      <c r="K276" t="s">
        <v>349</v>
      </c>
      <c r="L276" t="s">
        <v>607</v>
      </c>
      <c r="M276">
        <v>0.156</v>
      </c>
      <c r="N276">
        <v>5.8000000000000003E-2</v>
      </c>
      <c r="O276" t="s">
        <v>927</v>
      </c>
    </row>
    <row r="277" spans="1:15" hidden="1" x14ac:dyDescent="0.35">
      <c r="A277" t="s">
        <v>902</v>
      </c>
      <c r="B277" t="s">
        <v>903</v>
      </c>
      <c r="C277" t="s">
        <v>904</v>
      </c>
      <c r="D277" t="s">
        <v>728</v>
      </c>
      <c r="E277" t="s">
        <v>618</v>
      </c>
      <c r="F277" t="s">
        <v>597</v>
      </c>
      <c r="G277" t="s">
        <v>731</v>
      </c>
      <c r="H277" t="s">
        <v>844</v>
      </c>
      <c r="I277" t="s">
        <v>107</v>
      </c>
      <c r="J277" t="s">
        <v>270</v>
      </c>
      <c r="K277" t="s">
        <v>348</v>
      </c>
      <c r="L277" t="s">
        <v>606</v>
      </c>
      <c r="M277">
        <v>0</v>
      </c>
      <c r="N277">
        <v>0.08</v>
      </c>
      <c r="O277" t="s">
        <v>927</v>
      </c>
    </row>
    <row r="278" spans="1:15" hidden="1" x14ac:dyDescent="0.35">
      <c r="A278" t="s">
        <v>902</v>
      </c>
      <c r="B278" t="s">
        <v>903</v>
      </c>
      <c r="C278" t="s">
        <v>904</v>
      </c>
      <c r="D278" t="s">
        <v>728</v>
      </c>
      <c r="E278" t="s">
        <v>618</v>
      </c>
      <c r="F278" t="s">
        <v>597</v>
      </c>
      <c r="G278" t="s">
        <v>731</v>
      </c>
      <c r="H278" t="s">
        <v>845</v>
      </c>
      <c r="I278" t="s">
        <v>170</v>
      </c>
      <c r="J278" t="s">
        <v>339</v>
      </c>
      <c r="K278" t="s">
        <v>348</v>
      </c>
      <c r="L278" t="s">
        <v>606</v>
      </c>
      <c r="M278">
        <v>0</v>
      </c>
      <c r="N278">
        <v>0.02</v>
      </c>
      <c r="O278" t="s">
        <v>927</v>
      </c>
    </row>
    <row r="279" spans="1:15" hidden="1" x14ac:dyDescent="0.35">
      <c r="A279" t="s">
        <v>902</v>
      </c>
      <c r="B279" t="s">
        <v>903</v>
      </c>
      <c r="C279" t="s">
        <v>904</v>
      </c>
      <c r="D279" t="s">
        <v>728</v>
      </c>
      <c r="E279" t="s">
        <v>618</v>
      </c>
      <c r="F279" t="s">
        <v>597</v>
      </c>
      <c r="G279" t="s">
        <v>731</v>
      </c>
      <c r="H279" t="s">
        <v>846</v>
      </c>
      <c r="I279" t="s">
        <v>70</v>
      </c>
      <c r="J279" t="s">
        <v>232</v>
      </c>
      <c r="K279" t="s">
        <v>348</v>
      </c>
      <c r="L279" t="s">
        <v>606</v>
      </c>
      <c r="M279">
        <v>0</v>
      </c>
      <c r="N279">
        <v>0.02</v>
      </c>
      <c r="O279" t="s">
        <v>927</v>
      </c>
    </row>
    <row r="280" spans="1:15" hidden="1" x14ac:dyDescent="0.35">
      <c r="A280" t="s">
        <v>902</v>
      </c>
      <c r="B280" t="s">
        <v>903</v>
      </c>
      <c r="C280" t="s">
        <v>904</v>
      </c>
      <c r="D280" t="s">
        <v>728</v>
      </c>
      <c r="E280" t="s">
        <v>618</v>
      </c>
      <c r="F280" t="s">
        <v>597</v>
      </c>
      <c r="G280" t="s">
        <v>731</v>
      </c>
      <c r="H280" t="s">
        <v>847</v>
      </c>
      <c r="I280" t="s">
        <v>85</v>
      </c>
      <c r="J280" t="s">
        <v>247</v>
      </c>
      <c r="K280" t="s">
        <v>348</v>
      </c>
      <c r="L280" t="s">
        <v>606</v>
      </c>
      <c r="M280">
        <v>0</v>
      </c>
      <c r="N280">
        <v>0.08</v>
      </c>
      <c r="O280" t="s">
        <v>927</v>
      </c>
    </row>
    <row r="281" spans="1:15" hidden="1" x14ac:dyDescent="0.35">
      <c r="A281" t="s">
        <v>902</v>
      </c>
      <c r="B281" t="s">
        <v>903</v>
      </c>
      <c r="C281" t="s">
        <v>904</v>
      </c>
      <c r="D281" t="s">
        <v>728</v>
      </c>
      <c r="E281" t="s">
        <v>618</v>
      </c>
      <c r="F281" t="s">
        <v>597</v>
      </c>
      <c r="G281" t="s">
        <v>731</v>
      </c>
      <c r="H281" t="s">
        <v>848</v>
      </c>
      <c r="I281" t="s">
        <v>149</v>
      </c>
      <c r="J281" t="s">
        <v>315</v>
      </c>
      <c r="K281" t="s">
        <v>348</v>
      </c>
      <c r="L281" t="s">
        <v>606</v>
      </c>
      <c r="M281">
        <v>0</v>
      </c>
      <c r="N281">
        <v>0.08</v>
      </c>
      <c r="O281" t="s">
        <v>927</v>
      </c>
    </row>
    <row r="282" spans="1:15" hidden="1" x14ac:dyDescent="0.35">
      <c r="A282" t="s">
        <v>902</v>
      </c>
      <c r="B282" t="s">
        <v>903</v>
      </c>
      <c r="C282" t="s">
        <v>904</v>
      </c>
      <c r="D282" t="s">
        <v>728</v>
      </c>
      <c r="E282" t="s">
        <v>618</v>
      </c>
      <c r="F282" t="s">
        <v>597</v>
      </c>
      <c r="G282" t="s">
        <v>731</v>
      </c>
      <c r="H282" t="s">
        <v>849</v>
      </c>
      <c r="I282" t="s">
        <v>157</v>
      </c>
      <c r="J282" t="s">
        <v>326</v>
      </c>
      <c r="K282" t="s">
        <v>348</v>
      </c>
      <c r="L282" t="s">
        <v>606</v>
      </c>
      <c r="M282">
        <v>0</v>
      </c>
      <c r="N282">
        <v>8.6E-3</v>
      </c>
      <c r="O282" t="s">
        <v>927</v>
      </c>
    </row>
    <row r="283" spans="1:15" hidden="1" x14ac:dyDescent="0.35">
      <c r="A283" t="s">
        <v>902</v>
      </c>
      <c r="B283" t="s">
        <v>903</v>
      </c>
      <c r="C283" t="s">
        <v>904</v>
      </c>
      <c r="D283" t="s">
        <v>728</v>
      </c>
      <c r="E283" t="s">
        <v>618</v>
      </c>
      <c r="F283" t="s">
        <v>597</v>
      </c>
      <c r="G283" t="s">
        <v>731</v>
      </c>
      <c r="H283" t="s">
        <v>850</v>
      </c>
      <c r="I283" t="s">
        <v>473</v>
      </c>
      <c r="J283" t="s">
        <v>298</v>
      </c>
      <c r="K283" t="s">
        <v>348</v>
      </c>
      <c r="L283" t="s">
        <v>606</v>
      </c>
      <c r="M283">
        <v>0</v>
      </c>
      <c r="N283">
        <v>1.6E-2</v>
      </c>
      <c r="O283" t="s">
        <v>927</v>
      </c>
    </row>
    <row r="284" spans="1:15" hidden="1" x14ac:dyDescent="0.35">
      <c r="A284" t="s">
        <v>902</v>
      </c>
      <c r="B284" t="s">
        <v>903</v>
      </c>
      <c r="C284" t="s">
        <v>904</v>
      </c>
      <c r="D284" t="s">
        <v>728</v>
      </c>
      <c r="E284" t="s">
        <v>618</v>
      </c>
      <c r="F284" t="s">
        <v>597</v>
      </c>
      <c r="G284" t="s">
        <v>731</v>
      </c>
      <c r="H284" t="s">
        <v>851</v>
      </c>
      <c r="I284" t="s">
        <v>133</v>
      </c>
      <c r="J284" t="s">
        <v>297</v>
      </c>
      <c r="K284" t="s">
        <v>348</v>
      </c>
      <c r="L284" t="s">
        <v>606</v>
      </c>
      <c r="M284">
        <v>0</v>
      </c>
      <c r="N284">
        <v>1.4999999999999999E-2</v>
      </c>
      <c r="O284" t="s">
        <v>927</v>
      </c>
    </row>
    <row r="285" spans="1:15" hidden="1" x14ac:dyDescent="0.35">
      <c r="A285" t="s">
        <v>902</v>
      </c>
      <c r="B285" t="s">
        <v>903</v>
      </c>
      <c r="C285" t="s">
        <v>904</v>
      </c>
      <c r="D285" t="s">
        <v>728</v>
      </c>
      <c r="E285" t="s">
        <v>618</v>
      </c>
      <c r="F285" t="s">
        <v>597</v>
      </c>
      <c r="G285" t="s">
        <v>731</v>
      </c>
      <c r="H285" t="s">
        <v>852</v>
      </c>
      <c r="I285" t="s">
        <v>99</v>
      </c>
      <c r="J285" t="s">
        <v>262</v>
      </c>
      <c r="K285" t="s">
        <v>348</v>
      </c>
      <c r="L285" t="s">
        <v>606</v>
      </c>
      <c r="M285">
        <v>0</v>
      </c>
      <c r="N285">
        <v>0.22600000000000001</v>
      </c>
      <c r="O285" t="s">
        <v>927</v>
      </c>
    </row>
    <row r="286" spans="1:15" hidden="1" x14ac:dyDescent="0.35">
      <c r="A286" t="s">
        <v>902</v>
      </c>
      <c r="B286" t="s">
        <v>903</v>
      </c>
      <c r="C286" t="s">
        <v>904</v>
      </c>
      <c r="D286" t="s">
        <v>728</v>
      </c>
      <c r="E286" t="s">
        <v>618</v>
      </c>
      <c r="F286" t="s">
        <v>597</v>
      </c>
      <c r="G286" t="s">
        <v>731</v>
      </c>
      <c r="H286" t="s">
        <v>853</v>
      </c>
      <c r="I286" t="s">
        <v>118</v>
      </c>
      <c r="J286" t="s">
        <v>282</v>
      </c>
      <c r="K286" t="s">
        <v>349</v>
      </c>
      <c r="M286">
        <v>5.9699999999999996E-3</v>
      </c>
      <c r="N286">
        <v>2.5000000000000001E-2</v>
      </c>
      <c r="O286" t="s">
        <v>927</v>
      </c>
    </row>
    <row r="287" spans="1:15" hidden="1" x14ac:dyDescent="0.35">
      <c r="A287" t="s">
        <v>902</v>
      </c>
      <c r="B287" t="s">
        <v>903</v>
      </c>
      <c r="C287" t="s">
        <v>904</v>
      </c>
      <c r="D287" t="s">
        <v>728</v>
      </c>
      <c r="E287" t="s">
        <v>618</v>
      </c>
      <c r="F287" t="s">
        <v>597</v>
      </c>
      <c r="G287" t="s">
        <v>731</v>
      </c>
      <c r="H287" t="s">
        <v>854</v>
      </c>
      <c r="I287" t="s">
        <v>144</v>
      </c>
      <c r="J287" t="s">
        <v>310</v>
      </c>
      <c r="K287" t="s">
        <v>348</v>
      </c>
      <c r="L287" t="s">
        <v>606</v>
      </c>
      <c r="M287">
        <v>0</v>
      </c>
      <c r="N287">
        <v>0.26400000000000001</v>
      </c>
      <c r="O287" t="s">
        <v>927</v>
      </c>
    </row>
    <row r="288" spans="1:15" hidden="1" x14ac:dyDescent="0.35">
      <c r="A288" t="s">
        <v>902</v>
      </c>
      <c r="B288" t="s">
        <v>903</v>
      </c>
      <c r="C288" t="s">
        <v>904</v>
      </c>
      <c r="D288" t="s">
        <v>728</v>
      </c>
      <c r="E288" t="s">
        <v>618</v>
      </c>
      <c r="F288" t="s">
        <v>596</v>
      </c>
      <c r="G288" t="s">
        <v>729</v>
      </c>
      <c r="H288" t="s">
        <v>855</v>
      </c>
      <c r="I288" t="s">
        <v>171</v>
      </c>
      <c r="J288" t="s">
        <v>340</v>
      </c>
      <c r="K288" t="s">
        <v>348</v>
      </c>
      <c r="L288" t="s">
        <v>606</v>
      </c>
      <c r="M288">
        <v>0</v>
      </c>
      <c r="N288">
        <v>0.08</v>
      </c>
      <c r="O288" t="s">
        <v>927</v>
      </c>
    </row>
    <row r="289" spans="1:15" hidden="1" x14ac:dyDescent="0.35">
      <c r="A289" t="s">
        <v>902</v>
      </c>
      <c r="B289" t="s">
        <v>903</v>
      </c>
      <c r="C289" t="s">
        <v>904</v>
      </c>
      <c r="D289" t="s">
        <v>728</v>
      </c>
      <c r="E289" t="s">
        <v>618</v>
      </c>
      <c r="F289" t="s">
        <v>597</v>
      </c>
      <c r="G289" t="s">
        <v>731</v>
      </c>
      <c r="H289" t="s">
        <v>856</v>
      </c>
      <c r="I289" t="s">
        <v>166</v>
      </c>
      <c r="J289" t="s">
        <v>335</v>
      </c>
      <c r="K289" t="s">
        <v>348</v>
      </c>
      <c r="L289" t="s">
        <v>606</v>
      </c>
      <c r="M289">
        <v>0</v>
      </c>
      <c r="N289">
        <v>0.08</v>
      </c>
      <c r="O289" t="s">
        <v>927</v>
      </c>
    </row>
    <row r="290" spans="1:15" hidden="1" x14ac:dyDescent="0.35">
      <c r="A290" t="s">
        <v>902</v>
      </c>
      <c r="B290" t="s">
        <v>903</v>
      </c>
      <c r="C290" t="s">
        <v>904</v>
      </c>
      <c r="D290" t="s">
        <v>728</v>
      </c>
      <c r="E290" t="s">
        <v>618</v>
      </c>
      <c r="F290" t="s">
        <v>596</v>
      </c>
      <c r="G290" t="s">
        <v>729</v>
      </c>
      <c r="H290" t="s">
        <v>857</v>
      </c>
      <c r="I290" t="s">
        <v>24</v>
      </c>
      <c r="J290" t="s">
        <v>193</v>
      </c>
      <c r="K290" t="s">
        <v>348</v>
      </c>
      <c r="L290" t="s">
        <v>606</v>
      </c>
      <c r="M290">
        <v>0</v>
      </c>
      <c r="N290">
        <v>1.6</v>
      </c>
      <c r="O290" t="s">
        <v>927</v>
      </c>
    </row>
    <row r="291" spans="1:15" hidden="1" x14ac:dyDescent="0.35">
      <c r="A291" t="s">
        <v>902</v>
      </c>
      <c r="B291" t="s">
        <v>903</v>
      </c>
      <c r="C291" t="s">
        <v>904</v>
      </c>
      <c r="D291" t="s">
        <v>728</v>
      </c>
      <c r="E291" t="s">
        <v>618</v>
      </c>
      <c r="F291" t="s">
        <v>597</v>
      </c>
      <c r="G291" t="s">
        <v>731</v>
      </c>
      <c r="H291" t="s">
        <v>858</v>
      </c>
      <c r="I291" t="s">
        <v>516</v>
      </c>
      <c r="J291" t="s">
        <v>271</v>
      </c>
      <c r="K291" t="s">
        <v>348</v>
      </c>
      <c r="L291" t="s">
        <v>606</v>
      </c>
      <c r="M291">
        <v>0</v>
      </c>
      <c r="N291">
        <v>9.4000000000000004E-3</v>
      </c>
      <c r="O291" t="s">
        <v>927</v>
      </c>
    </row>
    <row r="292" spans="1:15" hidden="1" x14ac:dyDescent="0.35">
      <c r="A292" t="s">
        <v>902</v>
      </c>
      <c r="B292" t="s">
        <v>903</v>
      </c>
      <c r="C292" t="s">
        <v>904</v>
      </c>
      <c r="D292" t="s">
        <v>728</v>
      </c>
      <c r="E292" t="s">
        <v>618</v>
      </c>
      <c r="F292" t="s">
        <v>596</v>
      </c>
      <c r="G292" t="s">
        <v>729</v>
      </c>
      <c r="H292" t="s">
        <v>859</v>
      </c>
      <c r="I292" t="s">
        <v>17</v>
      </c>
      <c r="J292" t="s">
        <v>187</v>
      </c>
      <c r="K292" t="s">
        <v>349</v>
      </c>
      <c r="M292">
        <v>0.03</v>
      </c>
      <c r="N292">
        <v>0.02</v>
      </c>
      <c r="O292" t="s">
        <v>927</v>
      </c>
    </row>
    <row r="293" spans="1:15" hidden="1" x14ac:dyDescent="0.35">
      <c r="A293" t="s">
        <v>902</v>
      </c>
      <c r="B293" t="s">
        <v>903</v>
      </c>
      <c r="C293" t="s">
        <v>904</v>
      </c>
      <c r="D293" t="s">
        <v>728</v>
      </c>
      <c r="E293" t="s">
        <v>618</v>
      </c>
      <c r="F293" t="s">
        <v>597</v>
      </c>
      <c r="G293" t="s">
        <v>731</v>
      </c>
      <c r="H293" t="s">
        <v>860</v>
      </c>
      <c r="I293" t="s">
        <v>158</v>
      </c>
      <c r="J293" t="s">
        <v>327</v>
      </c>
      <c r="K293" t="s">
        <v>348</v>
      </c>
      <c r="L293" t="s">
        <v>606</v>
      </c>
      <c r="M293">
        <v>0</v>
      </c>
      <c r="N293">
        <v>1.2999999999999999E-2</v>
      </c>
      <c r="O293" t="s">
        <v>927</v>
      </c>
    </row>
    <row r="294" spans="1:15" hidden="1" x14ac:dyDescent="0.35">
      <c r="A294" t="s">
        <v>902</v>
      </c>
      <c r="B294" t="s">
        <v>903</v>
      </c>
      <c r="C294" t="s">
        <v>904</v>
      </c>
      <c r="D294" t="s">
        <v>728</v>
      </c>
      <c r="E294" t="s">
        <v>618</v>
      </c>
      <c r="F294" t="s">
        <v>597</v>
      </c>
      <c r="G294" t="s">
        <v>731</v>
      </c>
      <c r="H294" t="s">
        <v>861</v>
      </c>
      <c r="I294" t="s">
        <v>119</v>
      </c>
      <c r="J294" t="s">
        <v>283</v>
      </c>
      <c r="K294" t="s">
        <v>348</v>
      </c>
      <c r="L294" t="s">
        <v>606</v>
      </c>
      <c r="M294">
        <v>0</v>
      </c>
      <c r="N294">
        <v>3.1E-2</v>
      </c>
      <c r="O294" t="s">
        <v>927</v>
      </c>
    </row>
    <row r="295" spans="1:15" hidden="1" x14ac:dyDescent="0.35">
      <c r="A295" t="s">
        <v>902</v>
      </c>
      <c r="B295" t="s">
        <v>903</v>
      </c>
      <c r="C295" t="s">
        <v>904</v>
      </c>
      <c r="D295" t="s">
        <v>728</v>
      </c>
      <c r="E295" t="s">
        <v>618</v>
      </c>
      <c r="F295" t="s">
        <v>596</v>
      </c>
      <c r="G295" t="s">
        <v>729</v>
      </c>
      <c r="H295" t="s">
        <v>862</v>
      </c>
      <c r="I295" t="s">
        <v>21</v>
      </c>
      <c r="J295" t="s">
        <v>190</v>
      </c>
      <c r="K295" t="s">
        <v>348</v>
      </c>
      <c r="L295" t="s">
        <v>606</v>
      </c>
      <c r="M295">
        <v>0</v>
      </c>
      <c r="N295">
        <v>0.16</v>
      </c>
      <c r="O295" t="s">
        <v>927</v>
      </c>
    </row>
    <row r="296" spans="1:15" hidden="1" x14ac:dyDescent="0.35">
      <c r="A296" t="s">
        <v>902</v>
      </c>
      <c r="B296" t="s">
        <v>903</v>
      </c>
      <c r="C296" t="s">
        <v>904</v>
      </c>
      <c r="D296" t="s">
        <v>728</v>
      </c>
      <c r="E296" t="s">
        <v>618</v>
      </c>
      <c r="F296" t="s">
        <v>597</v>
      </c>
      <c r="G296" t="s">
        <v>731</v>
      </c>
      <c r="H296" t="s">
        <v>863</v>
      </c>
      <c r="I296" t="s">
        <v>96</v>
      </c>
      <c r="J296" t="s">
        <v>259</v>
      </c>
      <c r="K296" t="s">
        <v>348</v>
      </c>
      <c r="L296" t="s">
        <v>606</v>
      </c>
      <c r="M296">
        <v>0</v>
      </c>
      <c r="N296">
        <v>0.188</v>
      </c>
      <c r="O296" t="s">
        <v>927</v>
      </c>
    </row>
    <row r="297" spans="1:15" hidden="1" x14ac:dyDescent="0.35">
      <c r="A297" t="s">
        <v>902</v>
      </c>
      <c r="B297" t="s">
        <v>903</v>
      </c>
      <c r="C297" t="s">
        <v>904</v>
      </c>
      <c r="D297" t="s">
        <v>728</v>
      </c>
      <c r="E297" t="s">
        <v>618</v>
      </c>
      <c r="F297" t="s">
        <v>597</v>
      </c>
      <c r="G297" t="s">
        <v>731</v>
      </c>
      <c r="H297" t="s">
        <v>864</v>
      </c>
      <c r="I297" t="s">
        <v>71</v>
      </c>
      <c r="J297" t="s">
        <v>233</v>
      </c>
      <c r="K297" t="s">
        <v>349</v>
      </c>
      <c r="L297" t="s">
        <v>607</v>
      </c>
      <c r="M297">
        <v>2.7000000000000001E-3</v>
      </c>
      <c r="N297">
        <v>0.08</v>
      </c>
      <c r="O297" t="s">
        <v>927</v>
      </c>
    </row>
    <row r="298" spans="1:15" hidden="1" x14ac:dyDescent="0.35">
      <c r="A298" t="s">
        <v>902</v>
      </c>
      <c r="B298" t="s">
        <v>903</v>
      </c>
      <c r="C298" t="s">
        <v>904</v>
      </c>
      <c r="D298" t="s">
        <v>728</v>
      </c>
      <c r="E298" t="s">
        <v>618</v>
      </c>
      <c r="F298" t="s">
        <v>597</v>
      </c>
      <c r="G298" t="s">
        <v>731</v>
      </c>
      <c r="H298" t="s">
        <v>865</v>
      </c>
      <c r="I298" t="s">
        <v>109</v>
      </c>
      <c r="J298" t="s">
        <v>273</v>
      </c>
      <c r="K298" t="s">
        <v>348</v>
      </c>
      <c r="L298" t="s">
        <v>606</v>
      </c>
      <c r="M298">
        <v>0</v>
      </c>
      <c r="N298">
        <v>0.15</v>
      </c>
      <c r="O298" t="s">
        <v>927</v>
      </c>
    </row>
    <row r="299" spans="1:15" hidden="1" x14ac:dyDescent="0.35">
      <c r="A299" t="s">
        <v>902</v>
      </c>
      <c r="B299" t="s">
        <v>903</v>
      </c>
      <c r="C299" t="s">
        <v>904</v>
      </c>
      <c r="D299" t="s">
        <v>728</v>
      </c>
      <c r="E299" t="s">
        <v>618</v>
      </c>
      <c r="F299" t="s">
        <v>597</v>
      </c>
      <c r="G299" t="s">
        <v>731</v>
      </c>
      <c r="H299" t="s">
        <v>866</v>
      </c>
      <c r="I299" t="s">
        <v>97</v>
      </c>
      <c r="J299" t="s">
        <v>260</v>
      </c>
      <c r="K299" t="s">
        <v>348</v>
      </c>
      <c r="L299" t="s">
        <v>606</v>
      </c>
      <c r="M299">
        <v>0</v>
      </c>
      <c r="N299">
        <v>0.16800000000000001</v>
      </c>
      <c r="O299" t="s">
        <v>927</v>
      </c>
    </row>
    <row r="300" spans="1:15" hidden="1" x14ac:dyDescent="0.35">
      <c r="A300" t="s">
        <v>902</v>
      </c>
      <c r="B300" t="s">
        <v>903</v>
      </c>
      <c r="C300" t="s">
        <v>904</v>
      </c>
      <c r="D300" t="s">
        <v>728</v>
      </c>
      <c r="E300" t="s">
        <v>618</v>
      </c>
      <c r="F300" t="s">
        <v>597</v>
      </c>
      <c r="G300" t="s">
        <v>731</v>
      </c>
      <c r="H300" t="s">
        <v>867</v>
      </c>
      <c r="I300" t="s">
        <v>142</v>
      </c>
      <c r="J300" t="s">
        <v>308</v>
      </c>
      <c r="K300" t="s">
        <v>348</v>
      </c>
      <c r="L300" t="s">
        <v>606</v>
      </c>
      <c r="M300">
        <v>0</v>
      </c>
      <c r="N300">
        <v>0.08</v>
      </c>
      <c r="O300" t="s">
        <v>927</v>
      </c>
    </row>
    <row r="301" spans="1:15" hidden="1" x14ac:dyDescent="0.35">
      <c r="A301" t="s">
        <v>902</v>
      </c>
      <c r="B301" t="s">
        <v>903</v>
      </c>
      <c r="C301" t="s">
        <v>904</v>
      </c>
      <c r="D301" t="s">
        <v>728</v>
      </c>
      <c r="E301" t="s">
        <v>618</v>
      </c>
      <c r="F301" t="s">
        <v>596</v>
      </c>
      <c r="G301" t="s">
        <v>729</v>
      </c>
      <c r="H301" t="s">
        <v>868</v>
      </c>
      <c r="I301" t="s">
        <v>25</v>
      </c>
      <c r="J301" t="s">
        <v>194</v>
      </c>
      <c r="K301" t="s">
        <v>348</v>
      </c>
      <c r="L301" t="s">
        <v>606</v>
      </c>
      <c r="M301">
        <v>0</v>
      </c>
      <c r="N301">
        <v>0.16</v>
      </c>
      <c r="O301" t="s">
        <v>927</v>
      </c>
    </row>
    <row r="302" spans="1:15" hidden="1" x14ac:dyDescent="0.35">
      <c r="A302" t="s">
        <v>902</v>
      </c>
      <c r="B302" t="s">
        <v>903</v>
      </c>
      <c r="C302" t="s">
        <v>904</v>
      </c>
      <c r="D302" t="s">
        <v>728</v>
      </c>
      <c r="E302" t="s">
        <v>618</v>
      </c>
      <c r="F302" t="s">
        <v>597</v>
      </c>
      <c r="G302" t="s">
        <v>731</v>
      </c>
      <c r="H302" t="s">
        <v>869</v>
      </c>
      <c r="I302" t="s">
        <v>159</v>
      </c>
      <c r="J302" t="s">
        <v>328</v>
      </c>
      <c r="K302" t="s">
        <v>348</v>
      </c>
      <c r="L302" t="s">
        <v>606</v>
      </c>
      <c r="M302">
        <v>0</v>
      </c>
      <c r="N302">
        <v>1.7000000000000001E-2</v>
      </c>
      <c r="O302" t="s">
        <v>927</v>
      </c>
    </row>
    <row r="303" spans="1:15" hidden="1" x14ac:dyDescent="0.35">
      <c r="A303" t="s">
        <v>902</v>
      </c>
      <c r="B303" t="s">
        <v>903</v>
      </c>
      <c r="C303" t="s">
        <v>904</v>
      </c>
      <c r="D303" t="s">
        <v>728</v>
      </c>
      <c r="E303" t="s">
        <v>618</v>
      </c>
      <c r="F303" t="s">
        <v>597</v>
      </c>
      <c r="G303" t="s">
        <v>731</v>
      </c>
      <c r="H303" t="s">
        <v>870</v>
      </c>
      <c r="I303" t="s">
        <v>135</v>
      </c>
      <c r="J303" t="s">
        <v>301</v>
      </c>
      <c r="K303" t="s">
        <v>348</v>
      </c>
      <c r="L303" t="s">
        <v>606</v>
      </c>
      <c r="M303">
        <v>0</v>
      </c>
      <c r="N303">
        <v>2.5999999999999999E-2</v>
      </c>
      <c r="O303" t="s">
        <v>927</v>
      </c>
    </row>
    <row r="304" spans="1:15" hidden="1" x14ac:dyDescent="0.35">
      <c r="A304" t="s">
        <v>902</v>
      </c>
      <c r="B304" t="s">
        <v>903</v>
      </c>
      <c r="C304" t="s">
        <v>904</v>
      </c>
      <c r="D304" t="s">
        <v>728</v>
      </c>
      <c r="E304" t="s">
        <v>618</v>
      </c>
      <c r="F304" t="s">
        <v>597</v>
      </c>
      <c r="G304" t="s">
        <v>731</v>
      </c>
      <c r="H304" t="s">
        <v>871</v>
      </c>
      <c r="I304" t="s">
        <v>718</v>
      </c>
      <c r="J304" t="s">
        <v>255</v>
      </c>
      <c r="K304" t="s">
        <v>349</v>
      </c>
      <c r="M304">
        <v>4.6600000000000001E-3</v>
      </c>
      <c r="N304">
        <v>1.0999999999999999E-2</v>
      </c>
      <c r="O304" t="s">
        <v>927</v>
      </c>
    </row>
    <row r="305" spans="1:15" hidden="1" x14ac:dyDescent="0.35">
      <c r="A305" t="s">
        <v>902</v>
      </c>
      <c r="B305" t="s">
        <v>903</v>
      </c>
      <c r="C305" t="s">
        <v>904</v>
      </c>
      <c r="D305" t="s">
        <v>728</v>
      </c>
      <c r="E305" t="s">
        <v>618</v>
      </c>
      <c r="F305" t="s">
        <v>596</v>
      </c>
      <c r="G305" t="s">
        <v>729</v>
      </c>
      <c r="H305" t="s">
        <v>872</v>
      </c>
      <c r="I305" t="s">
        <v>18</v>
      </c>
      <c r="J305" t="s">
        <v>188</v>
      </c>
      <c r="K305" t="s">
        <v>349</v>
      </c>
      <c r="M305">
        <v>0.05</v>
      </c>
      <c r="N305">
        <v>0.02</v>
      </c>
      <c r="O305" t="s">
        <v>927</v>
      </c>
    </row>
    <row r="306" spans="1:15" hidden="1" x14ac:dyDescent="0.35">
      <c r="A306" t="s">
        <v>902</v>
      </c>
      <c r="B306" t="s">
        <v>903</v>
      </c>
      <c r="C306" t="s">
        <v>904</v>
      </c>
      <c r="D306" t="s">
        <v>728</v>
      </c>
      <c r="E306" t="s">
        <v>618</v>
      </c>
      <c r="F306" t="s">
        <v>597</v>
      </c>
      <c r="G306" t="s">
        <v>731</v>
      </c>
      <c r="H306" t="s">
        <v>873</v>
      </c>
      <c r="I306" t="s">
        <v>160</v>
      </c>
      <c r="J306" t="s">
        <v>329</v>
      </c>
      <c r="K306" t="s">
        <v>348</v>
      </c>
      <c r="L306" t="s">
        <v>606</v>
      </c>
      <c r="M306">
        <v>0</v>
      </c>
      <c r="N306">
        <v>0.08</v>
      </c>
      <c r="O306" t="s">
        <v>927</v>
      </c>
    </row>
    <row r="307" spans="1:15" hidden="1" x14ac:dyDescent="0.35">
      <c r="A307" t="s">
        <v>902</v>
      </c>
      <c r="B307" t="s">
        <v>903</v>
      </c>
      <c r="C307" t="s">
        <v>904</v>
      </c>
      <c r="D307" t="s">
        <v>728</v>
      </c>
      <c r="E307" t="s">
        <v>618</v>
      </c>
      <c r="F307" t="s">
        <v>597</v>
      </c>
      <c r="G307" t="s">
        <v>731</v>
      </c>
      <c r="H307" t="s">
        <v>874</v>
      </c>
      <c r="I307" t="s">
        <v>147</v>
      </c>
      <c r="J307" t="s">
        <v>313</v>
      </c>
      <c r="K307" t="s">
        <v>348</v>
      </c>
      <c r="L307" t="s">
        <v>606</v>
      </c>
      <c r="M307">
        <v>0</v>
      </c>
      <c r="N307">
        <v>0.08</v>
      </c>
      <c r="O307" t="s">
        <v>927</v>
      </c>
    </row>
    <row r="308" spans="1:15" hidden="1" x14ac:dyDescent="0.35">
      <c r="A308" t="s">
        <v>902</v>
      </c>
      <c r="B308" t="s">
        <v>903</v>
      </c>
      <c r="C308" t="s">
        <v>904</v>
      </c>
      <c r="D308" t="s">
        <v>728</v>
      </c>
      <c r="E308" t="s">
        <v>618</v>
      </c>
      <c r="F308" t="s">
        <v>597</v>
      </c>
      <c r="G308" t="s">
        <v>731</v>
      </c>
      <c r="H308" t="s">
        <v>875</v>
      </c>
      <c r="I308" t="s">
        <v>86</v>
      </c>
      <c r="J308" t="s">
        <v>248</v>
      </c>
      <c r="K308" t="s">
        <v>348</v>
      </c>
      <c r="L308" t="s">
        <v>606</v>
      </c>
      <c r="M308">
        <v>0</v>
      </c>
      <c r="N308">
        <v>0.192</v>
      </c>
      <c r="O308" t="s">
        <v>927</v>
      </c>
    </row>
    <row r="309" spans="1:15" hidden="1" x14ac:dyDescent="0.35">
      <c r="A309" t="s">
        <v>902</v>
      </c>
      <c r="B309" t="s">
        <v>903</v>
      </c>
      <c r="C309" t="s">
        <v>904</v>
      </c>
      <c r="D309" t="s">
        <v>728</v>
      </c>
      <c r="E309" t="s">
        <v>618</v>
      </c>
      <c r="F309" t="s">
        <v>597</v>
      </c>
      <c r="G309" t="s">
        <v>731</v>
      </c>
      <c r="H309" t="s">
        <v>876</v>
      </c>
      <c r="I309" t="s">
        <v>145</v>
      </c>
      <c r="J309" t="s">
        <v>311</v>
      </c>
      <c r="K309" t="s">
        <v>348</v>
      </c>
      <c r="L309" t="s">
        <v>606</v>
      </c>
      <c r="M309">
        <v>0</v>
      </c>
      <c r="N309">
        <v>1.6E-2</v>
      </c>
      <c r="O309" t="s">
        <v>927</v>
      </c>
    </row>
    <row r="310" spans="1:15" hidden="1" x14ac:dyDescent="0.35">
      <c r="A310" t="s">
        <v>902</v>
      </c>
      <c r="B310" t="s">
        <v>903</v>
      </c>
      <c r="C310" t="s">
        <v>904</v>
      </c>
      <c r="D310" t="s">
        <v>728</v>
      </c>
      <c r="E310" t="s">
        <v>618</v>
      </c>
      <c r="F310" t="s">
        <v>597</v>
      </c>
      <c r="G310" t="s">
        <v>731</v>
      </c>
      <c r="H310" t="s">
        <v>877</v>
      </c>
      <c r="I310" t="s">
        <v>148</v>
      </c>
      <c r="J310" t="s">
        <v>314</v>
      </c>
      <c r="K310" t="s">
        <v>349</v>
      </c>
      <c r="L310" t="s">
        <v>607</v>
      </c>
      <c r="M310">
        <v>1.1299999999999999E-2</v>
      </c>
      <c r="N310">
        <v>9.7000000000000003E-2</v>
      </c>
      <c r="O310" t="s">
        <v>927</v>
      </c>
    </row>
    <row r="311" spans="1:15" hidden="1" x14ac:dyDescent="0.35">
      <c r="A311" t="s">
        <v>902</v>
      </c>
      <c r="B311" t="s">
        <v>903</v>
      </c>
      <c r="C311" t="s">
        <v>904</v>
      </c>
      <c r="D311" t="s">
        <v>728</v>
      </c>
      <c r="E311" t="s">
        <v>618</v>
      </c>
      <c r="F311" t="s">
        <v>597</v>
      </c>
      <c r="G311" t="s">
        <v>731</v>
      </c>
      <c r="H311" t="s">
        <v>878</v>
      </c>
      <c r="I311" t="s">
        <v>126</v>
      </c>
      <c r="J311" t="s">
        <v>290</v>
      </c>
      <c r="K311" t="s">
        <v>348</v>
      </c>
      <c r="L311" t="s">
        <v>606</v>
      </c>
      <c r="M311">
        <v>0</v>
      </c>
      <c r="N311">
        <v>6.5000000000000002E-2</v>
      </c>
      <c r="O311" t="s">
        <v>927</v>
      </c>
    </row>
    <row r="312" spans="1:15" hidden="1" x14ac:dyDescent="0.35">
      <c r="A312" t="s">
        <v>902</v>
      </c>
      <c r="B312" t="s">
        <v>903</v>
      </c>
      <c r="C312" t="s">
        <v>904</v>
      </c>
      <c r="D312" t="s">
        <v>728</v>
      </c>
      <c r="E312" t="s">
        <v>618</v>
      </c>
      <c r="F312" t="s">
        <v>597</v>
      </c>
      <c r="G312" t="s">
        <v>731</v>
      </c>
      <c r="H312" t="s">
        <v>879</v>
      </c>
      <c r="I312" t="s">
        <v>104</v>
      </c>
      <c r="J312" t="s">
        <v>267</v>
      </c>
      <c r="K312" t="s">
        <v>348</v>
      </c>
      <c r="L312" t="s">
        <v>606</v>
      </c>
      <c r="M312">
        <v>0</v>
      </c>
      <c r="N312">
        <v>0.104</v>
      </c>
      <c r="O312" t="s">
        <v>927</v>
      </c>
    </row>
    <row r="313" spans="1:15" hidden="1" x14ac:dyDescent="0.35">
      <c r="A313" t="s">
        <v>902</v>
      </c>
      <c r="B313" t="s">
        <v>903</v>
      </c>
      <c r="C313" t="s">
        <v>904</v>
      </c>
      <c r="D313" t="s">
        <v>728</v>
      </c>
      <c r="E313" t="s">
        <v>618</v>
      </c>
      <c r="F313" t="s">
        <v>597</v>
      </c>
      <c r="G313" t="s">
        <v>731</v>
      </c>
      <c r="H313" t="s">
        <v>880</v>
      </c>
      <c r="I313" t="s">
        <v>87</v>
      </c>
      <c r="J313" t="s">
        <v>249</v>
      </c>
      <c r="K313" t="s">
        <v>348</v>
      </c>
      <c r="L313" t="s">
        <v>606</v>
      </c>
      <c r="M313">
        <v>0</v>
      </c>
      <c r="N313">
        <v>2.5999999999999999E-2</v>
      </c>
      <c r="O313" t="s">
        <v>927</v>
      </c>
    </row>
    <row r="314" spans="1:15" hidden="1" x14ac:dyDescent="0.35">
      <c r="A314" t="s">
        <v>902</v>
      </c>
      <c r="B314" t="s">
        <v>903</v>
      </c>
      <c r="C314" t="s">
        <v>904</v>
      </c>
      <c r="D314" t="s">
        <v>728</v>
      </c>
      <c r="E314" t="s">
        <v>618</v>
      </c>
      <c r="F314" t="s">
        <v>597</v>
      </c>
      <c r="G314" t="s">
        <v>731</v>
      </c>
      <c r="H314" t="s">
        <v>881</v>
      </c>
      <c r="I314" t="s">
        <v>163</v>
      </c>
      <c r="J314" t="s">
        <v>332</v>
      </c>
      <c r="K314" t="s">
        <v>348</v>
      </c>
      <c r="L314" t="s">
        <v>606</v>
      </c>
      <c r="M314">
        <v>0</v>
      </c>
      <c r="N314">
        <v>0.27</v>
      </c>
      <c r="O314" t="s">
        <v>927</v>
      </c>
    </row>
    <row r="315" spans="1:15" hidden="1" x14ac:dyDescent="0.35">
      <c r="A315" t="s">
        <v>902</v>
      </c>
      <c r="B315" t="s">
        <v>903</v>
      </c>
      <c r="C315" t="s">
        <v>904</v>
      </c>
      <c r="D315" t="s">
        <v>728</v>
      </c>
      <c r="E315" t="s">
        <v>618</v>
      </c>
      <c r="F315" t="s">
        <v>597</v>
      </c>
      <c r="G315" t="s">
        <v>731</v>
      </c>
      <c r="H315" t="s">
        <v>882</v>
      </c>
      <c r="I315" t="s">
        <v>101</v>
      </c>
      <c r="J315" t="s">
        <v>264</v>
      </c>
      <c r="K315" t="s">
        <v>348</v>
      </c>
      <c r="L315" t="s">
        <v>606</v>
      </c>
      <c r="M315">
        <v>0</v>
      </c>
      <c r="N315">
        <v>1.7999999999999999E-2</v>
      </c>
      <c r="O315" t="s">
        <v>927</v>
      </c>
    </row>
    <row r="316" spans="1:15" hidden="1" x14ac:dyDescent="0.35">
      <c r="A316" t="s">
        <v>902</v>
      </c>
      <c r="B316" t="s">
        <v>903</v>
      </c>
      <c r="C316" t="s">
        <v>904</v>
      </c>
      <c r="D316" t="s">
        <v>728</v>
      </c>
      <c r="E316" t="s">
        <v>618</v>
      </c>
      <c r="F316" t="s">
        <v>596</v>
      </c>
      <c r="G316" t="s">
        <v>729</v>
      </c>
      <c r="H316" t="s">
        <v>883</v>
      </c>
      <c r="I316" t="s">
        <v>19</v>
      </c>
      <c r="J316" t="s">
        <v>599</v>
      </c>
      <c r="K316" t="s">
        <v>348</v>
      </c>
      <c r="L316" t="s">
        <v>606</v>
      </c>
      <c r="M316">
        <v>0</v>
      </c>
      <c r="N316">
        <v>0.16</v>
      </c>
      <c r="O316" t="s">
        <v>927</v>
      </c>
    </row>
    <row r="317" spans="1:15" hidden="1" x14ac:dyDescent="0.35">
      <c r="A317" t="s">
        <v>902</v>
      </c>
      <c r="B317" t="s">
        <v>903</v>
      </c>
      <c r="C317" t="s">
        <v>904</v>
      </c>
      <c r="D317" t="s">
        <v>728</v>
      </c>
      <c r="E317" t="s">
        <v>618</v>
      </c>
      <c r="F317" t="s">
        <v>597</v>
      </c>
      <c r="G317" t="s">
        <v>731</v>
      </c>
      <c r="H317" t="s">
        <v>884</v>
      </c>
      <c r="I317" t="s">
        <v>117</v>
      </c>
      <c r="J317" t="s">
        <v>281</v>
      </c>
      <c r="K317" t="s">
        <v>348</v>
      </c>
      <c r="L317" t="s">
        <v>606</v>
      </c>
      <c r="M317">
        <v>0</v>
      </c>
      <c r="N317">
        <v>0.08</v>
      </c>
      <c r="O317" t="s">
        <v>927</v>
      </c>
    </row>
    <row r="318" spans="1:15" hidden="1" x14ac:dyDescent="0.35">
      <c r="A318" t="s">
        <v>902</v>
      </c>
      <c r="B318" t="s">
        <v>903</v>
      </c>
      <c r="C318" t="s">
        <v>904</v>
      </c>
      <c r="D318" t="s">
        <v>728</v>
      </c>
      <c r="E318" t="s">
        <v>618</v>
      </c>
      <c r="F318" t="s">
        <v>597</v>
      </c>
      <c r="G318" t="s">
        <v>731</v>
      </c>
      <c r="H318" t="s">
        <v>885</v>
      </c>
      <c r="I318" t="s">
        <v>88</v>
      </c>
      <c r="J318" t="s">
        <v>250</v>
      </c>
      <c r="K318" t="s">
        <v>348</v>
      </c>
      <c r="L318" t="s">
        <v>606</v>
      </c>
      <c r="M318">
        <v>0</v>
      </c>
      <c r="N318">
        <v>1.0999999999999999E-2</v>
      </c>
      <c r="O318" t="s">
        <v>927</v>
      </c>
    </row>
    <row r="319" spans="1:15" hidden="1" x14ac:dyDescent="0.35">
      <c r="A319" t="s">
        <v>902</v>
      </c>
      <c r="B319" t="s">
        <v>903</v>
      </c>
      <c r="C319" t="s">
        <v>904</v>
      </c>
      <c r="D319" t="s">
        <v>728</v>
      </c>
      <c r="E319" t="s">
        <v>618</v>
      </c>
      <c r="F319" t="s">
        <v>597</v>
      </c>
      <c r="G319" t="s">
        <v>731</v>
      </c>
      <c r="H319" t="s">
        <v>886</v>
      </c>
      <c r="I319" t="s">
        <v>131</v>
      </c>
      <c r="J319" t="s">
        <v>295</v>
      </c>
      <c r="K319" t="s">
        <v>348</v>
      </c>
      <c r="L319" t="s">
        <v>606</v>
      </c>
      <c r="M319">
        <v>0</v>
      </c>
      <c r="N319">
        <v>0.2</v>
      </c>
      <c r="O319" t="s">
        <v>927</v>
      </c>
    </row>
    <row r="320" spans="1:15" hidden="1" x14ac:dyDescent="0.35">
      <c r="A320" t="s">
        <v>902</v>
      </c>
      <c r="B320" t="s">
        <v>903</v>
      </c>
      <c r="C320" t="s">
        <v>904</v>
      </c>
      <c r="D320" t="s">
        <v>728</v>
      </c>
      <c r="E320" t="s">
        <v>618</v>
      </c>
      <c r="F320" t="s">
        <v>597</v>
      </c>
      <c r="G320" t="s">
        <v>731</v>
      </c>
      <c r="H320" t="s">
        <v>887</v>
      </c>
      <c r="I320" t="s">
        <v>136</v>
      </c>
      <c r="J320" t="s">
        <v>302</v>
      </c>
      <c r="K320" t="s">
        <v>349</v>
      </c>
      <c r="L320" t="s">
        <v>607</v>
      </c>
      <c r="M320">
        <v>1.9E-2</v>
      </c>
      <c r="N320">
        <v>1.4999999999999999E-2</v>
      </c>
      <c r="O320" t="s">
        <v>927</v>
      </c>
    </row>
    <row r="321" spans="1:15" hidden="1" x14ac:dyDescent="0.35">
      <c r="A321" t="s">
        <v>902</v>
      </c>
      <c r="B321" t="s">
        <v>903</v>
      </c>
      <c r="C321" t="s">
        <v>904</v>
      </c>
      <c r="D321" t="s">
        <v>728</v>
      </c>
      <c r="E321" t="s">
        <v>618</v>
      </c>
      <c r="F321" t="s">
        <v>597</v>
      </c>
      <c r="G321" t="s">
        <v>731</v>
      </c>
      <c r="H321" t="s">
        <v>888</v>
      </c>
      <c r="I321" t="s">
        <v>103</v>
      </c>
      <c r="J321" t="s">
        <v>266</v>
      </c>
      <c r="K321" t="s">
        <v>349</v>
      </c>
      <c r="L321" t="s">
        <v>607</v>
      </c>
      <c r="M321">
        <v>3.2399999999999998E-3</v>
      </c>
      <c r="N321">
        <v>5.1999999999999998E-3</v>
      </c>
      <c r="O321" t="s">
        <v>927</v>
      </c>
    </row>
    <row r="322" spans="1:15" hidden="1" x14ac:dyDescent="0.35">
      <c r="A322" t="s">
        <v>902</v>
      </c>
      <c r="B322" t="s">
        <v>903</v>
      </c>
      <c r="C322" t="s">
        <v>904</v>
      </c>
      <c r="D322" t="s">
        <v>728</v>
      </c>
      <c r="E322" t="s">
        <v>618</v>
      </c>
      <c r="F322" t="s">
        <v>596</v>
      </c>
      <c r="G322" t="s">
        <v>729</v>
      </c>
      <c r="H322" t="s">
        <v>889</v>
      </c>
      <c r="I322" t="s">
        <v>11</v>
      </c>
      <c r="J322" t="s">
        <v>181</v>
      </c>
      <c r="K322" t="s">
        <v>349</v>
      </c>
      <c r="M322">
        <v>0.02</v>
      </c>
      <c r="N322">
        <v>0.16</v>
      </c>
      <c r="O322" t="s">
        <v>927</v>
      </c>
    </row>
    <row r="323" spans="1:15" hidden="1" x14ac:dyDescent="0.35">
      <c r="A323" t="s">
        <v>902</v>
      </c>
      <c r="B323" t="s">
        <v>903</v>
      </c>
      <c r="C323" t="s">
        <v>904</v>
      </c>
      <c r="D323" t="s">
        <v>728</v>
      </c>
      <c r="E323" t="s">
        <v>618</v>
      </c>
      <c r="F323" t="s">
        <v>596</v>
      </c>
      <c r="G323" t="s">
        <v>729</v>
      </c>
      <c r="H323" t="s">
        <v>890</v>
      </c>
      <c r="I323" t="s">
        <v>65</v>
      </c>
      <c r="J323" t="s">
        <v>226</v>
      </c>
      <c r="K323" t="s">
        <v>349</v>
      </c>
      <c r="L323" t="s">
        <v>607</v>
      </c>
      <c r="M323">
        <v>5.8000000000000003E-2</v>
      </c>
      <c r="N323">
        <v>6.4000000000000001E-2</v>
      </c>
      <c r="O323" t="s">
        <v>927</v>
      </c>
    </row>
    <row r="324" spans="1:15" hidden="1" x14ac:dyDescent="0.35">
      <c r="A324" t="s">
        <v>902</v>
      </c>
      <c r="B324" t="s">
        <v>903</v>
      </c>
      <c r="C324" t="s">
        <v>904</v>
      </c>
      <c r="D324" t="s">
        <v>728</v>
      </c>
      <c r="E324" t="s">
        <v>618</v>
      </c>
      <c r="F324" t="s">
        <v>596</v>
      </c>
      <c r="G324" t="s">
        <v>729</v>
      </c>
      <c r="H324" t="s">
        <v>891</v>
      </c>
      <c r="I324" t="s">
        <v>35</v>
      </c>
      <c r="J324" t="s">
        <v>202</v>
      </c>
      <c r="K324" t="s">
        <v>349</v>
      </c>
      <c r="L324" t="s">
        <v>607</v>
      </c>
      <c r="M324">
        <v>0.03</v>
      </c>
      <c r="N324">
        <v>0.32</v>
      </c>
      <c r="O324" t="s">
        <v>927</v>
      </c>
    </row>
    <row r="325" spans="1:15" hidden="1" x14ac:dyDescent="0.35">
      <c r="A325" t="s">
        <v>902</v>
      </c>
      <c r="B325" t="s">
        <v>903</v>
      </c>
      <c r="C325" t="s">
        <v>904</v>
      </c>
      <c r="D325" t="s">
        <v>728</v>
      </c>
      <c r="E325" t="s">
        <v>618</v>
      </c>
      <c r="F325" t="s">
        <v>596</v>
      </c>
      <c r="G325" t="s">
        <v>729</v>
      </c>
      <c r="H325" t="s">
        <v>892</v>
      </c>
      <c r="I325" t="s">
        <v>66</v>
      </c>
      <c r="J325" t="s">
        <v>227</v>
      </c>
      <c r="K325" t="s">
        <v>349</v>
      </c>
      <c r="L325" t="s">
        <v>607</v>
      </c>
      <c r="M325">
        <v>7.0000000000000007E-2</v>
      </c>
      <c r="N325">
        <v>0.04</v>
      </c>
      <c r="O325" t="s">
        <v>927</v>
      </c>
    </row>
    <row r="326" spans="1:15" hidden="1" x14ac:dyDescent="0.35">
      <c r="A326" t="s">
        <v>902</v>
      </c>
      <c r="B326" t="s">
        <v>903</v>
      </c>
      <c r="C326" t="s">
        <v>904</v>
      </c>
      <c r="D326" t="s">
        <v>728</v>
      </c>
      <c r="E326" t="s">
        <v>618</v>
      </c>
      <c r="F326" t="s">
        <v>597</v>
      </c>
      <c r="G326" t="s">
        <v>731</v>
      </c>
      <c r="H326" t="s">
        <v>893</v>
      </c>
      <c r="I326" t="s">
        <v>89</v>
      </c>
      <c r="J326" t="s">
        <v>251</v>
      </c>
      <c r="K326" t="s">
        <v>349</v>
      </c>
      <c r="M326">
        <v>4.7999999999999996E-3</v>
      </c>
      <c r="N326">
        <v>1.9E-2</v>
      </c>
      <c r="O326" t="s">
        <v>927</v>
      </c>
    </row>
    <row r="327" spans="1:15" hidden="1" x14ac:dyDescent="0.35">
      <c r="A327" t="s">
        <v>902</v>
      </c>
      <c r="B327" t="s">
        <v>903</v>
      </c>
      <c r="C327" t="s">
        <v>904</v>
      </c>
      <c r="D327" t="s">
        <v>728</v>
      </c>
      <c r="E327" t="s">
        <v>618</v>
      </c>
      <c r="F327" t="s">
        <v>596</v>
      </c>
      <c r="G327" t="s">
        <v>729</v>
      </c>
      <c r="H327" t="s">
        <v>894</v>
      </c>
      <c r="I327" t="s">
        <v>67</v>
      </c>
      <c r="J327" t="s">
        <v>228</v>
      </c>
      <c r="K327" t="s">
        <v>348</v>
      </c>
      <c r="L327" t="s">
        <v>606</v>
      </c>
      <c r="M327">
        <v>0</v>
      </c>
      <c r="N327">
        <v>0.08</v>
      </c>
      <c r="O327" t="s">
        <v>927</v>
      </c>
    </row>
    <row r="328" spans="1:15" hidden="1" x14ac:dyDescent="0.35">
      <c r="A328" t="s">
        <v>902</v>
      </c>
      <c r="B328" t="s">
        <v>903</v>
      </c>
      <c r="C328" t="s">
        <v>904</v>
      </c>
      <c r="D328" t="s">
        <v>728</v>
      </c>
      <c r="E328" t="s">
        <v>618</v>
      </c>
      <c r="F328" t="s">
        <v>596</v>
      </c>
      <c r="G328" t="s">
        <v>729</v>
      </c>
      <c r="H328" t="s">
        <v>896</v>
      </c>
      <c r="I328" t="s">
        <v>63</v>
      </c>
      <c r="J328" t="s">
        <v>603</v>
      </c>
      <c r="K328" t="s">
        <v>348</v>
      </c>
      <c r="L328" t="s">
        <v>606</v>
      </c>
      <c r="M328">
        <v>0</v>
      </c>
      <c r="N328">
        <v>0.64</v>
      </c>
      <c r="O328" t="s">
        <v>927</v>
      </c>
    </row>
    <row r="329" spans="1:15" hidden="1" x14ac:dyDescent="0.35">
      <c r="A329" t="s">
        <v>902</v>
      </c>
      <c r="B329" t="s">
        <v>903</v>
      </c>
      <c r="C329" t="s">
        <v>904</v>
      </c>
      <c r="D329" t="s">
        <v>728</v>
      </c>
      <c r="E329" t="s">
        <v>618</v>
      </c>
      <c r="F329" t="s">
        <v>596</v>
      </c>
      <c r="G329" t="s">
        <v>729</v>
      </c>
      <c r="H329" t="s">
        <v>897</v>
      </c>
      <c r="I329" t="s">
        <v>64</v>
      </c>
      <c r="J329" t="s">
        <v>604</v>
      </c>
      <c r="K329" t="s">
        <v>349</v>
      </c>
      <c r="L329" t="s">
        <v>607</v>
      </c>
      <c r="M329">
        <v>0.02</v>
      </c>
      <c r="N329">
        <v>0.16</v>
      </c>
      <c r="O329" t="s">
        <v>927</v>
      </c>
    </row>
    <row r="330" spans="1:15" hidden="1" x14ac:dyDescent="0.35">
      <c r="A330" t="s">
        <v>902</v>
      </c>
      <c r="B330" t="s">
        <v>903</v>
      </c>
      <c r="C330" t="s">
        <v>904</v>
      </c>
      <c r="D330" t="s">
        <v>728</v>
      </c>
      <c r="E330" t="s">
        <v>618</v>
      </c>
      <c r="F330" t="s">
        <v>596</v>
      </c>
      <c r="G330" t="s">
        <v>729</v>
      </c>
      <c r="H330" t="s">
        <v>895</v>
      </c>
      <c r="I330" t="s">
        <v>34</v>
      </c>
      <c r="J330" t="s">
        <v>600</v>
      </c>
      <c r="K330" t="s">
        <v>348</v>
      </c>
      <c r="L330" t="s">
        <v>606</v>
      </c>
      <c r="M330">
        <v>0</v>
      </c>
      <c r="N330">
        <v>0.32</v>
      </c>
      <c r="O330" t="s">
        <v>927</v>
      </c>
    </row>
    <row r="331" spans="1:15" hidden="1" x14ac:dyDescent="0.35">
      <c r="A331" t="s">
        <v>902</v>
      </c>
      <c r="B331" t="s">
        <v>903</v>
      </c>
      <c r="C331" t="s">
        <v>904</v>
      </c>
      <c r="D331" t="s">
        <v>728</v>
      </c>
      <c r="E331" t="s">
        <v>618</v>
      </c>
      <c r="F331" t="s">
        <v>597</v>
      </c>
      <c r="G331" t="s">
        <v>731</v>
      </c>
      <c r="H331" t="s">
        <v>898</v>
      </c>
      <c r="I331" t="s">
        <v>130</v>
      </c>
      <c r="J331" t="s">
        <v>294</v>
      </c>
      <c r="K331" t="s">
        <v>348</v>
      </c>
      <c r="L331" t="s">
        <v>606</v>
      </c>
      <c r="M331">
        <v>0</v>
      </c>
      <c r="N331">
        <v>0.16300000000000001</v>
      </c>
      <c r="O331" t="s">
        <v>927</v>
      </c>
    </row>
    <row r="332" spans="1:15" hidden="1" x14ac:dyDescent="0.35">
      <c r="A332" t="s">
        <v>902</v>
      </c>
      <c r="B332" t="s">
        <v>903</v>
      </c>
      <c r="C332" t="s">
        <v>904</v>
      </c>
      <c r="D332" t="s">
        <v>728</v>
      </c>
      <c r="E332" t="s">
        <v>618</v>
      </c>
      <c r="F332" t="s">
        <v>597</v>
      </c>
      <c r="G332" t="s">
        <v>731</v>
      </c>
      <c r="H332" t="s">
        <v>899</v>
      </c>
      <c r="I332" t="s">
        <v>150</v>
      </c>
      <c r="J332" t="s">
        <v>316</v>
      </c>
      <c r="K332" t="s">
        <v>349</v>
      </c>
      <c r="L332" t="s">
        <v>607</v>
      </c>
      <c r="M332">
        <v>1.7100000000000001E-2</v>
      </c>
      <c r="N332">
        <v>5.1999999999999998E-3</v>
      </c>
      <c r="O332" t="s">
        <v>927</v>
      </c>
    </row>
    <row r="333" spans="1:15" hidden="1" x14ac:dyDescent="0.35">
      <c r="A333" t="s">
        <v>902</v>
      </c>
      <c r="B333" t="s">
        <v>903</v>
      </c>
      <c r="C333" t="s">
        <v>904</v>
      </c>
      <c r="D333" t="s">
        <v>728</v>
      </c>
      <c r="E333" t="s">
        <v>618</v>
      </c>
      <c r="F333" t="s">
        <v>597</v>
      </c>
      <c r="G333" t="s">
        <v>731</v>
      </c>
      <c r="H333" t="s">
        <v>900</v>
      </c>
      <c r="I333" t="s">
        <v>102</v>
      </c>
      <c r="J333" t="s">
        <v>265</v>
      </c>
      <c r="K333" t="s">
        <v>348</v>
      </c>
      <c r="L333" t="s">
        <v>606</v>
      </c>
      <c r="M333">
        <v>0</v>
      </c>
      <c r="N333">
        <v>0.14000000000000001</v>
      </c>
      <c r="O333" t="s">
        <v>927</v>
      </c>
    </row>
    <row r="334" spans="1:15" hidden="1" x14ac:dyDescent="0.35">
      <c r="A334" t="s">
        <v>902</v>
      </c>
      <c r="B334" t="s">
        <v>903</v>
      </c>
      <c r="C334" t="s">
        <v>904</v>
      </c>
      <c r="D334" t="s">
        <v>728</v>
      </c>
      <c r="E334" t="s">
        <v>618</v>
      </c>
      <c r="F334" t="s">
        <v>597</v>
      </c>
      <c r="G334" t="s">
        <v>731</v>
      </c>
      <c r="H334" t="s">
        <v>901</v>
      </c>
      <c r="I334" t="s">
        <v>90</v>
      </c>
      <c r="J334" t="s">
        <v>252</v>
      </c>
      <c r="K334" t="s">
        <v>348</v>
      </c>
      <c r="L334" t="s">
        <v>606</v>
      </c>
      <c r="M334">
        <v>0</v>
      </c>
      <c r="N334">
        <v>6.0000000000000001E-3</v>
      </c>
      <c r="O334" t="s">
        <v>927</v>
      </c>
    </row>
    <row r="335" spans="1:15" hidden="1" x14ac:dyDescent="0.35">
      <c r="A335" t="s">
        <v>906</v>
      </c>
      <c r="B335" t="s">
        <v>585</v>
      </c>
      <c r="C335" t="s">
        <v>907</v>
      </c>
      <c r="D335" t="s">
        <v>728</v>
      </c>
      <c r="E335" t="s">
        <v>618</v>
      </c>
      <c r="F335" t="s">
        <v>596</v>
      </c>
      <c r="G335" t="s">
        <v>729</v>
      </c>
      <c r="H335" t="s">
        <v>730</v>
      </c>
      <c r="I335" t="s">
        <v>20</v>
      </c>
      <c r="J335" t="s">
        <v>189</v>
      </c>
      <c r="K335" t="s">
        <v>348</v>
      </c>
      <c r="L335" t="s">
        <v>606</v>
      </c>
      <c r="M335">
        <v>0</v>
      </c>
      <c r="N335">
        <v>0.08</v>
      </c>
      <c r="O335" t="s">
        <v>927</v>
      </c>
    </row>
    <row r="336" spans="1:15" hidden="1" x14ac:dyDescent="0.35">
      <c r="A336" t="s">
        <v>906</v>
      </c>
      <c r="B336" t="s">
        <v>585</v>
      </c>
      <c r="C336" t="s">
        <v>907</v>
      </c>
      <c r="D336" t="s">
        <v>728</v>
      </c>
      <c r="E336" t="s">
        <v>618</v>
      </c>
      <c r="F336" t="s">
        <v>597</v>
      </c>
      <c r="G336" t="s">
        <v>731</v>
      </c>
      <c r="H336" t="s">
        <v>732</v>
      </c>
      <c r="I336" t="s">
        <v>80</v>
      </c>
      <c r="J336" t="s">
        <v>242</v>
      </c>
      <c r="K336" t="s">
        <v>348</v>
      </c>
      <c r="L336" t="s">
        <v>606</v>
      </c>
      <c r="M336">
        <v>0</v>
      </c>
      <c r="N336">
        <v>8.7999999999999995E-2</v>
      </c>
      <c r="O336" t="s">
        <v>927</v>
      </c>
    </row>
    <row r="337" spans="1:15" hidden="1" x14ac:dyDescent="0.35">
      <c r="A337" t="s">
        <v>906</v>
      </c>
      <c r="B337" t="s">
        <v>585</v>
      </c>
      <c r="C337" t="s">
        <v>907</v>
      </c>
      <c r="D337" t="s">
        <v>728</v>
      </c>
      <c r="E337" t="s">
        <v>618</v>
      </c>
      <c r="F337" t="s">
        <v>597</v>
      </c>
      <c r="G337" t="s">
        <v>731</v>
      </c>
      <c r="H337" t="s">
        <v>733</v>
      </c>
      <c r="I337" t="s">
        <v>734</v>
      </c>
      <c r="J337" t="s">
        <v>317</v>
      </c>
      <c r="K337" t="s">
        <v>348</v>
      </c>
      <c r="L337" t="s">
        <v>606</v>
      </c>
      <c r="M337">
        <v>0</v>
      </c>
      <c r="N337">
        <v>8.3000000000000001E-3</v>
      </c>
      <c r="O337" t="s">
        <v>927</v>
      </c>
    </row>
    <row r="338" spans="1:15" hidden="1" x14ac:dyDescent="0.35">
      <c r="A338" t="s">
        <v>906</v>
      </c>
      <c r="B338" t="s">
        <v>585</v>
      </c>
      <c r="C338" t="s">
        <v>907</v>
      </c>
      <c r="D338" t="s">
        <v>728</v>
      </c>
      <c r="E338" t="s">
        <v>618</v>
      </c>
      <c r="F338" t="s">
        <v>596</v>
      </c>
      <c r="G338" t="s">
        <v>729</v>
      </c>
      <c r="H338" t="s">
        <v>735</v>
      </c>
      <c r="I338" t="s">
        <v>174</v>
      </c>
      <c r="J338" t="s">
        <v>342</v>
      </c>
      <c r="K338" t="s">
        <v>349</v>
      </c>
      <c r="M338">
        <v>0.02</v>
      </c>
      <c r="N338">
        <v>0.04</v>
      </c>
      <c r="O338" t="s">
        <v>927</v>
      </c>
    </row>
    <row r="339" spans="1:15" hidden="1" x14ac:dyDescent="0.35">
      <c r="A339" t="s">
        <v>906</v>
      </c>
      <c r="B339" t="s">
        <v>585</v>
      </c>
      <c r="C339" t="s">
        <v>907</v>
      </c>
      <c r="D339" t="s">
        <v>728</v>
      </c>
      <c r="E339" t="s">
        <v>618</v>
      </c>
      <c r="F339" t="s">
        <v>596</v>
      </c>
      <c r="G339" t="s">
        <v>729</v>
      </c>
      <c r="H339" t="s">
        <v>737</v>
      </c>
      <c r="I339" t="s">
        <v>42</v>
      </c>
      <c r="J339" t="s">
        <v>208</v>
      </c>
      <c r="K339" t="s">
        <v>348</v>
      </c>
      <c r="L339" t="s">
        <v>606</v>
      </c>
      <c r="M339">
        <v>0</v>
      </c>
      <c r="N339">
        <v>0.04</v>
      </c>
      <c r="O339" t="s">
        <v>927</v>
      </c>
    </row>
    <row r="340" spans="1:15" hidden="1" x14ac:dyDescent="0.35">
      <c r="A340" t="s">
        <v>906</v>
      </c>
      <c r="B340" t="s">
        <v>585</v>
      </c>
      <c r="C340" t="s">
        <v>907</v>
      </c>
      <c r="D340" t="s">
        <v>728</v>
      </c>
      <c r="E340" t="s">
        <v>618</v>
      </c>
      <c r="F340" t="s">
        <v>596</v>
      </c>
      <c r="G340" t="s">
        <v>729</v>
      </c>
      <c r="H340" t="s">
        <v>738</v>
      </c>
      <c r="I340" t="s">
        <v>8</v>
      </c>
      <c r="J340" t="s">
        <v>178</v>
      </c>
      <c r="K340" t="s">
        <v>349</v>
      </c>
      <c r="L340" t="s">
        <v>607</v>
      </c>
      <c r="M340">
        <v>0.02</v>
      </c>
      <c r="N340">
        <v>0.04</v>
      </c>
      <c r="O340" t="s">
        <v>927</v>
      </c>
    </row>
    <row r="341" spans="1:15" hidden="1" x14ac:dyDescent="0.35">
      <c r="A341" t="s">
        <v>906</v>
      </c>
      <c r="B341" t="s">
        <v>585</v>
      </c>
      <c r="C341" t="s">
        <v>907</v>
      </c>
      <c r="D341" t="s">
        <v>728</v>
      </c>
      <c r="E341" t="s">
        <v>618</v>
      </c>
      <c r="F341" t="s">
        <v>596</v>
      </c>
      <c r="G341" t="s">
        <v>729</v>
      </c>
      <c r="H341" t="s">
        <v>739</v>
      </c>
      <c r="I341" t="s">
        <v>43</v>
      </c>
      <c r="J341" t="s">
        <v>209</v>
      </c>
      <c r="K341" t="s">
        <v>349</v>
      </c>
      <c r="L341" t="s">
        <v>607</v>
      </c>
      <c r="M341">
        <v>0.4</v>
      </c>
      <c r="N341">
        <v>1.6</v>
      </c>
      <c r="O341" t="s">
        <v>927</v>
      </c>
    </row>
    <row r="342" spans="1:15" hidden="1" x14ac:dyDescent="0.35">
      <c r="A342" t="s">
        <v>906</v>
      </c>
      <c r="B342" t="s">
        <v>585</v>
      </c>
      <c r="C342" t="s">
        <v>907</v>
      </c>
      <c r="D342" t="s">
        <v>728</v>
      </c>
      <c r="E342" t="s">
        <v>618</v>
      </c>
      <c r="F342" t="s">
        <v>596</v>
      </c>
      <c r="G342" t="s">
        <v>729</v>
      </c>
      <c r="H342" t="s">
        <v>740</v>
      </c>
      <c r="I342" t="s">
        <v>44</v>
      </c>
      <c r="J342" t="s">
        <v>609</v>
      </c>
      <c r="K342" t="s">
        <v>348</v>
      </c>
      <c r="L342" t="s">
        <v>606</v>
      </c>
      <c r="M342">
        <v>0</v>
      </c>
      <c r="N342">
        <v>0.04</v>
      </c>
      <c r="O342" t="s">
        <v>927</v>
      </c>
    </row>
    <row r="343" spans="1:15" hidden="1" x14ac:dyDescent="0.35">
      <c r="A343" t="s">
        <v>906</v>
      </c>
      <c r="B343" t="s">
        <v>585</v>
      </c>
      <c r="C343" t="s">
        <v>907</v>
      </c>
      <c r="D343" t="s">
        <v>728</v>
      </c>
      <c r="E343" t="s">
        <v>618</v>
      </c>
      <c r="F343" t="s">
        <v>596</v>
      </c>
      <c r="G343" t="s">
        <v>729</v>
      </c>
      <c r="H343" t="s">
        <v>742</v>
      </c>
      <c r="I343" t="s">
        <v>45</v>
      </c>
      <c r="J343" t="s">
        <v>210</v>
      </c>
      <c r="K343" t="s">
        <v>348</v>
      </c>
      <c r="L343" t="s">
        <v>606</v>
      </c>
      <c r="M343">
        <v>0</v>
      </c>
      <c r="N343">
        <v>0.04</v>
      </c>
      <c r="O343" t="s">
        <v>927</v>
      </c>
    </row>
    <row r="344" spans="1:15" hidden="1" x14ac:dyDescent="0.35">
      <c r="A344" t="s">
        <v>906</v>
      </c>
      <c r="B344" t="s">
        <v>585</v>
      </c>
      <c r="C344" t="s">
        <v>907</v>
      </c>
      <c r="D344" t="s">
        <v>728</v>
      </c>
      <c r="E344" t="s">
        <v>618</v>
      </c>
      <c r="F344" t="s">
        <v>596</v>
      </c>
      <c r="G344" t="s">
        <v>729</v>
      </c>
      <c r="H344" t="s">
        <v>743</v>
      </c>
      <c r="I344" t="s">
        <v>402</v>
      </c>
      <c r="J344" t="s">
        <v>225</v>
      </c>
      <c r="K344" t="s">
        <v>348</v>
      </c>
      <c r="L344" t="s">
        <v>606</v>
      </c>
      <c r="M344">
        <v>0</v>
      </c>
      <c r="N344">
        <v>1.6</v>
      </c>
      <c r="O344" t="s">
        <v>927</v>
      </c>
    </row>
    <row r="345" spans="1:15" hidden="1" x14ac:dyDescent="0.35">
      <c r="A345" t="s">
        <v>906</v>
      </c>
      <c r="B345" t="s">
        <v>585</v>
      </c>
      <c r="C345" t="s">
        <v>907</v>
      </c>
      <c r="D345" t="s">
        <v>728</v>
      </c>
      <c r="E345" t="s">
        <v>618</v>
      </c>
      <c r="F345" t="s">
        <v>596</v>
      </c>
      <c r="G345" t="s">
        <v>729</v>
      </c>
      <c r="H345" t="s">
        <v>744</v>
      </c>
      <c r="I345" t="s">
        <v>47</v>
      </c>
      <c r="J345" t="s">
        <v>212</v>
      </c>
      <c r="K345" t="s">
        <v>348</v>
      </c>
      <c r="L345" t="s">
        <v>606</v>
      </c>
      <c r="M345">
        <v>0</v>
      </c>
      <c r="N345">
        <v>0.4</v>
      </c>
      <c r="O345" t="s">
        <v>927</v>
      </c>
    </row>
    <row r="346" spans="1:15" hidden="1" x14ac:dyDescent="0.35">
      <c r="A346" t="s">
        <v>906</v>
      </c>
      <c r="B346" t="s">
        <v>585</v>
      </c>
      <c r="C346" t="s">
        <v>907</v>
      </c>
      <c r="D346" t="s">
        <v>728</v>
      </c>
      <c r="E346" t="s">
        <v>618</v>
      </c>
      <c r="F346" t="s">
        <v>596</v>
      </c>
      <c r="G346" t="s">
        <v>729</v>
      </c>
      <c r="H346" t="s">
        <v>745</v>
      </c>
      <c r="I346" t="s">
        <v>36</v>
      </c>
      <c r="J346" t="s">
        <v>203</v>
      </c>
      <c r="K346" t="s">
        <v>348</v>
      </c>
      <c r="L346" t="s">
        <v>606</v>
      </c>
      <c r="M346">
        <v>0</v>
      </c>
      <c r="N346">
        <v>0.32</v>
      </c>
      <c r="O346" t="s">
        <v>927</v>
      </c>
    </row>
    <row r="347" spans="1:15" hidden="1" x14ac:dyDescent="0.35">
      <c r="A347" t="s">
        <v>906</v>
      </c>
      <c r="B347" t="s">
        <v>585</v>
      </c>
      <c r="C347" t="s">
        <v>907</v>
      </c>
      <c r="D347" t="s">
        <v>728</v>
      </c>
      <c r="E347" t="s">
        <v>618</v>
      </c>
      <c r="F347" t="s">
        <v>597</v>
      </c>
      <c r="G347" t="s">
        <v>731</v>
      </c>
      <c r="H347" t="s">
        <v>746</v>
      </c>
      <c r="I347" t="s">
        <v>167</v>
      </c>
      <c r="J347" t="s">
        <v>336</v>
      </c>
      <c r="K347" t="s">
        <v>348</v>
      </c>
      <c r="L347" t="s">
        <v>606</v>
      </c>
      <c r="M347">
        <v>0</v>
      </c>
      <c r="N347">
        <v>8.199999999999999E-3</v>
      </c>
      <c r="O347" t="s">
        <v>927</v>
      </c>
    </row>
    <row r="348" spans="1:15" hidden="1" x14ac:dyDescent="0.35">
      <c r="A348" t="s">
        <v>906</v>
      </c>
      <c r="B348" t="s">
        <v>585</v>
      </c>
      <c r="C348" t="s">
        <v>907</v>
      </c>
      <c r="D348" t="s">
        <v>728</v>
      </c>
      <c r="E348" t="s">
        <v>618</v>
      </c>
      <c r="F348" t="s">
        <v>597</v>
      </c>
      <c r="G348" t="s">
        <v>731</v>
      </c>
      <c r="H348" t="s">
        <v>747</v>
      </c>
      <c r="I348" t="s">
        <v>72</v>
      </c>
      <c r="J348" t="s">
        <v>234</v>
      </c>
      <c r="K348" t="s">
        <v>349</v>
      </c>
      <c r="L348" t="s">
        <v>607</v>
      </c>
      <c r="M348">
        <v>4.2299999999999997E-2</v>
      </c>
      <c r="N348">
        <v>0.02</v>
      </c>
      <c r="O348" t="s">
        <v>927</v>
      </c>
    </row>
    <row r="349" spans="1:15" hidden="1" x14ac:dyDescent="0.35">
      <c r="A349" t="s">
        <v>906</v>
      </c>
      <c r="B349" t="s">
        <v>585</v>
      </c>
      <c r="C349" t="s">
        <v>907</v>
      </c>
      <c r="D349" t="s">
        <v>728</v>
      </c>
      <c r="E349" t="s">
        <v>618</v>
      </c>
      <c r="F349" t="s">
        <v>596</v>
      </c>
      <c r="G349" t="s">
        <v>729</v>
      </c>
      <c r="H349" t="s">
        <v>748</v>
      </c>
      <c r="I349" t="s">
        <v>48</v>
      </c>
      <c r="J349" t="s">
        <v>213</v>
      </c>
      <c r="K349" t="s">
        <v>348</v>
      </c>
      <c r="L349" t="s">
        <v>606</v>
      </c>
      <c r="M349">
        <v>0</v>
      </c>
      <c r="N349">
        <v>0.4</v>
      </c>
      <c r="O349" t="s">
        <v>927</v>
      </c>
    </row>
    <row r="350" spans="1:15" hidden="1" x14ac:dyDescent="0.35">
      <c r="A350" t="s">
        <v>906</v>
      </c>
      <c r="B350" t="s">
        <v>585</v>
      </c>
      <c r="C350" t="s">
        <v>907</v>
      </c>
      <c r="D350" t="s">
        <v>728</v>
      </c>
      <c r="E350" t="s">
        <v>618</v>
      </c>
      <c r="F350" t="s">
        <v>596</v>
      </c>
      <c r="G350" t="s">
        <v>729</v>
      </c>
      <c r="H350" t="s">
        <v>749</v>
      </c>
      <c r="I350" t="s">
        <v>49</v>
      </c>
      <c r="J350" t="s">
        <v>709</v>
      </c>
      <c r="K350" t="s">
        <v>348</v>
      </c>
      <c r="L350" t="s">
        <v>606</v>
      </c>
      <c r="M350">
        <v>0</v>
      </c>
      <c r="N350">
        <v>0.04</v>
      </c>
      <c r="O350" t="s">
        <v>927</v>
      </c>
    </row>
    <row r="351" spans="1:15" hidden="1" x14ac:dyDescent="0.35">
      <c r="A351" t="s">
        <v>906</v>
      </c>
      <c r="B351" t="s">
        <v>585</v>
      </c>
      <c r="C351" t="s">
        <v>907</v>
      </c>
      <c r="D351" t="s">
        <v>728</v>
      </c>
      <c r="E351" t="s">
        <v>618</v>
      </c>
      <c r="F351" t="s">
        <v>597</v>
      </c>
      <c r="G351" t="s">
        <v>731</v>
      </c>
      <c r="H351" t="s">
        <v>750</v>
      </c>
      <c r="I351" t="s">
        <v>110</v>
      </c>
      <c r="J351" t="s">
        <v>274</v>
      </c>
      <c r="K351" t="s">
        <v>348</v>
      </c>
      <c r="L351" t="s">
        <v>606</v>
      </c>
      <c r="M351">
        <v>0</v>
      </c>
      <c r="N351">
        <v>2.1999999999999999E-2</v>
      </c>
      <c r="O351" t="s">
        <v>927</v>
      </c>
    </row>
    <row r="352" spans="1:15" hidden="1" x14ac:dyDescent="0.35">
      <c r="A352" t="s">
        <v>906</v>
      </c>
      <c r="B352" t="s">
        <v>585</v>
      </c>
      <c r="C352" t="s">
        <v>907</v>
      </c>
      <c r="D352" t="s">
        <v>728</v>
      </c>
      <c r="E352" t="s">
        <v>618</v>
      </c>
      <c r="F352" t="s">
        <v>597</v>
      </c>
      <c r="G352" t="s">
        <v>731</v>
      </c>
      <c r="H352" t="s">
        <v>751</v>
      </c>
      <c r="I352" t="s">
        <v>73</v>
      </c>
      <c r="J352" t="s">
        <v>235</v>
      </c>
      <c r="K352" t="s">
        <v>348</v>
      </c>
      <c r="L352" t="s">
        <v>606</v>
      </c>
      <c r="M352">
        <v>0</v>
      </c>
      <c r="N352">
        <v>6.7000000000000002E-3</v>
      </c>
      <c r="O352" t="s">
        <v>927</v>
      </c>
    </row>
    <row r="353" spans="1:15" hidden="1" x14ac:dyDescent="0.35">
      <c r="A353" t="s">
        <v>906</v>
      </c>
      <c r="B353" t="s">
        <v>585</v>
      </c>
      <c r="C353" t="s">
        <v>907</v>
      </c>
      <c r="D353" t="s">
        <v>728</v>
      </c>
      <c r="E353" t="s">
        <v>618</v>
      </c>
      <c r="F353" t="s">
        <v>597</v>
      </c>
      <c r="G353" t="s">
        <v>731</v>
      </c>
      <c r="H353" t="s">
        <v>752</v>
      </c>
      <c r="I353" t="s">
        <v>168</v>
      </c>
      <c r="J353" t="s">
        <v>337</v>
      </c>
      <c r="K353" t="s">
        <v>348</v>
      </c>
      <c r="L353" t="s">
        <v>606</v>
      </c>
      <c r="M353">
        <v>0</v>
      </c>
      <c r="N353">
        <v>2.1000000000000001E-2</v>
      </c>
      <c r="O353" t="s">
        <v>927</v>
      </c>
    </row>
    <row r="354" spans="1:15" hidden="1" x14ac:dyDescent="0.35">
      <c r="A354" t="s">
        <v>906</v>
      </c>
      <c r="B354" t="s">
        <v>585</v>
      </c>
      <c r="C354" t="s">
        <v>907</v>
      </c>
      <c r="D354" t="s">
        <v>728</v>
      </c>
      <c r="E354" t="s">
        <v>618</v>
      </c>
      <c r="F354" t="s">
        <v>597</v>
      </c>
      <c r="G354" t="s">
        <v>731</v>
      </c>
      <c r="H354" t="s">
        <v>753</v>
      </c>
      <c r="I354" t="s">
        <v>140</v>
      </c>
      <c r="J354" t="s">
        <v>306</v>
      </c>
      <c r="K354" t="s">
        <v>348</v>
      </c>
      <c r="L354" t="s">
        <v>606</v>
      </c>
      <c r="M354">
        <v>0</v>
      </c>
      <c r="N354">
        <v>3.6999999999999998E-2</v>
      </c>
      <c r="O354" t="s">
        <v>927</v>
      </c>
    </row>
    <row r="355" spans="1:15" hidden="1" x14ac:dyDescent="0.35">
      <c r="A355" t="s">
        <v>906</v>
      </c>
      <c r="B355" t="s">
        <v>585</v>
      </c>
      <c r="C355" t="s">
        <v>907</v>
      </c>
      <c r="D355" t="s">
        <v>728</v>
      </c>
      <c r="E355" t="s">
        <v>618</v>
      </c>
      <c r="F355" t="s">
        <v>597</v>
      </c>
      <c r="G355" t="s">
        <v>731</v>
      </c>
      <c r="H355" t="s">
        <v>754</v>
      </c>
      <c r="I355" t="s">
        <v>93</v>
      </c>
      <c r="J355" t="s">
        <v>256</v>
      </c>
      <c r="K355" t="s">
        <v>348</v>
      </c>
      <c r="L355" t="s">
        <v>606</v>
      </c>
      <c r="M355">
        <v>0</v>
      </c>
      <c r="N355">
        <v>8.0999999999999996E-3</v>
      </c>
      <c r="O355" t="s">
        <v>927</v>
      </c>
    </row>
    <row r="356" spans="1:15" hidden="1" x14ac:dyDescent="0.35">
      <c r="A356" t="s">
        <v>906</v>
      </c>
      <c r="B356" t="s">
        <v>585</v>
      </c>
      <c r="C356" t="s">
        <v>907</v>
      </c>
      <c r="D356" t="s">
        <v>728</v>
      </c>
      <c r="E356" t="s">
        <v>618</v>
      </c>
      <c r="F356" t="s">
        <v>596</v>
      </c>
      <c r="G356" t="s">
        <v>729</v>
      </c>
      <c r="H356" t="s">
        <v>755</v>
      </c>
      <c r="I356" t="s">
        <v>12</v>
      </c>
      <c r="J356" t="s">
        <v>182</v>
      </c>
      <c r="K356" t="s">
        <v>349</v>
      </c>
      <c r="M356">
        <v>0.05</v>
      </c>
      <c r="N356">
        <v>0.02</v>
      </c>
      <c r="O356" t="s">
        <v>927</v>
      </c>
    </row>
    <row r="357" spans="1:15" hidden="1" x14ac:dyDescent="0.35">
      <c r="A357" t="s">
        <v>906</v>
      </c>
      <c r="B357" t="s">
        <v>585</v>
      </c>
      <c r="C357" t="s">
        <v>907</v>
      </c>
      <c r="D357" t="s">
        <v>728</v>
      </c>
      <c r="E357" t="s">
        <v>618</v>
      </c>
      <c r="F357" t="s">
        <v>596</v>
      </c>
      <c r="G357" t="s">
        <v>729</v>
      </c>
      <c r="H357" t="s">
        <v>756</v>
      </c>
      <c r="I357" t="s">
        <v>50</v>
      </c>
      <c r="J357" t="s">
        <v>601</v>
      </c>
      <c r="K357" t="s">
        <v>349</v>
      </c>
      <c r="L357" t="s">
        <v>607</v>
      </c>
      <c r="M357">
        <v>0.6</v>
      </c>
      <c r="N357">
        <v>0.04</v>
      </c>
      <c r="O357" t="s">
        <v>927</v>
      </c>
    </row>
    <row r="358" spans="1:15" hidden="1" x14ac:dyDescent="0.35">
      <c r="A358" t="s">
        <v>906</v>
      </c>
      <c r="B358" t="s">
        <v>585</v>
      </c>
      <c r="C358" t="s">
        <v>907</v>
      </c>
      <c r="D358" t="s">
        <v>728</v>
      </c>
      <c r="E358" t="s">
        <v>618</v>
      </c>
      <c r="F358" t="s">
        <v>597</v>
      </c>
      <c r="G358" t="s">
        <v>731</v>
      </c>
      <c r="H358" t="s">
        <v>757</v>
      </c>
      <c r="I358" t="s">
        <v>105</v>
      </c>
      <c r="J358" t="s">
        <v>268</v>
      </c>
      <c r="K358" t="s">
        <v>348</v>
      </c>
      <c r="L358" t="s">
        <v>606</v>
      </c>
      <c r="M358">
        <v>0</v>
      </c>
      <c r="N358">
        <v>0.11600000000000001</v>
      </c>
      <c r="O358" t="s">
        <v>927</v>
      </c>
    </row>
    <row r="359" spans="1:15" hidden="1" x14ac:dyDescent="0.35">
      <c r="A359" t="s">
        <v>906</v>
      </c>
      <c r="B359" t="s">
        <v>585</v>
      </c>
      <c r="C359" t="s">
        <v>907</v>
      </c>
      <c r="D359" t="s">
        <v>728</v>
      </c>
      <c r="E359" t="s">
        <v>618</v>
      </c>
      <c r="F359" t="s">
        <v>597</v>
      </c>
      <c r="G359" t="s">
        <v>731</v>
      </c>
      <c r="H359" t="s">
        <v>758</v>
      </c>
      <c r="I359" t="s">
        <v>125</v>
      </c>
      <c r="J359" t="s">
        <v>289</v>
      </c>
      <c r="K359" t="s">
        <v>348</v>
      </c>
      <c r="L359" t="s">
        <v>606</v>
      </c>
      <c r="M359">
        <v>0</v>
      </c>
      <c r="N359">
        <v>1.2999999999999999E-2</v>
      </c>
      <c r="O359" t="s">
        <v>927</v>
      </c>
    </row>
    <row r="360" spans="1:15" hidden="1" x14ac:dyDescent="0.35">
      <c r="A360" t="s">
        <v>906</v>
      </c>
      <c r="B360" t="s">
        <v>585</v>
      </c>
      <c r="C360" t="s">
        <v>907</v>
      </c>
      <c r="D360" t="s">
        <v>728</v>
      </c>
      <c r="E360" t="s">
        <v>618</v>
      </c>
      <c r="F360" t="s">
        <v>597</v>
      </c>
      <c r="G360" t="s">
        <v>731</v>
      </c>
      <c r="H360" t="s">
        <v>759</v>
      </c>
      <c r="I360" t="s">
        <v>28</v>
      </c>
      <c r="J360" t="s">
        <v>196</v>
      </c>
      <c r="K360" t="s">
        <v>349</v>
      </c>
      <c r="M360">
        <v>0.19885</v>
      </c>
      <c r="N360">
        <v>1.9E-2</v>
      </c>
      <c r="O360" t="s">
        <v>927</v>
      </c>
    </row>
    <row r="361" spans="1:15" hidden="1" x14ac:dyDescent="0.35">
      <c r="A361" t="s">
        <v>906</v>
      </c>
      <c r="B361" t="s">
        <v>585</v>
      </c>
      <c r="C361" t="s">
        <v>907</v>
      </c>
      <c r="D361" t="s">
        <v>728</v>
      </c>
      <c r="E361" t="s">
        <v>618</v>
      </c>
      <c r="F361" t="s">
        <v>596</v>
      </c>
      <c r="G361" t="s">
        <v>729</v>
      </c>
      <c r="H361" t="s">
        <v>760</v>
      </c>
      <c r="I361" t="s">
        <v>69</v>
      </c>
      <c r="J361" t="s">
        <v>761</v>
      </c>
      <c r="K361" t="s">
        <v>348</v>
      </c>
      <c r="L361" t="s">
        <v>606</v>
      </c>
      <c r="M361">
        <v>0</v>
      </c>
      <c r="N361">
        <v>0.04</v>
      </c>
      <c r="O361" t="s">
        <v>927</v>
      </c>
    </row>
    <row r="362" spans="1:15" hidden="1" x14ac:dyDescent="0.35">
      <c r="A362" t="s">
        <v>906</v>
      </c>
      <c r="B362" t="s">
        <v>585</v>
      </c>
      <c r="C362" t="s">
        <v>907</v>
      </c>
      <c r="D362" t="s">
        <v>728</v>
      </c>
      <c r="E362" t="s">
        <v>618</v>
      </c>
      <c r="F362" t="s">
        <v>596</v>
      </c>
      <c r="G362" t="s">
        <v>729</v>
      </c>
      <c r="H362" t="s">
        <v>762</v>
      </c>
      <c r="I362" t="s">
        <v>13</v>
      </c>
      <c r="J362" t="s">
        <v>183</v>
      </c>
      <c r="K362" t="s">
        <v>349</v>
      </c>
      <c r="M362">
        <v>0.28999999999999998</v>
      </c>
      <c r="N362">
        <v>0.02</v>
      </c>
      <c r="O362" t="s">
        <v>927</v>
      </c>
    </row>
    <row r="363" spans="1:15" hidden="1" x14ac:dyDescent="0.35">
      <c r="A363" t="s">
        <v>906</v>
      </c>
      <c r="B363" t="s">
        <v>585</v>
      </c>
      <c r="C363" t="s">
        <v>907</v>
      </c>
      <c r="D363" t="s">
        <v>728</v>
      </c>
      <c r="E363" t="s">
        <v>618</v>
      </c>
      <c r="F363" t="s">
        <v>596</v>
      </c>
      <c r="G363" t="s">
        <v>729</v>
      </c>
      <c r="H363" t="s">
        <v>763</v>
      </c>
      <c r="I363" t="s">
        <v>51</v>
      </c>
      <c r="J363" t="s">
        <v>214</v>
      </c>
      <c r="K363" t="s">
        <v>348</v>
      </c>
      <c r="L363" t="s">
        <v>606</v>
      </c>
      <c r="M363">
        <v>0</v>
      </c>
      <c r="N363">
        <v>0.08</v>
      </c>
      <c r="O363" t="s">
        <v>927</v>
      </c>
    </row>
    <row r="364" spans="1:15" hidden="1" x14ac:dyDescent="0.35">
      <c r="A364" t="s">
        <v>906</v>
      </c>
      <c r="B364" t="s">
        <v>585</v>
      </c>
      <c r="C364" t="s">
        <v>907</v>
      </c>
      <c r="D364" t="s">
        <v>728</v>
      </c>
      <c r="E364" t="s">
        <v>618</v>
      </c>
      <c r="F364" t="s">
        <v>597</v>
      </c>
      <c r="G364" t="s">
        <v>731</v>
      </c>
      <c r="H364" t="s">
        <v>764</v>
      </c>
      <c r="I364" t="s">
        <v>151</v>
      </c>
      <c r="J364" t="s">
        <v>319</v>
      </c>
      <c r="K364" t="s">
        <v>348</v>
      </c>
      <c r="L364" t="s">
        <v>606</v>
      </c>
      <c r="M364">
        <v>0</v>
      </c>
      <c r="N364">
        <v>4.3999999999999997E-2</v>
      </c>
      <c r="O364" t="s">
        <v>927</v>
      </c>
    </row>
    <row r="365" spans="1:15" hidden="1" x14ac:dyDescent="0.35">
      <c r="A365" t="s">
        <v>906</v>
      </c>
      <c r="B365" t="s">
        <v>585</v>
      </c>
      <c r="C365" t="s">
        <v>907</v>
      </c>
      <c r="D365" t="s">
        <v>728</v>
      </c>
      <c r="E365" t="s">
        <v>618</v>
      </c>
      <c r="F365" t="s">
        <v>597</v>
      </c>
      <c r="G365" t="s">
        <v>731</v>
      </c>
      <c r="H365" t="s">
        <v>765</v>
      </c>
      <c r="I365" t="s">
        <v>111</v>
      </c>
      <c r="J365" t="s">
        <v>275</v>
      </c>
      <c r="K365" t="s">
        <v>348</v>
      </c>
      <c r="L365" t="s">
        <v>606</v>
      </c>
      <c r="M365">
        <v>0</v>
      </c>
      <c r="N365">
        <v>0.114</v>
      </c>
      <c r="O365" t="s">
        <v>927</v>
      </c>
    </row>
    <row r="366" spans="1:15" hidden="1" x14ac:dyDescent="0.35">
      <c r="A366" t="s">
        <v>906</v>
      </c>
      <c r="B366" t="s">
        <v>585</v>
      </c>
      <c r="C366" t="s">
        <v>907</v>
      </c>
      <c r="D366" t="s">
        <v>728</v>
      </c>
      <c r="E366" t="s">
        <v>618</v>
      </c>
      <c r="F366" t="s">
        <v>596</v>
      </c>
      <c r="G366" t="s">
        <v>729</v>
      </c>
      <c r="H366" t="s">
        <v>766</v>
      </c>
      <c r="I366" t="s">
        <v>52</v>
      </c>
      <c r="J366" t="s">
        <v>215</v>
      </c>
      <c r="K366" t="s">
        <v>349</v>
      </c>
      <c r="L366" t="s">
        <v>607</v>
      </c>
      <c r="M366">
        <v>2.6</v>
      </c>
      <c r="N366">
        <v>4.8</v>
      </c>
      <c r="O366" t="s">
        <v>927</v>
      </c>
    </row>
    <row r="367" spans="1:15" hidden="1" x14ac:dyDescent="0.35">
      <c r="A367" t="s">
        <v>906</v>
      </c>
      <c r="B367" t="s">
        <v>585</v>
      </c>
      <c r="C367" t="s">
        <v>907</v>
      </c>
      <c r="D367" t="s">
        <v>728</v>
      </c>
      <c r="E367" t="s">
        <v>618</v>
      </c>
      <c r="F367" t="s">
        <v>596</v>
      </c>
      <c r="G367" t="s">
        <v>729</v>
      </c>
      <c r="H367" t="s">
        <v>767</v>
      </c>
      <c r="I367" t="s">
        <v>39</v>
      </c>
      <c r="J367" t="s">
        <v>205</v>
      </c>
      <c r="K367" t="s">
        <v>349</v>
      </c>
      <c r="L367" t="s">
        <v>607</v>
      </c>
      <c r="M367">
        <v>0.5</v>
      </c>
      <c r="N367">
        <v>3.4</v>
      </c>
      <c r="O367" t="s">
        <v>927</v>
      </c>
    </row>
    <row r="368" spans="1:15" hidden="1" x14ac:dyDescent="0.35">
      <c r="A368" t="s">
        <v>906</v>
      </c>
      <c r="B368" t="s">
        <v>585</v>
      </c>
      <c r="C368" t="s">
        <v>907</v>
      </c>
      <c r="D368" t="s">
        <v>728</v>
      </c>
      <c r="E368" t="s">
        <v>618</v>
      </c>
      <c r="F368" t="s">
        <v>596</v>
      </c>
      <c r="G368" t="s">
        <v>729</v>
      </c>
      <c r="H368" t="s">
        <v>769</v>
      </c>
      <c r="I368" t="s">
        <v>10</v>
      </c>
      <c r="J368" t="s">
        <v>180</v>
      </c>
      <c r="K368" t="s">
        <v>348</v>
      </c>
      <c r="L368" t="s">
        <v>606</v>
      </c>
      <c r="M368">
        <v>0</v>
      </c>
      <c r="N368">
        <v>0.16</v>
      </c>
      <c r="O368" t="s">
        <v>927</v>
      </c>
    </row>
    <row r="369" spans="1:15" hidden="1" x14ac:dyDescent="0.35">
      <c r="A369" t="s">
        <v>906</v>
      </c>
      <c r="B369" t="s">
        <v>585</v>
      </c>
      <c r="C369" t="s">
        <v>907</v>
      </c>
      <c r="D369" t="s">
        <v>728</v>
      </c>
      <c r="E369" t="s">
        <v>618</v>
      </c>
      <c r="F369" t="s">
        <v>597</v>
      </c>
      <c r="G369" t="s">
        <v>731</v>
      </c>
      <c r="H369" t="s">
        <v>770</v>
      </c>
      <c r="I369" t="s">
        <v>74</v>
      </c>
      <c r="J369" t="s">
        <v>236</v>
      </c>
      <c r="K369" t="s">
        <v>348</v>
      </c>
      <c r="L369" t="s">
        <v>606</v>
      </c>
      <c r="M369">
        <v>0</v>
      </c>
      <c r="N369">
        <v>1.7999999999999999E-2</v>
      </c>
      <c r="O369" t="s">
        <v>927</v>
      </c>
    </row>
    <row r="370" spans="1:15" hidden="1" x14ac:dyDescent="0.35">
      <c r="A370" t="s">
        <v>906</v>
      </c>
      <c r="B370" t="s">
        <v>585</v>
      </c>
      <c r="C370" t="s">
        <v>907</v>
      </c>
      <c r="D370" t="s">
        <v>728</v>
      </c>
      <c r="E370" t="s">
        <v>618</v>
      </c>
      <c r="F370" t="s">
        <v>597</v>
      </c>
      <c r="G370" t="s">
        <v>731</v>
      </c>
      <c r="H370" t="s">
        <v>771</v>
      </c>
      <c r="I370" t="s">
        <v>75</v>
      </c>
      <c r="J370" t="s">
        <v>237</v>
      </c>
      <c r="K370" t="s">
        <v>349</v>
      </c>
      <c r="L370" t="s">
        <v>607</v>
      </c>
      <c r="M370">
        <v>0.34060000000000001</v>
      </c>
      <c r="N370">
        <v>9.0999999999999998E-2</v>
      </c>
      <c r="O370" t="s">
        <v>927</v>
      </c>
    </row>
    <row r="371" spans="1:15" hidden="1" x14ac:dyDescent="0.35">
      <c r="A371" t="s">
        <v>906</v>
      </c>
      <c r="B371" t="s">
        <v>585</v>
      </c>
      <c r="C371" t="s">
        <v>907</v>
      </c>
      <c r="D371" t="s">
        <v>728</v>
      </c>
      <c r="E371" t="s">
        <v>618</v>
      </c>
      <c r="F371" t="s">
        <v>596</v>
      </c>
      <c r="G371" t="s">
        <v>729</v>
      </c>
      <c r="H371" t="s">
        <v>772</v>
      </c>
      <c r="I371" t="s">
        <v>54</v>
      </c>
      <c r="J371" t="s">
        <v>217</v>
      </c>
      <c r="K371" t="s">
        <v>349</v>
      </c>
      <c r="M371">
        <v>0.04</v>
      </c>
      <c r="N371">
        <v>0.08</v>
      </c>
      <c r="O371" t="s">
        <v>927</v>
      </c>
    </row>
    <row r="372" spans="1:15" hidden="1" x14ac:dyDescent="0.35">
      <c r="A372" t="s">
        <v>906</v>
      </c>
      <c r="B372" t="s">
        <v>585</v>
      </c>
      <c r="C372" t="s">
        <v>907</v>
      </c>
      <c r="D372" t="s">
        <v>728</v>
      </c>
      <c r="E372" t="s">
        <v>618</v>
      </c>
      <c r="F372" t="s">
        <v>597</v>
      </c>
      <c r="G372" t="s">
        <v>731</v>
      </c>
      <c r="H372" t="s">
        <v>773</v>
      </c>
      <c r="I372" t="s">
        <v>76</v>
      </c>
      <c r="J372" t="s">
        <v>238</v>
      </c>
      <c r="K372" t="s">
        <v>348</v>
      </c>
      <c r="L372" t="s">
        <v>606</v>
      </c>
      <c r="M372">
        <v>0</v>
      </c>
      <c r="N372">
        <v>1.0999999999999999E-2</v>
      </c>
      <c r="O372" t="s">
        <v>927</v>
      </c>
    </row>
    <row r="373" spans="1:15" hidden="1" x14ac:dyDescent="0.35">
      <c r="A373" t="s">
        <v>906</v>
      </c>
      <c r="B373" t="s">
        <v>585</v>
      </c>
      <c r="C373" t="s">
        <v>907</v>
      </c>
      <c r="D373" t="s">
        <v>728</v>
      </c>
      <c r="E373" t="s">
        <v>618</v>
      </c>
      <c r="F373" t="s">
        <v>596</v>
      </c>
      <c r="G373" t="s">
        <v>729</v>
      </c>
      <c r="H373" t="s">
        <v>774</v>
      </c>
      <c r="I373" t="s">
        <v>29</v>
      </c>
      <c r="J373" t="s">
        <v>197</v>
      </c>
      <c r="K373" t="s">
        <v>349</v>
      </c>
      <c r="L373" t="s">
        <v>607</v>
      </c>
      <c r="M373">
        <v>0.09</v>
      </c>
      <c r="N373">
        <v>0.06</v>
      </c>
      <c r="O373" t="s">
        <v>927</v>
      </c>
    </row>
    <row r="374" spans="1:15" hidden="1" x14ac:dyDescent="0.35">
      <c r="A374" t="s">
        <v>906</v>
      </c>
      <c r="B374" t="s">
        <v>585</v>
      </c>
      <c r="C374" t="s">
        <v>907</v>
      </c>
      <c r="D374" t="s">
        <v>728</v>
      </c>
      <c r="E374" t="s">
        <v>618</v>
      </c>
      <c r="F374" t="s">
        <v>596</v>
      </c>
      <c r="G374" t="s">
        <v>729</v>
      </c>
      <c r="H374" t="s">
        <v>775</v>
      </c>
      <c r="I374" t="s">
        <v>173</v>
      </c>
      <c r="J374" t="s">
        <v>341</v>
      </c>
      <c r="K374" t="s">
        <v>349</v>
      </c>
      <c r="M374">
        <v>0.153</v>
      </c>
      <c r="N374">
        <v>0.02</v>
      </c>
      <c r="O374" t="s">
        <v>927</v>
      </c>
    </row>
    <row r="375" spans="1:15" hidden="1" x14ac:dyDescent="0.35">
      <c r="A375" t="s">
        <v>906</v>
      </c>
      <c r="B375" t="s">
        <v>585</v>
      </c>
      <c r="C375" t="s">
        <v>907</v>
      </c>
      <c r="D375" t="s">
        <v>728</v>
      </c>
      <c r="E375" t="s">
        <v>618</v>
      </c>
      <c r="F375" t="s">
        <v>597</v>
      </c>
      <c r="G375" t="s">
        <v>731</v>
      </c>
      <c r="H375" t="s">
        <v>776</v>
      </c>
      <c r="I375" t="s">
        <v>121</v>
      </c>
      <c r="J375" t="s">
        <v>285</v>
      </c>
      <c r="K375" t="s">
        <v>348</v>
      </c>
      <c r="L375" t="s">
        <v>606</v>
      </c>
      <c r="M375">
        <v>0</v>
      </c>
      <c r="N375">
        <v>0.05</v>
      </c>
      <c r="O375" t="s">
        <v>927</v>
      </c>
    </row>
    <row r="376" spans="1:15" hidden="1" x14ac:dyDescent="0.35">
      <c r="A376" t="s">
        <v>906</v>
      </c>
      <c r="B376" t="s">
        <v>585</v>
      </c>
      <c r="C376" t="s">
        <v>907</v>
      </c>
      <c r="D376" t="s">
        <v>728</v>
      </c>
      <c r="E376" t="s">
        <v>618</v>
      </c>
      <c r="F376" t="s">
        <v>597</v>
      </c>
      <c r="G376" t="s">
        <v>731</v>
      </c>
      <c r="H376" t="s">
        <v>777</v>
      </c>
      <c r="I376" t="s">
        <v>120</v>
      </c>
      <c r="J376" t="s">
        <v>284</v>
      </c>
      <c r="K376" t="s">
        <v>348</v>
      </c>
      <c r="L376" t="s">
        <v>606</v>
      </c>
      <c r="M376">
        <v>0</v>
      </c>
      <c r="N376">
        <v>0.08</v>
      </c>
      <c r="O376" t="s">
        <v>927</v>
      </c>
    </row>
    <row r="377" spans="1:15" hidden="1" x14ac:dyDescent="0.35">
      <c r="A377" t="s">
        <v>906</v>
      </c>
      <c r="B377" t="s">
        <v>585</v>
      </c>
      <c r="C377" t="s">
        <v>907</v>
      </c>
      <c r="D377" t="s">
        <v>728</v>
      </c>
      <c r="E377" t="s">
        <v>618</v>
      </c>
      <c r="F377" t="s">
        <v>596</v>
      </c>
      <c r="G377" t="s">
        <v>729</v>
      </c>
      <c r="H377" t="s">
        <v>778</v>
      </c>
      <c r="I377" t="s">
        <v>23</v>
      </c>
      <c r="J377" t="s">
        <v>192</v>
      </c>
      <c r="K377" t="s">
        <v>348</v>
      </c>
      <c r="L377" t="s">
        <v>606</v>
      </c>
      <c r="M377">
        <v>0</v>
      </c>
      <c r="N377">
        <v>0.12</v>
      </c>
      <c r="O377" t="s">
        <v>927</v>
      </c>
    </row>
    <row r="378" spans="1:15" hidden="1" x14ac:dyDescent="0.35">
      <c r="A378" t="s">
        <v>906</v>
      </c>
      <c r="B378" t="s">
        <v>585</v>
      </c>
      <c r="C378" t="s">
        <v>907</v>
      </c>
      <c r="D378" t="s">
        <v>728</v>
      </c>
      <c r="E378" t="s">
        <v>618</v>
      </c>
      <c r="F378" t="s">
        <v>596</v>
      </c>
      <c r="G378" t="s">
        <v>729</v>
      </c>
      <c r="H378" t="s">
        <v>779</v>
      </c>
      <c r="I378" t="s">
        <v>55</v>
      </c>
      <c r="J378" t="s">
        <v>218</v>
      </c>
      <c r="K378" t="s">
        <v>349</v>
      </c>
      <c r="L378" t="s">
        <v>607</v>
      </c>
      <c r="M378">
        <v>1</v>
      </c>
      <c r="N378">
        <v>1.6</v>
      </c>
      <c r="O378" t="s">
        <v>927</v>
      </c>
    </row>
    <row r="379" spans="1:15" hidden="1" x14ac:dyDescent="0.35">
      <c r="A379" t="s">
        <v>906</v>
      </c>
      <c r="B379" t="s">
        <v>585</v>
      </c>
      <c r="C379" t="s">
        <v>907</v>
      </c>
      <c r="D379" t="s">
        <v>728</v>
      </c>
      <c r="E379" t="s">
        <v>618</v>
      </c>
      <c r="F379" t="s">
        <v>597</v>
      </c>
      <c r="G379" t="s">
        <v>731</v>
      </c>
      <c r="H379" t="s">
        <v>780</v>
      </c>
      <c r="I379" t="s">
        <v>77</v>
      </c>
      <c r="J379" t="s">
        <v>239</v>
      </c>
      <c r="K379" t="s">
        <v>348</v>
      </c>
      <c r="L379" t="s">
        <v>606</v>
      </c>
      <c r="M379">
        <v>0</v>
      </c>
      <c r="N379">
        <v>0.08</v>
      </c>
      <c r="O379" t="s">
        <v>927</v>
      </c>
    </row>
    <row r="380" spans="1:15" hidden="1" x14ac:dyDescent="0.35">
      <c r="A380" t="s">
        <v>906</v>
      </c>
      <c r="B380" t="s">
        <v>585</v>
      </c>
      <c r="C380" t="s">
        <v>907</v>
      </c>
      <c r="D380" t="s">
        <v>728</v>
      </c>
      <c r="E380" t="s">
        <v>618</v>
      </c>
      <c r="F380" t="s">
        <v>597</v>
      </c>
      <c r="G380" t="s">
        <v>731</v>
      </c>
      <c r="H380" t="s">
        <v>781</v>
      </c>
      <c r="I380" t="s">
        <v>128</v>
      </c>
      <c r="J380" t="s">
        <v>292</v>
      </c>
      <c r="K380" t="s">
        <v>348</v>
      </c>
      <c r="L380" t="s">
        <v>606</v>
      </c>
      <c r="M380">
        <v>0</v>
      </c>
      <c r="N380">
        <v>0.02</v>
      </c>
      <c r="O380" t="s">
        <v>927</v>
      </c>
    </row>
    <row r="381" spans="1:15" hidden="1" x14ac:dyDescent="0.35">
      <c r="A381" t="s">
        <v>906</v>
      </c>
      <c r="B381" t="s">
        <v>585</v>
      </c>
      <c r="C381" t="s">
        <v>907</v>
      </c>
      <c r="D381" t="s">
        <v>728</v>
      </c>
      <c r="E381" t="s">
        <v>618</v>
      </c>
      <c r="F381" t="s">
        <v>597</v>
      </c>
      <c r="G381" t="s">
        <v>731</v>
      </c>
      <c r="H381" t="s">
        <v>782</v>
      </c>
      <c r="I381" t="s">
        <v>137</v>
      </c>
      <c r="J381" t="s">
        <v>303</v>
      </c>
      <c r="K381" t="s">
        <v>348</v>
      </c>
      <c r="L381" t="s">
        <v>606</v>
      </c>
      <c r="M381">
        <v>0</v>
      </c>
      <c r="N381">
        <v>6.0999999999999999E-2</v>
      </c>
      <c r="O381" t="s">
        <v>927</v>
      </c>
    </row>
    <row r="382" spans="1:15" hidden="1" x14ac:dyDescent="0.35">
      <c r="A382" t="s">
        <v>906</v>
      </c>
      <c r="B382" t="s">
        <v>585</v>
      </c>
      <c r="C382" t="s">
        <v>907</v>
      </c>
      <c r="D382" t="s">
        <v>728</v>
      </c>
      <c r="E382" t="s">
        <v>618</v>
      </c>
      <c r="F382" t="s">
        <v>597</v>
      </c>
      <c r="G382" t="s">
        <v>731</v>
      </c>
      <c r="H382" t="s">
        <v>783</v>
      </c>
      <c r="I382" t="s">
        <v>78</v>
      </c>
      <c r="J382" t="s">
        <v>240</v>
      </c>
      <c r="K382" t="s">
        <v>348</v>
      </c>
      <c r="L382" t="s">
        <v>606</v>
      </c>
      <c r="M382">
        <v>0</v>
      </c>
      <c r="N382">
        <v>8.7999999999999995E-2</v>
      </c>
      <c r="O382" t="s">
        <v>927</v>
      </c>
    </row>
    <row r="383" spans="1:15" hidden="1" x14ac:dyDescent="0.35">
      <c r="A383" t="s">
        <v>908</v>
      </c>
      <c r="B383" t="s">
        <v>580</v>
      </c>
      <c r="C383" t="s">
        <v>909</v>
      </c>
      <c r="D383" t="s">
        <v>728</v>
      </c>
      <c r="E383" t="s">
        <v>618</v>
      </c>
      <c r="F383" t="s">
        <v>597</v>
      </c>
      <c r="G383" t="s">
        <v>731</v>
      </c>
      <c r="H383" t="s">
        <v>843</v>
      </c>
      <c r="I383" t="s">
        <v>116</v>
      </c>
      <c r="J383" t="s">
        <v>280</v>
      </c>
      <c r="K383" t="s">
        <v>349</v>
      </c>
      <c r="L383" t="s">
        <v>607</v>
      </c>
      <c r="M383">
        <v>0.17299999999999999</v>
      </c>
      <c r="N383">
        <v>5.8000000000000003E-2</v>
      </c>
      <c r="O383" t="s">
        <v>927</v>
      </c>
    </row>
    <row r="384" spans="1:15" hidden="1" x14ac:dyDescent="0.35">
      <c r="A384" t="s">
        <v>906</v>
      </c>
      <c r="B384" t="s">
        <v>585</v>
      </c>
      <c r="C384" t="s">
        <v>907</v>
      </c>
      <c r="D384" t="s">
        <v>728</v>
      </c>
      <c r="E384" t="s">
        <v>618</v>
      </c>
      <c r="F384" t="s">
        <v>596</v>
      </c>
      <c r="G384" t="s">
        <v>729</v>
      </c>
      <c r="H384" t="s">
        <v>785</v>
      </c>
      <c r="I384" t="s">
        <v>172</v>
      </c>
      <c r="J384" t="s">
        <v>662</v>
      </c>
      <c r="K384" t="s">
        <v>348</v>
      </c>
      <c r="L384" t="s">
        <v>606</v>
      </c>
      <c r="M384">
        <v>0</v>
      </c>
      <c r="N384">
        <v>0.04</v>
      </c>
      <c r="O384" t="s">
        <v>927</v>
      </c>
    </row>
    <row r="385" spans="1:15" hidden="1" x14ac:dyDescent="0.35">
      <c r="A385" t="s">
        <v>906</v>
      </c>
      <c r="B385" t="s">
        <v>585</v>
      </c>
      <c r="C385" t="s">
        <v>907</v>
      </c>
      <c r="D385" t="s">
        <v>728</v>
      </c>
      <c r="E385" t="s">
        <v>618</v>
      </c>
      <c r="F385" t="s">
        <v>597</v>
      </c>
      <c r="G385" t="s">
        <v>731</v>
      </c>
      <c r="H385" t="s">
        <v>786</v>
      </c>
      <c r="I385" t="s">
        <v>79</v>
      </c>
      <c r="J385" t="s">
        <v>241</v>
      </c>
      <c r="K385" t="s">
        <v>348</v>
      </c>
      <c r="L385" t="s">
        <v>606</v>
      </c>
      <c r="M385">
        <v>0</v>
      </c>
      <c r="N385">
        <v>0.03</v>
      </c>
      <c r="O385" t="s">
        <v>927</v>
      </c>
    </row>
    <row r="386" spans="1:15" hidden="1" x14ac:dyDescent="0.35">
      <c r="A386" t="s">
        <v>906</v>
      </c>
      <c r="B386" t="s">
        <v>585</v>
      </c>
      <c r="C386" t="s">
        <v>907</v>
      </c>
      <c r="D386" t="s">
        <v>728</v>
      </c>
      <c r="E386" t="s">
        <v>618</v>
      </c>
      <c r="F386" t="s">
        <v>597</v>
      </c>
      <c r="G386" t="s">
        <v>731</v>
      </c>
      <c r="H386" t="s">
        <v>787</v>
      </c>
      <c r="I386" t="s">
        <v>492</v>
      </c>
      <c r="J386" t="s">
        <v>320</v>
      </c>
      <c r="K386" t="s">
        <v>348</v>
      </c>
      <c r="L386" t="s">
        <v>606</v>
      </c>
      <c r="M386">
        <v>0</v>
      </c>
      <c r="N386">
        <v>7.0000000000000007E-2</v>
      </c>
      <c r="O386" t="s">
        <v>927</v>
      </c>
    </row>
    <row r="387" spans="1:15" hidden="1" x14ac:dyDescent="0.35">
      <c r="A387" t="s">
        <v>906</v>
      </c>
      <c r="B387" t="s">
        <v>585</v>
      </c>
      <c r="C387" t="s">
        <v>907</v>
      </c>
      <c r="D387" t="s">
        <v>728</v>
      </c>
      <c r="E387" t="s">
        <v>618</v>
      </c>
      <c r="F387" t="s">
        <v>597</v>
      </c>
      <c r="G387" t="s">
        <v>731</v>
      </c>
      <c r="H387" t="s">
        <v>788</v>
      </c>
      <c r="I387" t="s">
        <v>169</v>
      </c>
      <c r="J387" t="s">
        <v>338</v>
      </c>
      <c r="K387" t="s">
        <v>348</v>
      </c>
      <c r="L387" t="s">
        <v>606</v>
      </c>
      <c r="M387">
        <v>0</v>
      </c>
      <c r="N387">
        <v>8.4000000000000005E-2</v>
      </c>
      <c r="O387" t="s">
        <v>927</v>
      </c>
    </row>
    <row r="388" spans="1:15" hidden="1" x14ac:dyDescent="0.35">
      <c r="A388" t="s">
        <v>906</v>
      </c>
      <c r="B388" t="s">
        <v>585</v>
      </c>
      <c r="C388" t="s">
        <v>907</v>
      </c>
      <c r="D388" t="s">
        <v>728</v>
      </c>
      <c r="E388" t="s">
        <v>618</v>
      </c>
      <c r="F388" t="s">
        <v>597</v>
      </c>
      <c r="G388" t="s">
        <v>731</v>
      </c>
      <c r="H388" t="s">
        <v>789</v>
      </c>
      <c r="I388" t="s">
        <v>98</v>
      </c>
      <c r="J388" t="s">
        <v>261</v>
      </c>
      <c r="K388" t="s">
        <v>348</v>
      </c>
      <c r="L388" t="s">
        <v>606</v>
      </c>
      <c r="M388">
        <v>0</v>
      </c>
      <c r="N388">
        <v>8.199999999999999E-3</v>
      </c>
      <c r="O388" t="s">
        <v>927</v>
      </c>
    </row>
    <row r="389" spans="1:15" hidden="1" x14ac:dyDescent="0.35">
      <c r="A389" t="s">
        <v>906</v>
      </c>
      <c r="B389" t="s">
        <v>585</v>
      </c>
      <c r="C389" t="s">
        <v>907</v>
      </c>
      <c r="D389" t="s">
        <v>728</v>
      </c>
      <c r="E389" t="s">
        <v>618</v>
      </c>
      <c r="F389" t="s">
        <v>596</v>
      </c>
      <c r="G389" t="s">
        <v>729</v>
      </c>
      <c r="H389" t="s">
        <v>768</v>
      </c>
      <c r="I389" t="s">
        <v>26</v>
      </c>
      <c r="J389" t="s">
        <v>661</v>
      </c>
      <c r="K389" t="s">
        <v>348</v>
      </c>
      <c r="L389" t="s">
        <v>606</v>
      </c>
      <c r="M389">
        <v>0</v>
      </c>
      <c r="N389">
        <v>147</v>
      </c>
      <c r="O389" t="s">
        <v>927</v>
      </c>
    </row>
    <row r="390" spans="1:15" hidden="1" x14ac:dyDescent="0.35">
      <c r="A390" t="s">
        <v>906</v>
      </c>
      <c r="B390" t="s">
        <v>585</v>
      </c>
      <c r="C390" t="s">
        <v>907</v>
      </c>
      <c r="D390" t="s">
        <v>728</v>
      </c>
      <c r="E390" t="s">
        <v>618</v>
      </c>
      <c r="F390" t="s">
        <v>597</v>
      </c>
      <c r="G390" t="s">
        <v>731</v>
      </c>
      <c r="H390" t="s">
        <v>790</v>
      </c>
      <c r="I390" t="s">
        <v>122</v>
      </c>
      <c r="J390" t="s">
        <v>286</v>
      </c>
      <c r="K390" t="s">
        <v>348</v>
      </c>
      <c r="L390" t="s">
        <v>606</v>
      </c>
      <c r="M390">
        <v>0</v>
      </c>
      <c r="N390">
        <v>4.0000000000000001E-3</v>
      </c>
      <c r="O390" t="s">
        <v>927</v>
      </c>
    </row>
    <row r="391" spans="1:15" hidden="1" x14ac:dyDescent="0.35">
      <c r="A391" t="s">
        <v>906</v>
      </c>
      <c r="B391" t="s">
        <v>585</v>
      </c>
      <c r="C391" t="s">
        <v>907</v>
      </c>
      <c r="D391" t="s">
        <v>728</v>
      </c>
      <c r="E391" t="s">
        <v>618</v>
      </c>
      <c r="F391" t="s">
        <v>596</v>
      </c>
      <c r="G391" t="s">
        <v>729</v>
      </c>
      <c r="H391" t="s">
        <v>791</v>
      </c>
      <c r="I391" t="s">
        <v>27</v>
      </c>
      <c r="J391" t="s">
        <v>195</v>
      </c>
      <c r="K391" t="s">
        <v>348</v>
      </c>
      <c r="L391" t="s">
        <v>606</v>
      </c>
      <c r="M391">
        <v>0</v>
      </c>
      <c r="N391">
        <v>0.32</v>
      </c>
      <c r="O391" t="s">
        <v>927</v>
      </c>
    </row>
    <row r="392" spans="1:15" hidden="1" x14ac:dyDescent="0.35">
      <c r="A392" t="s">
        <v>906</v>
      </c>
      <c r="B392" t="s">
        <v>585</v>
      </c>
      <c r="C392" t="s">
        <v>907</v>
      </c>
      <c r="D392" t="s">
        <v>728</v>
      </c>
      <c r="E392" t="s">
        <v>618</v>
      </c>
      <c r="F392" t="s">
        <v>596</v>
      </c>
      <c r="G392" t="s">
        <v>729</v>
      </c>
      <c r="H392" t="s">
        <v>792</v>
      </c>
      <c r="I392" t="s">
        <v>9</v>
      </c>
      <c r="J392" t="s">
        <v>179</v>
      </c>
      <c r="K392" t="s">
        <v>348</v>
      </c>
      <c r="L392" t="s">
        <v>606</v>
      </c>
      <c r="M392">
        <v>0</v>
      </c>
      <c r="N392">
        <v>0.08</v>
      </c>
      <c r="O392" t="s">
        <v>927</v>
      </c>
    </row>
    <row r="393" spans="1:15" hidden="1" x14ac:dyDescent="0.35">
      <c r="A393" t="s">
        <v>906</v>
      </c>
      <c r="B393" t="s">
        <v>585</v>
      </c>
      <c r="C393" t="s">
        <v>907</v>
      </c>
      <c r="D393" t="s">
        <v>728</v>
      </c>
      <c r="E393" t="s">
        <v>618</v>
      </c>
      <c r="F393" t="s">
        <v>596</v>
      </c>
      <c r="G393" t="s">
        <v>729</v>
      </c>
      <c r="H393" t="s">
        <v>793</v>
      </c>
      <c r="I393" t="s">
        <v>14</v>
      </c>
      <c r="J393" t="s">
        <v>184</v>
      </c>
      <c r="K393" t="s">
        <v>348</v>
      </c>
      <c r="L393" t="s">
        <v>606</v>
      </c>
      <c r="M393">
        <v>0</v>
      </c>
      <c r="N393">
        <v>0.4</v>
      </c>
      <c r="O393" t="s">
        <v>927</v>
      </c>
    </row>
    <row r="394" spans="1:15" hidden="1" x14ac:dyDescent="0.35">
      <c r="A394" t="s">
        <v>906</v>
      </c>
      <c r="B394" t="s">
        <v>585</v>
      </c>
      <c r="C394" t="s">
        <v>907</v>
      </c>
      <c r="D394" t="s">
        <v>728</v>
      </c>
      <c r="E394" t="s">
        <v>618</v>
      </c>
      <c r="F394" t="s">
        <v>597</v>
      </c>
      <c r="G394" t="s">
        <v>731</v>
      </c>
      <c r="H394" t="s">
        <v>794</v>
      </c>
      <c r="I394" t="s">
        <v>138</v>
      </c>
      <c r="J394" t="s">
        <v>304</v>
      </c>
      <c r="K394" t="s">
        <v>348</v>
      </c>
      <c r="L394" t="s">
        <v>606</v>
      </c>
      <c r="M394">
        <v>0</v>
      </c>
      <c r="N394">
        <v>0.01</v>
      </c>
      <c r="O394" t="s">
        <v>927</v>
      </c>
    </row>
    <row r="395" spans="1:15" hidden="1" x14ac:dyDescent="0.35">
      <c r="A395" t="s">
        <v>906</v>
      </c>
      <c r="B395" t="s">
        <v>585</v>
      </c>
      <c r="C395" t="s">
        <v>907</v>
      </c>
      <c r="D395" t="s">
        <v>728</v>
      </c>
      <c r="E395" t="s">
        <v>618</v>
      </c>
      <c r="F395" t="s">
        <v>597</v>
      </c>
      <c r="G395" t="s">
        <v>731</v>
      </c>
      <c r="H395" t="s">
        <v>795</v>
      </c>
      <c r="I395" t="s">
        <v>81</v>
      </c>
      <c r="J395" t="s">
        <v>243</v>
      </c>
      <c r="K395" t="s">
        <v>348</v>
      </c>
      <c r="L395" t="s">
        <v>606</v>
      </c>
      <c r="M395">
        <v>0</v>
      </c>
      <c r="N395">
        <v>1.9E-2</v>
      </c>
      <c r="O395" t="s">
        <v>927</v>
      </c>
    </row>
    <row r="396" spans="1:15" hidden="1" x14ac:dyDescent="0.35">
      <c r="A396" t="s">
        <v>906</v>
      </c>
      <c r="B396" t="s">
        <v>585</v>
      </c>
      <c r="C396" t="s">
        <v>907</v>
      </c>
      <c r="D396" t="s">
        <v>728</v>
      </c>
      <c r="E396" t="s">
        <v>618</v>
      </c>
      <c r="F396" t="s">
        <v>596</v>
      </c>
      <c r="G396" t="s">
        <v>729</v>
      </c>
      <c r="H396" t="s">
        <v>796</v>
      </c>
      <c r="I396" t="s">
        <v>56</v>
      </c>
      <c r="J396" t="s">
        <v>219</v>
      </c>
      <c r="K396" t="s">
        <v>348</v>
      </c>
      <c r="L396" t="s">
        <v>606</v>
      </c>
      <c r="M396">
        <v>0</v>
      </c>
      <c r="N396">
        <v>0.16</v>
      </c>
      <c r="O396" t="s">
        <v>927</v>
      </c>
    </row>
    <row r="397" spans="1:15" hidden="1" x14ac:dyDescent="0.35">
      <c r="A397" t="s">
        <v>906</v>
      </c>
      <c r="B397" t="s">
        <v>585</v>
      </c>
      <c r="C397" t="s">
        <v>907</v>
      </c>
      <c r="D397" t="s">
        <v>728</v>
      </c>
      <c r="E397" t="s">
        <v>618</v>
      </c>
      <c r="F397" t="s">
        <v>597</v>
      </c>
      <c r="G397" t="s">
        <v>731</v>
      </c>
      <c r="H397" t="s">
        <v>797</v>
      </c>
      <c r="I397" t="s">
        <v>82</v>
      </c>
      <c r="J397" t="s">
        <v>244</v>
      </c>
      <c r="K397" t="s">
        <v>348</v>
      </c>
      <c r="L397" t="s">
        <v>606</v>
      </c>
      <c r="M397">
        <v>0</v>
      </c>
      <c r="N397">
        <v>3.6999999999999998E-2</v>
      </c>
      <c r="O397" t="s">
        <v>927</v>
      </c>
    </row>
    <row r="398" spans="1:15" hidden="1" x14ac:dyDescent="0.35">
      <c r="A398" t="s">
        <v>906</v>
      </c>
      <c r="B398" t="s">
        <v>585</v>
      </c>
      <c r="C398" t="s">
        <v>907</v>
      </c>
      <c r="D398" t="s">
        <v>728</v>
      </c>
      <c r="E398" t="s">
        <v>618</v>
      </c>
      <c r="F398" t="s">
        <v>597</v>
      </c>
      <c r="G398" t="s">
        <v>731</v>
      </c>
      <c r="H398" t="s">
        <v>798</v>
      </c>
      <c r="I398" t="s">
        <v>83</v>
      </c>
      <c r="J398" t="s">
        <v>245</v>
      </c>
      <c r="K398" t="s">
        <v>348</v>
      </c>
      <c r="L398" t="s">
        <v>606</v>
      </c>
      <c r="M398">
        <v>0</v>
      </c>
      <c r="N398">
        <v>0.08</v>
      </c>
      <c r="O398" t="s">
        <v>927</v>
      </c>
    </row>
    <row r="399" spans="1:15" hidden="1" x14ac:dyDescent="0.35">
      <c r="A399" t="s">
        <v>906</v>
      </c>
      <c r="B399" t="s">
        <v>585</v>
      </c>
      <c r="C399" t="s">
        <v>907</v>
      </c>
      <c r="D399" t="s">
        <v>728</v>
      </c>
      <c r="E399" t="s">
        <v>618</v>
      </c>
      <c r="F399" t="s">
        <v>597</v>
      </c>
      <c r="G399" t="s">
        <v>731</v>
      </c>
      <c r="H399" t="s">
        <v>799</v>
      </c>
      <c r="I399" t="s">
        <v>112</v>
      </c>
      <c r="J399" t="s">
        <v>276</v>
      </c>
      <c r="K399" t="s">
        <v>348</v>
      </c>
      <c r="L399" t="s">
        <v>606</v>
      </c>
      <c r="M399">
        <v>0</v>
      </c>
      <c r="N399">
        <v>0.20499999999999999</v>
      </c>
      <c r="O399" t="s">
        <v>927</v>
      </c>
    </row>
    <row r="400" spans="1:15" hidden="1" x14ac:dyDescent="0.35">
      <c r="A400" t="s">
        <v>906</v>
      </c>
      <c r="B400" t="s">
        <v>585</v>
      </c>
      <c r="C400" t="s">
        <v>907</v>
      </c>
      <c r="D400" t="s">
        <v>728</v>
      </c>
      <c r="E400" t="s">
        <v>618</v>
      </c>
      <c r="F400" t="s">
        <v>597</v>
      </c>
      <c r="G400" t="s">
        <v>731</v>
      </c>
      <c r="H400" t="s">
        <v>800</v>
      </c>
      <c r="I400" t="s">
        <v>161</v>
      </c>
      <c r="J400" t="s">
        <v>330</v>
      </c>
      <c r="K400" t="s">
        <v>348</v>
      </c>
      <c r="L400" t="s">
        <v>606</v>
      </c>
      <c r="M400">
        <v>0</v>
      </c>
      <c r="N400">
        <v>1.2999999999999999E-2</v>
      </c>
      <c r="O400" t="s">
        <v>927</v>
      </c>
    </row>
    <row r="401" spans="1:15" hidden="1" x14ac:dyDescent="0.35">
      <c r="A401" t="s">
        <v>906</v>
      </c>
      <c r="B401" t="s">
        <v>585</v>
      </c>
      <c r="C401" t="s">
        <v>907</v>
      </c>
      <c r="D401" t="s">
        <v>728</v>
      </c>
      <c r="E401" t="s">
        <v>618</v>
      </c>
      <c r="F401" t="s">
        <v>597</v>
      </c>
      <c r="G401" t="s">
        <v>731</v>
      </c>
      <c r="H401" t="s">
        <v>801</v>
      </c>
      <c r="I401" t="s">
        <v>152</v>
      </c>
      <c r="J401" t="s">
        <v>321</v>
      </c>
      <c r="K401" t="s">
        <v>348</v>
      </c>
      <c r="L401" t="s">
        <v>606</v>
      </c>
      <c r="M401">
        <v>0</v>
      </c>
      <c r="N401">
        <v>3.4000000000000002E-2</v>
      </c>
      <c r="O401" t="s">
        <v>927</v>
      </c>
    </row>
    <row r="402" spans="1:15" hidden="1" x14ac:dyDescent="0.35">
      <c r="A402" t="s">
        <v>906</v>
      </c>
      <c r="B402" t="s">
        <v>585</v>
      </c>
      <c r="C402" t="s">
        <v>907</v>
      </c>
      <c r="D402" t="s">
        <v>728</v>
      </c>
      <c r="E402" t="s">
        <v>618</v>
      </c>
      <c r="F402" t="s">
        <v>597</v>
      </c>
      <c r="G402" t="s">
        <v>731</v>
      </c>
      <c r="H402" t="s">
        <v>802</v>
      </c>
      <c r="I402" t="s">
        <v>114</v>
      </c>
      <c r="J402" t="s">
        <v>278</v>
      </c>
      <c r="K402" t="s">
        <v>348</v>
      </c>
      <c r="L402" t="s">
        <v>606</v>
      </c>
      <c r="M402">
        <v>0</v>
      </c>
      <c r="N402">
        <v>1.4E-2</v>
      </c>
      <c r="O402" t="s">
        <v>927</v>
      </c>
    </row>
    <row r="403" spans="1:15" hidden="1" x14ac:dyDescent="0.35">
      <c r="A403" t="s">
        <v>906</v>
      </c>
      <c r="B403" t="s">
        <v>585</v>
      </c>
      <c r="C403" t="s">
        <v>907</v>
      </c>
      <c r="D403" t="s">
        <v>728</v>
      </c>
      <c r="E403" t="s">
        <v>618</v>
      </c>
      <c r="F403" t="s">
        <v>597</v>
      </c>
      <c r="G403" t="s">
        <v>731</v>
      </c>
      <c r="H403" t="s">
        <v>803</v>
      </c>
      <c r="I403" t="s">
        <v>132</v>
      </c>
      <c r="J403" t="s">
        <v>296</v>
      </c>
      <c r="K403" t="s">
        <v>348</v>
      </c>
      <c r="L403" t="s">
        <v>606</v>
      </c>
      <c r="M403">
        <v>0</v>
      </c>
      <c r="N403">
        <v>9.6000000000000002E-2</v>
      </c>
      <c r="O403" t="s">
        <v>927</v>
      </c>
    </row>
    <row r="404" spans="1:15" hidden="1" x14ac:dyDescent="0.35">
      <c r="A404" t="s">
        <v>906</v>
      </c>
      <c r="B404" t="s">
        <v>585</v>
      </c>
      <c r="C404" t="s">
        <v>907</v>
      </c>
      <c r="D404" t="s">
        <v>728</v>
      </c>
      <c r="E404" t="s">
        <v>618</v>
      </c>
      <c r="F404" t="s">
        <v>597</v>
      </c>
      <c r="G404" t="s">
        <v>731</v>
      </c>
      <c r="H404" t="s">
        <v>804</v>
      </c>
      <c r="I404" t="s">
        <v>106</v>
      </c>
      <c r="J404" t="s">
        <v>269</v>
      </c>
      <c r="K404" t="s">
        <v>348</v>
      </c>
      <c r="L404" t="s">
        <v>606</v>
      </c>
      <c r="M404">
        <v>0</v>
      </c>
      <c r="N404">
        <v>7.0999999999999994E-2</v>
      </c>
      <c r="O404" t="s">
        <v>927</v>
      </c>
    </row>
    <row r="405" spans="1:15" hidden="1" x14ac:dyDescent="0.35">
      <c r="A405" t="s">
        <v>906</v>
      </c>
      <c r="B405" t="s">
        <v>585</v>
      </c>
      <c r="C405" t="s">
        <v>907</v>
      </c>
      <c r="D405" t="s">
        <v>728</v>
      </c>
      <c r="E405" t="s">
        <v>618</v>
      </c>
      <c r="F405" t="s">
        <v>596</v>
      </c>
      <c r="G405" t="s">
        <v>729</v>
      </c>
      <c r="H405" t="s">
        <v>805</v>
      </c>
      <c r="I405" t="s">
        <v>15</v>
      </c>
      <c r="J405" t="s">
        <v>185</v>
      </c>
      <c r="K405" t="s">
        <v>349</v>
      </c>
      <c r="M405">
        <v>0.94</v>
      </c>
      <c r="N405">
        <v>0.02</v>
      </c>
      <c r="O405" t="s">
        <v>927</v>
      </c>
    </row>
    <row r="406" spans="1:15" hidden="1" x14ac:dyDescent="0.35">
      <c r="A406" t="s">
        <v>906</v>
      </c>
      <c r="B406" t="s">
        <v>585</v>
      </c>
      <c r="C406" t="s">
        <v>907</v>
      </c>
      <c r="D406" t="s">
        <v>728</v>
      </c>
      <c r="E406" t="s">
        <v>618</v>
      </c>
      <c r="F406" t="s">
        <v>597</v>
      </c>
      <c r="G406" t="s">
        <v>731</v>
      </c>
      <c r="H406" t="s">
        <v>806</v>
      </c>
      <c r="I406" t="s">
        <v>84</v>
      </c>
      <c r="J406" t="s">
        <v>246</v>
      </c>
      <c r="K406" t="s">
        <v>348</v>
      </c>
      <c r="L406" t="s">
        <v>606</v>
      </c>
      <c r="M406">
        <v>0</v>
      </c>
      <c r="N406">
        <v>2.7E-2</v>
      </c>
      <c r="O406" t="s">
        <v>927</v>
      </c>
    </row>
    <row r="407" spans="1:15" hidden="1" x14ac:dyDescent="0.35">
      <c r="A407" t="s">
        <v>906</v>
      </c>
      <c r="B407" t="s">
        <v>585</v>
      </c>
      <c r="C407" t="s">
        <v>907</v>
      </c>
      <c r="D407" t="s">
        <v>728</v>
      </c>
      <c r="E407" t="s">
        <v>618</v>
      </c>
      <c r="F407" t="s">
        <v>597</v>
      </c>
      <c r="G407" t="s">
        <v>731</v>
      </c>
      <c r="H407" t="s">
        <v>807</v>
      </c>
      <c r="I407" t="s">
        <v>146</v>
      </c>
      <c r="J407" t="s">
        <v>312</v>
      </c>
      <c r="K407" t="s">
        <v>348</v>
      </c>
      <c r="L407" t="s">
        <v>606</v>
      </c>
      <c r="M407">
        <v>0</v>
      </c>
      <c r="N407">
        <v>4.5999999999999999E-3</v>
      </c>
      <c r="O407" t="s">
        <v>927</v>
      </c>
    </row>
    <row r="408" spans="1:15" hidden="1" x14ac:dyDescent="0.35">
      <c r="A408" t="s">
        <v>906</v>
      </c>
      <c r="B408" t="s">
        <v>585</v>
      </c>
      <c r="C408" t="s">
        <v>907</v>
      </c>
      <c r="D408" t="s">
        <v>728</v>
      </c>
      <c r="E408" t="s">
        <v>618</v>
      </c>
      <c r="F408" t="s">
        <v>597</v>
      </c>
      <c r="G408" t="s">
        <v>731</v>
      </c>
      <c r="H408" t="s">
        <v>808</v>
      </c>
      <c r="I408" t="s">
        <v>139</v>
      </c>
      <c r="J408" t="s">
        <v>305</v>
      </c>
      <c r="K408" t="s">
        <v>348</v>
      </c>
      <c r="L408" t="s">
        <v>606</v>
      </c>
      <c r="M408">
        <v>0</v>
      </c>
      <c r="N408">
        <v>0.08</v>
      </c>
      <c r="O408" t="s">
        <v>927</v>
      </c>
    </row>
    <row r="409" spans="1:15" hidden="1" x14ac:dyDescent="0.35">
      <c r="A409" t="s">
        <v>906</v>
      </c>
      <c r="B409" t="s">
        <v>585</v>
      </c>
      <c r="C409" t="s">
        <v>907</v>
      </c>
      <c r="D409" t="s">
        <v>728</v>
      </c>
      <c r="E409" t="s">
        <v>618</v>
      </c>
      <c r="F409" t="s">
        <v>597</v>
      </c>
      <c r="G409" t="s">
        <v>731</v>
      </c>
      <c r="H409" t="s">
        <v>810</v>
      </c>
      <c r="I409" t="s">
        <v>153</v>
      </c>
      <c r="J409" t="s">
        <v>322</v>
      </c>
      <c r="K409" t="s">
        <v>348</v>
      </c>
      <c r="L409" t="s">
        <v>606</v>
      </c>
      <c r="M409">
        <v>0</v>
      </c>
      <c r="N409">
        <v>0.08</v>
      </c>
      <c r="O409" t="s">
        <v>927</v>
      </c>
    </row>
    <row r="410" spans="1:15" hidden="1" x14ac:dyDescent="0.35">
      <c r="A410" t="s">
        <v>906</v>
      </c>
      <c r="B410" t="s">
        <v>585</v>
      </c>
      <c r="C410" t="s">
        <v>907</v>
      </c>
      <c r="D410" t="s">
        <v>728</v>
      </c>
      <c r="E410" t="s">
        <v>618</v>
      </c>
      <c r="F410" t="s">
        <v>597</v>
      </c>
      <c r="G410" t="s">
        <v>731</v>
      </c>
      <c r="H410" t="s">
        <v>811</v>
      </c>
      <c r="I410" t="s">
        <v>154</v>
      </c>
      <c r="J410" t="s">
        <v>323</v>
      </c>
      <c r="K410" t="s">
        <v>348</v>
      </c>
      <c r="L410" t="s">
        <v>606</v>
      </c>
      <c r="M410">
        <v>0</v>
      </c>
      <c r="N410">
        <v>5.8000000000000003E-2</v>
      </c>
      <c r="O410" t="s">
        <v>927</v>
      </c>
    </row>
    <row r="411" spans="1:15" hidden="1" x14ac:dyDescent="0.35">
      <c r="A411" t="s">
        <v>906</v>
      </c>
      <c r="B411" t="s">
        <v>585</v>
      </c>
      <c r="C411" t="s">
        <v>907</v>
      </c>
      <c r="D411" t="s">
        <v>728</v>
      </c>
      <c r="E411" t="s">
        <v>618</v>
      </c>
      <c r="F411" t="s">
        <v>596</v>
      </c>
      <c r="G411" t="s">
        <v>729</v>
      </c>
      <c r="H411" t="s">
        <v>809</v>
      </c>
      <c r="I411" t="s">
        <v>57</v>
      </c>
      <c r="J411" t="s">
        <v>602</v>
      </c>
      <c r="K411" t="s">
        <v>348</v>
      </c>
      <c r="L411" t="s">
        <v>606</v>
      </c>
      <c r="M411">
        <v>0</v>
      </c>
      <c r="N411">
        <v>0.04</v>
      </c>
      <c r="O411" t="s">
        <v>927</v>
      </c>
    </row>
    <row r="412" spans="1:15" hidden="1" x14ac:dyDescent="0.35">
      <c r="A412" t="s">
        <v>906</v>
      </c>
      <c r="B412" t="s">
        <v>585</v>
      </c>
      <c r="C412" t="s">
        <v>907</v>
      </c>
      <c r="D412" t="s">
        <v>728</v>
      </c>
      <c r="E412" t="s">
        <v>618</v>
      </c>
      <c r="F412" t="s">
        <v>597</v>
      </c>
      <c r="G412" t="s">
        <v>731</v>
      </c>
      <c r="H412" t="s">
        <v>812</v>
      </c>
      <c r="I412" t="s">
        <v>129</v>
      </c>
      <c r="J412" t="s">
        <v>293</v>
      </c>
      <c r="K412" t="s">
        <v>348</v>
      </c>
      <c r="L412" t="s">
        <v>606</v>
      </c>
      <c r="M412">
        <v>0</v>
      </c>
      <c r="N412">
        <v>0.02</v>
      </c>
      <c r="O412" t="s">
        <v>927</v>
      </c>
    </row>
    <row r="413" spans="1:15" hidden="1" x14ac:dyDescent="0.35">
      <c r="A413" t="s">
        <v>906</v>
      </c>
      <c r="B413" t="s">
        <v>585</v>
      </c>
      <c r="C413" t="s">
        <v>907</v>
      </c>
      <c r="D413" t="s">
        <v>728</v>
      </c>
      <c r="E413" t="s">
        <v>618</v>
      </c>
      <c r="F413" t="s">
        <v>597</v>
      </c>
      <c r="G413" t="s">
        <v>731</v>
      </c>
      <c r="H413" t="s">
        <v>813</v>
      </c>
      <c r="I413" t="s">
        <v>92</v>
      </c>
      <c r="J413" t="s">
        <v>254</v>
      </c>
      <c r="K413" t="s">
        <v>348</v>
      </c>
      <c r="L413" t="s">
        <v>606</v>
      </c>
      <c r="M413">
        <v>0</v>
      </c>
      <c r="N413">
        <v>0.14699999999999999</v>
      </c>
      <c r="O413" t="s">
        <v>927</v>
      </c>
    </row>
    <row r="414" spans="1:15" hidden="1" x14ac:dyDescent="0.35">
      <c r="A414" t="s">
        <v>906</v>
      </c>
      <c r="B414" t="s">
        <v>585</v>
      </c>
      <c r="C414" t="s">
        <v>907</v>
      </c>
      <c r="D414" t="s">
        <v>728</v>
      </c>
      <c r="E414" t="s">
        <v>618</v>
      </c>
      <c r="F414" t="s">
        <v>597</v>
      </c>
      <c r="G414" t="s">
        <v>731</v>
      </c>
      <c r="H414" t="s">
        <v>814</v>
      </c>
      <c r="I414" t="s">
        <v>155</v>
      </c>
      <c r="J414" t="s">
        <v>324</v>
      </c>
      <c r="K414" t="s">
        <v>348</v>
      </c>
      <c r="L414" t="s">
        <v>606</v>
      </c>
      <c r="M414">
        <v>0</v>
      </c>
      <c r="N414">
        <v>7.4000000000000003E-3</v>
      </c>
      <c r="O414" t="s">
        <v>927</v>
      </c>
    </row>
    <row r="415" spans="1:15" hidden="1" x14ac:dyDescent="0.35">
      <c r="A415" t="s">
        <v>906</v>
      </c>
      <c r="B415" t="s">
        <v>585</v>
      </c>
      <c r="C415" t="s">
        <v>907</v>
      </c>
      <c r="D415" t="s">
        <v>728</v>
      </c>
      <c r="E415" t="s">
        <v>618</v>
      </c>
      <c r="F415" t="s">
        <v>597</v>
      </c>
      <c r="G415" t="s">
        <v>731</v>
      </c>
      <c r="H415" t="s">
        <v>815</v>
      </c>
      <c r="I415" t="s">
        <v>108</v>
      </c>
      <c r="J415" t="s">
        <v>272</v>
      </c>
      <c r="K415" t="s">
        <v>348</v>
      </c>
      <c r="L415" t="s">
        <v>606</v>
      </c>
      <c r="M415">
        <v>0</v>
      </c>
      <c r="N415">
        <v>0.14499999999999999</v>
      </c>
      <c r="O415" t="s">
        <v>927</v>
      </c>
    </row>
    <row r="416" spans="1:15" hidden="1" x14ac:dyDescent="0.35">
      <c r="A416" t="s">
        <v>906</v>
      </c>
      <c r="B416" t="s">
        <v>585</v>
      </c>
      <c r="C416" t="s">
        <v>907</v>
      </c>
      <c r="D416" t="s">
        <v>728</v>
      </c>
      <c r="E416" t="s">
        <v>618</v>
      </c>
      <c r="F416" t="s">
        <v>596</v>
      </c>
      <c r="G416" t="s">
        <v>729</v>
      </c>
      <c r="H416" t="s">
        <v>816</v>
      </c>
      <c r="I416" t="s">
        <v>58</v>
      </c>
      <c r="J416" t="s">
        <v>220</v>
      </c>
      <c r="K416" t="s">
        <v>348</v>
      </c>
      <c r="L416" t="s">
        <v>606</v>
      </c>
      <c r="M416">
        <v>0</v>
      </c>
      <c r="N416">
        <v>0.04</v>
      </c>
      <c r="O416" t="s">
        <v>927</v>
      </c>
    </row>
    <row r="417" spans="1:15" hidden="1" x14ac:dyDescent="0.35">
      <c r="A417" t="s">
        <v>906</v>
      </c>
      <c r="B417" t="s">
        <v>585</v>
      </c>
      <c r="C417" t="s">
        <v>907</v>
      </c>
      <c r="D417" t="s">
        <v>728</v>
      </c>
      <c r="E417" t="s">
        <v>618</v>
      </c>
      <c r="F417" t="s">
        <v>596</v>
      </c>
      <c r="G417" t="s">
        <v>729</v>
      </c>
      <c r="H417" t="s">
        <v>818</v>
      </c>
      <c r="I417" t="s">
        <v>16</v>
      </c>
      <c r="J417" t="s">
        <v>186</v>
      </c>
      <c r="K417" t="s">
        <v>348</v>
      </c>
      <c r="L417" t="s">
        <v>606</v>
      </c>
      <c r="M417">
        <v>0</v>
      </c>
      <c r="N417">
        <v>0.05</v>
      </c>
      <c r="O417" t="s">
        <v>927</v>
      </c>
    </row>
    <row r="418" spans="1:15" hidden="1" x14ac:dyDescent="0.35">
      <c r="A418" t="s">
        <v>906</v>
      </c>
      <c r="B418" t="s">
        <v>585</v>
      </c>
      <c r="C418" t="s">
        <v>907</v>
      </c>
      <c r="D418" t="s">
        <v>728</v>
      </c>
      <c r="E418" t="s">
        <v>618</v>
      </c>
      <c r="F418" t="s">
        <v>596</v>
      </c>
      <c r="G418" t="s">
        <v>729</v>
      </c>
      <c r="H418" t="s">
        <v>819</v>
      </c>
      <c r="I418" t="s">
        <v>60</v>
      </c>
      <c r="J418" t="s">
        <v>222</v>
      </c>
      <c r="K418" t="s">
        <v>348</v>
      </c>
      <c r="L418" t="s">
        <v>606</v>
      </c>
      <c r="M418">
        <v>0</v>
      </c>
      <c r="N418">
        <v>0.8</v>
      </c>
      <c r="O418" t="s">
        <v>927</v>
      </c>
    </row>
    <row r="419" spans="1:15" hidden="1" x14ac:dyDescent="0.35">
      <c r="A419" t="s">
        <v>906</v>
      </c>
      <c r="B419" t="s">
        <v>585</v>
      </c>
      <c r="C419" t="s">
        <v>907</v>
      </c>
      <c r="D419" t="s">
        <v>728</v>
      </c>
      <c r="E419" t="s">
        <v>618</v>
      </c>
      <c r="F419" t="s">
        <v>597</v>
      </c>
      <c r="G419" t="s">
        <v>731</v>
      </c>
      <c r="H419" t="s">
        <v>820</v>
      </c>
      <c r="I419" t="s">
        <v>162</v>
      </c>
      <c r="J419" t="s">
        <v>331</v>
      </c>
      <c r="K419" t="s">
        <v>348</v>
      </c>
      <c r="L419" t="s">
        <v>606</v>
      </c>
      <c r="M419">
        <v>0</v>
      </c>
      <c r="N419">
        <v>0.113</v>
      </c>
      <c r="O419" t="s">
        <v>927</v>
      </c>
    </row>
    <row r="420" spans="1:15" hidden="1" x14ac:dyDescent="0.35">
      <c r="A420" t="s">
        <v>906</v>
      </c>
      <c r="B420" t="s">
        <v>585</v>
      </c>
      <c r="C420" t="s">
        <v>907</v>
      </c>
      <c r="D420" t="s">
        <v>728</v>
      </c>
      <c r="E420" t="s">
        <v>618</v>
      </c>
      <c r="F420" t="s">
        <v>597</v>
      </c>
      <c r="G420" t="s">
        <v>731</v>
      </c>
      <c r="H420" t="s">
        <v>821</v>
      </c>
      <c r="I420" t="s">
        <v>165</v>
      </c>
      <c r="J420" t="s">
        <v>334</v>
      </c>
      <c r="K420" t="s">
        <v>348</v>
      </c>
      <c r="L420" t="s">
        <v>606</v>
      </c>
      <c r="M420">
        <v>0</v>
      </c>
      <c r="N420">
        <v>1.6E-2</v>
      </c>
      <c r="O420" t="s">
        <v>927</v>
      </c>
    </row>
    <row r="421" spans="1:15" hidden="1" x14ac:dyDescent="0.35">
      <c r="A421" t="s">
        <v>906</v>
      </c>
      <c r="B421" t="s">
        <v>585</v>
      </c>
      <c r="C421" t="s">
        <v>907</v>
      </c>
      <c r="D421" t="s">
        <v>728</v>
      </c>
      <c r="E421" t="s">
        <v>618</v>
      </c>
      <c r="F421" t="s">
        <v>597</v>
      </c>
      <c r="G421" t="s">
        <v>731</v>
      </c>
      <c r="H421" t="s">
        <v>822</v>
      </c>
      <c r="I421" t="s">
        <v>94</v>
      </c>
      <c r="J421" t="s">
        <v>257</v>
      </c>
      <c r="K421" t="s">
        <v>349</v>
      </c>
      <c r="M421">
        <v>3.6900000000000001E-3</v>
      </c>
      <c r="N421">
        <v>3.7999999999999999E-2</v>
      </c>
      <c r="O421" t="s">
        <v>927</v>
      </c>
    </row>
    <row r="422" spans="1:15" hidden="1" x14ac:dyDescent="0.35">
      <c r="A422" t="s">
        <v>906</v>
      </c>
      <c r="B422" t="s">
        <v>585</v>
      </c>
      <c r="C422" t="s">
        <v>907</v>
      </c>
      <c r="D422" t="s">
        <v>728</v>
      </c>
      <c r="E422" t="s">
        <v>618</v>
      </c>
      <c r="F422" t="s">
        <v>597</v>
      </c>
      <c r="G422" t="s">
        <v>731</v>
      </c>
      <c r="H422" t="s">
        <v>823</v>
      </c>
      <c r="I422" t="s">
        <v>517</v>
      </c>
      <c r="J422" t="s">
        <v>300</v>
      </c>
      <c r="K422" t="s">
        <v>348</v>
      </c>
      <c r="L422" t="s">
        <v>606</v>
      </c>
      <c r="M422">
        <v>0</v>
      </c>
      <c r="N422">
        <v>0.08</v>
      </c>
      <c r="O422" t="s">
        <v>927</v>
      </c>
    </row>
    <row r="423" spans="1:15" hidden="1" x14ac:dyDescent="0.35">
      <c r="A423" t="s">
        <v>906</v>
      </c>
      <c r="B423" t="s">
        <v>585</v>
      </c>
      <c r="C423" t="s">
        <v>907</v>
      </c>
      <c r="D423" t="s">
        <v>728</v>
      </c>
      <c r="E423" t="s">
        <v>618</v>
      </c>
      <c r="F423" t="s">
        <v>597</v>
      </c>
      <c r="G423" t="s">
        <v>731</v>
      </c>
      <c r="H423" t="s">
        <v>824</v>
      </c>
      <c r="I423" t="s">
        <v>113</v>
      </c>
      <c r="J423" t="s">
        <v>277</v>
      </c>
      <c r="K423" t="s">
        <v>348</v>
      </c>
      <c r="L423" t="s">
        <v>606</v>
      </c>
      <c r="M423">
        <v>0</v>
      </c>
      <c r="N423">
        <v>7.0000000000000001E-3</v>
      </c>
      <c r="O423" t="s">
        <v>927</v>
      </c>
    </row>
    <row r="424" spans="1:15" hidden="1" x14ac:dyDescent="0.35">
      <c r="A424" t="s">
        <v>906</v>
      </c>
      <c r="B424" t="s">
        <v>585</v>
      </c>
      <c r="C424" t="s">
        <v>907</v>
      </c>
      <c r="D424" t="s">
        <v>728</v>
      </c>
      <c r="E424" t="s">
        <v>618</v>
      </c>
      <c r="F424" t="s">
        <v>597</v>
      </c>
      <c r="G424" t="s">
        <v>731</v>
      </c>
      <c r="H424" t="s">
        <v>825</v>
      </c>
      <c r="I424" t="s">
        <v>100</v>
      </c>
      <c r="J424" t="s">
        <v>263</v>
      </c>
      <c r="K424" t="s">
        <v>348</v>
      </c>
      <c r="L424" t="s">
        <v>606</v>
      </c>
      <c r="M424">
        <v>0</v>
      </c>
      <c r="N424">
        <v>0.20200000000000001</v>
      </c>
      <c r="O424" t="s">
        <v>927</v>
      </c>
    </row>
    <row r="425" spans="1:15" hidden="1" x14ac:dyDescent="0.35">
      <c r="A425" t="s">
        <v>906</v>
      </c>
      <c r="B425" t="s">
        <v>585</v>
      </c>
      <c r="C425" t="s">
        <v>907</v>
      </c>
      <c r="D425" t="s">
        <v>728</v>
      </c>
      <c r="E425" t="s">
        <v>618</v>
      </c>
      <c r="F425" t="s">
        <v>596</v>
      </c>
      <c r="G425" t="s">
        <v>729</v>
      </c>
      <c r="H425" t="s">
        <v>826</v>
      </c>
      <c r="I425" t="s">
        <v>61</v>
      </c>
      <c r="J425" t="s">
        <v>223</v>
      </c>
      <c r="K425" t="s">
        <v>348</v>
      </c>
      <c r="L425" t="s">
        <v>606</v>
      </c>
      <c r="M425">
        <v>0</v>
      </c>
      <c r="N425">
        <v>0.32</v>
      </c>
      <c r="O425" t="s">
        <v>927</v>
      </c>
    </row>
    <row r="426" spans="1:15" hidden="1" x14ac:dyDescent="0.35">
      <c r="A426" t="s">
        <v>906</v>
      </c>
      <c r="B426" t="s">
        <v>585</v>
      </c>
      <c r="C426" t="s">
        <v>907</v>
      </c>
      <c r="D426" t="s">
        <v>728</v>
      </c>
      <c r="E426" t="s">
        <v>618</v>
      </c>
      <c r="F426" t="s">
        <v>597</v>
      </c>
      <c r="G426" t="s">
        <v>731</v>
      </c>
      <c r="H426" t="s">
        <v>827</v>
      </c>
      <c r="I426" t="s">
        <v>95</v>
      </c>
      <c r="J426" t="s">
        <v>258</v>
      </c>
      <c r="K426" t="s">
        <v>348</v>
      </c>
      <c r="L426" t="s">
        <v>606</v>
      </c>
      <c r="M426">
        <v>0</v>
      </c>
      <c r="N426">
        <v>8.5999999999999993E-2</v>
      </c>
      <c r="O426" t="s">
        <v>927</v>
      </c>
    </row>
    <row r="427" spans="1:15" hidden="1" x14ac:dyDescent="0.35">
      <c r="A427" t="s">
        <v>906</v>
      </c>
      <c r="B427" t="s">
        <v>585</v>
      </c>
      <c r="C427" t="s">
        <v>907</v>
      </c>
      <c r="D427" t="s">
        <v>728</v>
      </c>
      <c r="E427" t="s">
        <v>618</v>
      </c>
      <c r="F427" t="s">
        <v>596</v>
      </c>
      <c r="G427" t="s">
        <v>729</v>
      </c>
      <c r="H427" t="s">
        <v>828</v>
      </c>
      <c r="I427" t="s">
        <v>6</v>
      </c>
      <c r="J427" t="s">
        <v>176</v>
      </c>
      <c r="K427" t="s">
        <v>348</v>
      </c>
      <c r="L427" t="s">
        <v>606</v>
      </c>
      <c r="M427">
        <v>0</v>
      </c>
      <c r="N427">
        <v>0.16</v>
      </c>
      <c r="O427" t="s">
        <v>927</v>
      </c>
    </row>
    <row r="428" spans="1:15" hidden="1" x14ac:dyDescent="0.35">
      <c r="A428" t="s">
        <v>906</v>
      </c>
      <c r="B428" t="s">
        <v>585</v>
      </c>
      <c r="C428" t="s">
        <v>907</v>
      </c>
      <c r="D428" t="s">
        <v>728</v>
      </c>
      <c r="E428" t="s">
        <v>618</v>
      </c>
      <c r="F428" t="s">
        <v>597</v>
      </c>
      <c r="G428" t="s">
        <v>731</v>
      </c>
      <c r="H428" t="s">
        <v>829</v>
      </c>
      <c r="I428" t="s">
        <v>127</v>
      </c>
      <c r="J428" t="s">
        <v>291</v>
      </c>
      <c r="K428" t="s">
        <v>348</v>
      </c>
      <c r="L428" t="s">
        <v>606</v>
      </c>
      <c r="M428">
        <v>0</v>
      </c>
      <c r="N428">
        <v>1.6E-2</v>
      </c>
      <c r="O428" t="s">
        <v>927</v>
      </c>
    </row>
    <row r="429" spans="1:15" hidden="1" x14ac:dyDescent="0.35">
      <c r="A429" t="s">
        <v>906</v>
      </c>
      <c r="B429" t="s">
        <v>585</v>
      </c>
      <c r="C429" t="s">
        <v>907</v>
      </c>
      <c r="D429" t="s">
        <v>728</v>
      </c>
      <c r="E429" t="s">
        <v>618</v>
      </c>
      <c r="F429" t="s">
        <v>597</v>
      </c>
      <c r="G429" t="s">
        <v>731</v>
      </c>
      <c r="H429" t="s">
        <v>830</v>
      </c>
      <c r="I429" t="s">
        <v>115</v>
      </c>
      <c r="J429" t="s">
        <v>279</v>
      </c>
      <c r="K429" t="s">
        <v>349</v>
      </c>
      <c r="M429">
        <v>0.10100000000000001</v>
      </c>
      <c r="N429">
        <v>1.2999999999999999E-2</v>
      </c>
      <c r="O429" t="s">
        <v>927</v>
      </c>
    </row>
    <row r="430" spans="1:15" hidden="1" x14ac:dyDescent="0.35">
      <c r="A430" t="s">
        <v>906</v>
      </c>
      <c r="B430" t="s">
        <v>585</v>
      </c>
      <c r="C430" t="s">
        <v>907</v>
      </c>
      <c r="D430" t="s">
        <v>728</v>
      </c>
      <c r="E430" t="s">
        <v>618</v>
      </c>
      <c r="F430" t="s">
        <v>597</v>
      </c>
      <c r="G430" t="s">
        <v>731</v>
      </c>
      <c r="H430" t="s">
        <v>831</v>
      </c>
      <c r="I430" t="s">
        <v>123</v>
      </c>
      <c r="J430" t="s">
        <v>287</v>
      </c>
      <c r="K430" t="s">
        <v>348</v>
      </c>
      <c r="L430" t="s">
        <v>606</v>
      </c>
      <c r="M430">
        <v>0</v>
      </c>
      <c r="N430">
        <v>7.6E-3</v>
      </c>
      <c r="O430" t="s">
        <v>927</v>
      </c>
    </row>
    <row r="431" spans="1:15" hidden="1" x14ac:dyDescent="0.35">
      <c r="A431" t="s">
        <v>906</v>
      </c>
      <c r="B431" t="s">
        <v>585</v>
      </c>
      <c r="C431" t="s">
        <v>907</v>
      </c>
      <c r="D431" t="s">
        <v>728</v>
      </c>
      <c r="E431" t="s">
        <v>618</v>
      </c>
      <c r="F431" t="s">
        <v>597</v>
      </c>
      <c r="G431" t="s">
        <v>731</v>
      </c>
      <c r="H431" t="s">
        <v>832</v>
      </c>
      <c r="I431" t="s">
        <v>124</v>
      </c>
      <c r="J431" t="s">
        <v>288</v>
      </c>
      <c r="K431" t="s">
        <v>348</v>
      </c>
      <c r="L431" t="s">
        <v>606</v>
      </c>
      <c r="M431">
        <v>0</v>
      </c>
      <c r="N431">
        <v>1.0999999999999999E-2</v>
      </c>
      <c r="O431" t="s">
        <v>927</v>
      </c>
    </row>
    <row r="432" spans="1:15" hidden="1" x14ac:dyDescent="0.35">
      <c r="A432" t="s">
        <v>906</v>
      </c>
      <c r="B432" t="s">
        <v>585</v>
      </c>
      <c r="C432" t="s">
        <v>907</v>
      </c>
      <c r="D432" t="s">
        <v>728</v>
      </c>
      <c r="E432" t="s">
        <v>618</v>
      </c>
      <c r="F432" t="s">
        <v>597</v>
      </c>
      <c r="G432" t="s">
        <v>731</v>
      </c>
      <c r="H432" t="s">
        <v>833</v>
      </c>
      <c r="I432" t="s">
        <v>143</v>
      </c>
      <c r="J432" t="s">
        <v>309</v>
      </c>
      <c r="K432" t="s">
        <v>348</v>
      </c>
      <c r="L432" t="s">
        <v>606</v>
      </c>
      <c r="M432">
        <v>0</v>
      </c>
      <c r="N432">
        <v>5.1999999999999998E-2</v>
      </c>
      <c r="O432" t="s">
        <v>927</v>
      </c>
    </row>
    <row r="433" spans="1:15" hidden="1" x14ac:dyDescent="0.35">
      <c r="A433" t="s">
        <v>906</v>
      </c>
      <c r="B433" t="s">
        <v>585</v>
      </c>
      <c r="C433" t="s">
        <v>907</v>
      </c>
      <c r="D433" t="s">
        <v>728</v>
      </c>
      <c r="E433" t="s">
        <v>618</v>
      </c>
      <c r="F433" t="s">
        <v>596</v>
      </c>
      <c r="G433" t="s">
        <v>729</v>
      </c>
      <c r="H433" t="s">
        <v>834</v>
      </c>
      <c r="I433" t="s">
        <v>62</v>
      </c>
      <c r="J433" t="s">
        <v>224</v>
      </c>
      <c r="K433" t="s">
        <v>348</v>
      </c>
      <c r="L433" t="s">
        <v>606</v>
      </c>
      <c r="M433">
        <v>0</v>
      </c>
      <c r="N433">
        <v>0.08</v>
      </c>
      <c r="O433" t="s">
        <v>927</v>
      </c>
    </row>
    <row r="434" spans="1:15" hidden="1" x14ac:dyDescent="0.35">
      <c r="A434" t="s">
        <v>906</v>
      </c>
      <c r="B434" t="s">
        <v>585</v>
      </c>
      <c r="C434" t="s">
        <v>907</v>
      </c>
      <c r="D434" t="s">
        <v>728</v>
      </c>
      <c r="E434" t="s">
        <v>618</v>
      </c>
      <c r="F434" t="s">
        <v>597</v>
      </c>
      <c r="G434" t="s">
        <v>731</v>
      </c>
      <c r="H434" t="s">
        <v>835</v>
      </c>
      <c r="I434" t="s">
        <v>134</v>
      </c>
      <c r="J434" t="s">
        <v>299</v>
      </c>
      <c r="K434" t="s">
        <v>349</v>
      </c>
      <c r="M434">
        <v>1.21</v>
      </c>
      <c r="N434">
        <v>0.08</v>
      </c>
      <c r="O434" t="s">
        <v>927</v>
      </c>
    </row>
    <row r="435" spans="1:15" hidden="1" x14ac:dyDescent="0.35">
      <c r="A435" t="s">
        <v>906</v>
      </c>
      <c r="B435" t="s">
        <v>585</v>
      </c>
      <c r="C435" t="s">
        <v>907</v>
      </c>
      <c r="D435" t="s">
        <v>728</v>
      </c>
      <c r="E435" t="s">
        <v>618</v>
      </c>
      <c r="F435" t="s">
        <v>596</v>
      </c>
      <c r="G435" t="s">
        <v>729</v>
      </c>
      <c r="H435" t="s">
        <v>836</v>
      </c>
      <c r="I435" t="s">
        <v>175</v>
      </c>
      <c r="J435" t="s">
        <v>343</v>
      </c>
      <c r="K435" t="s">
        <v>349</v>
      </c>
      <c r="L435" t="s">
        <v>607</v>
      </c>
      <c r="M435">
        <v>0.05</v>
      </c>
      <c r="N435">
        <v>0.04</v>
      </c>
      <c r="O435" t="s">
        <v>927</v>
      </c>
    </row>
    <row r="436" spans="1:15" hidden="1" x14ac:dyDescent="0.35">
      <c r="A436" t="s">
        <v>906</v>
      </c>
      <c r="B436" t="s">
        <v>585</v>
      </c>
      <c r="C436" t="s">
        <v>907</v>
      </c>
      <c r="D436" t="s">
        <v>728</v>
      </c>
      <c r="E436" t="s">
        <v>618</v>
      </c>
      <c r="F436" t="s">
        <v>597</v>
      </c>
      <c r="G436" t="s">
        <v>731</v>
      </c>
      <c r="H436" t="s">
        <v>837</v>
      </c>
      <c r="I436" t="s">
        <v>141</v>
      </c>
      <c r="J436" t="s">
        <v>307</v>
      </c>
      <c r="K436" t="s">
        <v>348</v>
      </c>
      <c r="L436" t="s">
        <v>606</v>
      </c>
      <c r="M436">
        <v>0</v>
      </c>
      <c r="N436">
        <v>2.7E-2</v>
      </c>
      <c r="O436" t="s">
        <v>927</v>
      </c>
    </row>
    <row r="437" spans="1:15" hidden="1" x14ac:dyDescent="0.35">
      <c r="A437" t="s">
        <v>906</v>
      </c>
      <c r="B437" t="s">
        <v>585</v>
      </c>
      <c r="C437" t="s">
        <v>907</v>
      </c>
      <c r="D437" t="s">
        <v>728</v>
      </c>
      <c r="E437" t="s">
        <v>618</v>
      </c>
      <c r="F437" t="s">
        <v>597</v>
      </c>
      <c r="G437" t="s">
        <v>731</v>
      </c>
      <c r="H437" t="s">
        <v>838</v>
      </c>
      <c r="I437" t="s">
        <v>91</v>
      </c>
      <c r="J437" t="s">
        <v>253</v>
      </c>
      <c r="K437" t="s">
        <v>348</v>
      </c>
      <c r="L437" t="s">
        <v>606</v>
      </c>
      <c r="M437">
        <v>0</v>
      </c>
      <c r="N437">
        <v>0.08</v>
      </c>
      <c r="O437" t="s">
        <v>927</v>
      </c>
    </row>
    <row r="438" spans="1:15" hidden="1" x14ac:dyDescent="0.35">
      <c r="A438" t="s">
        <v>906</v>
      </c>
      <c r="B438" t="s">
        <v>585</v>
      </c>
      <c r="C438" t="s">
        <v>907</v>
      </c>
      <c r="D438" t="s">
        <v>728</v>
      </c>
      <c r="E438" t="s">
        <v>618</v>
      </c>
      <c r="F438" t="s">
        <v>596</v>
      </c>
      <c r="G438" t="s">
        <v>729</v>
      </c>
      <c r="H438" t="s">
        <v>839</v>
      </c>
      <c r="I438" t="s">
        <v>38</v>
      </c>
      <c r="J438" t="s">
        <v>717</v>
      </c>
      <c r="K438" t="s">
        <v>349</v>
      </c>
      <c r="M438">
        <v>3.9999999999999987E-2</v>
      </c>
      <c r="N438">
        <v>0.04</v>
      </c>
      <c r="O438" t="s">
        <v>927</v>
      </c>
    </row>
    <row r="439" spans="1:15" hidden="1" x14ac:dyDescent="0.35">
      <c r="A439" t="s">
        <v>906</v>
      </c>
      <c r="B439" t="s">
        <v>585</v>
      </c>
      <c r="C439" t="s">
        <v>907</v>
      </c>
      <c r="D439" t="s">
        <v>728</v>
      </c>
      <c r="E439" t="s">
        <v>618</v>
      </c>
      <c r="F439" t="s">
        <v>597</v>
      </c>
      <c r="G439" t="s">
        <v>731</v>
      </c>
      <c r="H439" t="s">
        <v>840</v>
      </c>
      <c r="I439" t="s">
        <v>156</v>
      </c>
      <c r="J439" t="s">
        <v>325</v>
      </c>
      <c r="K439" t="s">
        <v>348</v>
      </c>
      <c r="L439" t="s">
        <v>606</v>
      </c>
      <c r="M439">
        <v>0</v>
      </c>
      <c r="N439">
        <v>0.02</v>
      </c>
      <c r="O439" t="s">
        <v>927</v>
      </c>
    </row>
    <row r="440" spans="1:15" hidden="1" x14ac:dyDescent="0.35">
      <c r="A440" t="s">
        <v>906</v>
      </c>
      <c r="B440" t="s">
        <v>585</v>
      </c>
      <c r="C440" t="s">
        <v>907</v>
      </c>
      <c r="D440" t="s">
        <v>728</v>
      </c>
      <c r="E440" t="s">
        <v>618</v>
      </c>
      <c r="F440" t="s">
        <v>597</v>
      </c>
      <c r="G440" t="s">
        <v>731</v>
      </c>
      <c r="H440" t="s">
        <v>842</v>
      </c>
      <c r="I440" t="s">
        <v>164</v>
      </c>
      <c r="J440" t="s">
        <v>333</v>
      </c>
      <c r="K440" t="s">
        <v>348</v>
      </c>
      <c r="L440" t="s">
        <v>606</v>
      </c>
      <c r="M440">
        <v>0</v>
      </c>
      <c r="N440">
        <v>0.28999999999999998</v>
      </c>
      <c r="O440" t="s">
        <v>927</v>
      </c>
    </row>
    <row r="441" spans="1:15" hidden="1" x14ac:dyDescent="0.35">
      <c r="A441" t="s">
        <v>918</v>
      </c>
      <c r="B441" t="s">
        <v>583</v>
      </c>
      <c r="C441" t="s">
        <v>919</v>
      </c>
      <c r="D441" t="s">
        <v>728</v>
      </c>
      <c r="E441" t="s">
        <v>618</v>
      </c>
      <c r="F441" t="s">
        <v>597</v>
      </c>
      <c r="G441" t="s">
        <v>731</v>
      </c>
      <c r="H441" t="s">
        <v>784</v>
      </c>
      <c r="I441" t="s">
        <v>37</v>
      </c>
      <c r="J441" t="s">
        <v>204</v>
      </c>
      <c r="K441" t="s">
        <v>349</v>
      </c>
      <c r="M441">
        <v>2.0199999999999999E-2</v>
      </c>
      <c r="N441">
        <v>6.4000000000000003E-3</v>
      </c>
      <c r="O441" t="s">
        <v>927</v>
      </c>
    </row>
    <row r="442" spans="1:15" hidden="1" x14ac:dyDescent="0.35">
      <c r="A442" t="s">
        <v>906</v>
      </c>
      <c r="B442" t="s">
        <v>585</v>
      </c>
      <c r="C442" t="s">
        <v>907</v>
      </c>
      <c r="D442" t="s">
        <v>728</v>
      </c>
      <c r="E442" t="s">
        <v>618</v>
      </c>
      <c r="F442" t="s">
        <v>597</v>
      </c>
      <c r="G442" t="s">
        <v>731</v>
      </c>
      <c r="H442" t="s">
        <v>844</v>
      </c>
      <c r="I442" t="s">
        <v>107</v>
      </c>
      <c r="J442" t="s">
        <v>270</v>
      </c>
      <c r="K442" t="s">
        <v>348</v>
      </c>
      <c r="L442" t="s">
        <v>606</v>
      </c>
      <c r="M442">
        <v>0</v>
      </c>
      <c r="N442">
        <v>0.08</v>
      </c>
      <c r="O442" t="s">
        <v>927</v>
      </c>
    </row>
    <row r="443" spans="1:15" hidden="1" x14ac:dyDescent="0.35">
      <c r="A443" t="s">
        <v>906</v>
      </c>
      <c r="B443" t="s">
        <v>585</v>
      </c>
      <c r="C443" t="s">
        <v>907</v>
      </c>
      <c r="D443" t="s">
        <v>728</v>
      </c>
      <c r="E443" t="s">
        <v>618</v>
      </c>
      <c r="F443" t="s">
        <v>597</v>
      </c>
      <c r="G443" t="s">
        <v>731</v>
      </c>
      <c r="H443" t="s">
        <v>845</v>
      </c>
      <c r="I443" t="s">
        <v>170</v>
      </c>
      <c r="J443" t="s">
        <v>339</v>
      </c>
      <c r="K443" t="s">
        <v>348</v>
      </c>
      <c r="L443" t="s">
        <v>606</v>
      </c>
      <c r="M443">
        <v>0</v>
      </c>
      <c r="N443">
        <v>0.02</v>
      </c>
      <c r="O443" t="s">
        <v>927</v>
      </c>
    </row>
    <row r="444" spans="1:15" hidden="1" x14ac:dyDescent="0.35">
      <c r="A444" t="s">
        <v>906</v>
      </c>
      <c r="B444" t="s">
        <v>585</v>
      </c>
      <c r="C444" t="s">
        <v>907</v>
      </c>
      <c r="D444" t="s">
        <v>728</v>
      </c>
      <c r="E444" t="s">
        <v>618</v>
      </c>
      <c r="F444" t="s">
        <v>597</v>
      </c>
      <c r="G444" t="s">
        <v>731</v>
      </c>
      <c r="H444" t="s">
        <v>846</v>
      </c>
      <c r="I444" t="s">
        <v>70</v>
      </c>
      <c r="J444" t="s">
        <v>232</v>
      </c>
      <c r="K444" t="s">
        <v>348</v>
      </c>
      <c r="L444" t="s">
        <v>606</v>
      </c>
      <c r="M444">
        <v>0</v>
      </c>
      <c r="N444">
        <v>0.02</v>
      </c>
      <c r="O444" t="s">
        <v>927</v>
      </c>
    </row>
    <row r="445" spans="1:15" hidden="1" x14ac:dyDescent="0.35">
      <c r="A445" t="s">
        <v>906</v>
      </c>
      <c r="B445" t="s">
        <v>585</v>
      </c>
      <c r="C445" t="s">
        <v>907</v>
      </c>
      <c r="D445" t="s">
        <v>728</v>
      </c>
      <c r="E445" t="s">
        <v>618</v>
      </c>
      <c r="F445" t="s">
        <v>597</v>
      </c>
      <c r="G445" t="s">
        <v>731</v>
      </c>
      <c r="H445" t="s">
        <v>847</v>
      </c>
      <c r="I445" t="s">
        <v>85</v>
      </c>
      <c r="J445" t="s">
        <v>247</v>
      </c>
      <c r="K445" t="s">
        <v>348</v>
      </c>
      <c r="L445" t="s">
        <v>606</v>
      </c>
      <c r="M445">
        <v>0</v>
      </c>
      <c r="N445">
        <v>0.08</v>
      </c>
      <c r="O445" t="s">
        <v>927</v>
      </c>
    </row>
    <row r="446" spans="1:15" hidden="1" x14ac:dyDescent="0.35">
      <c r="A446" t="s">
        <v>906</v>
      </c>
      <c r="B446" t="s">
        <v>585</v>
      </c>
      <c r="C446" t="s">
        <v>907</v>
      </c>
      <c r="D446" t="s">
        <v>728</v>
      </c>
      <c r="E446" t="s">
        <v>618</v>
      </c>
      <c r="F446" t="s">
        <v>597</v>
      </c>
      <c r="G446" t="s">
        <v>731</v>
      </c>
      <c r="H446" t="s">
        <v>848</v>
      </c>
      <c r="I446" t="s">
        <v>149</v>
      </c>
      <c r="J446" t="s">
        <v>315</v>
      </c>
      <c r="K446" t="s">
        <v>348</v>
      </c>
      <c r="L446" t="s">
        <v>606</v>
      </c>
      <c r="M446">
        <v>0</v>
      </c>
      <c r="N446">
        <v>0.08</v>
      </c>
      <c r="O446" t="s">
        <v>927</v>
      </c>
    </row>
    <row r="447" spans="1:15" hidden="1" x14ac:dyDescent="0.35">
      <c r="A447" t="s">
        <v>906</v>
      </c>
      <c r="B447" t="s">
        <v>585</v>
      </c>
      <c r="C447" t="s">
        <v>907</v>
      </c>
      <c r="D447" t="s">
        <v>728</v>
      </c>
      <c r="E447" t="s">
        <v>618</v>
      </c>
      <c r="F447" t="s">
        <v>597</v>
      </c>
      <c r="G447" t="s">
        <v>731</v>
      </c>
      <c r="H447" t="s">
        <v>849</v>
      </c>
      <c r="I447" t="s">
        <v>157</v>
      </c>
      <c r="J447" t="s">
        <v>326</v>
      </c>
      <c r="K447" t="s">
        <v>348</v>
      </c>
      <c r="L447" t="s">
        <v>606</v>
      </c>
      <c r="M447">
        <v>0</v>
      </c>
      <c r="N447">
        <v>8.6E-3</v>
      </c>
      <c r="O447" t="s">
        <v>927</v>
      </c>
    </row>
    <row r="448" spans="1:15" hidden="1" x14ac:dyDescent="0.35">
      <c r="A448" t="s">
        <v>906</v>
      </c>
      <c r="B448" t="s">
        <v>585</v>
      </c>
      <c r="C448" t="s">
        <v>907</v>
      </c>
      <c r="D448" t="s">
        <v>728</v>
      </c>
      <c r="E448" t="s">
        <v>618</v>
      </c>
      <c r="F448" t="s">
        <v>597</v>
      </c>
      <c r="G448" t="s">
        <v>731</v>
      </c>
      <c r="H448" t="s">
        <v>850</v>
      </c>
      <c r="I448" t="s">
        <v>473</v>
      </c>
      <c r="J448" t="s">
        <v>298</v>
      </c>
      <c r="K448" t="s">
        <v>348</v>
      </c>
      <c r="L448" t="s">
        <v>606</v>
      </c>
      <c r="M448">
        <v>0</v>
      </c>
      <c r="N448">
        <v>1.6E-2</v>
      </c>
      <c r="O448" t="s">
        <v>927</v>
      </c>
    </row>
    <row r="449" spans="1:15" hidden="1" x14ac:dyDescent="0.35">
      <c r="A449" t="s">
        <v>906</v>
      </c>
      <c r="B449" t="s">
        <v>585</v>
      </c>
      <c r="C449" t="s">
        <v>907</v>
      </c>
      <c r="D449" t="s">
        <v>728</v>
      </c>
      <c r="E449" t="s">
        <v>618</v>
      </c>
      <c r="F449" t="s">
        <v>597</v>
      </c>
      <c r="G449" t="s">
        <v>731</v>
      </c>
      <c r="H449" t="s">
        <v>851</v>
      </c>
      <c r="I449" t="s">
        <v>133</v>
      </c>
      <c r="J449" t="s">
        <v>297</v>
      </c>
      <c r="K449" t="s">
        <v>348</v>
      </c>
      <c r="L449" t="s">
        <v>606</v>
      </c>
      <c r="M449">
        <v>0</v>
      </c>
      <c r="N449">
        <v>1.4999999999999999E-2</v>
      </c>
      <c r="O449" t="s">
        <v>927</v>
      </c>
    </row>
    <row r="450" spans="1:15" hidden="1" x14ac:dyDescent="0.35">
      <c r="A450" t="s">
        <v>906</v>
      </c>
      <c r="B450" t="s">
        <v>585</v>
      </c>
      <c r="C450" t="s">
        <v>907</v>
      </c>
      <c r="D450" t="s">
        <v>728</v>
      </c>
      <c r="E450" t="s">
        <v>618</v>
      </c>
      <c r="F450" t="s">
        <v>597</v>
      </c>
      <c r="G450" t="s">
        <v>731</v>
      </c>
      <c r="H450" t="s">
        <v>852</v>
      </c>
      <c r="I450" t="s">
        <v>99</v>
      </c>
      <c r="J450" t="s">
        <v>262</v>
      </c>
      <c r="K450" t="s">
        <v>348</v>
      </c>
      <c r="L450" t="s">
        <v>606</v>
      </c>
      <c r="M450">
        <v>0</v>
      </c>
      <c r="N450">
        <v>0.22600000000000001</v>
      </c>
      <c r="O450" t="s">
        <v>927</v>
      </c>
    </row>
    <row r="451" spans="1:15" hidden="1" x14ac:dyDescent="0.35">
      <c r="A451" t="s">
        <v>906</v>
      </c>
      <c r="B451" t="s">
        <v>585</v>
      </c>
      <c r="C451" t="s">
        <v>907</v>
      </c>
      <c r="D451" t="s">
        <v>728</v>
      </c>
      <c r="E451" t="s">
        <v>618</v>
      </c>
      <c r="F451" t="s">
        <v>597</v>
      </c>
      <c r="G451" t="s">
        <v>731</v>
      </c>
      <c r="H451" t="s">
        <v>853</v>
      </c>
      <c r="I451" t="s">
        <v>118</v>
      </c>
      <c r="J451" t="s">
        <v>282</v>
      </c>
      <c r="K451" t="s">
        <v>348</v>
      </c>
      <c r="L451" t="s">
        <v>606</v>
      </c>
      <c r="M451">
        <v>0</v>
      </c>
      <c r="N451">
        <v>2.5000000000000001E-2</v>
      </c>
      <c r="O451" t="s">
        <v>927</v>
      </c>
    </row>
    <row r="452" spans="1:15" hidden="1" x14ac:dyDescent="0.35">
      <c r="A452" t="s">
        <v>906</v>
      </c>
      <c r="B452" t="s">
        <v>585</v>
      </c>
      <c r="C452" t="s">
        <v>907</v>
      </c>
      <c r="D452" t="s">
        <v>728</v>
      </c>
      <c r="E452" t="s">
        <v>618</v>
      </c>
      <c r="F452" t="s">
        <v>597</v>
      </c>
      <c r="G452" t="s">
        <v>731</v>
      </c>
      <c r="H452" t="s">
        <v>854</v>
      </c>
      <c r="I452" t="s">
        <v>144</v>
      </c>
      <c r="J452" t="s">
        <v>310</v>
      </c>
      <c r="K452" t="s">
        <v>348</v>
      </c>
      <c r="L452" t="s">
        <v>606</v>
      </c>
      <c r="M452">
        <v>0</v>
      </c>
      <c r="N452">
        <v>0.26400000000000001</v>
      </c>
      <c r="O452" t="s">
        <v>927</v>
      </c>
    </row>
    <row r="453" spans="1:15" hidden="1" x14ac:dyDescent="0.35">
      <c r="A453" t="s">
        <v>906</v>
      </c>
      <c r="B453" t="s">
        <v>585</v>
      </c>
      <c r="C453" t="s">
        <v>907</v>
      </c>
      <c r="D453" t="s">
        <v>728</v>
      </c>
      <c r="E453" t="s">
        <v>618</v>
      </c>
      <c r="F453" t="s">
        <v>596</v>
      </c>
      <c r="G453" t="s">
        <v>729</v>
      </c>
      <c r="H453" t="s">
        <v>855</v>
      </c>
      <c r="I453" t="s">
        <v>171</v>
      </c>
      <c r="J453" t="s">
        <v>340</v>
      </c>
      <c r="K453" t="s">
        <v>348</v>
      </c>
      <c r="L453" t="s">
        <v>606</v>
      </c>
      <c r="M453">
        <v>0</v>
      </c>
      <c r="N453">
        <v>0.08</v>
      </c>
      <c r="O453" t="s">
        <v>927</v>
      </c>
    </row>
    <row r="454" spans="1:15" hidden="1" x14ac:dyDescent="0.35">
      <c r="A454" t="s">
        <v>906</v>
      </c>
      <c r="B454" t="s">
        <v>585</v>
      </c>
      <c r="C454" t="s">
        <v>907</v>
      </c>
      <c r="D454" t="s">
        <v>728</v>
      </c>
      <c r="E454" t="s">
        <v>618</v>
      </c>
      <c r="F454" t="s">
        <v>597</v>
      </c>
      <c r="G454" t="s">
        <v>731</v>
      </c>
      <c r="H454" t="s">
        <v>856</v>
      </c>
      <c r="I454" t="s">
        <v>166</v>
      </c>
      <c r="J454" t="s">
        <v>335</v>
      </c>
      <c r="K454" t="s">
        <v>348</v>
      </c>
      <c r="L454" t="s">
        <v>606</v>
      </c>
      <c r="M454">
        <v>0</v>
      </c>
      <c r="N454">
        <v>0.08</v>
      </c>
      <c r="O454" t="s">
        <v>927</v>
      </c>
    </row>
    <row r="455" spans="1:15" hidden="1" x14ac:dyDescent="0.35">
      <c r="A455" t="s">
        <v>906</v>
      </c>
      <c r="B455" t="s">
        <v>585</v>
      </c>
      <c r="C455" t="s">
        <v>907</v>
      </c>
      <c r="D455" t="s">
        <v>728</v>
      </c>
      <c r="E455" t="s">
        <v>618</v>
      </c>
      <c r="F455" t="s">
        <v>596</v>
      </c>
      <c r="G455" t="s">
        <v>729</v>
      </c>
      <c r="H455" t="s">
        <v>857</v>
      </c>
      <c r="I455" t="s">
        <v>24</v>
      </c>
      <c r="J455" t="s">
        <v>193</v>
      </c>
      <c r="K455" t="s">
        <v>349</v>
      </c>
      <c r="L455" t="s">
        <v>607</v>
      </c>
      <c r="M455">
        <v>0.2</v>
      </c>
      <c r="N455">
        <v>1.6</v>
      </c>
      <c r="O455" t="s">
        <v>927</v>
      </c>
    </row>
    <row r="456" spans="1:15" hidden="1" x14ac:dyDescent="0.35">
      <c r="A456" t="s">
        <v>906</v>
      </c>
      <c r="B456" t="s">
        <v>585</v>
      </c>
      <c r="C456" t="s">
        <v>907</v>
      </c>
      <c r="D456" t="s">
        <v>728</v>
      </c>
      <c r="E456" t="s">
        <v>618</v>
      </c>
      <c r="F456" t="s">
        <v>597</v>
      </c>
      <c r="G456" t="s">
        <v>731</v>
      </c>
      <c r="H456" t="s">
        <v>858</v>
      </c>
      <c r="I456" t="s">
        <v>516</v>
      </c>
      <c r="J456" t="s">
        <v>271</v>
      </c>
      <c r="K456" t="s">
        <v>348</v>
      </c>
      <c r="L456" t="s">
        <v>606</v>
      </c>
      <c r="M456">
        <v>0</v>
      </c>
      <c r="N456">
        <v>9.4000000000000004E-3</v>
      </c>
      <c r="O456" t="s">
        <v>927</v>
      </c>
    </row>
    <row r="457" spans="1:15" hidden="1" x14ac:dyDescent="0.35">
      <c r="A457" t="s">
        <v>906</v>
      </c>
      <c r="B457" t="s">
        <v>585</v>
      </c>
      <c r="C457" t="s">
        <v>907</v>
      </c>
      <c r="D457" t="s">
        <v>728</v>
      </c>
      <c r="E457" t="s">
        <v>618</v>
      </c>
      <c r="F457" t="s">
        <v>596</v>
      </c>
      <c r="G457" t="s">
        <v>729</v>
      </c>
      <c r="H457" t="s">
        <v>859</v>
      </c>
      <c r="I457" t="s">
        <v>17</v>
      </c>
      <c r="J457" t="s">
        <v>187</v>
      </c>
      <c r="K457" t="s">
        <v>349</v>
      </c>
      <c r="M457">
        <v>0.34</v>
      </c>
      <c r="N457">
        <v>0.02</v>
      </c>
      <c r="O457" t="s">
        <v>927</v>
      </c>
    </row>
    <row r="458" spans="1:15" hidden="1" x14ac:dyDescent="0.35">
      <c r="A458" t="s">
        <v>906</v>
      </c>
      <c r="B458" t="s">
        <v>585</v>
      </c>
      <c r="C458" t="s">
        <v>907</v>
      </c>
      <c r="D458" t="s">
        <v>728</v>
      </c>
      <c r="E458" t="s">
        <v>618</v>
      </c>
      <c r="F458" t="s">
        <v>597</v>
      </c>
      <c r="G458" t="s">
        <v>731</v>
      </c>
      <c r="H458" t="s">
        <v>860</v>
      </c>
      <c r="I458" t="s">
        <v>158</v>
      </c>
      <c r="J458" t="s">
        <v>327</v>
      </c>
      <c r="K458" t="s">
        <v>348</v>
      </c>
      <c r="L458" t="s">
        <v>606</v>
      </c>
      <c r="M458">
        <v>0</v>
      </c>
      <c r="N458">
        <v>1.2999999999999999E-2</v>
      </c>
      <c r="O458" t="s">
        <v>927</v>
      </c>
    </row>
    <row r="459" spans="1:15" hidden="1" x14ac:dyDescent="0.35">
      <c r="A459" t="s">
        <v>906</v>
      </c>
      <c r="B459" t="s">
        <v>585</v>
      </c>
      <c r="C459" t="s">
        <v>907</v>
      </c>
      <c r="D459" t="s">
        <v>728</v>
      </c>
      <c r="E459" t="s">
        <v>618</v>
      </c>
      <c r="F459" t="s">
        <v>597</v>
      </c>
      <c r="G459" t="s">
        <v>731</v>
      </c>
      <c r="H459" t="s">
        <v>861</v>
      </c>
      <c r="I459" t="s">
        <v>119</v>
      </c>
      <c r="J459" t="s">
        <v>283</v>
      </c>
      <c r="K459" t="s">
        <v>348</v>
      </c>
      <c r="L459" t="s">
        <v>606</v>
      </c>
      <c r="M459">
        <v>0</v>
      </c>
      <c r="N459">
        <v>3.1E-2</v>
      </c>
      <c r="O459" t="s">
        <v>927</v>
      </c>
    </row>
    <row r="460" spans="1:15" hidden="1" x14ac:dyDescent="0.35">
      <c r="A460" t="s">
        <v>906</v>
      </c>
      <c r="B460" t="s">
        <v>585</v>
      </c>
      <c r="C460" t="s">
        <v>907</v>
      </c>
      <c r="D460" t="s">
        <v>728</v>
      </c>
      <c r="E460" t="s">
        <v>618</v>
      </c>
      <c r="F460" t="s">
        <v>596</v>
      </c>
      <c r="G460" t="s">
        <v>729</v>
      </c>
      <c r="H460" t="s">
        <v>862</v>
      </c>
      <c r="I460" t="s">
        <v>21</v>
      </c>
      <c r="J460" t="s">
        <v>190</v>
      </c>
      <c r="K460" t="s">
        <v>348</v>
      </c>
      <c r="L460" t="s">
        <v>606</v>
      </c>
      <c r="M460">
        <v>0</v>
      </c>
      <c r="N460">
        <v>0.16</v>
      </c>
      <c r="O460" t="s">
        <v>927</v>
      </c>
    </row>
    <row r="461" spans="1:15" hidden="1" x14ac:dyDescent="0.35">
      <c r="A461" t="s">
        <v>906</v>
      </c>
      <c r="B461" t="s">
        <v>585</v>
      </c>
      <c r="C461" t="s">
        <v>907</v>
      </c>
      <c r="D461" t="s">
        <v>728</v>
      </c>
      <c r="E461" t="s">
        <v>618</v>
      </c>
      <c r="F461" t="s">
        <v>597</v>
      </c>
      <c r="G461" t="s">
        <v>731</v>
      </c>
      <c r="H461" t="s">
        <v>863</v>
      </c>
      <c r="I461" t="s">
        <v>96</v>
      </c>
      <c r="J461" t="s">
        <v>259</v>
      </c>
      <c r="K461" t="s">
        <v>348</v>
      </c>
      <c r="L461" t="s">
        <v>606</v>
      </c>
      <c r="M461">
        <v>0</v>
      </c>
      <c r="N461">
        <v>0.188</v>
      </c>
      <c r="O461" t="s">
        <v>927</v>
      </c>
    </row>
    <row r="462" spans="1:15" hidden="1" x14ac:dyDescent="0.35">
      <c r="A462" t="s">
        <v>906</v>
      </c>
      <c r="B462" t="s">
        <v>585</v>
      </c>
      <c r="C462" t="s">
        <v>907</v>
      </c>
      <c r="D462" t="s">
        <v>728</v>
      </c>
      <c r="E462" t="s">
        <v>618</v>
      </c>
      <c r="F462" t="s">
        <v>597</v>
      </c>
      <c r="G462" t="s">
        <v>731</v>
      </c>
      <c r="H462" t="s">
        <v>864</v>
      </c>
      <c r="I462" t="s">
        <v>71</v>
      </c>
      <c r="J462" t="s">
        <v>233</v>
      </c>
      <c r="K462" t="s">
        <v>349</v>
      </c>
      <c r="L462" t="s">
        <v>607</v>
      </c>
      <c r="M462">
        <v>2.8300000000000001E-3</v>
      </c>
      <c r="N462">
        <v>0.08</v>
      </c>
      <c r="O462" t="s">
        <v>927</v>
      </c>
    </row>
    <row r="463" spans="1:15" hidden="1" x14ac:dyDescent="0.35">
      <c r="A463" t="s">
        <v>906</v>
      </c>
      <c r="B463" t="s">
        <v>585</v>
      </c>
      <c r="C463" t="s">
        <v>907</v>
      </c>
      <c r="D463" t="s">
        <v>728</v>
      </c>
      <c r="E463" t="s">
        <v>618</v>
      </c>
      <c r="F463" t="s">
        <v>597</v>
      </c>
      <c r="G463" t="s">
        <v>731</v>
      </c>
      <c r="H463" t="s">
        <v>865</v>
      </c>
      <c r="I463" t="s">
        <v>109</v>
      </c>
      <c r="J463" t="s">
        <v>273</v>
      </c>
      <c r="K463" t="s">
        <v>348</v>
      </c>
      <c r="L463" t="s">
        <v>606</v>
      </c>
      <c r="M463">
        <v>0</v>
      </c>
      <c r="N463">
        <v>0.15</v>
      </c>
      <c r="O463" t="s">
        <v>927</v>
      </c>
    </row>
    <row r="464" spans="1:15" hidden="1" x14ac:dyDescent="0.35">
      <c r="A464" t="s">
        <v>906</v>
      </c>
      <c r="B464" t="s">
        <v>585</v>
      </c>
      <c r="C464" t="s">
        <v>907</v>
      </c>
      <c r="D464" t="s">
        <v>728</v>
      </c>
      <c r="E464" t="s">
        <v>618</v>
      </c>
      <c r="F464" t="s">
        <v>597</v>
      </c>
      <c r="G464" t="s">
        <v>731</v>
      </c>
      <c r="H464" t="s">
        <v>866</v>
      </c>
      <c r="I464" t="s">
        <v>97</v>
      </c>
      <c r="J464" t="s">
        <v>260</v>
      </c>
      <c r="K464" t="s">
        <v>348</v>
      </c>
      <c r="L464" t="s">
        <v>606</v>
      </c>
      <c r="M464">
        <v>0</v>
      </c>
      <c r="N464">
        <v>0.16800000000000001</v>
      </c>
      <c r="O464" t="s">
        <v>927</v>
      </c>
    </row>
    <row r="465" spans="1:15" hidden="1" x14ac:dyDescent="0.35">
      <c r="A465" t="s">
        <v>906</v>
      </c>
      <c r="B465" t="s">
        <v>585</v>
      </c>
      <c r="C465" t="s">
        <v>907</v>
      </c>
      <c r="D465" t="s">
        <v>728</v>
      </c>
      <c r="E465" t="s">
        <v>618</v>
      </c>
      <c r="F465" t="s">
        <v>597</v>
      </c>
      <c r="G465" t="s">
        <v>731</v>
      </c>
      <c r="H465" t="s">
        <v>867</v>
      </c>
      <c r="I465" t="s">
        <v>142</v>
      </c>
      <c r="J465" t="s">
        <v>308</v>
      </c>
      <c r="K465" t="s">
        <v>348</v>
      </c>
      <c r="L465" t="s">
        <v>606</v>
      </c>
      <c r="M465">
        <v>0</v>
      </c>
      <c r="N465">
        <v>0.08</v>
      </c>
      <c r="O465" t="s">
        <v>927</v>
      </c>
    </row>
    <row r="466" spans="1:15" hidden="1" x14ac:dyDescent="0.35">
      <c r="A466" t="s">
        <v>906</v>
      </c>
      <c r="B466" t="s">
        <v>585</v>
      </c>
      <c r="C466" t="s">
        <v>907</v>
      </c>
      <c r="D466" t="s">
        <v>728</v>
      </c>
      <c r="E466" t="s">
        <v>618</v>
      </c>
      <c r="F466" t="s">
        <v>596</v>
      </c>
      <c r="G466" t="s">
        <v>729</v>
      </c>
      <c r="H466" t="s">
        <v>868</v>
      </c>
      <c r="I466" t="s">
        <v>25</v>
      </c>
      <c r="J466" t="s">
        <v>194</v>
      </c>
      <c r="K466" t="s">
        <v>348</v>
      </c>
      <c r="L466" t="s">
        <v>606</v>
      </c>
      <c r="M466">
        <v>0</v>
      </c>
      <c r="N466">
        <v>0.16</v>
      </c>
      <c r="O466" t="s">
        <v>927</v>
      </c>
    </row>
    <row r="467" spans="1:15" hidden="1" x14ac:dyDescent="0.35">
      <c r="A467" t="s">
        <v>906</v>
      </c>
      <c r="B467" t="s">
        <v>585</v>
      </c>
      <c r="C467" t="s">
        <v>907</v>
      </c>
      <c r="D467" t="s">
        <v>728</v>
      </c>
      <c r="E467" t="s">
        <v>618</v>
      </c>
      <c r="F467" t="s">
        <v>597</v>
      </c>
      <c r="G467" t="s">
        <v>731</v>
      </c>
      <c r="H467" t="s">
        <v>869</v>
      </c>
      <c r="I467" t="s">
        <v>159</v>
      </c>
      <c r="J467" t="s">
        <v>328</v>
      </c>
      <c r="K467" t="s">
        <v>348</v>
      </c>
      <c r="L467" t="s">
        <v>606</v>
      </c>
      <c r="M467">
        <v>0</v>
      </c>
      <c r="N467">
        <v>1.7000000000000001E-2</v>
      </c>
      <c r="O467" t="s">
        <v>927</v>
      </c>
    </row>
    <row r="468" spans="1:15" hidden="1" x14ac:dyDescent="0.35">
      <c r="A468" t="s">
        <v>906</v>
      </c>
      <c r="B468" t="s">
        <v>585</v>
      </c>
      <c r="C468" t="s">
        <v>907</v>
      </c>
      <c r="D468" t="s">
        <v>728</v>
      </c>
      <c r="E468" t="s">
        <v>618</v>
      </c>
      <c r="F468" t="s">
        <v>597</v>
      </c>
      <c r="G468" t="s">
        <v>731</v>
      </c>
      <c r="H468" t="s">
        <v>870</v>
      </c>
      <c r="I468" t="s">
        <v>135</v>
      </c>
      <c r="J468" t="s">
        <v>301</v>
      </c>
      <c r="K468" t="s">
        <v>348</v>
      </c>
      <c r="L468" t="s">
        <v>606</v>
      </c>
      <c r="M468">
        <v>0</v>
      </c>
      <c r="N468">
        <v>2.5999999999999999E-2</v>
      </c>
      <c r="O468" t="s">
        <v>927</v>
      </c>
    </row>
    <row r="469" spans="1:15" hidden="1" x14ac:dyDescent="0.35">
      <c r="A469" t="s">
        <v>906</v>
      </c>
      <c r="B469" t="s">
        <v>585</v>
      </c>
      <c r="C469" t="s">
        <v>907</v>
      </c>
      <c r="D469" t="s">
        <v>728</v>
      </c>
      <c r="E469" t="s">
        <v>618</v>
      </c>
      <c r="F469" t="s">
        <v>597</v>
      </c>
      <c r="G469" t="s">
        <v>731</v>
      </c>
      <c r="H469" t="s">
        <v>871</v>
      </c>
      <c r="I469" t="s">
        <v>718</v>
      </c>
      <c r="J469" t="s">
        <v>255</v>
      </c>
      <c r="K469" t="s">
        <v>348</v>
      </c>
      <c r="L469" t="s">
        <v>606</v>
      </c>
      <c r="M469">
        <v>0</v>
      </c>
      <c r="N469">
        <v>1.0999999999999999E-2</v>
      </c>
      <c r="O469" t="s">
        <v>927</v>
      </c>
    </row>
    <row r="470" spans="1:15" hidden="1" x14ac:dyDescent="0.35">
      <c r="A470" t="s">
        <v>906</v>
      </c>
      <c r="B470" t="s">
        <v>585</v>
      </c>
      <c r="C470" t="s">
        <v>907</v>
      </c>
      <c r="D470" t="s">
        <v>728</v>
      </c>
      <c r="E470" t="s">
        <v>618</v>
      </c>
      <c r="F470" t="s">
        <v>596</v>
      </c>
      <c r="G470" t="s">
        <v>729</v>
      </c>
      <c r="H470" t="s">
        <v>872</v>
      </c>
      <c r="I470" t="s">
        <v>18</v>
      </c>
      <c r="J470" t="s">
        <v>188</v>
      </c>
      <c r="K470" t="s">
        <v>349</v>
      </c>
      <c r="M470">
        <v>0.72</v>
      </c>
      <c r="N470">
        <v>0.02</v>
      </c>
      <c r="O470" t="s">
        <v>927</v>
      </c>
    </row>
    <row r="471" spans="1:15" hidden="1" x14ac:dyDescent="0.35">
      <c r="A471" t="s">
        <v>906</v>
      </c>
      <c r="B471" t="s">
        <v>585</v>
      </c>
      <c r="C471" t="s">
        <v>907</v>
      </c>
      <c r="D471" t="s">
        <v>728</v>
      </c>
      <c r="E471" t="s">
        <v>618</v>
      </c>
      <c r="F471" t="s">
        <v>597</v>
      </c>
      <c r="G471" t="s">
        <v>731</v>
      </c>
      <c r="H471" t="s">
        <v>873</v>
      </c>
      <c r="I471" t="s">
        <v>160</v>
      </c>
      <c r="J471" t="s">
        <v>329</v>
      </c>
      <c r="K471" t="s">
        <v>348</v>
      </c>
      <c r="L471" t="s">
        <v>606</v>
      </c>
      <c r="M471">
        <v>0</v>
      </c>
      <c r="N471">
        <v>0.08</v>
      </c>
      <c r="O471" t="s">
        <v>927</v>
      </c>
    </row>
    <row r="472" spans="1:15" hidden="1" x14ac:dyDescent="0.35">
      <c r="A472" t="s">
        <v>906</v>
      </c>
      <c r="B472" t="s">
        <v>585</v>
      </c>
      <c r="C472" t="s">
        <v>907</v>
      </c>
      <c r="D472" t="s">
        <v>728</v>
      </c>
      <c r="E472" t="s">
        <v>618</v>
      </c>
      <c r="F472" t="s">
        <v>597</v>
      </c>
      <c r="G472" t="s">
        <v>731</v>
      </c>
      <c r="H472" t="s">
        <v>874</v>
      </c>
      <c r="I472" t="s">
        <v>147</v>
      </c>
      <c r="J472" t="s">
        <v>313</v>
      </c>
      <c r="K472" t="s">
        <v>348</v>
      </c>
      <c r="L472" t="s">
        <v>606</v>
      </c>
      <c r="M472">
        <v>0</v>
      </c>
      <c r="N472">
        <v>0.08</v>
      </c>
      <c r="O472" t="s">
        <v>927</v>
      </c>
    </row>
    <row r="473" spans="1:15" hidden="1" x14ac:dyDescent="0.35">
      <c r="A473" t="s">
        <v>906</v>
      </c>
      <c r="B473" t="s">
        <v>585</v>
      </c>
      <c r="C473" t="s">
        <v>907</v>
      </c>
      <c r="D473" t="s">
        <v>728</v>
      </c>
      <c r="E473" t="s">
        <v>618</v>
      </c>
      <c r="F473" t="s">
        <v>597</v>
      </c>
      <c r="G473" t="s">
        <v>731</v>
      </c>
      <c r="H473" t="s">
        <v>875</v>
      </c>
      <c r="I473" t="s">
        <v>86</v>
      </c>
      <c r="J473" t="s">
        <v>248</v>
      </c>
      <c r="K473" t="s">
        <v>348</v>
      </c>
      <c r="L473" t="s">
        <v>606</v>
      </c>
      <c r="M473">
        <v>0</v>
      </c>
      <c r="N473">
        <v>0.192</v>
      </c>
      <c r="O473" t="s">
        <v>927</v>
      </c>
    </row>
    <row r="474" spans="1:15" hidden="1" x14ac:dyDescent="0.35">
      <c r="A474" t="s">
        <v>906</v>
      </c>
      <c r="B474" t="s">
        <v>585</v>
      </c>
      <c r="C474" t="s">
        <v>907</v>
      </c>
      <c r="D474" t="s">
        <v>728</v>
      </c>
      <c r="E474" t="s">
        <v>618</v>
      </c>
      <c r="F474" t="s">
        <v>597</v>
      </c>
      <c r="G474" t="s">
        <v>731</v>
      </c>
      <c r="H474" t="s">
        <v>876</v>
      </c>
      <c r="I474" t="s">
        <v>145</v>
      </c>
      <c r="J474" t="s">
        <v>311</v>
      </c>
      <c r="K474" t="s">
        <v>348</v>
      </c>
      <c r="L474" t="s">
        <v>606</v>
      </c>
      <c r="M474">
        <v>0</v>
      </c>
      <c r="N474">
        <v>1.6E-2</v>
      </c>
      <c r="O474" t="s">
        <v>927</v>
      </c>
    </row>
    <row r="475" spans="1:15" hidden="1" x14ac:dyDescent="0.35">
      <c r="A475" t="s">
        <v>906</v>
      </c>
      <c r="B475" t="s">
        <v>585</v>
      </c>
      <c r="C475" t="s">
        <v>907</v>
      </c>
      <c r="D475" t="s">
        <v>728</v>
      </c>
      <c r="E475" t="s">
        <v>618</v>
      </c>
      <c r="F475" t="s">
        <v>597</v>
      </c>
      <c r="G475" t="s">
        <v>731</v>
      </c>
      <c r="H475" t="s">
        <v>877</v>
      </c>
      <c r="I475" t="s">
        <v>148</v>
      </c>
      <c r="J475" t="s">
        <v>314</v>
      </c>
      <c r="K475" t="s">
        <v>348</v>
      </c>
      <c r="L475" t="s">
        <v>606</v>
      </c>
      <c r="M475">
        <v>0</v>
      </c>
      <c r="N475">
        <v>9.7000000000000003E-2</v>
      </c>
      <c r="O475" t="s">
        <v>927</v>
      </c>
    </row>
    <row r="476" spans="1:15" hidden="1" x14ac:dyDescent="0.35">
      <c r="A476" t="s">
        <v>906</v>
      </c>
      <c r="B476" t="s">
        <v>585</v>
      </c>
      <c r="C476" t="s">
        <v>907</v>
      </c>
      <c r="D476" t="s">
        <v>728</v>
      </c>
      <c r="E476" t="s">
        <v>618</v>
      </c>
      <c r="F476" t="s">
        <v>597</v>
      </c>
      <c r="G476" t="s">
        <v>731</v>
      </c>
      <c r="H476" t="s">
        <v>878</v>
      </c>
      <c r="I476" t="s">
        <v>126</v>
      </c>
      <c r="J476" t="s">
        <v>290</v>
      </c>
      <c r="K476" t="s">
        <v>348</v>
      </c>
      <c r="L476" t="s">
        <v>606</v>
      </c>
      <c r="M476">
        <v>0</v>
      </c>
      <c r="N476">
        <v>6.5000000000000002E-2</v>
      </c>
      <c r="O476" t="s">
        <v>927</v>
      </c>
    </row>
    <row r="477" spans="1:15" hidden="1" x14ac:dyDescent="0.35">
      <c r="A477" t="s">
        <v>906</v>
      </c>
      <c r="B477" t="s">
        <v>585</v>
      </c>
      <c r="C477" t="s">
        <v>907</v>
      </c>
      <c r="D477" t="s">
        <v>728</v>
      </c>
      <c r="E477" t="s">
        <v>618</v>
      </c>
      <c r="F477" t="s">
        <v>597</v>
      </c>
      <c r="G477" t="s">
        <v>731</v>
      </c>
      <c r="H477" t="s">
        <v>879</v>
      </c>
      <c r="I477" t="s">
        <v>104</v>
      </c>
      <c r="J477" t="s">
        <v>267</v>
      </c>
      <c r="K477" t="s">
        <v>348</v>
      </c>
      <c r="L477" t="s">
        <v>606</v>
      </c>
      <c r="M477">
        <v>0</v>
      </c>
      <c r="N477">
        <v>0.104</v>
      </c>
      <c r="O477" t="s">
        <v>927</v>
      </c>
    </row>
    <row r="478" spans="1:15" hidden="1" x14ac:dyDescent="0.35">
      <c r="A478" t="s">
        <v>906</v>
      </c>
      <c r="B478" t="s">
        <v>585</v>
      </c>
      <c r="C478" t="s">
        <v>907</v>
      </c>
      <c r="D478" t="s">
        <v>728</v>
      </c>
      <c r="E478" t="s">
        <v>618</v>
      </c>
      <c r="F478" t="s">
        <v>597</v>
      </c>
      <c r="G478" t="s">
        <v>731</v>
      </c>
      <c r="H478" t="s">
        <v>880</v>
      </c>
      <c r="I478" t="s">
        <v>87</v>
      </c>
      <c r="J478" t="s">
        <v>249</v>
      </c>
      <c r="K478" t="s">
        <v>348</v>
      </c>
      <c r="L478" t="s">
        <v>606</v>
      </c>
      <c r="M478">
        <v>0</v>
      </c>
      <c r="N478">
        <v>2.5999999999999999E-2</v>
      </c>
      <c r="O478" t="s">
        <v>927</v>
      </c>
    </row>
    <row r="479" spans="1:15" hidden="1" x14ac:dyDescent="0.35">
      <c r="A479" t="s">
        <v>906</v>
      </c>
      <c r="B479" t="s">
        <v>585</v>
      </c>
      <c r="C479" t="s">
        <v>907</v>
      </c>
      <c r="D479" t="s">
        <v>728</v>
      </c>
      <c r="E479" t="s">
        <v>618</v>
      </c>
      <c r="F479" t="s">
        <v>597</v>
      </c>
      <c r="G479" t="s">
        <v>731</v>
      </c>
      <c r="H479" t="s">
        <v>881</v>
      </c>
      <c r="I479" t="s">
        <v>163</v>
      </c>
      <c r="J479" t="s">
        <v>332</v>
      </c>
      <c r="K479" t="s">
        <v>348</v>
      </c>
      <c r="L479" t="s">
        <v>606</v>
      </c>
      <c r="M479">
        <v>0</v>
      </c>
      <c r="N479">
        <v>0.27</v>
      </c>
      <c r="O479" t="s">
        <v>927</v>
      </c>
    </row>
    <row r="480" spans="1:15" hidden="1" x14ac:dyDescent="0.35">
      <c r="A480" t="s">
        <v>906</v>
      </c>
      <c r="B480" t="s">
        <v>585</v>
      </c>
      <c r="C480" t="s">
        <v>907</v>
      </c>
      <c r="D480" t="s">
        <v>728</v>
      </c>
      <c r="E480" t="s">
        <v>618</v>
      </c>
      <c r="F480" t="s">
        <v>597</v>
      </c>
      <c r="G480" t="s">
        <v>731</v>
      </c>
      <c r="H480" t="s">
        <v>882</v>
      </c>
      <c r="I480" t="s">
        <v>101</v>
      </c>
      <c r="J480" t="s">
        <v>264</v>
      </c>
      <c r="K480" t="s">
        <v>348</v>
      </c>
      <c r="L480" t="s">
        <v>606</v>
      </c>
      <c r="M480">
        <v>0</v>
      </c>
      <c r="N480">
        <v>1.7999999999999999E-2</v>
      </c>
      <c r="O480" t="s">
        <v>927</v>
      </c>
    </row>
    <row r="481" spans="1:15" hidden="1" x14ac:dyDescent="0.35">
      <c r="A481" t="s">
        <v>906</v>
      </c>
      <c r="B481" t="s">
        <v>585</v>
      </c>
      <c r="C481" t="s">
        <v>907</v>
      </c>
      <c r="D481" t="s">
        <v>728</v>
      </c>
      <c r="E481" t="s">
        <v>618</v>
      </c>
      <c r="F481" t="s">
        <v>596</v>
      </c>
      <c r="G481" t="s">
        <v>729</v>
      </c>
      <c r="H481" t="s">
        <v>883</v>
      </c>
      <c r="I481" t="s">
        <v>19</v>
      </c>
      <c r="J481" t="s">
        <v>599</v>
      </c>
      <c r="K481" t="s">
        <v>348</v>
      </c>
      <c r="L481" t="s">
        <v>606</v>
      </c>
      <c r="M481">
        <v>0</v>
      </c>
      <c r="N481">
        <v>0.16</v>
      </c>
      <c r="O481" t="s">
        <v>927</v>
      </c>
    </row>
    <row r="482" spans="1:15" hidden="1" x14ac:dyDescent="0.35">
      <c r="A482" t="s">
        <v>906</v>
      </c>
      <c r="B482" t="s">
        <v>585</v>
      </c>
      <c r="C482" t="s">
        <v>907</v>
      </c>
      <c r="D482" t="s">
        <v>728</v>
      </c>
      <c r="E482" t="s">
        <v>618</v>
      </c>
      <c r="F482" t="s">
        <v>597</v>
      </c>
      <c r="G482" t="s">
        <v>731</v>
      </c>
      <c r="H482" t="s">
        <v>884</v>
      </c>
      <c r="I482" t="s">
        <v>117</v>
      </c>
      <c r="J482" t="s">
        <v>281</v>
      </c>
      <c r="K482" t="s">
        <v>348</v>
      </c>
      <c r="L482" t="s">
        <v>606</v>
      </c>
      <c r="M482">
        <v>0</v>
      </c>
      <c r="N482">
        <v>0.08</v>
      </c>
      <c r="O482" t="s">
        <v>927</v>
      </c>
    </row>
    <row r="483" spans="1:15" hidden="1" x14ac:dyDescent="0.35">
      <c r="A483" t="s">
        <v>906</v>
      </c>
      <c r="B483" t="s">
        <v>585</v>
      </c>
      <c r="C483" t="s">
        <v>907</v>
      </c>
      <c r="D483" t="s">
        <v>728</v>
      </c>
      <c r="E483" t="s">
        <v>618</v>
      </c>
      <c r="F483" t="s">
        <v>597</v>
      </c>
      <c r="G483" t="s">
        <v>731</v>
      </c>
      <c r="H483" t="s">
        <v>885</v>
      </c>
      <c r="I483" t="s">
        <v>88</v>
      </c>
      <c r="J483" t="s">
        <v>250</v>
      </c>
      <c r="K483" t="s">
        <v>349</v>
      </c>
      <c r="M483">
        <v>5.6000000000000006E-4</v>
      </c>
      <c r="N483">
        <v>1.0999999999999999E-2</v>
      </c>
      <c r="O483" t="s">
        <v>927</v>
      </c>
    </row>
    <row r="484" spans="1:15" hidden="1" x14ac:dyDescent="0.35">
      <c r="A484" t="s">
        <v>906</v>
      </c>
      <c r="B484" t="s">
        <v>585</v>
      </c>
      <c r="C484" t="s">
        <v>907</v>
      </c>
      <c r="D484" t="s">
        <v>728</v>
      </c>
      <c r="E484" t="s">
        <v>618</v>
      </c>
      <c r="F484" t="s">
        <v>597</v>
      </c>
      <c r="G484" t="s">
        <v>731</v>
      </c>
      <c r="H484" t="s">
        <v>886</v>
      </c>
      <c r="I484" t="s">
        <v>131</v>
      </c>
      <c r="J484" t="s">
        <v>295</v>
      </c>
      <c r="K484" t="s">
        <v>348</v>
      </c>
      <c r="L484" t="s">
        <v>606</v>
      </c>
      <c r="M484">
        <v>0</v>
      </c>
      <c r="N484">
        <v>0.2</v>
      </c>
      <c r="O484" t="s">
        <v>927</v>
      </c>
    </row>
    <row r="485" spans="1:15" hidden="1" x14ac:dyDescent="0.35">
      <c r="A485" t="s">
        <v>906</v>
      </c>
      <c r="B485" t="s">
        <v>585</v>
      </c>
      <c r="C485" t="s">
        <v>907</v>
      </c>
      <c r="D485" t="s">
        <v>728</v>
      </c>
      <c r="E485" t="s">
        <v>618</v>
      </c>
      <c r="F485" t="s">
        <v>597</v>
      </c>
      <c r="G485" t="s">
        <v>731</v>
      </c>
      <c r="H485" t="s">
        <v>887</v>
      </c>
      <c r="I485" t="s">
        <v>136</v>
      </c>
      <c r="J485" t="s">
        <v>302</v>
      </c>
      <c r="K485" t="s">
        <v>348</v>
      </c>
      <c r="L485" t="s">
        <v>606</v>
      </c>
      <c r="M485">
        <v>0</v>
      </c>
      <c r="N485">
        <v>1.4999999999999999E-2</v>
      </c>
      <c r="O485" t="s">
        <v>927</v>
      </c>
    </row>
    <row r="486" spans="1:15" hidden="1" x14ac:dyDescent="0.35">
      <c r="A486" t="s">
        <v>906</v>
      </c>
      <c r="B486" t="s">
        <v>585</v>
      </c>
      <c r="C486" t="s">
        <v>907</v>
      </c>
      <c r="D486" t="s">
        <v>728</v>
      </c>
      <c r="E486" t="s">
        <v>618</v>
      </c>
      <c r="F486" t="s">
        <v>597</v>
      </c>
      <c r="G486" t="s">
        <v>731</v>
      </c>
      <c r="H486" t="s">
        <v>888</v>
      </c>
      <c r="I486" t="s">
        <v>103</v>
      </c>
      <c r="J486" t="s">
        <v>266</v>
      </c>
      <c r="K486" t="s">
        <v>348</v>
      </c>
      <c r="L486" t="s">
        <v>606</v>
      </c>
      <c r="M486">
        <v>0</v>
      </c>
      <c r="N486">
        <v>5.1999999999999998E-3</v>
      </c>
      <c r="O486" t="s">
        <v>927</v>
      </c>
    </row>
    <row r="487" spans="1:15" hidden="1" x14ac:dyDescent="0.35">
      <c r="A487" t="s">
        <v>906</v>
      </c>
      <c r="B487" t="s">
        <v>585</v>
      </c>
      <c r="C487" t="s">
        <v>907</v>
      </c>
      <c r="D487" t="s">
        <v>728</v>
      </c>
      <c r="E487" t="s">
        <v>618</v>
      </c>
      <c r="F487" t="s">
        <v>596</v>
      </c>
      <c r="G487" t="s">
        <v>729</v>
      </c>
      <c r="H487" t="s">
        <v>889</v>
      </c>
      <c r="I487" t="s">
        <v>11</v>
      </c>
      <c r="J487" t="s">
        <v>181</v>
      </c>
      <c r="K487" t="s">
        <v>348</v>
      </c>
      <c r="L487" t="s">
        <v>606</v>
      </c>
      <c r="M487">
        <v>0</v>
      </c>
      <c r="N487">
        <v>0.16</v>
      </c>
      <c r="O487" t="s">
        <v>927</v>
      </c>
    </row>
    <row r="488" spans="1:15" hidden="1" x14ac:dyDescent="0.35">
      <c r="A488" t="s">
        <v>906</v>
      </c>
      <c r="B488" t="s">
        <v>585</v>
      </c>
      <c r="C488" t="s">
        <v>907</v>
      </c>
      <c r="D488" t="s">
        <v>728</v>
      </c>
      <c r="E488" t="s">
        <v>618</v>
      </c>
      <c r="F488" t="s">
        <v>596</v>
      </c>
      <c r="G488" t="s">
        <v>729</v>
      </c>
      <c r="H488" t="s">
        <v>890</v>
      </c>
      <c r="I488" t="s">
        <v>65</v>
      </c>
      <c r="J488" t="s">
        <v>226</v>
      </c>
      <c r="K488" t="s">
        <v>349</v>
      </c>
      <c r="M488">
        <v>1.28</v>
      </c>
      <c r="N488">
        <v>6.4000000000000001E-2</v>
      </c>
      <c r="O488" t="s">
        <v>927</v>
      </c>
    </row>
    <row r="489" spans="1:15" hidden="1" x14ac:dyDescent="0.35">
      <c r="A489" t="s">
        <v>906</v>
      </c>
      <c r="B489" t="s">
        <v>585</v>
      </c>
      <c r="C489" t="s">
        <v>907</v>
      </c>
      <c r="D489" t="s">
        <v>728</v>
      </c>
      <c r="E489" t="s">
        <v>618</v>
      </c>
      <c r="F489" t="s">
        <v>596</v>
      </c>
      <c r="G489" t="s">
        <v>729</v>
      </c>
      <c r="H489" t="s">
        <v>891</v>
      </c>
      <c r="I489" t="s">
        <v>35</v>
      </c>
      <c r="J489" t="s">
        <v>202</v>
      </c>
      <c r="K489" t="s">
        <v>348</v>
      </c>
      <c r="L489" t="s">
        <v>606</v>
      </c>
      <c r="M489">
        <v>0</v>
      </c>
      <c r="N489">
        <v>0.32</v>
      </c>
      <c r="O489" t="s">
        <v>927</v>
      </c>
    </row>
    <row r="490" spans="1:15" hidden="1" x14ac:dyDescent="0.35">
      <c r="A490" t="s">
        <v>906</v>
      </c>
      <c r="B490" t="s">
        <v>585</v>
      </c>
      <c r="C490" t="s">
        <v>907</v>
      </c>
      <c r="D490" t="s">
        <v>728</v>
      </c>
      <c r="E490" t="s">
        <v>618</v>
      </c>
      <c r="F490" t="s">
        <v>596</v>
      </c>
      <c r="G490" t="s">
        <v>729</v>
      </c>
      <c r="H490" t="s">
        <v>892</v>
      </c>
      <c r="I490" t="s">
        <v>66</v>
      </c>
      <c r="J490" t="s">
        <v>227</v>
      </c>
      <c r="K490" t="s">
        <v>349</v>
      </c>
      <c r="L490" t="s">
        <v>607</v>
      </c>
      <c r="M490">
        <v>0.04</v>
      </c>
      <c r="N490">
        <v>0.04</v>
      </c>
      <c r="O490" t="s">
        <v>927</v>
      </c>
    </row>
    <row r="491" spans="1:15" hidden="1" x14ac:dyDescent="0.35">
      <c r="A491" t="s">
        <v>906</v>
      </c>
      <c r="B491" t="s">
        <v>585</v>
      </c>
      <c r="C491" t="s">
        <v>907</v>
      </c>
      <c r="D491" t="s">
        <v>728</v>
      </c>
      <c r="E491" t="s">
        <v>618</v>
      </c>
      <c r="F491" t="s">
        <v>597</v>
      </c>
      <c r="G491" t="s">
        <v>731</v>
      </c>
      <c r="H491" t="s">
        <v>893</v>
      </c>
      <c r="I491" t="s">
        <v>89</v>
      </c>
      <c r="J491" t="s">
        <v>251</v>
      </c>
      <c r="K491" t="s">
        <v>348</v>
      </c>
      <c r="L491" t="s">
        <v>606</v>
      </c>
      <c r="M491">
        <v>0</v>
      </c>
      <c r="N491">
        <v>1.9E-2</v>
      </c>
      <c r="O491" t="s">
        <v>927</v>
      </c>
    </row>
    <row r="492" spans="1:15" hidden="1" x14ac:dyDescent="0.35">
      <c r="A492" t="s">
        <v>906</v>
      </c>
      <c r="B492" t="s">
        <v>585</v>
      </c>
      <c r="C492" t="s">
        <v>907</v>
      </c>
      <c r="D492" t="s">
        <v>728</v>
      </c>
      <c r="E492" t="s">
        <v>618</v>
      </c>
      <c r="F492" t="s">
        <v>596</v>
      </c>
      <c r="G492" t="s">
        <v>729</v>
      </c>
      <c r="H492" t="s">
        <v>894</v>
      </c>
      <c r="I492" t="s">
        <v>67</v>
      </c>
      <c r="J492" t="s">
        <v>228</v>
      </c>
      <c r="K492" t="s">
        <v>349</v>
      </c>
      <c r="L492" t="s">
        <v>607</v>
      </c>
      <c r="M492">
        <v>0.1</v>
      </c>
      <c r="N492">
        <v>0.08</v>
      </c>
      <c r="O492" t="s">
        <v>927</v>
      </c>
    </row>
    <row r="493" spans="1:15" hidden="1" x14ac:dyDescent="0.35">
      <c r="A493" t="s">
        <v>906</v>
      </c>
      <c r="B493" t="s">
        <v>585</v>
      </c>
      <c r="C493" t="s">
        <v>907</v>
      </c>
      <c r="D493" t="s">
        <v>728</v>
      </c>
      <c r="E493" t="s">
        <v>618</v>
      </c>
      <c r="F493" t="s">
        <v>596</v>
      </c>
      <c r="G493" t="s">
        <v>729</v>
      </c>
      <c r="H493" t="s">
        <v>896</v>
      </c>
      <c r="I493" t="s">
        <v>63</v>
      </c>
      <c r="J493" t="s">
        <v>603</v>
      </c>
      <c r="K493" t="s">
        <v>348</v>
      </c>
      <c r="L493" t="s">
        <v>606</v>
      </c>
      <c r="M493">
        <v>0</v>
      </c>
      <c r="N493">
        <v>0.64</v>
      </c>
      <c r="O493" t="s">
        <v>927</v>
      </c>
    </row>
    <row r="494" spans="1:15" hidden="1" x14ac:dyDescent="0.35">
      <c r="A494" t="s">
        <v>906</v>
      </c>
      <c r="B494" t="s">
        <v>585</v>
      </c>
      <c r="C494" t="s">
        <v>907</v>
      </c>
      <c r="D494" t="s">
        <v>728</v>
      </c>
      <c r="E494" t="s">
        <v>618</v>
      </c>
      <c r="F494" t="s">
        <v>596</v>
      </c>
      <c r="G494" t="s">
        <v>729</v>
      </c>
      <c r="H494" t="s">
        <v>897</v>
      </c>
      <c r="I494" t="s">
        <v>64</v>
      </c>
      <c r="J494" t="s">
        <v>604</v>
      </c>
      <c r="K494" t="s">
        <v>349</v>
      </c>
      <c r="M494">
        <v>6.0000000000000012E-2</v>
      </c>
      <c r="N494">
        <v>0.16</v>
      </c>
      <c r="O494" t="s">
        <v>927</v>
      </c>
    </row>
    <row r="495" spans="1:15" hidden="1" x14ac:dyDescent="0.35">
      <c r="A495" t="s">
        <v>906</v>
      </c>
      <c r="B495" t="s">
        <v>585</v>
      </c>
      <c r="C495" t="s">
        <v>907</v>
      </c>
      <c r="D495" t="s">
        <v>728</v>
      </c>
      <c r="E495" t="s">
        <v>618</v>
      </c>
      <c r="F495" t="s">
        <v>596</v>
      </c>
      <c r="G495" t="s">
        <v>729</v>
      </c>
      <c r="H495" t="s">
        <v>895</v>
      </c>
      <c r="I495" t="s">
        <v>34</v>
      </c>
      <c r="J495" t="s">
        <v>600</v>
      </c>
      <c r="K495" t="s">
        <v>349</v>
      </c>
      <c r="L495" t="s">
        <v>607</v>
      </c>
      <c r="M495">
        <v>4.0000000000000008E-2</v>
      </c>
      <c r="N495">
        <v>0.32</v>
      </c>
      <c r="O495" t="s">
        <v>927</v>
      </c>
    </row>
    <row r="496" spans="1:15" hidden="1" x14ac:dyDescent="0.35">
      <c r="A496" t="s">
        <v>906</v>
      </c>
      <c r="B496" t="s">
        <v>585</v>
      </c>
      <c r="C496" t="s">
        <v>907</v>
      </c>
      <c r="D496" t="s">
        <v>728</v>
      </c>
      <c r="E496" t="s">
        <v>618</v>
      </c>
      <c r="F496" t="s">
        <v>597</v>
      </c>
      <c r="G496" t="s">
        <v>731</v>
      </c>
      <c r="H496" t="s">
        <v>898</v>
      </c>
      <c r="I496" t="s">
        <v>130</v>
      </c>
      <c r="J496" t="s">
        <v>294</v>
      </c>
      <c r="K496" t="s">
        <v>348</v>
      </c>
      <c r="L496" t="s">
        <v>606</v>
      </c>
      <c r="M496">
        <v>0</v>
      </c>
      <c r="N496">
        <v>0.16300000000000001</v>
      </c>
      <c r="O496" t="s">
        <v>927</v>
      </c>
    </row>
    <row r="497" spans="1:15" hidden="1" x14ac:dyDescent="0.35">
      <c r="A497" t="s">
        <v>906</v>
      </c>
      <c r="B497" t="s">
        <v>585</v>
      </c>
      <c r="C497" t="s">
        <v>907</v>
      </c>
      <c r="D497" t="s">
        <v>728</v>
      </c>
      <c r="E497" t="s">
        <v>618</v>
      </c>
      <c r="F497" t="s">
        <v>597</v>
      </c>
      <c r="G497" t="s">
        <v>731</v>
      </c>
      <c r="H497" t="s">
        <v>899</v>
      </c>
      <c r="I497" t="s">
        <v>150</v>
      </c>
      <c r="J497" t="s">
        <v>316</v>
      </c>
      <c r="K497" t="s">
        <v>348</v>
      </c>
      <c r="L497" t="s">
        <v>606</v>
      </c>
      <c r="M497">
        <v>0</v>
      </c>
      <c r="N497">
        <v>5.1999999999999998E-3</v>
      </c>
      <c r="O497" t="s">
        <v>927</v>
      </c>
    </row>
    <row r="498" spans="1:15" hidden="1" x14ac:dyDescent="0.35">
      <c r="A498" t="s">
        <v>906</v>
      </c>
      <c r="B498" t="s">
        <v>585</v>
      </c>
      <c r="C498" t="s">
        <v>907</v>
      </c>
      <c r="D498" t="s">
        <v>728</v>
      </c>
      <c r="E498" t="s">
        <v>618</v>
      </c>
      <c r="F498" t="s">
        <v>597</v>
      </c>
      <c r="G498" t="s">
        <v>731</v>
      </c>
      <c r="H498" t="s">
        <v>900</v>
      </c>
      <c r="I498" t="s">
        <v>102</v>
      </c>
      <c r="J498" t="s">
        <v>265</v>
      </c>
      <c r="K498" t="s">
        <v>348</v>
      </c>
      <c r="L498" t="s">
        <v>606</v>
      </c>
      <c r="M498">
        <v>0</v>
      </c>
      <c r="N498">
        <v>0.14000000000000001</v>
      </c>
      <c r="O498" t="s">
        <v>927</v>
      </c>
    </row>
    <row r="499" spans="1:15" hidden="1" x14ac:dyDescent="0.35">
      <c r="A499" t="s">
        <v>906</v>
      </c>
      <c r="B499" t="s">
        <v>585</v>
      </c>
      <c r="C499" t="s">
        <v>907</v>
      </c>
      <c r="D499" t="s">
        <v>728</v>
      </c>
      <c r="E499" t="s">
        <v>618</v>
      </c>
      <c r="F499" t="s">
        <v>597</v>
      </c>
      <c r="G499" t="s">
        <v>731</v>
      </c>
      <c r="H499" t="s">
        <v>901</v>
      </c>
      <c r="I499" t="s">
        <v>90</v>
      </c>
      <c r="J499" t="s">
        <v>252</v>
      </c>
      <c r="K499" t="s">
        <v>348</v>
      </c>
      <c r="L499" t="s">
        <v>606</v>
      </c>
      <c r="M499">
        <v>0</v>
      </c>
      <c r="N499">
        <v>6.0000000000000001E-3</v>
      </c>
      <c r="O499" t="s">
        <v>927</v>
      </c>
    </row>
    <row r="500" spans="1:15" hidden="1" x14ac:dyDescent="0.35">
      <c r="A500" t="s">
        <v>908</v>
      </c>
      <c r="B500" t="s">
        <v>580</v>
      </c>
      <c r="C500" t="s">
        <v>909</v>
      </c>
      <c r="D500" t="s">
        <v>728</v>
      </c>
      <c r="E500" t="s">
        <v>618</v>
      </c>
      <c r="F500" t="s">
        <v>596</v>
      </c>
      <c r="G500" t="s">
        <v>729</v>
      </c>
      <c r="H500" t="s">
        <v>730</v>
      </c>
      <c r="I500" t="s">
        <v>20</v>
      </c>
      <c r="J500" t="s">
        <v>189</v>
      </c>
      <c r="K500" t="s">
        <v>348</v>
      </c>
      <c r="L500" t="s">
        <v>606</v>
      </c>
      <c r="M500">
        <v>0</v>
      </c>
      <c r="N500">
        <v>0.08</v>
      </c>
      <c r="O500" t="s">
        <v>927</v>
      </c>
    </row>
    <row r="501" spans="1:15" hidden="1" x14ac:dyDescent="0.35">
      <c r="A501" t="s">
        <v>908</v>
      </c>
      <c r="B501" t="s">
        <v>580</v>
      </c>
      <c r="C501" t="s">
        <v>909</v>
      </c>
      <c r="D501" t="s">
        <v>728</v>
      </c>
      <c r="E501" t="s">
        <v>618</v>
      </c>
      <c r="F501" t="s">
        <v>597</v>
      </c>
      <c r="G501" t="s">
        <v>731</v>
      </c>
      <c r="H501" t="s">
        <v>732</v>
      </c>
      <c r="I501" t="s">
        <v>80</v>
      </c>
      <c r="J501" t="s">
        <v>242</v>
      </c>
      <c r="K501" t="s">
        <v>348</v>
      </c>
      <c r="L501" t="s">
        <v>606</v>
      </c>
      <c r="M501">
        <v>0</v>
      </c>
      <c r="N501">
        <v>8.7999999999999995E-2</v>
      </c>
      <c r="O501" t="s">
        <v>927</v>
      </c>
    </row>
    <row r="502" spans="1:15" hidden="1" x14ac:dyDescent="0.35">
      <c r="A502" t="s">
        <v>908</v>
      </c>
      <c r="B502" t="s">
        <v>580</v>
      </c>
      <c r="C502" t="s">
        <v>909</v>
      </c>
      <c r="D502" t="s">
        <v>728</v>
      </c>
      <c r="E502" t="s">
        <v>618</v>
      </c>
      <c r="F502" t="s">
        <v>597</v>
      </c>
      <c r="G502" t="s">
        <v>731</v>
      </c>
      <c r="H502" t="s">
        <v>733</v>
      </c>
      <c r="I502" t="s">
        <v>734</v>
      </c>
      <c r="J502" t="s">
        <v>317</v>
      </c>
      <c r="K502" t="s">
        <v>348</v>
      </c>
      <c r="L502" t="s">
        <v>606</v>
      </c>
      <c r="M502">
        <v>0</v>
      </c>
      <c r="N502">
        <v>8.3000000000000001E-3</v>
      </c>
      <c r="O502" t="s">
        <v>927</v>
      </c>
    </row>
    <row r="503" spans="1:15" hidden="1" x14ac:dyDescent="0.35">
      <c r="A503" t="s">
        <v>908</v>
      </c>
      <c r="B503" t="s">
        <v>580</v>
      </c>
      <c r="C503" t="s">
        <v>909</v>
      </c>
      <c r="D503" t="s">
        <v>728</v>
      </c>
      <c r="E503" t="s">
        <v>618</v>
      </c>
      <c r="F503" t="s">
        <v>596</v>
      </c>
      <c r="G503" t="s">
        <v>729</v>
      </c>
      <c r="H503" t="s">
        <v>735</v>
      </c>
      <c r="I503" t="s">
        <v>174</v>
      </c>
      <c r="J503" t="s">
        <v>342</v>
      </c>
      <c r="K503" t="s">
        <v>348</v>
      </c>
      <c r="L503" t="s">
        <v>606</v>
      </c>
      <c r="M503">
        <v>0</v>
      </c>
      <c r="N503">
        <v>0.04</v>
      </c>
      <c r="O503" t="s">
        <v>927</v>
      </c>
    </row>
    <row r="504" spans="1:15" hidden="1" x14ac:dyDescent="0.35">
      <c r="A504" t="s">
        <v>908</v>
      </c>
      <c r="B504" t="s">
        <v>580</v>
      </c>
      <c r="C504" t="s">
        <v>909</v>
      </c>
      <c r="D504" t="s">
        <v>728</v>
      </c>
      <c r="E504" t="s">
        <v>618</v>
      </c>
      <c r="F504" t="s">
        <v>596</v>
      </c>
      <c r="G504" t="s">
        <v>729</v>
      </c>
      <c r="H504" t="s">
        <v>737</v>
      </c>
      <c r="I504" t="s">
        <v>42</v>
      </c>
      <c r="J504" t="s">
        <v>208</v>
      </c>
      <c r="K504" t="s">
        <v>348</v>
      </c>
      <c r="L504" t="s">
        <v>606</v>
      </c>
      <c r="M504">
        <v>0</v>
      </c>
      <c r="N504">
        <v>0.04</v>
      </c>
      <c r="O504" t="s">
        <v>927</v>
      </c>
    </row>
    <row r="505" spans="1:15" hidden="1" x14ac:dyDescent="0.35">
      <c r="A505" t="s">
        <v>908</v>
      </c>
      <c r="B505" t="s">
        <v>580</v>
      </c>
      <c r="C505" t="s">
        <v>909</v>
      </c>
      <c r="D505" t="s">
        <v>728</v>
      </c>
      <c r="E505" t="s">
        <v>618</v>
      </c>
      <c r="F505" t="s">
        <v>596</v>
      </c>
      <c r="G505" t="s">
        <v>729</v>
      </c>
      <c r="H505" t="s">
        <v>738</v>
      </c>
      <c r="I505" t="s">
        <v>8</v>
      </c>
      <c r="J505" t="s">
        <v>178</v>
      </c>
      <c r="K505" t="s">
        <v>348</v>
      </c>
      <c r="L505" t="s">
        <v>606</v>
      </c>
      <c r="M505">
        <v>0</v>
      </c>
      <c r="N505">
        <v>0.04</v>
      </c>
      <c r="O505" t="s">
        <v>927</v>
      </c>
    </row>
    <row r="506" spans="1:15" hidden="1" x14ac:dyDescent="0.35">
      <c r="A506" t="s">
        <v>908</v>
      </c>
      <c r="B506" t="s">
        <v>580</v>
      </c>
      <c r="C506" t="s">
        <v>909</v>
      </c>
      <c r="D506" t="s">
        <v>728</v>
      </c>
      <c r="E506" t="s">
        <v>618</v>
      </c>
      <c r="F506" t="s">
        <v>596</v>
      </c>
      <c r="G506" t="s">
        <v>729</v>
      </c>
      <c r="H506" t="s">
        <v>739</v>
      </c>
      <c r="I506" t="s">
        <v>43</v>
      </c>
      <c r="J506" t="s">
        <v>209</v>
      </c>
      <c r="K506" t="s">
        <v>349</v>
      </c>
      <c r="L506" t="s">
        <v>607</v>
      </c>
      <c r="M506">
        <v>0.1</v>
      </c>
      <c r="N506">
        <v>1.6</v>
      </c>
      <c r="O506" t="s">
        <v>927</v>
      </c>
    </row>
    <row r="507" spans="1:15" hidden="1" x14ac:dyDescent="0.35">
      <c r="A507" t="s">
        <v>908</v>
      </c>
      <c r="B507" t="s">
        <v>580</v>
      </c>
      <c r="C507" t="s">
        <v>909</v>
      </c>
      <c r="D507" t="s">
        <v>728</v>
      </c>
      <c r="E507" t="s">
        <v>618</v>
      </c>
      <c r="F507" t="s">
        <v>596</v>
      </c>
      <c r="G507" t="s">
        <v>729</v>
      </c>
      <c r="H507" t="s">
        <v>740</v>
      </c>
      <c r="I507" t="s">
        <v>44</v>
      </c>
      <c r="J507" t="s">
        <v>609</v>
      </c>
      <c r="K507" t="s">
        <v>348</v>
      </c>
      <c r="L507" t="s">
        <v>606</v>
      </c>
      <c r="M507">
        <v>0</v>
      </c>
      <c r="N507">
        <v>0.04</v>
      </c>
      <c r="O507" t="s">
        <v>927</v>
      </c>
    </row>
    <row r="508" spans="1:15" hidden="1" x14ac:dyDescent="0.35">
      <c r="A508" t="s">
        <v>908</v>
      </c>
      <c r="B508" t="s">
        <v>580</v>
      </c>
      <c r="C508" t="s">
        <v>909</v>
      </c>
      <c r="D508" t="s">
        <v>728</v>
      </c>
      <c r="E508" t="s">
        <v>618</v>
      </c>
      <c r="F508" t="s">
        <v>596</v>
      </c>
      <c r="G508" t="s">
        <v>729</v>
      </c>
      <c r="H508" t="s">
        <v>741</v>
      </c>
      <c r="I508" t="s">
        <v>31</v>
      </c>
      <c r="J508" t="s">
        <v>198</v>
      </c>
      <c r="K508" t="s">
        <v>348</v>
      </c>
      <c r="L508" t="s">
        <v>606</v>
      </c>
      <c r="M508">
        <v>0</v>
      </c>
      <c r="N508">
        <v>0.16</v>
      </c>
      <c r="O508" t="s">
        <v>927</v>
      </c>
    </row>
    <row r="509" spans="1:15" hidden="1" x14ac:dyDescent="0.35">
      <c r="A509" t="s">
        <v>908</v>
      </c>
      <c r="B509" t="s">
        <v>580</v>
      </c>
      <c r="C509" t="s">
        <v>909</v>
      </c>
      <c r="D509" t="s">
        <v>728</v>
      </c>
      <c r="E509" t="s">
        <v>618</v>
      </c>
      <c r="F509" t="s">
        <v>596</v>
      </c>
      <c r="G509" t="s">
        <v>729</v>
      </c>
      <c r="H509" t="s">
        <v>742</v>
      </c>
      <c r="I509" t="s">
        <v>45</v>
      </c>
      <c r="J509" t="s">
        <v>210</v>
      </c>
      <c r="K509" t="s">
        <v>348</v>
      </c>
      <c r="L509" t="s">
        <v>606</v>
      </c>
      <c r="M509">
        <v>0</v>
      </c>
      <c r="N509">
        <v>0.04</v>
      </c>
      <c r="O509" t="s">
        <v>927</v>
      </c>
    </row>
    <row r="510" spans="1:15" hidden="1" x14ac:dyDescent="0.35">
      <c r="A510" t="s">
        <v>908</v>
      </c>
      <c r="B510" t="s">
        <v>580</v>
      </c>
      <c r="C510" t="s">
        <v>909</v>
      </c>
      <c r="D510" t="s">
        <v>728</v>
      </c>
      <c r="E510" t="s">
        <v>618</v>
      </c>
      <c r="F510" t="s">
        <v>596</v>
      </c>
      <c r="G510" t="s">
        <v>729</v>
      </c>
      <c r="H510" t="s">
        <v>743</v>
      </c>
      <c r="I510" t="s">
        <v>402</v>
      </c>
      <c r="J510" t="s">
        <v>225</v>
      </c>
      <c r="K510" t="s">
        <v>348</v>
      </c>
      <c r="L510" t="s">
        <v>606</v>
      </c>
      <c r="M510">
        <v>0</v>
      </c>
      <c r="N510">
        <v>1.6</v>
      </c>
      <c r="O510" t="s">
        <v>927</v>
      </c>
    </row>
    <row r="511" spans="1:15" hidden="1" x14ac:dyDescent="0.35">
      <c r="A511" t="s">
        <v>908</v>
      </c>
      <c r="B511" t="s">
        <v>580</v>
      </c>
      <c r="C511" t="s">
        <v>909</v>
      </c>
      <c r="D511" t="s">
        <v>728</v>
      </c>
      <c r="E511" t="s">
        <v>618</v>
      </c>
      <c r="F511" t="s">
        <v>596</v>
      </c>
      <c r="G511" t="s">
        <v>729</v>
      </c>
      <c r="H511" t="s">
        <v>744</v>
      </c>
      <c r="I511" t="s">
        <v>47</v>
      </c>
      <c r="J511" t="s">
        <v>212</v>
      </c>
      <c r="K511" t="s">
        <v>348</v>
      </c>
      <c r="L511" t="s">
        <v>606</v>
      </c>
      <c r="M511">
        <v>0</v>
      </c>
      <c r="N511">
        <v>0.4</v>
      </c>
      <c r="O511" t="s">
        <v>927</v>
      </c>
    </row>
    <row r="512" spans="1:15" hidden="1" x14ac:dyDescent="0.35">
      <c r="A512" t="s">
        <v>908</v>
      </c>
      <c r="B512" t="s">
        <v>580</v>
      </c>
      <c r="C512" t="s">
        <v>909</v>
      </c>
      <c r="D512" t="s">
        <v>728</v>
      </c>
      <c r="E512" t="s">
        <v>618</v>
      </c>
      <c r="F512" t="s">
        <v>596</v>
      </c>
      <c r="G512" t="s">
        <v>729</v>
      </c>
      <c r="H512" t="s">
        <v>745</v>
      </c>
      <c r="I512" t="s">
        <v>36</v>
      </c>
      <c r="J512" t="s">
        <v>203</v>
      </c>
      <c r="K512" t="s">
        <v>348</v>
      </c>
      <c r="L512" t="s">
        <v>606</v>
      </c>
      <c r="M512">
        <v>0</v>
      </c>
      <c r="N512">
        <v>0.32</v>
      </c>
      <c r="O512" t="s">
        <v>927</v>
      </c>
    </row>
    <row r="513" spans="1:15" hidden="1" x14ac:dyDescent="0.35">
      <c r="A513" t="s">
        <v>908</v>
      </c>
      <c r="B513" t="s">
        <v>580</v>
      </c>
      <c r="C513" t="s">
        <v>909</v>
      </c>
      <c r="D513" t="s">
        <v>728</v>
      </c>
      <c r="E513" t="s">
        <v>618</v>
      </c>
      <c r="F513" t="s">
        <v>597</v>
      </c>
      <c r="G513" t="s">
        <v>731</v>
      </c>
      <c r="H513" t="s">
        <v>746</v>
      </c>
      <c r="I513" t="s">
        <v>167</v>
      </c>
      <c r="J513" t="s">
        <v>336</v>
      </c>
      <c r="K513" t="s">
        <v>348</v>
      </c>
      <c r="L513" t="s">
        <v>606</v>
      </c>
      <c r="M513">
        <v>0</v>
      </c>
      <c r="N513">
        <v>8.199999999999999E-3</v>
      </c>
      <c r="O513" t="s">
        <v>927</v>
      </c>
    </row>
    <row r="514" spans="1:15" hidden="1" x14ac:dyDescent="0.35">
      <c r="A514" t="s">
        <v>908</v>
      </c>
      <c r="B514" t="s">
        <v>580</v>
      </c>
      <c r="C514" t="s">
        <v>909</v>
      </c>
      <c r="D514" t="s">
        <v>728</v>
      </c>
      <c r="E514" t="s">
        <v>618</v>
      </c>
      <c r="F514" t="s">
        <v>597</v>
      </c>
      <c r="G514" t="s">
        <v>731</v>
      </c>
      <c r="H514" t="s">
        <v>747</v>
      </c>
      <c r="I514" t="s">
        <v>72</v>
      </c>
      <c r="J514" t="s">
        <v>234</v>
      </c>
      <c r="K514" t="s">
        <v>349</v>
      </c>
      <c r="L514" t="s">
        <v>607</v>
      </c>
      <c r="M514">
        <v>8.9199999999999991E-3</v>
      </c>
      <c r="N514">
        <v>0.02</v>
      </c>
      <c r="O514" t="s">
        <v>927</v>
      </c>
    </row>
    <row r="515" spans="1:15" hidden="1" x14ac:dyDescent="0.35">
      <c r="A515" t="s">
        <v>908</v>
      </c>
      <c r="B515" t="s">
        <v>580</v>
      </c>
      <c r="C515" t="s">
        <v>909</v>
      </c>
      <c r="D515" t="s">
        <v>728</v>
      </c>
      <c r="E515" t="s">
        <v>618</v>
      </c>
      <c r="F515" t="s">
        <v>596</v>
      </c>
      <c r="G515" t="s">
        <v>729</v>
      </c>
      <c r="H515" t="s">
        <v>748</v>
      </c>
      <c r="I515" t="s">
        <v>48</v>
      </c>
      <c r="J515" t="s">
        <v>213</v>
      </c>
      <c r="K515" t="s">
        <v>348</v>
      </c>
      <c r="L515" t="s">
        <v>606</v>
      </c>
      <c r="M515">
        <v>0</v>
      </c>
      <c r="N515">
        <v>0.4</v>
      </c>
      <c r="O515" t="s">
        <v>927</v>
      </c>
    </row>
    <row r="516" spans="1:15" hidden="1" x14ac:dyDescent="0.35">
      <c r="A516" t="s">
        <v>908</v>
      </c>
      <c r="B516" t="s">
        <v>580</v>
      </c>
      <c r="C516" t="s">
        <v>909</v>
      </c>
      <c r="D516" t="s">
        <v>728</v>
      </c>
      <c r="E516" t="s">
        <v>618</v>
      </c>
      <c r="F516" t="s">
        <v>596</v>
      </c>
      <c r="G516" t="s">
        <v>729</v>
      </c>
      <c r="H516" t="s">
        <v>749</v>
      </c>
      <c r="I516" t="s">
        <v>49</v>
      </c>
      <c r="J516" t="s">
        <v>709</v>
      </c>
      <c r="K516" t="s">
        <v>348</v>
      </c>
      <c r="L516" t="s">
        <v>606</v>
      </c>
      <c r="M516">
        <v>0</v>
      </c>
      <c r="N516">
        <v>0.04</v>
      </c>
      <c r="O516" t="s">
        <v>927</v>
      </c>
    </row>
    <row r="517" spans="1:15" hidden="1" x14ac:dyDescent="0.35">
      <c r="A517" t="s">
        <v>908</v>
      </c>
      <c r="B517" t="s">
        <v>580</v>
      </c>
      <c r="C517" t="s">
        <v>909</v>
      </c>
      <c r="D517" t="s">
        <v>728</v>
      </c>
      <c r="E517" t="s">
        <v>618</v>
      </c>
      <c r="F517" t="s">
        <v>597</v>
      </c>
      <c r="G517" t="s">
        <v>731</v>
      </c>
      <c r="H517" t="s">
        <v>750</v>
      </c>
      <c r="I517" t="s">
        <v>110</v>
      </c>
      <c r="J517" t="s">
        <v>274</v>
      </c>
      <c r="K517" t="s">
        <v>348</v>
      </c>
      <c r="L517" t="s">
        <v>606</v>
      </c>
      <c r="M517">
        <v>0</v>
      </c>
      <c r="N517">
        <v>2.1999999999999999E-2</v>
      </c>
      <c r="O517" t="s">
        <v>927</v>
      </c>
    </row>
    <row r="518" spans="1:15" hidden="1" x14ac:dyDescent="0.35">
      <c r="A518" t="s">
        <v>908</v>
      </c>
      <c r="B518" t="s">
        <v>580</v>
      </c>
      <c r="C518" t="s">
        <v>909</v>
      </c>
      <c r="D518" t="s">
        <v>728</v>
      </c>
      <c r="E518" t="s">
        <v>618</v>
      </c>
      <c r="F518" t="s">
        <v>597</v>
      </c>
      <c r="G518" t="s">
        <v>731</v>
      </c>
      <c r="H518" t="s">
        <v>751</v>
      </c>
      <c r="I518" t="s">
        <v>73</v>
      </c>
      <c r="J518" t="s">
        <v>235</v>
      </c>
      <c r="K518" t="s">
        <v>348</v>
      </c>
      <c r="L518" t="s">
        <v>606</v>
      </c>
      <c r="M518">
        <v>0</v>
      </c>
      <c r="N518">
        <v>6.7000000000000002E-3</v>
      </c>
      <c r="O518" t="s">
        <v>927</v>
      </c>
    </row>
    <row r="519" spans="1:15" hidden="1" x14ac:dyDescent="0.35">
      <c r="A519" t="s">
        <v>908</v>
      </c>
      <c r="B519" t="s">
        <v>580</v>
      </c>
      <c r="C519" t="s">
        <v>909</v>
      </c>
      <c r="D519" t="s">
        <v>728</v>
      </c>
      <c r="E519" t="s">
        <v>618</v>
      </c>
      <c r="F519" t="s">
        <v>597</v>
      </c>
      <c r="G519" t="s">
        <v>731</v>
      </c>
      <c r="H519" t="s">
        <v>752</v>
      </c>
      <c r="I519" t="s">
        <v>168</v>
      </c>
      <c r="J519" t="s">
        <v>337</v>
      </c>
      <c r="K519" t="s">
        <v>348</v>
      </c>
      <c r="L519" t="s">
        <v>606</v>
      </c>
      <c r="M519">
        <v>0</v>
      </c>
      <c r="N519">
        <v>2.1000000000000001E-2</v>
      </c>
      <c r="O519" t="s">
        <v>927</v>
      </c>
    </row>
    <row r="520" spans="1:15" hidden="1" x14ac:dyDescent="0.35">
      <c r="A520" t="s">
        <v>908</v>
      </c>
      <c r="B520" t="s">
        <v>580</v>
      </c>
      <c r="C520" t="s">
        <v>909</v>
      </c>
      <c r="D520" t="s">
        <v>728</v>
      </c>
      <c r="E520" t="s">
        <v>618</v>
      </c>
      <c r="F520" t="s">
        <v>597</v>
      </c>
      <c r="G520" t="s">
        <v>731</v>
      </c>
      <c r="H520" t="s">
        <v>753</v>
      </c>
      <c r="I520" t="s">
        <v>140</v>
      </c>
      <c r="J520" t="s">
        <v>306</v>
      </c>
      <c r="K520" t="s">
        <v>348</v>
      </c>
      <c r="L520" t="s">
        <v>606</v>
      </c>
      <c r="M520">
        <v>0</v>
      </c>
      <c r="N520">
        <v>3.6999999999999998E-2</v>
      </c>
      <c r="O520" t="s">
        <v>927</v>
      </c>
    </row>
    <row r="521" spans="1:15" hidden="1" x14ac:dyDescent="0.35">
      <c r="A521" t="s">
        <v>908</v>
      </c>
      <c r="B521" t="s">
        <v>580</v>
      </c>
      <c r="C521" t="s">
        <v>909</v>
      </c>
      <c r="D521" t="s">
        <v>728</v>
      </c>
      <c r="E521" t="s">
        <v>618</v>
      </c>
      <c r="F521" t="s">
        <v>597</v>
      </c>
      <c r="G521" t="s">
        <v>731</v>
      </c>
      <c r="H521" t="s">
        <v>754</v>
      </c>
      <c r="I521" t="s">
        <v>93</v>
      </c>
      <c r="J521" t="s">
        <v>256</v>
      </c>
      <c r="K521" t="s">
        <v>348</v>
      </c>
      <c r="L521" t="s">
        <v>606</v>
      </c>
      <c r="M521">
        <v>0</v>
      </c>
      <c r="N521">
        <v>8.0999999999999996E-3</v>
      </c>
      <c r="O521" t="s">
        <v>927</v>
      </c>
    </row>
    <row r="522" spans="1:15" hidden="1" x14ac:dyDescent="0.35">
      <c r="A522" t="s">
        <v>908</v>
      </c>
      <c r="B522" t="s">
        <v>580</v>
      </c>
      <c r="C522" t="s">
        <v>909</v>
      </c>
      <c r="D522" t="s">
        <v>728</v>
      </c>
      <c r="E522" t="s">
        <v>618</v>
      </c>
      <c r="F522" t="s">
        <v>596</v>
      </c>
      <c r="G522" t="s">
        <v>729</v>
      </c>
      <c r="H522" t="s">
        <v>755</v>
      </c>
      <c r="I522" t="s">
        <v>12</v>
      </c>
      <c r="J522" t="s">
        <v>182</v>
      </c>
      <c r="K522" t="s">
        <v>348</v>
      </c>
      <c r="L522" t="s">
        <v>606</v>
      </c>
      <c r="M522">
        <v>0</v>
      </c>
      <c r="N522">
        <v>0.02</v>
      </c>
      <c r="O522" t="s">
        <v>927</v>
      </c>
    </row>
    <row r="523" spans="1:15" hidden="1" x14ac:dyDescent="0.35">
      <c r="A523" t="s">
        <v>908</v>
      </c>
      <c r="B523" t="s">
        <v>580</v>
      </c>
      <c r="C523" t="s">
        <v>909</v>
      </c>
      <c r="D523" t="s">
        <v>728</v>
      </c>
      <c r="E523" t="s">
        <v>618</v>
      </c>
      <c r="F523" t="s">
        <v>596</v>
      </c>
      <c r="G523" t="s">
        <v>729</v>
      </c>
      <c r="H523" t="s">
        <v>756</v>
      </c>
      <c r="I523" t="s">
        <v>50</v>
      </c>
      <c r="J523" t="s">
        <v>601</v>
      </c>
      <c r="K523" t="s">
        <v>349</v>
      </c>
      <c r="L523" t="s">
        <v>607</v>
      </c>
      <c r="M523">
        <v>0.16</v>
      </c>
      <c r="N523">
        <v>0.04</v>
      </c>
      <c r="O523" t="s">
        <v>927</v>
      </c>
    </row>
    <row r="524" spans="1:15" hidden="1" x14ac:dyDescent="0.35">
      <c r="A524" t="s">
        <v>908</v>
      </c>
      <c r="B524" t="s">
        <v>580</v>
      </c>
      <c r="C524" t="s">
        <v>909</v>
      </c>
      <c r="D524" t="s">
        <v>728</v>
      </c>
      <c r="E524" t="s">
        <v>618</v>
      </c>
      <c r="F524" t="s">
        <v>597</v>
      </c>
      <c r="G524" t="s">
        <v>731</v>
      </c>
      <c r="H524" t="s">
        <v>757</v>
      </c>
      <c r="I524" t="s">
        <v>105</v>
      </c>
      <c r="J524" t="s">
        <v>268</v>
      </c>
      <c r="K524" t="s">
        <v>348</v>
      </c>
      <c r="L524" t="s">
        <v>606</v>
      </c>
      <c r="M524">
        <v>0</v>
      </c>
      <c r="N524">
        <v>0.11600000000000001</v>
      </c>
      <c r="O524" t="s">
        <v>927</v>
      </c>
    </row>
    <row r="525" spans="1:15" hidden="1" x14ac:dyDescent="0.35">
      <c r="A525" t="s">
        <v>908</v>
      </c>
      <c r="B525" t="s">
        <v>580</v>
      </c>
      <c r="C525" t="s">
        <v>909</v>
      </c>
      <c r="D525" t="s">
        <v>728</v>
      </c>
      <c r="E525" t="s">
        <v>618</v>
      </c>
      <c r="F525" t="s">
        <v>597</v>
      </c>
      <c r="G525" t="s">
        <v>731</v>
      </c>
      <c r="H525" t="s">
        <v>758</v>
      </c>
      <c r="I525" t="s">
        <v>125</v>
      </c>
      <c r="J525" t="s">
        <v>289</v>
      </c>
      <c r="K525" t="s">
        <v>348</v>
      </c>
      <c r="L525" t="s">
        <v>606</v>
      </c>
      <c r="M525">
        <v>0</v>
      </c>
      <c r="N525">
        <v>1.2999999999999999E-2</v>
      </c>
      <c r="O525" t="s">
        <v>927</v>
      </c>
    </row>
    <row r="526" spans="1:15" hidden="1" x14ac:dyDescent="0.35">
      <c r="A526" t="s">
        <v>908</v>
      </c>
      <c r="B526" t="s">
        <v>580</v>
      </c>
      <c r="C526" t="s">
        <v>909</v>
      </c>
      <c r="D526" t="s">
        <v>728</v>
      </c>
      <c r="E526" t="s">
        <v>618</v>
      </c>
      <c r="F526" t="s">
        <v>597</v>
      </c>
      <c r="G526" t="s">
        <v>731</v>
      </c>
      <c r="H526" t="s">
        <v>759</v>
      </c>
      <c r="I526" t="s">
        <v>28</v>
      </c>
      <c r="J526" t="s">
        <v>196</v>
      </c>
      <c r="K526" t="s">
        <v>349</v>
      </c>
      <c r="M526">
        <v>0.10785</v>
      </c>
      <c r="N526">
        <v>1.9E-2</v>
      </c>
      <c r="O526" t="s">
        <v>927</v>
      </c>
    </row>
    <row r="527" spans="1:15" hidden="1" x14ac:dyDescent="0.35">
      <c r="A527" t="s">
        <v>908</v>
      </c>
      <c r="B527" t="s">
        <v>580</v>
      </c>
      <c r="C527" t="s">
        <v>909</v>
      </c>
      <c r="D527" t="s">
        <v>728</v>
      </c>
      <c r="E527" t="s">
        <v>618</v>
      </c>
      <c r="F527" t="s">
        <v>596</v>
      </c>
      <c r="G527" t="s">
        <v>729</v>
      </c>
      <c r="H527" t="s">
        <v>760</v>
      </c>
      <c r="I527" t="s">
        <v>69</v>
      </c>
      <c r="J527" t="s">
        <v>761</v>
      </c>
      <c r="K527" t="s">
        <v>348</v>
      </c>
      <c r="L527" t="s">
        <v>606</v>
      </c>
      <c r="M527">
        <v>0</v>
      </c>
      <c r="N527">
        <v>0.04</v>
      </c>
      <c r="O527" t="s">
        <v>927</v>
      </c>
    </row>
    <row r="528" spans="1:15" hidden="1" x14ac:dyDescent="0.35">
      <c r="A528" t="s">
        <v>908</v>
      </c>
      <c r="B528" t="s">
        <v>580</v>
      </c>
      <c r="C528" t="s">
        <v>909</v>
      </c>
      <c r="D528" t="s">
        <v>728</v>
      </c>
      <c r="E528" t="s">
        <v>618</v>
      </c>
      <c r="F528" t="s">
        <v>596</v>
      </c>
      <c r="G528" t="s">
        <v>729</v>
      </c>
      <c r="H528" t="s">
        <v>762</v>
      </c>
      <c r="I528" t="s">
        <v>13</v>
      </c>
      <c r="J528" t="s">
        <v>183</v>
      </c>
      <c r="K528" t="s">
        <v>349</v>
      </c>
      <c r="L528" t="s">
        <v>607</v>
      </c>
      <c r="M528">
        <v>0.08</v>
      </c>
      <c r="N528">
        <v>0.02</v>
      </c>
      <c r="O528" t="s">
        <v>927</v>
      </c>
    </row>
    <row r="529" spans="1:15" hidden="1" x14ac:dyDescent="0.35">
      <c r="A529" t="s">
        <v>908</v>
      </c>
      <c r="B529" t="s">
        <v>580</v>
      </c>
      <c r="C529" t="s">
        <v>909</v>
      </c>
      <c r="D529" t="s">
        <v>728</v>
      </c>
      <c r="E529" t="s">
        <v>618</v>
      </c>
      <c r="F529" t="s">
        <v>596</v>
      </c>
      <c r="G529" t="s">
        <v>729</v>
      </c>
      <c r="H529" t="s">
        <v>763</v>
      </c>
      <c r="I529" t="s">
        <v>51</v>
      </c>
      <c r="J529" t="s">
        <v>214</v>
      </c>
      <c r="K529" t="s">
        <v>348</v>
      </c>
      <c r="L529" t="s">
        <v>606</v>
      </c>
      <c r="M529">
        <v>0</v>
      </c>
      <c r="N529">
        <v>0.08</v>
      </c>
      <c r="O529" t="s">
        <v>927</v>
      </c>
    </row>
    <row r="530" spans="1:15" hidden="1" x14ac:dyDescent="0.35">
      <c r="A530" t="s">
        <v>908</v>
      </c>
      <c r="B530" t="s">
        <v>580</v>
      </c>
      <c r="C530" t="s">
        <v>909</v>
      </c>
      <c r="D530" t="s">
        <v>728</v>
      </c>
      <c r="E530" t="s">
        <v>618</v>
      </c>
      <c r="F530" t="s">
        <v>597</v>
      </c>
      <c r="G530" t="s">
        <v>731</v>
      </c>
      <c r="H530" t="s">
        <v>764</v>
      </c>
      <c r="I530" t="s">
        <v>151</v>
      </c>
      <c r="J530" t="s">
        <v>319</v>
      </c>
      <c r="K530" t="s">
        <v>348</v>
      </c>
      <c r="L530" t="s">
        <v>606</v>
      </c>
      <c r="M530">
        <v>0</v>
      </c>
      <c r="N530">
        <v>4.3999999999999997E-2</v>
      </c>
      <c r="O530" t="s">
        <v>927</v>
      </c>
    </row>
    <row r="531" spans="1:15" hidden="1" x14ac:dyDescent="0.35">
      <c r="A531" t="s">
        <v>908</v>
      </c>
      <c r="B531" t="s">
        <v>580</v>
      </c>
      <c r="C531" t="s">
        <v>909</v>
      </c>
      <c r="D531" t="s">
        <v>728</v>
      </c>
      <c r="E531" t="s">
        <v>618</v>
      </c>
      <c r="F531" t="s">
        <v>597</v>
      </c>
      <c r="G531" t="s">
        <v>731</v>
      </c>
      <c r="H531" t="s">
        <v>765</v>
      </c>
      <c r="I531" t="s">
        <v>111</v>
      </c>
      <c r="J531" t="s">
        <v>275</v>
      </c>
      <c r="K531" t="s">
        <v>348</v>
      </c>
      <c r="L531" t="s">
        <v>606</v>
      </c>
      <c r="M531">
        <v>0</v>
      </c>
      <c r="N531">
        <v>0.114</v>
      </c>
      <c r="O531" t="s">
        <v>927</v>
      </c>
    </row>
    <row r="532" spans="1:15" hidden="1" x14ac:dyDescent="0.35">
      <c r="A532" t="s">
        <v>908</v>
      </c>
      <c r="B532" t="s">
        <v>580</v>
      </c>
      <c r="C532" t="s">
        <v>909</v>
      </c>
      <c r="D532" t="s">
        <v>728</v>
      </c>
      <c r="E532" t="s">
        <v>618</v>
      </c>
      <c r="F532" t="s">
        <v>596</v>
      </c>
      <c r="G532" t="s">
        <v>729</v>
      </c>
      <c r="H532" t="s">
        <v>766</v>
      </c>
      <c r="I532" t="s">
        <v>52</v>
      </c>
      <c r="J532" t="s">
        <v>215</v>
      </c>
      <c r="K532" t="s">
        <v>349</v>
      </c>
      <c r="L532" t="s">
        <v>607</v>
      </c>
      <c r="M532">
        <v>0.7</v>
      </c>
      <c r="N532">
        <v>4.8</v>
      </c>
      <c r="O532" t="s">
        <v>927</v>
      </c>
    </row>
    <row r="533" spans="1:15" hidden="1" x14ac:dyDescent="0.35">
      <c r="A533" t="s">
        <v>908</v>
      </c>
      <c r="B533" t="s">
        <v>580</v>
      </c>
      <c r="C533" t="s">
        <v>909</v>
      </c>
      <c r="D533" t="s">
        <v>728</v>
      </c>
      <c r="E533" t="s">
        <v>618</v>
      </c>
      <c r="F533" t="s">
        <v>596</v>
      </c>
      <c r="G533" t="s">
        <v>729</v>
      </c>
      <c r="H533" t="s">
        <v>767</v>
      </c>
      <c r="I533" t="s">
        <v>39</v>
      </c>
      <c r="J533" t="s">
        <v>205</v>
      </c>
      <c r="K533" t="s">
        <v>349</v>
      </c>
      <c r="L533" t="s">
        <v>607</v>
      </c>
      <c r="M533">
        <v>0.2</v>
      </c>
      <c r="N533">
        <v>3.4</v>
      </c>
      <c r="O533" t="s">
        <v>927</v>
      </c>
    </row>
    <row r="534" spans="1:15" hidden="1" x14ac:dyDescent="0.35">
      <c r="A534" t="s">
        <v>908</v>
      </c>
      <c r="B534" t="s">
        <v>580</v>
      </c>
      <c r="C534" t="s">
        <v>909</v>
      </c>
      <c r="D534" t="s">
        <v>728</v>
      </c>
      <c r="E534" t="s">
        <v>618</v>
      </c>
      <c r="F534" t="s">
        <v>596</v>
      </c>
      <c r="G534" t="s">
        <v>729</v>
      </c>
      <c r="H534" t="s">
        <v>769</v>
      </c>
      <c r="I534" t="s">
        <v>10</v>
      </c>
      <c r="J534" t="s">
        <v>180</v>
      </c>
      <c r="K534" t="s">
        <v>348</v>
      </c>
      <c r="L534" t="s">
        <v>606</v>
      </c>
      <c r="M534">
        <v>0</v>
      </c>
      <c r="N534">
        <v>0.16</v>
      </c>
      <c r="O534" t="s">
        <v>927</v>
      </c>
    </row>
    <row r="535" spans="1:15" hidden="1" x14ac:dyDescent="0.35">
      <c r="A535" t="s">
        <v>908</v>
      </c>
      <c r="B535" t="s">
        <v>580</v>
      </c>
      <c r="C535" t="s">
        <v>909</v>
      </c>
      <c r="D535" t="s">
        <v>728</v>
      </c>
      <c r="E535" t="s">
        <v>618</v>
      </c>
      <c r="F535" t="s">
        <v>597</v>
      </c>
      <c r="G535" t="s">
        <v>731</v>
      </c>
      <c r="H535" t="s">
        <v>770</v>
      </c>
      <c r="I535" t="s">
        <v>74</v>
      </c>
      <c r="J535" t="s">
        <v>236</v>
      </c>
      <c r="K535" t="s">
        <v>348</v>
      </c>
      <c r="L535" t="s">
        <v>606</v>
      </c>
      <c r="M535">
        <v>0</v>
      </c>
      <c r="N535">
        <v>1.7999999999999999E-2</v>
      </c>
      <c r="O535" t="s">
        <v>927</v>
      </c>
    </row>
    <row r="536" spans="1:15" hidden="1" x14ac:dyDescent="0.35">
      <c r="A536" t="s">
        <v>908</v>
      </c>
      <c r="B536" t="s">
        <v>580</v>
      </c>
      <c r="C536" t="s">
        <v>909</v>
      </c>
      <c r="D536" t="s">
        <v>728</v>
      </c>
      <c r="E536" t="s">
        <v>618</v>
      </c>
      <c r="F536" t="s">
        <v>597</v>
      </c>
      <c r="G536" t="s">
        <v>731</v>
      </c>
      <c r="H536" t="s">
        <v>771</v>
      </c>
      <c r="I536" t="s">
        <v>75</v>
      </c>
      <c r="J536" t="s">
        <v>237</v>
      </c>
      <c r="K536" t="s">
        <v>349</v>
      </c>
      <c r="L536" t="s">
        <v>607</v>
      </c>
      <c r="M536">
        <v>3.61E-2</v>
      </c>
      <c r="N536">
        <v>9.0999999999999998E-2</v>
      </c>
      <c r="O536" t="s">
        <v>927</v>
      </c>
    </row>
    <row r="537" spans="1:15" hidden="1" x14ac:dyDescent="0.35">
      <c r="A537" t="s">
        <v>908</v>
      </c>
      <c r="B537" t="s">
        <v>580</v>
      </c>
      <c r="C537" t="s">
        <v>909</v>
      </c>
      <c r="D537" t="s">
        <v>728</v>
      </c>
      <c r="E537" t="s">
        <v>618</v>
      </c>
      <c r="F537" t="s">
        <v>596</v>
      </c>
      <c r="G537" t="s">
        <v>729</v>
      </c>
      <c r="H537" t="s">
        <v>772</v>
      </c>
      <c r="I537" t="s">
        <v>54</v>
      </c>
      <c r="J537" t="s">
        <v>217</v>
      </c>
      <c r="K537" t="s">
        <v>349</v>
      </c>
      <c r="M537">
        <v>0.01</v>
      </c>
      <c r="N537">
        <v>0.08</v>
      </c>
      <c r="O537" t="s">
        <v>927</v>
      </c>
    </row>
    <row r="538" spans="1:15" hidden="1" x14ac:dyDescent="0.35">
      <c r="A538" t="s">
        <v>908</v>
      </c>
      <c r="B538" t="s">
        <v>580</v>
      </c>
      <c r="C538" t="s">
        <v>909</v>
      </c>
      <c r="D538" t="s">
        <v>728</v>
      </c>
      <c r="E538" t="s">
        <v>618</v>
      </c>
      <c r="F538" t="s">
        <v>597</v>
      </c>
      <c r="G538" t="s">
        <v>731</v>
      </c>
      <c r="H538" t="s">
        <v>773</v>
      </c>
      <c r="I538" t="s">
        <v>76</v>
      </c>
      <c r="J538" t="s">
        <v>238</v>
      </c>
      <c r="K538" t="s">
        <v>348</v>
      </c>
      <c r="L538" t="s">
        <v>606</v>
      </c>
      <c r="M538">
        <v>0</v>
      </c>
      <c r="N538">
        <v>1.0999999999999999E-2</v>
      </c>
      <c r="O538" t="s">
        <v>927</v>
      </c>
    </row>
    <row r="539" spans="1:15" hidden="1" x14ac:dyDescent="0.35">
      <c r="A539" t="s">
        <v>908</v>
      </c>
      <c r="B539" t="s">
        <v>580</v>
      </c>
      <c r="C539" t="s">
        <v>909</v>
      </c>
      <c r="D539" t="s">
        <v>728</v>
      </c>
      <c r="E539" t="s">
        <v>618</v>
      </c>
      <c r="F539" t="s">
        <v>596</v>
      </c>
      <c r="G539" t="s">
        <v>729</v>
      </c>
      <c r="H539" t="s">
        <v>774</v>
      </c>
      <c r="I539" t="s">
        <v>29</v>
      </c>
      <c r="J539" t="s">
        <v>197</v>
      </c>
      <c r="K539" t="s">
        <v>348</v>
      </c>
      <c r="L539" t="s">
        <v>606</v>
      </c>
      <c r="M539">
        <v>0</v>
      </c>
      <c r="N539">
        <v>0.06</v>
      </c>
      <c r="O539" t="s">
        <v>927</v>
      </c>
    </row>
    <row r="540" spans="1:15" hidden="1" x14ac:dyDescent="0.35">
      <c r="A540" t="s">
        <v>908</v>
      </c>
      <c r="B540" t="s">
        <v>580</v>
      </c>
      <c r="C540" t="s">
        <v>909</v>
      </c>
      <c r="D540" t="s">
        <v>728</v>
      </c>
      <c r="E540" t="s">
        <v>618</v>
      </c>
      <c r="F540" t="s">
        <v>596</v>
      </c>
      <c r="G540" t="s">
        <v>729</v>
      </c>
      <c r="H540" t="s">
        <v>775</v>
      </c>
      <c r="I540" t="s">
        <v>173</v>
      </c>
      <c r="J540" t="s">
        <v>341</v>
      </c>
      <c r="K540" t="s">
        <v>349</v>
      </c>
      <c r="M540">
        <v>3.1E-2</v>
      </c>
      <c r="N540">
        <v>0.02</v>
      </c>
      <c r="O540" t="s">
        <v>927</v>
      </c>
    </row>
    <row r="541" spans="1:15" hidden="1" x14ac:dyDescent="0.35">
      <c r="A541" t="s">
        <v>908</v>
      </c>
      <c r="B541" t="s">
        <v>580</v>
      </c>
      <c r="C541" t="s">
        <v>909</v>
      </c>
      <c r="D541" t="s">
        <v>728</v>
      </c>
      <c r="E541" t="s">
        <v>618</v>
      </c>
      <c r="F541" t="s">
        <v>597</v>
      </c>
      <c r="G541" t="s">
        <v>731</v>
      </c>
      <c r="H541" t="s">
        <v>776</v>
      </c>
      <c r="I541" t="s">
        <v>121</v>
      </c>
      <c r="J541" t="s">
        <v>285</v>
      </c>
      <c r="K541" t="s">
        <v>348</v>
      </c>
      <c r="L541" t="s">
        <v>606</v>
      </c>
      <c r="M541">
        <v>0</v>
      </c>
      <c r="N541">
        <v>0.05</v>
      </c>
      <c r="O541" t="s">
        <v>927</v>
      </c>
    </row>
    <row r="542" spans="1:15" hidden="1" x14ac:dyDescent="0.35">
      <c r="A542" t="s">
        <v>908</v>
      </c>
      <c r="B542" t="s">
        <v>580</v>
      </c>
      <c r="C542" t="s">
        <v>909</v>
      </c>
      <c r="D542" t="s">
        <v>728</v>
      </c>
      <c r="E542" t="s">
        <v>618</v>
      </c>
      <c r="F542" t="s">
        <v>597</v>
      </c>
      <c r="G542" t="s">
        <v>731</v>
      </c>
      <c r="H542" t="s">
        <v>777</v>
      </c>
      <c r="I542" t="s">
        <v>120</v>
      </c>
      <c r="J542" t="s">
        <v>284</v>
      </c>
      <c r="K542" t="s">
        <v>348</v>
      </c>
      <c r="L542" t="s">
        <v>606</v>
      </c>
      <c r="M542">
        <v>0</v>
      </c>
      <c r="N542">
        <v>0.08</v>
      </c>
      <c r="O542" t="s">
        <v>927</v>
      </c>
    </row>
    <row r="543" spans="1:15" hidden="1" x14ac:dyDescent="0.35">
      <c r="A543" t="s">
        <v>908</v>
      </c>
      <c r="B543" t="s">
        <v>580</v>
      </c>
      <c r="C543" t="s">
        <v>909</v>
      </c>
      <c r="D543" t="s">
        <v>728</v>
      </c>
      <c r="E543" t="s">
        <v>618</v>
      </c>
      <c r="F543" t="s">
        <v>596</v>
      </c>
      <c r="G543" t="s">
        <v>729</v>
      </c>
      <c r="H543" t="s">
        <v>778</v>
      </c>
      <c r="I543" t="s">
        <v>23</v>
      </c>
      <c r="J543" t="s">
        <v>192</v>
      </c>
      <c r="K543" t="s">
        <v>348</v>
      </c>
      <c r="L543" t="s">
        <v>606</v>
      </c>
      <c r="M543">
        <v>0</v>
      </c>
      <c r="N543">
        <v>0.12</v>
      </c>
      <c r="O543" t="s">
        <v>927</v>
      </c>
    </row>
    <row r="544" spans="1:15" hidden="1" x14ac:dyDescent="0.35">
      <c r="A544" t="s">
        <v>908</v>
      </c>
      <c r="B544" t="s">
        <v>580</v>
      </c>
      <c r="C544" t="s">
        <v>909</v>
      </c>
      <c r="D544" t="s">
        <v>728</v>
      </c>
      <c r="E544" t="s">
        <v>618</v>
      </c>
      <c r="F544" t="s">
        <v>596</v>
      </c>
      <c r="G544" t="s">
        <v>729</v>
      </c>
      <c r="H544" t="s">
        <v>779</v>
      </c>
      <c r="I544" t="s">
        <v>55</v>
      </c>
      <c r="J544" t="s">
        <v>218</v>
      </c>
      <c r="K544" t="s">
        <v>349</v>
      </c>
      <c r="L544" t="s">
        <v>607</v>
      </c>
      <c r="M544">
        <v>0.70000000000000007</v>
      </c>
      <c r="N544">
        <v>1.6</v>
      </c>
      <c r="O544" t="s">
        <v>927</v>
      </c>
    </row>
    <row r="545" spans="1:15" hidden="1" x14ac:dyDescent="0.35">
      <c r="A545" t="s">
        <v>908</v>
      </c>
      <c r="B545" t="s">
        <v>580</v>
      </c>
      <c r="C545" t="s">
        <v>909</v>
      </c>
      <c r="D545" t="s">
        <v>728</v>
      </c>
      <c r="E545" t="s">
        <v>618</v>
      </c>
      <c r="F545" t="s">
        <v>597</v>
      </c>
      <c r="G545" t="s">
        <v>731</v>
      </c>
      <c r="H545" t="s">
        <v>780</v>
      </c>
      <c r="I545" t="s">
        <v>77</v>
      </c>
      <c r="J545" t="s">
        <v>239</v>
      </c>
      <c r="K545" t="s">
        <v>348</v>
      </c>
      <c r="L545" t="s">
        <v>606</v>
      </c>
      <c r="M545">
        <v>0</v>
      </c>
      <c r="N545">
        <v>0.08</v>
      </c>
      <c r="O545" t="s">
        <v>927</v>
      </c>
    </row>
    <row r="546" spans="1:15" hidden="1" x14ac:dyDescent="0.35">
      <c r="A546" t="s">
        <v>908</v>
      </c>
      <c r="B546" t="s">
        <v>580</v>
      </c>
      <c r="C546" t="s">
        <v>909</v>
      </c>
      <c r="D546" t="s">
        <v>728</v>
      </c>
      <c r="E546" t="s">
        <v>618</v>
      </c>
      <c r="F546" t="s">
        <v>597</v>
      </c>
      <c r="G546" t="s">
        <v>731</v>
      </c>
      <c r="H546" t="s">
        <v>781</v>
      </c>
      <c r="I546" t="s">
        <v>128</v>
      </c>
      <c r="J546" t="s">
        <v>292</v>
      </c>
      <c r="K546" t="s">
        <v>348</v>
      </c>
      <c r="L546" t="s">
        <v>606</v>
      </c>
      <c r="M546">
        <v>0</v>
      </c>
      <c r="N546">
        <v>0.02</v>
      </c>
      <c r="O546" t="s">
        <v>927</v>
      </c>
    </row>
    <row r="547" spans="1:15" hidden="1" x14ac:dyDescent="0.35">
      <c r="A547" t="s">
        <v>908</v>
      </c>
      <c r="B547" t="s">
        <v>580</v>
      </c>
      <c r="C547" t="s">
        <v>909</v>
      </c>
      <c r="D547" t="s">
        <v>728</v>
      </c>
      <c r="E547" t="s">
        <v>618</v>
      </c>
      <c r="F547" t="s">
        <v>597</v>
      </c>
      <c r="G547" t="s">
        <v>731</v>
      </c>
      <c r="H547" t="s">
        <v>782</v>
      </c>
      <c r="I547" t="s">
        <v>137</v>
      </c>
      <c r="J547" t="s">
        <v>303</v>
      </c>
      <c r="K547" t="s">
        <v>348</v>
      </c>
      <c r="L547" t="s">
        <v>606</v>
      </c>
      <c r="M547">
        <v>0</v>
      </c>
      <c r="N547">
        <v>6.0999999999999999E-2</v>
      </c>
      <c r="O547" t="s">
        <v>927</v>
      </c>
    </row>
    <row r="548" spans="1:15" hidden="1" x14ac:dyDescent="0.35">
      <c r="A548" t="s">
        <v>908</v>
      </c>
      <c r="B548" t="s">
        <v>580</v>
      </c>
      <c r="C548" t="s">
        <v>909</v>
      </c>
      <c r="D548" t="s">
        <v>728</v>
      </c>
      <c r="E548" t="s">
        <v>618</v>
      </c>
      <c r="F548" t="s">
        <v>597</v>
      </c>
      <c r="G548" t="s">
        <v>731</v>
      </c>
      <c r="H548" t="s">
        <v>783</v>
      </c>
      <c r="I548" t="s">
        <v>78</v>
      </c>
      <c r="J548" t="s">
        <v>240</v>
      </c>
      <c r="K548" t="s">
        <v>348</v>
      </c>
      <c r="L548" t="s">
        <v>606</v>
      </c>
      <c r="M548">
        <v>0</v>
      </c>
      <c r="N548">
        <v>8.7999999999999995E-2</v>
      </c>
      <c r="O548" t="s">
        <v>927</v>
      </c>
    </row>
    <row r="549" spans="1:15" hidden="1" x14ac:dyDescent="0.35">
      <c r="A549" t="s">
        <v>908</v>
      </c>
      <c r="B549" t="s">
        <v>580</v>
      </c>
      <c r="C549" t="s">
        <v>909</v>
      </c>
      <c r="D549" t="s">
        <v>728</v>
      </c>
      <c r="E549" t="s">
        <v>618</v>
      </c>
      <c r="F549" t="s">
        <v>597</v>
      </c>
      <c r="G549" t="s">
        <v>731</v>
      </c>
      <c r="H549" t="s">
        <v>784</v>
      </c>
      <c r="I549" t="s">
        <v>37</v>
      </c>
      <c r="J549" t="s">
        <v>204</v>
      </c>
      <c r="K549" t="s">
        <v>348</v>
      </c>
      <c r="L549" t="s">
        <v>606</v>
      </c>
      <c r="M549">
        <v>0</v>
      </c>
      <c r="N549">
        <v>6.4000000000000003E-3</v>
      </c>
      <c r="O549" t="s">
        <v>927</v>
      </c>
    </row>
    <row r="550" spans="1:15" hidden="1" x14ac:dyDescent="0.35">
      <c r="A550" t="s">
        <v>908</v>
      </c>
      <c r="B550" t="s">
        <v>580</v>
      </c>
      <c r="C550" t="s">
        <v>909</v>
      </c>
      <c r="D550" t="s">
        <v>728</v>
      </c>
      <c r="E550" t="s">
        <v>618</v>
      </c>
      <c r="F550" t="s">
        <v>596</v>
      </c>
      <c r="G550" t="s">
        <v>729</v>
      </c>
      <c r="H550" t="s">
        <v>785</v>
      </c>
      <c r="I550" t="s">
        <v>172</v>
      </c>
      <c r="J550" t="s">
        <v>662</v>
      </c>
      <c r="K550" t="s">
        <v>348</v>
      </c>
      <c r="L550" t="s">
        <v>606</v>
      </c>
      <c r="M550">
        <v>0</v>
      </c>
      <c r="N550">
        <v>0.04</v>
      </c>
      <c r="O550" t="s">
        <v>927</v>
      </c>
    </row>
    <row r="551" spans="1:15" hidden="1" x14ac:dyDescent="0.35">
      <c r="A551" t="s">
        <v>908</v>
      </c>
      <c r="B551" t="s">
        <v>580</v>
      </c>
      <c r="C551" t="s">
        <v>909</v>
      </c>
      <c r="D551" t="s">
        <v>728</v>
      </c>
      <c r="E551" t="s">
        <v>618</v>
      </c>
      <c r="F551" t="s">
        <v>597</v>
      </c>
      <c r="G551" t="s">
        <v>731</v>
      </c>
      <c r="H551" t="s">
        <v>786</v>
      </c>
      <c r="I551" t="s">
        <v>79</v>
      </c>
      <c r="J551" t="s">
        <v>241</v>
      </c>
      <c r="K551" t="s">
        <v>348</v>
      </c>
      <c r="L551" t="s">
        <v>606</v>
      </c>
      <c r="M551">
        <v>0</v>
      </c>
      <c r="N551">
        <v>0.03</v>
      </c>
      <c r="O551" t="s">
        <v>927</v>
      </c>
    </row>
    <row r="552" spans="1:15" hidden="1" x14ac:dyDescent="0.35">
      <c r="A552" t="s">
        <v>908</v>
      </c>
      <c r="B552" t="s">
        <v>580</v>
      </c>
      <c r="C552" t="s">
        <v>909</v>
      </c>
      <c r="D552" t="s">
        <v>728</v>
      </c>
      <c r="E552" t="s">
        <v>618</v>
      </c>
      <c r="F552" t="s">
        <v>597</v>
      </c>
      <c r="G552" t="s">
        <v>731</v>
      </c>
      <c r="H552" t="s">
        <v>787</v>
      </c>
      <c r="I552" t="s">
        <v>492</v>
      </c>
      <c r="J552" t="s">
        <v>320</v>
      </c>
      <c r="K552" t="s">
        <v>348</v>
      </c>
      <c r="L552" t="s">
        <v>606</v>
      </c>
      <c r="M552">
        <v>0</v>
      </c>
      <c r="N552">
        <v>7.0000000000000007E-2</v>
      </c>
      <c r="O552" t="s">
        <v>927</v>
      </c>
    </row>
    <row r="553" spans="1:15" hidden="1" x14ac:dyDescent="0.35">
      <c r="A553" t="s">
        <v>908</v>
      </c>
      <c r="B553" t="s">
        <v>580</v>
      </c>
      <c r="C553" t="s">
        <v>909</v>
      </c>
      <c r="D553" t="s">
        <v>728</v>
      </c>
      <c r="E553" t="s">
        <v>618</v>
      </c>
      <c r="F553" t="s">
        <v>597</v>
      </c>
      <c r="G553" t="s">
        <v>731</v>
      </c>
      <c r="H553" t="s">
        <v>788</v>
      </c>
      <c r="I553" t="s">
        <v>169</v>
      </c>
      <c r="J553" t="s">
        <v>338</v>
      </c>
      <c r="K553" t="s">
        <v>348</v>
      </c>
      <c r="L553" t="s">
        <v>606</v>
      </c>
      <c r="M553">
        <v>0</v>
      </c>
      <c r="N553">
        <v>8.4000000000000005E-2</v>
      </c>
      <c r="O553" t="s">
        <v>927</v>
      </c>
    </row>
    <row r="554" spans="1:15" hidden="1" x14ac:dyDescent="0.35">
      <c r="A554" t="s">
        <v>908</v>
      </c>
      <c r="B554" t="s">
        <v>580</v>
      </c>
      <c r="C554" t="s">
        <v>909</v>
      </c>
      <c r="D554" t="s">
        <v>728</v>
      </c>
      <c r="E554" t="s">
        <v>618</v>
      </c>
      <c r="F554" t="s">
        <v>597</v>
      </c>
      <c r="G554" t="s">
        <v>731</v>
      </c>
      <c r="H554" t="s">
        <v>789</v>
      </c>
      <c r="I554" t="s">
        <v>98</v>
      </c>
      <c r="J554" t="s">
        <v>261</v>
      </c>
      <c r="K554" t="s">
        <v>348</v>
      </c>
      <c r="L554" t="s">
        <v>606</v>
      </c>
      <c r="M554">
        <v>0</v>
      </c>
      <c r="N554">
        <v>8.199999999999999E-3</v>
      </c>
      <c r="O554" t="s">
        <v>927</v>
      </c>
    </row>
    <row r="555" spans="1:15" hidden="1" x14ac:dyDescent="0.35">
      <c r="A555" t="s">
        <v>908</v>
      </c>
      <c r="B555" t="s">
        <v>580</v>
      </c>
      <c r="C555" t="s">
        <v>909</v>
      </c>
      <c r="D555" t="s">
        <v>728</v>
      </c>
      <c r="E555" t="s">
        <v>618</v>
      </c>
      <c r="F555" t="s">
        <v>596</v>
      </c>
      <c r="G555" t="s">
        <v>729</v>
      </c>
      <c r="H555" t="s">
        <v>768</v>
      </c>
      <c r="I555" t="s">
        <v>26</v>
      </c>
      <c r="J555" t="s">
        <v>661</v>
      </c>
      <c r="K555" t="s">
        <v>348</v>
      </c>
      <c r="L555" t="s">
        <v>606</v>
      </c>
      <c r="M555">
        <v>0</v>
      </c>
      <c r="N555">
        <v>147</v>
      </c>
      <c r="O555" t="s">
        <v>927</v>
      </c>
    </row>
    <row r="556" spans="1:15" hidden="1" x14ac:dyDescent="0.35">
      <c r="A556" t="s">
        <v>908</v>
      </c>
      <c r="B556" t="s">
        <v>580</v>
      </c>
      <c r="C556" t="s">
        <v>909</v>
      </c>
      <c r="D556" t="s">
        <v>728</v>
      </c>
      <c r="E556" t="s">
        <v>618</v>
      </c>
      <c r="F556" t="s">
        <v>597</v>
      </c>
      <c r="G556" t="s">
        <v>731</v>
      </c>
      <c r="H556" t="s">
        <v>790</v>
      </c>
      <c r="I556" t="s">
        <v>122</v>
      </c>
      <c r="J556" t="s">
        <v>286</v>
      </c>
      <c r="K556" t="s">
        <v>348</v>
      </c>
      <c r="L556" t="s">
        <v>606</v>
      </c>
      <c r="M556">
        <v>0</v>
      </c>
      <c r="N556">
        <v>4.0000000000000001E-3</v>
      </c>
      <c r="O556" t="s">
        <v>927</v>
      </c>
    </row>
    <row r="557" spans="1:15" hidden="1" x14ac:dyDescent="0.35">
      <c r="A557" t="s">
        <v>908</v>
      </c>
      <c r="B557" t="s">
        <v>580</v>
      </c>
      <c r="C557" t="s">
        <v>909</v>
      </c>
      <c r="D557" t="s">
        <v>728</v>
      </c>
      <c r="E557" t="s">
        <v>618</v>
      </c>
      <c r="F557" t="s">
        <v>596</v>
      </c>
      <c r="G557" t="s">
        <v>729</v>
      </c>
      <c r="H557" t="s">
        <v>791</v>
      </c>
      <c r="I557" t="s">
        <v>27</v>
      </c>
      <c r="J557" t="s">
        <v>195</v>
      </c>
      <c r="K557" t="s">
        <v>348</v>
      </c>
      <c r="L557" t="s">
        <v>606</v>
      </c>
      <c r="M557">
        <v>0</v>
      </c>
      <c r="N557">
        <v>0.32</v>
      </c>
      <c r="O557" t="s">
        <v>927</v>
      </c>
    </row>
    <row r="558" spans="1:15" hidden="1" x14ac:dyDescent="0.35">
      <c r="A558" t="s">
        <v>908</v>
      </c>
      <c r="B558" t="s">
        <v>580</v>
      </c>
      <c r="C558" t="s">
        <v>909</v>
      </c>
      <c r="D558" t="s">
        <v>728</v>
      </c>
      <c r="E558" t="s">
        <v>618</v>
      </c>
      <c r="F558" t="s">
        <v>596</v>
      </c>
      <c r="G558" t="s">
        <v>729</v>
      </c>
      <c r="H558" t="s">
        <v>792</v>
      </c>
      <c r="I558" t="s">
        <v>9</v>
      </c>
      <c r="J558" t="s">
        <v>179</v>
      </c>
      <c r="K558" t="s">
        <v>348</v>
      </c>
      <c r="L558" t="s">
        <v>606</v>
      </c>
      <c r="M558">
        <v>0</v>
      </c>
      <c r="N558">
        <v>0.08</v>
      </c>
      <c r="O558" t="s">
        <v>927</v>
      </c>
    </row>
    <row r="559" spans="1:15" hidden="1" x14ac:dyDescent="0.35">
      <c r="A559" t="s">
        <v>908</v>
      </c>
      <c r="B559" t="s">
        <v>580</v>
      </c>
      <c r="C559" t="s">
        <v>909</v>
      </c>
      <c r="D559" t="s">
        <v>728</v>
      </c>
      <c r="E559" t="s">
        <v>618</v>
      </c>
      <c r="F559" t="s">
        <v>596</v>
      </c>
      <c r="G559" t="s">
        <v>729</v>
      </c>
      <c r="H559" t="s">
        <v>793</v>
      </c>
      <c r="I559" t="s">
        <v>14</v>
      </c>
      <c r="J559" t="s">
        <v>184</v>
      </c>
      <c r="K559" t="s">
        <v>348</v>
      </c>
      <c r="L559" t="s">
        <v>606</v>
      </c>
      <c r="M559">
        <v>0</v>
      </c>
      <c r="N559">
        <v>0.4</v>
      </c>
      <c r="O559" t="s">
        <v>927</v>
      </c>
    </row>
    <row r="560" spans="1:15" hidden="1" x14ac:dyDescent="0.35">
      <c r="A560" t="s">
        <v>908</v>
      </c>
      <c r="B560" t="s">
        <v>580</v>
      </c>
      <c r="C560" t="s">
        <v>909</v>
      </c>
      <c r="D560" t="s">
        <v>728</v>
      </c>
      <c r="E560" t="s">
        <v>618</v>
      </c>
      <c r="F560" t="s">
        <v>597</v>
      </c>
      <c r="G560" t="s">
        <v>731</v>
      </c>
      <c r="H560" t="s">
        <v>794</v>
      </c>
      <c r="I560" t="s">
        <v>138</v>
      </c>
      <c r="J560" t="s">
        <v>304</v>
      </c>
      <c r="K560" t="s">
        <v>348</v>
      </c>
      <c r="L560" t="s">
        <v>606</v>
      </c>
      <c r="M560">
        <v>0</v>
      </c>
      <c r="N560">
        <v>0.01</v>
      </c>
      <c r="O560" t="s">
        <v>927</v>
      </c>
    </row>
    <row r="561" spans="1:15" hidden="1" x14ac:dyDescent="0.35">
      <c r="A561" t="s">
        <v>908</v>
      </c>
      <c r="B561" t="s">
        <v>580</v>
      </c>
      <c r="C561" t="s">
        <v>909</v>
      </c>
      <c r="D561" t="s">
        <v>728</v>
      </c>
      <c r="E561" t="s">
        <v>618</v>
      </c>
      <c r="F561" t="s">
        <v>597</v>
      </c>
      <c r="G561" t="s">
        <v>731</v>
      </c>
      <c r="H561" t="s">
        <v>795</v>
      </c>
      <c r="I561" t="s">
        <v>81</v>
      </c>
      <c r="J561" t="s">
        <v>243</v>
      </c>
      <c r="K561" t="s">
        <v>348</v>
      </c>
      <c r="L561" t="s">
        <v>606</v>
      </c>
      <c r="M561">
        <v>0</v>
      </c>
      <c r="N561">
        <v>1.9E-2</v>
      </c>
      <c r="O561" t="s">
        <v>927</v>
      </c>
    </row>
    <row r="562" spans="1:15" hidden="1" x14ac:dyDescent="0.35">
      <c r="A562" t="s">
        <v>908</v>
      </c>
      <c r="B562" t="s">
        <v>580</v>
      </c>
      <c r="C562" t="s">
        <v>909</v>
      </c>
      <c r="D562" t="s">
        <v>728</v>
      </c>
      <c r="E562" t="s">
        <v>618</v>
      </c>
      <c r="F562" t="s">
        <v>596</v>
      </c>
      <c r="G562" t="s">
        <v>729</v>
      </c>
      <c r="H562" t="s">
        <v>796</v>
      </c>
      <c r="I562" t="s">
        <v>56</v>
      </c>
      <c r="J562" t="s">
        <v>219</v>
      </c>
      <c r="K562" t="s">
        <v>349</v>
      </c>
      <c r="L562" t="s">
        <v>607</v>
      </c>
      <c r="M562">
        <v>1.71</v>
      </c>
      <c r="N562">
        <v>0.16</v>
      </c>
      <c r="O562" t="s">
        <v>927</v>
      </c>
    </row>
    <row r="563" spans="1:15" hidden="1" x14ac:dyDescent="0.35">
      <c r="A563" t="s">
        <v>908</v>
      </c>
      <c r="B563" t="s">
        <v>580</v>
      </c>
      <c r="C563" t="s">
        <v>909</v>
      </c>
      <c r="D563" t="s">
        <v>728</v>
      </c>
      <c r="E563" t="s">
        <v>618</v>
      </c>
      <c r="F563" t="s">
        <v>597</v>
      </c>
      <c r="G563" t="s">
        <v>731</v>
      </c>
      <c r="H563" t="s">
        <v>797</v>
      </c>
      <c r="I563" t="s">
        <v>82</v>
      </c>
      <c r="J563" t="s">
        <v>244</v>
      </c>
      <c r="K563" t="s">
        <v>348</v>
      </c>
      <c r="L563" t="s">
        <v>606</v>
      </c>
      <c r="M563">
        <v>0</v>
      </c>
      <c r="N563">
        <v>3.6999999999999998E-2</v>
      </c>
      <c r="O563" t="s">
        <v>927</v>
      </c>
    </row>
    <row r="564" spans="1:15" hidden="1" x14ac:dyDescent="0.35">
      <c r="A564" t="s">
        <v>908</v>
      </c>
      <c r="B564" t="s">
        <v>580</v>
      </c>
      <c r="C564" t="s">
        <v>909</v>
      </c>
      <c r="D564" t="s">
        <v>728</v>
      </c>
      <c r="E564" t="s">
        <v>618</v>
      </c>
      <c r="F564" t="s">
        <v>597</v>
      </c>
      <c r="G564" t="s">
        <v>731</v>
      </c>
      <c r="H564" t="s">
        <v>798</v>
      </c>
      <c r="I564" t="s">
        <v>83</v>
      </c>
      <c r="J564" t="s">
        <v>245</v>
      </c>
      <c r="K564" t="s">
        <v>348</v>
      </c>
      <c r="L564" t="s">
        <v>606</v>
      </c>
      <c r="M564">
        <v>0</v>
      </c>
      <c r="N564">
        <v>0.08</v>
      </c>
      <c r="O564" t="s">
        <v>927</v>
      </c>
    </row>
    <row r="565" spans="1:15" hidden="1" x14ac:dyDescent="0.35">
      <c r="A565" t="s">
        <v>908</v>
      </c>
      <c r="B565" t="s">
        <v>580</v>
      </c>
      <c r="C565" t="s">
        <v>909</v>
      </c>
      <c r="D565" t="s">
        <v>728</v>
      </c>
      <c r="E565" t="s">
        <v>618</v>
      </c>
      <c r="F565" t="s">
        <v>597</v>
      </c>
      <c r="G565" t="s">
        <v>731</v>
      </c>
      <c r="H565" t="s">
        <v>799</v>
      </c>
      <c r="I565" t="s">
        <v>112</v>
      </c>
      <c r="J565" t="s">
        <v>276</v>
      </c>
      <c r="K565" t="s">
        <v>348</v>
      </c>
      <c r="L565" t="s">
        <v>606</v>
      </c>
      <c r="M565">
        <v>0</v>
      </c>
      <c r="N565">
        <v>0.20499999999999999</v>
      </c>
      <c r="O565" t="s">
        <v>927</v>
      </c>
    </row>
    <row r="566" spans="1:15" hidden="1" x14ac:dyDescent="0.35">
      <c r="A566" t="s">
        <v>908</v>
      </c>
      <c r="B566" t="s">
        <v>580</v>
      </c>
      <c r="C566" t="s">
        <v>909</v>
      </c>
      <c r="D566" t="s">
        <v>728</v>
      </c>
      <c r="E566" t="s">
        <v>618</v>
      </c>
      <c r="F566" t="s">
        <v>597</v>
      </c>
      <c r="G566" t="s">
        <v>731</v>
      </c>
      <c r="H566" t="s">
        <v>800</v>
      </c>
      <c r="I566" t="s">
        <v>161</v>
      </c>
      <c r="J566" t="s">
        <v>330</v>
      </c>
      <c r="K566" t="s">
        <v>348</v>
      </c>
      <c r="L566" t="s">
        <v>606</v>
      </c>
      <c r="M566">
        <v>0</v>
      </c>
      <c r="N566">
        <v>1.2999999999999999E-2</v>
      </c>
      <c r="O566" t="s">
        <v>927</v>
      </c>
    </row>
    <row r="567" spans="1:15" hidden="1" x14ac:dyDescent="0.35">
      <c r="A567" t="s">
        <v>908</v>
      </c>
      <c r="B567" t="s">
        <v>580</v>
      </c>
      <c r="C567" t="s">
        <v>909</v>
      </c>
      <c r="D567" t="s">
        <v>728</v>
      </c>
      <c r="E567" t="s">
        <v>618</v>
      </c>
      <c r="F567" t="s">
        <v>597</v>
      </c>
      <c r="G567" t="s">
        <v>731</v>
      </c>
      <c r="H567" t="s">
        <v>801</v>
      </c>
      <c r="I567" t="s">
        <v>152</v>
      </c>
      <c r="J567" t="s">
        <v>321</v>
      </c>
      <c r="K567" t="s">
        <v>348</v>
      </c>
      <c r="L567" t="s">
        <v>606</v>
      </c>
      <c r="M567">
        <v>0</v>
      </c>
      <c r="N567">
        <v>3.4000000000000002E-2</v>
      </c>
      <c r="O567" t="s">
        <v>927</v>
      </c>
    </row>
    <row r="568" spans="1:15" hidden="1" x14ac:dyDescent="0.35">
      <c r="A568" t="s">
        <v>908</v>
      </c>
      <c r="B568" t="s">
        <v>580</v>
      </c>
      <c r="C568" t="s">
        <v>909</v>
      </c>
      <c r="D568" t="s">
        <v>728</v>
      </c>
      <c r="E568" t="s">
        <v>618</v>
      </c>
      <c r="F568" t="s">
        <v>597</v>
      </c>
      <c r="G568" t="s">
        <v>731</v>
      </c>
      <c r="H568" t="s">
        <v>802</v>
      </c>
      <c r="I568" t="s">
        <v>114</v>
      </c>
      <c r="J568" t="s">
        <v>278</v>
      </c>
      <c r="K568" t="s">
        <v>348</v>
      </c>
      <c r="L568" t="s">
        <v>606</v>
      </c>
      <c r="M568">
        <v>0</v>
      </c>
      <c r="N568">
        <v>1.4E-2</v>
      </c>
      <c r="O568" t="s">
        <v>927</v>
      </c>
    </row>
    <row r="569" spans="1:15" hidden="1" x14ac:dyDescent="0.35">
      <c r="A569" t="s">
        <v>908</v>
      </c>
      <c r="B569" t="s">
        <v>580</v>
      </c>
      <c r="C569" t="s">
        <v>909</v>
      </c>
      <c r="D569" t="s">
        <v>728</v>
      </c>
      <c r="E569" t="s">
        <v>618</v>
      </c>
      <c r="F569" t="s">
        <v>597</v>
      </c>
      <c r="G569" t="s">
        <v>731</v>
      </c>
      <c r="H569" t="s">
        <v>803</v>
      </c>
      <c r="I569" t="s">
        <v>132</v>
      </c>
      <c r="J569" t="s">
        <v>296</v>
      </c>
      <c r="K569" t="s">
        <v>348</v>
      </c>
      <c r="L569" t="s">
        <v>606</v>
      </c>
      <c r="M569">
        <v>0</v>
      </c>
      <c r="N569">
        <v>9.6000000000000002E-2</v>
      </c>
      <c r="O569" t="s">
        <v>927</v>
      </c>
    </row>
    <row r="570" spans="1:15" hidden="1" x14ac:dyDescent="0.35">
      <c r="A570" t="s">
        <v>908</v>
      </c>
      <c r="B570" t="s">
        <v>580</v>
      </c>
      <c r="C570" t="s">
        <v>909</v>
      </c>
      <c r="D570" t="s">
        <v>728</v>
      </c>
      <c r="E570" t="s">
        <v>618</v>
      </c>
      <c r="F570" t="s">
        <v>597</v>
      </c>
      <c r="G570" t="s">
        <v>731</v>
      </c>
      <c r="H570" t="s">
        <v>804</v>
      </c>
      <c r="I570" t="s">
        <v>106</v>
      </c>
      <c r="J570" t="s">
        <v>269</v>
      </c>
      <c r="K570" t="s">
        <v>348</v>
      </c>
      <c r="L570" t="s">
        <v>606</v>
      </c>
      <c r="M570">
        <v>0</v>
      </c>
      <c r="N570">
        <v>7.0999999999999994E-2</v>
      </c>
      <c r="O570" t="s">
        <v>927</v>
      </c>
    </row>
    <row r="571" spans="1:15" hidden="1" x14ac:dyDescent="0.35">
      <c r="A571" t="s">
        <v>908</v>
      </c>
      <c r="B571" t="s">
        <v>580</v>
      </c>
      <c r="C571" t="s">
        <v>909</v>
      </c>
      <c r="D571" t="s">
        <v>728</v>
      </c>
      <c r="E571" t="s">
        <v>618</v>
      </c>
      <c r="F571" t="s">
        <v>596</v>
      </c>
      <c r="G571" t="s">
        <v>729</v>
      </c>
      <c r="H571" t="s">
        <v>805</v>
      </c>
      <c r="I571" t="s">
        <v>15</v>
      </c>
      <c r="J571" t="s">
        <v>185</v>
      </c>
      <c r="K571" t="s">
        <v>349</v>
      </c>
      <c r="M571">
        <v>0.22</v>
      </c>
      <c r="N571">
        <v>0.02</v>
      </c>
      <c r="O571" t="s">
        <v>927</v>
      </c>
    </row>
    <row r="572" spans="1:15" hidden="1" x14ac:dyDescent="0.35">
      <c r="A572" t="s">
        <v>908</v>
      </c>
      <c r="B572" t="s">
        <v>580</v>
      </c>
      <c r="C572" t="s">
        <v>909</v>
      </c>
      <c r="D572" t="s">
        <v>728</v>
      </c>
      <c r="E572" t="s">
        <v>618</v>
      </c>
      <c r="F572" t="s">
        <v>597</v>
      </c>
      <c r="G572" t="s">
        <v>731</v>
      </c>
      <c r="H572" t="s">
        <v>806</v>
      </c>
      <c r="I572" t="s">
        <v>84</v>
      </c>
      <c r="J572" t="s">
        <v>246</v>
      </c>
      <c r="K572" t="s">
        <v>348</v>
      </c>
      <c r="L572" t="s">
        <v>606</v>
      </c>
      <c r="M572">
        <v>0</v>
      </c>
      <c r="N572">
        <v>2.7E-2</v>
      </c>
      <c r="O572" t="s">
        <v>927</v>
      </c>
    </row>
    <row r="573" spans="1:15" hidden="1" x14ac:dyDescent="0.35">
      <c r="A573" t="s">
        <v>908</v>
      </c>
      <c r="B573" t="s">
        <v>580</v>
      </c>
      <c r="C573" t="s">
        <v>909</v>
      </c>
      <c r="D573" t="s">
        <v>728</v>
      </c>
      <c r="E573" t="s">
        <v>618</v>
      </c>
      <c r="F573" t="s">
        <v>597</v>
      </c>
      <c r="G573" t="s">
        <v>731</v>
      </c>
      <c r="H573" t="s">
        <v>807</v>
      </c>
      <c r="I573" t="s">
        <v>146</v>
      </c>
      <c r="J573" t="s">
        <v>312</v>
      </c>
      <c r="K573" t="s">
        <v>348</v>
      </c>
      <c r="L573" t="s">
        <v>606</v>
      </c>
      <c r="M573">
        <v>0</v>
      </c>
      <c r="N573">
        <v>4.5999999999999999E-3</v>
      </c>
      <c r="O573" t="s">
        <v>927</v>
      </c>
    </row>
    <row r="574" spans="1:15" hidden="1" x14ac:dyDescent="0.35">
      <c r="A574" t="s">
        <v>908</v>
      </c>
      <c r="B574" t="s">
        <v>580</v>
      </c>
      <c r="C574" t="s">
        <v>909</v>
      </c>
      <c r="D574" t="s">
        <v>728</v>
      </c>
      <c r="E574" t="s">
        <v>618</v>
      </c>
      <c r="F574" t="s">
        <v>597</v>
      </c>
      <c r="G574" t="s">
        <v>731</v>
      </c>
      <c r="H574" t="s">
        <v>808</v>
      </c>
      <c r="I574" t="s">
        <v>139</v>
      </c>
      <c r="J574" t="s">
        <v>305</v>
      </c>
      <c r="K574" t="s">
        <v>348</v>
      </c>
      <c r="L574" t="s">
        <v>606</v>
      </c>
      <c r="M574">
        <v>0</v>
      </c>
      <c r="N574">
        <v>0.08</v>
      </c>
      <c r="O574" t="s">
        <v>927</v>
      </c>
    </row>
    <row r="575" spans="1:15" hidden="1" x14ac:dyDescent="0.35">
      <c r="A575" t="s">
        <v>908</v>
      </c>
      <c r="B575" t="s">
        <v>580</v>
      </c>
      <c r="C575" t="s">
        <v>909</v>
      </c>
      <c r="D575" t="s">
        <v>728</v>
      </c>
      <c r="E575" t="s">
        <v>618</v>
      </c>
      <c r="F575" t="s">
        <v>597</v>
      </c>
      <c r="G575" t="s">
        <v>731</v>
      </c>
      <c r="H575" t="s">
        <v>810</v>
      </c>
      <c r="I575" t="s">
        <v>153</v>
      </c>
      <c r="J575" t="s">
        <v>322</v>
      </c>
      <c r="K575" t="s">
        <v>348</v>
      </c>
      <c r="L575" t="s">
        <v>606</v>
      </c>
      <c r="M575">
        <v>0</v>
      </c>
      <c r="N575">
        <v>0.08</v>
      </c>
      <c r="O575" t="s">
        <v>927</v>
      </c>
    </row>
    <row r="576" spans="1:15" hidden="1" x14ac:dyDescent="0.35">
      <c r="A576" t="s">
        <v>908</v>
      </c>
      <c r="B576" t="s">
        <v>580</v>
      </c>
      <c r="C576" t="s">
        <v>909</v>
      </c>
      <c r="D576" t="s">
        <v>728</v>
      </c>
      <c r="E576" t="s">
        <v>618</v>
      </c>
      <c r="F576" t="s">
        <v>597</v>
      </c>
      <c r="G576" t="s">
        <v>731</v>
      </c>
      <c r="H576" t="s">
        <v>811</v>
      </c>
      <c r="I576" t="s">
        <v>154</v>
      </c>
      <c r="J576" t="s">
        <v>323</v>
      </c>
      <c r="K576" t="s">
        <v>348</v>
      </c>
      <c r="L576" t="s">
        <v>606</v>
      </c>
      <c r="M576">
        <v>0</v>
      </c>
      <c r="N576">
        <v>5.8000000000000003E-2</v>
      </c>
      <c r="O576" t="s">
        <v>927</v>
      </c>
    </row>
    <row r="577" spans="1:15" hidden="1" x14ac:dyDescent="0.35">
      <c r="A577" t="s">
        <v>908</v>
      </c>
      <c r="B577" t="s">
        <v>580</v>
      </c>
      <c r="C577" t="s">
        <v>909</v>
      </c>
      <c r="D577" t="s">
        <v>728</v>
      </c>
      <c r="E577" t="s">
        <v>618</v>
      </c>
      <c r="F577" t="s">
        <v>596</v>
      </c>
      <c r="G577" t="s">
        <v>729</v>
      </c>
      <c r="H577" t="s">
        <v>809</v>
      </c>
      <c r="I577" t="s">
        <v>57</v>
      </c>
      <c r="J577" t="s">
        <v>602</v>
      </c>
      <c r="K577" t="s">
        <v>348</v>
      </c>
      <c r="L577" t="s">
        <v>606</v>
      </c>
      <c r="M577">
        <v>0</v>
      </c>
      <c r="N577">
        <v>0.04</v>
      </c>
      <c r="O577" t="s">
        <v>927</v>
      </c>
    </row>
    <row r="578" spans="1:15" hidden="1" x14ac:dyDescent="0.35">
      <c r="A578" t="s">
        <v>908</v>
      </c>
      <c r="B578" t="s">
        <v>580</v>
      </c>
      <c r="C578" t="s">
        <v>909</v>
      </c>
      <c r="D578" t="s">
        <v>728</v>
      </c>
      <c r="E578" t="s">
        <v>618</v>
      </c>
      <c r="F578" t="s">
        <v>597</v>
      </c>
      <c r="G578" t="s">
        <v>731</v>
      </c>
      <c r="H578" t="s">
        <v>812</v>
      </c>
      <c r="I578" t="s">
        <v>129</v>
      </c>
      <c r="J578" t="s">
        <v>293</v>
      </c>
      <c r="K578" t="s">
        <v>348</v>
      </c>
      <c r="L578" t="s">
        <v>606</v>
      </c>
      <c r="M578">
        <v>0</v>
      </c>
      <c r="N578">
        <v>0.02</v>
      </c>
      <c r="O578" t="s">
        <v>927</v>
      </c>
    </row>
    <row r="579" spans="1:15" hidden="1" x14ac:dyDescent="0.35">
      <c r="A579" t="s">
        <v>908</v>
      </c>
      <c r="B579" t="s">
        <v>580</v>
      </c>
      <c r="C579" t="s">
        <v>909</v>
      </c>
      <c r="D579" t="s">
        <v>728</v>
      </c>
      <c r="E579" t="s">
        <v>618</v>
      </c>
      <c r="F579" t="s">
        <v>597</v>
      </c>
      <c r="G579" t="s">
        <v>731</v>
      </c>
      <c r="H579" t="s">
        <v>813</v>
      </c>
      <c r="I579" t="s">
        <v>92</v>
      </c>
      <c r="J579" t="s">
        <v>254</v>
      </c>
      <c r="K579" t="s">
        <v>348</v>
      </c>
      <c r="L579" t="s">
        <v>606</v>
      </c>
      <c r="M579">
        <v>0</v>
      </c>
      <c r="N579">
        <v>0.14699999999999999</v>
      </c>
      <c r="O579" t="s">
        <v>927</v>
      </c>
    </row>
    <row r="580" spans="1:15" hidden="1" x14ac:dyDescent="0.35">
      <c r="A580" t="s">
        <v>908</v>
      </c>
      <c r="B580" t="s">
        <v>580</v>
      </c>
      <c r="C580" t="s">
        <v>909</v>
      </c>
      <c r="D580" t="s">
        <v>728</v>
      </c>
      <c r="E580" t="s">
        <v>618</v>
      </c>
      <c r="F580" t="s">
        <v>597</v>
      </c>
      <c r="G580" t="s">
        <v>731</v>
      </c>
      <c r="H580" t="s">
        <v>814</v>
      </c>
      <c r="I580" t="s">
        <v>155</v>
      </c>
      <c r="J580" t="s">
        <v>324</v>
      </c>
      <c r="K580" t="s">
        <v>348</v>
      </c>
      <c r="L580" t="s">
        <v>606</v>
      </c>
      <c r="M580">
        <v>0</v>
      </c>
      <c r="N580">
        <v>7.4000000000000003E-3</v>
      </c>
      <c r="O580" t="s">
        <v>927</v>
      </c>
    </row>
    <row r="581" spans="1:15" hidden="1" x14ac:dyDescent="0.35">
      <c r="A581" t="s">
        <v>908</v>
      </c>
      <c r="B581" t="s">
        <v>580</v>
      </c>
      <c r="C581" t="s">
        <v>909</v>
      </c>
      <c r="D581" t="s">
        <v>728</v>
      </c>
      <c r="E581" t="s">
        <v>618</v>
      </c>
      <c r="F581" t="s">
        <v>597</v>
      </c>
      <c r="G581" t="s">
        <v>731</v>
      </c>
      <c r="H581" t="s">
        <v>815</v>
      </c>
      <c r="I581" t="s">
        <v>108</v>
      </c>
      <c r="J581" t="s">
        <v>272</v>
      </c>
      <c r="K581" t="s">
        <v>348</v>
      </c>
      <c r="L581" t="s">
        <v>606</v>
      </c>
      <c r="M581">
        <v>0</v>
      </c>
      <c r="N581">
        <v>0.14499999999999999</v>
      </c>
      <c r="O581" t="s">
        <v>927</v>
      </c>
    </row>
    <row r="582" spans="1:15" hidden="1" x14ac:dyDescent="0.35">
      <c r="A582" t="s">
        <v>908</v>
      </c>
      <c r="B582" t="s">
        <v>580</v>
      </c>
      <c r="C582" t="s">
        <v>909</v>
      </c>
      <c r="D582" t="s">
        <v>728</v>
      </c>
      <c r="E582" t="s">
        <v>618</v>
      </c>
      <c r="F582" t="s">
        <v>596</v>
      </c>
      <c r="G582" t="s">
        <v>729</v>
      </c>
      <c r="H582" t="s">
        <v>816</v>
      </c>
      <c r="I582" t="s">
        <v>58</v>
      </c>
      <c r="J582" t="s">
        <v>220</v>
      </c>
      <c r="K582" t="s">
        <v>348</v>
      </c>
      <c r="L582" t="s">
        <v>606</v>
      </c>
      <c r="M582">
        <v>0</v>
      </c>
      <c r="N582">
        <v>0.04</v>
      </c>
      <c r="O582" t="s">
        <v>927</v>
      </c>
    </row>
    <row r="583" spans="1:15" hidden="1" x14ac:dyDescent="0.35">
      <c r="A583" t="s">
        <v>908</v>
      </c>
      <c r="B583" t="s">
        <v>580</v>
      </c>
      <c r="C583" t="s">
        <v>909</v>
      </c>
      <c r="D583" t="s">
        <v>728</v>
      </c>
      <c r="E583" t="s">
        <v>618</v>
      </c>
      <c r="F583" t="s">
        <v>596</v>
      </c>
      <c r="G583" t="s">
        <v>729</v>
      </c>
      <c r="H583" t="s">
        <v>817</v>
      </c>
      <c r="I583" t="s">
        <v>59</v>
      </c>
      <c r="J583" t="s">
        <v>221</v>
      </c>
      <c r="K583" t="s">
        <v>348</v>
      </c>
      <c r="L583" t="s">
        <v>606</v>
      </c>
      <c r="M583">
        <v>0</v>
      </c>
      <c r="N583">
        <v>0.09</v>
      </c>
      <c r="O583" t="s">
        <v>927</v>
      </c>
    </row>
    <row r="584" spans="1:15" hidden="1" x14ac:dyDescent="0.35">
      <c r="A584" t="s">
        <v>908</v>
      </c>
      <c r="B584" t="s">
        <v>580</v>
      </c>
      <c r="C584" t="s">
        <v>909</v>
      </c>
      <c r="D584" t="s">
        <v>728</v>
      </c>
      <c r="E584" t="s">
        <v>618</v>
      </c>
      <c r="F584" t="s">
        <v>596</v>
      </c>
      <c r="G584" t="s">
        <v>729</v>
      </c>
      <c r="H584" t="s">
        <v>818</v>
      </c>
      <c r="I584" t="s">
        <v>16</v>
      </c>
      <c r="J584" t="s">
        <v>186</v>
      </c>
      <c r="K584" t="s">
        <v>348</v>
      </c>
      <c r="L584" t="s">
        <v>606</v>
      </c>
      <c r="M584">
        <v>0</v>
      </c>
      <c r="N584">
        <v>0.05</v>
      </c>
      <c r="O584" t="s">
        <v>927</v>
      </c>
    </row>
    <row r="585" spans="1:15" hidden="1" x14ac:dyDescent="0.35">
      <c r="A585" t="s">
        <v>908</v>
      </c>
      <c r="B585" t="s">
        <v>580</v>
      </c>
      <c r="C585" t="s">
        <v>909</v>
      </c>
      <c r="D585" t="s">
        <v>728</v>
      </c>
      <c r="E585" t="s">
        <v>618</v>
      </c>
      <c r="F585" t="s">
        <v>596</v>
      </c>
      <c r="G585" t="s">
        <v>729</v>
      </c>
      <c r="H585" t="s">
        <v>819</v>
      </c>
      <c r="I585" t="s">
        <v>60</v>
      </c>
      <c r="J585" t="s">
        <v>222</v>
      </c>
      <c r="K585" t="s">
        <v>348</v>
      </c>
      <c r="L585" t="s">
        <v>606</v>
      </c>
      <c r="M585">
        <v>0</v>
      </c>
      <c r="N585">
        <v>0.8</v>
      </c>
      <c r="O585" t="s">
        <v>927</v>
      </c>
    </row>
    <row r="586" spans="1:15" hidden="1" x14ac:dyDescent="0.35">
      <c r="A586" t="s">
        <v>908</v>
      </c>
      <c r="B586" t="s">
        <v>580</v>
      </c>
      <c r="C586" t="s">
        <v>909</v>
      </c>
      <c r="D586" t="s">
        <v>728</v>
      </c>
      <c r="E586" t="s">
        <v>618</v>
      </c>
      <c r="F586" t="s">
        <v>597</v>
      </c>
      <c r="G586" t="s">
        <v>731</v>
      </c>
      <c r="H586" t="s">
        <v>820</v>
      </c>
      <c r="I586" t="s">
        <v>162</v>
      </c>
      <c r="J586" t="s">
        <v>331</v>
      </c>
      <c r="K586" t="s">
        <v>348</v>
      </c>
      <c r="L586" t="s">
        <v>606</v>
      </c>
      <c r="M586">
        <v>0</v>
      </c>
      <c r="N586">
        <v>0.113</v>
      </c>
      <c r="O586" t="s">
        <v>927</v>
      </c>
    </row>
    <row r="587" spans="1:15" hidden="1" x14ac:dyDescent="0.35">
      <c r="A587" t="s">
        <v>908</v>
      </c>
      <c r="B587" t="s">
        <v>580</v>
      </c>
      <c r="C587" t="s">
        <v>909</v>
      </c>
      <c r="D587" t="s">
        <v>728</v>
      </c>
      <c r="E587" t="s">
        <v>618</v>
      </c>
      <c r="F587" t="s">
        <v>597</v>
      </c>
      <c r="G587" t="s">
        <v>731</v>
      </c>
      <c r="H587" t="s">
        <v>821</v>
      </c>
      <c r="I587" t="s">
        <v>165</v>
      </c>
      <c r="J587" t="s">
        <v>334</v>
      </c>
      <c r="K587" t="s">
        <v>348</v>
      </c>
      <c r="L587" t="s">
        <v>606</v>
      </c>
      <c r="M587">
        <v>0</v>
      </c>
      <c r="N587">
        <v>1.6E-2</v>
      </c>
      <c r="O587" t="s">
        <v>927</v>
      </c>
    </row>
    <row r="588" spans="1:15" hidden="1" x14ac:dyDescent="0.35">
      <c r="A588" t="s">
        <v>908</v>
      </c>
      <c r="B588" t="s">
        <v>580</v>
      </c>
      <c r="C588" t="s">
        <v>909</v>
      </c>
      <c r="D588" t="s">
        <v>728</v>
      </c>
      <c r="E588" t="s">
        <v>618</v>
      </c>
      <c r="F588" t="s">
        <v>597</v>
      </c>
      <c r="G588" t="s">
        <v>731</v>
      </c>
      <c r="H588" t="s">
        <v>822</v>
      </c>
      <c r="I588" t="s">
        <v>94</v>
      </c>
      <c r="J588" t="s">
        <v>257</v>
      </c>
      <c r="K588" t="s">
        <v>348</v>
      </c>
      <c r="L588" t="s">
        <v>606</v>
      </c>
      <c r="M588">
        <v>0</v>
      </c>
      <c r="N588">
        <v>3.7999999999999999E-2</v>
      </c>
      <c r="O588" t="s">
        <v>927</v>
      </c>
    </row>
    <row r="589" spans="1:15" hidden="1" x14ac:dyDescent="0.35">
      <c r="A589" t="s">
        <v>908</v>
      </c>
      <c r="B589" t="s">
        <v>580</v>
      </c>
      <c r="C589" t="s">
        <v>909</v>
      </c>
      <c r="D589" t="s">
        <v>728</v>
      </c>
      <c r="E589" t="s">
        <v>618</v>
      </c>
      <c r="F589" t="s">
        <v>597</v>
      </c>
      <c r="G589" t="s">
        <v>731</v>
      </c>
      <c r="H589" t="s">
        <v>823</v>
      </c>
      <c r="I589" t="s">
        <v>517</v>
      </c>
      <c r="J589" t="s">
        <v>300</v>
      </c>
      <c r="K589" t="s">
        <v>348</v>
      </c>
      <c r="L589" t="s">
        <v>606</v>
      </c>
      <c r="M589">
        <v>0</v>
      </c>
      <c r="N589">
        <v>0.08</v>
      </c>
      <c r="O589" t="s">
        <v>927</v>
      </c>
    </row>
    <row r="590" spans="1:15" hidden="1" x14ac:dyDescent="0.35">
      <c r="A590" t="s">
        <v>908</v>
      </c>
      <c r="B590" t="s">
        <v>580</v>
      </c>
      <c r="C590" t="s">
        <v>909</v>
      </c>
      <c r="D590" t="s">
        <v>728</v>
      </c>
      <c r="E590" t="s">
        <v>618</v>
      </c>
      <c r="F590" t="s">
        <v>597</v>
      </c>
      <c r="G590" t="s">
        <v>731</v>
      </c>
      <c r="H590" t="s">
        <v>824</v>
      </c>
      <c r="I590" t="s">
        <v>113</v>
      </c>
      <c r="J590" t="s">
        <v>277</v>
      </c>
      <c r="K590" t="s">
        <v>348</v>
      </c>
      <c r="L590" t="s">
        <v>606</v>
      </c>
      <c r="M590">
        <v>0</v>
      </c>
      <c r="N590">
        <v>7.0000000000000001E-3</v>
      </c>
      <c r="O590" t="s">
        <v>927</v>
      </c>
    </row>
    <row r="591" spans="1:15" hidden="1" x14ac:dyDescent="0.35">
      <c r="A591" t="s">
        <v>908</v>
      </c>
      <c r="B591" t="s">
        <v>580</v>
      </c>
      <c r="C591" t="s">
        <v>909</v>
      </c>
      <c r="D591" t="s">
        <v>728</v>
      </c>
      <c r="E591" t="s">
        <v>618</v>
      </c>
      <c r="F591" t="s">
        <v>597</v>
      </c>
      <c r="G591" t="s">
        <v>731</v>
      </c>
      <c r="H591" t="s">
        <v>825</v>
      </c>
      <c r="I591" t="s">
        <v>100</v>
      </c>
      <c r="J591" t="s">
        <v>263</v>
      </c>
      <c r="K591" t="s">
        <v>348</v>
      </c>
      <c r="L591" t="s">
        <v>606</v>
      </c>
      <c r="M591">
        <v>0</v>
      </c>
      <c r="N591">
        <v>0.20200000000000001</v>
      </c>
      <c r="O591" t="s">
        <v>927</v>
      </c>
    </row>
    <row r="592" spans="1:15" hidden="1" x14ac:dyDescent="0.35">
      <c r="A592" t="s">
        <v>908</v>
      </c>
      <c r="B592" t="s">
        <v>580</v>
      </c>
      <c r="C592" t="s">
        <v>909</v>
      </c>
      <c r="D592" t="s">
        <v>728</v>
      </c>
      <c r="E592" t="s">
        <v>618</v>
      </c>
      <c r="F592" t="s">
        <v>596</v>
      </c>
      <c r="G592" t="s">
        <v>729</v>
      </c>
      <c r="H592" t="s">
        <v>826</v>
      </c>
      <c r="I592" t="s">
        <v>61</v>
      </c>
      <c r="J592" t="s">
        <v>223</v>
      </c>
      <c r="K592" t="s">
        <v>349</v>
      </c>
      <c r="M592">
        <v>0.03</v>
      </c>
      <c r="N592">
        <v>0.32</v>
      </c>
      <c r="O592" t="s">
        <v>927</v>
      </c>
    </row>
    <row r="593" spans="1:15" hidden="1" x14ac:dyDescent="0.35">
      <c r="A593" t="s">
        <v>908</v>
      </c>
      <c r="B593" t="s">
        <v>580</v>
      </c>
      <c r="C593" t="s">
        <v>909</v>
      </c>
      <c r="D593" t="s">
        <v>728</v>
      </c>
      <c r="E593" t="s">
        <v>618</v>
      </c>
      <c r="F593" t="s">
        <v>597</v>
      </c>
      <c r="G593" t="s">
        <v>731</v>
      </c>
      <c r="H593" t="s">
        <v>827</v>
      </c>
      <c r="I593" t="s">
        <v>95</v>
      </c>
      <c r="J593" t="s">
        <v>258</v>
      </c>
      <c r="K593" t="s">
        <v>348</v>
      </c>
      <c r="L593" t="s">
        <v>606</v>
      </c>
      <c r="M593">
        <v>0</v>
      </c>
      <c r="N593">
        <v>8.5999999999999993E-2</v>
      </c>
      <c r="O593" t="s">
        <v>927</v>
      </c>
    </row>
    <row r="594" spans="1:15" hidden="1" x14ac:dyDescent="0.35">
      <c r="A594" t="s">
        <v>908</v>
      </c>
      <c r="B594" t="s">
        <v>580</v>
      </c>
      <c r="C594" t="s">
        <v>909</v>
      </c>
      <c r="D594" t="s">
        <v>728</v>
      </c>
      <c r="E594" t="s">
        <v>618</v>
      </c>
      <c r="F594" t="s">
        <v>596</v>
      </c>
      <c r="G594" t="s">
        <v>729</v>
      </c>
      <c r="H594" t="s">
        <v>828</v>
      </c>
      <c r="I594" t="s">
        <v>6</v>
      </c>
      <c r="J594" t="s">
        <v>176</v>
      </c>
      <c r="K594" t="s">
        <v>348</v>
      </c>
      <c r="L594" t="s">
        <v>606</v>
      </c>
      <c r="M594">
        <v>0</v>
      </c>
      <c r="N594">
        <v>0.16</v>
      </c>
      <c r="O594" t="s">
        <v>927</v>
      </c>
    </row>
    <row r="595" spans="1:15" hidden="1" x14ac:dyDescent="0.35">
      <c r="A595" t="s">
        <v>908</v>
      </c>
      <c r="B595" t="s">
        <v>580</v>
      </c>
      <c r="C595" t="s">
        <v>909</v>
      </c>
      <c r="D595" t="s">
        <v>728</v>
      </c>
      <c r="E595" t="s">
        <v>618</v>
      </c>
      <c r="F595" t="s">
        <v>597</v>
      </c>
      <c r="G595" t="s">
        <v>731</v>
      </c>
      <c r="H595" t="s">
        <v>829</v>
      </c>
      <c r="I595" t="s">
        <v>127</v>
      </c>
      <c r="J595" t="s">
        <v>291</v>
      </c>
      <c r="K595" t="s">
        <v>348</v>
      </c>
      <c r="L595" t="s">
        <v>606</v>
      </c>
      <c r="M595">
        <v>0</v>
      </c>
      <c r="N595">
        <v>1.6E-2</v>
      </c>
      <c r="O595" t="s">
        <v>927</v>
      </c>
    </row>
    <row r="596" spans="1:15" hidden="1" x14ac:dyDescent="0.35">
      <c r="A596" t="s">
        <v>908</v>
      </c>
      <c r="B596" t="s">
        <v>580</v>
      </c>
      <c r="C596" t="s">
        <v>909</v>
      </c>
      <c r="D596" t="s">
        <v>728</v>
      </c>
      <c r="E596" t="s">
        <v>618</v>
      </c>
      <c r="F596" t="s">
        <v>597</v>
      </c>
      <c r="G596" t="s">
        <v>731</v>
      </c>
      <c r="H596" t="s">
        <v>830</v>
      </c>
      <c r="I596" t="s">
        <v>115</v>
      </c>
      <c r="J596" t="s">
        <v>279</v>
      </c>
      <c r="K596" t="s">
        <v>349</v>
      </c>
      <c r="M596">
        <v>1.9699999999999999E-2</v>
      </c>
      <c r="N596">
        <v>1.2999999999999999E-2</v>
      </c>
      <c r="O596" t="s">
        <v>927</v>
      </c>
    </row>
    <row r="597" spans="1:15" hidden="1" x14ac:dyDescent="0.35">
      <c r="A597" t="s">
        <v>908</v>
      </c>
      <c r="B597" t="s">
        <v>580</v>
      </c>
      <c r="C597" t="s">
        <v>909</v>
      </c>
      <c r="D597" t="s">
        <v>728</v>
      </c>
      <c r="E597" t="s">
        <v>618</v>
      </c>
      <c r="F597" t="s">
        <v>597</v>
      </c>
      <c r="G597" t="s">
        <v>731</v>
      </c>
      <c r="H597" t="s">
        <v>831</v>
      </c>
      <c r="I597" t="s">
        <v>123</v>
      </c>
      <c r="J597" t="s">
        <v>287</v>
      </c>
      <c r="K597" t="s">
        <v>348</v>
      </c>
      <c r="L597" t="s">
        <v>606</v>
      </c>
      <c r="M597">
        <v>0</v>
      </c>
      <c r="N597">
        <v>7.6E-3</v>
      </c>
      <c r="O597" t="s">
        <v>927</v>
      </c>
    </row>
    <row r="598" spans="1:15" hidden="1" x14ac:dyDescent="0.35">
      <c r="A598" t="s">
        <v>908</v>
      </c>
      <c r="B598" t="s">
        <v>580</v>
      </c>
      <c r="C598" t="s">
        <v>909</v>
      </c>
      <c r="D598" t="s">
        <v>728</v>
      </c>
      <c r="E598" t="s">
        <v>618</v>
      </c>
      <c r="F598" t="s">
        <v>597</v>
      </c>
      <c r="G598" t="s">
        <v>731</v>
      </c>
      <c r="H598" t="s">
        <v>832</v>
      </c>
      <c r="I598" t="s">
        <v>124</v>
      </c>
      <c r="J598" t="s">
        <v>288</v>
      </c>
      <c r="K598" t="s">
        <v>348</v>
      </c>
      <c r="L598" t="s">
        <v>606</v>
      </c>
      <c r="M598">
        <v>0</v>
      </c>
      <c r="N598">
        <v>1.0999999999999999E-2</v>
      </c>
      <c r="O598" t="s">
        <v>927</v>
      </c>
    </row>
    <row r="599" spans="1:15" hidden="1" x14ac:dyDescent="0.35">
      <c r="A599" t="s">
        <v>908</v>
      </c>
      <c r="B599" t="s">
        <v>580</v>
      </c>
      <c r="C599" t="s">
        <v>909</v>
      </c>
      <c r="D599" t="s">
        <v>728</v>
      </c>
      <c r="E599" t="s">
        <v>618</v>
      </c>
      <c r="F599" t="s">
        <v>597</v>
      </c>
      <c r="G599" t="s">
        <v>731</v>
      </c>
      <c r="H599" t="s">
        <v>833</v>
      </c>
      <c r="I599" t="s">
        <v>143</v>
      </c>
      <c r="J599" t="s">
        <v>309</v>
      </c>
      <c r="K599" t="s">
        <v>348</v>
      </c>
      <c r="L599" t="s">
        <v>606</v>
      </c>
      <c r="M599">
        <v>0</v>
      </c>
      <c r="N599">
        <v>5.1999999999999998E-2</v>
      </c>
      <c r="O599" t="s">
        <v>927</v>
      </c>
    </row>
    <row r="600" spans="1:15" hidden="1" x14ac:dyDescent="0.35">
      <c r="A600" t="s">
        <v>908</v>
      </c>
      <c r="B600" t="s">
        <v>580</v>
      </c>
      <c r="C600" t="s">
        <v>909</v>
      </c>
      <c r="D600" t="s">
        <v>728</v>
      </c>
      <c r="E600" t="s">
        <v>618</v>
      </c>
      <c r="F600" t="s">
        <v>596</v>
      </c>
      <c r="G600" t="s">
        <v>729</v>
      </c>
      <c r="H600" t="s">
        <v>834</v>
      </c>
      <c r="I600" t="s">
        <v>62</v>
      </c>
      <c r="J600" t="s">
        <v>224</v>
      </c>
      <c r="K600" t="s">
        <v>348</v>
      </c>
      <c r="L600" t="s">
        <v>606</v>
      </c>
      <c r="M600">
        <v>0</v>
      </c>
      <c r="N600">
        <v>0.08</v>
      </c>
      <c r="O600" t="s">
        <v>927</v>
      </c>
    </row>
    <row r="601" spans="1:15" hidden="1" x14ac:dyDescent="0.35">
      <c r="A601" t="s">
        <v>908</v>
      </c>
      <c r="B601" t="s">
        <v>580</v>
      </c>
      <c r="C601" t="s">
        <v>909</v>
      </c>
      <c r="D601" t="s">
        <v>728</v>
      </c>
      <c r="E601" t="s">
        <v>618</v>
      </c>
      <c r="F601" t="s">
        <v>597</v>
      </c>
      <c r="G601" t="s">
        <v>731</v>
      </c>
      <c r="H601" t="s">
        <v>835</v>
      </c>
      <c r="I601" t="s">
        <v>134</v>
      </c>
      <c r="J601" t="s">
        <v>299</v>
      </c>
      <c r="K601" t="s">
        <v>349</v>
      </c>
      <c r="M601">
        <v>0.127</v>
      </c>
      <c r="N601">
        <v>0.08</v>
      </c>
      <c r="O601" t="s">
        <v>927</v>
      </c>
    </row>
    <row r="602" spans="1:15" hidden="1" x14ac:dyDescent="0.35">
      <c r="A602" t="s">
        <v>908</v>
      </c>
      <c r="B602" t="s">
        <v>580</v>
      </c>
      <c r="C602" t="s">
        <v>909</v>
      </c>
      <c r="D602" t="s">
        <v>728</v>
      </c>
      <c r="E602" t="s">
        <v>618</v>
      </c>
      <c r="F602" t="s">
        <v>596</v>
      </c>
      <c r="G602" t="s">
        <v>729</v>
      </c>
      <c r="H602" t="s">
        <v>836</v>
      </c>
      <c r="I602" t="s">
        <v>175</v>
      </c>
      <c r="J602" t="s">
        <v>343</v>
      </c>
      <c r="K602" t="s">
        <v>349</v>
      </c>
      <c r="L602" t="s">
        <v>607</v>
      </c>
      <c r="M602">
        <v>0.12</v>
      </c>
      <c r="N602">
        <v>0.04</v>
      </c>
      <c r="O602" t="s">
        <v>927</v>
      </c>
    </row>
    <row r="603" spans="1:15" hidden="1" x14ac:dyDescent="0.35">
      <c r="A603" t="s">
        <v>908</v>
      </c>
      <c r="B603" t="s">
        <v>580</v>
      </c>
      <c r="C603" t="s">
        <v>909</v>
      </c>
      <c r="D603" t="s">
        <v>728</v>
      </c>
      <c r="E603" t="s">
        <v>618</v>
      </c>
      <c r="F603" t="s">
        <v>597</v>
      </c>
      <c r="G603" t="s">
        <v>731</v>
      </c>
      <c r="H603" t="s">
        <v>837</v>
      </c>
      <c r="I603" t="s">
        <v>141</v>
      </c>
      <c r="J603" t="s">
        <v>307</v>
      </c>
      <c r="K603" t="s">
        <v>348</v>
      </c>
      <c r="L603" t="s">
        <v>606</v>
      </c>
      <c r="M603">
        <v>0</v>
      </c>
      <c r="N603">
        <v>2.7E-2</v>
      </c>
      <c r="O603" t="s">
        <v>927</v>
      </c>
    </row>
    <row r="604" spans="1:15" hidden="1" x14ac:dyDescent="0.35">
      <c r="A604" t="s">
        <v>908</v>
      </c>
      <c r="B604" t="s">
        <v>580</v>
      </c>
      <c r="C604" t="s">
        <v>909</v>
      </c>
      <c r="D604" t="s">
        <v>728</v>
      </c>
      <c r="E604" t="s">
        <v>618</v>
      </c>
      <c r="F604" t="s">
        <v>597</v>
      </c>
      <c r="G604" t="s">
        <v>731</v>
      </c>
      <c r="H604" t="s">
        <v>838</v>
      </c>
      <c r="I604" t="s">
        <v>91</v>
      </c>
      <c r="J604" t="s">
        <v>253</v>
      </c>
      <c r="K604" t="s">
        <v>348</v>
      </c>
      <c r="L604" t="s">
        <v>606</v>
      </c>
      <c r="M604">
        <v>0</v>
      </c>
      <c r="N604">
        <v>0.08</v>
      </c>
      <c r="O604" t="s">
        <v>927</v>
      </c>
    </row>
    <row r="605" spans="1:15" hidden="1" x14ac:dyDescent="0.35">
      <c r="A605" t="s">
        <v>908</v>
      </c>
      <c r="B605" t="s">
        <v>580</v>
      </c>
      <c r="C605" t="s">
        <v>909</v>
      </c>
      <c r="D605" t="s">
        <v>728</v>
      </c>
      <c r="E605" t="s">
        <v>618</v>
      </c>
      <c r="F605" t="s">
        <v>596</v>
      </c>
      <c r="G605" t="s">
        <v>729</v>
      </c>
      <c r="H605" t="s">
        <v>839</v>
      </c>
      <c r="I605" t="s">
        <v>38</v>
      </c>
      <c r="J605" t="s">
        <v>717</v>
      </c>
      <c r="K605" t="s">
        <v>349</v>
      </c>
      <c r="L605" t="s">
        <v>607</v>
      </c>
      <c r="M605">
        <v>9.9999999999999985E-3</v>
      </c>
      <c r="N605">
        <v>0.04</v>
      </c>
      <c r="O605" t="s">
        <v>927</v>
      </c>
    </row>
    <row r="606" spans="1:15" hidden="1" x14ac:dyDescent="0.35">
      <c r="A606" t="s">
        <v>908</v>
      </c>
      <c r="B606" t="s">
        <v>580</v>
      </c>
      <c r="C606" t="s">
        <v>909</v>
      </c>
      <c r="D606" t="s">
        <v>728</v>
      </c>
      <c r="E606" t="s">
        <v>618</v>
      </c>
      <c r="F606" t="s">
        <v>597</v>
      </c>
      <c r="G606" t="s">
        <v>731</v>
      </c>
      <c r="H606" t="s">
        <v>840</v>
      </c>
      <c r="I606" t="s">
        <v>156</v>
      </c>
      <c r="J606" t="s">
        <v>325</v>
      </c>
      <c r="K606" t="s">
        <v>348</v>
      </c>
      <c r="L606" t="s">
        <v>606</v>
      </c>
      <c r="M606">
        <v>0</v>
      </c>
      <c r="N606">
        <v>0.02</v>
      </c>
      <c r="O606" t="s">
        <v>927</v>
      </c>
    </row>
    <row r="607" spans="1:15" hidden="1" x14ac:dyDescent="0.35">
      <c r="A607" t="s">
        <v>908</v>
      </c>
      <c r="B607" t="s">
        <v>580</v>
      </c>
      <c r="C607" t="s">
        <v>909</v>
      </c>
      <c r="D607" t="s">
        <v>728</v>
      </c>
      <c r="E607" t="s">
        <v>618</v>
      </c>
      <c r="F607" t="s">
        <v>596</v>
      </c>
      <c r="G607" t="s">
        <v>729</v>
      </c>
      <c r="H607" t="s">
        <v>841</v>
      </c>
      <c r="I607" t="s">
        <v>22</v>
      </c>
      <c r="J607" t="s">
        <v>191</v>
      </c>
      <c r="K607" t="s">
        <v>348</v>
      </c>
      <c r="L607" t="s">
        <v>606</v>
      </c>
      <c r="M607">
        <v>0</v>
      </c>
      <c r="N607">
        <v>0.02</v>
      </c>
      <c r="O607" t="s">
        <v>927</v>
      </c>
    </row>
    <row r="608" spans="1:15" hidden="1" x14ac:dyDescent="0.35">
      <c r="A608" t="s">
        <v>908</v>
      </c>
      <c r="B608" t="s">
        <v>580</v>
      </c>
      <c r="C608" t="s">
        <v>909</v>
      </c>
      <c r="D608" t="s">
        <v>728</v>
      </c>
      <c r="E608" t="s">
        <v>618</v>
      </c>
      <c r="F608" t="s">
        <v>597</v>
      </c>
      <c r="G608" t="s">
        <v>731</v>
      </c>
      <c r="H608" t="s">
        <v>842</v>
      </c>
      <c r="I608" t="s">
        <v>164</v>
      </c>
      <c r="J608" t="s">
        <v>333</v>
      </c>
      <c r="K608" t="s">
        <v>348</v>
      </c>
      <c r="L608" t="s">
        <v>606</v>
      </c>
      <c r="M608">
        <v>0</v>
      </c>
      <c r="N608">
        <v>0.28999999999999998</v>
      </c>
      <c r="O608" t="s">
        <v>927</v>
      </c>
    </row>
    <row r="609" spans="1:15" hidden="1" x14ac:dyDescent="0.35">
      <c r="A609" t="s">
        <v>918</v>
      </c>
      <c r="B609" t="s">
        <v>583</v>
      </c>
      <c r="C609" t="s">
        <v>919</v>
      </c>
      <c r="D609" t="s">
        <v>728</v>
      </c>
      <c r="E609" t="s">
        <v>618</v>
      </c>
      <c r="F609" t="s">
        <v>597</v>
      </c>
      <c r="G609" t="s">
        <v>731</v>
      </c>
      <c r="H609" t="s">
        <v>843</v>
      </c>
      <c r="I609" t="s">
        <v>116</v>
      </c>
      <c r="J609" t="s">
        <v>280</v>
      </c>
      <c r="K609" t="s">
        <v>349</v>
      </c>
      <c r="L609" t="s">
        <v>607</v>
      </c>
      <c r="M609">
        <v>0.14099999999999999</v>
      </c>
      <c r="N609">
        <v>5.8000000000000003E-2</v>
      </c>
      <c r="O609" t="s">
        <v>927</v>
      </c>
    </row>
    <row r="610" spans="1:15" hidden="1" x14ac:dyDescent="0.35">
      <c r="A610" t="s">
        <v>908</v>
      </c>
      <c r="B610" t="s">
        <v>580</v>
      </c>
      <c r="C610" t="s">
        <v>909</v>
      </c>
      <c r="D610" t="s">
        <v>728</v>
      </c>
      <c r="E610" t="s">
        <v>618</v>
      </c>
      <c r="F610" t="s">
        <v>597</v>
      </c>
      <c r="G610" t="s">
        <v>731</v>
      </c>
      <c r="H610" t="s">
        <v>844</v>
      </c>
      <c r="I610" t="s">
        <v>107</v>
      </c>
      <c r="J610" t="s">
        <v>270</v>
      </c>
      <c r="K610" t="s">
        <v>348</v>
      </c>
      <c r="L610" t="s">
        <v>606</v>
      </c>
      <c r="M610">
        <v>0</v>
      </c>
      <c r="N610">
        <v>0.08</v>
      </c>
      <c r="O610" t="s">
        <v>927</v>
      </c>
    </row>
    <row r="611" spans="1:15" hidden="1" x14ac:dyDescent="0.35">
      <c r="A611" t="s">
        <v>908</v>
      </c>
      <c r="B611" t="s">
        <v>580</v>
      </c>
      <c r="C611" t="s">
        <v>909</v>
      </c>
      <c r="D611" t="s">
        <v>728</v>
      </c>
      <c r="E611" t="s">
        <v>618</v>
      </c>
      <c r="F611" t="s">
        <v>597</v>
      </c>
      <c r="G611" t="s">
        <v>731</v>
      </c>
      <c r="H611" t="s">
        <v>845</v>
      </c>
      <c r="I611" t="s">
        <v>170</v>
      </c>
      <c r="J611" t="s">
        <v>339</v>
      </c>
      <c r="K611" t="s">
        <v>348</v>
      </c>
      <c r="L611" t="s">
        <v>606</v>
      </c>
      <c r="M611">
        <v>0</v>
      </c>
      <c r="N611">
        <v>0.02</v>
      </c>
      <c r="O611" t="s">
        <v>927</v>
      </c>
    </row>
    <row r="612" spans="1:15" hidden="1" x14ac:dyDescent="0.35">
      <c r="A612" t="s">
        <v>908</v>
      </c>
      <c r="B612" t="s">
        <v>580</v>
      </c>
      <c r="C612" t="s">
        <v>909</v>
      </c>
      <c r="D612" t="s">
        <v>728</v>
      </c>
      <c r="E612" t="s">
        <v>618</v>
      </c>
      <c r="F612" t="s">
        <v>597</v>
      </c>
      <c r="G612" t="s">
        <v>731</v>
      </c>
      <c r="H612" t="s">
        <v>846</v>
      </c>
      <c r="I612" t="s">
        <v>70</v>
      </c>
      <c r="J612" t="s">
        <v>232</v>
      </c>
      <c r="K612" t="s">
        <v>348</v>
      </c>
      <c r="L612" t="s">
        <v>606</v>
      </c>
      <c r="M612">
        <v>0</v>
      </c>
      <c r="N612">
        <v>0.02</v>
      </c>
      <c r="O612" t="s">
        <v>927</v>
      </c>
    </row>
    <row r="613" spans="1:15" hidden="1" x14ac:dyDescent="0.35">
      <c r="A613" t="s">
        <v>908</v>
      </c>
      <c r="B613" t="s">
        <v>580</v>
      </c>
      <c r="C613" t="s">
        <v>909</v>
      </c>
      <c r="D613" t="s">
        <v>728</v>
      </c>
      <c r="E613" t="s">
        <v>618</v>
      </c>
      <c r="F613" t="s">
        <v>597</v>
      </c>
      <c r="G613" t="s">
        <v>731</v>
      </c>
      <c r="H613" t="s">
        <v>847</v>
      </c>
      <c r="I613" t="s">
        <v>85</v>
      </c>
      <c r="J613" t="s">
        <v>247</v>
      </c>
      <c r="K613" t="s">
        <v>348</v>
      </c>
      <c r="L613" t="s">
        <v>606</v>
      </c>
      <c r="M613">
        <v>0</v>
      </c>
      <c r="N613">
        <v>0.08</v>
      </c>
      <c r="O613" t="s">
        <v>927</v>
      </c>
    </row>
    <row r="614" spans="1:15" hidden="1" x14ac:dyDescent="0.35">
      <c r="A614" t="s">
        <v>908</v>
      </c>
      <c r="B614" t="s">
        <v>580</v>
      </c>
      <c r="C614" t="s">
        <v>909</v>
      </c>
      <c r="D614" t="s">
        <v>728</v>
      </c>
      <c r="E614" t="s">
        <v>618</v>
      </c>
      <c r="F614" t="s">
        <v>597</v>
      </c>
      <c r="G614" t="s">
        <v>731</v>
      </c>
      <c r="H614" t="s">
        <v>848</v>
      </c>
      <c r="I614" t="s">
        <v>149</v>
      </c>
      <c r="J614" t="s">
        <v>315</v>
      </c>
      <c r="K614" t="s">
        <v>348</v>
      </c>
      <c r="L614" t="s">
        <v>606</v>
      </c>
      <c r="M614">
        <v>0</v>
      </c>
      <c r="N614">
        <v>0.08</v>
      </c>
      <c r="O614" t="s">
        <v>927</v>
      </c>
    </row>
    <row r="615" spans="1:15" hidden="1" x14ac:dyDescent="0.35">
      <c r="A615" t="s">
        <v>908</v>
      </c>
      <c r="B615" t="s">
        <v>580</v>
      </c>
      <c r="C615" t="s">
        <v>909</v>
      </c>
      <c r="D615" t="s">
        <v>728</v>
      </c>
      <c r="E615" t="s">
        <v>618</v>
      </c>
      <c r="F615" t="s">
        <v>597</v>
      </c>
      <c r="G615" t="s">
        <v>731</v>
      </c>
      <c r="H615" t="s">
        <v>849</v>
      </c>
      <c r="I615" t="s">
        <v>157</v>
      </c>
      <c r="J615" t="s">
        <v>326</v>
      </c>
      <c r="K615" t="s">
        <v>348</v>
      </c>
      <c r="L615" t="s">
        <v>606</v>
      </c>
      <c r="M615">
        <v>0</v>
      </c>
      <c r="N615">
        <v>8.6E-3</v>
      </c>
      <c r="O615" t="s">
        <v>927</v>
      </c>
    </row>
    <row r="616" spans="1:15" hidden="1" x14ac:dyDescent="0.35">
      <c r="A616" t="s">
        <v>908</v>
      </c>
      <c r="B616" t="s">
        <v>580</v>
      </c>
      <c r="C616" t="s">
        <v>909</v>
      </c>
      <c r="D616" t="s">
        <v>728</v>
      </c>
      <c r="E616" t="s">
        <v>618</v>
      </c>
      <c r="F616" t="s">
        <v>597</v>
      </c>
      <c r="G616" t="s">
        <v>731</v>
      </c>
      <c r="H616" t="s">
        <v>850</v>
      </c>
      <c r="I616" t="s">
        <v>473</v>
      </c>
      <c r="J616" t="s">
        <v>298</v>
      </c>
      <c r="K616" t="s">
        <v>348</v>
      </c>
      <c r="L616" t="s">
        <v>606</v>
      </c>
      <c r="M616">
        <v>0</v>
      </c>
      <c r="N616">
        <v>1.6E-2</v>
      </c>
      <c r="O616" t="s">
        <v>927</v>
      </c>
    </row>
    <row r="617" spans="1:15" hidden="1" x14ac:dyDescent="0.35">
      <c r="A617" t="s">
        <v>908</v>
      </c>
      <c r="B617" t="s">
        <v>580</v>
      </c>
      <c r="C617" t="s">
        <v>909</v>
      </c>
      <c r="D617" t="s">
        <v>728</v>
      </c>
      <c r="E617" t="s">
        <v>618</v>
      </c>
      <c r="F617" t="s">
        <v>597</v>
      </c>
      <c r="G617" t="s">
        <v>731</v>
      </c>
      <c r="H617" t="s">
        <v>851</v>
      </c>
      <c r="I617" t="s">
        <v>133</v>
      </c>
      <c r="J617" t="s">
        <v>297</v>
      </c>
      <c r="K617" t="s">
        <v>348</v>
      </c>
      <c r="L617" t="s">
        <v>606</v>
      </c>
      <c r="M617">
        <v>0</v>
      </c>
      <c r="N617">
        <v>1.4999999999999999E-2</v>
      </c>
      <c r="O617" t="s">
        <v>927</v>
      </c>
    </row>
    <row r="618" spans="1:15" hidden="1" x14ac:dyDescent="0.35">
      <c r="A618" t="s">
        <v>908</v>
      </c>
      <c r="B618" t="s">
        <v>580</v>
      </c>
      <c r="C618" t="s">
        <v>909</v>
      </c>
      <c r="D618" t="s">
        <v>728</v>
      </c>
      <c r="E618" t="s">
        <v>618</v>
      </c>
      <c r="F618" t="s">
        <v>597</v>
      </c>
      <c r="G618" t="s">
        <v>731</v>
      </c>
      <c r="H618" t="s">
        <v>852</v>
      </c>
      <c r="I618" t="s">
        <v>99</v>
      </c>
      <c r="J618" t="s">
        <v>262</v>
      </c>
      <c r="K618" t="s">
        <v>348</v>
      </c>
      <c r="L618" t="s">
        <v>606</v>
      </c>
      <c r="M618">
        <v>0</v>
      </c>
      <c r="N618">
        <v>0.22600000000000001</v>
      </c>
      <c r="O618" t="s">
        <v>927</v>
      </c>
    </row>
    <row r="619" spans="1:15" hidden="1" x14ac:dyDescent="0.35">
      <c r="A619" t="s">
        <v>908</v>
      </c>
      <c r="B619" t="s">
        <v>580</v>
      </c>
      <c r="C619" t="s">
        <v>909</v>
      </c>
      <c r="D619" t="s">
        <v>728</v>
      </c>
      <c r="E619" t="s">
        <v>618</v>
      </c>
      <c r="F619" t="s">
        <v>597</v>
      </c>
      <c r="G619" t="s">
        <v>731</v>
      </c>
      <c r="H619" t="s">
        <v>853</v>
      </c>
      <c r="I619" t="s">
        <v>118</v>
      </c>
      <c r="J619" t="s">
        <v>282</v>
      </c>
      <c r="K619" t="s">
        <v>348</v>
      </c>
      <c r="L619" t="s">
        <v>606</v>
      </c>
      <c r="M619">
        <v>0</v>
      </c>
      <c r="N619">
        <v>2.5000000000000001E-2</v>
      </c>
      <c r="O619" t="s">
        <v>927</v>
      </c>
    </row>
    <row r="620" spans="1:15" hidden="1" x14ac:dyDescent="0.35">
      <c r="A620" t="s">
        <v>908</v>
      </c>
      <c r="B620" t="s">
        <v>580</v>
      </c>
      <c r="C620" t="s">
        <v>909</v>
      </c>
      <c r="D620" t="s">
        <v>728</v>
      </c>
      <c r="E620" t="s">
        <v>618</v>
      </c>
      <c r="F620" t="s">
        <v>597</v>
      </c>
      <c r="G620" t="s">
        <v>731</v>
      </c>
      <c r="H620" t="s">
        <v>854</v>
      </c>
      <c r="I620" t="s">
        <v>144</v>
      </c>
      <c r="J620" t="s">
        <v>310</v>
      </c>
      <c r="K620" t="s">
        <v>348</v>
      </c>
      <c r="L620" t="s">
        <v>606</v>
      </c>
      <c r="M620">
        <v>0</v>
      </c>
      <c r="N620">
        <v>0.26400000000000001</v>
      </c>
      <c r="O620" t="s">
        <v>927</v>
      </c>
    </row>
    <row r="621" spans="1:15" hidden="1" x14ac:dyDescent="0.35">
      <c r="A621" t="s">
        <v>908</v>
      </c>
      <c r="B621" t="s">
        <v>580</v>
      </c>
      <c r="C621" t="s">
        <v>909</v>
      </c>
      <c r="D621" t="s">
        <v>728</v>
      </c>
      <c r="E621" t="s">
        <v>618</v>
      </c>
      <c r="F621" t="s">
        <v>596</v>
      </c>
      <c r="G621" t="s">
        <v>729</v>
      </c>
      <c r="H621" t="s">
        <v>855</v>
      </c>
      <c r="I621" t="s">
        <v>171</v>
      </c>
      <c r="J621" t="s">
        <v>340</v>
      </c>
      <c r="K621" t="s">
        <v>349</v>
      </c>
      <c r="M621">
        <v>7.0000000000000007E-2</v>
      </c>
      <c r="N621">
        <v>0.08</v>
      </c>
      <c r="O621" t="s">
        <v>927</v>
      </c>
    </row>
    <row r="622" spans="1:15" hidden="1" x14ac:dyDescent="0.35">
      <c r="A622" t="s">
        <v>908</v>
      </c>
      <c r="B622" t="s">
        <v>580</v>
      </c>
      <c r="C622" t="s">
        <v>909</v>
      </c>
      <c r="D622" t="s">
        <v>728</v>
      </c>
      <c r="E622" t="s">
        <v>618</v>
      </c>
      <c r="F622" t="s">
        <v>597</v>
      </c>
      <c r="G622" t="s">
        <v>731</v>
      </c>
      <c r="H622" t="s">
        <v>856</v>
      </c>
      <c r="I622" t="s">
        <v>166</v>
      </c>
      <c r="J622" t="s">
        <v>335</v>
      </c>
      <c r="K622" t="s">
        <v>348</v>
      </c>
      <c r="L622" t="s">
        <v>606</v>
      </c>
      <c r="M622">
        <v>0</v>
      </c>
      <c r="N622">
        <v>0.08</v>
      </c>
      <c r="O622" t="s">
        <v>927</v>
      </c>
    </row>
    <row r="623" spans="1:15" hidden="1" x14ac:dyDescent="0.35">
      <c r="A623" t="s">
        <v>908</v>
      </c>
      <c r="B623" t="s">
        <v>580</v>
      </c>
      <c r="C623" t="s">
        <v>909</v>
      </c>
      <c r="D623" t="s">
        <v>728</v>
      </c>
      <c r="E623" t="s">
        <v>618</v>
      </c>
      <c r="F623" t="s">
        <v>596</v>
      </c>
      <c r="G623" t="s">
        <v>729</v>
      </c>
      <c r="H623" t="s">
        <v>857</v>
      </c>
      <c r="I623" t="s">
        <v>24</v>
      </c>
      <c r="J623" t="s">
        <v>193</v>
      </c>
      <c r="K623" t="s">
        <v>348</v>
      </c>
      <c r="L623" t="s">
        <v>606</v>
      </c>
      <c r="M623">
        <v>0</v>
      </c>
      <c r="N623">
        <v>1.6</v>
      </c>
      <c r="O623" t="s">
        <v>927</v>
      </c>
    </row>
    <row r="624" spans="1:15" hidden="1" x14ac:dyDescent="0.35">
      <c r="A624" t="s">
        <v>908</v>
      </c>
      <c r="B624" t="s">
        <v>580</v>
      </c>
      <c r="C624" t="s">
        <v>909</v>
      </c>
      <c r="D624" t="s">
        <v>728</v>
      </c>
      <c r="E624" t="s">
        <v>618</v>
      </c>
      <c r="F624" t="s">
        <v>597</v>
      </c>
      <c r="G624" t="s">
        <v>731</v>
      </c>
      <c r="H624" t="s">
        <v>858</v>
      </c>
      <c r="I624" t="s">
        <v>516</v>
      </c>
      <c r="J624" t="s">
        <v>271</v>
      </c>
      <c r="K624" t="s">
        <v>348</v>
      </c>
      <c r="L624" t="s">
        <v>606</v>
      </c>
      <c r="M624">
        <v>0</v>
      </c>
      <c r="N624">
        <v>9.4000000000000004E-3</v>
      </c>
      <c r="O624" t="s">
        <v>927</v>
      </c>
    </row>
    <row r="625" spans="1:15" hidden="1" x14ac:dyDescent="0.35">
      <c r="A625" t="s">
        <v>908</v>
      </c>
      <c r="B625" t="s">
        <v>580</v>
      </c>
      <c r="C625" t="s">
        <v>909</v>
      </c>
      <c r="D625" t="s">
        <v>728</v>
      </c>
      <c r="E625" t="s">
        <v>618</v>
      </c>
      <c r="F625" t="s">
        <v>596</v>
      </c>
      <c r="G625" t="s">
        <v>729</v>
      </c>
      <c r="H625" t="s">
        <v>859</v>
      </c>
      <c r="I625" t="s">
        <v>17</v>
      </c>
      <c r="J625" t="s">
        <v>187</v>
      </c>
      <c r="K625" t="s">
        <v>349</v>
      </c>
      <c r="M625">
        <v>0.09</v>
      </c>
      <c r="N625">
        <v>0.02</v>
      </c>
      <c r="O625" t="s">
        <v>927</v>
      </c>
    </row>
    <row r="626" spans="1:15" hidden="1" x14ac:dyDescent="0.35">
      <c r="A626" t="s">
        <v>908</v>
      </c>
      <c r="B626" t="s">
        <v>580</v>
      </c>
      <c r="C626" t="s">
        <v>909</v>
      </c>
      <c r="D626" t="s">
        <v>728</v>
      </c>
      <c r="E626" t="s">
        <v>618</v>
      </c>
      <c r="F626" t="s">
        <v>597</v>
      </c>
      <c r="G626" t="s">
        <v>731</v>
      </c>
      <c r="H626" t="s">
        <v>860</v>
      </c>
      <c r="I626" t="s">
        <v>158</v>
      </c>
      <c r="J626" t="s">
        <v>327</v>
      </c>
      <c r="K626" t="s">
        <v>348</v>
      </c>
      <c r="L626" t="s">
        <v>606</v>
      </c>
      <c r="M626">
        <v>0</v>
      </c>
      <c r="N626">
        <v>1.2999999999999999E-2</v>
      </c>
      <c r="O626" t="s">
        <v>927</v>
      </c>
    </row>
    <row r="627" spans="1:15" hidden="1" x14ac:dyDescent="0.35">
      <c r="A627" t="s">
        <v>908</v>
      </c>
      <c r="B627" t="s">
        <v>580</v>
      </c>
      <c r="C627" t="s">
        <v>909</v>
      </c>
      <c r="D627" t="s">
        <v>728</v>
      </c>
      <c r="E627" t="s">
        <v>618</v>
      </c>
      <c r="F627" t="s">
        <v>597</v>
      </c>
      <c r="G627" t="s">
        <v>731</v>
      </c>
      <c r="H627" t="s">
        <v>861</v>
      </c>
      <c r="I627" t="s">
        <v>119</v>
      </c>
      <c r="J627" t="s">
        <v>283</v>
      </c>
      <c r="K627" t="s">
        <v>348</v>
      </c>
      <c r="L627" t="s">
        <v>606</v>
      </c>
      <c r="M627">
        <v>0</v>
      </c>
      <c r="N627">
        <v>3.1E-2</v>
      </c>
      <c r="O627" t="s">
        <v>927</v>
      </c>
    </row>
    <row r="628" spans="1:15" hidden="1" x14ac:dyDescent="0.35">
      <c r="A628" t="s">
        <v>908</v>
      </c>
      <c r="B628" t="s">
        <v>580</v>
      </c>
      <c r="C628" t="s">
        <v>909</v>
      </c>
      <c r="D628" t="s">
        <v>728</v>
      </c>
      <c r="E628" t="s">
        <v>618</v>
      </c>
      <c r="F628" t="s">
        <v>596</v>
      </c>
      <c r="G628" t="s">
        <v>729</v>
      </c>
      <c r="H628" t="s">
        <v>862</v>
      </c>
      <c r="I628" t="s">
        <v>21</v>
      </c>
      <c r="J628" t="s">
        <v>190</v>
      </c>
      <c r="K628" t="s">
        <v>348</v>
      </c>
      <c r="L628" t="s">
        <v>606</v>
      </c>
      <c r="M628">
        <v>0</v>
      </c>
      <c r="N628">
        <v>0.16</v>
      </c>
      <c r="O628" t="s">
        <v>927</v>
      </c>
    </row>
    <row r="629" spans="1:15" hidden="1" x14ac:dyDescent="0.35">
      <c r="A629" t="s">
        <v>908</v>
      </c>
      <c r="B629" t="s">
        <v>580</v>
      </c>
      <c r="C629" t="s">
        <v>909</v>
      </c>
      <c r="D629" t="s">
        <v>728</v>
      </c>
      <c r="E629" t="s">
        <v>618</v>
      </c>
      <c r="F629" t="s">
        <v>597</v>
      </c>
      <c r="G629" t="s">
        <v>731</v>
      </c>
      <c r="H629" t="s">
        <v>863</v>
      </c>
      <c r="I629" t="s">
        <v>96</v>
      </c>
      <c r="J629" t="s">
        <v>259</v>
      </c>
      <c r="K629" t="s">
        <v>348</v>
      </c>
      <c r="L629" t="s">
        <v>606</v>
      </c>
      <c r="M629">
        <v>0</v>
      </c>
      <c r="N629">
        <v>0.188</v>
      </c>
      <c r="O629" t="s">
        <v>927</v>
      </c>
    </row>
    <row r="630" spans="1:15" hidden="1" x14ac:dyDescent="0.35">
      <c r="A630" t="s">
        <v>908</v>
      </c>
      <c r="B630" t="s">
        <v>580</v>
      </c>
      <c r="C630" t="s">
        <v>909</v>
      </c>
      <c r="D630" t="s">
        <v>728</v>
      </c>
      <c r="E630" t="s">
        <v>618</v>
      </c>
      <c r="F630" t="s">
        <v>597</v>
      </c>
      <c r="G630" t="s">
        <v>731</v>
      </c>
      <c r="H630" t="s">
        <v>864</v>
      </c>
      <c r="I630" t="s">
        <v>71</v>
      </c>
      <c r="J630" t="s">
        <v>233</v>
      </c>
      <c r="K630" t="s">
        <v>349</v>
      </c>
      <c r="L630" t="s">
        <v>607</v>
      </c>
      <c r="M630">
        <v>2.3600000000000001E-3</v>
      </c>
      <c r="N630">
        <v>0.08</v>
      </c>
      <c r="O630" t="s">
        <v>927</v>
      </c>
    </row>
    <row r="631" spans="1:15" hidden="1" x14ac:dyDescent="0.35">
      <c r="A631" t="s">
        <v>908</v>
      </c>
      <c r="B631" t="s">
        <v>580</v>
      </c>
      <c r="C631" t="s">
        <v>909</v>
      </c>
      <c r="D631" t="s">
        <v>728</v>
      </c>
      <c r="E631" t="s">
        <v>618</v>
      </c>
      <c r="F631" t="s">
        <v>597</v>
      </c>
      <c r="G631" t="s">
        <v>731</v>
      </c>
      <c r="H631" t="s">
        <v>865</v>
      </c>
      <c r="I631" t="s">
        <v>109</v>
      </c>
      <c r="J631" t="s">
        <v>273</v>
      </c>
      <c r="K631" t="s">
        <v>348</v>
      </c>
      <c r="L631" t="s">
        <v>606</v>
      </c>
      <c r="M631">
        <v>0</v>
      </c>
      <c r="N631">
        <v>0.15</v>
      </c>
      <c r="O631" t="s">
        <v>927</v>
      </c>
    </row>
    <row r="632" spans="1:15" hidden="1" x14ac:dyDescent="0.35">
      <c r="A632" t="s">
        <v>908</v>
      </c>
      <c r="B632" t="s">
        <v>580</v>
      </c>
      <c r="C632" t="s">
        <v>909</v>
      </c>
      <c r="D632" t="s">
        <v>728</v>
      </c>
      <c r="E632" t="s">
        <v>618</v>
      </c>
      <c r="F632" t="s">
        <v>597</v>
      </c>
      <c r="G632" t="s">
        <v>731</v>
      </c>
      <c r="H632" t="s">
        <v>866</v>
      </c>
      <c r="I632" t="s">
        <v>97</v>
      </c>
      <c r="J632" t="s">
        <v>260</v>
      </c>
      <c r="K632" t="s">
        <v>348</v>
      </c>
      <c r="L632" t="s">
        <v>606</v>
      </c>
      <c r="M632">
        <v>0</v>
      </c>
      <c r="N632">
        <v>0.16800000000000001</v>
      </c>
      <c r="O632" t="s">
        <v>927</v>
      </c>
    </row>
    <row r="633" spans="1:15" hidden="1" x14ac:dyDescent="0.35">
      <c r="A633" t="s">
        <v>908</v>
      </c>
      <c r="B633" t="s">
        <v>580</v>
      </c>
      <c r="C633" t="s">
        <v>909</v>
      </c>
      <c r="D633" t="s">
        <v>728</v>
      </c>
      <c r="E633" t="s">
        <v>618</v>
      </c>
      <c r="F633" t="s">
        <v>597</v>
      </c>
      <c r="G633" t="s">
        <v>731</v>
      </c>
      <c r="H633" t="s">
        <v>867</v>
      </c>
      <c r="I633" t="s">
        <v>142</v>
      </c>
      <c r="J633" t="s">
        <v>308</v>
      </c>
      <c r="K633" t="s">
        <v>348</v>
      </c>
      <c r="L633" t="s">
        <v>606</v>
      </c>
      <c r="M633">
        <v>0</v>
      </c>
      <c r="N633">
        <v>0.08</v>
      </c>
      <c r="O633" t="s">
        <v>927</v>
      </c>
    </row>
    <row r="634" spans="1:15" hidden="1" x14ac:dyDescent="0.35">
      <c r="A634" t="s">
        <v>908</v>
      </c>
      <c r="B634" t="s">
        <v>580</v>
      </c>
      <c r="C634" t="s">
        <v>909</v>
      </c>
      <c r="D634" t="s">
        <v>728</v>
      </c>
      <c r="E634" t="s">
        <v>618</v>
      </c>
      <c r="F634" t="s">
        <v>596</v>
      </c>
      <c r="G634" t="s">
        <v>729</v>
      </c>
      <c r="H634" t="s">
        <v>868</v>
      </c>
      <c r="I634" t="s">
        <v>25</v>
      </c>
      <c r="J634" t="s">
        <v>194</v>
      </c>
      <c r="K634" t="s">
        <v>348</v>
      </c>
      <c r="L634" t="s">
        <v>606</v>
      </c>
      <c r="M634">
        <v>0</v>
      </c>
      <c r="N634">
        <v>0.16</v>
      </c>
      <c r="O634" t="s">
        <v>927</v>
      </c>
    </row>
    <row r="635" spans="1:15" hidden="1" x14ac:dyDescent="0.35">
      <c r="A635" t="s">
        <v>908</v>
      </c>
      <c r="B635" t="s">
        <v>580</v>
      </c>
      <c r="C635" t="s">
        <v>909</v>
      </c>
      <c r="D635" t="s">
        <v>728</v>
      </c>
      <c r="E635" t="s">
        <v>618</v>
      </c>
      <c r="F635" t="s">
        <v>597</v>
      </c>
      <c r="G635" t="s">
        <v>731</v>
      </c>
      <c r="H635" t="s">
        <v>869</v>
      </c>
      <c r="I635" t="s">
        <v>159</v>
      </c>
      <c r="J635" t="s">
        <v>328</v>
      </c>
      <c r="K635" t="s">
        <v>348</v>
      </c>
      <c r="L635" t="s">
        <v>606</v>
      </c>
      <c r="M635">
        <v>0</v>
      </c>
      <c r="N635">
        <v>1.7000000000000001E-2</v>
      </c>
      <c r="O635" t="s">
        <v>927</v>
      </c>
    </row>
    <row r="636" spans="1:15" hidden="1" x14ac:dyDescent="0.35">
      <c r="A636" t="s">
        <v>908</v>
      </c>
      <c r="B636" t="s">
        <v>580</v>
      </c>
      <c r="C636" t="s">
        <v>909</v>
      </c>
      <c r="D636" t="s">
        <v>728</v>
      </c>
      <c r="E636" t="s">
        <v>618</v>
      </c>
      <c r="F636" t="s">
        <v>597</v>
      </c>
      <c r="G636" t="s">
        <v>731</v>
      </c>
      <c r="H636" t="s">
        <v>870</v>
      </c>
      <c r="I636" t="s">
        <v>135</v>
      </c>
      <c r="J636" t="s">
        <v>301</v>
      </c>
      <c r="K636" t="s">
        <v>348</v>
      </c>
      <c r="L636" t="s">
        <v>606</v>
      </c>
      <c r="M636">
        <v>0</v>
      </c>
      <c r="N636">
        <v>2.5999999999999999E-2</v>
      </c>
      <c r="O636" t="s">
        <v>927</v>
      </c>
    </row>
    <row r="637" spans="1:15" hidden="1" x14ac:dyDescent="0.35">
      <c r="A637" t="s">
        <v>908</v>
      </c>
      <c r="B637" t="s">
        <v>580</v>
      </c>
      <c r="C637" t="s">
        <v>909</v>
      </c>
      <c r="D637" t="s">
        <v>728</v>
      </c>
      <c r="E637" t="s">
        <v>618</v>
      </c>
      <c r="F637" t="s">
        <v>597</v>
      </c>
      <c r="G637" t="s">
        <v>731</v>
      </c>
      <c r="H637" t="s">
        <v>871</v>
      </c>
      <c r="I637" t="s">
        <v>718</v>
      </c>
      <c r="J637" t="s">
        <v>255</v>
      </c>
      <c r="K637" t="s">
        <v>348</v>
      </c>
      <c r="L637" t="s">
        <v>606</v>
      </c>
      <c r="M637">
        <v>0</v>
      </c>
      <c r="N637">
        <v>1.0999999999999999E-2</v>
      </c>
      <c r="O637" t="s">
        <v>927</v>
      </c>
    </row>
    <row r="638" spans="1:15" hidden="1" x14ac:dyDescent="0.35">
      <c r="A638" t="s">
        <v>908</v>
      </c>
      <c r="B638" t="s">
        <v>580</v>
      </c>
      <c r="C638" t="s">
        <v>909</v>
      </c>
      <c r="D638" t="s">
        <v>728</v>
      </c>
      <c r="E638" t="s">
        <v>618</v>
      </c>
      <c r="F638" t="s">
        <v>596</v>
      </c>
      <c r="G638" t="s">
        <v>729</v>
      </c>
      <c r="H638" t="s">
        <v>872</v>
      </c>
      <c r="I638" t="s">
        <v>18</v>
      </c>
      <c r="J638" t="s">
        <v>188</v>
      </c>
      <c r="K638" t="s">
        <v>349</v>
      </c>
      <c r="M638">
        <v>0.17</v>
      </c>
      <c r="N638">
        <v>0.02</v>
      </c>
      <c r="O638" t="s">
        <v>927</v>
      </c>
    </row>
    <row r="639" spans="1:15" hidden="1" x14ac:dyDescent="0.35">
      <c r="A639" t="s">
        <v>908</v>
      </c>
      <c r="B639" t="s">
        <v>580</v>
      </c>
      <c r="C639" t="s">
        <v>909</v>
      </c>
      <c r="D639" t="s">
        <v>728</v>
      </c>
      <c r="E639" t="s">
        <v>618</v>
      </c>
      <c r="F639" t="s">
        <v>597</v>
      </c>
      <c r="G639" t="s">
        <v>731</v>
      </c>
      <c r="H639" t="s">
        <v>873</v>
      </c>
      <c r="I639" t="s">
        <v>160</v>
      </c>
      <c r="J639" t="s">
        <v>329</v>
      </c>
      <c r="K639" t="s">
        <v>348</v>
      </c>
      <c r="L639" t="s">
        <v>606</v>
      </c>
      <c r="M639">
        <v>0</v>
      </c>
      <c r="N639">
        <v>0.08</v>
      </c>
      <c r="O639" t="s">
        <v>927</v>
      </c>
    </row>
    <row r="640" spans="1:15" hidden="1" x14ac:dyDescent="0.35">
      <c r="A640" t="s">
        <v>908</v>
      </c>
      <c r="B640" t="s">
        <v>580</v>
      </c>
      <c r="C640" t="s">
        <v>909</v>
      </c>
      <c r="D640" t="s">
        <v>728</v>
      </c>
      <c r="E640" t="s">
        <v>618</v>
      </c>
      <c r="F640" t="s">
        <v>597</v>
      </c>
      <c r="G640" t="s">
        <v>731</v>
      </c>
      <c r="H640" t="s">
        <v>874</v>
      </c>
      <c r="I640" t="s">
        <v>147</v>
      </c>
      <c r="J640" t="s">
        <v>313</v>
      </c>
      <c r="K640" t="s">
        <v>348</v>
      </c>
      <c r="L640" t="s">
        <v>606</v>
      </c>
      <c r="M640">
        <v>0</v>
      </c>
      <c r="N640">
        <v>0.08</v>
      </c>
      <c r="O640" t="s">
        <v>927</v>
      </c>
    </row>
    <row r="641" spans="1:15" hidden="1" x14ac:dyDescent="0.35">
      <c r="A641" t="s">
        <v>908</v>
      </c>
      <c r="B641" t="s">
        <v>580</v>
      </c>
      <c r="C641" t="s">
        <v>909</v>
      </c>
      <c r="D641" t="s">
        <v>728</v>
      </c>
      <c r="E641" t="s">
        <v>618</v>
      </c>
      <c r="F641" t="s">
        <v>597</v>
      </c>
      <c r="G641" t="s">
        <v>731</v>
      </c>
      <c r="H641" t="s">
        <v>875</v>
      </c>
      <c r="I641" t="s">
        <v>86</v>
      </c>
      <c r="J641" t="s">
        <v>248</v>
      </c>
      <c r="K641" t="s">
        <v>348</v>
      </c>
      <c r="L641" t="s">
        <v>606</v>
      </c>
      <c r="M641">
        <v>0</v>
      </c>
      <c r="N641">
        <v>0.192</v>
      </c>
      <c r="O641" t="s">
        <v>927</v>
      </c>
    </row>
    <row r="642" spans="1:15" hidden="1" x14ac:dyDescent="0.35">
      <c r="A642" t="s">
        <v>908</v>
      </c>
      <c r="B642" t="s">
        <v>580</v>
      </c>
      <c r="C642" t="s">
        <v>909</v>
      </c>
      <c r="D642" t="s">
        <v>728</v>
      </c>
      <c r="E642" t="s">
        <v>618</v>
      </c>
      <c r="F642" t="s">
        <v>597</v>
      </c>
      <c r="G642" t="s">
        <v>731</v>
      </c>
      <c r="H642" t="s">
        <v>876</v>
      </c>
      <c r="I642" t="s">
        <v>145</v>
      </c>
      <c r="J642" t="s">
        <v>311</v>
      </c>
      <c r="K642" t="s">
        <v>348</v>
      </c>
      <c r="L642" t="s">
        <v>606</v>
      </c>
      <c r="M642">
        <v>0</v>
      </c>
      <c r="N642">
        <v>1.6E-2</v>
      </c>
      <c r="O642" t="s">
        <v>927</v>
      </c>
    </row>
    <row r="643" spans="1:15" hidden="1" x14ac:dyDescent="0.35">
      <c r="A643" t="s">
        <v>908</v>
      </c>
      <c r="B643" t="s">
        <v>580</v>
      </c>
      <c r="C643" t="s">
        <v>909</v>
      </c>
      <c r="D643" t="s">
        <v>728</v>
      </c>
      <c r="E643" t="s">
        <v>618</v>
      </c>
      <c r="F643" t="s">
        <v>597</v>
      </c>
      <c r="G643" t="s">
        <v>731</v>
      </c>
      <c r="H643" t="s">
        <v>877</v>
      </c>
      <c r="I643" t="s">
        <v>148</v>
      </c>
      <c r="J643" t="s">
        <v>314</v>
      </c>
      <c r="K643" t="s">
        <v>348</v>
      </c>
      <c r="L643" t="s">
        <v>606</v>
      </c>
      <c r="M643">
        <v>0</v>
      </c>
      <c r="N643">
        <v>9.7000000000000003E-2</v>
      </c>
      <c r="O643" t="s">
        <v>927</v>
      </c>
    </row>
    <row r="644" spans="1:15" hidden="1" x14ac:dyDescent="0.35">
      <c r="A644" t="s">
        <v>908</v>
      </c>
      <c r="B644" t="s">
        <v>580</v>
      </c>
      <c r="C644" t="s">
        <v>909</v>
      </c>
      <c r="D644" t="s">
        <v>728</v>
      </c>
      <c r="E644" t="s">
        <v>618</v>
      </c>
      <c r="F644" t="s">
        <v>597</v>
      </c>
      <c r="G644" t="s">
        <v>731</v>
      </c>
      <c r="H644" t="s">
        <v>878</v>
      </c>
      <c r="I644" t="s">
        <v>126</v>
      </c>
      <c r="J644" t="s">
        <v>290</v>
      </c>
      <c r="K644" t="s">
        <v>348</v>
      </c>
      <c r="L644" t="s">
        <v>606</v>
      </c>
      <c r="M644">
        <v>0</v>
      </c>
      <c r="N644">
        <v>6.5000000000000002E-2</v>
      </c>
      <c r="O644" t="s">
        <v>927</v>
      </c>
    </row>
    <row r="645" spans="1:15" hidden="1" x14ac:dyDescent="0.35">
      <c r="A645" t="s">
        <v>908</v>
      </c>
      <c r="B645" t="s">
        <v>580</v>
      </c>
      <c r="C645" t="s">
        <v>909</v>
      </c>
      <c r="D645" t="s">
        <v>728</v>
      </c>
      <c r="E645" t="s">
        <v>618</v>
      </c>
      <c r="F645" t="s">
        <v>597</v>
      </c>
      <c r="G645" t="s">
        <v>731</v>
      </c>
      <c r="H645" t="s">
        <v>879</v>
      </c>
      <c r="I645" t="s">
        <v>104</v>
      </c>
      <c r="J645" t="s">
        <v>267</v>
      </c>
      <c r="K645" t="s">
        <v>348</v>
      </c>
      <c r="L645" t="s">
        <v>606</v>
      </c>
      <c r="M645">
        <v>0</v>
      </c>
      <c r="N645">
        <v>0.104</v>
      </c>
      <c r="O645" t="s">
        <v>927</v>
      </c>
    </row>
    <row r="646" spans="1:15" hidden="1" x14ac:dyDescent="0.35">
      <c r="A646" t="s">
        <v>908</v>
      </c>
      <c r="B646" t="s">
        <v>580</v>
      </c>
      <c r="C646" t="s">
        <v>909</v>
      </c>
      <c r="D646" t="s">
        <v>728</v>
      </c>
      <c r="E646" t="s">
        <v>618</v>
      </c>
      <c r="F646" t="s">
        <v>597</v>
      </c>
      <c r="G646" t="s">
        <v>731</v>
      </c>
      <c r="H646" t="s">
        <v>880</v>
      </c>
      <c r="I646" t="s">
        <v>87</v>
      </c>
      <c r="J646" t="s">
        <v>249</v>
      </c>
      <c r="K646" t="s">
        <v>348</v>
      </c>
      <c r="L646" t="s">
        <v>606</v>
      </c>
      <c r="M646">
        <v>0</v>
      </c>
      <c r="N646">
        <v>2.5999999999999999E-2</v>
      </c>
      <c r="O646" t="s">
        <v>927</v>
      </c>
    </row>
    <row r="647" spans="1:15" hidden="1" x14ac:dyDescent="0.35">
      <c r="A647" t="s">
        <v>908</v>
      </c>
      <c r="B647" t="s">
        <v>580</v>
      </c>
      <c r="C647" t="s">
        <v>909</v>
      </c>
      <c r="D647" t="s">
        <v>728</v>
      </c>
      <c r="E647" t="s">
        <v>618</v>
      </c>
      <c r="F647" t="s">
        <v>597</v>
      </c>
      <c r="G647" t="s">
        <v>731</v>
      </c>
      <c r="H647" t="s">
        <v>881</v>
      </c>
      <c r="I647" t="s">
        <v>163</v>
      </c>
      <c r="J647" t="s">
        <v>332</v>
      </c>
      <c r="K647" t="s">
        <v>348</v>
      </c>
      <c r="L647" t="s">
        <v>606</v>
      </c>
      <c r="M647">
        <v>0</v>
      </c>
      <c r="N647">
        <v>0.27</v>
      </c>
      <c r="O647" t="s">
        <v>927</v>
      </c>
    </row>
    <row r="648" spans="1:15" hidden="1" x14ac:dyDescent="0.35">
      <c r="A648" t="s">
        <v>908</v>
      </c>
      <c r="B648" t="s">
        <v>580</v>
      </c>
      <c r="C648" t="s">
        <v>909</v>
      </c>
      <c r="D648" t="s">
        <v>728</v>
      </c>
      <c r="E648" t="s">
        <v>618</v>
      </c>
      <c r="F648" t="s">
        <v>597</v>
      </c>
      <c r="G648" t="s">
        <v>731</v>
      </c>
      <c r="H648" t="s">
        <v>882</v>
      </c>
      <c r="I648" t="s">
        <v>101</v>
      </c>
      <c r="J648" t="s">
        <v>264</v>
      </c>
      <c r="K648" t="s">
        <v>348</v>
      </c>
      <c r="L648" t="s">
        <v>606</v>
      </c>
      <c r="M648">
        <v>0</v>
      </c>
      <c r="N648">
        <v>1.7999999999999999E-2</v>
      </c>
      <c r="O648" t="s">
        <v>927</v>
      </c>
    </row>
    <row r="649" spans="1:15" hidden="1" x14ac:dyDescent="0.35">
      <c r="A649" t="s">
        <v>908</v>
      </c>
      <c r="B649" t="s">
        <v>580</v>
      </c>
      <c r="C649" t="s">
        <v>909</v>
      </c>
      <c r="D649" t="s">
        <v>728</v>
      </c>
      <c r="E649" t="s">
        <v>618</v>
      </c>
      <c r="F649" t="s">
        <v>596</v>
      </c>
      <c r="G649" t="s">
        <v>729</v>
      </c>
      <c r="H649" t="s">
        <v>883</v>
      </c>
      <c r="I649" t="s">
        <v>19</v>
      </c>
      <c r="J649" t="s">
        <v>599</v>
      </c>
      <c r="K649" t="s">
        <v>348</v>
      </c>
      <c r="L649" t="s">
        <v>606</v>
      </c>
      <c r="M649">
        <v>0</v>
      </c>
      <c r="N649">
        <v>0.16</v>
      </c>
      <c r="O649" t="s">
        <v>927</v>
      </c>
    </row>
    <row r="650" spans="1:15" hidden="1" x14ac:dyDescent="0.35">
      <c r="A650" t="s">
        <v>908</v>
      </c>
      <c r="B650" t="s">
        <v>580</v>
      </c>
      <c r="C650" t="s">
        <v>909</v>
      </c>
      <c r="D650" t="s">
        <v>728</v>
      </c>
      <c r="E650" t="s">
        <v>618</v>
      </c>
      <c r="F650" t="s">
        <v>597</v>
      </c>
      <c r="G650" t="s">
        <v>731</v>
      </c>
      <c r="H650" t="s">
        <v>884</v>
      </c>
      <c r="I650" t="s">
        <v>117</v>
      </c>
      <c r="J650" t="s">
        <v>281</v>
      </c>
      <c r="K650" t="s">
        <v>348</v>
      </c>
      <c r="L650" t="s">
        <v>606</v>
      </c>
      <c r="M650">
        <v>0</v>
      </c>
      <c r="N650">
        <v>0.08</v>
      </c>
      <c r="O650" t="s">
        <v>927</v>
      </c>
    </row>
    <row r="651" spans="1:15" hidden="1" x14ac:dyDescent="0.35">
      <c r="A651" t="s">
        <v>908</v>
      </c>
      <c r="B651" t="s">
        <v>580</v>
      </c>
      <c r="C651" t="s">
        <v>909</v>
      </c>
      <c r="D651" t="s">
        <v>728</v>
      </c>
      <c r="E651" t="s">
        <v>618</v>
      </c>
      <c r="F651" t="s">
        <v>597</v>
      </c>
      <c r="G651" t="s">
        <v>731</v>
      </c>
      <c r="H651" t="s">
        <v>885</v>
      </c>
      <c r="I651" t="s">
        <v>88</v>
      </c>
      <c r="J651" t="s">
        <v>250</v>
      </c>
      <c r="K651" t="s">
        <v>348</v>
      </c>
      <c r="L651" t="s">
        <v>606</v>
      </c>
      <c r="M651">
        <v>0</v>
      </c>
      <c r="N651">
        <v>1.0999999999999999E-2</v>
      </c>
      <c r="O651" t="s">
        <v>927</v>
      </c>
    </row>
    <row r="652" spans="1:15" hidden="1" x14ac:dyDescent="0.35">
      <c r="A652" t="s">
        <v>908</v>
      </c>
      <c r="B652" t="s">
        <v>580</v>
      </c>
      <c r="C652" t="s">
        <v>909</v>
      </c>
      <c r="D652" t="s">
        <v>728</v>
      </c>
      <c r="E652" t="s">
        <v>618</v>
      </c>
      <c r="F652" t="s">
        <v>597</v>
      </c>
      <c r="G652" t="s">
        <v>731</v>
      </c>
      <c r="H652" t="s">
        <v>886</v>
      </c>
      <c r="I652" t="s">
        <v>131</v>
      </c>
      <c r="J652" t="s">
        <v>295</v>
      </c>
      <c r="K652" t="s">
        <v>348</v>
      </c>
      <c r="L652" t="s">
        <v>606</v>
      </c>
      <c r="M652">
        <v>0</v>
      </c>
      <c r="N652">
        <v>0.2</v>
      </c>
      <c r="O652" t="s">
        <v>927</v>
      </c>
    </row>
    <row r="653" spans="1:15" hidden="1" x14ac:dyDescent="0.35">
      <c r="A653" t="s">
        <v>908</v>
      </c>
      <c r="B653" t="s">
        <v>580</v>
      </c>
      <c r="C653" t="s">
        <v>909</v>
      </c>
      <c r="D653" t="s">
        <v>728</v>
      </c>
      <c r="E653" t="s">
        <v>618</v>
      </c>
      <c r="F653" t="s">
        <v>597</v>
      </c>
      <c r="G653" t="s">
        <v>731</v>
      </c>
      <c r="H653" t="s">
        <v>887</v>
      </c>
      <c r="I653" t="s">
        <v>136</v>
      </c>
      <c r="J653" t="s">
        <v>302</v>
      </c>
      <c r="K653" t="s">
        <v>348</v>
      </c>
      <c r="L653" t="s">
        <v>606</v>
      </c>
      <c r="M653">
        <v>0</v>
      </c>
      <c r="N653">
        <v>1.4999999999999999E-2</v>
      </c>
      <c r="O653" t="s">
        <v>927</v>
      </c>
    </row>
    <row r="654" spans="1:15" hidden="1" x14ac:dyDescent="0.35">
      <c r="A654" t="s">
        <v>908</v>
      </c>
      <c r="B654" t="s">
        <v>580</v>
      </c>
      <c r="C654" t="s">
        <v>909</v>
      </c>
      <c r="D654" t="s">
        <v>728</v>
      </c>
      <c r="E654" t="s">
        <v>618</v>
      </c>
      <c r="F654" t="s">
        <v>597</v>
      </c>
      <c r="G654" t="s">
        <v>731</v>
      </c>
      <c r="H654" t="s">
        <v>888</v>
      </c>
      <c r="I654" t="s">
        <v>103</v>
      </c>
      <c r="J654" t="s">
        <v>266</v>
      </c>
      <c r="K654" t="s">
        <v>348</v>
      </c>
      <c r="L654" t="s">
        <v>606</v>
      </c>
      <c r="M654">
        <v>0</v>
      </c>
      <c r="N654">
        <v>5.1999999999999998E-3</v>
      </c>
      <c r="O654" t="s">
        <v>927</v>
      </c>
    </row>
    <row r="655" spans="1:15" hidden="1" x14ac:dyDescent="0.35">
      <c r="A655" t="s">
        <v>908</v>
      </c>
      <c r="B655" t="s">
        <v>580</v>
      </c>
      <c r="C655" t="s">
        <v>909</v>
      </c>
      <c r="D655" t="s">
        <v>728</v>
      </c>
      <c r="E655" t="s">
        <v>618</v>
      </c>
      <c r="F655" t="s">
        <v>596</v>
      </c>
      <c r="G655" t="s">
        <v>729</v>
      </c>
      <c r="H655" t="s">
        <v>889</v>
      </c>
      <c r="I655" t="s">
        <v>11</v>
      </c>
      <c r="J655" t="s">
        <v>181</v>
      </c>
      <c r="K655" t="s">
        <v>348</v>
      </c>
      <c r="L655" t="s">
        <v>606</v>
      </c>
      <c r="M655">
        <v>0</v>
      </c>
      <c r="N655">
        <v>0.16</v>
      </c>
      <c r="O655" t="s">
        <v>927</v>
      </c>
    </row>
    <row r="656" spans="1:15" hidden="1" x14ac:dyDescent="0.35">
      <c r="A656" t="s">
        <v>908</v>
      </c>
      <c r="B656" t="s">
        <v>580</v>
      </c>
      <c r="C656" t="s">
        <v>909</v>
      </c>
      <c r="D656" t="s">
        <v>728</v>
      </c>
      <c r="E656" t="s">
        <v>618</v>
      </c>
      <c r="F656" t="s">
        <v>596</v>
      </c>
      <c r="G656" t="s">
        <v>729</v>
      </c>
      <c r="H656" t="s">
        <v>890</v>
      </c>
      <c r="I656" t="s">
        <v>65</v>
      </c>
      <c r="J656" t="s">
        <v>226</v>
      </c>
      <c r="K656" t="s">
        <v>348</v>
      </c>
      <c r="L656" t="s">
        <v>606</v>
      </c>
      <c r="M656">
        <v>0</v>
      </c>
      <c r="N656">
        <v>6.4000000000000001E-2</v>
      </c>
      <c r="O656" t="s">
        <v>927</v>
      </c>
    </row>
    <row r="657" spans="1:15" hidden="1" x14ac:dyDescent="0.35">
      <c r="A657" t="s">
        <v>908</v>
      </c>
      <c r="B657" t="s">
        <v>580</v>
      </c>
      <c r="C657" t="s">
        <v>909</v>
      </c>
      <c r="D657" t="s">
        <v>728</v>
      </c>
      <c r="E657" t="s">
        <v>618</v>
      </c>
      <c r="F657" t="s">
        <v>596</v>
      </c>
      <c r="G657" t="s">
        <v>729</v>
      </c>
      <c r="H657" t="s">
        <v>891</v>
      </c>
      <c r="I657" t="s">
        <v>35</v>
      </c>
      <c r="J657" t="s">
        <v>202</v>
      </c>
      <c r="K657" t="s">
        <v>348</v>
      </c>
      <c r="L657" t="s">
        <v>606</v>
      </c>
      <c r="M657">
        <v>0</v>
      </c>
      <c r="N657">
        <v>0.32</v>
      </c>
      <c r="O657" t="s">
        <v>927</v>
      </c>
    </row>
    <row r="658" spans="1:15" hidden="1" x14ac:dyDescent="0.35">
      <c r="A658" t="s">
        <v>908</v>
      </c>
      <c r="B658" t="s">
        <v>580</v>
      </c>
      <c r="C658" t="s">
        <v>909</v>
      </c>
      <c r="D658" t="s">
        <v>728</v>
      </c>
      <c r="E658" t="s">
        <v>618</v>
      </c>
      <c r="F658" t="s">
        <v>596</v>
      </c>
      <c r="G658" t="s">
        <v>729</v>
      </c>
      <c r="H658" t="s">
        <v>892</v>
      </c>
      <c r="I658" t="s">
        <v>66</v>
      </c>
      <c r="J658" t="s">
        <v>227</v>
      </c>
      <c r="K658" t="s">
        <v>348</v>
      </c>
      <c r="L658" t="s">
        <v>606</v>
      </c>
      <c r="M658">
        <v>0</v>
      </c>
      <c r="N658">
        <v>0.04</v>
      </c>
      <c r="O658" t="s">
        <v>927</v>
      </c>
    </row>
    <row r="659" spans="1:15" hidden="1" x14ac:dyDescent="0.35">
      <c r="A659" t="s">
        <v>908</v>
      </c>
      <c r="B659" t="s">
        <v>580</v>
      </c>
      <c r="C659" t="s">
        <v>909</v>
      </c>
      <c r="D659" t="s">
        <v>728</v>
      </c>
      <c r="E659" t="s">
        <v>618</v>
      </c>
      <c r="F659" t="s">
        <v>597</v>
      </c>
      <c r="G659" t="s">
        <v>731</v>
      </c>
      <c r="H659" t="s">
        <v>893</v>
      </c>
      <c r="I659" t="s">
        <v>89</v>
      </c>
      <c r="J659" t="s">
        <v>251</v>
      </c>
      <c r="K659" t="s">
        <v>348</v>
      </c>
      <c r="L659" t="s">
        <v>606</v>
      </c>
      <c r="M659">
        <v>0</v>
      </c>
      <c r="N659">
        <v>1.9E-2</v>
      </c>
      <c r="O659" t="s">
        <v>927</v>
      </c>
    </row>
    <row r="660" spans="1:15" hidden="1" x14ac:dyDescent="0.35">
      <c r="A660" t="s">
        <v>908</v>
      </c>
      <c r="B660" t="s">
        <v>580</v>
      </c>
      <c r="C660" t="s">
        <v>909</v>
      </c>
      <c r="D660" t="s">
        <v>728</v>
      </c>
      <c r="E660" t="s">
        <v>618</v>
      </c>
      <c r="F660" t="s">
        <v>596</v>
      </c>
      <c r="G660" t="s">
        <v>729</v>
      </c>
      <c r="H660" t="s">
        <v>894</v>
      </c>
      <c r="I660" t="s">
        <v>67</v>
      </c>
      <c r="J660" t="s">
        <v>228</v>
      </c>
      <c r="K660" t="s">
        <v>349</v>
      </c>
      <c r="M660">
        <v>0.03</v>
      </c>
      <c r="N660">
        <v>0.08</v>
      </c>
      <c r="O660" t="s">
        <v>927</v>
      </c>
    </row>
    <row r="661" spans="1:15" hidden="1" x14ac:dyDescent="0.35">
      <c r="A661" t="s">
        <v>908</v>
      </c>
      <c r="B661" t="s">
        <v>580</v>
      </c>
      <c r="C661" t="s">
        <v>909</v>
      </c>
      <c r="D661" t="s">
        <v>728</v>
      </c>
      <c r="E661" t="s">
        <v>618</v>
      </c>
      <c r="F661" t="s">
        <v>596</v>
      </c>
      <c r="G661" t="s">
        <v>729</v>
      </c>
      <c r="H661" t="s">
        <v>896</v>
      </c>
      <c r="I661" t="s">
        <v>63</v>
      </c>
      <c r="J661" t="s">
        <v>603</v>
      </c>
      <c r="K661" t="s">
        <v>348</v>
      </c>
      <c r="L661" t="s">
        <v>606</v>
      </c>
      <c r="M661">
        <v>0</v>
      </c>
      <c r="N661">
        <v>0.64</v>
      </c>
      <c r="O661" t="s">
        <v>927</v>
      </c>
    </row>
    <row r="662" spans="1:15" hidden="1" x14ac:dyDescent="0.35">
      <c r="A662" t="s">
        <v>908</v>
      </c>
      <c r="B662" t="s">
        <v>580</v>
      </c>
      <c r="C662" t="s">
        <v>909</v>
      </c>
      <c r="D662" t="s">
        <v>728</v>
      </c>
      <c r="E662" t="s">
        <v>618</v>
      </c>
      <c r="F662" t="s">
        <v>596</v>
      </c>
      <c r="G662" t="s">
        <v>729</v>
      </c>
      <c r="H662" t="s">
        <v>897</v>
      </c>
      <c r="I662" t="s">
        <v>64</v>
      </c>
      <c r="J662" t="s">
        <v>604</v>
      </c>
      <c r="K662" t="s">
        <v>349</v>
      </c>
      <c r="L662" t="s">
        <v>607</v>
      </c>
      <c r="M662">
        <v>0.01</v>
      </c>
      <c r="N662">
        <v>0.16</v>
      </c>
      <c r="O662" t="s">
        <v>927</v>
      </c>
    </row>
    <row r="663" spans="1:15" hidden="1" x14ac:dyDescent="0.35">
      <c r="A663" t="s">
        <v>908</v>
      </c>
      <c r="B663" t="s">
        <v>580</v>
      </c>
      <c r="C663" t="s">
        <v>909</v>
      </c>
      <c r="D663" t="s">
        <v>728</v>
      </c>
      <c r="E663" t="s">
        <v>618</v>
      </c>
      <c r="F663" t="s">
        <v>596</v>
      </c>
      <c r="G663" t="s">
        <v>729</v>
      </c>
      <c r="H663" t="s">
        <v>895</v>
      </c>
      <c r="I663" t="s">
        <v>34</v>
      </c>
      <c r="J663" t="s">
        <v>600</v>
      </c>
      <c r="K663" t="s">
        <v>348</v>
      </c>
      <c r="L663" t="s">
        <v>606</v>
      </c>
      <c r="M663">
        <v>0</v>
      </c>
      <c r="N663">
        <v>0.32</v>
      </c>
      <c r="O663" t="s">
        <v>927</v>
      </c>
    </row>
    <row r="664" spans="1:15" hidden="1" x14ac:dyDescent="0.35">
      <c r="A664" t="s">
        <v>908</v>
      </c>
      <c r="B664" t="s">
        <v>580</v>
      </c>
      <c r="C664" t="s">
        <v>909</v>
      </c>
      <c r="D664" t="s">
        <v>728</v>
      </c>
      <c r="E664" t="s">
        <v>618</v>
      </c>
      <c r="F664" t="s">
        <v>597</v>
      </c>
      <c r="G664" t="s">
        <v>731</v>
      </c>
      <c r="H664" t="s">
        <v>898</v>
      </c>
      <c r="I664" t="s">
        <v>130</v>
      </c>
      <c r="J664" t="s">
        <v>294</v>
      </c>
      <c r="K664" t="s">
        <v>348</v>
      </c>
      <c r="L664" t="s">
        <v>606</v>
      </c>
      <c r="M664">
        <v>0</v>
      </c>
      <c r="N664">
        <v>0.16300000000000001</v>
      </c>
      <c r="O664" t="s">
        <v>927</v>
      </c>
    </row>
    <row r="665" spans="1:15" hidden="1" x14ac:dyDescent="0.35">
      <c r="A665" t="s">
        <v>908</v>
      </c>
      <c r="B665" t="s">
        <v>580</v>
      </c>
      <c r="C665" t="s">
        <v>909</v>
      </c>
      <c r="D665" t="s">
        <v>728</v>
      </c>
      <c r="E665" t="s">
        <v>618</v>
      </c>
      <c r="F665" t="s">
        <v>597</v>
      </c>
      <c r="G665" t="s">
        <v>731</v>
      </c>
      <c r="H665" t="s">
        <v>899</v>
      </c>
      <c r="I665" t="s">
        <v>150</v>
      </c>
      <c r="J665" t="s">
        <v>316</v>
      </c>
      <c r="K665" t="s">
        <v>348</v>
      </c>
      <c r="L665" t="s">
        <v>606</v>
      </c>
      <c r="M665">
        <v>0</v>
      </c>
      <c r="N665">
        <v>5.1999999999999998E-3</v>
      </c>
      <c r="O665" t="s">
        <v>927</v>
      </c>
    </row>
    <row r="666" spans="1:15" hidden="1" x14ac:dyDescent="0.35">
      <c r="A666" t="s">
        <v>908</v>
      </c>
      <c r="B666" t="s">
        <v>580</v>
      </c>
      <c r="C666" t="s">
        <v>909</v>
      </c>
      <c r="D666" t="s">
        <v>728</v>
      </c>
      <c r="E666" t="s">
        <v>618</v>
      </c>
      <c r="F666" t="s">
        <v>597</v>
      </c>
      <c r="G666" t="s">
        <v>731</v>
      </c>
      <c r="H666" t="s">
        <v>900</v>
      </c>
      <c r="I666" t="s">
        <v>102</v>
      </c>
      <c r="J666" t="s">
        <v>265</v>
      </c>
      <c r="K666" t="s">
        <v>348</v>
      </c>
      <c r="L666" t="s">
        <v>606</v>
      </c>
      <c r="M666">
        <v>0</v>
      </c>
      <c r="N666">
        <v>0.14000000000000001</v>
      </c>
      <c r="O666" t="s">
        <v>927</v>
      </c>
    </row>
    <row r="667" spans="1:15" hidden="1" x14ac:dyDescent="0.35">
      <c r="A667" t="s">
        <v>908</v>
      </c>
      <c r="B667" t="s">
        <v>580</v>
      </c>
      <c r="C667" t="s">
        <v>909</v>
      </c>
      <c r="D667" t="s">
        <v>728</v>
      </c>
      <c r="E667" t="s">
        <v>618</v>
      </c>
      <c r="F667" t="s">
        <v>597</v>
      </c>
      <c r="G667" t="s">
        <v>731</v>
      </c>
      <c r="H667" t="s">
        <v>901</v>
      </c>
      <c r="I667" t="s">
        <v>90</v>
      </c>
      <c r="J667" t="s">
        <v>252</v>
      </c>
      <c r="K667" t="s">
        <v>348</v>
      </c>
      <c r="L667" t="s">
        <v>606</v>
      </c>
      <c r="M667">
        <v>0</v>
      </c>
      <c r="N667">
        <v>6.0000000000000001E-3</v>
      </c>
      <c r="O667" t="s">
        <v>927</v>
      </c>
    </row>
    <row r="668" spans="1:15" hidden="1" x14ac:dyDescent="0.35">
      <c r="A668" t="s">
        <v>910</v>
      </c>
      <c r="B668" t="s">
        <v>592</v>
      </c>
      <c r="C668" t="s">
        <v>911</v>
      </c>
      <c r="D668" t="s">
        <v>728</v>
      </c>
      <c r="E668" t="s">
        <v>618</v>
      </c>
      <c r="F668" t="s">
        <v>596</v>
      </c>
      <c r="G668" t="s">
        <v>729</v>
      </c>
      <c r="H668" t="s">
        <v>730</v>
      </c>
      <c r="I668" t="s">
        <v>20</v>
      </c>
      <c r="J668" t="s">
        <v>189</v>
      </c>
      <c r="K668" t="s">
        <v>348</v>
      </c>
      <c r="L668" t="s">
        <v>606</v>
      </c>
      <c r="M668">
        <v>0</v>
      </c>
      <c r="N668">
        <v>0.08</v>
      </c>
      <c r="O668" t="s">
        <v>927</v>
      </c>
    </row>
    <row r="669" spans="1:15" hidden="1" x14ac:dyDescent="0.35">
      <c r="A669" t="s">
        <v>910</v>
      </c>
      <c r="B669" t="s">
        <v>592</v>
      </c>
      <c r="C669" t="s">
        <v>911</v>
      </c>
      <c r="D669" t="s">
        <v>728</v>
      </c>
      <c r="E669" t="s">
        <v>618</v>
      </c>
      <c r="F669" t="s">
        <v>597</v>
      </c>
      <c r="G669" t="s">
        <v>731</v>
      </c>
      <c r="H669" t="s">
        <v>732</v>
      </c>
      <c r="I669" t="s">
        <v>80</v>
      </c>
      <c r="J669" t="s">
        <v>242</v>
      </c>
      <c r="K669" t="s">
        <v>348</v>
      </c>
      <c r="L669" t="s">
        <v>606</v>
      </c>
      <c r="M669">
        <v>0</v>
      </c>
      <c r="N669">
        <v>8.7999999999999995E-2</v>
      </c>
      <c r="O669" t="s">
        <v>927</v>
      </c>
    </row>
    <row r="670" spans="1:15" hidden="1" x14ac:dyDescent="0.35">
      <c r="A670" t="s">
        <v>910</v>
      </c>
      <c r="B670" t="s">
        <v>592</v>
      </c>
      <c r="C670" t="s">
        <v>911</v>
      </c>
      <c r="D670" t="s">
        <v>728</v>
      </c>
      <c r="E670" t="s">
        <v>618</v>
      </c>
      <c r="F670" t="s">
        <v>597</v>
      </c>
      <c r="G670" t="s">
        <v>731</v>
      </c>
      <c r="H670" t="s">
        <v>733</v>
      </c>
      <c r="I670" t="s">
        <v>734</v>
      </c>
      <c r="J670" t="s">
        <v>317</v>
      </c>
      <c r="K670" t="s">
        <v>348</v>
      </c>
      <c r="L670" t="s">
        <v>606</v>
      </c>
      <c r="M670">
        <v>0</v>
      </c>
      <c r="N670">
        <v>8.3000000000000001E-3</v>
      </c>
      <c r="O670" t="s">
        <v>927</v>
      </c>
    </row>
    <row r="671" spans="1:15" hidden="1" x14ac:dyDescent="0.35">
      <c r="A671" t="s">
        <v>910</v>
      </c>
      <c r="B671" t="s">
        <v>592</v>
      </c>
      <c r="C671" t="s">
        <v>911</v>
      </c>
      <c r="D671" t="s">
        <v>728</v>
      </c>
      <c r="E671" t="s">
        <v>618</v>
      </c>
      <c r="F671" t="s">
        <v>596</v>
      </c>
      <c r="G671" t="s">
        <v>729</v>
      </c>
      <c r="H671" t="s">
        <v>735</v>
      </c>
      <c r="I671" t="s">
        <v>174</v>
      </c>
      <c r="J671" t="s">
        <v>342</v>
      </c>
      <c r="K671" t="s">
        <v>348</v>
      </c>
      <c r="L671" t="s">
        <v>606</v>
      </c>
      <c r="M671">
        <v>0</v>
      </c>
      <c r="N671">
        <v>0.04</v>
      </c>
      <c r="O671" t="s">
        <v>927</v>
      </c>
    </row>
    <row r="672" spans="1:15" hidden="1" x14ac:dyDescent="0.35">
      <c r="A672" t="s">
        <v>910</v>
      </c>
      <c r="B672" t="s">
        <v>592</v>
      </c>
      <c r="C672" t="s">
        <v>911</v>
      </c>
      <c r="D672" t="s">
        <v>728</v>
      </c>
      <c r="E672" t="s">
        <v>618</v>
      </c>
      <c r="F672" t="s">
        <v>596</v>
      </c>
      <c r="G672" t="s">
        <v>729</v>
      </c>
      <c r="H672" t="s">
        <v>737</v>
      </c>
      <c r="I672" t="s">
        <v>42</v>
      </c>
      <c r="J672" t="s">
        <v>208</v>
      </c>
      <c r="K672" t="s">
        <v>348</v>
      </c>
      <c r="L672" t="s">
        <v>606</v>
      </c>
      <c r="M672">
        <v>0</v>
      </c>
      <c r="N672">
        <v>0.04</v>
      </c>
      <c r="O672" t="s">
        <v>927</v>
      </c>
    </row>
    <row r="673" spans="1:15" hidden="1" x14ac:dyDescent="0.35">
      <c r="A673" t="s">
        <v>910</v>
      </c>
      <c r="B673" t="s">
        <v>592</v>
      </c>
      <c r="C673" t="s">
        <v>911</v>
      </c>
      <c r="D673" t="s">
        <v>728</v>
      </c>
      <c r="E673" t="s">
        <v>618</v>
      </c>
      <c r="F673" t="s">
        <v>596</v>
      </c>
      <c r="G673" t="s">
        <v>729</v>
      </c>
      <c r="H673" t="s">
        <v>738</v>
      </c>
      <c r="I673" t="s">
        <v>8</v>
      </c>
      <c r="J673" t="s">
        <v>178</v>
      </c>
      <c r="K673" t="s">
        <v>348</v>
      </c>
      <c r="L673" t="s">
        <v>606</v>
      </c>
      <c r="M673">
        <v>0</v>
      </c>
      <c r="N673">
        <v>0.04</v>
      </c>
      <c r="O673" t="s">
        <v>927</v>
      </c>
    </row>
    <row r="674" spans="1:15" hidden="1" x14ac:dyDescent="0.35">
      <c r="A674" t="s">
        <v>910</v>
      </c>
      <c r="B674" t="s">
        <v>592</v>
      </c>
      <c r="C674" t="s">
        <v>911</v>
      </c>
      <c r="D674" t="s">
        <v>728</v>
      </c>
      <c r="E674" t="s">
        <v>618</v>
      </c>
      <c r="F674" t="s">
        <v>596</v>
      </c>
      <c r="G674" t="s">
        <v>729</v>
      </c>
      <c r="H674" t="s">
        <v>912</v>
      </c>
      <c r="I674" t="s">
        <v>68</v>
      </c>
      <c r="J674" t="s">
        <v>229</v>
      </c>
      <c r="K674" t="s">
        <v>348</v>
      </c>
      <c r="L674" t="s">
        <v>606</v>
      </c>
      <c r="M674">
        <v>0</v>
      </c>
      <c r="N674">
        <v>0.32</v>
      </c>
      <c r="O674" t="s">
        <v>927</v>
      </c>
    </row>
    <row r="675" spans="1:15" hidden="1" x14ac:dyDescent="0.35">
      <c r="A675" t="s">
        <v>910</v>
      </c>
      <c r="B675" t="s">
        <v>592</v>
      </c>
      <c r="C675" t="s">
        <v>911</v>
      </c>
      <c r="D675" t="s">
        <v>728</v>
      </c>
      <c r="E675" t="s">
        <v>618</v>
      </c>
      <c r="F675" t="s">
        <v>596</v>
      </c>
      <c r="G675" t="s">
        <v>729</v>
      </c>
      <c r="H675" t="s">
        <v>739</v>
      </c>
      <c r="I675" t="s">
        <v>43</v>
      </c>
      <c r="J675" t="s">
        <v>209</v>
      </c>
      <c r="K675" t="s">
        <v>348</v>
      </c>
      <c r="L675" t="s">
        <v>606</v>
      </c>
      <c r="M675">
        <v>0</v>
      </c>
      <c r="N675">
        <v>1.6</v>
      </c>
      <c r="O675" t="s">
        <v>927</v>
      </c>
    </row>
    <row r="676" spans="1:15" hidden="1" x14ac:dyDescent="0.35">
      <c r="A676" t="s">
        <v>910</v>
      </c>
      <c r="B676" t="s">
        <v>592</v>
      </c>
      <c r="C676" t="s">
        <v>911</v>
      </c>
      <c r="D676" t="s">
        <v>728</v>
      </c>
      <c r="E676" t="s">
        <v>618</v>
      </c>
      <c r="F676" t="s">
        <v>596</v>
      </c>
      <c r="G676" t="s">
        <v>729</v>
      </c>
      <c r="H676" t="s">
        <v>740</v>
      </c>
      <c r="I676" t="s">
        <v>44</v>
      </c>
      <c r="J676" t="s">
        <v>609</v>
      </c>
      <c r="K676" t="s">
        <v>348</v>
      </c>
      <c r="L676" t="s">
        <v>606</v>
      </c>
      <c r="M676">
        <v>0</v>
      </c>
      <c r="N676">
        <v>0.04</v>
      </c>
      <c r="O676" t="s">
        <v>927</v>
      </c>
    </row>
    <row r="677" spans="1:15" hidden="1" x14ac:dyDescent="0.35">
      <c r="A677" t="s">
        <v>910</v>
      </c>
      <c r="B677" t="s">
        <v>592</v>
      </c>
      <c r="C677" t="s">
        <v>911</v>
      </c>
      <c r="D677" t="s">
        <v>728</v>
      </c>
      <c r="E677" t="s">
        <v>618</v>
      </c>
      <c r="F677" t="s">
        <v>596</v>
      </c>
      <c r="G677" t="s">
        <v>729</v>
      </c>
      <c r="H677" t="s">
        <v>741</v>
      </c>
      <c r="I677" t="s">
        <v>31</v>
      </c>
      <c r="J677" t="s">
        <v>198</v>
      </c>
      <c r="K677" t="s">
        <v>348</v>
      </c>
      <c r="L677" t="s">
        <v>606</v>
      </c>
      <c r="M677">
        <v>0</v>
      </c>
      <c r="N677">
        <v>0.16</v>
      </c>
      <c r="O677" t="s">
        <v>927</v>
      </c>
    </row>
    <row r="678" spans="1:15" hidden="1" x14ac:dyDescent="0.35">
      <c r="A678" t="s">
        <v>910</v>
      </c>
      <c r="B678" t="s">
        <v>592</v>
      </c>
      <c r="C678" t="s">
        <v>911</v>
      </c>
      <c r="D678" t="s">
        <v>728</v>
      </c>
      <c r="E678" t="s">
        <v>618</v>
      </c>
      <c r="F678" t="s">
        <v>596</v>
      </c>
      <c r="G678" t="s">
        <v>729</v>
      </c>
      <c r="H678" t="s">
        <v>742</v>
      </c>
      <c r="I678" t="s">
        <v>45</v>
      </c>
      <c r="J678" t="s">
        <v>210</v>
      </c>
      <c r="K678" t="s">
        <v>348</v>
      </c>
      <c r="L678" t="s">
        <v>606</v>
      </c>
      <c r="M678">
        <v>0</v>
      </c>
      <c r="N678">
        <v>0.04</v>
      </c>
      <c r="O678" t="s">
        <v>927</v>
      </c>
    </row>
    <row r="679" spans="1:15" hidden="1" x14ac:dyDescent="0.35">
      <c r="A679" t="s">
        <v>910</v>
      </c>
      <c r="B679" t="s">
        <v>592</v>
      </c>
      <c r="C679" t="s">
        <v>911</v>
      </c>
      <c r="D679" t="s">
        <v>728</v>
      </c>
      <c r="E679" t="s">
        <v>618</v>
      </c>
      <c r="F679" t="s">
        <v>596</v>
      </c>
      <c r="G679" t="s">
        <v>729</v>
      </c>
      <c r="H679" t="s">
        <v>744</v>
      </c>
      <c r="I679" t="s">
        <v>47</v>
      </c>
      <c r="J679" t="s">
        <v>212</v>
      </c>
      <c r="K679" t="s">
        <v>348</v>
      </c>
      <c r="L679" t="s">
        <v>606</v>
      </c>
      <c r="M679">
        <v>0</v>
      </c>
      <c r="N679">
        <v>0.4</v>
      </c>
      <c r="O679" t="s">
        <v>927</v>
      </c>
    </row>
    <row r="680" spans="1:15" hidden="1" x14ac:dyDescent="0.35">
      <c r="A680" t="s">
        <v>910</v>
      </c>
      <c r="B680" t="s">
        <v>592</v>
      </c>
      <c r="C680" t="s">
        <v>911</v>
      </c>
      <c r="D680" t="s">
        <v>728</v>
      </c>
      <c r="E680" t="s">
        <v>618</v>
      </c>
      <c r="F680" t="s">
        <v>596</v>
      </c>
      <c r="G680" t="s">
        <v>729</v>
      </c>
      <c r="H680" t="s">
        <v>914</v>
      </c>
      <c r="I680" t="s">
        <v>41</v>
      </c>
      <c r="J680" t="s">
        <v>207</v>
      </c>
      <c r="K680" t="s">
        <v>348</v>
      </c>
      <c r="L680" t="s">
        <v>606</v>
      </c>
      <c r="M680">
        <v>0</v>
      </c>
      <c r="N680">
        <v>0.2</v>
      </c>
      <c r="O680" t="s">
        <v>927</v>
      </c>
    </row>
    <row r="681" spans="1:15" hidden="1" x14ac:dyDescent="0.35">
      <c r="A681" t="s">
        <v>910</v>
      </c>
      <c r="B681" t="s">
        <v>592</v>
      </c>
      <c r="C681" t="s">
        <v>911</v>
      </c>
      <c r="D681" t="s">
        <v>728</v>
      </c>
      <c r="E681" t="s">
        <v>618</v>
      </c>
      <c r="F681" t="s">
        <v>596</v>
      </c>
      <c r="G681" t="s">
        <v>729</v>
      </c>
      <c r="H681" t="s">
        <v>915</v>
      </c>
      <c r="I681" t="s">
        <v>40</v>
      </c>
      <c r="J681" t="s">
        <v>206</v>
      </c>
      <c r="K681" t="s">
        <v>348</v>
      </c>
      <c r="L681" t="s">
        <v>606</v>
      </c>
      <c r="M681">
        <v>0</v>
      </c>
      <c r="N681">
        <v>0.6</v>
      </c>
      <c r="O681" t="s">
        <v>927</v>
      </c>
    </row>
    <row r="682" spans="1:15" hidden="1" x14ac:dyDescent="0.35">
      <c r="A682" t="s">
        <v>910</v>
      </c>
      <c r="B682" t="s">
        <v>592</v>
      </c>
      <c r="C682" t="s">
        <v>911</v>
      </c>
      <c r="D682" t="s">
        <v>728</v>
      </c>
      <c r="E682" t="s">
        <v>618</v>
      </c>
      <c r="F682" t="s">
        <v>596</v>
      </c>
      <c r="G682" t="s">
        <v>729</v>
      </c>
      <c r="H682" t="s">
        <v>745</v>
      </c>
      <c r="I682" t="s">
        <v>36</v>
      </c>
      <c r="J682" t="s">
        <v>203</v>
      </c>
      <c r="K682" t="s">
        <v>348</v>
      </c>
      <c r="L682" t="s">
        <v>606</v>
      </c>
      <c r="M682">
        <v>0</v>
      </c>
      <c r="N682">
        <v>0.32</v>
      </c>
      <c r="O682" t="s">
        <v>927</v>
      </c>
    </row>
    <row r="683" spans="1:15" hidden="1" x14ac:dyDescent="0.35">
      <c r="A683" t="s">
        <v>910</v>
      </c>
      <c r="B683" t="s">
        <v>592</v>
      </c>
      <c r="C683" t="s">
        <v>911</v>
      </c>
      <c r="D683" t="s">
        <v>728</v>
      </c>
      <c r="E683" t="s">
        <v>618</v>
      </c>
      <c r="F683" t="s">
        <v>597</v>
      </c>
      <c r="G683" t="s">
        <v>731</v>
      </c>
      <c r="H683" t="s">
        <v>746</v>
      </c>
      <c r="I683" t="s">
        <v>167</v>
      </c>
      <c r="J683" t="s">
        <v>336</v>
      </c>
      <c r="K683" t="s">
        <v>348</v>
      </c>
      <c r="L683" t="s">
        <v>606</v>
      </c>
      <c r="M683">
        <v>0</v>
      </c>
      <c r="N683">
        <v>8.199999999999999E-3</v>
      </c>
      <c r="O683" t="s">
        <v>927</v>
      </c>
    </row>
    <row r="684" spans="1:15" hidden="1" x14ac:dyDescent="0.35">
      <c r="A684" t="s">
        <v>910</v>
      </c>
      <c r="B684" t="s">
        <v>592</v>
      </c>
      <c r="C684" t="s">
        <v>911</v>
      </c>
      <c r="D684" t="s">
        <v>728</v>
      </c>
      <c r="E684" t="s">
        <v>618</v>
      </c>
      <c r="F684" t="s">
        <v>597</v>
      </c>
      <c r="G684" t="s">
        <v>731</v>
      </c>
      <c r="H684" t="s">
        <v>747</v>
      </c>
      <c r="I684" t="s">
        <v>72</v>
      </c>
      <c r="J684" t="s">
        <v>234</v>
      </c>
      <c r="K684" t="s">
        <v>348</v>
      </c>
      <c r="L684" t="s">
        <v>606</v>
      </c>
      <c r="M684">
        <v>0</v>
      </c>
      <c r="N684">
        <v>0.02</v>
      </c>
      <c r="O684" t="s">
        <v>927</v>
      </c>
    </row>
    <row r="685" spans="1:15" hidden="1" x14ac:dyDescent="0.35">
      <c r="A685" t="s">
        <v>910</v>
      </c>
      <c r="B685" t="s">
        <v>592</v>
      </c>
      <c r="C685" t="s">
        <v>911</v>
      </c>
      <c r="D685" t="s">
        <v>728</v>
      </c>
      <c r="E685" t="s">
        <v>618</v>
      </c>
      <c r="F685" t="s">
        <v>596</v>
      </c>
      <c r="G685" t="s">
        <v>729</v>
      </c>
      <c r="H685" t="s">
        <v>748</v>
      </c>
      <c r="I685" t="s">
        <v>48</v>
      </c>
      <c r="J685" t="s">
        <v>213</v>
      </c>
      <c r="K685" t="s">
        <v>348</v>
      </c>
      <c r="L685" t="s">
        <v>606</v>
      </c>
      <c r="M685">
        <v>0</v>
      </c>
      <c r="N685">
        <v>0.4</v>
      </c>
      <c r="O685" t="s">
        <v>927</v>
      </c>
    </row>
    <row r="686" spans="1:15" hidden="1" x14ac:dyDescent="0.35">
      <c r="A686" t="s">
        <v>910</v>
      </c>
      <c r="B686" t="s">
        <v>592</v>
      </c>
      <c r="C686" t="s">
        <v>911</v>
      </c>
      <c r="D686" t="s">
        <v>728</v>
      </c>
      <c r="E686" t="s">
        <v>618</v>
      </c>
      <c r="F686" t="s">
        <v>596</v>
      </c>
      <c r="G686" t="s">
        <v>729</v>
      </c>
      <c r="H686" t="s">
        <v>749</v>
      </c>
      <c r="I686" t="s">
        <v>49</v>
      </c>
      <c r="J686" t="s">
        <v>709</v>
      </c>
      <c r="K686" t="s">
        <v>348</v>
      </c>
      <c r="L686" t="s">
        <v>606</v>
      </c>
      <c r="M686">
        <v>0</v>
      </c>
      <c r="N686">
        <v>0.04</v>
      </c>
      <c r="O686" t="s">
        <v>927</v>
      </c>
    </row>
    <row r="687" spans="1:15" hidden="1" x14ac:dyDescent="0.35">
      <c r="A687" t="s">
        <v>910</v>
      </c>
      <c r="B687" t="s">
        <v>592</v>
      </c>
      <c r="C687" t="s">
        <v>911</v>
      </c>
      <c r="D687" t="s">
        <v>728</v>
      </c>
      <c r="E687" t="s">
        <v>618</v>
      </c>
      <c r="F687" t="s">
        <v>597</v>
      </c>
      <c r="G687" t="s">
        <v>731</v>
      </c>
      <c r="H687" t="s">
        <v>750</v>
      </c>
      <c r="I687" t="s">
        <v>110</v>
      </c>
      <c r="J687" t="s">
        <v>274</v>
      </c>
      <c r="K687" t="s">
        <v>348</v>
      </c>
      <c r="L687" t="s">
        <v>606</v>
      </c>
      <c r="M687">
        <v>0</v>
      </c>
      <c r="N687">
        <v>2.1999999999999999E-2</v>
      </c>
      <c r="O687" t="s">
        <v>927</v>
      </c>
    </row>
    <row r="688" spans="1:15" hidden="1" x14ac:dyDescent="0.35">
      <c r="A688" t="s">
        <v>910</v>
      </c>
      <c r="B688" t="s">
        <v>592</v>
      </c>
      <c r="C688" t="s">
        <v>911</v>
      </c>
      <c r="D688" t="s">
        <v>728</v>
      </c>
      <c r="E688" t="s">
        <v>618</v>
      </c>
      <c r="F688" t="s">
        <v>597</v>
      </c>
      <c r="G688" t="s">
        <v>731</v>
      </c>
      <c r="H688" t="s">
        <v>751</v>
      </c>
      <c r="I688" t="s">
        <v>73</v>
      </c>
      <c r="J688" t="s">
        <v>235</v>
      </c>
      <c r="K688" t="s">
        <v>348</v>
      </c>
      <c r="L688" t="s">
        <v>606</v>
      </c>
      <c r="M688">
        <v>0</v>
      </c>
      <c r="N688">
        <v>6.7000000000000002E-3</v>
      </c>
      <c r="O688" t="s">
        <v>927</v>
      </c>
    </row>
    <row r="689" spans="1:15" hidden="1" x14ac:dyDescent="0.35">
      <c r="A689" t="s">
        <v>910</v>
      </c>
      <c r="B689" t="s">
        <v>592</v>
      </c>
      <c r="C689" t="s">
        <v>911</v>
      </c>
      <c r="D689" t="s">
        <v>728</v>
      </c>
      <c r="E689" t="s">
        <v>618</v>
      </c>
      <c r="F689" t="s">
        <v>597</v>
      </c>
      <c r="G689" t="s">
        <v>731</v>
      </c>
      <c r="H689" t="s">
        <v>752</v>
      </c>
      <c r="I689" t="s">
        <v>168</v>
      </c>
      <c r="J689" t="s">
        <v>337</v>
      </c>
      <c r="K689" t="s">
        <v>348</v>
      </c>
      <c r="L689" t="s">
        <v>606</v>
      </c>
      <c r="M689">
        <v>0</v>
      </c>
      <c r="N689">
        <v>2.1000000000000001E-2</v>
      </c>
      <c r="O689" t="s">
        <v>927</v>
      </c>
    </row>
    <row r="690" spans="1:15" hidden="1" x14ac:dyDescent="0.35">
      <c r="A690" t="s">
        <v>910</v>
      </c>
      <c r="B690" t="s">
        <v>592</v>
      </c>
      <c r="C690" t="s">
        <v>911</v>
      </c>
      <c r="D690" t="s">
        <v>728</v>
      </c>
      <c r="E690" t="s">
        <v>618</v>
      </c>
      <c r="F690" t="s">
        <v>597</v>
      </c>
      <c r="G690" t="s">
        <v>731</v>
      </c>
      <c r="H690" t="s">
        <v>753</v>
      </c>
      <c r="I690" t="s">
        <v>140</v>
      </c>
      <c r="J690" t="s">
        <v>306</v>
      </c>
      <c r="K690" t="s">
        <v>348</v>
      </c>
      <c r="L690" t="s">
        <v>606</v>
      </c>
      <c r="M690">
        <v>0</v>
      </c>
      <c r="N690">
        <v>3.6999999999999998E-2</v>
      </c>
      <c r="O690" t="s">
        <v>927</v>
      </c>
    </row>
    <row r="691" spans="1:15" hidden="1" x14ac:dyDescent="0.35">
      <c r="A691" t="s">
        <v>910</v>
      </c>
      <c r="B691" t="s">
        <v>592</v>
      </c>
      <c r="C691" t="s">
        <v>911</v>
      </c>
      <c r="D691" t="s">
        <v>728</v>
      </c>
      <c r="E691" t="s">
        <v>618</v>
      </c>
      <c r="F691" t="s">
        <v>597</v>
      </c>
      <c r="G691" t="s">
        <v>731</v>
      </c>
      <c r="H691" t="s">
        <v>754</v>
      </c>
      <c r="I691" t="s">
        <v>93</v>
      </c>
      <c r="J691" t="s">
        <v>256</v>
      </c>
      <c r="K691" t="s">
        <v>348</v>
      </c>
      <c r="L691" t="s">
        <v>606</v>
      </c>
      <c r="M691">
        <v>0</v>
      </c>
      <c r="N691">
        <v>8.0999999999999996E-3</v>
      </c>
      <c r="O691" t="s">
        <v>927</v>
      </c>
    </row>
    <row r="692" spans="1:15" hidden="1" x14ac:dyDescent="0.35">
      <c r="A692" t="s">
        <v>910</v>
      </c>
      <c r="B692" t="s">
        <v>592</v>
      </c>
      <c r="C692" t="s">
        <v>911</v>
      </c>
      <c r="D692" t="s">
        <v>728</v>
      </c>
      <c r="E692" t="s">
        <v>618</v>
      </c>
      <c r="F692" t="s">
        <v>596</v>
      </c>
      <c r="G692" t="s">
        <v>729</v>
      </c>
      <c r="H692" t="s">
        <v>755</v>
      </c>
      <c r="I692" t="s">
        <v>12</v>
      </c>
      <c r="J692" t="s">
        <v>182</v>
      </c>
      <c r="K692" t="s">
        <v>348</v>
      </c>
      <c r="L692" t="s">
        <v>606</v>
      </c>
      <c r="M692">
        <v>0</v>
      </c>
      <c r="N692">
        <v>0.02</v>
      </c>
      <c r="O692" t="s">
        <v>927</v>
      </c>
    </row>
    <row r="693" spans="1:15" hidden="1" x14ac:dyDescent="0.35">
      <c r="A693" t="s">
        <v>910</v>
      </c>
      <c r="B693" t="s">
        <v>592</v>
      </c>
      <c r="C693" t="s">
        <v>911</v>
      </c>
      <c r="D693" t="s">
        <v>728</v>
      </c>
      <c r="E693" t="s">
        <v>618</v>
      </c>
      <c r="F693" t="s">
        <v>596</v>
      </c>
      <c r="G693" t="s">
        <v>729</v>
      </c>
      <c r="H693" t="s">
        <v>756</v>
      </c>
      <c r="I693" t="s">
        <v>50</v>
      </c>
      <c r="J693" t="s">
        <v>601</v>
      </c>
      <c r="K693" t="s">
        <v>348</v>
      </c>
      <c r="L693" t="s">
        <v>606</v>
      </c>
      <c r="M693">
        <v>0</v>
      </c>
      <c r="N693">
        <v>0.04</v>
      </c>
      <c r="O693" t="s">
        <v>927</v>
      </c>
    </row>
    <row r="694" spans="1:15" hidden="1" x14ac:dyDescent="0.35">
      <c r="A694" t="s">
        <v>910</v>
      </c>
      <c r="B694" t="s">
        <v>592</v>
      </c>
      <c r="C694" t="s">
        <v>911</v>
      </c>
      <c r="D694" t="s">
        <v>728</v>
      </c>
      <c r="E694" t="s">
        <v>618</v>
      </c>
      <c r="F694" t="s">
        <v>597</v>
      </c>
      <c r="G694" t="s">
        <v>731</v>
      </c>
      <c r="H694" t="s">
        <v>757</v>
      </c>
      <c r="I694" t="s">
        <v>105</v>
      </c>
      <c r="J694" t="s">
        <v>268</v>
      </c>
      <c r="K694" t="s">
        <v>348</v>
      </c>
      <c r="L694" t="s">
        <v>606</v>
      </c>
      <c r="M694">
        <v>0</v>
      </c>
      <c r="N694">
        <v>0.11600000000000001</v>
      </c>
      <c r="O694" t="s">
        <v>927</v>
      </c>
    </row>
    <row r="695" spans="1:15" hidden="1" x14ac:dyDescent="0.35">
      <c r="A695" t="s">
        <v>910</v>
      </c>
      <c r="B695" t="s">
        <v>592</v>
      </c>
      <c r="C695" t="s">
        <v>911</v>
      </c>
      <c r="D695" t="s">
        <v>728</v>
      </c>
      <c r="E695" t="s">
        <v>618</v>
      </c>
      <c r="F695" t="s">
        <v>597</v>
      </c>
      <c r="G695" t="s">
        <v>731</v>
      </c>
      <c r="H695" t="s">
        <v>758</v>
      </c>
      <c r="I695" t="s">
        <v>125</v>
      </c>
      <c r="J695" t="s">
        <v>289</v>
      </c>
      <c r="K695" t="s">
        <v>348</v>
      </c>
      <c r="L695" t="s">
        <v>606</v>
      </c>
      <c r="M695">
        <v>0</v>
      </c>
      <c r="N695">
        <v>1.2999999999999999E-2</v>
      </c>
      <c r="O695" t="s">
        <v>927</v>
      </c>
    </row>
    <row r="696" spans="1:15" hidden="1" x14ac:dyDescent="0.35">
      <c r="A696" t="s">
        <v>910</v>
      </c>
      <c r="B696" t="s">
        <v>592</v>
      </c>
      <c r="C696" t="s">
        <v>911</v>
      </c>
      <c r="D696" t="s">
        <v>728</v>
      </c>
      <c r="E696" t="s">
        <v>618</v>
      </c>
      <c r="F696" t="s">
        <v>597</v>
      </c>
      <c r="G696" t="s">
        <v>731</v>
      </c>
      <c r="H696" t="s">
        <v>759</v>
      </c>
      <c r="I696" t="s">
        <v>28</v>
      </c>
      <c r="J696" t="s">
        <v>196</v>
      </c>
      <c r="K696" t="s">
        <v>348</v>
      </c>
      <c r="L696" t="s">
        <v>606</v>
      </c>
      <c r="M696">
        <v>0</v>
      </c>
      <c r="N696">
        <v>1.9E-2</v>
      </c>
      <c r="O696" t="s">
        <v>927</v>
      </c>
    </row>
    <row r="697" spans="1:15" hidden="1" x14ac:dyDescent="0.35">
      <c r="A697" t="s">
        <v>910</v>
      </c>
      <c r="B697" t="s">
        <v>592</v>
      </c>
      <c r="C697" t="s">
        <v>911</v>
      </c>
      <c r="D697" t="s">
        <v>728</v>
      </c>
      <c r="E697" t="s">
        <v>618</v>
      </c>
      <c r="F697" t="s">
        <v>596</v>
      </c>
      <c r="G697" t="s">
        <v>729</v>
      </c>
      <c r="H697" t="s">
        <v>760</v>
      </c>
      <c r="I697" t="s">
        <v>69</v>
      </c>
      <c r="J697" t="s">
        <v>761</v>
      </c>
      <c r="K697" t="s">
        <v>348</v>
      </c>
      <c r="L697" t="s">
        <v>606</v>
      </c>
      <c r="M697">
        <v>0</v>
      </c>
      <c r="N697">
        <v>0.04</v>
      </c>
      <c r="O697" t="s">
        <v>927</v>
      </c>
    </row>
    <row r="698" spans="1:15" hidden="1" x14ac:dyDescent="0.35">
      <c r="A698" t="s">
        <v>910</v>
      </c>
      <c r="B698" t="s">
        <v>592</v>
      </c>
      <c r="C698" t="s">
        <v>911</v>
      </c>
      <c r="D698" t="s">
        <v>728</v>
      </c>
      <c r="E698" t="s">
        <v>618</v>
      </c>
      <c r="F698" t="s">
        <v>596</v>
      </c>
      <c r="G698" t="s">
        <v>729</v>
      </c>
      <c r="H698" t="s">
        <v>762</v>
      </c>
      <c r="I698" t="s">
        <v>13</v>
      </c>
      <c r="J698" t="s">
        <v>183</v>
      </c>
      <c r="K698" t="s">
        <v>348</v>
      </c>
      <c r="L698" t="s">
        <v>606</v>
      </c>
      <c r="M698">
        <v>0</v>
      </c>
      <c r="N698">
        <v>0.02</v>
      </c>
      <c r="O698" t="s">
        <v>927</v>
      </c>
    </row>
    <row r="699" spans="1:15" hidden="1" x14ac:dyDescent="0.35">
      <c r="A699" t="s">
        <v>910</v>
      </c>
      <c r="B699" t="s">
        <v>592</v>
      </c>
      <c r="C699" t="s">
        <v>911</v>
      </c>
      <c r="D699" t="s">
        <v>728</v>
      </c>
      <c r="E699" t="s">
        <v>618</v>
      </c>
      <c r="F699" t="s">
        <v>596</v>
      </c>
      <c r="G699" t="s">
        <v>729</v>
      </c>
      <c r="H699" t="s">
        <v>763</v>
      </c>
      <c r="I699" t="s">
        <v>51</v>
      </c>
      <c r="J699" t="s">
        <v>214</v>
      </c>
      <c r="K699" t="s">
        <v>348</v>
      </c>
      <c r="L699" t="s">
        <v>606</v>
      </c>
      <c r="M699">
        <v>0</v>
      </c>
      <c r="N699">
        <v>0.08</v>
      </c>
      <c r="O699" t="s">
        <v>927</v>
      </c>
    </row>
    <row r="700" spans="1:15" hidden="1" x14ac:dyDescent="0.35">
      <c r="A700" t="s">
        <v>910</v>
      </c>
      <c r="B700" t="s">
        <v>592</v>
      </c>
      <c r="C700" t="s">
        <v>911</v>
      </c>
      <c r="D700" t="s">
        <v>728</v>
      </c>
      <c r="E700" t="s">
        <v>618</v>
      </c>
      <c r="F700" t="s">
        <v>597</v>
      </c>
      <c r="G700" t="s">
        <v>731</v>
      </c>
      <c r="H700" t="s">
        <v>764</v>
      </c>
      <c r="I700" t="s">
        <v>151</v>
      </c>
      <c r="J700" t="s">
        <v>319</v>
      </c>
      <c r="K700" t="s">
        <v>348</v>
      </c>
      <c r="L700" t="s">
        <v>606</v>
      </c>
      <c r="M700">
        <v>0</v>
      </c>
      <c r="N700">
        <v>4.3999999999999997E-2</v>
      </c>
      <c r="O700" t="s">
        <v>927</v>
      </c>
    </row>
    <row r="701" spans="1:15" hidden="1" x14ac:dyDescent="0.35">
      <c r="A701" t="s">
        <v>910</v>
      </c>
      <c r="B701" t="s">
        <v>592</v>
      </c>
      <c r="C701" t="s">
        <v>911</v>
      </c>
      <c r="D701" t="s">
        <v>728</v>
      </c>
      <c r="E701" t="s">
        <v>618</v>
      </c>
      <c r="F701" t="s">
        <v>597</v>
      </c>
      <c r="G701" t="s">
        <v>731</v>
      </c>
      <c r="H701" t="s">
        <v>765</v>
      </c>
      <c r="I701" t="s">
        <v>111</v>
      </c>
      <c r="J701" t="s">
        <v>275</v>
      </c>
      <c r="K701" t="s">
        <v>348</v>
      </c>
      <c r="L701" t="s">
        <v>606</v>
      </c>
      <c r="M701">
        <v>0</v>
      </c>
      <c r="N701">
        <v>0.114</v>
      </c>
      <c r="O701" t="s">
        <v>927</v>
      </c>
    </row>
    <row r="702" spans="1:15" hidden="1" x14ac:dyDescent="0.35">
      <c r="A702" t="s">
        <v>910</v>
      </c>
      <c r="B702" t="s">
        <v>592</v>
      </c>
      <c r="C702" t="s">
        <v>911</v>
      </c>
      <c r="D702" t="s">
        <v>728</v>
      </c>
      <c r="E702" t="s">
        <v>618</v>
      </c>
      <c r="F702" t="s">
        <v>596</v>
      </c>
      <c r="G702" t="s">
        <v>729</v>
      </c>
      <c r="H702" t="s">
        <v>766</v>
      </c>
      <c r="I702" t="s">
        <v>52</v>
      </c>
      <c r="J702" t="s">
        <v>215</v>
      </c>
      <c r="K702" t="s">
        <v>348</v>
      </c>
      <c r="L702" t="s">
        <v>606</v>
      </c>
      <c r="M702">
        <v>0</v>
      </c>
      <c r="N702">
        <v>4.8</v>
      </c>
      <c r="O702" t="s">
        <v>927</v>
      </c>
    </row>
    <row r="703" spans="1:15" hidden="1" x14ac:dyDescent="0.35">
      <c r="A703" t="s">
        <v>910</v>
      </c>
      <c r="B703" t="s">
        <v>592</v>
      </c>
      <c r="C703" t="s">
        <v>911</v>
      </c>
      <c r="D703" t="s">
        <v>728</v>
      </c>
      <c r="E703" t="s">
        <v>618</v>
      </c>
      <c r="F703" t="s">
        <v>596</v>
      </c>
      <c r="G703" t="s">
        <v>729</v>
      </c>
      <c r="H703" t="s">
        <v>767</v>
      </c>
      <c r="I703" t="s">
        <v>39</v>
      </c>
      <c r="J703" t="s">
        <v>205</v>
      </c>
      <c r="K703" t="s">
        <v>348</v>
      </c>
      <c r="L703" t="s">
        <v>606</v>
      </c>
      <c r="M703">
        <v>0</v>
      </c>
      <c r="N703">
        <v>3.4</v>
      </c>
      <c r="O703" t="s">
        <v>927</v>
      </c>
    </row>
    <row r="704" spans="1:15" hidden="1" x14ac:dyDescent="0.35">
      <c r="A704" t="s">
        <v>910</v>
      </c>
      <c r="B704" t="s">
        <v>592</v>
      </c>
      <c r="C704" t="s">
        <v>911</v>
      </c>
      <c r="D704" t="s">
        <v>728</v>
      </c>
      <c r="E704" t="s">
        <v>618</v>
      </c>
      <c r="F704" t="s">
        <v>596</v>
      </c>
      <c r="G704" t="s">
        <v>729</v>
      </c>
      <c r="H704" t="s">
        <v>916</v>
      </c>
      <c r="I704" t="s">
        <v>53</v>
      </c>
      <c r="J704" t="s">
        <v>216</v>
      </c>
      <c r="K704" t="s">
        <v>348</v>
      </c>
      <c r="L704" t="s">
        <v>606</v>
      </c>
      <c r="M704">
        <v>0</v>
      </c>
      <c r="N704">
        <v>0.04</v>
      </c>
      <c r="O704" t="s">
        <v>927</v>
      </c>
    </row>
    <row r="705" spans="1:15" hidden="1" x14ac:dyDescent="0.35">
      <c r="A705" t="s">
        <v>910</v>
      </c>
      <c r="B705" t="s">
        <v>592</v>
      </c>
      <c r="C705" t="s">
        <v>911</v>
      </c>
      <c r="D705" t="s">
        <v>728</v>
      </c>
      <c r="E705" t="s">
        <v>618</v>
      </c>
      <c r="F705" t="s">
        <v>596</v>
      </c>
      <c r="G705" t="s">
        <v>729</v>
      </c>
      <c r="H705" t="s">
        <v>769</v>
      </c>
      <c r="I705" t="s">
        <v>10</v>
      </c>
      <c r="J705" t="s">
        <v>180</v>
      </c>
      <c r="K705" t="s">
        <v>348</v>
      </c>
      <c r="L705" t="s">
        <v>606</v>
      </c>
      <c r="M705">
        <v>0</v>
      </c>
      <c r="N705">
        <v>0.16</v>
      </c>
      <c r="O705" t="s">
        <v>927</v>
      </c>
    </row>
    <row r="706" spans="1:15" hidden="1" x14ac:dyDescent="0.35">
      <c r="A706" t="s">
        <v>910</v>
      </c>
      <c r="B706" t="s">
        <v>592</v>
      </c>
      <c r="C706" t="s">
        <v>911</v>
      </c>
      <c r="D706" t="s">
        <v>728</v>
      </c>
      <c r="E706" t="s">
        <v>618</v>
      </c>
      <c r="F706" t="s">
        <v>597</v>
      </c>
      <c r="G706" t="s">
        <v>731</v>
      </c>
      <c r="H706" t="s">
        <v>770</v>
      </c>
      <c r="I706" t="s">
        <v>74</v>
      </c>
      <c r="J706" t="s">
        <v>236</v>
      </c>
      <c r="K706" t="s">
        <v>348</v>
      </c>
      <c r="L706" t="s">
        <v>606</v>
      </c>
      <c r="M706">
        <v>0</v>
      </c>
      <c r="N706">
        <v>1.7999999999999999E-2</v>
      </c>
      <c r="O706" t="s">
        <v>927</v>
      </c>
    </row>
    <row r="707" spans="1:15" hidden="1" x14ac:dyDescent="0.35">
      <c r="A707" t="s">
        <v>910</v>
      </c>
      <c r="B707" t="s">
        <v>592</v>
      </c>
      <c r="C707" t="s">
        <v>911</v>
      </c>
      <c r="D707" t="s">
        <v>728</v>
      </c>
      <c r="E707" t="s">
        <v>618</v>
      </c>
      <c r="F707" t="s">
        <v>597</v>
      </c>
      <c r="G707" t="s">
        <v>731</v>
      </c>
      <c r="H707" t="s">
        <v>771</v>
      </c>
      <c r="I707" t="s">
        <v>75</v>
      </c>
      <c r="J707" t="s">
        <v>237</v>
      </c>
      <c r="K707" t="s">
        <v>348</v>
      </c>
      <c r="L707" t="s">
        <v>606</v>
      </c>
      <c r="M707">
        <v>0</v>
      </c>
      <c r="N707">
        <v>9.0999999999999998E-2</v>
      </c>
      <c r="O707" t="s">
        <v>927</v>
      </c>
    </row>
    <row r="708" spans="1:15" hidden="1" x14ac:dyDescent="0.35">
      <c r="A708" t="s">
        <v>910</v>
      </c>
      <c r="B708" t="s">
        <v>592</v>
      </c>
      <c r="C708" t="s">
        <v>911</v>
      </c>
      <c r="D708" t="s">
        <v>728</v>
      </c>
      <c r="E708" t="s">
        <v>618</v>
      </c>
      <c r="F708" t="s">
        <v>596</v>
      </c>
      <c r="G708" t="s">
        <v>729</v>
      </c>
      <c r="H708" t="s">
        <v>772</v>
      </c>
      <c r="I708" t="s">
        <v>54</v>
      </c>
      <c r="J708" t="s">
        <v>217</v>
      </c>
      <c r="K708" t="s">
        <v>348</v>
      </c>
      <c r="L708" t="s">
        <v>606</v>
      </c>
      <c r="M708">
        <v>0</v>
      </c>
      <c r="N708">
        <v>0.08</v>
      </c>
      <c r="O708" t="s">
        <v>927</v>
      </c>
    </row>
    <row r="709" spans="1:15" hidden="1" x14ac:dyDescent="0.35">
      <c r="A709" t="s">
        <v>910</v>
      </c>
      <c r="B709" t="s">
        <v>592</v>
      </c>
      <c r="C709" t="s">
        <v>911</v>
      </c>
      <c r="D709" t="s">
        <v>728</v>
      </c>
      <c r="E709" t="s">
        <v>618</v>
      </c>
      <c r="F709" t="s">
        <v>597</v>
      </c>
      <c r="G709" t="s">
        <v>731</v>
      </c>
      <c r="H709" t="s">
        <v>773</v>
      </c>
      <c r="I709" t="s">
        <v>76</v>
      </c>
      <c r="J709" t="s">
        <v>238</v>
      </c>
      <c r="K709" t="s">
        <v>348</v>
      </c>
      <c r="L709" t="s">
        <v>606</v>
      </c>
      <c r="M709">
        <v>0</v>
      </c>
      <c r="N709">
        <v>1.0999999999999999E-2</v>
      </c>
      <c r="O709" t="s">
        <v>927</v>
      </c>
    </row>
    <row r="710" spans="1:15" hidden="1" x14ac:dyDescent="0.35">
      <c r="A710" t="s">
        <v>910</v>
      </c>
      <c r="B710" t="s">
        <v>592</v>
      </c>
      <c r="C710" t="s">
        <v>911</v>
      </c>
      <c r="D710" t="s">
        <v>728</v>
      </c>
      <c r="E710" t="s">
        <v>618</v>
      </c>
      <c r="F710" t="s">
        <v>596</v>
      </c>
      <c r="G710" t="s">
        <v>729</v>
      </c>
      <c r="H710" t="s">
        <v>774</v>
      </c>
      <c r="I710" t="s">
        <v>29</v>
      </c>
      <c r="J710" t="s">
        <v>197</v>
      </c>
      <c r="K710" t="s">
        <v>348</v>
      </c>
      <c r="L710" t="s">
        <v>606</v>
      </c>
      <c r="M710">
        <v>0</v>
      </c>
      <c r="N710">
        <v>0.06</v>
      </c>
      <c r="O710" t="s">
        <v>927</v>
      </c>
    </row>
    <row r="711" spans="1:15" hidden="1" x14ac:dyDescent="0.35">
      <c r="A711" t="s">
        <v>910</v>
      </c>
      <c r="B711" t="s">
        <v>592</v>
      </c>
      <c r="C711" t="s">
        <v>911</v>
      </c>
      <c r="D711" t="s">
        <v>728</v>
      </c>
      <c r="E711" t="s">
        <v>618</v>
      </c>
      <c r="F711" t="s">
        <v>596</v>
      </c>
      <c r="G711" t="s">
        <v>729</v>
      </c>
      <c r="H711" t="s">
        <v>775</v>
      </c>
      <c r="I711" t="s">
        <v>173</v>
      </c>
      <c r="J711" t="s">
        <v>341</v>
      </c>
      <c r="K711" t="s">
        <v>348</v>
      </c>
      <c r="L711" t="s">
        <v>606</v>
      </c>
      <c r="M711">
        <v>0</v>
      </c>
      <c r="N711">
        <v>0.02</v>
      </c>
      <c r="O711" t="s">
        <v>927</v>
      </c>
    </row>
    <row r="712" spans="1:15" hidden="1" x14ac:dyDescent="0.35">
      <c r="A712" t="s">
        <v>910</v>
      </c>
      <c r="B712" t="s">
        <v>592</v>
      </c>
      <c r="C712" t="s">
        <v>911</v>
      </c>
      <c r="D712" t="s">
        <v>728</v>
      </c>
      <c r="E712" t="s">
        <v>618</v>
      </c>
      <c r="F712" t="s">
        <v>597</v>
      </c>
      <c r="G712" t="s">
        <v>731</v>
      </c>
      <c r="H712" t="s">
        <v>776</v>
      </c>
      <c r="I712" t="s">
        <v>121</v>
      </c>
      <c r="J712" t="s">
        <v>285</v>
      </c>
      <c r="K712" t="s">
        <v>348</v>
      </c>
      <c r="L712" t="s">
        <v>606</v>
      </c>
      <c r="M712">
        <v>0</v>
      </c>
      <c r="N712">
        <v>0.05</v>
      </c>
      <c r="O712" t="s">
        <v>927</v>
      </c>
    </row>
    <row r="713" spans="1:15" hidden="1" x14ac:dyDescent="0.35">
      <c r="A713" t="s">
        <v>910</v>
      </c>
      <c r="B713" t="s">
        <v>592</v>
      </c>
      <c r="C713" t="s">
        <v>911</v>
      </c>
      <c r="D713" t="s">
        <v>728</v>
      </c>
      <c r="E713" t="s">
        <v>618</v>
      </c>
      <c r="F713" t="s">
        <v>597</v>
      </c>
      <c r="G713" t="s">
        <v>731</v>
      </c>
      <c r="H713" t="s">
        <v>777</v>
      </c>
      <c r="I713" t="s">
        <v>120</v>
      </c>
      <c r="J713" t="s">
        <v>284</v>
      </c>
      <c r="K713" t="s">
        <v>348</v>
      </c>
      <c r="L713" t="s">
        <v>606</v>
      </c>
      <c r="M713">
        <v>0</v>
      </c>
      <c r="N713">
        <v>0.08</v>
      </c>
      <c r="O713" t="s">
        <v>927</v>
      </c>
    </row>
    <row r="714" spans="1:15" hidden="1" x14ac:dyDescent="0.35">
      <c r="A714" t="s">
        <v>910</v>
      </c>
      <c r="B714" t="s">
        <v>592</v>
      </c>
      <c r="C714" t="s">
        <v>911</v>
      </c>
      <c r="D714" t="s">
        <v>728</v>
      </c>
      <c r="E714" t="s">
        <v>618</v>
      </c>
      <c r="F714" t="s">
        <v>596</v>
      </c>
      <c r="G714" t="s">
        <v>729</v>
      </c>
      <c r="H714" t="s">
        <v>778</v>
      </c>
      <c r="I714" t="s">
        <v>23</v>
      </c>
      <c r="J714" t="s">
        <v>192</v>
      </c>
      <c r="K714" t="s">
        <v>348</v>
      </c>
      <c r="L714" t="s">
        <v>606</v>
      </c>
      <c r="M714">
        <v>0</v>
      </c>
      <c r="N714">
        <v>0.12</v>
      </c>
      <c r="O714" t="s">
        <v>927</v>
      </c>
    </row>
    <row r="715" spans="1:15" hidden="1" x14ac:dyDescent="0.35">
      <c r="A715" t="s">
        <v>910</v>
      </c>
      <c r="B715" t="s">
        <v>592</v>
      </c>
      <c r="C715" t="s">
        <v>911</v>
      </c>
      <c r="D715" t="s">
        <v>728</v>
      </c>
      <c r="E715" t="s">
        <v>618</v>
      </c>
      <c r="F715" t="s">
        <v>596</v>
      </c>
      <c r="G715" t="s">
        <v>729</v>
      </c>
      <c r="H715" t="s">
        <v>779</v>
      </c>
      <c r="I715" t="s">
        <v>55</v>
      </c>
      <c r="J715" t="s">
        <v>218</v>
      </c>
      <c r="K715" t="s">
        <v>348</v>
      </c>
      <c r="L715" t="s">
        <v>606</v>
      </c>
      <c r="M715">
        <v>0</v>
      </c>
      <c r="N715">
        <v>1.6</v>
      </c>
      <c r="O715" t="s">
        <v>927</v>
      </c>
    </row>
    <row r="716" spans="1:15" hidden="1" x14ac:dyDescent="0.35">
      <c r="A716" t="s">
        <v>910</v>
      </c>
      <c r="B716" t="s">
        <v>592</v>
      </c>
      <c r="C716" t="s">
        <v>911</v>
      </c>
      <c r="D716" t="s">
        <v>728</v>
      </c>
      <c r="E716" t="s">
        <v>618</v>
      </c>
      <c r="F716" t="s">
        <v>597</v>
      </c>
      <c r="G716" t="s">
        <v>731</v>
      </c>
      <c r="H716" t="s">
        <v>780</v>
      </c>
      <c r="I716" t="s">
        <v>77</v>
      </c>
      <c r="J716" t="s">
        <v>239</v>
      </c>
      <c r="K716" t="s">
        <v>348</v>
      </c>
      <c r="L716" t="s">
        <v>606</v>
      </c>
      <c r="M716">
        <v>0</v>
      </c>
      <c r="N716">
        <v>0.08</v>
      </c>
      <c r="O716" t="s">
        <v>927</v>
      </c>
    </row>
    <row r="717" spans="1:15" hidden="1" x14ac:dyDescent="0.35">
      <c r="A717" t="s">
        <v>910</v>
      </c>
      <c r="B717" t="s">
        <v>592</v>
      </c>
      <c r="C717" t="s">
        <v>911</v>
      </c>
      <c r="D717" t="s">
        <v>728</v>
      </c>
      <c r="E717" t="s">
        <v>618</v>
      </c>
      <c r="F717" t="s">
        <v>597</v>
      </c>
      <c r="G717" t="s">
        <v>731</v>
      </c>
      <c r="H717" t="s">
        <v>781</v>
      </c>
      <c r="I717" t="s">
        <v>128</v>
      </c>
      <c r="J717" t="s">
        <v>292</v>
      </c>
      <c r="K717" t="s">
        <v>348</v>
      </c>
      <c r="L717" t="s">
        <v>606</v>
      </c>
      <c r="M717">
        <v>0</v>
      </c>
      <c r="N717">
        <v>0.02</v>
      </c>
      <c r="O717" t="s">
        <v>927</v>
      </c>
    </row>
    <row r="718" spans="1:15" hidden="1" x14ac:dyDescent="0.35">
      <c r="A718" t="s">
        <v>910</v>
      </c>
      <c r="B718" t="s">
        <v>592</v>
      </c>
      <c r="C718" t="s">
        <v>911</v>
      </c>
      <c r="D718" t="s">
        <v>728</v>
      </c>
      <c r="E718" t="s">
        <v>618</v>
      </c>
      <c r="F718" t="s">
        <v>597</v>
      </c>
      <c r="G718" t="s">
        <v>731</v>
      </c>
      <c r="H718" t="s">
        <v>782</v>
      </c>
      <c r="I718" t="s">
        <v>137</v>
      </c>
      <c r="J718" t="s">
        <v>303</v>
      </c>
      <c r="K718" t="s">
        <v>348</v>
      </c>
      <c r="L718" t="s">
        <v>606</v>
      </c>
      <c r="M718">
        <v>0</v>
      </c>
      <c r="N718">
        <v>6.0999999999999999E-2</v>
      </c>
      <c r="O718" t="s">
        <v>927</v>
      </c>
    </row>
    <row r="719" spans="1:15" hidden="1" x14ac:dyDescent="0.35">
      <c r="A719" t="s">
        <v>910</v>
      </c>
      <c r="B719" t="s">
        <v>592</v>
      </c>
      <c r="C719" t="s">
        <v>911</v>
      </c>
      <c r="D719" t="s">
        <v>728</v>
      </c>
      <c r="E719" t="s">
        <v>618</v>
      </c>
      <c r="F719" t="s">
        <v>597</v>
      </c>
      <c r="G719" t="s">
        <v>731</v>
      </c>
      <c r="H719" t="s">
        <v>783</v>
      </c>
      <c r="I719" t="s">
        <v>78</v>
      </c>
      <c r="J719" t="s">
        <v>240</v>
      </c>
      <c r="K719" t="s">
        <v>348</v>
      </c>
      <c r="L719" t="s">
        <v>606</v>
      </c>
      <c r="M719">
        <v>0</v>
      </c>
      <c r="N719">
        <v>8.7999999999999995E-2</v>
      </c>
      <c r="O719" t="s">
        <v>927</v>
      </c>
    </row>
    <row r="720" spans="1:15" hidden="1" x14ac:dyDescent="0.35">
      <c r="A720" t="s">
        <v>910</v>
      </c>
      <c r="B720" t="s">
        <v>592</v>
      </c>
      <c r="C720" t="s">
        <v>911</v>
      </c>
      <c r="D720" t="s">
        <v>728</v>
      </c>
      <c r="E720" t="s">
        <v>618</v>
      </c>
      <c r="F720" t="s">
        <v>597</v>
      </c>
      <c r="G720" t="s">
        <v>731</v>
      </c>
      <c r="H720" t="s">
        <v>784</v>
      </c>
      <c r="I720" t="s">
        <v>37</v>
      </c>
      <c r="J720" t="s">
        <v>204</v>
      </c>
      <c r="K720" t="s">
        <v>348</v>
      </c>
      <c r="L720" t="s">
        <v>606</v>
      </c>
      <c r="M720">
        <v>0</v>
      </c>
      <c r="N720">
        <v>6.4000000000000003E-3</v>
      </c>
      <c r="O720" t="s">
        <v>927</v>
      </c>
    </row>
    <row r="721" spans="1:15" hidden="1" x14ac:dyDescent="0.35">
      <c r="A721" t="s">
        <v>910</v>
      </c>
      <c r="B721" t="s">
        <v>592</v>
      </c>
      <c r="C721" t="s">
        <v>911</v>
      </c>
      <c r="D721" t="s">
        <v>728</v>
      </c>
      <c r="E721" t="s">
        <v>618</v>
      </c>
      <c r="F721" t="s">
        <v>596</v>
      </c>
      <c r="G721" t="s">
        <v>729</v>
      </c>
      <c r="H721" t="s">
        <v>785</v>
      </c>
      <c r="I721" t="s">
        <v>172</v>
      </c>
      <c r="J721" t="s">
        <v>662</v>
      </c>
      <c r="K721" t="s">
        <v>348</v>
      </c>
      <c r="L721" t="s">
        <v>606</v>
      </c>
      <c r="M721">
        <v>0</v>
      </c>
      <c r="N721">
        <v>0.04</v>
      </c>
      <c r="O721" t="s">
        <v>927</v>
      </c>
    </row>
    <row r="722" spans="1:15" hidden="1" x14ac:dyDescent="0.35">
      <c r="A722" t="s">
        <v>910</v>
      </c>
      <c r="B722" t="s">
        <v>592</v>
      </c>
      <c r="C722" t="s">
        <v>911</v>
      </c>
      <c r="D722" t="s">
        <v>728</v>
      </c>
      <c r="E722" t="s">
        <v>618</v>
      </c>
      <c r="F722" t="s">
        <v>597</v>
      </c>
      <c r="G722" t="s">
        <v>731</v>
      </c>
      <c r="H722" t="s">
        <v>786</v>
      </c>
      <c r="I722" t="s">
        <v>79</v>
      </c>
      <c r="J722" t="s">
        <v>241</v>
      </c>
      <c r="K722" t="s">
        <v>348</v>
      </c>
      <c r="L722" t="s">
        <v>606</v>
      </c>
      <c r="M722">
        <v>0</v>
      </c>
      <c r="N722">
        <v>0.03</v>
      </c>
      <c r="O722" t="s">
        <v>927</v>
      </c>
    </row>
    <row r="723" spans="1:15" hidden="1" x14ac:dyDescent="0.35">
      <c r="A723" t="s">
        <v>910</v>
      </c>
      <c r="B723" t="s">
        <v>592</v>
      </c>
      <c r="C723" t="s">
        <v>911</v>
      </c>
      <c r="D723" t="s">
        <v>728</v>
      </c>
      <c r="E723" t="s">
        <v>618</v>
      </c>
      <c r="F723" t="s">
        <v>597</v>
      </c>
      <c r="G723" t="s">
        <v>731</v>
      </c>
      <c r="H723" t="s">
        <v>787</v>
      </c>
      <c r="I723" t="s">
        <v>492</v>
      </c>
      <c r="J723" t="s">
        <v>320</v>
      </c>
      <c r="K723" t="s">
        <v>348</v>
      </c>
      <c r="L723" t="s">
        <v>606</v>
      </c>
      <c r="M723">
        <v>0</v>
      </c>
      <c r="N723">
        <v>7.0000000000000007E-2</v>
      </c>
      <c r="O723" t="s">
        <v>927</v>
      </c>
    </row>
    <row r="724" spans="1:15" hidden="1" x14ac:dyDescent="0.35">
      <c r="A724" t="s">
        <v>910</v>
      </c>
      <c r="B724" t="s">
        <v>592</v>
      </c>
      <c r="C724" t="s">
        <v>911</v>
      </c>
      <c r="D724" t="s">
        <v>728</v>
      </c>
      <c r="E724" t="s">
        <v>618</v>
      </c>
      <c r="F724" t="s">
        <v>597</v>
      </c>
      <c r="G724" t="s">
        <v>731</v>
      </c>
      <c r="H724" t="s">
        <v>788</v>
      </c>
      <c r="I724" t="s">
        <v>169</v>
      </c>
      <c r="J724" t="s">
        <v>338</v>
      </c>
      <c r="K724" t="s">
        <v>348</v>
      </c>
      <c r="L724" t="s">
        <v>606</v>
      </c>
      <c r="M724">
        <v>0</v>
      </c>
      <c r="N724">
        <v>8.4000000000000005E-2</v>
      </c>
      <c r="O724" t="s">
        <v>927</v>
      </c>
    </row>
    <row r="725" spans="1:15" hidden="1" x14ac:dyDescent="0.35">
      <c r="A725" t="s">
        <v>910</v>
      </c>
      <c r="B725" t="s">
        <v>592</v>
      </c>
      <c r="C725" t="s">
        <v>911</v>
      </c>
      <c r="D725" t="s">
        <v>728</v>
      </c>
      <c r="E725" t="s">
        <v>618</v>
      </c>
      <c r="F725" t="s">
        <v>597</v>
      </c>
      <c r="G725" t="s">
        <v>731</v>
      </c>
      <c r="H725" t="s">
        <v>789</v>
      </c>
      <c r="I725" t="s">
        <v>98</v>
      </c>
      <c r="J725" t="s">
        <v>261</v>
      </c>
      <c r="K725" t="s">
        <v>348</v>
      </c>
      <c r="L725" t="s">
        <v>606</v>
      </c>
      <c r="M725">
        <v>0</v>
      </c>
      <c r="N725">
        <v>8.199999999999999E-3</v>
      </c>
      <c r="O725" t="s">
        <v>927</v>
      </c>
    </row>
    <row r="726" spans="1:15" hidden="1" x14ac:dyDescent="0.35">
      <c r="A726" t="s">
        <v>910</v>
      </c>
      <c r="B726" t="s">
        <v>592</v>
      </c>
      <c r="C726" t="s">
        <v>911</v>
      </c>
      <c r="D726" t="s">
        <v>728</v>
      </c>
      <c r="E726" t="s">
        <v>618</v>
      </c>
      <c r="F726" t="s">
        <v>596</v>
      </c>
      <c r="G726" t="s">
        <v>729</v>
      </c>
      <c r="H726" t="s">
        <v>768</v>
      </c>
      <c r="I726" t="s">
        <v>26</v>
      </c>
      <c r="J726" t="s">
        <v>661</v>
      </c>
      <c r="K726" t="s">
        <v>348</v>
      </c>
      <c r="L726" t="s">
        <v>606</v>
      </c>
      <c r="M726">
        <v>0</v>
      </c>
      <c r="N726">
        <v>147</v>
      </c>
      <c r="O726" t="s">
        <v>927</v>
      </c>
    </row>
    <row r="727" spans="1:15" hidden="1" x14ac:dyDescent="0.35">
      <c r="A727" t="s">
        <v>910</v>
      </c>
      <c r="B727" t="s">
        <v>592</v>
      </c>
      <c r="C727" t="s">
        <v>911</v>
      </c>
      <c r="D727" t="s">
        <v>728</v>
      </c>
      <c r="E727" t="s">
        <v>618</v>
      </c>
      <c r="F727" t="s">
        <v>597</v>
      </c>
      <c r="G727" t="s">
        <v>731</v>
      </c>
      <c r="H727" t="s">
        <v>790</v>
      </c>
      <c r="I727" t="s">
        <v>122</v>
      </c>
      <c r="J727" t="s">
        <v>286</v>
      </c>
      <c r="K727" t="s">
        <v>348</v>
      </c>
      <c r="L727" t="s">
        <v>606</v>
      </c>
      <c r="M727">
        <v>0</v>
      </c>
      <c r="N727">
        <v>4.0000000000000001E-3</v>
      </c>
      <c r="O727" t="s">
        <v>927</v>
      </c>
    </row>
    <row r="728" spans="1:15" hidden="1" x14ac:dyDescent="0.35">
      <c r="A728" t="s">
        <v>910</v>
      </c>
      <c r="B728" t="s">
        <v>592</v>
      </c>
      <c r="C728" t="s">
        <v>911</v>
      </c>
      <c r="D728" t="s">
        <v>728</v>
      </c>
      <c r="E728" t="s">
        <v>618</v>
      </c>
      <c r="F728" t="s">
        <v>596</v>
      </c>
      <c r="G728" t="s">
        <v>729</v>
      </c>
      <c r="H728" t="s">
        <v>791</v>
      </c>
      <c r="I728" t="s">
        <v>27</v>
      </c>
      <c r="J728" t="s">
        <v>195</v>
      </c>
      <c r="K728" t="s">
        <v>348</v>
      </c>
      <c r="L728" t="s">
        <v>606</v>
      </c>
      <c r="M728">
        <v>0</v>
      </c>
      <c r="N728">
        <v>0.32</v>
      </c>
      <c r="O728" t="s">
        <v>927</v>
      </c>
    </row>
    <row r="729" spans="1:15" hidden="1" x14ac:dyDescent="0.35">
      <c r="A729" t="s">
        <v>910</v>
      </c>
      <c r="B729" t="s">
        <v>592</v>
      </c>
      <c r="C729" t="s">
        <v>911</v>
      </c>
      <c r="D729" t="s">
        <v>728</v>
      </c>
      <c r="E729" t="s">
        <v>618</v>
      </c>
      <c r="F729" t="s">
        <v>596</v>
      </c>
      <c r="G729" t="s">
        <v>729</v>
      </c>
      <c r="H729" t="s">
        <v>792</v>
      </c>
      <c r="I729" t="s">
        <v>9</v>
      </c>
      <c r="J729" t="s">
        <v>179</v>
      </c>
      <c r="K729" t="s">
        <v>348</v>
      </c>
      <c r="L729" t="s">
        <v>606</v>
      </c>
      <c r="M729">
        <v>0</v>
      </c>
      <c r="N729">
        <v>0.08</v>
      </c>
      <c r="O729" t="s">
        <v>927</v>
      </c>
    </row>
    <row r="730" spans="1:15" hidden="1" x14ac:dyDescent="0.35">
      <c r="A730" t="s">
        <v>910</v>
      </c>
      <c r="B730" t="s">
        <v>592</v>
      </c>
      <c r="C730" t="s">
        <v>911</v>
      </c>
      <c r="D730" t="s">
        <v>728</v>
      </c>
      <c r="E730" t="s">
        <v>618</v>
      </c>
      <c r="F730" t="s">
        <v>596</v>
      </c>
      <c r="G730" t="s">
        <v>729</v>
      </c>
      <c r="H730" t="s">
        <v>793</v>
      </c>
      <c r="I730" t="s">
        <v>14</v>
      </c>
      <c r="J730" t="s">
        <v>184</v>
      </c>
      <c r="K730" t="s">
        <v>348</v>
      </c>
      <c r="L730" t="s">
        <v>606</v>
      </c>
      <c r="M730">
        <v>0</v>
      </c>
      <c r="N730">
        <v>0.4</v>
      </c>
      <c r="O730" t="s">
        <v>927</v>
      </c>
    </row>
    <row r="731" spans="1:15" hidden="1" x14ac:dyDescent="0.35">
      <c r="A731" t="s">
        <v>910</v>
      </c>
      <c r="B731" t="s">
        <v>592</v>
      </c>
      <c r="C731" t="s">
        <v>911</v>
      </c>
      <c r="D731" t="s">
        <v>728</v>
      </c>
      <c r="E731" t="s">
        <v>618</v>
      </c>
      <c r="F731" t="s">
        <v>597</v>
      </c>
      <c r="G731" t="s">
        <v>731</v>
      </c>
      <c r="H731" t="s">
        <v>794</v>
      </c>
      <c r="I731" t="s">
        <v>138</v>
      </c>
      <c r="J731" t="s">
        <v>304</v>
      </c>
      <c r="K731" t="s">
        <v>348</v>
      </c>
      <c r="L731" t="s">
        <v>606</v>
      </c>
      <c r="M731">
        <v>0</v>
      </c>
      <c r="N731">
        <v>0.01</v>
      </c>
      <c r="O731" t="s">
        <v>927</v>
      </c>
    </row>
    <row r="732" spans="1:15" hidden="1" x14ac:dyDescent="0.35">
      <c r="A732" t="s">
        <v>910</v>
      </c>
      <c r="B732" t="s">
        <v>592</v>
      </c>
      <c r="C732" t="s">
        <v>911</v>
      </c>
      <c r="D732" t="s">
        <v>728</v>
      </c>
      <c r="E732" t="s">
        <v>618</v>
      </c>
      <c r="F732" t="s">
        <v>597</v>
      </c>
      <c r="G732" t="s">
        <v>731</v>
      </c>
      <c r="H732" t="s">
        <v>795</v>
      </c>
      <c r="I732" t="s">
        <v>81</v>
      </c>
      <c r="J732" t="s">
        <v>243</v>
      </c>
      <c r="K732" t="s">
        <v>348</v>
      </c>
      <c r="L732" t="s">
        <v>606</v>
      </c>
      <c r="M732">
        <v>0</v>
      </c>
      <c r="N732">
        <v>1.9E-2</v>
      </c>
      <c r="O732" t="s">
        <v>927</v>
      </c>
    </row>
    <row r="733" spans="1:15" hidden="1" x14ac:dyDescent="0.35">
      <c r="A733" t="s">
        <v>910</v>
      </c>
      <c r="B733" t="s">
        <v>592</v>
      </c>
      <c r="C733" t="s">
        <v>911</v>
      </c>
      <c r="D733" t="s">
        <v>728</v>
      </c>
      <c r="E733" t="s">
        <v>618</v>
      </c>
      <c r="F733" t="s">
        <v>596</v>
      </c>
      <c r="G733" t="s">
        <v>729</v>
      </c>
      <c r="H733" t="s">
        <v>796</v>
      </c>
      <c r="I733" t="s">
        <v>56</v>
      </c>
      <c r="J733" t="s">
        <v>219</v>
      </c>
      <c r="K733" t="s">
        <v>348</v>
      </c>
      <c r="L733" t="s">
        <v>606</v>
      </c>
      <c r="M733">
        <v>0</v>
      </c>
      <c r="N733">
        <v>0.16</v>
      </c>
      <c r="O733" t="s">
        <v>927</v>
      </c>
    </row>
    <row r="734" spans="1:15" hidden="1" x14ac:dyDescent="0.35">
      <c r="A734" t="s">
        <v>910</v>
      </c>
      <c r="B734" t="s">
        <v>592</v>
      </c>
      <c r="C734" t="s">
        <v>911</v>
      </c>
      <c r="D734" t="s">
        <v>728</v>
      </c>
      <c r="E734" t="s">
        <v>618</v>
      </c>
      <c r="F734" t="s">
        <v>597</v>
      </c>
      <c r="G734" t="s">
        <v>731</v>
      </c>
      <c r="H734" t="s">
        <v>797</v>
      </c>
      <c r="I734" t="s">
        <v>82</v>
      </c>
      <c r="J734" t="s">
        <v>244</v>
      </c>
      <c r="K734" t="s">
        <v>348</v>
      </c>
      <c r="L734" t="s">
        <v>606</v>
      </c>
      <c r="M734">
        <v>0</v>
      </c>
      <c r="N734">
        <v>3.6999999999999998E-2</v>
      </c>
      <c r="O734" t="s">
        <v>927</v>
      </c>
    </row>
    <row r="735" spans="1:15" hidden="1" x14ac:dyDescent="0.35">
      <c r="A735" t="s">
        <v>910</v>
      </c>
      <c r="B735" t="s">
        <v>592</v>
      </c>
      <c r="C735" t="s">
        <v>911</v>
      </c>
      <c r="D735" t="s">
        <v>728</v>
      </c>
      <c r="E735" t="s">
        <v>618</v>
      </c>
      <c r="F735" t="s">
        <v>597</v>
      </c>
      <c r="G735" t="s">
        <v>731</v>
      </c>
      <c r="H735" t="s">
        <v>798</v>
      </c>
      <c r="I735" t="s">
        <v>83</v>
      </c>
      <c r="J735" t="s">
        <v>245</v>
      </c>
      <c r="K735" t="s">
        <v>348</v>
      </c>
      <c r="L735" t="s">
        <v>606</v>
      </c>
      <c r="M735">
        <v>0</v>
      </c>
      <c r="N735">
        <v>0.08</v>
      </c>
      <c r="O735" t="s">
        <v>927</v>
      </c>
    </row>
    <row r="736" spans="1:15" hidden="1" x14ac:dyDescent="0.35">
      <c r="A736" t="s">
        <v>910</v>
      </c>
      <c r="B736" t="s">
        <v>592</v>
      </c>
      <c r="C736" t="s">
        <v>911</v>
      </c>
      <c r="D736" t="s">
        <v>728</v>
      </c>
      <c r="E736" t="s">
        <v>618</v>
      </c>
      <c r="F736" t="s">
        <v>597</v>
      </c>
      <c r="G736" t="s">
        <v>731</v>
      </c>
      <c r="H736" t="s">
        <v>799</v>
      </c>
      <c r="I736" t="s">
        <v>112</v>
      </c>
      <c r="J736" t="s">
        <v>276</v>
      </c>
      <c r="K736" t="s">
        <v>348</v>
      </c>
      <c r="L736" t="s">
        <v>606</v>
      </c>
      <c r="M736">
        <v>0</v>
      </c>
      <c r="N736">
        <v>0.20499999999999999</v>
      </c>
      <c r="O736" t="s">
        <v>927</v>
      </c>
    </row>
    <row r="737" spans="1:15" hidden="1" x14ac:dyDescent="0.35">
      <c r="A737" t="s">
        <v>910</v>
      </c>
      <c r="B737" t="s">
        <v>592</v>
      </c>
      <c r="C737" t="s">
        <v>911</v>
      </c>
      <c r="D737" t="s">
        <v>728</v>
      </c>
      <c r="E737" t="s">
        <v>618</v>
      </c>
      <c r="F737" t="s">
        <v>597</v>
      </c>
      <c r="G737" t="s">
        <v>731</v>
      </c>
      <c r="H737" t="s">
        <v>800</v>
      </c>
      <c r="I737" t="s">
        <v>161</v>
      </c>
      <c r="J737" t="s">
        <v>330</v>
      </c>
      <c r="K737" t="s">
        <v>348</v>
      </c>
      <c r="L737" t="s">
        <v>606</v>
      </c>
      <c r="M737">
        <v>0</v>
      </c>
      <c r="N737">
        <v>1.2999999999999999E-2</v>
      </c>
      <c r="O737" t="s">
        <v>927</v>
      </c>
    </row>
    <row r="738" spans="1:15" hidden="1" x14ac:dyDescent="0.35">
      <c r="A738" t="s">
        <v>910</v>
      </c>
      <c r="B738" t="s">
        <v>592</v>
      </c>
      <c r="C738" t="s">
        <v>911</v>
      </c>
      <c r="D738" t="s">
        <v>728</v>
      </c>
      <c r="E738" t="s">
        <v>618</v>
      </c>
      <c r="F738" t="s">
        <v>597</v>
      </c>
      <c r="G738" t="s">
        <v>731</v>
      </c>
      <c r="H738" t="s">
        <v>801</v>
      </c>
      <c r="I738" t="s">
        <v>152</v>
      </c>
      <c r="J738" t="s">
        <v>321</v>
      </c>
      <c r="K738" t="s">
        <v>348</v>
      </c>
      <c r="L738" t="s">
        <v>606</v>
      </c>
      <c r="M738">
        <v>0</v>
      </c>
      <c r="N738">
        <v>3.4000000000000002E-2</v>
      </c>
      <c r="O738" t="s">
        <v>927</v>
      </c>
    </row>
    <row r="739" spans="1:15" hidden="1" x14ac:dyDescent="0.35">
      <c r="A739" t="s">
        <v>910</v>
      </c>
      <c r="B739" t="s">
        <v>592</v>
      </c>
      <c r="C739" t="s">
        <v>911</v>
      </c>
      <c r="D739" t="s">
        <v>728</v>
      </c>
      <c r="E739" t="s">
        <v>618</v>
      </c>
      <c r="F739" t="s">
        <v>597</v>
      </c>
      <c r="G739" t="s">
        <v>731</v>
      </c>
      <c r="H739" t="s">
        <v>802</v>
      </c>
      <c r="I739" t="s">
        <v>114</v>
      </c>
      <c r="J739" t="s">
        <v>278</v>
      </c>
      <c r="K739" t="s">
        <v>348</v>
      </c>
      <c r="L739" t="s">
        <v>606</v>
      </c>
      <c r="M739">
        <v>0</v>
      </c>
      <c r="N739">
        <v>1.4E-2</v>
      </c>
      <c r="O739" t="s">
        <v>927</v>
      </c>
    </row>
    <row r="740" spans="1:15" hidden="1" x14ac:dyDescent="0.35">
      <c r="A740" t="s">
        <v>910</v>
      </c>
      <c r="B740" t="s">
        <v>592</v>
      </c>
      <c r="C740" t="s">
        <v>911</v>
      </c>
      <c r="D740" t="s">
        <v>728</v>
      </c>
      <c r="E740" t="s">
        <v>618</v>
      </c>
      <c r="F740" t="s">
        <v>597</v>
      </c>
      <c r="G740" t="s">
        <v>731</v>
      </c>
      <c r="H740" t="s">
        <v>803</v>
      </c>
      <c r="I740" t="s">
        <v>132</v>
      </c>
      <c r="J740" t="s">
        <v>296</v>
      </c>
      <c r="K740" t="s">
        <v>348</v>
      </c>
      <c r="L740" t="s">
        <v>606</v>
      </c>
      <c r="M740">
        <v>0</v>
      </c>
      <c r="N740">
        <v>9.6000000000000002E-2</v>
      </c>
      <c r="O740" t="s">
        <v>927</v>
      </c>
    </row>
    <row r="741" spans="1:15" hidden="1" x14ac:dyDescent="0.35">
      <c r="A741" t="s">
        <v>910</v>
      </c>
      <c r="B741" t="s">
        <v>592</v>
      </c>
      <c r="C741" t="s">
        <v>911</v>
      </c>
      <c r="D741" t="s">
        <v>728</v>
      </c>
      <c r="E741" t="s">
        <v>618</v>
      </c>
      <c r="F741" t="s">
        <v>597</v>
      </c>
      <c r="G741" t="s">
        <v>731</v>
      </c>
      <c r="H741" t="s">
        <v>804</v>
      </c>
      <c r="I741" t="s">
        <v>106</v>
      </c>
      <c r="J741" t="s">
        <v>269</v>
      </c>
      <c r="K741" t="s">
        <v>348</v>
      </c>
      <c r="L741" t="s">
        <v>606</v>
      </c>
      <c r="M741">
        <v>0</v>
      </c>
      <c r="N741">
        <v>7.0999999999999994E-2</v>
      </c>
      <c r="O741" t="s">
        <v>927</v>
      </c>
    </row>
    <row r="742" spans="1:15" hidden="1" x14ac:dyDescent="0.35">
      <c r="A742" t="s">
        <v>910</v>
      </c>
      <c r="B742" t="s">
        <v>592</v>
      </c>
      <c r="C742" t="s">
        <v>911</v>
      </c>
      <c r="D742" t="s">
        <v>728</v>
      </c>
      <c r="E742" t="s">
        <v>618</v>
      </c>
      <c r="F742" t="s">
        <v>596</v>
      </c>
      <c r="G742" t="s">
        <v>729</v>
      </c>
      <c r="H742" t="s">
        <v>805</v>
      </c>
      <c r="I742" t="s">
        <v>15</v>
      </c>
      <c r="J742" t="s">
        <v>185</v>
      </c>
      <c r="K742" t="s">
        <v>348</v>
      </c>
      <c r="L742" t="s">
        <v>606</v>
      </c>
      <c r="M742">
        <v>0</v>
      </c>
      <c r="N742">
        <v>0.02</v>
      </c>
      <c r="O742" t="s">
        <v>927</v>
      </c>
    </row>
    <row r="743" spans="1:15" hidden="1" x14ac:dyDescent="0.35">
      <c r="A743" t="s">
        <v>910</v>
      </c>
      <c r="B743" t="s">
        <v>592</v>
      </c>
      <c r="C743" t="s">
        <v>911</v>
      </c>
      <c r="D743" t="s">
        <v>728</v>
      </c>
      <c r="E743" t="s">
        <v>618</v>
      </c>
      <c r="F743" t="s">
        <v>597</v>
      </c>
      <c r="G743" t="s">
        <v>731</v>
      </c>
      <c r="H743" t="s">
        <v>806</v>
      </c>
      <c r="I743" t="s">
        <v>84</v>
      </c>
      <c r="J743" t="s">
        <v>246</v>
      </c>
      <c r="K743" t="s">
        <v>348</v>
      </c>
      <c r="L743" t="s">
        <v>606</v>
      </c>
      <c r="M743">
        <v>0</v>
      </c>
      <c r="N743">
        <v>2.7E-2</v>
      </c>
      <c r="O743" t="s">
        <v>927</v>
      </c>
    </row>
    <row r="744" spans="1:15" hidden="1" x14ac:dyDescent="0.35">
      <c r="A744" t="s">
        <v>910</v>
      </c>
      <c r="B744" t="s">
        <v>592</v>
      </c>
      <c r="C744" t="s">
        <v>911</v>
      </c>
      <c r="D744" t="s">
        <v>728</v>
      </c>
      <c r="E744" t="s">
        <v>618</v>
      </c>
      <c r="F744" t="s">
        <v>597</v>
      </c>
      <c r="G744" t="s">
        <v>731</v>
      </c>
      <c r="H744" t="s">
        <v>807</v>
      </c>
      <c r="I744" t="s">
        <v>146</v>
      </c>
      <c r="J744" t="s">
        <v>312</v>
      </c>
      <c r="K744" t="s">
        <v>348</v>
      </c>
      <c r="L744" t="s">
        <v>606</v>
      </c>
      <c r="M744">
        <v>0</v>
      </c>
      <c r="N744">
        <v>4.5999999999999999E-3</v>
      </c>
      <c r="O744" t="s">
        <v>927</v>
      </c>
    </row>
    <row r="745" spans="1:15" hidden="1" x14ac:dyDescent="0.35">
      <c r="A745" t="s">
        <v>910</v>
      </c>
      <c r="B745" t="s">
        <v>592</v>
      </c>
      <c r="C745" t="s">
        <v>911</v>
      </c>
      <c r="D745" t="s">
        <v>728</v>
      </c>
      <c r="E745" t="s">
        <v>618</v>
      </c>
      <c r="F745" t="s">
        <v>597</v>
      </c>
      <c r="G745" t="s">
        <v>731</v>
      </c>
      <c r="H745" t="s">
        <v>808</v>
      </c>
      <c r="I745" t="s">
        <v>139</v>
      </c>
      <c r="J745" t="s">
        <v>305</v>
      </c>
      <c r="K745" t="s">
        <v>348</v>
      </c>
      <c r="L745" t="s">
        <v>606</v>
      </c>
      <c r="M745">
        <v>0</v>
      </c>
      <c r="N745">
        <v>0.08</v>
      </c>
      <c r="O745" t="s">
        <v>927</v>
      </c>
    </row>
    <row r="746" spans="1:15" hidden="1" x14ac:dyDescent="0.35">
      <c r="A746" t="s">
        <v>910</v>
      </c>
      <c r="B746" t="s">
        <v>592</v>
      </c>
      <c r="C746" t="s">
        <v>911</v>
      </c>
      <c r="D746" t="s">
        <v>728</v>
      </c>
      <c r="E746" t="s">
        <v>618</v>
      </c>
      <c r="F746" t="s">
        <v>597</v>
      </c>
      <c r="G746" t="s">
        <v>731</v>
      </c>
      <c r="H746" t="s">
        <v>810</v>
      </c>
      <c r="I746" t="s">
        <v>153</v>
      </c>
      <c r="J746" t="s">
        <v>322</v>
      </c>
      <c r="K746" t="s">
        <v>348</v>
      </c>
      <c r="L746" t="s">
        <v>606</v>
      </c>
      <c r="M746">
        <v>0</v>
      </c>
      <c r="N746">
        <v>0.08</v>
      </c>
      <c r="O746" t="s">
        <v>927</v>
      </c>
    </row>
    <row r="747" spans="1:15" hidden="1" x14ac:dyDescent="0.35">
      <c r="A747" t="s">
        <v>910</v>
      </c>
      <c r="B747" t="s">
        <v>592</v>
      </c>
      <c r="C747" t="s">
        <v>911</v>
      </c>
      <c r="D747" t="s">
        <v>728</v>
      </c>
      <c r="E747" t="s">
        <v>618</v>
      </c>
      <c r="F747" t="s">
        <v>597</v>
      </c>
      <c r="G747" t="s">
        <v>731</v>
      </c>
      <c r="H747" t="s">
        <v>811</v>
      </c>
      <c r="I747" t="s">
        <v>154</v>
      </c>
      <c r="J747" t="s">
        <v>323</v>
      </c>
      <c r="K747" t="s">
        <v>348</v>
      </c>
      <c r="L747" t="s">
        <v>606</v>
      </c>
      <c r="M747">
        <v>0</v>
      </c>
      <c r="N747">
        <v>5.8000000000000003E-2</v>
      </c>
      <c r="O747" t="s">
        <v>927</v>
      </c>
    </row>
    <row r="748" spans="1:15" hidden="1" x14ac:dyDescent="0.35">
      <c r="A748" t="s">
        <v>910</v>
      </c>
      <c r="B748" t="s">
        <v>592</v>
      </c>
      <c r="C748" t="s">
        <v>911</v>
      </c>
      <c r="D748" t="s">
        <v>728</v>
      </c>
      <c r="E748" t="s">
        <v>618</v>
      </c>
      <c r="F748" t="s">
        <v>596</v>
      </c>
      <c r="G748" t="s">
        <v>729</v>
      </c>
      <c r="H748" t="s">
        <v>809</v>
      </c>
      <c r="I748" t="s">
        <v>57</v>
      </c>
      <c r="J748" t="s">
        <v>602</v>
      </c>
      <c r="K748" t="s">
        <v>348</v>
      </c>
      <c r="L748" t="s">
        <v>606</v>
      </c>
      <c r="M748">
        <v>0</v>
      </c>
      <c r="N748">
        <v>0.04</v>
      </c>
      <c r="O748" t="s">
        <v>927</v>
      </c>
    </row>
    <row r="749" spans="1:15" hidden="1" x14ac:dyDescent="0.35">
      <c r="A749" t="s">
        <v>910</v>
      </c>
      <c r="B749" t="s">
        <v>592</v>
      </c>
      <c r="C749" t="s">
        <v>911</v>
      </c>
      <c r="D749" t="s">
        <v>728</v>
      </c>
      <c r="E749" t="s">
        <v>618</v>
      </c>
      <c r="F749" t="s">
        <v>597</v>
      </c>
      <c r="G749" t="s">
        <v>731</v>
      </c>
      <c r="H749" t="s">
        <v>812</v>
      </c>
      <c r="I749" t="s">
        <v>129</v>
      </c>
      <c r="J749" t="s">
        <v>293</v>
      </c>
      <c r="K749" t="s">
        <v>348</v>
      </c>
      <c r="L749" t="s">
        <v>606</v>
      </c>
      <c r="M749">
        <v>0</v>
      </c>
      <c r="N749">
        <v>0.02</v>
      </c>
      <c r="O749" t="s">
        <v>927</v>
      </c>
    </row>
    <row r="750" spans="1:15" hidden="1" x14ac:dyDescent="0.35">
      <c r="A750" t="s">
        <v>910</v>
      </c>
      <c r="B750" t="s">
        <v>592</v>
      </c>
      <c r="C750" t="s">
        <v>911</v>
      </c>
      <c r="D750" t="s">
        <v>728</v>
      </c>
      <c r="E750" t="s">
        <v>618</v>
      </c>
      <c r="F750" t="s">
        <v>597</v>
      </c>
      <c r="G750" t="s">
        <v>731</v>
      </c>
      <c r="H750" t="s">
        <v>813</v>
      </c>
      <c r="I750" t="s">
        <v>92</v>
      </c>
      <c r="J750" t="s">
        <v>254</v>
      </c>
      <c r="K750" t="s">
        <v>348</v>
      </c>
      <c r="L750" t="s">
        <v>606</v>
      </c>
      <c r="M750">
        <v>0</v>
      </c>
      <c r="N750">
        <v>0.14699999999999999</v>
      </c>
      <c r="O750" t="s">
        <v>927</v>
      </c>
    </row>
    <row r="751" spans="1:15" hidden="1" x14ac:dyDescent="0.35">
      <c r="A751" t="s">
        <v>910</v>
      </c>
      <c r="B751" t="s">
        <v>592</v>
      </c>
      <c r="C751" t="s">
        <v>911</v>
      </c>
      <c r="D751" t="s">
        <v>728</v>
      </c>
      <c r="E751" t="s">
        <v>618</v>
      </c>
      <c r="F751" t="s">
        <v>597</v>
      </c>
      <c r="G751" t="s">
        <v>731</v>
      </c>
      <c r="H751" t="s">
        <v>814</v>
      </c>
      <c r="I751" t="s">
        <v>155</v>
      </c>
      <c r="J751" t="s">
        <v>324</v>
      </c>
      <c r="K751" t="s">
        <v>348</v>
      </c>
      <c r="L751" t="s">
        <v>606</v>
      </c>
      <c r="M751">
        <v>0</v>
      </c>
      <c r="N751">
        <v>7.4000000000000003E-3</v>
      </c>
      <c r="O751" t="s">
        <v>927</v>
      </c>
    </row>
    <row r="752" spans="1:15" hidden="1" x14ac:dyDescent="0.35">
      <c r="A752" t="s">
        <v>910</v>
      </c>
      <c r="B752" t="s">
        <v>592</v>
      </c>
      <c r="C752" t="s">
        <v>911</v>
      </c>
      <c r="D752" t="s">
        <v>728</v>
      </c>
      <c r="E752" t="s">
        <v>618</v>
      </c>
      <c r="F752" t="s">
        <v>597</v>
      </c>
      <c r="G752" t="s">
        <v>731</v>
      </c>
      <c r="H752" t="s">
        <v>815</v>
      </c>
      <c r="I752" t="s">
        <v>108</v>
      </c>
      <c r="J752" t="s">
        <v>272</v>
      </c>
      <c r="K752" t="s">
        <v>348</v>
      </c>
      <c r="L752" t="s">
        <v>606</v>
      </c>
      <c r="M752">
        <v>0</v>
      </c>
      <c r="N752">
        <v>0.14499999999999999</v>
      </c>
      <c r="O752" t="s">
        <v>927</v>
      </c>
    </row>
    <row r="753" spans="1:15" hidden="1" x14ac:dyDescent="0.35">
      <c r="A753" t="s">
        <v>910</v>
      </c>
      <c r="B753" t="s">
        <v>592</v>
      </c>
      <c r="C753" t="s">
        <v>911</v>
      </c>
      <c r="D753" t="s">
        <v>728</v>
      </c>
      <c r="E753" t="s">
        <v>618</v>
      </c>
      <c r="F753" t="s">
        <v>596</v>
      </c>
      <c r="G753" t="s">
        <v>729</v>
      </c>
      <c r="H753" t="s">
        <v>816</v>
      </c>
      <c r="I753" t="s">
        <v>58</v>
      </c>
      <c r="J753" t="s">
        <v>220</v>
      </c>
      <c r="K753" t="s">
        <v>348</v>
      </c>
      <c r="L753" t="s">
        <v>606</v>
      </c>
      <c r="M753">
        <v>0</v>
      </c>
      <c r="N753">
        <v>0.04</v>
      </c>
      <c r="O753" t="s">
        <v>927</v>
      </c>
    </row>
    <row r="754" spans="1:15" hidden="1" x14ac:dyDescent="0.35">
      <c r="A754" t="s">
        <v>910</v>
      </c>
      <c r="B754" t="s">
        <v>592</v>
      </c>
      <c r="C754" t="s">
        <v>911</v>
      </c>
      <c r="D754" t="s">
        <v>728</v>
      </c>
      <c r="E754" t="s">
        <v>618</v>
      </c>
      <c r="F754" t="s">
        <v>596</v>
      </c>
      <c r="G754" t="s">
        <v>729</v>
      </c>
      <c r="H754" t="s">
        <v>817</v>
      </c>
      <c r="I754" t="s">
        <v>59</v>
      </c>
      <c r="J754" t="s">
        <v>221</v>
      </c>
      <c r="K754" t="s">
        <v>348</v>
      </c>
      <c r="L754" t="s">
        <v>606</v>
      </c>
      <c r="M754">
        <v>0</v>
      </c>
      <c r="N754">
        <v>0.09</v>
      </c>
      <c r="O754" t="s">
        <v>927</v>
      </c>
    </row>
    <row r="755" spans="1:15" hidden="1" x14ac:dyDescent="0.35">
      <c r="A755" t="s">
        <v>910</v>
      </c>
      <c r="B755" t="s">
        <v>592</v>
      </c>
      <c r="C755" t="s">
        <v>911</v>
      </c>
      <c r="D755" t="s">
        <v>728</v>
      </c>
      <c r="E755" t="s">
        <v>618</v>
      </c>
      <c r="F755" t="s">
        <v>596</v>
      </c>
      <c r="G755" t="s">
        <v>729</v>
      </c>
      <c r="H755" t="s">
        <v>818</v>
      </c>
      <c r="I755" t="s">
        <v>16</v>
      </c>
      <c r="J755" t="s">
        <v>186</v>
      </c>
      <c r="K755" t="s">
        <v>348</v>
      </c>
      <c r="L755" t="s">
        <v>606</v>
      </c>
      <c r="M755">
        <v>0</v>
      </c>
      <c r="N755">
        <v>0.05</v>
      </c>
      <c r="O755" t="s">
        <v>927</v>
      </c>
    </row>
    <row r="756" spans="1:15" hidden="1" x14ac:dyDescent="0.35">
      <c r="A756" t="s">
        <v>910</v>
      </c>
      <c r="B756" t="s">
        <v>592</v>
      </c>
      <c r="C756" t="s">
        <v>911</v>
      </c>
      <c r="D756" t="s">
        <v>728</v>
      </c>
      <c r="E756" t="s">
        <v>618</v>
      </c>
      <c r="F756" t="s">
        <v>596</v>
      </c>
      <c r="G756" t="s">
        <v>729</v>
      </c>
      <c r="H756" t="s">
        <v>819</v>
      </c>
      <c r="I756" t="s">
        <v>60</v>
      </c>
      <c r="J756" t="s">
        <v>222</v>
      </c>
      <c r="K756" t="s">
        <v>348</v>
      </c>
      <c r="L756" t="s">
        <v>606</v>
      </c>
      <c r="M756">
        <v>0</v>
      </c>
      <c r="N756">
        <v>0.8</v>
      </c>
      <c r="O756" t="s">
        <v>927</v>
      </c>
    </row>
    <row r="757" spans="1:15" hidden="1" x14ac:dyDescent="0.35">
      <c r="A757" t="s">
        <v>910</v>
      </c>
      <c r="B757" t="s">
        <v>592</v>
      </c>
      <c r="C757" t="s">
        <v>911</v>
      </c>
      <c r="D757" t="s">
        <v>728</v>
      </c>
      <c r="E757" t="s">
        <v>618</v>
      </c>
      <c r="F757" t="s">
        <v>597</v>
      </c>
      <c r="G757" t="s">
        <v>731</v>
      </c>
      <c r="H757" t="s">
        <v>820</v>
      </c>
      <c r="I757" t="s">
        <v>162</v>
      </c>
      <c r="J757" t="s">
        <v>331</v>
      </c>
      <c r="K757" t="s">
        <v>348</v>
      </c>
      <c r="L757" t="s">
        <v>606</v>
      </c>
      <c r="M757">
        <v>0</v>
      </c>
      <c r="N757">
        <v>0.113</v>
      </c>
      <c r="O757" t="s">
        <v>927</v>
      </c>
    </row>
    <row r="758" spans="1:15" hidden="1" x14ac:dyDescent="0.35">
      <c r="A758" t="s">
        <v>910</v>
      </c>
      <c r="B758" t="s">
        <v>592</v>
      </c>
      <c r="C758" t="s">
        <v>911</v>
      </c>
      <c r="D758" t="s">
        <v>728</v>
      </c>
      <c r="E758" t="s">
        <v>618</v>
      </c>
      <c r="F758" t="s">
        <v>597</v>
      </c>
      <c r="G758" t="s">
        <v>731</v>
      </c>
      <c r="H758" t="s">
        <v>821</v>
      </c>
      <c r="I758" t="s">
        <v>165</v>
      </c>
      <c r="J758" t="s">
        <v>334</v>
      </c>
      <c r="K758" t="s">
        <v>348</v>
      </c>
      <c r="L758" t="s">
        <v>606</v>
      </c>
      <c r="M758">
        <v>0</v>
      </c>
      <c r="N758">
        <v>1.6E-2</v>
      </c>
      <c r="O758" t="s">
        <v>927</v>
      </c>
    </row>
    <row r="759" spans="1:15" hidden="1" x14ac:dyDescent="0.35">
      <c r="A759" t="s">
        <v>910</v>
      </c>
      <c r="B759" t="s">
        <v>592</v>
      </c>
      <c r="C759" t="s">
        <v>911</v>
      </c>
      <c r="D759" t="s">
        <v>728</v>
      </c>
      <c r="E759" t="s">
        <v>618</v>
      </c>
      <c r="F759" t="s">
        <v>597</v>
      </c>
      <c r="G759" t="s">
        <v>731</v>
      </c>
      <c r="H759" t="s">
        <v>822</v>
      </c>
      <c r="I759" t="s">
        <v>94</v>
      </c>
      <c r="J759" t="s">
        <v>257</v>
      </c>
      <c r="K759" t="s">
        <v>348</v>
      </c>
      <c r="L759" t="s">
        <v>606</v>
      </c>
      <c r="M759">
        <v>0</v>
      </c>
      <c r="N759">
        <v>3.7999999999999999E-2</v>
      </c>
      <c r="O759" t="s">
        <v>927</v>
      </c>
    </row>
    <row r="760" spans="1:15" hidden="1" x14ac:dyDescent="0.35">
      <c r="A760" t="s">
        <v>910</v>
      </c>
      <c r="B760" t="s">
        <v>592</v>
      </c>
      <c r="C760" t="s">
        <v>911</v>
      </c>
      <c r="D760" t="s">
        <v>728</v>
      </c>
      <c r="E760" t="s">
        <v>618</v>
      </c>
      <c r="F760" t="s">
        <v>597</v>
      </c>
      <c r="G760" t="s">
        <v>731</v>
      </c>
      <c r="H760" t="s">
        <v>823</v>
      </c>
      <c r="I760" t="s">
        <v>517</v>
      </c>
      <c r="J760" t="s">
        <v>300</v>
      </c>
      <c r="K760" t="s">
        <v>348</v>
      </c>
      <c r="L760" t="s">
        <v>606</v>
      </c>
      <c r="M760">
        <v>0</v>
      </c>
      <c r="N760">
        <v>0.08</v>
      </c>
      <c r="O760" t="s">
        <v>927</v>
      </c>
    </row>
    <row r="761" spans="1:15" hidden="1" x14ac:dyDescent="0.35">
      <c r="A761" t="s">
        <v>910</v>
      </c>
      <c r="B761" t="s">
        <v>592</v>
      </c>
      <c r="C761" t="s">
        <v>911</v>
      </c>
      <c r="D761" t="s">
        <v>728</v>
      </c>
      <c r="E761" t="s">
        <v>618</v>
      </c>
      <c r="F761" t="s">
        <v>597</v>
      </c>
      <c r="G761" t="s">
        <v>731</v>
      </c>
      <c r="H761" t="s">
        <v>824</v>
      </c>
      <c r="I761" t="s">
        <v>113</v>
      </c>
      <c r="J761" t="s">
        <v>277</v>
      </c>
      <c r="K761" t="s">
        <v>348</v>
      </c>
      <c r="L761" t="s">
        <v>606</v>
      </c>
      <c r="M761">
        <v>0</v>
      </c>
      <c r="N761">
        <v>7.0000000000000001E-3</v>
      </c>
      <c r="O761" t="s">
        <v>927</v>
      </c>
    </row>
    <row r="762" spans="1:15" hidden="1" x14ac:dyDescent="0.35">
      <c r="A762" t="s">
        <v>910</v>
      </c>
      <c r="B762" t="s">
        <v>592</v>
      </c>
      <c r="C762" t="s">
        <v>911</v>
      </c>
      <c r="D762" t="s">
        <v>728</v>
      </c>
      <c r="E762" t="s">
        <v>618</v>
      </c>
      <c r="F762" t="s">
        <v>597</v>
      </c>
      <c r="G762" t="s">
        <v>731</v>
      </c>
      <c r="H762" t="s">
        <v>825</v>
      </c>
      <c r="I762" t="s">
        <v>100</v>
      </c>
      <c r="J762" t="s">
        <v>263</v>
      </c>
      <c r="K762" t="s">
        <v>348</v>
      </c>
      <c r="L762" t="s">
        <v>606</v>
      </c>
      <c r="M762">
        <v>0</v>
      </c>
      <c r="N762">
        <v>0.20200000000000001</v>
      </c>
      <c r="O762" t="s">
        <v>927</v>
      </c>
    </row>
    <row r="763" spans="1:15" hidden="1" x14ac:dyDescent="0.35">
      <c r="A763" t="s">
        <v>910</v>
      </c>
      <c r="B763" t="s">
        <v>592</v>
      </c>
      <c r="C763" t="s">
        <v>911</v>
      </c>
      <c r="D763" t="s">
        <v>728</v>
      </c>
      <c r="E763" t="s">
        <v>618</v>
      </c>
      <c r="F763" t="s">
        <v>596</v>
      </c>
      <c r="G763" t="s">
        <v>729</v>
      </c>
      <c r="H763" t="s">
        <v>826</v>
      </c>
      <c r="I763" t="s">
        <v>61</v>
      </c>
      <c r="J763" t="s">
        <v>223</v>
      </c>
      <c r="K763" t="s">
        <v>348</v>
      </c>
      <c r="L763" t="s">
        <v>606</v>
      </c>
      <c r="M763">
        <v>0</v>
      </c>
      <c r="N763">
        <v>0.32</v>
      </c>
      <c r="O763" t="s">
        <v>927</v>
      </c>
    </row>
    <row r="764" spans="1:15" hidden="1" x14ac:dyDescent="0.35">
      <c r="A764" t="s">
        <v>910</v>
      </c>
      <c r="B764" t="s">
        <v>592</v>
      </c>
      <c r="C764" t="s">
        <v>911</v>
      </c>
      <c r="D764" t="s">
        <v>728</v>
      </c>
      <c r="E764" t="s">
        <v>618</v>
      </c>
      <c r="F764" t="s">
        <v>597</v>
      </c>
      <c r="G764" t="s">
        <v>731</v>
      </c>
      <c r="H764" t="s">
        <v>827</v>
      </c>
      <c r="I764" t="s">
        <v>95</v>
      </c>
      <c r="J764" t="s">
        <v>258</v>
      </c>
      <c r="K764" t="s">
        <v>348</v>
      </c>
      <c r="L764" t="s">
        <v>606</v>
      </c>
      <c r="M764">
        <v>0</v>
      </c>
      <c r="N764">
        <v>8.5999999999999993E-2</v>
      </c>
      <c r="O764" t="s">
        <v>927</v>
      </c>
    </row>
    <row r="765" spans="1:15" hidden="1" x14ac:dyDescent="0.35">
      <c r="A765" t="s">
        <v>910</v>
      </c>
      <c r="B765" t="s">
        <v>592</v>
      </c>
      <c r="C765" t="s">
        <v>911</v>
      </c>
      <c r="D765" t="s">
        <v>728</v>
      </c>
      <c r="E765" t="s">
        <v>618</v>
      </c>
      <c r="F765" t="s">
        <v>596</v>
      </c>
      <c r="G765" t="s">
        <v>729</v>
      </c>
      <c r="H765" t="s">
        <v>828</v>
      </c>
      <c r="I765" t="s">
        <v>6</v>
      </c>
      <c r="J765" t="s">
        <v>176</v>
      </c>
      <c r="K765" t="s">
        <v>348</v>
      </c>
      <c r="L765" t="s">
        <v>606</v>
      </c>
      <c r="M765">
        <v>0</v>
      </c>
      <c r="N765">
        <v>0.16</v>
      </c>
      <c r="O765" t="s">
        <v>927</v>
      </c>
    </row>
    <row r="766" spans="1:15" hidden="1" x14ac:dyDescent="0.35">
      <c r="A766" t="s">
        <v>910</v>
      </c>
      <c r="B766" t="s">
        <v>592</v>
      </c>
      <c r="C766" t="s">
        <v>911</v>
      </c>
      <c r="D766" t="s">
        <v>728</v>
      </c>
      <c r="E766" t="s">
        <v>618</v>
      </c>
      <c r="F766" t="s">
        <v>597</v>
      </c>
      <c r="G766" t="s">
        <v>731</v>
      </c>
      <c r="H766" t="s">
        <v>829</v>
      </c>
      <c r="I766" t="s">
        <v>127</v>
      </c>
      <c r="J766" t="s">
        <v>291</v>
      </c>
      <c r="K766" t="s">
        <v>348</v>
      </c>
      <c r="L766" t="s">
        <v>606</v>
      </c>
      <c r="M766">
        <v>0</v>
      </c>
      <c r="N766">
        <v>1.6E-2</v>
      </c>
      <c r="O766" t="s">
        <v>927</v>
      </c>
    </row>
    <row r="767" spans="1:15" hidden="1" x14ac:dyDescent="0.35">
      <c r="A767" t="s">
        <v>910</v>
      </c>
      <c r="B767" t="s">
        <v>592</v>
      </c>
      <c r="C767" t="s">
        <v>911</v>
      </c>
      <c r="D767" t="s">
        <v>728</v>
      </c>
      <c r="E767" t="s">
        <v>618</v>
      </c>
      <c r="F767" t="s">
        <v>597</v>
      </c>
      <c r="G767" t="s">
        <v>731</v>
      </c>
      <c r="H767" t="s">
        <v>830</v>
      </c>
      <c r="I767" t="s">
        <v>115</v>
      </c>
      <c r="J767" t="s">
        <v>279</v>
      </c>
      <c r="K767" t="s">
        <v>348</v>
      </c>
      <c r="L767" t="s">
        <v>606</v>
      </c>
      <c r="M767">
        <v>0</v>
      </c>
      <c r="N767">
        <v>1.2999999999999999E-2</v>
      </c>
      <c r="O767" t="s">
        <v>927</v>
      </c>
    </row>
    <row r="768" spans="1:15" hidden="1" x14ac:dyDescent="0.35">
      <c r="A768" t="s">
        <v>910</v>
      </c>
      <c r="B768" t="s">
        <v>592</v>
      </c>
      <c r="C768" t="s">
        <v>911</v>
      </c>
      <c r="D768" t="s">
        <v>728</v>
      </c>
      <c r="E768" t="s">
        <v>618</v>
      </c>
      <c r="F768" t="s">
        <v>597</v>
      </c>
      <c r="G768" t="s">
        <v>731</v>
      </c>
      <c r="H768" t="s">
        <v>831</v>
      </c>
      <c r="I768" t="s">
        <v>123</v>
      </c>
      <c r="J768" t="s">
        <v>287</v>
      </c>
      <c r="K768" t="s">
        <v>348</v>
      </c>
      <c r="L768" t="s">
        <v>606</v>
      </c>
      <c r="M768">
        <v>0</v>
      </c>
      <c r="N768">
        <v>7.6E-3</v>
      </c>
      <c r="O768" t="s">
        <v>927</v>
      </c>
    </row>
    <row r="769" spans="1:15" hidden="1" x14ac:dyDescent="0.35">
      <c r="A769" t="s">
        <v>910</v>
      </c>
      <c r="B769" t="s">
        <v>592</v>
      </c>
      <c r="C769" t="s">
        <v>911</v>
      </c>
      <c r="D769" t="s">
        <v>728</v>
      </c>
      <c r="E769" t="s">
        <v>618</v>
      </c>
      <c r="F769" t="s">
        <v>597</v>
      </c>
      <c r="G769" t="s">
        <v>731</v>
      </c>
      <c r="H769" t="s">
        <v>832</v>
      </c>
      <c r="I769" t="s">
        <v>124</v>
      </c>
      <c r="J769" t="s">
        <v>288</v>
      </c>
      <c r="K769" t="s">
        <v>348</v>
      </c>
      <c r="L769" t="s">
        <v>606</v>
      </c>
      <c r="M769">
        <v>0</v>
      </c>
      <c r="N769">
        <v>1.0999999999999999E-2</v>
      </c>
      <c r="O769" t="s">
        <v>927</v>
      </c>
    </row>
    <row r="770" spans="1:15" hidden="1" x14ac:dyDescent="0.35">
      <c r="A770" t="s">
        <v>910</v>
      </c>
      <c r="B770" t="s">
        <v>592</v>
      </c>
      <c r="C770" t="s">
        <v>911</v>
      </c>
      <c r="D770" t="s">
        <v>728</v>
      </c>
      <c r="E770" t="s">
        <v>618</v>
      </c>
      <c r="F770" t="s">
        <v>597</v>
      </c>
      <c r="G770" t="s">
        <v>731</v>
      </c>
      <c r="H770" t="s">
        <v>833</v>
      </c>
      <c r="I770" t="s">
        <v>143</v>
      </c>
      <c r="J770" t="s">
        <v>309</v>
      </c>
      <c r="K770" t="s">
        <v>348</v>
      </c>
      <c r="L770" t="s">
        <v>606</v>
      </c>
      <c r="M770">
        <v>0</v>
      </c>
      <c r="N770">
        <v>5.1999999999999998E-2</v>
      </c>
      <c r="O770" t="s">
        <v>927</v>
      </c>
    </row>
    <row r="771" spans="1:15" hidden="1" x14ac:dyDescent="0.35">
      <c r="A771" t="s">
        <v>910</v>
      </c>
      <c r="B771" t="s">
        <v>592</v>
      </c>
      <c r="C771" t="s">
        <v>911</v>
      </c>
      <c r="D771" t="s">
        <v>728</v>
      </c>
      <c r="E771" t="s">
        <v>618</v>
      </c>
      <c r="F771" t="s">
        <v>596</v>
      </c>
      <c r="G771" t="s">
        <v>729</v>
      </c>
      <c r="H771" t="s">
        <v>834</v>
      </c>
      <c r="I771" t="s">
        <v>62</v>
      </c>
      <c r="J771" t="s">
        <v>224</v>
      </c>
      <c r="K771" t="s">
        <v>348</v>
      </c>
      <c r="L771" t="s">
        <v>606</v>
      </c>
      <c r="M771">
        <v>0</v>
      </c>
      <c r="N771">
        <v>0.08</v>
      </c>
      <c r="O771" t="s">
        <v>927</v>
      </c>
    </row>
    <row r="772" spans="1:15" hidden="1" x14ac:dyDescent="0.35">
      <c r="A772" t="s">
        <v>910</v>
      </c>
      <c r="B772" t="s">
        <v>592</v>
      </c>
      <c r="C772" t="s">
        <v>911</v>
      </c>
      <c r="D772" t="s">
        <v>728</v>
      </c>
      <c r="E772" t="s">
        <v>618</v>
      </c>
      <c r="F772" t="s">
        <v>597</v>
      </c>
      <c r="G772" t="s">
        <v>731</v>
      </c>
      <c r="H772" t="s">
        <v>835</v>
      </c>
      <c r="I772" t="s">
        <v>134</v>
      </c>
      <c r="J772" t="s">
        <v>299</v>
      </c>
      <c r="K772" t="s">
        <v>348</v>
      </c>
      <c r="L772" t="s">
        <v>606</v>
      </c>
      <c r="M772">
        <v>0</v>
      </c>
      <c r="N772">
        <v>0.08</v>
      </c>
      <c r="O772" t="s">
        <v>927</v>
      </c>
    </row>
    <row r="773" spans="1:15" hidden="1" x14ac:dyDescent="0.35">
      <c r="A773" t="s">
        <v>910</v>
      </c>
      <c r="B773" t="s">
        <v>592</v>
      </c>
      <c r="C773" t="s">
        <v>911</v>
      </c>
      <c r="D773" t="s">
        <v>728</v>
      </c>
      <c r="E773" t="s">
        <v>618</v>
      </c>
      <c r="F773" t="s">
        <v>596</v>
      </c>
      <c r="G773" t="s">
        <v>729</v>
      </c>
      <c r="H773" t="s">
        <v>836</v>
      </c>
      <c r="I773" t="s">
        <v>175</v>
      </c>
      <c r="J773" t="s">
        <v>343</v>
      </c>
      <c r="K773" t="s">
        <v>348</v>
      </c>
      <c r="L773" t="s">
        <v>606</v>
      </c>
      <c r="M773">
        <v>0</v>
      </c>
      <c r="N773">
        <v>0.04</v>
      </c>
      <c r="O773" t="s">
        <v>927</v>
      </c>
    </row>
    <row r="774" spans="1:15" hidden="1" x14ac:dyDescent="0.35">
      <c r="A774" t="s">
        <v>910</v>
      </c>
      <c r="B774" t="s">
        <v>592</v>
      </c>
      <c r="C774" t="s">
        <v>911</v>
      </c>
      <c r="D774" t="s">
        <v>728</v>
      </c>
      <c r="E774" t="s">
        <v>618</v>
      </c>
      <c r="F774" t="s">
        <v>597</v>
      </c>
      <c r="G774" t="s">
        <v>731</v>
      </c>
      <c r="H774" t="s">
        <v>837</v>
      </c>
      <c r="I774" t="s">
        <v>141</v>
      </c>
      <c r="J774" t="s">
        <v>307</v>
      </c>
      <c r="K774" t="s">
        <v>348</v>
      </c>
      <c r="L774" t="s">
        <v>606</v>
      </c>
      <c r="M774">
        <v>0</v>
      </c>
      <c r="N774">
        <v>2.7E-2</v>
      </c>
      <c r="O774" t="s">
        <v>927</v>
      </c>
    </row>
    <row r="775" spans="1:15" hidden="1" x14ac:dyDescent="0.35">
      <c r="A775" t="s">
        <v>910</v>
      </c>
      <c r="B775" t="s">
        <v>592</v>
      </c>
      <c r="C775" t="s">
        <v>911</v>
      </c>
      <c r="D775" t="s">
        <v>728</v>
      </c>
      <c r="E775" t="s">
        <v>618</v>
      </c>
      <c r="F775" t="s">
        <v>597</v>
      </c>
      <c r="G775" t="s">
        <v>731</v>
      </c>
      <c r="H775" t="s">
        <v>838</v>
      </c>
      <c r="I775" t="s">
        <v>91</v>
      </c>
      <c r="J775" t="s">
        <v>253</v>
      </c>
      <c r="K775" t="s">
        <v>348</v>
      </c>
      <c r="L775" t="s">
        <v>606</v>
      </c>
      <c r="M775">
        <v>0</v>
      </c>
      <c r="N775">
        <v>0.08</v>
      </c>
      <c r="O775" t="s">
        <v>927</v>
      </c>
    </row>
    <row r="776" spans="1:15" hidden="1" x14ac:dyDescent="0.35">
      <c r="A776" t="s">
        <v>910</v>
      </c>
      <c r="B776" t="s">
        <v>592</v>
      </c>
      <c r="C776" t="s">
        <v>911</v>
      </c>
      <c r="D776" t="s">
        <v>728</v>
      </c>
      <c r="E776" t="s">
        <v>618</v>
      </c>
      <c r="F776" t="s">
        <v>596</v>
      </c>
      <c r="G776" t="s">
        <v>729</v>
      </c>
      <c r="H776" t="s">
        <v>839</v>
      </c>
      <c r="I776" t="s">
        <v>38</v>
      </c>
      <c r="J776" t="s">
        <v>717</v>
      </c>
      <c r="K776" t="s">
        <v>348</v>
      </c>
      <c r="L776" t="s">
        <v>606</v>
      </c>
      <c r="M776">
        <v>0</v>
      </c>
      <c r="N776">
        <v>0.04</v>
      </c>
      <c r="O776" t="s">
        <v>927</v>
      </c>
    </row>
    <row r="777" spans="1:15" hidden="1" x14ac:dyDescent="0.35">
      <c r="A777" t="s">
        <v>910</v>
      </c>
      <c r="B777" t="s">
        <v>592</v>
      </c>
      <c r="C777" t="s">
        <v>911</v>
      </c>
      <c r="D777" t="s">
        <v>728</v>
      </c>
      <c r="E777" t="s">
        <v>618</v>
      </c>
      <c r="F777" t="s">
        <v>597</v>
      </c>
      <c r="G777" t="s">
        <v>731</v>
      </c>
      <c r="H777" t="s">
        <v>840</v>
      </c>
      <c r="I777" t="s">
        <v>156</v>
      </c>
      <c r="J777" t="s">
        <v>325</v>
      </c>
      <c r="K777" t="s">
        <v>348</v>
      </c>
      <c r="L777" t="s">
        <v>606</v>
      </c>
      <c r="M777">
        <v>0</v>
      </c>
      <c r="N777">
        <v>0.02</v>
      </c>
      <c r="O777" t="s">
        <v>927</v>
      </c>
    </row>
    <row r="778" spans="1:15" hidden="1" x14ac:dyDescent="0.35">
      <c r="A778" t="s">
        <v>910</v>
      </c>
      <c r="B778" t="s">
        <v>592</v>
      </c>
      <c r="C778" t="s">
        <v>911</v>
      </c>
      <c r="D778" t="s">
        <v>728</v>
      </c>
      <c r="E778" t="s">
        <v>618</v>
      </c>
      <c r="F778" t="s">
        <v>596</v>
      </c>
      <c r="G778" t="s">
        <v>729</v>
      </c>
      <c r="H778" t="s">
        <v>841</v>
      </c>
      <c r="I778" t="s">
        <v>22</v>
      </c>
      <c r="J778" t="s">
        <v>191</v>
      </c>
      <c r="K778" t="s">
        <v>348</v>
      </c>
      <c r="L778" t="s">
        <v>606</v>
      </c>
      <c r="M778">
        <v>0</v>
      </c>
      <c r="N778">
        <v>0.02</v>
      </c>
      <c r="O778" t="s">
        <v>927</v>
      </c>
    </row>
    <row r="779" spans="1:15" hidden="1" x14ac:dyDescent="0.35">
      <c r="A779" t="s">
        <v>910</v>
      </c>
      <c r="B779" t="s">
        <v>592</v>
      </c>
      <c r="C779" t="s">
        <v>911</v>
      </c>
      <c r="D779" t="s">
        <v>728</v>
      </c>
      <c r="E779" t="s">
        <v>618</v>
      </c>
      <c r="F779" t="s">
        <v>597</v>
      </c>
      <c r="G779" t="s">
        <v>731</v>
      </c>
      <c r="H779" t="s">
        <v>842</v>
      </c>
      <c r="I779" t="s">
        <v>164</v>
      </c>
      <c r="J779" t="s">
        <v>333</v>
      </c>
      <c r="K779" t="s">
        <v>348</v>
      </c>
      <c r="L779" t="s">
        <v>606</v>
      </c>
      <c r="M779">
        <v>0</v>
      </c>
      <c r="N779">
        <v>0.28999999999999998</v>
      </c>
      <c r="O779" t="s">
        <v>927</v>
      </c>
    </row>
    <row r="780" spans="1:15" hidden="1" x14ac:dyDescent="0.35">
      <c r="A780" t="s">
        <v>910</v>
      </c>
      <c r="B780" t="s">
        <v>592</v>
      </c>
      <c r="C780" t="s">
        <v>911</v>
      </c>
      <c r="D780" t="s">
        <v>728</v>
      </c>
      <c r="E780" t="s">
        <v>618</v>
      </c>
      <c r="F780" t="s">
        <v>597</v>
      </c>
      <c r="G780" t="s">
        <v>731</v>
      </c>
      <c r="H780" t="s">
        <v>843</v>
      </c>
      <c r="I780" t="s">
        <v>116</v>
      </c>
      <c r="J780" t="s">
        <v>280</v>
      </c>
      <c r="K780" t="s">
        <v>348</v>
      </c>
      <c r="L780" t="s">
        <v>606</v>
      </c>
      <c r="M780">
        <v>0</v>
      </c>
      <c r="N780">
        <v>5.8000000000000003E-2</v>
      </c>
      <c r="O780" t="s">
        <v>927</v>
      </c>
    </row>
    <row r="781" spans="1:15" hidden="1" x14ac:dyDescent="0.35">
      <c r="A781" t="s">
        <v>910</v>
      </c>
      <c r="B781" t="s">
        <v>592</v>
      </c>
      <c r="C781" t="s">
        <v>911</v>
      </c>
      <c r="D781" t="s">
        <v>728</v>
      </c>
      <c r="E781" t="s">
        <v>618</v>
      </c>
      <c r="F781" t="s">
        <v>597</v>
      </c>
      <c r="G781" t="s">
        <v>731</v>
      </c>
      <c r="H781" t="s">
        <v>844</v>
      </c>
      <c r="I781" t="s">
        <v>107</v>
      </c>
      <c r="J781" t="s">
        <v>270</v>
      </c>
      <c r="K781" t="s">
        <v>348</v>
      </c>
      <c r="L781" t="s">
        <v>606</v>
      </c>
      <c r="M781">
        <v>0</v>
      </c>
      <c r="N781">
        <v>0.08</v>
      </c>
      <c r="O781" t="s">
        <v>927</v>
      </c>
    </row>
    <row r="782" spans="1:15" hidden="1" x14ac:dyDescent="0.35">
      <c r="A782" t="s">
        <v>910</v>
      </c>
      <c r="B782" t="s">
        <v>592</v>
      </c>
      <c r="C782" t="s">
        <v>911</v>
      </c>
      <c r="D782" t="s">
        <v>728</v>
      </c>
      <c r="E782" t="s">
        <v>618</v>
      </c>
      <c r="F782" t="s">
        <v>597</v>
      </c>
      <c r="G782" t="s">
        <v>731</v>
      </c>
      <c r="H782" t="s">
        <v>845</v>
      </c>
      <c r="I782" t="s">
        <v>170</v>
      </c>
      <c r="J782" t="s">
        <v>339</v>
      </c>
      <c r="K782" t="s">
        <v>348</v>
      </c>
      <c r="L782" t="s">
        <v>606</v>
      </c>
      <c r="M782">
        <v>0</v>
      </c>
      <c r="N782">
        <v>0.02</v>
      </c>
      <c r="O782" t="s">
        <v>927</v>
      </c>
    </row>
    <row r="783" spans="1:15" hidden="1" x14ac:dyDescent="0.35">
      <c r="A783" t="s">
        <v>910</v>
      </c>
      <c r="B783" t="s">
        <v>592</v>
      </c>
      <c r="C783" t="s">
        <v>911</v>
      </c>
      <c r="D783" t="s">
        <v>728</v>
      </c>
      <c r="E783" t="s">
        <v>618</v>
      </c>
      <c r="F783" t="s">
        <v>597</v>
      </c>
      <c r="G783" t="s">
        <v>731</v>
      </c>
      <c r="H783" t="s">
        <v>846</v>
      </c>
      <c r="I783" t="s">
        <v>70</v>
      </c>
      <c r="J783" t="s">
        <v>232</v>
      </c>
      <c r="K783" t="s">
        <v>348</v>
      </c>
      <c r="L783" t="s">
        <v>606</v>
      </c>
      <c r="M783">
        <v>0</v>
      </c>
      <c r="N783">
        <v>0.02</v>
      </c>
      <c r="O783" t="s">
        <v>927</v>
      </c>
    </row>
    <row r="784" spans="1:15" hidden="1" x14ac:dyDescent="0.35">
      <c r="A784" t="s">
        <v>910</v>
      </c>
      <c r="B784" t="s">
        <v>592</v>
      </c>
      <c r="C784" t="s">
        <v>911</v>
      </c>
      <c r="D784" t="s">
        <v>728</v>
      </c>
      <c r="E784" t="s">
        <v>618</v>
      </c>
      <c r="F784" t="s">
        <v>597</v>
      </c>
      <c r="G784" t="s">
        <v>731</v>
      </c>
      <c r="H784" t="s">
        <v>847</v>
      </c>
      <c r="I784" t="s">
        <v>85</v>
      </c>
      <c r="J784" t="s">
        <v>247</v>
      </c>
      <c r="K784" t="s">
        <v>348</v>
      </c>
      <c r="L784" t="s">
        <v>606</v>
      </c>
      <c r="M784">
        <v>0</v>
      </c>
      <c r="N784">
        <v>0.08</v>
      </c>
      <c r="O784" t="s">
        <v>927</v>
      </c>
    </row>
    <row r="785" spans="1:15" hidden="1" x14ac:dyDescent="0.35">
      <c r="A785" t="s">
        <v>910</v>
      </c>
      <c r="B785" t="s">
        <v>592</v>
      </c>
      <c r="C785" t="s">
        <v>911</v>
      </c>
      <c r="D785" t="s">
        <v>728</v>
      </c>
      <c r="E785" t="s">
        <v>618</v>
      </c>
      <c r="F785" t="s">
        <v>597</v>
      </c>
      <c r="G785" t="s">
        <v>731</v>
      </c>
      <c r="H785" t="s">
        <v>848</v>
      </c>
      <c r="I785" t="s">
        <v>149</v>
      </c>
      <c r="J785" t="s">
        <v>315</v>
      </c>
      <c r="K785" t="s">
        <v>348</v>
      </c>
      <c r="L785" t="s">
        <v>606</v>
      </c>
      <c r="M785">
        <v>0</v>
      </c>
      <c r="N785">
        <v>0.08</v>
      </c>
      <c r="O785" t="s">
        <v>927</v>
      </c>
    </row>
    <row r="786" spans="1:15" hidden="1" x14ac:dyDescent="0.35">
      <c r="A786" t="s">
        <v>910</v>
      </c>
      <c r="B786" t="s">
        <v>592</v>
      </c>
      <c r="C786" t="s">
        <v>911</v>
      </c>
      <c r="D786" t="s">
        <v>728</v>
      </c>
      <c r="E786" t="s">
        <v>618</v>
      </c>
      <c r="F786" t="s">
        <v>597</v>
      </c>
      <c r="G786" t="s">
        <v>731</v>
      </c>
      <c r="H786" t="s">
        <v>849</v>
      </c>
      <c r="I786" t="s">
        <v>157</v>
      </c>
      <c r="J786" t="s">
        <v>326</v>
      </c>
      <c r="K786" t="s">
        <v>348</v>
      </c>
      <c r="L786" t="s">
        <v>606</v>
      </c>
      <c r="M786">
        <v>0</v>
      </c>
      <c r="N786">
        <v>8.6E-3</v>
      </c>
      <c r="O786" t="s">
        <v>927</v>
      </c>
    </row>
    <row r="787" spans="1:15" hidden="1" x14ac:dyDescent="0.35">
      <c r="A787" t="s">
        <v>910</v>
      </c>
      <c r="B787" t="s">
        <v>592</v>
      </c>
      <c r="C787" t="s">
        <v>911</v>
      </c>
      <c r="D787" t="s">
        <v>728</v>
      </c>
      <c r="E787" t="s">
        <v>618</v>
      </c>
      <c r="F787" t="s">
        <v>597</v>
      </c>
      <c r="G787" t="s">
        <v>731</v>
      </c>
      <c r="H787" t="s">
        <v>850</v>
      </c>
      <c r="I787" t="s">
        <v>473</v>
      </c>
      <c r="J787" t="s">
        <v>298</v>
      </c>
      <c r="K787" t="s">
        <v>348</v>
      </c>
      <c r="L787" t="s">
        <v>606</v>
      </c>
      <c r="M787">
        <v>0</v>
      </c>
      <c r="N787">
        <v>1.6E-2</v>
      </c>
      <c r="O787" t="s">
        <v>927</v>
      </c>
    </row>
    <row r="788" spans="1:15" hidden="1" x14ac:dyDescent="0.35">
      <c r="A788" t="s">
        <v>910</v>
      </c>
      <c r="B788" t="s">
        <v>592</v>
      </c>
      <c r="C788" t="s">
        <v>911</v>
      </c>
      <c r="D788" t="s">
        <v>728</v>
      </c>
      <c r="E788" t="s">
        <v>618</v>
      </c>
      <c r="F788" t="s">
        <v>597</v>
      </c>
      <c r="G788" t="s">
        <v>731</v>
      </c>
      <c r="H788" t="s">
        <v>851</v>
      </c>
      <c r="I788" t="s">
        <v>133</v>
      </c>
      <c r="J788" t="s">
        <v>297</v>
      </c>
      <c r="K788" t="s">
        <v>348</v>
      </c>
      <c r="L788" t="s">
        <v>606</v>
      </c>
      <c r="M788">
        <v>0</v>
      </c>
      <c r="N788">
        <v>1.4999999999999999E-2</v>
      </c>
      <c r="O788" t="s">
        <v>927</v>
      </c>
    </row>
    <row r="789" spans="1:15" hidden="1" x14ac:dyDescent="0.35">
      <c r="A789" t="s">
        <v>910</v>
      </c>
      <c r="B789" t="s">
        <v>592</v>
      </c>
      <c r="C789" t="s">
        <v>911</v>
      </c>
      <c r="D789" t="s">
        <v>728</v>
      </c>
      <c r="E789" t="s">
        <v>618</v>
      </c>
      <c r="F789" t="s">
        <v>597</v>
      </c>
      <c r="G789" t="s">
        <v>731</v>
      </c>
      <c r="H789" t="s">
        <v>852</v>
      </c>
      <c r="I789" t="s">
        <v>99</v>
      </c>
      <c r="J789" t="s">
        <v>262</v>
      </c>
      <c r="K789" t="s">
        <v>348</v>
      </c>
      <c r="L789" t="s">
        <v>606</v>
      </c>
      <c r="M789">
        <v>0</v>
      </c>
      <c r="N789">
        <v>0.22600000000000001</v>
      </c>
      <c r="O789" t="s">
        <v>927</v>
      </c>
    </row>
    <row r="790" spans="1:15" hidden="1" x14ac:dyDescent="0.35">
      <c r="A790" t="s">
        <v>910</v>
      </c>
      <c r="B790" t="s">
        <v>592</v>
      </c>
      <c r="C790" t="s">
        <v>911</v>
      </c>
      <c r="D790" t="s">
        <v>728</v>
      </c>
      <c r="E790" t="s">
        <v>618</v>
      </c>
      <c r="F790" t="s">
        <v>597</v>
      </c>
      <c r="G790" t="s">
        <v>731</v>
      </c>
      <c r="H790" t="s">
        <v>853</v>
      </c>
      <c r="I790" t="s">
        <v>118</v>
      </c>
      <c r="J790" t="s">
        <v>282</v>
      </c>
      <c r="K790" t="s">
        <v>348</v>
      </c>
      <c r="L790" t="s">
        <v>606</v>
      </c>
      <c r="M790">
        <v>0</v>
      </c>
      <c r="N790">
        <v>2.5000000000000001E-2</v>
      </c>
      <c r="O790" t="s">
        <v>927</v>
      </c>
    </row>
    <row r="791" spans="1:15" hidden="1" x14ac:dyDescent="0.35">
      <c r="A791" t="s">
        <v>910</v>
      </c>
      <c r="B791" t="s">
        <v>592</v>
      </c>
      <c r="C791" t="s">
        <v>911</v>
      </c>
      <c r="D791" t="s">
        <v>728</v>
      </c>
      <c r="E791" t="s">
        <v>618</v>
      </c>
      <c r="F791" t="s">
        <v>597</v>
      </c>
      <c r="G791" t="s">
        <v>731</v>
      </c>
      <c r="H791" t="s">
        <v>854</v>
      </c>
      <c r="I791" t="s">
        <v>144</v>
      </c>
      <c r="J791" t="s">
        <v>310</v>
      </c>
      <c r="K791" t="s">
        <v>348</v>
      </c>
      <c r="L791" t="s">
        <v>606</v>
      </c>
      <c r="M791">
        <v>0</v>
      </c>
      <c r="N791">
        <v>0.26400000000000001</v>
      </c>
      <c r="O791" t="s">
        <v>927</v>
      </c>
    </row>
    <row r="792" spans="1:15" hidden="1" x14ac:dyDescent="0.35">
      <c r="A792" t="s">
        <v>910</v>
      </c>
      <c r="B792" t="s">
        <v>592</v>
      </c>
      <c r="C792" t="s">
        <v>911</v>
      </c>
      <c r="D792" t="s">
        <v>728</v>
      </c>
      <c r="E792" t="s">
        <v>618</v>
      </c>
      <c r="F792" t="s">
        <v>596</v>
      </c>
      <c r="G792" t="s">
        <v>729</v>
      </c>
      <c r="H792" t="s">
        <v>855</v>
      </c>
      <c r="I792" t="s">
        <v>171</v>
      </c>
      <c r="J792" t="s">
        <v>340</v>
      </c>
      <c r="K792" t="s">
        <v>348</v>
      </c>
      <c r="L792" t="s">
        <v>606</v>
      </c>
      <c r="M792">
        <v>0</v>
      </c>
      <c r="N792">
        <v>0.08</v>
      </c>
      <c r="O792" t="s">
        <v>927</v>
      </c>
    </row>
    <row r="793" spans="1:15" hidden="1" x14ac:dyDescent="0.35">
      <c r="A793" t="s">
        <v>910</v>
      </c>
      <c r="B793" t="s">
        <v>592</v>
      </c>
      <c r="C793" t="s">
        <v>911</v>
      </c>
      <c r="D793" t="s">
        <v>728</v>
      </c>
      <c r="E793" t="s">
        <v>618</v>
      </c>
      <c r="F793" t="s">
        <v>597</v>
      </c>
      <c r="G793" t="s">
        <v>731</v>
      </c>
      <c r="H793" t="s">
        <v>856</v>
      </c>
      <c r="I793" t="s">
        <v>166</v>
      </c>
      <c r="J793" t="s">
        <v>335</v>
      </c>
      <c r="K793" t="s">
        <v>348</v>
      </c>
      <c r="L793" t="s">
        <v>606</v>
      </c>
      <c r="M793">
        <v>0</v>
      </c>
      <c r="N793">
        <v>0.08</v>
      </c>
      <c r="O793" t="s">
        <v>927</v>
      </c>
    </row>
    <row r="794" spans="1:15" hidden="1" x14ac:dyDescent="0.35">
      <c r="A794" t="s">
        <v>910</v>
      </c>
      <c r="B794" t="s">
        <v>592</v>
      </c>
      <c r="C794" t="s">
        <v>911</v>
      </c>
      <c r="D794" t="s">
        <v>728</v>
      </c>
      <c r="E794" t="s">
        <v>618</v>
      </c>
      <c r="F794" t="s">
        <v>596</v>
      </c>
      <c r="G794" t="s">
        <v>729</v>
      </c>
      <c r="H794" t="s">
        <v>857</v>
      </c>
      <c r="I794" t="s">
        <v>24</v>
      </c>
      <c r="J794" t="s">
        <v>193</v>
      </c>
      <c r="K794" t="s">
        <v>348</v>
      </c>
      <c r="L794" t="s">
        <v>606</v>
      </c>
      <c r="M794">
        <v>0</v>
      </c>
      <c r="N794">
        <v>1.6</v>
      </c>
      <c r="O794" t="s">
        <v>927</v>
      </c>
    </row>
    <row r="795" spans="1:15" hidden="1" x14ac:dyDescent="0.35">
      <c r="A795" t="s">
        <v>910</v>
      </c>
      <c r="B795" t="s">
        <v>592</v>
      </c>
      <c r="C795" t="s">
        <v>911</v>
      </c>
      <c r="D795" t="s">
        <v>728</v>
      </c>
      <c r="E795" t="s">
        <v>618</v>
      </c>
      <c r="F795" t="s">
        <v>597</v>
      </c>
      <c r="G795" t="s">
        <v>731</v>
      </c>
      <c r="H795" t="s">
        <v>858</v>
      </c>
      <c r="I795" t="s">
        <v>516</v>
      </c>
      <c r="J795" t="s">
        <v>271</v>
      </c>
      <c r="K795" t="s">
        <v>348</v>
      </c>
      <c r="L795" t="s">
        <v>606</v>
      </c>
      <c r="M795">
        <v>0</v>
      </c>
      <c r="N795">
        <v>9.4000000000000004E-3</v>
      </c>
      <c r="O795" t="s">
        <v>927</v>
      </c>
    </row>
    <row r="796" spans="1:15" hidden="1" x14ac:dyDescent="0.35">
      <c r="A796" t="s">
        <v>910</v>
      </c>
      <c r="B796" t="s">
        <v>592</v>
      </c>
      <c r="C796" t="s">
        <v>911</v>
      </c>
      <c r="D796" t="s">
        <v>728</v>
      </c>
      <c r="E796" t="s">
        <v>618</v>
      </c>
      <c r="F796" t="s">
        <v>596</v>
      </c>
      <c r="G796" t="s">
        <v>729</v>
      </c>
      <c r="H796" t="s">
        <v>859</v>
      </c>
      <c r="I796" t="s">
        <v>17</v>
      </c>
      <c r="J796" t="s">
        <v>187</v>
      </c>
      <c r="K796" t="s">
        <v>348</v>
      </c>
      <c r="L796" t="s">
        <v>606</v>
      </c>
      <c r="M796">
        <v>0</v>
      </c>
      <c r="N796">
        <v>0.02</v>
      </c>
      <c r="O796" t="s">
        <v>927</v>
      </c>
    </row>
    <row r="797" spans="1:15" hidden="1" x14ac:dyDescent="0.35">
      <c r="A797" t="s">
        <v>910</v>
      </c>
      <c r="B797" t="s">
        <v>592</v>
      </c>
      <c r="C797" t="s">
        <v>911</v>
      </c>
      <c r="D797" t="s">
        <v>728</v>
      </c>
      <c r="E797" t="s">
        <v>618</v>
      </c>
      <c r="F797" t="s">
        <v>597</v>
      </c>
      <c r="G797" t="s">
        <v>731</v>
      </c>
      <c r="H797" t="s">
        <v>860</v>
      </c>
      <c r="I797" t="s">
        <v>158</v>
      </c>
      <c r="J797" t="s">
        <v>327</v>
      </c>
      <c r="K797" t="s">
        <v>348</v>
      </c>
      <c r="L797" t="s">
        <v>606</v>
      </c>
      <c r="M797">
        <v>0</v>
      </c>
      <c r="N797">
        <v>1.2999999999999999E-2</v>
      </c>
      <c r="O797" t="s">
        <v>927</v>
      </c>
    </row>
    <row r="798" spans="1:15" hidden="1" x14ac:dyDescent="0.35">
      <c r="A798" t="s">
        <v>910</v>
      </c>
      <c r="B798" t="s">
        <v>592</v>
      </c>
      <c r="C798" t="s">
        <v>911</v>
      </c>
      <c r="D798" t="s">
        <v>728</v>
      </c>
      <c r="E798" t="s">
        <v>618</v>
      </c>
      <c r="F798" t="s">
        <v>597</v>
      </c>
      <c r="G798" t="s">
        <v>731</v>
      </c>
      <c r="H798" t="s">
        <v>861</v>
      </c>
      <c r="I798" t="s">
        <v>119</v>
      </c>
      <c r="J798" t="s">
        <v>283</v>
      </c>
      <c r="K798" t="s">
        <v>348</v>
      </c>
      <c r="L798" t="s">
        <v>606</v>
      </c>
      <c r="M798">
        <v>0</v>
      </c>
      <c r="N798">
        <v>3.1E-2</v>
      </c>
      <c r="O798" t="s">
        <v>927</v>
      </c>
    </row>
    <row r="799" spans="1:15" hidden="1" x14ac:dyDescent="0.35">
      <c r="A799" t="s">
        <v>910</v>
      </c>
      <c r="B799" t="s">
        <v>592</v>
      </c>
      <c r="C799" t="s">
        <v>911</v>
      </c>
      <c r="D799" t="s">
        <v>728</v>
      </c>
      <c r="E799" t="s">
        <v>618</v>
      </c>
      <c r="F799" t="s">
        <v>596</v>
      </c>
      <c r="G799" t="s">
        <v>729</v>
      </c>
      <c r="H799" t="s">
        <v>862</v>
      </c>
      <c r="I799" t="s">
        <v>21</v>
      </c>
      <c r="J799" t="s">
        <v>190</v>
      </c>
      <c r="K799" t="s">
        <v>348</v>
      </c>
      <c r="L799" t="s">
        <v>606</v>
      </c>
      <c r="M799">
        <v>0</v>
      </c>
      <c r="N799">
        <v>0.16</v>
      </c>
      <c r="O799" t="s">
        <v>927</v>
      </c>
    </row>
    <row r="800" spans="1:15" hidden="1" x14ac:dyDescent="0.35">
      <c r="A800" t="s">
        <v>910</v>
      </c>
      <c r="B800" t="s">
        <v>592</v>
      </c>
      <c r="C800" t="s">
        <v>911</v>
      </c>
      <c r="D800" t="s">
        <v>728</v>
      </c>
      <c r="E800" t="s">
        <v>618</v>
      </c>
      <c r="F800" t="s">
        <v>597</v>
      </c>
      <c r="G800" t="s">
        <v>731</v>
      </c>
      <c r="H800" t="s">
        <v>863</v>
      </c>
      <c r="I800" t="s">
        <v>96</v>
      </c>
      <c r="J800" t="s">
        <v>259</v>
      </c>
      <c r="K800" t="s">
        <v>348</v>
      </c>
      <c r="L800" t="s">
        <v>606</v>
      </c>
      <c r="M800">
        <v>0</v>
      </c>
      <c r="N800">
        <v>0.188</v>
      </c>
      <c r="O800" t="s">
        <v>927</v>
      </c>
    </row>
    <row r="801" spans="1:15" hidden="1" x14ac:dyDescent="0.35">
      <c r="A801" t="s">
        <v>910</v>
      </c>
      <c r="B801" t="s">
        <v>592</v>
      </c>
      <c r="C801" t="s">
        <v>911</v>
      </c>
      <c r="D801" t="s">
        <v>728</v>
      </c>
      <c r="E801" t="s">
        <v>618</v>
      </c>
      <c r="F801" t="s">
        <v>597</v>
      </c>
      <c r="G801" t="s">
        <v>731</v>
      </c>
      <c r="H801" t="s">
        <v>864</v>
      </c>
      <c r="I801" t="s">
        <v>71</v>
      </c>
      <c r="J801" t="s">
        <v>233</v>
      </c>
      <c r="K801" t="s">
        <v>348</v>
      </c>
      <c r="L801" t="s">
        <v>606</v>
      </c>
      <c r="M801">
        <v>0</v>
      </c>
      <c r="N801">
        <v>0.08</v>
      </c>
      <c r="O801" t="s">
        <v>927</v>
      </c>
    </row>
    <row r="802" spans="1:15" hidden="1" x14ac:dyDescent="0.35">
      <c r="A802" t="s">
        <v>910</v>
      </c>
      <c r="B802" t="s">
        <v>592</v>
      </c>
      <c r="C802" t="s">
        <v>911</v>
      </c>
      <c r="D802" t="s">
        <v>728</v>
      </c>
      <c r="E802" t="s">
        <v>618</v>
      </c>
      <c r="F802" t="s">
        <v>596</v>
      </c>
      <c r="G802" t="s">
        <v>729</v>
      </c>
      <c r="H802" t="s">
        <v>913</v>
      </c>
      <c r="I802" t="s">
        <v>46</v>
      </c>
      <c r="J802" t="s">
        <v>659</v>
      </c>
      <c r="K802" t="s">
        <v>348</v>
      </c>
      <c r="L802" t="s">
        <v>606</v>
      </c>
      <c r="M802">
        <v>0</v>
      </c>
      <c r="N802">
        <v>0.02</v>
      </c>
      <c r="O802" t="s">
        <v>927</v>
      </c>
    </row>
    <row r="803" spans="1:15" hidden="1" x14ac:dyDescent="0.35">
      <c r="A803" t="s">
        <v>910</v>
      </c>
      <c r="B803" t="s">
        <v>592</v>
      </c>
      <c r="C803" t="s">
        <v>911</v>
      </c>
      <c r="D803" t="s">
        <v>728</v>
      </c>
      <c r="E803" t="s">
        <v>618</v>
      </c>
      <c r="F803" t="s">
        <v>597</v>
      </c>
      <c r="G803" t="s">
        <v>731</v>
      </c>
      <c r="H803" t="s">
        <v>865</v>
      </c>
      <c r="I803" t="s">
        <v>109</v>
      </c>
      <c r="J803" t="s">
        <v>273</v>
      </c>
      <c r="K803" t="s">
        <v>348</v>
      </c>
      <c r="L803" t="s">
        <v>606</v>
      </c>
      <c r="M803">
        <v>0</v>
      </c>
      <c r="N803">
        <v>0.15</v>
      </c>
      <c r="O803" t="s">
        <v>927</v>
      </c>
    </row>
    <row r="804" spans="1:15" hidden="1" x14ac:dyDescent="0.35">
      <c r="A804" t="s">
        <v>910</v>
      </c>
      <c r="B804" t="s">
        <v>592</v>
      </c>
      <c r="C804" t="s">
        <v>911</v>
      </c>
      <c r="D804" t="s">
        <v>728</v>
      </c>
      <c r="E804" t="s">
        <v>618</v>
      </c>
      <c r="F804" t="s">
        <v>597</v>
      </c>
      <c r="G804" t="s">
        <v>731</v>
      </c>
      <c r="H804" t="s">
        <v>866</v>
      </c>
      <c r="I804" t="s">
        <v>97</v>
      </c>
      <c r="J804" t="s">
        <v>260</v>
      </c>
      <c r="K804" t="s">
        <v>348</v>
      </c>
      <c r="L804" t="s">
        <v>606</v>
      </c>
      <c r="M804">
        <v>0</v>
      </c>
      <c r="N804">
        <v>0.16800000000000001</v>
      </c>
      <c r="O804" t="s">
        <v>927</v>
      </c>
    </row>
    <row r="805" spans="1:15" hidden="1" x14ac:dyDescent="0.35">
      <c r="A805" t="s">
        <v>910</v>
      </c>
      <c r="B805" t="s">
        <v>592</v>
      </c>
      <c r="C805" t="s">
        <v>911</v>
      </c>
      <c r="D805" t="s">
        <v>728</v>
      </c>
      <c r="E805" t="s">
        <v>618</v>
      </c>
      <c r="F805" t="s">
        <v>597</v>
      </c>
      <c r="G805" t="s">
        <v>731</v>
      </c>
      <c r="H805" t="s">
        <v>867</v>
      </c>
      <c r="I805" t="s">
        <v>142</v>
      </c>
      <c r="J805" t="s">
        <v>308</v>
      </c>
      <c r="K805" t="s">
        <v>348</v>
      </c>
      <c r="L805" t="s">
        <v>606</v>
      </c>
      <c r="M805">
        <v>0</v>
      </c>
      <c r="N805">
        <v>0.08</v>
      </c>
      <c r="O805" t="s">
        <v>927</v>
      </c>
    </row>
    <row r="806" spans="1:15" hidden="1" x14ac:dyDescent="0.35">
      <c r="A806" t="s">
        <v>910</v>
      </c>
      <c r="B806" t="s">
        <v>592</v>
      </c>
      <c r="C806" t="s">
        <v>911</v>
      </c>
      <c r="D806" t="s">
        <v>728</v>
      </c>
      <c r="E806" t="s">
        <v>618</v>
      </c>
      <c r="F806" t="s">
        <v>596</v>
      </c>
      <c r="G806" t="s">
        <v>729</v>
      </c>
      <c r="H806" t="s">
        <v>868</v>
      </c>
      <c r="I806" t="s">
        <v>25</v>
      </c>
      <c r="J806" t="s">
        <v>194</v>
      </c>
      <c r="K806" t="s">
        <v>348</v>
      </c>
      <c r="L806" t="s">
        <v>606</v>
      </c>
      <c r="M806">
        <v>0</v>
      </c>
      <c r="N806">
        <v>0.16</v>
      </c>
      <c r="O806" t="s">
        <v>927</v>
      </c>
    </row>
    <row r="807" spans="1:15" hidden="1" x14ac:dyDescent="0.35">
      <c r="A807" t="s">
        <v>910</v>
      </c>
      <c r="B807" t="s">
        <v>592</v>
      </c>
      <c r="C807" t="s">
        <v>911</v>
      </c>
      <c r="D807" t="s">
        <v>728</v>
      </c>
      <c r="E807" t="s">
        <v>618</v>
      </c>
      <c r="F807" t="s">
        <v>597</v>
      </c>
      <c r="G807" t="s">
        <v>731</v>
      </c>
      <c r="H807" t="s">
        <v>869</v>
      </c>
      <c r="I807" t="s">
        <v>159</v>
      </c>
      <c r="J807" t="s">
        <v>328</v>
      </c>
      <c r="K807" t="s">
        <v>348</v>
      </c>
      <c r="L807" t="s">
        <v>606</v>
      </c>
      <c r="M807">
        <v>0</v>
      </c>
      <c r="N807">
        <v>1.7000000000000001E-2</v>
      </c>
      <c r="O807" t="s">
        <v>927</v>
      </c>
    </row>
    <row r="808" spans="1:15" hidden="1" x14ac:dyDescent="0.35">
      <c r="A808" t="s">
        <v>910</v>
      </c>
      <c r="B808" t="s">
        <v>592</v>
      </c>
      <c r="C808" t="s">
        <v>911</v>
      </c>
      <c r="D808" t="s">
        <v>728</v>
      </c>
      <c r="E808" t="s">
        <v>618</v>
      </c>
      <c r="F808" t="s">
        <v>597</v>
      </c>
      <c r="G808" t="s">
        <v>731</v>
      </c>
      <c r="H808" t="s">
        <v>870</v>
      </c>
      <c r="I808" t="s">
        <v>135</v>
      </c>
      <c r="J808" t="s">
        <v>301</v>
      </c>
      <c r="K808" t="s">
        <v>348</v>
      </c>
      <c r="L808" t="s">
        <v>606</v>
      </c>
      <c r="M808">
        <v>0</v>
      </c>
      <c r="N808">
        <v>2.5999999999999999E-2</v>
      </c>
      <c r="O808" t="s">
        <v>927</v>
      </c>
    </row>
    <row r="809" spans="1:15" hidden="1" x14ac:dyDescent="0.35">
      <c r="A809" t="s">
        <v>910</v>
      </c>
      <c r="B809" t="s">
        <v>592</v>
      </c>
      <c r="C809" t="s">
        <v>911</v>
      </c>
      <c r="D809" t="s">
        <v>728</v>
      </c>
      <c r="E809" t="s">
        <v>618</v>
      </c>
      <c r="F809" t="s">
        <v>597</v>
      </c>
      <c r="G809" t="s">
        <v>731</v>
      </c>
      <c r="H809" t="s">
        <v>871</v>
      </c>
      <c r="I809" t="s">
        <v>718</v>
      </c>
      <c r="J809" t="s">
        <v>255</v>
      </c>
      <c r="K809" t="s">
        <v>348</v>
      </c>
      <c r="L809" t="s">
        <v>606</v>
      </c>
      <c r="M809">
        <v>0</v>
      </c>
      <c r="N809">
        <v>1.0999999999999999E-2</v>
      </c>
      <c r="O809" t="s">
        <v>927</v>
      </c>
    </row>
    <row r="810" spans="1:15" hidden="1" x14ac:dyDescent="0.35">
      <c r="A810" t="s">
        <v>910</v>
      </c>
      <c r="B810" t="s">
        <v>592</v>
      </c>
      <c r="C810" t="s">
        <v>911</v>
      </c>
      <c r="D810" t="s">
        <v>728</v>
      </c>
      <c r="E810" t="s">
        <v>618</v>
      </c>
      <c r="F810" t="s">
        <v>596</v>
      </c>
      <c r="G810" t="s">
        <v>729</v>
      </c>
      <c r="H810" t="s">
        <v>872</v>
      </c>
      <c r="I810" t="s">
        <v>18</v>
      </c>
      <c r="J810" t="s">
        <v>188</v>
      </c>
      <c r="K810" t="s">
        <v>348</v>
      </c>
      <c r="L810" t="s">
        <v>606</v>
      </c>
      <c r="M810">
        <v>0</v>
      </c>
      <c r="N810">
        <v>0.02</v>
      </c>
      <c r="O810" t="s">
        <v>927</v>
      </c>
    </row>
    <row r="811" spans="1:15" hidden="1" x14ac:dyDescent="0.35">
      <c r="A811" t="s">
        <v>910</v>
      </c>
      <c r="B811" t="s">
        <v>592</v>
      </c>
      <c r="C811" t="s">
        <v>911</v>
      </c>
      <c r="D811" t="s">
        <v>728</v>
      </c>
      <c r="E811" t="s">
        <v>618</v>
      </c>
      <c r="F811" t="s">
        <v>597</v>
      </c>
      <c r="G811" t="s">
        <v>731</v>
      </c>
      <c r="H811" t="s">
        <v>873</v>
      </c>
      <c r="I811" t="s">
        <v>160</v>
      </c>
      <c r="J811" t="s">
        <v>329</v>
      </c>
      <c r="K811" t="s">
        <v>348</v>
      </c>
      <c r="L811" t="s">
        <v>606</v>
      </c>
      <c r="M811">
        <v>0</v>
      </c>
      <c r="N811">
        <v>0.08</v>
      </c>
      <c r="O811" t="s">
        <v>927</v>
      </c>
    </row>
    <row r="812" spans="1:15" hidden="1" x14ac:dyDescent="0.35">
      <c r="A812" t="s">
        <v>910</v>
      </c>
      <c r="B812" t="s">
        <v>592</v>
      </c>
      <c r="C812" t="s">
        <v>911</v>
      </c>
      <c r="D812" t="s">
        <v>728</v>
      </c>
      <c r="E812" t="s">
        <v>618</v>
      </c>
      <c r="F812" t="s">
        <v>597</v>
      </c>
      <c r="G812" t="s">
        <v>731</v>
      </c>
      <c r="H812" t="s">
        <v>874</v>
      </c>
      <c r="I812" t="s">
        <v>147</v>
      </c>
      <c r="J812" t="s">
        <v>313</v>
      </c>
      <c r="K812" t="s">
        <v>348</v>
      </c>
      <c r="L812" t="s">
        <v>606</v>
      </c>
      <c r="M812">
        <v>0</v>
      </c>
      <c r="N812">
        <v>0.08</v>
      </c>
      <c r="O812" t="s">
        <v>927</v>
      </c>
    </row>
    <row r="813" spans="1:15" hidden="1" x14ac:dyDescent="0.35">
      <c r="A813" t="s">
        <v>910</v>
      </c>
      <c r="B813" t="s">
        <v>592</v>
      </c>
      <c r="C813" t="s">
        <v>911</v>
      </c>
      <c r="D813" t="s">
        <v>728</v>
      </c>
      <c r="E813" t="s">
        <v>618</v>
      </c>
      <c r="F813" t="s">
        <v>597</v>
      </c>
      <c r="G813" t="s">
        <v>731</v>
      </c>
      <c r="H813" t="s">
        <v>875</v>
      </c>
      <c r="I813" t="s">
        <v>86</v>
      </c>
      <c r="J813" t="s">
        <v>248</v>
      </c>
      <c r="K813" t="s">
        <v>348</v>
      </c>
      <c r="L813" t="s">
        <v>606</v>
      </c>
      <c r="M813">
        <v>0</v>
      </c>
      <c r="N813">
        <v>0.192</v>
      </c>
      <c r="O813" t="s">
        <v>927</v>
      </c>
    </row>
    <row r="814" spans="1:15" hidden="1" x14ac:dyDescent="0.35">
      <c r="A814" t="s">
        <v>910</v>
      </c>
      <c r="B814" t="s">
        <v>592</v>
      </c>
      <c r="C814" t="s">
        <v>911</v>
      </c>
      <c r="D814" t="s">
        <v>728</v>
      </c>
      <c r="E814" t="s">
        <v>618</v>
      </c>
      <c r="F814" t="s">
        <v>597</v>
      </c>
      <c r="G814" t="s">
        <v>731</v>
      </c>
      <c r="H814" t="s">
        <v>876</v>
      </c>
      <c r="I814" t="s">
        <v>145</v>
      </c>
      <c r="J814" t="s">
        <v>311</v>
      </c>
      <c r="K814" t="s">
        <v>348</v>
      </c>
      <c r="L814" t="s">
        <v>606</v>
      </c>
      <c r="M814">
        <v>0</v>
      </c>
      <c r="N814">
        <v>1.6E-2</v>
      </c>
      <c r="O814" t="s">
        <v>927</v>
      </c>
    </row>
    <row r="815" spans="1:15" hidden="1" x14ac:dyDescent="0.35">
      <c r="A815" t="s">
        <v>910</v>
      </c>
      <c r="B815" t="s">
        <v>592</v>
      </c>
      <c r="C815" t="s">
        <v>911</v>
      </c>
      <c r="D815" t="s">
        <v>728</v>
      </c>
      <c r="E815" t="s">
        <v>618</v>
      </c>
      <c r="F815" t="s">
        <v>597</v>
      </c>
      <c r="G815" t="s">
        <v>731</v>
      </c>
      <c r="H815" t="s">
        <v>877</v>
      </c>
      <c r="I815" t="s">
        <v>148</v>
      </c>
      <c r="J815" t="s">
        <v>314</v>
      </c>
      <c r="K815" t="s">
        <v>348</v>
      </c>
      <c r="L815" t="s">
        <v>606</v>
      </c>
      <c r="M815">
        <v>0</v>
      </c>
      <c r="N815">
        <v>9.7000000000000003E-2</v>
      </c>
      <c r="O815" t="s">
        <v>927</v>
      </c>
    </row>
    <row r="816" spans="1:15" hidden="1" x14ac:dyDescent="0.35">
      <c r="A816" t="s">
        <v>910</v>
      </c>
      <c r="B816" t="s">
        <v>592</v>
      </c>
      <c r="C816" t="s">
        <v>911</v>
      </c>
      <c r="D816" t="s">
        <v>728</v>
      </c>
      <c r="E816" t="s">
        <v>618</v>
      </c>
      <c r="F816" t="s">
        <v>597</v>
      </c>
      <c r="G816" t="s">
        <v>731</v>
      </c>
      <c r="H816" t="s">
        <v>878</v>
      </c>
      <c r="I816" t="s">
        <v>126</v>
      </c>
      <c r="J816" t="s">
        <v>290</v>
      </c>
      <c r="K816" t="s">
        <v>348</v>
      </c>
      <c r="L816" t="s">
        <v>606</v>
      </c>
      <c r="M816">
        <v>0</v>
      </c>
      <c r="N816">
        <v>6.5000000000000002E-2</v>
      </c>
      <c r="O816" t="s">
        <v>927</v>
      </c>
    </row>
    <row r="817" spans="1:15" hidden="1" x14ac:dyDescent="0.35">
      <c r="A817" t="s">
        <v>910</v>
      </c>
      <c r="B817" t="s">
        <v>592</v>
      </c>
      <c r="C817" t="s">
        <v>911</v>
      </c>
      <c r="D817" t="s">
        <v>728</v>
      </c>
      <c r="E817" t="s">
        <v>618</v>
      </c>
      <c r="F817" t="s">
        <v>597</v>
      </c>
      <c r="G817" t="s">
        <v>731</v>
      </c>
      <c r="H817" t="s">
        <v>879</v>
      </c>
      <c r="I817" t="s">
        <v>104</v>
      </c>
      <c r="J817" t="s">
        <v>267</v>
      </c>
      <c r="K817" t="s">
        <v>348</v>
      </c>
      <c r="L817" t="s">
        <v>606</v>
      </c>
      <c r="M817">
        <v>0</v>
      </c>
      <c r="N817">
        <v>0.104</v>
      </c>
      <c r="O817" t="s">
        <v>927</v>
      </c>
    </row>
    <row r="818" spans="1:15" hidden="1" x14ac:dyDescent="0.35">
      <c r="A818" t="s">
        <v>910</v>
      </c>
      <c r="B818" t="s">
        <v>592</v>
      </c>
      <c r="C818" t="s">
        <v>911</v>
      </c>
      <c r="D818" t="s">
        <v>728</v>
      </c>
      <c r="E818" t="s">
        <v>618</v>
      </c>
      <c r="F818" t="s">
        <v>597</v>
      </c>
      <c r="G818" t="s">
        <v>731</v>
      </c>
      <c r="H818" t="s">
        <v>880</v>
      </c>
      <c r="I818" t="s">
        <v>87</v>
      </c>
      <c r="J818" t="s">
        <v>249</v>
      </c>
      <c r="K818" t="s">
        <v>348</v>
      </c>
      <c r="L818" t="s">
        <v>606</v>
      </c>
      <c r="M818">
        <v>0</v>
      </c>
      <c r="N818">
        <v>2.5999999999999999E-2</v>
      </c>
      <c r="O818" t="s">
        <v>927</v>
      </c>
    </row>
    <row r="819" spans="1:15" hidden="1" x14ac:dyDescent="0.35">
      <c r="A819" t="s">
        <v>910</v>
      </c>
      <c r="B819" t="s">
        <v>592</v>
      </c>
      <c r="C819" t="s">
        <v>911</v>
      </c>
      <c r="D819" t="s">
        <v>728</v>
      </c>
      <c r="E819" t="s">
        <v>618</v>
      </c>
      <c r="F819" t="s">
        <v>597</v>
      </c>
      <c r="G819" t="s">
        <v>731</v>
      </c>
      <c r="H819" t="s">
        <v>881</v>
      </c>
      <c r="I819" t="s">
        <v>163</v>
      </c>
      <c r="J819" t="s">
        <v>332</v>
      </c>
      <c r="K819" t="s">
        <v>348</v>
      </c>
      <c r="L819" t="s">
        <v>606</v>
      </c>
      <c r="M819">
        <v>0</v>
      </c>
      <c r="N819">
        <v>0.27</v>
      </c>
      <c r="O819" t="s">
        <v>927</v>
      </c>
    </row>
    <row r="820" spans="1:15" hidden="1" x14ac:dyDescent="0.35">
      <c r="A820" t="s">
        <v>910</v>
      </c>
      <c r="B820" t="s">
        <v>592</v>
      </c>
      <c r="C820" t="s">
        <v>911</v>
      </c>
      <c r="D820" t="s">
        <v>728</v>
      </c>
      <c r="E820" t="s">
        <v>618</v>
      </c>
      <c r="F820" t="s">
        <v>597</v>
      </c>
      <c r="G820" t="s">
        <v>731</v>
      </c>
      <c r="H820" t="s">
        <v>882</v>
      </c>
      <c r="I820" t="s">
        <v>101</v>
      </c>
      <c r="J820" t="s">
        <v>264</v>
      </c>
      <c r="K820" t="s">
        <v>348</v>
      </c>
      <c r="L820" t="s">
        <v>606</v>
      </c>
      <c r="M820">
        <v>0</v>
      </c>
      <c r="N820">
        <v>1.7999999999999999E-2</v>
      </c>
      <c r="O820" t="s">
        <v>927</v>
      </c>
    </row>
    <row r="821" spans="1:15" hidden="1" x14ac:dyDescent="0.35">
      <c r="A821" t="s">
        <v>910</v>
      </c>
      <c r="B821" t="s">
        <v>592</v>
      </c>
      <c r="C821" t="s">
        <v>911</v>
      </c>
      <c r="D821" t="s">
        <v>728</v>
      </c>
      <c r="E821" t="s">
        <v>618</v>
      </c>
      <c r="F821" t="s">
        <v>596</v>
      </c>
      <c r="G821" t="s">
        <v>729</v>
      </c>
      <c r="H821" t="s">
        <v>883</v>
      </c>
      <c r="I821" t="s">
        <v>19</v>
      </c>
      <c r="J821" t="s">
        <v>599</v>
      </c>
      <c r="K821" t="s">
        <v>348</v>
      </c>
      <c r="L821" t="s">
        <v>606</v>
      </c>
      <c r="M821">
        <v>0</v>
      </c>
      <c r="N821">
        <v>0.16</v>
      </c>
      <c r="O821" t="s">
        <v>927</v>
      </c>
    </row>
    <row r="822" spans="1:15" hidden="1" x14ac:dyDescent="0.35">
      <c r="A822" t="s">
        <v>910</v>
      </c>
      <c r="B822" t="s">
        <v>592</v>
      </c>
      <c r="C822" t="s">
        <v>911</v>
      </c>
      <c r="D822" t="s">
        <v>728</v>
      </c>
      <c r="E822" t="s">
        <v>618</v>
      </c>
      <c r="F822" t="s">
        <v>597</v>
      </c>
      <c r="G822" t="s">
        <v>731</v>
      </c>
      <c r="H822" t="s">
        <v>884</v>
      </c>
      <c r="I822" t="s">
        <v>117</v>
      </c>
      <c r="J822" t="s">
        <v>281</v>
      </c>
      <c r="K822" t="s">
        <v>348</v>
      </c>
      <c r="L822" t="s">
        <v>606</v>
      </c>
      <c r="M822">
        <v>0</v>
      </c>
      <c r="N822">
        <v>0.08</v>
      </c>
      <c r="O822" t="s">
        <v>927</v>
      </c>
    </row>
    <row r="823" spans="1:15" hidden="1" x14ac:dyDescent="0.35">
      <c r="A823" t="s">
        <v>910</v>
      </c>
      <c r="B823" t="s">
        <v>592</v>
      </c>
      <c r="C823" t="s">
        <v>911</v>
      </c>
      <c r="D823" t="s">
        <v>728</v>
      </c>
      <c r="E823" t="s">
        <v>618</v>
      </c>
      <c r="F823" t="s">
        <v>597</v>
      </c>
      <c r="G823" t="s">
        <v>731</v>
      </c>
      <c r="H823" t="s">
        <v>885</v>
      </c>
      <c r="I823" t="s">
        <v>88</v>
      </c>
      <c r="J823" t="s">
        <v>250</v>
      </c>
      <c r="K823" t="s">
        <v>348</v>
      </c>
      <c r="L823" t="s">
        <v>606</v>
      </c>
      <c r="M823">
        <v>0</v>
      </c>
      <c r="N823">
        <v>1.0999999999999999E-2</v>
      </c>
      <c r="O823" t="s">
        <v>927</v>
      </c>
    </row>
    <row r="824" spans="1:15" hidden="1" x14ac:dyDescent="0.35">
      <c r="A824" t="s">
        <v>910</v>
      </c>
      <c r="B824" t="s">
        <v>592</v>
      </c>
      <c r="C824" t="s">
        <v>911</v>
      </c>
      <c r="D824" t="s">
        <v>728</v>
      </c>
      <c r="E824" t="s">
        <v>618</v>
      </c>
      <c r="F824" t="s">
        <v>597</v>
      </c>
      <c r="G824" t="s">
        <v>731</v>
      </c>
      <c r="H824" t="s">
        <v>886</v>
      </c>
      <c r="I824" t="s">
        <v>131</v>
      </c>
      <c r="J824" t="s">
        <v>295</v>
      </c>
      <c r="K824" t="s">
        <v>348</v>
      </c>
      <c r="L824" t="s">
        <v>606</v>
      </c>
      <c r="M824">
        <v>0</v>
      </c>
      <c r="N824">
        <v>0.2</v>
      </c>
      <c r="O824" t="s">
        <v>927</v>
      </c>
    </row>
    <row r="825" spans="1:15" hidden="1" x14ac:dyDescent="0.35">
      <c r="A825" t="s">
        <v>910</v>
      </c>
      <c r="B825" t="s">
        <v>592</v>
      </c>
      <c r="C825" t="s">
        <v>911</v>
      </c>
      <c r="D825" t="s">
        <v>728</v>
      </c>
      <c r="E825" t="s">
        <v>618</v>
      </c>
      <c r="F825" t="s">
        <v>597</v>
      </c>
      <c r="G825" t="s">
        <v>731</v>
      </c>
      <c r="H825" t="s">
        <v>887</v>
      </c>
      <c r="I825" t="s">
        <v>136</v>
      </c>
      <c r="J825" t="s">
        <v>302</v>
      </c>
      <c r="K825" t="s">
        <v>348</v>
      </c>
      <c r="L825" t="s">
        <v>606</v>
      </c>
      <c r="M825">
        <v>0</v>
      </c>
      <c r="N825">
        <v>1.4999999999999999E-2</v>
      </c>
      <c r="O825" t="s">
        <v>927</v>
      </c>
    </row>
    <row r="826" spans="1:15" hidden="1" x14ac:dyDescent="0.35">
      <c r="A826" t="s">
        <v>910</v>
      </c>
      <c r="B826" t="s">
        <v>592</v>
      </c>
      <c r="C826" t="s">
        <v>911</v>
      </c>
      <c r="D826" t="s">
        <v>728</v>
      </c>
      <c r="E826" t="s">
        <v>618</v>
      </c>
      <c r="F826" t="s">
        <v>597</v>
      </c>
      <c r="G826" t="s">
        <v>731</v>
      </c>
      <c r="H826" t="s">
        <v>888</v>
      </c>
      <c r="I826" t="s">
        <v>103</v>
      </c>
      <c r="J826" t="s">
        <v>266</v>
      </c>
      <c r="K826" t="s">
        <v>348</v>
      </c>
      <c r="L826" t="s">
        <v>606</v>
      </c>
      <c r="M826">
        <v>0</v>
      </c>
      <c r="N826">
        <v>5.1999999999999998E-3</v>
      </c>
      <c r="O826" t="s">
        <v>927</v>
      </c>
    </row>
    <row r="827" spans="1:15" hidden="1" x14ac:dyDescent="0.35">
      <c r="A827" t="s">
        <v>910</v>
      </c>
      <c r="B827" t="s">
        <v>592</v>
      </c>
      <c r="C827" t="s">
        <v>911</v>
      </c>
      <c r="D827" t="s">
        <v>728</v>
      </c>
      <c r="E827" t="s">
        <v>618</v>
      </c>
      <c r="F827" t="s">
        <v>596</v>
      </c>
      <c r="G827" t="s">
        <v>729</v>
      </c>
      <c r="H827" t="s">
        <v>889</v>
      </c>
      <c r="I827" t="s">
        <v>11</v>
      </c>
      <c r="J827" t="s">
        <v>181</v>
      </c>
      <c r="K827" t="s">
        <v>348</v>
      </c>
      <c r="L827" t="s">
        <v>606</v>
      </c>
      <c r="M827">
        <v>0</v>
      </c>
      <c r="N827">
        <v>0.16</v>
      </c>
      <c r="O827" t="s">
        <v>927</v>
      </c>
    </row>
    <row r="828" spans="1:15" hidden="1" x14ac:dyDescent="0.35">
      <c r="A828" t="s">
        <v>910</v>
      </c>
      <c r="B828" t="s">
        <v>592</v>
      </c>
      <c r="C828" t="s">
        <v>911</v>
      </c>
      <c r="D828" t="s">
        <v>728</v>
      </c>
      <c r="E828" t="s">
        <v>618</v>
      </c>
      <c r="F828" t="s">
        <v>596</v>
      </c>
      <c r="G828" t="s">
        <v>729</v>
      </c>
      <c r="H828" t="s">
        <v>890</v>
      </c>
      <c r="I828" t="s">
        <v>65</v>
      </c>
      <c r="J828" t="s">
        <v>226</v>
      </c>
      <c r="K828" t="s">
        <v>348</v>
      </c>
      <c r="L828" t="s">
        <v>606</v>
      </c>
      <c r="M828">
        <v>0</v>
      </c>
      <c r="N828">
        <v>6.4000000000000001E-2</v>
      </c>
      <c r="O828" t="s">
        <v>927</v>
      </c>
    </row>
    <row r="829" spans="1:15" hidden="1" x14ac:dyDescent="0.35">
      <c r="A829" t="s">
        <v>910</v>
      </c>
      <c r="B829" t="s">
        <v>592</v>
      </c>
      <c r="C829" t="s">
        <v>911</v>
      </c>
      <c r="D829" t="s">
        <v>728</v>
      </c>
      <c r="E829" t="s">
        <v>618</v>
      </c>
      <c r="F829" t="s">
        <v>596</v>
      </c>
      <c r="G829" t="s">
        <v>729</v>
      </c>
      <c r="H829" t="s">
        <v>891</v>
      </c>
      <c r="I829" t="s">
        <v>35</v>
      </c>
      <c r="J829" t="s">
        <v>202</v>
      </c>
      <c r="K829" t="s">
        <v>348</v>
      </c>
      <c r="L829" t="s">
        <v>606</v>
      </c>
      <c r="M829">
        <v>0</v>
      </c>
      <c r="N829">
        <v>0.32</v>
      </c>
      <c r="O829" t="s">
        <v>927</v>
      </c>
    </row>
    <row r="830" spans="1:15" hidden="1" x14ac:dyDescent="0.35">
      <c r="A830" t="s">
        <v>910</v>
      </c>
      <c r="B830" t="s">
        <v>592</v>
      </c>
      <c r="C830" t="s">
        <v>911</v>
      </c>
      <c r="D830" t="s">
        <v>728</v>
      </c>
      <c r="E830" t="s">
        <v>618</v>
      </c>
      <c r="F830" t="s">
        <v>596</v>
      </c>
      <c r="G830" t="s">
        <v>729</v>
      </c>
      <c r="H830" t="s">
        <v>892</v>
      </c>
      <c r="I830" t="s">
        <v>66</v>
      </c>
      <c r="J830" t="s">
        <v>227</v>
      </c>
      <c r="K830" t="s">
        <v>348</v>
      </c>
      <c r="L830" t="s">
        <v>606</v>
      </c>
      <c r="M830">
        <v>0</v>
      </c>
      <c r="N830">
        <v>0.04</v>
      </c>
      <c r="O830" t="s">
        <v>927</v>
      </c>
    </row>
    <row r="831" spans="1:15" hidden="1" x14ac:dyDescent="0.35">
      <c r="A831" t="s">
        <v>910</v>
      </c>
      <c r="B831" t="s">
        <v>592</v>
      </c>
      <c r="C831" t="s">
        <v>911</v>
      </c>
      <c r="D831" t="s">
        <v>728</v>
      </c>
      <c r="E831" t="s">
        <v>618</v>
      </c>
      <c r="F831" t="s">
        <v>597</v>
      </c>
      <c r="G831" t="s">
        <v>731</v>
      </c>
      <c r="H831" t="s">
        <v>893</v>
      </c>
      <c r="I831" t="s">
        <v>89</v>
      </c>
      <c r="J831" t="s">
        <v>251</v>
      </c>
      <c r="K831" t="s">
        <v>348</v>
      </c>
      <c r="L831" t="s">
        <v>606</v>
      </c>
      <c r="M831">
        <v>0</v>
      </c>
      <c r="N831">
        <v>1.9E-2</v>
      </c>
      <c r="O831" t="s">
        <v>927</v>
      </c>
    </row>
    <row r="832" spans="1:15" hidden="1" x14ac:dyDescent="0.35">
      <c r="A832" t="s">
        <v>910</v>
      </c>
      <c r="B832" t="s">
        <v>592</v>
      </c>
      <c r="C832" t="s">
        <v>911</v>
      </c>
      <c r="D832" t="s">
        <v>728</v>
      </c>
      <c r="E832" t="s">
        <v>618</v>
      </c>
      <c r="F832" t="s">
        <v>596</v>
      </c>
      <c r="G832" t="s">
        <v>729</v>
      </c>
      <c r="H832" t="s">
        <v>894</v>
      </c>
      <c r="I832" t="s">
        <v>67</v>
      </c>
      <c r="J832" t="s">
        <v>228</v>
      </c>
      <c r="K832" t="s">
        <v>348</v>
      </c>
      <c r="L832" t="s">
        <v>606</v>
      </c>
      <c r="M832">
        <v>0</v>
      </c>
      <c r="N832">
        <v>0.08</v>
      </c>
      <c r="O832" t="s">
        <v>927</v>
      </c>
    </row>
    <row r="833" spans="1:15" hidden="1" x14ac:dyDescent="0.35">
      <c r="A833" t="s">
        <v>910</v>
      </c>
      <c r="B833" t="s">
        <v>592</v>
      </c>
      <c r="C833" t="s">
        <v>911</v>
      </c>
      <c r="D833" t="s">
        <v>728</v>
      </c>
      <c r="E833" t="s">
        <v>618</v>
      </c>
      <c r="F833" t="s">
        <v>596</v>
      </c>
      <c r="G833" t="s">
        <v>729</v>
      </c>
      <c r="H833" t="s">
        <v>896</v>
      </c>
      <c r="I833" t="s">
        <v>63</v>
      </c>
      <c r="J833" t="s">
        <v>603</v>
      </c>
      <c r="K833" t="s">
        <v>348</v>
      </c>
      <c r="L833" t="s">
        <v>606</v>
      </c>
      <c r="M833">
        <v>0</v>
      </c>
      <c r="N833">
        <v>0.64</v>
      </c>
      <c r="O833" t="s">
        <v>927</v>
      </c>
    </row>
    <row r="834" spans="1:15" hidden="1" x14ac:dyDescent="0.35">
      <c r="A834" t="s">
        <v>910</v>
      </c>
      <c r="B834" t="s">
        <v>592</v>
      </c>
      <c r="C834" t="s">
        <v>911</v>
      </c>
      <c r="D834" t="s">
        <v>728</v>
      </c>
      <c r="E834" t="s">
        <v>618</v>
      </c>
      <c r="F834" t="s">
        <v>596</v>
      </c>
      <c r="G834" t="s">
        <v>729</v>
      </c>
      <c r="H834" t="s">
        <v>897</v>
      </c>
      <c r="I834" t="s">
        <v>64</v>
      </c>
      <c r="J834" t="s">
        <v>604</v>
      </c>
      <c r="K834" t="s">
        <v>348</v>
      </c>
      <c r="L834" t="s">
        <v>606</v>
      </c>
      <c r="M834">
        <v>0</v>
      </c>
      <c r="N834">
        <v>0.16</v>
      </c>
      <c r="O834" t="s">
        <v>927</v>
      </c>
    </row>
    <row r="835" spans="1:15" hidden="1" x14ac:dyDescent="0.35">
      <c r="A835" t="s">
        <v>910</v>
      </c>
      <c r="B835" t="s">
        <v>592</v>
      </c>
      <c r="C835" t="s">
        <v>911</v>
      </c>
      <c r="D835" t="s">
        <v>728</v>
      </c>
      <c r="E835" t="s">
        <v>618</v>
      </c>
      <c r="F835" t="s">
        <v>596</v>
      </c>
      <c r="G835" t="s">
        <v>729</v>
      </c>
      <c r="H835" t="s">
        <v>895</v>
      </c>
      <c r="I835" t="s">
        <v>34</v>
      </c>
      <c r="J835" t="s">
        <v>600</v>
      </c>
      <c r="K835" t="s">
        <v>348</v>
      </c>
      <c r="L835" t="s">
        <v>606</v>
      </c>
      <c r="M835">
        <v>0</v>
      </c>
      <c r="N835">
        <v>0.32</v>
      </c>
      <c r="O835" t="s">
        <v>927</v>
      </c>
    </row>
    <row r="836" spans="1:15" hidden="1" x14ac:dyDescent="0.35">
      <c r="A836" t="s">
        <v>910</v>
      </c>
      <c r="B836" t="s">
        <v>592</v>
      </c>
      <c r="C836" t="s">
        <v>911</v>
      </c>
      <c r="D836" t="s">
        <v>728</v>
      </c>
      <c r="E836" t="s">
        <v>618</v>
      </c>
      <c r="F836" t="s">
        <v>597</v>
      </c>
      <c r="G836" t="s">
        <v>731</v>
      </c>
      <c r="H836" t="s">
        <v>898</v>
      </c>
      <c r="I836" t="s">
        <v>130</v>
      </c>
      <c r="J836" t="s">
        <v>294</v>
      </c>
      <c r="K836" t="s">
        <v>348</v>
      </c>
      <c r="L836" t="s">
        <v>606</v>
      </c>
      <c r="M836">
        <v>0</v>
      </c>
      <c r="N836">
        <v>0.16300000000000001</v>
      </c>
      <c r="O836" t="s">
        <v>927</v>
      </c>
    </row>
    <row r="837" spans="1:15" hidden="1" x14ac:dyDescent="0.35">
      <c r="A837" t="s">
        <v>910</v>
      </c>
      <c r="B837" t="s">
        <v>592</v>
      </c>
      <c r="C837" t="s">
        <v>911</v>
      </c>
      <c r="D837" t="s">
        <v>728</v>
      </c>
      <c r="E837" t="s">
        <v>618</v>
      </c>
      <c r="F837" t="s">
        <v>597</v>
      </c>
      <c r="G837" t="s">
        <v>731</v>
      </c>
      <c r="H837" t="s">
        <v>899</v>
      </c>
      <c r="I837" t="s">
        <v>150</v>
      </c>
      <c r="J837" t="s">
        <v>316</v>
      </c>
      <c r="K837" t="s">
        <v>348</v>
      </c>
      <c r="L837" t="s">
        <v>606</v>
      </c>
      <c r="M837">
        <v>0</v>
      </c>
      <c r="N837">
        <v>5.1999999999999998E-3</v>
      </c>
      <c r="O837" t="s">
        <v>927</v>
      </c>
    </row>
    <row r="838" spans="1:15" hidden="1" x14ac:dyDescent="0.35">
      <c r="A838" t="s">
        <v>910</v>
      </c>
      <c r="B838" t="s">
        <v>592</v>
      </c>
      <c r="C838" t="s">
        <v>911</v>
      </c>
      <c r="D838" t="s">
        <v>728</v>
      </c>
      <c r="E838" t="s">
        <v>618</v>
      </c>
      <c r="F838" t="s">
        <v>597</v>
      </c>
      <c r="G838" t="s">
        <v>731</v>
      </c>
      <c r="H838" t="s">
        <v>900</v>
      </c>
      <c r="I838" t="s">
        <v>102</v>
      </c>
      <c r="J838" t="s">
        <v>265</v>
      </c>
      <c r="K838" t="s">
        <v>348</v>
      </c>
      <c r="L838" t="s">
        <v>606</v>
      </c>
      <c r="M838">
        <v>0</v>
      </c>
      <c r="N838">
        <v>0.14000000000000001</v>
      </c>
      <c r="O838" t="s">
        <v>927</v>
      </c>
    </row>
    <row r="839" spans="1:15" hidden="1" x14ac:dyDescent="0.35">
      <c r="A839" t="s">
        <v>910</v>
      </c>
      <c r="B839" t="s">
        <v>592</v>
      </c>
      <c r="C839" t="s">
        <v>911</v>
      </c>
      <c r="D839" t="s">
        <v>728</v>
      </c>
      <c r="E839" t="s">
        <v>618</v>
      </c>
      <c r="F839" t="s">
        <v>597</v>
      </c>
      <c r="G839" t="s">
        <v>731</v>
      </c>
      <c r="H839" t="s">
        <v>901</v>
      </c>
      <c r="I839" t="s">
        <v>90</v>
      </c>
      <c r="J839" t="s">
        <v>252</v>
      </c>
      <c r="K839" t="s">
        <v>348</v>
      </c>
      <c r="L839" t="s">
        <v>606</v>
      </c>
      <c r="M839">
        <v>0</v>
      </c>
      <c r="N839">
        <v>6.0000000000000001E-3</v>
      </c>
      <c r="O839" t="s">
        <v>927</v>
      </c>
    </row>
    <row r="840" spans="1:15" hidden="1" x14ac:dyDescent="0.35">
      <c r="A840" t="s">
        <v>917</v>
      </c>
      <c r="B840" t="s">
        <v>576</v>
      </c>
      <c r="C840" t="s">
        <v>575</v>
      </c>
      <c r="D840" t="s">
        <v>728</v>
      </c>
      <c r="E840" t="s">
        <v>618</v>
      </c>
      <c r="F840" t="s">
        <v>596</v>
      </c>
      <c r="G840" t="s">
        <v>729</v>
      </c>
      <c r="H840" t="s">
        <v>730</v>
      </c>
      <c r="I840" t="s">
        <v>20</v>
      </c>
      <c r="J840" t="s">
        <v>189</v>
      </c>
      <c r="K840" t="s">
        <v>348</v>
      </c>
      <c r="L840" t="s">
        <v>606</v>
      </c>
      <c r="M840">
        <v>0</v>
      </c>
      <c r="N840">
        <v>0.08</v>
      </c>
      <c r="O840" t="s">
        <v>927</v>
      </c>
    </row>
    <row r="841" spans="1:15" hidden="1" x14ac:dyDescent="0.35">
      <c r="A841" t="s">
        <v>917</v>
      </c>
      <c r="B841" t="s">
        <v>576</v>
      </c>
      <c r="C841" t="s">
        <v>575</v>
      </c>
      <c r="D841" t="s">
        <v>728</v>
      </c>
      <c r="E841" t="s">
        <v>618</v>
      </c>
      <c r="F841" t="s">
        <v>597</v>
      </c>
      <c r="G841" t="s">
        <v>731</v>
      </c>
      <c r="H841" t="s">
        <v>732</v>
      </c>
      <c r="I841" t="s">
        <v>80</v>
      </c>
      <c r="J841" t="s">
        <v>242</v>
      </c>
      <c r="K841" t="s">
        <v>348</v>
      </c>
      <c r="L841" t="s">
        <v>606</v>
      </c>
      <c r="M841">
        <v>0</v>
      </c>
      <c r="N841">
        <v>8.7999999999999995E-2</v>
      </c>
      <c r="O841" t="s">
        <v>927</v>
      </c>
    </row>
    <row r="842" spans="1:15" hidden="1" x14ac:dyDescent="0.35">
      <c r="A842" t="s">
        <v>917</v>
      </c>
      <c r="B842" t="s">
        <v>576</v>
      </c>
      <c r="C842" t="s">
        <v>575</v>
      </c>
      <c r="D842" t="s">
        <v>728</v>
      </c>
      <c r="E842" t="s">
        <v>618</v>
      </c>
      <c r="F842" t="s">
        <v>597</v>
      </c>
      <c r="G842" t="s">
        <v>731</v>
      </c>
      <c r="H842" t="s">
        <v>733</v>
      </c>
      <c r="I842" t="s">
        <v>734</v>
      </c>
      <c r="J842" t="s">
        <v>317</v>
      </c>
      <c r="K842" t="s">
        <v>348</v>
      </c>
      <c r="L842" t="s">
        <v>606</v>
      </c>
      <c r="M842">
        <v>0</v>
      </c>
      <c r="N842">
        <v>8.3000000000000001E-3</v>
      </c>
      <c r="O842" t="s">
        <v>927</v>
      </c>
    </row>
    <row r="843" spans="1:15" hidden="1" x14ac:dyDescent="0.35">
      <c r="A843" t="s">
        <v>917</v>
      </c>
      <c r="B843" t="s">
        <v>576</v>
      </c>
      <c r="C843" t="s">
        <v>575</v>
      </c>
      <c r="D843" t="s">
        <v>728</v>
      </c>
      <c r="E843" t="s">
        <v>618</v>
      </c>
      <c r="F843" t="s">
        <v>596</v>
      </c>
      <c r="G843" t="s">
        <v>729</v>
      </c>
      <c r="H843" t="s">
        <v>735</v>
      </c>
      <c r="I843" t="s">
        <v>174</v>
      </c>
      <c r="J843" t="s">
        <v>342</v>
      </c>
      <c r="K843" t="s">
        <v>348</v>
      </c>
      <c r="L843" t="s">
        <v>606</v>
      </c>
      <c r="M843">
        <v>0</v>
      </c>
      <c r="N843">
        <v>0.04</v>
      </c>
      <c r="O843" t="s">
        <v>927</v>
      </c>
    </row>
    <row r="844" spans="1:15" hidden="1" x14ac:dyDescent="0.35">
      <c r="A844" t="s">
        <v>917</v>
      </c>
      <c r="B844" t="s">
        <v>576</v>
      </c>
      <c r="C844" t="s">
        <v>575</v>
      </c>
      <c r="D844" t="s">
        <v>728</v>
      </c>
      <c r="E844" t="s">
        <v>618</v>
      </c>
      <c r="F844" t="s">
        <v>596</v>
      </c>
      <c r="G844" t="s">
        <v>729</v>
      </c>
      <c r="H844" t="s">
        <v>737</v>
      </c>
      <c r="I844" t="s">
        <v>42</v>
      </c>
      <c r="J844" t="s">
        <v>208</v>
      </c>
      <c r="K844" t="s">
        <v>348</v>
      </c>
      <c r="L844" t="s">
        <v>606</v>
      </c>
      <c r="M844">
        <v>0</v>
      </c>
      <c r="N844">
        <v>0.04</v>
      </c>
      <c r="O844" t="s">
        <v>927</v>
      </c>
    </row>
    <row r="845" spans="1:15" hidden="1" x14ac:dyDescent="0.35">
      <c r="A845" t="s">
        <v>917</v>
      </c>
      <c r="B845" t="s">
        <v>576</v>
      </c>
      <c r="C845" t="s">
        <v>575</v>
      </c>
      <c r="D845" t="s">
        <v>728</v>
      </c>
      <c r="E845" t="s">
        <v>618</v>
      </c>
      <c r="F845" t="s">
        <v>596</v>
      </c>
      <c r="G845" t="s">
        <v>729</v>
      </c>
      <c r="H845" t="s">
        <v>738</v>
      </c>
      <c r="I845" t="s">
        <v>8</v>
      </c>
      <c r="J845" t="s">
        <v>178</v>
      </c>
      <c r="K845" t="s">
        <v>348</v>
      </c>
      <c r="L845" t="s">
        <v>606</v>
      </c>
      <c r="M845">
        <v>0</v>
      </c>
      <c r="N845">
        <v>0.04</v>
      </c>
      <c r="O845" t="s">
        <v>927</v>
      </c>
    </row>
    <row r="846" spans="1:15" hidden="1" x14ac:dyDescent="0.35">
      <c r="A846" t="s">
        <v>917</v>
      </c>
      <c r="B846" t="s">
        <v>576</v>
      </c>
      <c r="C846" t="s">
        <v>575</v>
      </c>
      <c r="D846" t="s">
        <v>728</v>
      </c>
      <c r="E846" t="s">
        <v>618</v>
      </c>
      <c r="F846" t="s">
        <v>596</v>
      </c>
      <c r="G846" t="s">
        <v>729</v>
      </c>
      <c r="H846" t="s">
        <v>739</v>
      </c>
      <c r="I846" t="s">
        <v>43</v>
      </c>
      <c r="J846" t="s">
        <v>209</v>
      </c>
      <c r="K846" t="s">
        <v>348</v>
      </c>
      <c r="L846" t="s">
        <v>606</v>
      </c>
      <c r="M846">
        <v>0</v>
      </c>
      <c r="N846">
        <v>1.6</v>
      </c>
      <c r="O846" t="s">
        <v>927</v>
      </c>
    </row>
    <row r="847" spans="1:15" hidden="1" x14ac:dyDescent="0.35">
      <c r="A847" t="s">
        <v>917</v>
      </c>
      <c r="B847" t="s">
        <v>576</v>
      </c>
      <c r="C847" t="s">
        <v>575</v>
      </c>
      <c r="D847" t="s">
        <v>728</v>
      </c>
      <c r="E847" t="s">
        <v>618</v>
      </c>
      <c r="F847" t="s">
        <v>596</v>
      </c>
      <c r="G847" t="s">
        <v>729</v>
      </c>
      <c r="H847" t="s">
        <v>740</v>
      </c>
      <c r="I847" t="s">
        <v>44</v>
      </c>
      <c r="J847" t="s">
        <v>609</v>
      </c>
      <c r="K847" t="s">
        <v>348</v>
      </c>
      <c r="L847" t="s">
        <v>606</v>
      </c>
      <c r="M847">
        <v>0</v>
      </c>
      <c r="N847">
        <v>0.04</v>
      </c>
      <c r="O847" t="s">
        <v>927</v>
      </c>
    </row>
    <row r="848" spans="1:15" hidden="1" x14ac:dyDescent="0.35">
      <c r="A848" t="s">
        <v>917</v>
      </c>
      <c r="B848" t="s">
        <v>576</v>
      </c>
      <c r="C848" t="s">
        <v>575</v>
      </c>
      <c r="D848" t="s">
        <v>728</v>
      </c>
      <c r="E848" t="s">
        <v>618</v>
      </c>
      <c r="F848" t="s">
        <v>596</v>
      </c>
      <c r="G848" t="s">
        <v>729</v>
      </c>
      <c r="H848" t="s">
        <v>742</v>
      </c>
      <c r="I848" t="s">
        <v>45</v>
      </c>
      <c r="J848" t="s">
        <v>210</v>
      </c>
      <c r="K848" t="s">
        <v>348</v>
      </c>
      <c r="L848" t="s">
        <v>606</v>
      </c>
      <c r="M848">
        <v>0</v>
      </c>
      <c r="N848">
        <v>0.04</v>
      </c>
      <c r="O848" t="s">
        <v>927</v>
      </c>
    </row>
    <row r="849" spans="1:15" hidden="1" x14ac:dyDescent="0.35">
      <c r="A849" t="s">
        <v>917</v>
      </c>
      <c r="B849" t="s">
        <v>576</v>
      </c>
      <c r="C849" t="s">
        <v>575</v>
      </c>
      <c r="D849" t="s">
        <v>728</v>
      </c>
      <c r="E849" t="s">
        <v>618</v>
      </c>
      <c r="F849" t="s">
        <v>596</v>
      </c>
      <c r="G849" t="s">
        <v>729</v>
      </c>
      <c r="H849" t="s">
        <v>743</v>
      </c>
      <c r="I849" t="s">
        <v>402</v>
      </c>
      <c r="J849" t="s">
        <v>225</v>
      </c>
      <c r="K849" t="s">
        <v>348</v>
      </c>
      <c r="L849" t="s">
        <v>606</v>
      </c>
      <c r="M849">
        <v>0</v>
      </c>
      <c r="N849">
        <v>1.6</v>
      </c>
      <c r="O849" t="s">
        <v>927</v>
      </c>
    </row>
    <row r="850" spans="1:15" hidden="1" x14ac:dyDescent="0.35">
      <c r="A850" t="s">
        <v>917</v>
      </c>
      <c r="B850" t="s">
        <v>576</v>
      </c>
      <c r="C850" t="s">
        <v>575</v>
      </c>
      <c r="D850" t="s">
        <v>728</v>
      </c>
      <c r="E850" t="s">
        <v>618</v>
      </c>
      <c r="F850" t="s">
        <v>596</v>
      </c>
      <c r="G850" t="s">
        <v>729</v>
      </c>
      <c r="H850" t="s">
        <v>744</v>
      </c>
      <c r="I850" t="s">
        <v>47</v>
      </c>
      <c r="J850" t="s">
        <v>212</v>
      </c>
      <c r="K850" t="s">
        <v>348</v>
      </c>
      <c r="L850" t="s">
        <v>606</v>
      </c>
      <c r="M850">
        <v>0</v>
      </c>
      <c r="N850">
        <v>0.4</v>
      </c>
      <c r="O850" t="s">
        <v>927</v>
      </c>
    </row>
    <row r="851" spans="1:15" hidden="1" x14ac:dyDescent="0.35">
      <c r="A851" t="s">
        <v>917</v>
      </c>
      <c r="B851" t="s">
        <v>576</v>
      </c>
      <c r="C851" t="s">
        <v>575</v>
      </c>
      <c r="D851" t="s">
        <v>728</v>
      </c>
      <c r="E851" t="s">
        <v>618</v>
      </c>
      <c r="F851" t="s">
        <v>596</v>
      </c>
      <c r="G851" t="s">
        <v>729</v>
      </c>
      <c r="H851" t="s">
        <v>745</v>
      </c>
      <c r="I851" t="s">
        <v>36</v>
      </c>
      <c r="J851" t="s">
        <v>203</v>
      </c>
      <c r="K851" t="s">
        <v>348</v>
      </c>
      <c r="L851" t="s">
        <v>606</v>
      </c>
      <c r="M851">
        <v>0</v>
      </c>
      <c r="N851">
        <v>0.32</v>
      </c>
      <c r="O851" t="s">
        <v>927</v>
      </c>
    </row>
    <row r="852" spans="1:15" hidden="1" x14ac:dyDescent="0.35">
      <c r="A852" t="s">
        <v>917</v>
      </c>
      <c r="B852" t="s">
        <v>576</v>
      </c>
      <c r="C852" t="s">
        <v>575</v>
      </c>
      <c r="D852" t="s">
        <v>728</v>
      </c>
      <c r="E852" t="s">
        <v>618</v>
      </c>
      <c r="F852" t="s">
        <v>597</v>
      </c>
      <c r="G852" t="s">
        <v>731</v>
      </c>
      <c r="H852" t="s">
        <v>746</v>
      </c>
      <c r="I852" t="s">
        <v>167</v>
      </c>
      <c r="J852" t="s">
        <v>336</v>
      </c>
      <c r="K852" t="s">
        <v>348</v>
      </c>
      <c r="L852" t="s">
        <v>606</v>
      </c>
      <c r="M852">
        <v>0</v>
      </c>
      <c r="N852">
        <v>8.199999999999999E-3</v>
      </c>
      <c r="O852" t="s">
        <v>927</v>
      </c>
    </row>
    <row r="853" spans="1:15" hidden="1" x14ac:dyDescent="0.35">
      <c r="A853" t="s">
        <v>917</v>
      </c>
      <c r="B853" t="s">
        <v>576</v>
      </c>
      <c r="C853" t="s">
        <v>575</v>
      </c>
      <c r="D853" t="s">
        <v>728</v>
      </c>
      <c r="E853" t="s">
        <v>618</v>
      </c>
      <c r="F853" t="s">
        <v>597</v>
      </c>
      <c r="G853" t="s">
        <v>731</v>
      </c>
      <c r="H853" t="s">
        <v>747</v>
      </c>
      <c r="I853" t="s">
        <v>72</v>
      </c>
      <c r="J853" t="s">
        <v>234</v>
      </c>
      <c r="K853" t="s">
        <v>348</v>
      </c>
      <c r="L853" t="s">
        <v>606</v>
      </c>
      <c r="M853">
        <v>0</v>
      </c>
      <c r="N853">
        <v>0.02</v>
      </c>
      <c r="O853" t="s">
        <v>927</v>
      </c>
    </row>
    <row r="854" spans="1:15" hidden="1" x14ac:dyDescent="0.35">
      <c r="A854" t="s">
        <v>917</v>
      </c>
      <c r="B854" t="s">
        <v>576</v>
      </c>
      <c r="C854" t="s">
        <v>575</v>
      </c>
      <c r="D854" t="s">
        <v>728</v>
      </c>
      <c r="E854" t="s">
        <v>618</v>
      </c>
      <c r="F854" t="s">
        <v>596</v>
      </c>
      <c r="G854" t="s">
        <v>729</v>
      </c>
      <c r="H854" t="s">
        <v>748</v>
      </c>
      <c r="I854" t="s">
        <v>48</v>
      </c>
      <c r="J854" t="s">
        <v>213</v>
      </c>
      <c r="K854" t="s">
        <v>348</v>
      </c>
      <c r="L854" t="s">
        <v>606</v>
      </c>
      <c r="M854">
        <v>0</v>
      </c>
      <c r="N854">
        <v>0.4</v>
      </c>
      <c r="O854" t="s">
        <v>927</v>
      </c>
    </row>
    <row r="855" spans="1:15" hidden="1" x14ac:dyDescent="0.35">
      <c r="A855" t="s">
        <v>917</v>
      </c>
      <c r="B855" t="s">
        <v>576</v>
      </c>
      <c r="C855" t="s">
        <v>575</v>
      </c>
      <c r="D855" t="s">
        <v>728</v>
      </c>
      <c r="E855" t="s">
        <v>618</v>
      </c>
      <c r="F855" t="s">
        <v>596</v>
      </c>
      <c r="G855" t="s">
        <v>729</v>
      </c>
      <c r="H855" t="s">
        <v>749</v>
      </c>
      <c r="I855" t="s">
        <v>49</v>
      </c>
      <c r="J855" t="s">
        <v>709</v>
      </c>
      <c r="K855" t="s">
        <v>348</v>
      </c>
      <c r="L855" t="s">
        <v>606</v>
      </c>
      <c r="M855">
        <v>0</v>
      </c>
      <c r="N855">
        <v>0.04</v>
      </c>
      <c r="O855" t="s">
        <v>927</v>
      </c>
    </row>
    <row r="856" spans="1:15" hidden="1" x14ac:dyDescent="0.35">
      <c r="A856" t="s">
        <v>917</v>
      </c>
      <c r="B856" t="s">
        <v>576</v>
      </c>
      <c r="C856" t="s">
        <v>575</v>
      </c>
      <c r="D856" t="s">
        <v>728</v>
      </c>
      <c r="E856" t="s">
        <v>618</v>
      </c>
      <c r="F856" t="s">
        <v>597</v>
      </c>
      <c r="G856" t="s">
        <v>731</v>
      </c>
      <c r="H856" t="s">
        <v>750</v>
      </c>
      <c r="I856" t="s">
        <v>110</v>
      </c>
      <c r="J856" t="s">
        <v>274</v>
      </c>
      <c r="K856" t="s">
        <v>348</v>
      </c>
      <c r="L856" t="s">
        <v>606</v>
      </c>
      <c r="M856">
        <v>0</v>
      </c>
      <c r="N856">
        <v>2.1999999999999999E-2</v>
      </c>
      <c r="O856" t="s">
        <v>927</v>
      </c>
    </row>
    <row r="857" spans="1:15" hidden="1" x14ac:dyDescent="0.35">
      <c r="A857" t="s">
        <v>917</v>
      </c>
      <c r="B857" t="s">
        <v>576</v>
      </c>
      <c r="C857" t="s">
        <v>575</v>
      </c>
      <c r="D857" t="s">
        <v>728</v>
      </c>
      <c r="E857" t="s">
        <v>618</v>
      </c>
      <c r="F857" t="s">
        <v>597</v>
      </c>
      <c r="G857" t="s">
        <v>731</v>
      </c>
      <c r="H857" t="s">
        <v>751</v>
      </c>
      <c r="I857" t="s">
        <v>73</v>
      </c>
      <c r="J857" t="s">
        <v>235</v>
      </c>
      <c r="K857" t="s">
        <v>348</v>
      </c>
      <c r="L857" t="s">
        <v>606</v>
      </c>
      <c r="M857">
        <v>0</v>
      </c>
      <c r="N857">
        <v>6.7000000000000002E-3</v>
      </c>
      <c r="O857" t="s">
        <v>927</v>
      </c>
    </row>
    <row r="858" spans="1:15" hidden="1" x14ac:dyDescent="0.35">
      <c r="A858" t="s">
        <v>917</v>
      </c>
      <c r="B858" t="s">
        <v>576</v>
      </c>
      <c r="C858" t="s">
        <v>575</v>
      </c>
      <c r="D858" t="s">
        <v>728</v>
      </c>
      <c r="E858" t="s">
        <v>618</v>
      </c>
      <c r="F858" t="s">
        <v>597</v>
      </c>
      <c r="G858" t="s">
        <v>731</v>
      </c>
      <c r="H858" t="s">
        <v>752</v>
      </c>
      <c r="I858" t="s">
        <v>168</v>
      </c>
      <c r="J858" t="s">
        <v>337</v>
      </c>
      <c r="K858" t="s">
        <v>348</v>
      </c>
      <c r="L858" t="s">
        <v>606</v>
      </c>
      <c r="M858">
        <v>0</v>
      </c>
      <c r="N858">
        <v>2.1000000000000001E-2</v>
      </c>
      <c r="O858" t="s">
        <v>927</v>
      </c>
    </row>
    <row r="859" spans="1:15" hidden="1" x14ac:dyDescent="0.35">
      <c r="A859" t="s">
        <v>917</v>
      </c>
      <c r="B859" t="s">
        <v>576</v>
      </c>
      <c r="C859" t="s">
        <v>575</v>
      </c>
      <c r="D859" t="s">
        <v>728</v>
      </c>
      <c r="E859" t="s">
        <v>618</v>
      </c>
      <c r="F859" t="s">
        <v>597</v>
      </c>
      <c r="G859" t="s">
        <v>731</v>
      </c>
      <c r="H859" t="s">
        <v>753</v>
      </c>
      <c r="I859" t="s">
        <v>140</v>
      </c>
      <c r="J859" t="s">
        <v>306</v>
      </c>
      <c r="K859" t="s">
        <v>348</v>
      </c>
      <c r="L859" t="s">
        <v>606</v>
      </c>
      <c r="M859">
        <v>0</v>
      </c>
      <c r="N859">
        <v>3.6999999999999998E-2</v>
      </c>
      <c r="O859" t="s">
        <v>927</v>
      </c>
    </row>
    <row r="860" spans="1:15" hidden="1" x14ac:dyDescent="0.35">
      <c r="A860" t="s">
        <v>917</v>
      </c>
      <c r="B860" t="s">
        <v>576</v>
      </c>
      <c r="C860" t="s">
        <v>575</v>
      </c>
      <c r="D860" t="s">
        <v>728</v>
      </c>
      <c r="E860" t="s">
        <v>618</v>
      </c>
      <c r="F860" t="s">
        <v>597</v>
      </c>
      <c r="G860" t="s">
        <v>731</v>
      </c>
      <c r="H860" t="s">
        <v>754</v>
      </c>
      <c r="I860" t="s">
        <v>93</v>
      </c>
      <c r="J860" t="s">
        <v>256</v>
      </c>
      <c r="K860" t="s">
        <v>348</v>
      </c>
      <c r="L860" t="s">
        <v>606</v>
      </c>
      <c r="M860">
        <v>0</v>
      </c>
      <c r="N860">
        <v>8.0999999999999996E-3</v>
      </c>
      <c r="O860" t="s">
        <v>927</v>
      </c>
    </row>
    <row r="861" spans="1:15" hidden="1" x14ac:dyDescent="0.35">
      <c r="A861" t="s">
        <v>917</v>
      </c>
      <c r="B861" t="s">
        <v>576</v>
      </c>
      <c r="C861" t="s">
        <v>575</v>
      </c>
      <c r="D861" t="s">
        <v>728</v>
      </c>
      <c r="E861" t="s">
        <v>618</v>
      </c>
      <c r="F861" t="s">
        <v>596</v>
      </c>
      <c r="G861" t="s">
        <v>729</v>
      </c>
      <c r="H861" t="s">
        <v>755</v>
      </c>
      <c r="I861" t="s">
        <v>12</v>
      </c>
      <c r="J861" t="s">
        <v>182</v>
      </c>
      <c r="K861" t="s">
        <v>348</v>
      </c>
      <c r="L861" t="s">
        <v>606</v>
      </c>
      <c r="M861">
        <v>0</v>
      </c>
      <c r="N861">
        <v>0.02</v>
      </c>
      <c r="O861" t="s">
        <v>927</v>
      </c>
    </row>
    <row r="862" spans="1:15" hidden="1" x14ac:dyDescent="0.35">
      <c r="A862" t="s">
        <v>917</v>
      </c>
      <c r="B862" t="s">
        <v>576</v>
      </c>
      <c r="C862" t="s">
        <v>575</v>
      </c>
      <c r="D862" t="s">
        <v>728</v>
      </c>
      <c r="E862" t="s">
        <v>618</v>
      </c>
      <c r="F862" t="s">
        <v>596</v>
      </c>
      <c r="G862" t="s">
        <v>729</v>
      </c>
      <c r="H862" t="s">
        <v>756</v>
      </c>
      <c r="I862" t="s">
        <v>50</v>
      </c>
      <c r="J862" t="s">
        <v>601</v>
      </c>
      <c r="K862" t="s">
        <v>348</v>
      </c>
      <c r="L862" t="s">
        <v>606</v>
      </c>
      <c r="M862">
        <v>0</v>
      </c>
      <c r="N862">
        <v>0.04</v>
      </c>
      <c r="O862" t="s">
        <v>927</v>
      </c>
    </row>
    <row r="863" spans="1:15" hidden="1" x14ac:dyDescent="0.35">
      <c r="A863" t="s">
        <v>917</v>
      </c>
      <c r="B863" t="s">
        <v>576</v>
      </c>
      <c r="C863" t="s">
        <v>575</v>
      </c>
      <c r="D863" t="s">
        <v>728</v>
      </c>
      <c r="E863" t="s">
        <v>618</v>
      </c>
      <c r="F863" t="s">
        <v>597</v>
      </c>
      <c r="G863" t="s">
        <v>731</v>
      </c>
      <c r="H863" t="s">
        <v>757</v>
      </c>
      <c r="I863" t="s">
        <v>105</v>
      </c>
      <c r="J863" t="s">
        <v>268</v>
      </c>
      <c r="K863" t="s">
        <v>348</v>
      </c>
      <c r="L863" t="s">
        <v>606</v>
      </c>
      <c r="M863">
        <v>0</v>
      </c>
      <c r="N863">
        <v>0.11600000000000001</v>
      </c>
      <c r="O863" t="s">
        <v>927</v>
      </c>
    </row>
    <row r="864" spans="1:15" hidden="1" x14ac:dyDescent="0.35">
      <c r="A864" t="s">
        <v>917</v>
      </c>
      <c r="B864" t="s">
        <v>576</v>
      </c>
      <c r="C864" t="s">
        <v>575</v>
      </c>
      <c r="D864" t="s">
        <v>728</v>
      </c>
      <c r="E864" t="s">
        <v>618</v>
      </c>
      <c r="F864" t="s">
        <v>597</v>
      </c>
      <c r="G864" t="s">
        <v>731</v>
      </c>
      <c r="H864" t="s">
        <v>758</v>
      </c>
      <c r="I864" t="s">
        <v>125</v>
      </c>
      <c r="J864" t="s">
        <v>289</v>
      </c>
      <c r="K864" t="s">
        <v>348</v>
      </c>
      <c r="L864" t="s">
        <v>606</v>
      </c>
      <c r="M864">
        <v>0</v>
      </c>
      <c r="N864">
        <v>1.2999999999999999E-2</v>
      </c>
      <c r="O864" t="s">
        <v>927</v>
      </c>
    </row>
    <row r="865" spans="1:15" hidden="1" x14ac:dyDescent="0.35">
      <c r="A865" t="s">
        <v>917</v>
      </c>
      <c r="B865" t="s">
        <v>576</v>
      </c>
      <c r="C865" t="s">
        <v>575</v>
      </c>
      <c r="D865" t="s">
        <v>728</v>
      </c>
      <c r="E865" t="s">
        <v>618</v>
      </c>
      <c r="F865" t="s">
        <v>597</v>
      </c>
      <c r="G865" t="s">
        <v>731</v>
      </c>
      <c r="H865" t="s">
        <v>759</v>
      </c>
      <c r="I865" t="s">
        <v>28</v>
      </c>
      <c r="J865" t="s">
        <v>196</v>
      </c>
      <c r="K865" t="s">
        <v>349</v>
      </c>
      <c r="M865">
        <v>1.225E-2</v>
      </c>
      <c r="N865">
        <v>1.9E-2</v>
      </c>
      <c r="O865" t="s">
        <v>927</v>
      </c>
    </row>
    <row r="866" spans="1:15" hidden="1" x14ac:dyDescent="0.35">
      <c r="A866" t="s">
        <v>917</v>
      </c>
      <c r="B866" t="s">
        <v>576</v>
      </c>
      <c r="C866" t="s">
        <v>575</v>
      </c>
      <c r="D866" t="s">
        <v>728</v>
      </c>
      <c r="E866" t="s">
        <v>618</v>
      </c>
      <c r="F866" t="s">
        <v>596</v>
      </c>
      <c r="G866" t="s">
        <v>729</v>
      </c>
      <c r="H866" t="s">
        <v>760</v>
      </c>
      <c r="I866" t="s">
        <v>69</v>
      </c>
      <c r="J866" t="s">
        <v>761</v>
      </c>
      <c r="K866" t="s">
        <v>348</v>
      </c>
      <c r="L866" t="s">
        <v>606</v>
      </c>
      <c r="M866">
        <v>0</v>
      </c>
      <c r="N866">
        <v>0.04</v>
      </c>
      <c r="O866" t="s">
        <v>927</v>
      </c>
    </row>
    <row r="867" spans="1:15" hidden="1" x14ac:dyDescent="0.35">
      <c r="A867" t="s">
        <v>917</v>
      </c>
      <c r="B867" t="s">
        <v>576</v>
      </c>
      <c r="C867" t="s">
        <v>575</v>
      </c>
      <c r="D867" t="s">
        <v>728</v>
      </c>
      <c r="E867" t="s">
        <v>618</v>
      </c>
      <c r="F867" t="s">
        <v>596</v>
      </c>
      <c r="G867" t="s">
        <v>729</v>
      </c>
      <c r="H867" t="s">
        <v>762</v>
      </c>
      <c r="I867" t="s">
        <v>13</v>
      </c>
      <c r="J867" t="s">
        <v>183</v>
      </c>
      <c r="K867" t="s">
        <v>348</v>
      </c>
      <c r="L867" t="s">
        <v>606</v>
      </c>
      <c r="M867">
        <v>0</v>
      </c>
      <c r="N867">
        <v>0.02</v>
      </c>
      <c r="O867" t="s">
        <v>927</v>
      </c>
    </row>
    <row r="868" spans="1:15" hidden="1" x14ac:dyDescent="0.35">
      <c r="A868" t="s">
        <v>917</v>
      </c>
      <c r="B868" t="s">
        <v>576</v>
      </c>
      <c r="C868" t="s">
        <v>575</v>
      </c>
      <c r="D868" t="s">
        <v>728</v>
      </c>
      <c r="E868" t="s">
        <v>618</v>
      </c>
      <c r="F868" t="s">
        <v>596</v>
      </c>
      <c r="G868" t="s">
        <v>729</v>
      </c>
      <c r="H868" t="s">
        <v>763</v>
      </c>
      <c r="I868" t="s">
        <v>51</v>
      </c>
      <c r="J868" t="s">
        <v>214</v>
      </c>
      <c r="K868" t="s">
        <v>348</v>
      </c>
      <c r="L868" t="s">
        <v>606</v>
      </c>
      <c r="M868">
        <v>0</v>
      </c>
      <c r="N868">
        <v>0.08</v>
      </c>
      <c r="O868" t="s">
        <v>927</v>
      </c>
    </row>
    <row r="869" spans="1:15" hidden="1" x14ac:dyDescent="0.35">
      <c r="A869" t="s">
        <v>917</v>
      </c>
      <c r="B869" t="s">
        <v>576</v>
      </c>
      <c r="C869" t="s">
        <v>575</v>
      </c>
      <c r="D869" t="s">
        <v>728</v>
      </c>
      <c r="E869" t="s">
        <v>618</v>
      </c>
      <c r="F869" t="s">
        <v>597</v>
      </c>
      <c r="G869" t="s">
        <v>731</v>
      </c>
      <c r="H869" t="s">
        <v>764</v>
      </c>
      <c r="I869" t="s">
        <v>151</v>
      </c>
      <c r="J869" t="s">
        <v>319</v>
      </c>
      <c r="K869" t="s">
        <v>348</v>
      </c>
      <c r="L869" t="s">
        <v>606</v>
      </c>
      <c r="M869">
        <v>0</v>
      </c>
      <c r="N869">
        <v>4.3999999999999997E-2</v>
      </c>
      <c r="O869" t="s">
        <v>927</v>
      </c>
    </row>
    <row r="870" spans="1:15" hidden="1" x14ac:dyDescent="0.35">
      <c r="A870" t="s">
        <v>917</v>
      </c>
      <c r="B870" t="s">
        <v>576</v>
      </c>
      <c r="C870" t="s">
        <v>575</v>
      </c>
      <c r="D870" t="s">
        <v>728</v>
      </c>
      <c r="E870" t="s">
        <v>618</v>
      </c>
      <c r="F870" t="s">
        <v>597</v>
      </c>
      <c r="G870" t="s">
        <v>731</v>
      </c>
      <c r="H870" t="s">
        <v>765</v>
      </c>
      <c r="I870" t="s">
        <v>111</v>
      </c>
      <c r="J870" t="s">
        <v>275</v>
      </c>
      <c r="K870" t="s">
        <v>348</v>
      </c>
      <c r="L870" t="s">
        <v>606</v>
      </c>
      <c r="M870">
        <v>0</v>
      </c>
      <c r="N870">
        <v>0.114</v>
      </c>
      <c r="O870" t="s">
        <v>927</v>
      </c>
    </row>
    <row r="871" spans="1:15" hidden="1" x14ac:dyDescent="0.35">
      <c r="A871" t="s">
        <v>917</v>
      </c>
      <c r="B871" t="s">
        <v>576</v>
      </c>
      <c r="C871" t="s">
        <v>575</v>
      </c>
      <c r="D871" t="s">
        <v>728</v>
      </c>
      <c r="E871" t="s">
        <v>618</v>
      </c>
      <c r="F871" t="s">
        <v>596</v>
      </c>
      <c r="G871" t="s">
        <v>729</v>
      </c>
      <c r="H871" t="s">
        <v>766</v>
      </c>
      <c r="I871" t="s">
        <v>52</v>
      </c>
      <c r="J871" t="s">
        <v>215</v>
      </c>
      <c r="K871" t="s">
        <v>349</v>
      </c>
      <c r="L871" t="s">
        <v>607</v>
      </c>
      <c r="M871">
        <v>0.8</v>
      </c>
      <c r="N871">
        <v>4.8</v>
      </c>
      <c r="O871" t="s">
        <v>927</v>
      </c>
    </row>
    <row r="872" spans="1:15" hidden="1" x14ac:dyDescent="0.35">
      <c r="A872" t="s">
        <v>917</v>
      </c>
      <c r="B872" t="s">
        <v>576</v>
      </c>
      <c r="C872" t="s">
        <v>575</v>
      </c>
      <c r="D872" t="s">
        <v>728</v>
      </c>
      <c r="E872" t="s">
        <v>618</v>
      </c>
      <c r="F872" t="s">
        <v>596</v>
      </c>
      <c r="G872" t="s">
        <v>729</v>
      </c>
      <c r="H872" t="s">
        <v>767</v>
      </c>
      <c r="I872" t="s">
        <v>39</v>
      </c>
      <c r="J872" t="s">
        <v>205</v>
      </c>
      <c r="K872" t="s">
        <v>348</v>
      </c>
      <c r="L872" t="s">
        <v>606</v>
      </c>
      <c r="M872">
        <v>0</v>
      </c>
      <c r="N872">
        <v>3.4</v>
      </c>
      <c r="O872" t="s">
        <v>927</v>
      </c>
    </row>
    <row r="873" spans="1:15" hidden="1" x14ac:dyDescent="0.35">
      <c r="A873" t="s">
        <v>917</v>
      </c>
      <c r="B873" t="s">
        <v>576</v>
      </c>
      <c r="C873" t="s">
        <v>575</v>
      </c>
      <c r="D873" t="s">
        <v>728</v>
      </c>
      <c r="E873" t="s">
        <v>618</v>
      </c>
      <c r="F873" t="s">
        <v>596</v>
      </c>
      <c r="G873" t="s">
        <v>729</v>
      </c>
      <c r="H873" t="s">
        <v>769</v>
      </c>
      <c r="I873" t="s">
        <v>10</v>
      </c>
      <c r="J873" t="s">
        <v>180</v>
      </c>
      <c r="K873" t="s">
        <v>348</v>
      </c>
      <c r="L873" t="s">
        <v>606</v>
      </c>
      <c r="M873">
        <v>0</v>
      </c>
      <c r="N873">
        <v>0.16</v>
      </c>
      <c r="O873" t="s">
        <v>927</v>
      </c>
    </row>
    <row r="874" spans="1:15" hidden="1" x14ac:dyDescent="0.35">
      <c r="A874" t="s">
        <v>917</v>
      </c>
      <c r="B874" t="s">
        <v>576</v>
      </c>
      <c r="C874" t="s">
        <v>575</v>
      </c>
      <c r="D874" t="s">
        <v>728</v>
      </c>
      <c r="E874" t="s">
        <v>618</v>
      </c>
      <c r="F874" t="s">
        <v>597</v>
      </c>
      <c r="G874" t="s">
        <v>731</v>
      </c>
      <c r="H874" t="s">
        <v>770</v>
      </c>
      <c r="I874" t="s">
        <v>74</v>
      </c>
      <c r="J874" t="s">
        <v>236</v>
      </c>
      <c r="K874" t="s">
        <v>348</v>
      </c>
      <c r="L874" t="s">
        <v>606</v>
      </c>
      <c r="M874">
        <v>0</v>
      </c>
      <c r="N874">
        <v>1.7999999999999999E-2</v>
      </c>
      <c r="O874" t="s">
        <v>927</v>
      </c>
    </row>
    <row r="875" spans="1:15" hidden="1" x14ac:dyDescent="0.35">
      <c r="A875" t="s">
        <v>917</v>
      </c>
      <c r="B875" t="s">
        <v>576</v>
      </c>
      <c r="C875" t="s">
        <v>575</v>
      </c>
      <c r="D875" t="s">
        <v>728</v>
      </c>
      <c r="E875" t="s">
        <v>618</v>
      </c>
      <c r="F875" t="s">
        <v>597</v>
      </c>
      <c r="G875" t="s">
        <v>731</v>
      </c>
      <c r="H875" t="s">
        <v>771</v>
      </c>
      <c r="I875" t="s">
        <v>75</v>
      </c>
      <c r="J875" t="s">
        <v>237</v>
      </c>
      <c r="K875" t="s">
        <v>348</v>
      </c>
      <c r="L875" t="s">
        <v>606</v>
      </c>
      <c r="M875">
        <v>0</v>
      </c>
      <c r="N875">
        <v>9.0999999999999998E-2</v>
      </c>
      <c r="O875" t="s">
        <v>927</v>
      </c>
    </row>
    <row r="876" spans="1:15" hidden="1" x14ac:dyDescent="0.35">
      <c r="A876" t="s">
        <v>917</v>
      </c>
      <c r="B876" t="s">
        <v>576</v>
      </c>
      <c r="C876" t="s">
        <v>575</v>
      </c>
      <c r="D876" t="s">
        <v>728</v>
      </c>
      <c r="E876" t="s">
        <v>618</v>
      </c>
      <c r="F876" t="s">
        <v>596</v>
      </c>
      <c r="G876" t="s">
        <v>729</v>
      </c>
      <c r="H876" t="s">
        <v>772</v>
      </c>
      <c r="I876" t="s">
        <v>54</v>
      </c>
      <c r="J876" t="s">
        <v>217</v>
      </c>
      <c r="K876" t="s">
        <v>348</v>
      </c>
      <c r="L876" t="s">
        <v>606</v>
      </c>
      <c r="M876">
        <v>0</v>
      </c>
      <c r="N876">
        <v>0.08</v>
      </c>
      <c r="O876" t="s">
        <v>927</v>
      </c>
    </row>
    <row r="877" spans="1:15" hidden="1" x14ac:dyDescent="0.35">
      <c r="A877" t="s">
        <v>917</v>
      </c>
      <c r="B877" t="s">
        <v>576</v>
      </c>
      <c r="C877" t="s">
        <v>575</v>
      </c>
      <c r="D877" t="s">
        <v>728</v>
      </c>
      <c r="E877" t="s">
        <v>618</v>
      </c>
      <c r="F877" t="s">
        <v>597</v>
      </c>
      <c r="G877" t="s">
        <v>731</v>
      </c>
      <c r="H877" t="s">
        <v>773</v>
      </c>
      <c r="I877" t="s">
        <v>76</v>
      </c>
      <c r="J877" t="s">
        <v>238</v>
      </c>
      <c r="K877" t="s">
        <v>348</v>
      </c>
      <c r="L877" t="s">
        <v>606</v>
      </c>
      <c r="M877">
        <v>0</v>
      </c>
      <c r="N877">
        <v>1.0999999999999999E-2</v>
      </c>
      <c r="O877" t="s">
        <v>927</v>
      </c>
    </row>
    <row r="878" spans="1:15" hidden="1" x14ac:dyDescent="0.35">
      <c r="A878" t="s">
        <v>917</v>
      </c>
      <c r="B878" t="s">
        <v>576</v>
      </c>
      <c r="C878" t="s">
        <v>575</v>
      </c>
      <c r="D878" t="s">
        <v>728</v>
      </c>
      <c r="E878" t="s">
        <v>618</v>
      </c>
      <c r="F878" t="s">
        <v>596</v>
      </c>
      <c r="G878" t="s">
        <v>729</v>
      </c>
      <c r="H878" t="s">
        <v>774</v>
      </c>
      <c r="I878" t="s">
        <v>29</v>
      </c>
      <c r="J878" t="s">
        <v>197</v>
      </c>
      <c r="K878" t="s">
        <v>348</v>
      </c>
      <c r="L878" t="s">
        <v>606</v>
      </c>
      <c r="M878">
        <v>0</v>
      </c>
      <c r="N878">
        <v>0.06</v>
      </c>
      <c r="O878" t="s">
        <v>927</v>
      </c>
    </row>
    <row r="879" spans="1:15" hidden="1" x14ac:dyDescent="0.35">
      <c r="A879" t="s">
        <v>917</v>
      </c>
      <c r="B879" t="s">
        <v>576</v>
      </c>
      <c r="C879" t="s">
        <v>575</v>
      </c>
      <c r="D879" t="s">
        <v>728</v>
      </c>
      <c r="E879" t="s">
        <v>618</v>
      </c>
      <c r="F879" t="s">
        <v>596</v>
      </c>
      <c r="G879" t="s">
        <v>729</v>
      </c>
      <c r="H879" t="s">
        <v>775</v>
      </c>
      <c r="I879" t="s">
        <v>173</v>
      </c>
      <c r="J879" t="s">
        <v>341</v>
      </c>
      <c r="K879" t="s">
        <v>348</v>
      </c>
      <c r="L879" t="s">
        <v>606</v>
      </c>
      <c r="M879">
        <v>0</v>
      </c>
      <c r="N879">
        <v>0.02</v>
      </c>
      <c r="O879" t="s">
        <v>927</v>
      </c>
    </row>
    <row r="880" spans="1:15" hidden="1" x14ac:dyDescent="0.35">
      <c r="A880" t="s">
        <v>917</v>
      </c>
      <c r="B880" t="s">
        <v>576</v>
      </c>
      <c r="C880" t="s">
        <v>575</v>
      </c>
      <c r="D880" t="s">
        <v>728</v>
      </c>
      <c r="E880" t="s">
        <v>618</v>
      </c>
      <c r="F880" t="s">
        <v>597</v>
      </c>
      <c r="G880" t="s">
        <v>731</v>
      </c>
      <c r="H880" t="s">
        <v>776</v>
      </c>
      <c r="I880" t="s">
        <v>121</v>
      </c>
      <c r="J880" t="s">
        <v>285</v>
      </c>
      <c r="K880" t="s">
        <v>348</v>
      </c>
      <c r="L880" t="s">
        <v>606</v>
      </c>
      <c r="M880">
        <v>0</v>
      </c>
      <c r="N880">
        <v>0.05</v>
      </c>
      <c r="O880" t="s">
        <v>927</v>
      </c>
    </row>
    <row r="881" spans="1:15" hidden="1" x14ac:dyDescent="0.35">
      <c r="A881" t="s">
        <v>917</v>
      </c>
      <c r="B881" t="s">
        <v>576</v>
      </c>
      <c r="C881" t="s">
        <v>575</v>
      </c>
      <c r="D881" t="s">
        <v>728</v>
      </c>
      <c r="E881" t="s">
        <v>618</v>
      </c>
      <c r="F881" t="s">
        <v>597</v>
      </c>
      <c r="G881" t="s">
        <v>731</v>
      </c>
      <c r="H881" t="s">
        <v>777</v>
      </c>
      <c r="I881" t="s">
        <v>120</v>
      </c>
      <c r="J881" t="s">
        <v>284</v>
      </c>
      <c r="K881" t="s">
        <v>348</v>
      </c>
      <c r="L881" t="s">
        <v>606</v>
      </c>
      <c r="M881">
        <v>0</v>
      </c>
      <c r="N881">
        <v>0.08</v>
      </c>
      <c r="O881" t="s">
        <v>927</v>
      </c>
    </row>
    <row r="882" spans="1:15" hidden="1" x14ac:dyDescent="0.35">
      <c r="A882" t="s">
        <v>917</v>
      </c>
      <c r="B882" t="s">
        <v>576</v>
      </c>
      <c r="C882" t="s">
        <v>575</v>
      </c>
      <c r="D882" t="s">
        <v>728</v>
      </c>
      <c r="E882" t="s">
        <v>618</v>
      </c>
      <c r="F882" t="s">
        <v>596</v>
      </c>
      <c r="G882" t="s">
        <v>729</v>
      </c>
      <c r="H882" t="s">
        <v>778</v>
      </c>
      <c r="I882" t="s">
        <v>23</v>
      </c>
      <c r="J882" t="s">
        <v>192</v>
      </c>
      <c r="K882" t="s">
        <v>348</v>
      </c>
      <c r="L882" t="s">
        <v>606</v>
      </c>
      <c r="M882">
        <v>0</v>
      </c>
      <c r="N882">
        <v>0.12</v>
      </c>
      <c r="O882" t="s">
        <v>927</v>
      </c>
    </row>
    <row r="883" spans="1:15" hidden="1" x14ac:dyDescent="0.35">
      <c r="A883" t="s">
        <v>917</v>
      </c>
      <c r="B883" t="s">
        <v>576</v>
      </c>
      <c r="C883" t="s">
        <v>575</v>
      </c>
      <c r="D883" t="s">
        <v>728</v>
      </c>
      <c r="E883" t="s">
        <v>618</v>
      </c>
      <c r="F883" t="s">
        <v>596</v>
      </c>
      <c r="G883" t="s">
        <v>729</v>
      </c>
      <c r="H883" t="s">
        <v>779</v>
      </c>
      <c r="I883" t="s">
        <v>55</v>
      </c>
      <c r="J883" t="s">
        <v>218</v>
      </c>
      <c r="K883" t="s">
        <v>349</v>
      </c>
      <c r="L883" t="s">
        <v>607</v>
      </c>
      <c r="M883">
        <v>0.5</v>
      </c>
      <c r="N883">
        <v>1.6</v>
      </c>
      <c r="O883" t="s">
        <v>927</v>
      </c>
    </row>
    <row r="884" spans="1:15" hidden="1" x14ac:dyDescent="0.35">
      <c r="A884" t="s">
        <v>917</v>
      </c>
      <c r="B884" t="s">
        <v>576</v>
      </c>
      <c r="C884" t="s">
        <v>575</v>
      </c>
      <c r="D884" t="s">
        <v>728</v>
      </c>
      <c r="E884" t="s">
        <v>618</v>
      </c>
      <c r="F884" t="s">
        <v>597</v>
      </c>
      <c r="G884" t="s">
        <v>731</v>
      </c>
      <c r="H884" t="s">
        <v>780</v>
      </c>
      <c r="I884" t="s">
        <v>77</v>
      </c>
      <c r="J884" t="s">
        <v>239</v>
      </c>
      <c r="K884" t="s">
        <v>348</v>
      </c>
      <c r="L884" t="s">
        <v>606</v>
      </c>
      <c r="M884">
        <v>0</v>
      </c>
      <c r="N884">
        <v>0.08</v>
      </c>
      <c r="O884" t="s">
        <v>927</v>
      </c>
    </row>
    <row r="885" spans="1:15" hidden="1" x14ac:dyDescent="0.35">
      <c r="A885" t="s">
        <v>917</v>
      </c>
      <c r="B885" t="s">
        <v>576</v>
      </c>
      <c r="C885" t="s">
        <v>575</v>
      </c>
      <c r="D885" t="s">
        <v>728</v>
      </c>
      <c r="E885" t="s">
        <v>618</v>
      </c>
      <c r="F885" t="s">
        <v>597</v>
      </c>
      <c r="G885" t="s">
        <v>731</v>
      </c>
      <c r="H885" t="s">
        <v>781</v>
      </c>
      <c r="I885" t="s">
        <v>128</v>
      </c>
      <c r="J885" t="s">
        <v>292</v>
      </c>
      <c r="K885" t="s">
        <v>348</v>
      </c>
      <c r="L885" t="s">
        <v>606</v>
      </c>
      <c r="M885">
        <v>0</v>
      </c>
      <c r="N885">
        <v>0.02</v>
      </c>
      <c r="O885" t="s">
        <v>927</v>
      </c>
    </row>
    <row r="886" spans="1:15" hidden="1" x14ac:dyDescent="0.35">
      <c r="A886" t="s">
        <v>917</v>
      </c>
      <c r="B886" t="s">
        <v>576</v>
      </c>
      <c r="C886" t="s">
        <v>575</v>
      </c>
      <c r="D886" t="s">
        <v>728</v>
      </c>
      <c r="E886" t="s">
        <v>618</v>
      </c>
      <c r="F886" t="s">
        <v>597</v>
      </c>
      <c r="G886" t="s">
        <v>731</v>
      </c>
      <c r="H886" t="s">
        <v>782</v>
      </c>
      <c r="I886" t="s">
        <v>137</v>
      </c>
      <c r="J886" t="s">
        <v>303</v>
      </c>
      <c r="K886" t="s">
        <v>348</v>
      </c>
      <c r="L886" t="s">
        <v>606</v>
      </c>
      <c r="M886">
        <v>0</v>
      </c>
      <c r="N886">
        <v>6.0999999999999999E-2</v>
      </c>
      <c r="O886" t="s">
        <v>927</v>
      </c>
    </row>
    <row r="887" spans="1:15" hidden="1" x14ac:dyDescent="0.35">
      <c r="A887" t="s">
        <v>917</v>
      </c>
      <c r="B887" t="s">
        <v>576</v>
      </c>
      <c r="C887" t="s">
        <v>575</v>
      </c>
      <c r="D887" t="s">
        <v>728</v>
      </c>
      <c r="E887" t="s">
        <v>618</v>
      </c>
      <c r="F887" t="s">
        <v>597</v>
      </c>
      <c r="G887" t="s">
        <v>731</v>
      </c>
      <c r="H887" t="s">
        <v>783</v>
      </c>
      <c r="I887" t="s">
        <v>78</v>
      </c>
      <c r="J887" t="s">
        <v>240</v>
      </c>
      <c r="K887" t="s">
        <v>348</v>
      </c>
      <c r="L887" t="s">
        <v>606</v>
      </c>
      <c r="M887">
        <v>0</v>
      </c>
      <c r="N887">
        <v>8.7999999999999995E-2</v>
      </c>
      <c r="O887" t="s">
        <v>927</v>
      </c>
    </row>
    <row r="888" spans="1:15" hidden="1" x14ac:dyDescent="0.35">
      <c r="A888" t="s">
        <v>917</v>
      </c>
      <c r="B888" t="s">
        <v>576</v>
      </c>
      <c r="C888" t="s">
        <v>575</v>
      </c>
      <c r="D888" t="s">
        <v>728</v>
      </c>
      <c r="E888" t="s">
        <v>618</v>
      </c>
      <c r="F888" t="s">
        <v>597</v>
      </c>
      <c r="G888" t="s">
        <v>731</v>
      </c>
      <c r="H888" t="s">
        <v>784</v>
      </c>
      <c r="I888" t="s">
        <v>37</v>
      </c>
      <c r="J888" t="s">
        <v>204</v>
      </c>
      <c r="K888" t="s">
        <v>348</v>
      </c>
      <c r="L888" t="s">
        <v>606</v>
      </c>
      <c r="M888">
        <v>0</v>
      </c>
      <c r="N888">
        <v>6.4000000000000003E-3</v>
      </c>
      <c r="O888" t="s">
        <v>927</v>
      </c>
    </row>
    <row r="889" spans="1:15" hidden="1" x14ac:dyDescent="0.35">
      <c r="A889" t="s">
        <v>917</v>
      </c>
      <c r="B889" t="s">
        <v>576</v>
      </c>
      <c r="C889" t="s">
        <v>575</v>
      </c>
      <c r="D889" t="s">
        <v>728</v>
      </c>
      <c r="E889" t="s">
        <v>618</v>
      </c>
      <c r="F889" t="s">
        <v>596</v>
      </c>
      <c r="G889" t="s">
        <v>729</v>
      </c>
      <c r="H889" t="s">
        <v>785</v>
      </c>
      <c r="I889" t="s">
        <v>172</v>
      </c>
      <c r="J889" t="s">
        <v>662</v>
      </c>
      <c r="K889" t="s">
        <v>348</v>
      </c>
      <c r="L889" t="s">
        <v>606</v>
      </c>
      <c r="M889">
        <v>0</v>
      </c>
      <c r="N889">
        <v>0.04</v>
      </c>
      <c r="O889" t="s">
        <v>927</v>
      </c>
    </row>
    <row r="890" spans="1:15" hidden="1" x14ac:dyDescent="0.35">
      <c r="A890" t="s">
        <v>917</v>
      </c>
      <c r="B890" t="s">
        <v>576</v>
      </c>
      <c r="C890" t="s">
        <v>575</v>
      </c>
      <c r="D890" t="s">
        <v>728</v>
      </c>
      <c r="E890" t="s">
        <v>618</v>
      </c>
      <c r="F890" t="s">
        <v>597</v>
      </c>
      <c r="G890" t="s">
        <v>731</v>
      </c>
      <c r="H890" t="s">
        <v>786</v>
      </c>
      <c r="I890" t="s">
        <v>79</v>
      </c>
      <c r="J890" t="s">
        <v>241</v>
      </c>
      <c r="K890" t="s">
        <v>348</v>
      </c>
      <c r="L890" t="s">
        <v>606</v>
      </c>
      <c r="M890">
        <v>0</v>
      </c>
      <c r="N890">
        <v>0.03</v>
      </c>
      <c r="O890" t="s">
        <v>927</v>
      </c>
    </row>
    <row r="891" spans="1:15" hidden="1" x14ac:dyDescent="0.35">
      <c r="A891" t="s">
        <v>917</v>
      </c>
      <c r="B891" t="s">
        <v>576</v>
      </c>
      <c r="C891" t="s">
        <v>575</v>
      </c>
      <c r="D891" t="s">
        <v>728</v>
      </c>
      <c r="E891" t="s">
        <v>618</v>
      </c>
      <c r="F891" t="s">
        <v>597</v>
      </c>
      <c r="G891" t="s">
        <v>731</v>
      </c>
      <c r="H891" t="s">
        <v>787</v>
      </c>
      <c r="I891" t="s">
        <v>492</v>
      </c>
      <c r="J891" t="s">
        <v>320</v>
      </c>
      <c r="K891" t="s">
        <v>348</v>
      </c>
      <c r="L891" t="s">
        <v>606</v>
      </c>
      <c r="M891">
        <v>0</v>
      </c>
      <c r="N891">
        <v>7.0000000000000007E-2</v>
      </c>
      <c r="O891" t="s">
        <v>927</v>
      </c>
    </row>
    <row r="892" spans="1:15" hidden="1" x14ac:dyDescent="0.35">
      <c r="A892" t="s">
        <v>917</v>
      </c>
      <c r="B892" t="s">
        <v>576</v>
      </c>
      <c r="C892" t="s">
        <v>575</v>
      </c>
      <c r="D892" t="s">
        <v>728</v>
      </c>
      <c r="E892" t="s">
        <v>618</v>
      </c>
      <c r="F892" t="s">
        <v>597</v>
      </c>
      <c r="G892" t="s">
        <v>731</v>
      </c>
      <c r="H892" t="s">
        <v>788</v>
      </c>
      <c r="I892" t="s">
        <v>169</v>
      </c>
      <c r="J892" t="s">
        <v>338</v>
      </c>
      <c r="K892" t="s">
        <v>348</v>
      </c>
      <c r="L892" t="s">
        <v>606</v>
      </c>
      <c r="M892">
        <v>0</v>
      </c>
      <c r="N892">
        <v>8.4000000000000005E-2</v>
      </c>
      <c r="O892" t="s">
        <v>927</v>
      </c>
    </row>
    <row r="893" spans="1:15" hidden="1" x14ac:dyDescent="0.35">
      <c r="A893" t="s">
        <v>917</v>
      </c>
      <c r="B893" t="s">
        <v>576</v>
      </c>
      <c r="C893" t="s">
        <v>575</v>
      </c>
      <c r="D893" t="s">
        <v>728</v>
      </c>
      <c r="E893" t="s">
        <v>618</v>
      </c>
      <c r="F893" t="s">
        <v>597</v>
      </c>
      <c r="G893" t="s">
        <v>731</v>
      </c>
      <c r="H893" t="s">
        <v>789</v>
      </c>
      <c r="I893" t="s">
        <v>98</v>
      </c>
      <c r="J893" t="s">
        <v>261</v>
      </c>
      <c r="K893" t="s">
        <v>348</v>
      </c>
      <c r="L893" t="s">
        <v>606</v>
      </c>
      <c r="M893">
        <v>0</v>
      </c>
      <c r="N893">
        <v>8.199999999999999E-3</v>
      </c>
      <c r="O893" t="s">
        <v>927</v>
      </c>
    </row>
    <row r="894" spans="1:15" hidden="1" x14ac:dyDescent="0.35">
      <c r="A894" t="s">
        <v>917</v>
      </c>
      <c r="B894" t="s">
        <v>576</v>
      </c>
      <c r="C894" t="s">
        <v>575</v>
      </c>
      <c r="D894" t="s">
        <v>728</v>
      </c>
      <c r="E894" t="s">
        <v>618</v>
      </c>
      <c r="F894" t="s">
        <v>596</v>
      </c>
      <c r="G894" t="s">
        <v>729</v>
      </c>
      <c r="H894" t="s">
        <v>768</v>
      </c>
      <c r="I894" t="s">
        <v>26</v>
      </c>
      <c r="J894" t="s">
        <v>661</v>
      </c>
      <c r="K894" t="s">
        <v>348</v>
      </c>
      <c r="L894" t="s">
        <v>606</v>
      </c>
      <c r="M894">
        <v>0</v>
      </c>
      <c r="N894">
        <v>147</v>
      </c>
      <c r="O894" t="s">
        <v>927</v>
      </c>
    </row>
    <row r="895" spans="1:15" hidden="1" x14ac:dyDescent="0.35">
      <c r="A895" t="s">
        <v>917</v>
      </c>
      <c r="B895" t="s">
        <v>576</v>
      </c>
      <c r="C895" t="s">
        <v>575</v>
      </c>
      <c r="D895" t="s">
        <v>728</v>
      </c>
      <c r="E895" t="s">
        <v>618</v>
      </c>
      <c r="F895" t="s">
        <v>597</v>
      </c>
      <c r="G895" t="s">
        <v>731</v>
      </c>
      <c r="H895" t="s">
        <v>790</v>
      </c>
      <c r="I895" t="s">
        <v>122</v>
      </c>
      <c r="J895" t="s">
        <v>286</v>
      </c>
      <c r="K895" t="s">
        <v>348</v>
      </c>
      <c r="L895" t="s">
        <v>606</v>
      </c>
      <c r="M895">
        <v>0</v>
      </c>
      <c r="N895">
        <v>4.0000000000000001E-3</v>
      </c>
      <c r="O895" t="s">
        <v>927</v>
      </c>
    </row>
    <row r="896" spans="1:15" hidden="1" x14ac:dyDescent="0.35">
      <c r="A896" t="s">
        <v>917</v>
      </c>
      <c r="B896" t="s">
        <v>576</v>
      </c>
      <c r="C896" t="s">
        <v>575</v>
      </c>
      <c r="D896" t="s">
        <v>728</v>
      </c>
      <c r="E896" t="s">
        <v>618</v>
      </c>
      <c r="F896" t="s">
        <v>596</v>
      </c>
      <c r="G896" t="s">
        <v>729</v>
      </c>
      <c r="H896" t="s">
        <v>791</v>
      </c>
      <c r="I896" t="s">
        <v>27</v>
      </c>
      <c r="J896" t="s">
        <v>195</v>
      </c>
      <c r="K896" t="s">
        <v>348</v>
      </c>
      <c r="L896" t="s">
        <v>606</v>
      </c>
      <c r="M896">
        <v>0</v>
      </c>
      <c r="N896">
        <v>0.32</v>
      </c>
      <c r="O896" t="s">
        <v>927</v>
      </c>
    </row>
    <row r="897" spans="1:15" hidden="1" x14ac:dyDescent="0.35">
      <c r="A897" t="s">
        <v>917</v>
      </c>
      <c r="B897" t="s">
        <v>576</v>
      </c>
      <c r="C897" t="s">
        <v>575</v>
      </c>
      <c r="D897" t="s">
        <v>728</v>
      </c>
      <c r="E897" t="s">
        <v>618</v>
      </c>
      <c r="F897" t="s">
        <v>596</v>
      </c>
      <c r="G897" t="s">
        <v>729</v>
      </c>
      <c r="H897" t="s">
        <v>792</v>
      </c>
      <c r="I897" t="s">
        <v>9</v>
      </c>
      <c r="J897" t="s">
        <v>179</v>
      </c>
      <c r="K897" t="s">
        <v>348</v>
      </c>
      <c r="L897" t="s">
        <v>606</v>
      </c>
      <c r="M897">
        <v>0</v>
      </c>
      <c r="N897">
        <v>0.08</v>
      </c>
      <c r="O897" t="s">
        <v>927</v>
      </c>
    </row>
    <row r="898" spans="1:15" hidden="1" x14ac:dyDescent="0.35">
      <c r="A898" t="s">
        <v>917</v>
      </c>
      <c r="B898" t="s">
        <v>576</v>
      </c>
      <c r="C898" t="s">
        <v>575</v>
      </c>
      <c r="D898" t="s">
        <v>728</v>
      </c>
      <c r="E898" t="s">
        <v>618</v>
      </c>
      <c r="F898" t="s">
        <v>596</v>
      </c>
      <c r="G898" t="s">
        <v>729</v>
      </c>
      <c r="H898" t="s">
        <v>793</v>
      </c>
      <c r="I898" t="s">
        <v>14</v>
      </c>
      <c r="J898" t="s">
        <v>184</v>
      </c>
      <c r="K898" t="s">
        <v>348</v>
      </c>
      <c r="L898" t="s">
        <v>606</v>
      </c>
      <c r="M898">
        <v>0</v>
      </c>
      <c r="N898">
        <v>0.4</v>
      </c>
      <c r="O898" t="s">
        <v>927</v>
      </c>
    </row>
    <row r="899" spans="1:15" hidden="1" x14ac:dyDescent="0.35">
      <c r="A899" t="s">
        <v>917</v>
      </c>
      <c r="B899" t="s">
        <v>576</v>
      </c>
      <c r="C899" t="s">
        <v>575</v>
      </c>
      <c r="D899" t="s">
        <v>728</v>
      </c>
      <c r="E899" t="s">
        <v>618</v>
      </c>
      <c r="F899" t="s">
        <v>597</v>
      </c>
      <c r="G899" t="s">
        <v>731</v>
      </c>
      <c r="H899" t="s">
        <v>794</v>
      </c>
      <c r="I899" t="s">
        <v>138</v>
      </c>
      <c r="J899" t="s">
        <v>304</v>
      </c>
      <c r="K899" t="s">
        <v>348</v>
      </c>
      <c r="L899" t="s">
        <v>606</v>
      </c>
      <c r="M899">
        <v>0</v>
      </c>
      <c r="N899">
        <v>0.01</v>
      </c>
      <c r="O899" t="s">
        <v>927</v>
      </c>
    </row>
    <row r="900" spans="1:15" hidden="1" x14ac:dyDescent="0.35">
      <c r="A900" t="s">
        <v>917</v>
      </c>
      <c r="B900" t="s">
        <v>576</v>
      </c>
      <c r="C900" t="s">
        <v>575</v>
      </c>
      <c r="D900" t="s">
        <v>728</v>
      </c>
      <c r="E900" t="s">
        <v>618</v>
      </c>
      <c r="F900" t="s">
        <v>597</v>
      </c>
      <c r="G900" t="s">
        <v>731</v>
      </c>
      <c r="H900" t="s">
        <v>795</v>
      </c>
      <c r="I900" t="s">
        <v>81</v>
      </c>
      <c r="J900" t="s">
        <v>243</v>
      </c>
      <c r="K900" t="s">
        <v>348</v>
      </c>
      <c r="L900" t="s">
        <v>606</v>
      </c>
      <c r="M900">
        <v>0</v>
      </c>
      <c r="N900">
        <v>1.9E-2</v>
      </c>
      <c r="O900" t="s">
        <v>927</v>
      </c>
    </row>
    <row r="901" spans="1:15" hidden="1" x14ac:dyDescent="0.35">
      <c r="A901" t="s">
        <v>917</v>
      </c>
      <c r="B901" t="s">
        <v>576</v>
      </c>
      <c r="C901" t="s">
        <v>575</v>
      </c>
      <c r="D901" t="s">
        <v>728</v>
      </c>
      <c r="E901" t="s">
        <v>618</v>
      </c>
      <c r="F901" t="s">
        <v>596</v>
      </c>
      <c r="G901" t="s">
        <v>729</v>
      </c>
      <c r="H901" t="s">
        <v>796</v>
      </c>
      <c r="I901" t="s">
        <v>56</v>
      </c>
      <c r="J901" t="s">
        <v>219</v>
      </c>
      <c r="K901" t="s">
        <v>348</v>
      </c>
      <c r="L901" t="s">
        <v>606</v>
      </c>
      <c r="M901">
        <v>0</v>
      </c>
      <c r="N901">
        <v>0.16</v>
      </c>
      <c r="O901" t="s">
        <v>927</v>
      </c>
    </row>
    <row r="902" spans="1:15" hidden="1" x14ac:dyDescent="0.35">
      <c r="A902" t="s">
        <v>917</v>
      </c>
      <c r="B902" t="s">
        <v>576</v>
      </c>
      <c r="C902" t="s">
        <v>575</v>
      </c>
      <c r="D902" t="s">
        <v>728</v>
      </c>
      <c r="E902" t="s">
        <v>618</v>
      </c>
      <c r="F902" t="s">
        <v>597</v>
      </c>
      <c r="G902" t="s">
        <v>731</v>
      </c>
      <c r="H902" t="s">
        <v>797</v>
      </c>
      <c r="I902" t="s">
        <v>82</v>
      </c>
      <c r="J902" t="s">
        <v>244</v>
      </c>
      <c r="K902" t="s">
        <v>348</v>
      </c>
      <c r="L902" t="s">
        <v>606</v>
      </c>
      <c r="M902">
        <v>0</v>
      </c>
      <c r="N902">
        <v>3.6999999999999998E-2</v>
      </c>
      <c r="O902" t="s">
        <v>927</v>
      </c>
    </row>
    <row r="903" spans="1:15" hidden="1" x14ac:dyDescent="0.35">
      <c r="A903" t="s">
        <v>917</v>
      </c>
      <c r="B903" t="s">
        <v>576</v>
      </c>
      <c r="C903" t="s">
        <v>575</v>
      </c>
      <c r="D903" t="s">
        <v>728</v>
      </c>
      <c r="E903" t="s">
        <v>618</v>
      </c>
      <c r="F903" t="s">
        <v>597</v>
      </c>
      <c r="G903" t="s">
        <v>731</v>
      </c>
      <c r="H903" t="s">
        <v>798</v>
      </c>
      <c r="I903" t="s">
        <v>83</v>
      </c>
      <c r="J903" t="s">
        <v>245</v>
      </c>
      <c r="K903" t="s">
        <v>348</v>
      </c>
      <c r="L903" t="s">
        <v>606</v>
      </c>
      <c r="M903">
        <v>0</v>
      </c>
      <c r="N903">
        <v>0.08</v>
      </c>
      <c r="O903" t="s">
        <v>927</v>
      </c>
    </row>
    <row r="904" spans="1:15" hidden="1" x14ac:dyDescent="0.35">
      <c r="A904" t="s">
        <v>917</v>
      </c>
      <c r="B904" t="s">
        <v>576</v>
      </c>
      <c r="C904" t="s">
        <v>575</v>
      </c>
      <c r="D904" t="s">
        <v>728</v>
      </c>
      <c r="E904" t="s">
        <v>618</v>
      </c>
      <c r="F904" t="s">
        <v>597</v>
      </c>
      <c r="G904" t="s">
        <v>731</v>
      </c>
      <c r="H904" t="s">
        <v>799</v>
      </c>
      <c r="I904" t="s">
        <v>112</v>
      </c>
      <c r="J904" t="s">
        <v>276</v>
      </c>
      <c r="K904" t="s">
        <v>348</v>
      </c>
      <c r="L904" t="s">
        <v>606</v>
      </c>
      <c r="M904">
        <v>0</v>
      </c>
      <c r="N904">
        <v>0.20499999999999999</v>
      </c>
      <c r="O904" t="s">
        <v>927</v>
      </c>
    </row>
    <row r="905" spans="1:15" hidden="1" x14ac:dyDescent="0.35">
      <c r="A905" t="s">
        <v>917</v>
      </c>
      <c r="B905" t="s">
        <v>576</v>
      </c>
      <c r="C905" t="s">
        <v>575</v>
      </c>
      <c r="D905" t="s">
        <v>728</v>
      </c>
      <c r="E905" t="s">
        <v>618</v>
      </c>
      <c r="F905" t="s">
        <v>597</v>
      </c>
      <c r="G905" t="s">
        <v>731</v>
      </c>
      <c r="H905" t="s">
        <v>800</v>
      </c>
      <c r="I905" t="s">
        <v>161</v>
      </c>
      <c r="J905" t="s">
        <v>330</v>
      </c>
      <c r="K905" t="s">
        <v>348</v>
      </c>
      <c r="L905" t="s">
        <v>606</v>
      </c>
      <c r="M905">
        <v>0</v>
      </c>
      <c r="N905">
        <v>1.2999999999999999E-2</v>
      </c>
      <c r="O905" t="s">
        <v>927</v>
      </c>
    </row>
    <row r="906" spans="1:15" hidden="1" x14ac:dyDescent="0.35">
      <c r="A906" t="s">
        <v>917</v>
      </c>
      <c r="B906" t="s">
        <v>576</v>
      </c>
      <c r="C906" t="s">
        <v>575</v>
      </c>
      <c r="D906" t="s">
        <v>728</v>
      </c>
      <c r="E906" t="s">
        <v>618</v>
      </c>
      <c r="F906" t="s">
        <v>597</v>
      </c>
      <c r="G906" t="s">
        <v>731</v>
      </c>
      <c r="H906" t="s">
        <v>801</v>
      </c>
      <c r="I906" t="s">
        <v>152</v>
      </c>
      <c r="J906" t="s">
        <v>321</v>
      </c>
      <c r="K906" t="s">
        <v>348</v>
      </c>
      <c r="L906" t="s">
        <v>606</v>
      </c>
      <c r="M906">
        <v>0</v>
      </c>
      <c r="N906">
        <v>3.4000000000000002E-2</v>
      </c>
      <c r="O906" t="s">
        <v>927</v>
      </c>
    </row>
    <row r="907" spans="1:15" hidden="1" x14ac:dyDescent="0.35">
      <c r="A907" t="s">
        <v>917</v>
      </c>
      <c r="B907" t="s">
        <v>576</v>
      </c>
      <c r="C907" t="s">
        <v>575</v>
      </c>
      <c r="D907" t="s">
        <v>728</v>
      </c>
      <c r="E907" t="s">
        <v>618</v>
      </c>
      <c r="F907" t="s">
        <v>597</v>
      </c>
      <c r="G907" t="s">
        <v>731</v>
      </c>
      <c r="H907" t="s">
        <v>802</v>
      </c>
      <c r="I907" t="s">
        <v>114</v>
      </c>
      <c r="J907" t="s">
        <v>278</v>
      </c>
      <c r="K907" t="s">
        <v>348</v>
      </c>
      <c r="L907" t="s">
        <v>606</v>
      </c>
      <c r="M907">
        <v>0</v>
      </c>
      <c r="N907">
        <v>1.4E-2</v>
      </c>
      <c r="O907" t="s">
        <v>927</v>
      </c>
    </row>
    <row r="908" spans="1:15" hidden="1" x14ac:dyDescent="0.35">
      <c r="A908" t="s">
        <v>917</v>
      </c>
      <c r="B908" t="s">
        <v>576</v>
      </c>
      <c r="C908" t="s">
        <v>575</v>
      </c>
      <c r="D908" t="s">
        <v>728</v>
      </c>
      <c r="E908" t="s">
        <v>618</v>
      </c>
      <c r="F908" t="s">
        <v>597</v>
      </c>
      <c r="G908" t="s">
        <v>731</v>
      </c>
      <c r="H908" t="s">
        <v>803</v>
      </c>
      <c r="I908" t="s">
        <v>132</v>
      </c>
      <c r="J908" t="s">
        <v>296</v>
      </c>
      <c r="K908" t="s">
        <v>348</v>
      </c>
      <c r="L908" t="s">
        <v>606</v>
      </c>
      <c r="M908">
        <v>0</v>
      </c>
      <c r="N908">
        <v>9.6000000000000002E-2</v>
      </c>
      <c r="O908" t="s">
        <v>927</v>
      </c>
    </row>
    <row r="909" spans="1:15" hidden="1" x14ac:dyDescent="0.35">
      <c r="A909" t="s">
        <v>917</v>
      </c>
      <c r="B909" t="s">
        <v>576</v>
      </c>
      <c r="C909" t="s">
        <v>575</v>
      </c>
      <c r="D909" t="s">
        <v>728</v>
      </c>
      <c r="E909" t="s">
        <v>618</v>
      </c>
      <c r="F909" t="s">
        <v>597</v>
      </c>
      <c r="G909" t="s">
        <v>731</v>
      </c>
      <c r="H909" t="s">
        <v>804</v>
      </c>
      <c r="I909" t="s">
        <v>106</v>
      </c>
      <c r="J909" t="s">
        <v>269</v>
      </c>
      <c r="K909" t="s">
        <v>348</v>
      </c>
      <c r="L909" t="s">
        <v>606</v>
      </c>
      <c r="M909">
        <v>0</v>
      </c>
      <c r="N909">
        <v>7.0999999999999994E-2</v>
      </c>
      <c r="O909" t="s">
        <v>927</v>
      </c>
    </row>
    <row r="910" spans="1:15" hidden="1" x14ac:dyDescent="0.35">
      <c r="A910" t="s">
        <v>917</v>
      </c>
      <c r="B910" t="s">
        <v>576</v>
      </c>
      <c r="C910" t="s">
        <v>575</v>
      </c>
      <c r="D910" t="s">
        <v>728</v>
      </c>
      <c r="E910" t="s">
        <v>618</v>
      </c>
      <c r="F910" t="s">
        <v>596</v>
      </c>
      <c r="G910" t="s">
        <v>729</v>
      </c>
      <c r="H910" t="s">
        <v>805</v>
      </c>
      <c r="I910" t="s">
        <v>15</v>
      </c>
      <c r="J910" t="s">
        <v>185</v>
      </c>
      <c r="K910" t="s">
        <v>348</v>
      </c>
      <c r="L910" t="s">
        <v>606</v>
      </c>
      <c r="M910">
        <v>0</v>
      </c>
      <c r="N910">
        <v>0.02</v>
      </c>
      <c r="O910" t="s">
        <v>927</v>
      </c>
    </row>
    <row r="911" spans="1:15" hidden="1" x14ac:dyDescent="0.35">
      <c r="A911" t="s">
        <v>917</v>
      </c>
      <c r="B911" t="s">
        <v>576</v>
      </c>
      <c r="C911" t="s">
        <v>575</v>
      </c>
      <c r="D911" t="s">
        <v>728</v>
      </c>
      <c r="E911" t="s">
        <v>618</v>
      </c>
      <c r="F911" t="s">
        <v>597</v>
      </c>
      <c r="G911" t="s">
        <v>731</v>
      </c>
      <c r="H911" t="s">
        <v>806</v>
      </c>
      <c r="I911" t="s">
        <v>84</v>
      </c>
      <c r="J911" t="s">
        <v>246</v>
      </c>
      <c r="K911" t="s">
        <v>348</v>
      </c>
      <c r="L911" t="s">
        <v>606</v>
      </c>
      <c r="M911">
        <v>0</v>
      </c>
      <c r="N911">
        <v>2.7E-2</v>
      </c>
      <c r="O911" t="s">
        <v>927</v>
      </c>
    </row>
    <row r="912" spans="1:15" hidden="1" x14ac:dyDescent="0.35">
      <c r="A912" t="s">
        <v>917</v>
      </c>
      <c r="B912" t="s">
        <v>576</v>
      </c>
      <c r="C912" t="s">
        <v>575</v>
      </c>
      <c r="D912" t="s">
        <v>728</v>
      </c>
      <c r="E912" t="s">
        <v>618</v>
      </c>
      <c r="F912" t="s">
        <v>597</v>
      </c>
      <c r="G912" t="s">
        <v>731</v>
      </c>
      <c r="H912" t="s">
        <v>807</v>
      </c>
      <c r="I912" t="s">
        <v>146</v>
      </c>
      <c r="J912" t="s">
        <v>312</v>
      </c>
      <c r="K912" t="s">
        <v>348</v>
      </c>
      <c r="L912" t="s">
        <v>606</v>
      </c>
      <c r="M912">
        <v>0</v>
      </c>
      <c r="N912">
        <v>4.5999999999999999E-3</v>
      </c>
      <c r="O912" t="s">
        <v>927</v>
      </c>
    </row>
    <row r="913" spans="1:15" hidden="1" x14ac:dyDescent="0.35">
      <c r="A913" t="s">
        <v>917</v>
      </c>
      <c r="B913" t="s">
        <v>576</v>
      </c>
      <c r="C913" t="s">
        <v>575</v>
      </c>
      <c r="D913" t="s">
        <v>728</v>
      </c>
      <c r="E913" t="s">
        <v>618</v>
      </c>
      <c r="F913" t="s">
        <v>597</v>
      </c>
      <c r="G913" t="s">
        <v>731</v>
      </c>
      <c r="H913" t="s">
        <v>808</v>
      </c>
      <c r="I913" t="s">
        <v>139</v>
      </c>
      <c r="J913" t="s">
        <v>305</v>
      </c>
      <c r="K913" t="s">
        <v>348</v>
      </c>
      <c r="L913" t="s">
        <v>606</v>
      </c>
      <c r="M913">
        <v>0</v>
      </c>
      <c r="N913">
        <v>0.08</v>
      </c>
      <c r="O913" t="s">
        <v>927</v>
      </c>
    </row>
    <row r="914" spans="1:15" hidden="1" x14ac:dyDescent="0.35">
      <c r="A914" t="s">
        <v>917</v>
      </c>
      <c r="B914" t="s">
        <v>576</v>
      </c>
      <c r="C914" t="s">
        <v>575</v>
      </c>
      <c r="D914" t="s">
        <v>728</v>
      </c>
      <c r="E914" t="s">
        <v>618</v>
      </c>
      <c r="F914" t="s">
        <v>597</v>
      </c>
      <c r="G914" t="s">
        <v>731</v>
      </c>
      <c r="H914" t="s">
        <v>810</v>
      </c>
      <c r="I914" t="s">
        <v>153</v>
      </c>
      <c r="J914" t="s">
        <v>322</v>
      </c>
      <c r="K914" t="s">
        <v>348</v>
      </c>
      <c r="L914" t="s">
        <v>606</v>
      </c>
      <c r="M914">
        <v>0</v>
      </c>
      <c r="N914">
        <v>0.08</v>
      </c>
      <c r="O914" t="s">
        <v>927</v>
      </c>
    </row>
    <row r="915" spans="1:15" hidden="1" x14ac:dyDescent="0.35">
      <c r="A915" t="s">
        <v>917</v>
      </c>
      <c r="B915" t="s">
        <v>576</v>
      </c>
      <c r="C915" t="s">
        <v>575</v>
      </c>
      <c r="D915" t="s">
        <v>728</v>
      </c>
      <c r="E915" t="s">
        <v>618</v>
      </c>
      <c r="F915" t="s">
        <v>597</v>
      </c>
      <c r="G915" t="s">
        <v>731</v>
      </c>
      <c r="H915" t="s">
        <v>811</v>
      </c>
      <c r="I915" t="s">
        <v>154</v>
      </c>
      <c r="J915" t="s">
        <v>323</v>
      </c>
      <c r="K915" t="s">
        <v>348</v>
      </c>
      <c r="L915" t="s">
        <v>606</v>
      </c>
      <c r="M915">
        <v>0</v>
      </c>
      <c r="N915">
        <v>5.8000000000000003E-2</v>
      </c>
      <c r="O915" t="s">
        <v>927</v>
      </c>
    </row>
    <row r="916" spans="1:15" hidden="1" x14ac:dyDescent="0.35">
      <c r="A916" t="s">
        <v>917</v>
      </c>
      <c r="B916" t="s">
        <v>576</v>
      </c>
      <c r="C916" t="s">
        <v>575</v>
      </c>
      <c r="D916" t="s">
        <v>728</v>
      </c>
      <c r="E916" t="s">
        <v>618</v>
      </c>
      <c r="F916" t="s">
        <v>596</v>
      </c>
      <c r="G916" t="s">
        <v>729</v>
      </c>
      <c r="H916" t="s">
        <v>809</v>
      </c>
      <c r="I916" t="s">
        <v>57</v>
      </c>
      <c r="J916" t="s">
        <v>602</v>
      </c>
      <c r="K916" t="s">
        <v>348</v>
      </c>
      <c r="L916" t="s">
        <v>606</v>
      </c>
      <c r="M916">
        <v>0</v>
      </c>
      <c r="N916">
        <v>0.04</v>
      </c>
      <c r="O916" t="s">
        <v>927</v>
      </c>
    </row>
    <row r="917" spans="1:15" hidden="1" x14ac:dyDescent="0.35">
      <c r="A917" t="s">
        <v>917</v>
      </c>
      <c r="B917" t="s">
        <v>576</v>
      </c>
      <c r="C917" t="s">
        <v>575</v>
      </c>
      <c r="D917" t="s">
        <v>728</v>
      </c>
      <c r="E917" t="s">
        <v>618</v>
      </c>
      <c r="F917" t="s">
        <v>597</v>
      </c>
      <c r="G917" t="s">
        <v>731</v>
      </c>
      <c r="H917" t="s">
        <v>812</v>
      </c>
      <c r="I917" t="s">
        <v>129</v>
      </c>
      <c r="J917" t="s">
        <v>293</v>
      </c>
      <c r="K917" t="s">
        <v>348</v>
      </c>
      <c r="L917" t="s">
        <v>606</v>
      </c>
      <c r="M917">
        <v>0</v>
      </c>
      <c r="N917">
        <v>0.02</v>
      </c>
      <c r="O917" t="s">
        <v>927</v>
      </c>
    </row>
    <row r="918" spans="1:15" hidden="1" x14ac:dyDescent="0.35">
      <c r="A918" t="s">
        <v>917</v>
      </c>
      <c r="B918" t="s">
        <v>576</v>
      </c>
      <c r="C918" t="s">
        <v>575</v>
      </c>
      <c r="D918" t="s">
        <v>728</v>
      </c>
      <c r="E918" t="s">
        <v>618</v>
      </c>
      <c r="F918" t="s">
        <v>597</v>
      </c>
      <c r="G918" t="s">
        <v>731</v>
      </c>
      <c r="H918" t="s">
        <v>813</v>
      </c>
      <c r="I918" t="s">
        <v>92</v>
      </c>
      <c r="J918" t="s">
        <v>254</v>
      </c>
      <c r="K918" t="s">
        <v>348</v>
      </c>
      <c r="L918" t="s">
        <v>606</v>
      </c>
      <c r="M918">
        <v>0</v>
      </c>
      <c r="N918">
        <v>0.14699999999999999</v>
      </c>
      <c r="O918" t="s">
        <v>927</v>
      </c>
    </row>
    <row r="919" spans="1:15" hidden="1" x14ac:dyDescent="0.35">
      <c r="A919" t="s">
        <v>917</v>
      </c>
      <c r="B919" t="s">
        <v>576</v>
      </c>
      <c r="C919" t="s">
        <v>575</v>
      </c>
      <c r="D919" t="s">
        <v>728</v>
      </c>
      <c r="E919" t="s">
        <v>618</v>
      </c>
      <c r="F919" t="s">
        <v>597</v>
      </c>
      <c r="G919" t="s">
        <v>731</v>
      </c>
      <c r="H919" t="s">
        <v>814</v>
      </c>
      <c r="I919" t="s">
        <v>155</v>
      </c>
      <c r="J919" t="s">
        <v>324</v>
      </c>
      <c r="K919" t="s">
        <v>348</v>
      </c>
      <c r="L919" t="s">
        <v>606</v>
      </c>
      <c r="M919">
        <v>0</v>
      </c>
      <c r="N919">
        <v>7.4000000000000003E-3</v>
      </c>
      <c r="O919" t="s">
        <v>927</v>
      </c>
    </row>
    <row r="920" spans="1:15" hidden="1" x14ac:dyDescent="0.35">
      <c r="A920" t="s">
        <v>917</v>
      </c>
      <c r="B920" t="s">
        <v>576</v>
      </c>
      <c r="C920" t="s">
        <v>575</v>
      </c>
      <c r="D920" t="s">
        <v>728</v>
      </c>
      <c r="E920" t="s">
        <v>618</v>
      </c>
      <c r="F920" t="s">
        <v>597</v>
      </c>
      <c r="G920" t="s">
        <v>731</v>
      </c>
      <c r="H920" t="s">
        <v>815</v>
      </c>
      <c r="I920" t="s">
        <v>108</v>
      </c>
      <c r="J920" t="s">
        <v>272</v>
      </c>
      <c r="K920" t="s">
        <v>348</v>
      </c>
      <c r="L920" t="s">
        <v>606</v>
      </c>
      <c r="M920">
        <v>0</v>
      </c>
      <c r="N920">
        <v>0.14499999999999999</v>
      </c>
      <c r="O920" t="s">
        <v>927</v>
      </c>
    </row>
    <row r="921" spans="1:15" hidden="1" x14ac:dyDescent="0.35">
      <c r="A921" t="s">
        <v>917</v>
      </c>
      <c r="B921" t="s">
        <v>576</v>
      </c>
      <c r="C921" t="s">
        <v>575</v>
      </c>
      <c r="D921" t="s">
        <v>728</v>
      </c>
      <c r="E921" t="s">
        <v>618</v>
      </c>
      <c r="F921" t="s">
        <v>596</v>
      </c>
      <c r="G921" t="s">
        <v>729</v>
      </c>
      <c r="H921" t="s">
        <v>816</v>
      </c>
      <c r="I921" t="s">
        <v>58</v>
      </c>
      <c r="J921" t="s">
        <v>220</v>
      </c>
      <c r="K921" t="s">
        <v>348</v>
      </c>
      <c r="L921" t="s">
        <v>606</v>
      </c>
      <c r="M921">
        <v>0</v>
      </c>
      <c r="N921">
        <v>0.04</v>
      </c>
      <c r="O921" t="s">
        <v>927</v>
      </c>
    </row>
    <row r="922" spans="1:15" hidden="1" x14ac:dyDescent="0.35">
      <c r="A922" t="s">
        <v>917</v>
      </c>
      <c r="B922" t="s">
        <v>576</v>
      </c>
      <c r="C922" t="s">
        <v>575</v>
      </c>
      <c r="D922" t="s">
        <v>728</v>
      </c>
      <c r="E922" t="s">
        <v>618</v>
      </c>
      <c r="F922" t="s">
        <v>596</v>
      </c>
      <c r="G922" t="s">
        <v>729</v>
      </c>
      <c r="H922" t="s">
        <v>818</v>
      </c>
      <c r="I922" t="s">
        <v>16</v>
      </c>
      <c r="J922" t="s">
        <v>186</v>
      </c>
      <c r="K922" t="s">
        <v>348</v>
      </c>
      <c r="L922" t="s">
        <v>606</v>
      </c>
      <c r="M922">
        <v>0</v>
      </c>
      <c r="N922">
        <v>0.05</v>
      </c>
      <c r="O922" t="s">
        <v>927</v>
      </c>
    </row>
    <row r="923" spans="1:15" hidden="1" x14ac:dyDescent="0.35">
      <c r="A923" t="s">
        <v>917</v>
      </c>
      <c r="B923" t="s">
        <v>576</v>
      </c>
      <c r="C923" t="s">
        <v>575</v>
      </c>
      <c r="D923" t="s">
        <v>728</v>
      </c>
      <c r="E923" t="s">
        <v>618</v>
      </c>
      <c r="F923" t="s">
        <v>596</v>
      </c>
      <c r="G923" t="s">
        <v>729</v>
      </c>
      <c r="H923" t="s">
        <v>819</v>
      </c>
      <c r="I923" t="s">
        <v>60</v>
      </c>
      <c r="J923" t="s">
        <v>222</v>
      </c>
      <c r="K923" t="s">
        <v>348</v>
      </c>
      <c r="L923" t="s">
        <v>606</v>
      </c>
      <c r="M923">
        <v>0</v>
      </c>
      <c r="N923">
        <v>0.8</v>
      </c>
      <c r="O923" t="s">
        <v>927</v>
      </c>
    </row>
    <row r="924" spans="1:15" hidden="1" x14ac:dyDescent="0.35">
      <c r="A924" t="s">
        <v>917</v>
      </c>
      <c r="B924" t="s">
        <v>576</v>
      </c>
      <c r="C924" t="s">
        <v>575</v>
      </c>
      <c r="D924" t="s">
        <v>728</v>
      </c>
      <c r="E924" t="s">
        <v>618</v>
      </c>
      <c r="F924" t="s">
        <v>597</v>
      </c>
      <c r="G924" t="s">
        <v>731</v>
      </c>
      <c r="H924" t="s">
        <v>820</v>
      </c>
      <c r="I924" t="s">
        <v>162</v>
      </c>
      <c r="J924" t="s">
        <v>331</v>
      </c>
      <c r="K924" t="s">
        <v>348</v>
      </c>
      <c r="L924" t="s">
        <v>606</v>
      </c>
      <c r="M924">
        <v>0</v>
      </c>
      <c r="N924">
        <v>0.113</v>
      </c>
      <c r="O924" t="s">
        <v>927</v>
      </c>
    </row>
    <row r="925" spans="1:15" hidden="1" x14ac:dyDescent="0.35">
      <c r="A925" t="s">
        <v>917</v>
      </c>
      <c r="B925" t="s">
        <v>576</v>
      </c>
      <c r="C925" t="s">
        <v>575</v>
      </c>
      <c r="D925" t="s">
        <v>728</v>
      </c>
      <c r="E925" t="s">
        <v>618</v>
      </c>
      <c r="F925" t="s">
        <v>597</v>
      </c>
      <c r="G925" t="s">
        <v>731</v>
      </c>
      <c r="H925" t="s">
        <v>821</v>
      </c>
      <c r="I925" t="s">
        <v>165</v>
      </c>
      <c r="J925" t="s">
        <v>334</v>
      </c>
      <c r="K925" t="s">
        <v>348</v>
      </c>
      <c r="L925" t="s">
        <v>606</v>
      </c>
      <c r="M925">
        <v>0</v>
      </c>
      <c r="N925">
        <v>1.6E-2</v>
      </c>
      <c r="O925" t="s">
        <v>927</v>
      </c>
    </row>
    <row r="926" spans="1:15" hidden="1" x14ac:dyDescent="0.35">
      <c r="A926" t="s">
        <v>917</v>
      </c>
      <c r="B926" t="s">
        <v>576</v>
      </c>
      <c r="C926" t="s">
        <v>575</v>
      </c>
      <c r="D926" t="s">
        <v>728</v>
      </c>
      <c r="E926" t="s">
        <v>618</v>
      </c>
      <c r="F926" t="s">
        <v>597</v>
      </c>
      <c r="G926" t="s">
        <v>731</v>
      </c>
      <c r="H926" t="s">
        <v>822</v>
      </c>
      <c r="I926" t="s">
        <v>94</v>
      </c>
      <c r="J926" t="s">
        <v>257</v>
      </c>
      <c r="K926" t="s">
        <v>348</v>
      </c>
      <c r="L926" t="s">
        <v>606</v>
      </c>
      <c r="M926">
        <v>0</v>
      </c>
      <c r="N926">
        <v>3.7999999999999999E-2</v>
      </c>
      <c r="O926" t="s">
        <v>927</v>
      </c>
    </row>
    <row r="927" spans="1:15" hidden="1" x14ac:dyDescent="0.35">
      <c r="A927" t="s">
        <v>917</v>
      </c>
      <c r="B927" t="s">
        <v>576</v>
      </c>
      <c r="C927" t="s">
        <v>575</v>
      </c>
      <c r="D927" t="s">
        <v>728</v>
      </c>
      <c r="E927" t="s">
        <v>618</v>
      </c>
      <c r="F927" t="s">
        <v>597</v>
      </c>
      <c r="G927" t="s">
        <v>731</v>
      </c>
      <c r="H927" t="s">
        <v>823</v>
      </c>
      <c r="I927" t="s">
        <v>517</v>
      </c>
      <c r="J927" t="s">
        <v>300</v>
      </c>
      <c r="K927" t="s">
        <v>348</v>
      </c>
      <c r="L927" t="s">
        <v>606</v>
      </c>
      <c r="M927">
        <v>0</v>
      </c>
      <c r="N927">
        <v>0.08</v>
      </c>
      <c r="O927" t="s">
        <v>927</v>
      </c>
    </row>
    <row r="928" spans="1:15" hidden="1" x14ac:dyDescent="0.35">
      <c r="A928" t="s">
        <v>917</v>
      </c>
      <c r="B928" t="s">
        <v>576</v>
      </c>
      <c r="C928" t="s">
        <v>575</v>
      </c>
      <c r="D928" t="s">
        <v>728</v>
      </c>
      <c r="E928" t="s">
        <v>618</v>
      </c>
      <c r="F928" t="s">
        <v>597</v>
      </c>
      <c r="G928" t="s">
        <v>731</v>
      </c>
      <c r="H928" t="s">
        <v>824</v>
      </c>
      <c r="I928" t="s">
        <v>113</v>
      </c>
      <c r="J928" t="s">
        <v>277</v>
      </c>
      <c r="K928" t="s">
        <v>348</v>
      </c>
      <c r="L928" t="s">
        <v>606</v>
      </c>
      <c r="M928">
        <v>0</v>
      </c>
      <c r="N928">
        <v>7.0000000000000001E-3</v>
      </c>
      <c r="O928" t="s">
        <v>927</v>
      </c>
    </row>
    <row r="929" spans="1:15" hidden="1" x14ac:dyDescent="0.35">
      <c r="A929" t="s">
        <v>917</v>
      </c>
      <c r="B929" t="s">
        <v>576</v>
      </c>
      <c r="C929" t="s">
        <v>575</v>
      </c>
      <c r="D929" t="s">
        <v>728</v>
      </c>
      <c r="E929" t="s">
        <v>618</v>
      </c>
      <c r="F929" t="s">
        <v>597</v>
      </c>
      <c r="G929" t="s">
        <v>731</v>
      </c>
      <c r="H929" t="s">
        <v>825</v>
      </c>
      <c r="I929" t="s">
        <v>100</v>
      </c>
      <c r="J929" t="s">
        <v>263</v>
      </c>
      <c r="K929" t="s">
        <v>348</v>
      </c>
      <c r="L929" t="s">
        <v>606</v>
      </c>
      <c r="M929">
        <v>0</v>
      </c>
      <c r="N929">
        <v>0.20200000000000001</v>
      </c>
      <c r="O929" t="s">
        <v>927</v>
      </c>
    </row>
    <row r="930" spans="1:15" hidden="1" x14ac:dyDescent="0.35">
      <c r="A930" t="s">
        <v>917</v>
      </c>
      <c r="B930" t="s">
        <v>576</v>
      </c>
      <c r="C930" t="s">
        <v>575</v>
      </c>
      <c r="D930" t="s">
        <v>728</v>
      </c>
      <c r="E930" t="s">
        <v>618</v>
      </c>
      <c r="F930" t="s">
        <v>596</v>
      </c>
      <c r="G930" t="s">
        <v>729</v>
      </c>
      <c r="H930" t="s">
        <v>826</v>
      </c>
      <c r="I930" t="s">
        <v>61</v>
      </c>
      <c r="J930" t="s">
        <v>223</v>
      </c>
      <c r="K930" t="s">
        <v>348</v>
      </c>
      <c r="L930" t="s">
        <v>606</v>
      </c>
      <c r="M930">
        <v>0</v>
      </c>
      <c r="N930">
        <v>0.32</v>
      </c>
      <c r="O930" t="s">
        <v>927</v>
      </c>
    </row>
    <row r="931" spans="1:15" hidden="1" x14ac:dyDescent="0.35">
      <c r="A931" t="s">
        <v>917</v>
      </c>
      <c r="B931" t="s">
        <v>576</v>
      </c>
      <c r="C931" t="s">
        <v>575</v>
      </c>
      <c r="D931" t="s">
        <v>728</v>
      </c>
      <c r="E931" t="s">
        <v>618</v>
      </c>
      <c r="F931" t="s">
        <v>597</v>
      </c>
      <c r="G931" t="s">
        <v>731</v>
      </c>
      <c r="H931" t="s">
        <v>827</v>
      </c>
      <c r="I931" t="s">
        <v>95</v>
      </c>
      <c r="J931" t="s">
        <v>258</v>
      </c>
      <c r="K931" t="s">
        <v>348</v>
      </c>
      <c r="L931" t="s">
        <v>606</v>
      </c>
      <c r="M931">
        <v>0</v>
      </c>
      <c r="N931">
        <v>8.5999999999999993E-2</v>
      </c>
      <c r="O931" t="s">
        <v>927</v>
      </c>
    </row>
    <row r="932" spans="1:15" hidden="1" x14ac:dyDescent="0.35">
      <c r="A932" t="s">
        <v>917</v>
      </c>
      <c r="B932" t="s">
        <v>576</v>
      </c>
      <c r="C932" t="s">
        <v>575</v>
      </c>
      <c r="D932" t="s">
        <v>728</v>
      </c>
      <c r="E932" t="s">
        <v>618</v>
      </c>
      <c r="F932" t="s">
        <v>596</v>
      </c>
      <c r="G932" t="s">
        <v>729</v>
      </c>
      <c r="H932" t="s">
        <v>828</v>
      </c>
      <c r="I932" t="s">
        <v>6</v>
      </c>
      <c r="J932" t="s">
        <v>176</v>
      </c>
      <c r="K932" t="s">
        <v>348</v>
      </c>
      <c r="L932" t="s">
        <v>606</v>
      </c>
      <c r="M932">
        <v>0</v>
      </c>
      <c r="N932">
        <v>0.16</v>
      </c>
      <c r="O932" t="s">
        <v>927</v>
      </c>
    </row>
    <row r="933" spans="1:15" hidden="1" x14ac:dyDescent="0.35">
      <c r="A933" t="s">
        <v>917</v>
      </c>
      <c r="B933" t="s">
        <v>576</v>
      </c>
      <c r="C933" t="s">
        <v>575</v>
      </c>
      <c r="D933" t="s">
        <v>728</v>
      </c>
      <c r="E933" t="s">
        <v>618</v>
      </c>
      <c r="F933" t="s">
        <v>597</v>
      </c>
      <c r="G933" t="s">
        <v>731</v>
      </c>
      <c r="H933" t="s">
        <v>829</v>
      </c>
      <c r="I933" t="s">
        <v>127</v>
      </c>
      <c r="J933" t="s">
        <v>291</v>
      </c>
      <c r="K933" t="s">
        <v>348</v>
      </c>
      <c r="L933" t="s">
        <v>606</v>
      </c>
      <c r="M933">
        <v>0</v>
      </c>
      <c r="N933">
        <v>1.6E-2</v>
      </c>
      <c r="O933" t="s">
        <v>927</v>
      </c>
    </row>
    <row r="934" spans="1:15" hidden="1" x14ac:dyDescent="0.35">
      <c r="A934" t="s">
        <v>917</v>
      </c>
      <c r="B934" t="s">
        <v>576</v>
      </c>
      <c r="C934" t="s">
        <v>575</v>
      </c>
      <c r="D934" t="s">
        <v>728</v>
      </c>
      <c r="E934" t="s">
        <v>618</v>
      </c>
      <c r="F934" t="s">
        <v>597</v>
      </c>
      <c r="G934" t="s">
        <v>731</v>
      </c>
      <c r="H934" t="s">
        <v>830</v>
      </c>
      <c r="I934" t="s">
        <v>115</v>
      </c>
      <c r="J934" t="s">
        <v>279</v>
      </c>
      <c r="K934" t="s">
        <v>348</v>
      </c>
      <c r="L934" t="s">
        <v>606</v>
      </c>
      <c r="M934">
        <v>0</v>
      </c>
      <c r="N934">
        <v>1.2999999999999999E-2</v>
      </c>
      <c r="O934" t="s">
        <v>927</v>
      </c>
    </row>
    <row r="935" spans="1:15" hidden="1" x14ac:dyDescent="0.35">
      <c r="A935" t="s">
        <v>917</v>
      </c>
      <c r="B935" t="s">
        <v>576</v>
      </c>
      <c r="C935" t="s">
        <v>575</v>
      </c>
      <c r="D935" t="s">
        <v>728</v>
      </c>
      <c r="E935" t="s">
        <v>618</v>
      </c>
      <c r="F935" t="s">
        <v>597</v>
      </c>
      <c r="G935" t="s">
        <v>731</v>
      </c>
      <c r="H935" t="s">
        <v>831</v>
      </c>
      <c r="I935" t="s">
        <v>123</v>
      </c>
      <c r="J935" t="s">
        <v>287</v>
      </c>
      <c r="K935" t="s">
        <v>348</v>
      </c>
      <c r="L935" t="s">
        <v>606</v>
      </c>
      <c r="M935">
        <v>0</v>
      </c>
      <c r="N935">
        <v>7.6E-3</v>
      </c>
      <c r="O935" t="s">
        <v>927</v>
      </c>
    </row>
    <row r="936" spans="1:15" hidden="1" x14ac:dyDescent="0.35">
      <c r="A936" t="s">
        <v>917</v>
      </c>
      <c r="B936" t="s">
        <v>576</v>
      </c>
      <c r="C936" t="s">
        <v>575</v>
      </c>
      <c r="D936" t="s">
        <v>728</v>
      </c>
      <c r="E936" t="s">
        <v>618</v>
      </c>
      <c r="F936" t="s">
        <v>597</v>
      </c>
      <c r="G936" t="s">
        <v>731</v>
      </c>
      <c r="H936" t="s">
        <v>832</v>
      </c>
      <c r="I936" t="s">
        <v>124</v>
      </c>
      <c r="J936" t="s">
        <v>288</v>
      </c>
      <c r="K936" t="s">
        <v>348</v>
      </c>
      <c r="L936" t="s">
        <v>606</v>
      </c>
      <c r="M936">
        <v>0</v>
      </c>
      <c r="N936">
        <v>1.0999999999999999E-2</v>
      </c>
      <c r="O936" t="s">
        <v>927</v>
      </c>
    </row>
    <row r="937" spans="1:15" hidden="1" x14ac:dyDescent="0.35">
      <c r="A937" t="s">
        <v>917</v>
      </c>
      <c r="B937" t="s">
        <v>576</v>
      </c>
      <c r="C937" t="s">
        <v>575</v>
      </c>
      <c r="D937" t="s">
        <v>728</v>
      </c>
      <c r="E937" t="s">
        <v>618</v>
      </c>
      <c r="F937" t="s">
        <v>597</v>
      </c>
      <c r="G937" t="s">
        <v>731</v>
      </c>
      <c r="H937" t="s">
        <v>833</v>
      </c>
      <c r="I937" t="s">
        <v>143</v>
      </c>
      <c r="J937" t="s">
        <v>309</v>
      </c>
      <c r="K937" t="s">
        <v>348</v>
      </c>
      <c r="L937" t="s">
        <v>606</v>
      </c>
      <c r="M937">
        <v>0</v>
      </c>
      <c r="N937">
        <v>5.1999999999999998E-2</v>
      </c>
      <c r="O937" t="s">
        <v>927</v>
      </c>
    </row>
    <row r="938" spans="1:15" hidden="1" x14ac:dyDescent="0.35">
      <c r="A938" t="s">
        <v>917</v>
      </c>
      <c r="B938" t="s">
        <v>576</v>
      </c>
      <c r="C938" t="s">
        <v>575</v>
      </c>
      <c r="D938" t="s">
        <v>728</v>
      </c>
      <c r="E938" t="s">
        <v>618</v>
      </c>
      <c r="F938" t="s">
        <v>596</v>
      </c>
      <c r="G938" t="s">
        <v>729</v>
      </c>
      <c r="H938" t="s">
        <v>834</v>
      </c>
      <c r="I938" t="s">
        <v>62</v>
      </c>
      <c r="J938" t="s">
        <v>224</v>
      </c>
      <c r="K938" t="s">
        <v>348</v>
      </c>
      <c r="L938" t="s">
        <v>606</v>
      </c>
      <c r="M938">
        <v>0</v>
      </c>
      <c r="N938">
        <v>0.08</v>
      </c>
      <c r="O938" t="s">
        <v>927</v>
      </c>
    </row>
    <row r="939" spans="1:15" hidden="1" x14ac:dyDescent="0.35">
      <c r="A939" t="s">
        <v>917</v>
      </c>
      <c r="B939" t="s">
        <v>576</v>
      </c>
      <c r="C939" t="s">
        <v>575</v>
      </c>
      <c r="D939" t="s">
        <v>728</v>
      </c>
      <c r="E939" t="s">
        <v>618</v>
      </c>
      <c r="F939" t="s">
        <v>597</v>
      </c>
      <c r="G939" t="s">
        <v>731</v>
      </c>
      <c r="H939" t="s">
        <v>835</v>
      </c>
      <c r="I939" t="s">
        <v>134</v>
      </c>
      <c r="J939" t="s">
        <v>299</v>
      </c>
      <c r="K939" t="s">
        <v>348</v>
      </c>
      <c r="L939" t="s">
        <v>606</v>
      </c>
      <c r="M939">
        <v>0</v>
      </c>
      <c r="N939">
        <v>0.08</v>
      </c>
      <c r="O939" t="s">
        <v>927</v>
      </c>
    </row>
    <row r="940" spans="1:15" hidden="1" x14ac:dyDescent="0.35">
      <c r="A940" t="s">
        <v>917</v>
      </c>
      <c r="B940" t="s">
        <v>576</v>
      </c>
      <c r="C940" t="s">
        <v>575</v>
      </c>
      <c r="D940" t="s">
        <v>728</v>
      </c>
      <c r="E940" t="s">
        <v>618</v>
      </c>
      <c r="F940" t="s">
        <v>596</v>
      </c>
      <c r="G940" t="s">
        <v>729</v>
      </c>
      <c r="H940" t="s">
        <v>836</v>
      </c>
      <c r="I940" t="s">
        <v>175</v>
      </c>
      <c r="J940" t="s">
        <v>343</v>
      </c>
      <c r="K940" t="s">
        <v>348</v>
      </c>
      <c r="L940" t="s">
        <v>606</v>
      </c>
      <c r="M940">
        <v>0</v>
      </c>
      <c r="N940">
        <v>0.04</v>
      </c>
      <c r="O940" t="s">
        <v>927</v>
      </c>
    </row>
    <row r="941" spans="1:15" hidden="1" x14ac:dyDescent="0.35">
      <c r="A941" t="s">
        <v>917</v>
      </c>
      <c r="B941" t="s">
        <v>576</v>
      </c>
      <c r="C941" t="s">
        <v>575</v>
      </c>
      <c r="D941" t="s">
        <v>728</v>
      </c>
      <c r="E941" t="s">
        <v>618</v>
      </c>
      <c r="F941" t="s">
        <v>597</v>
      </c>
      <c r="G941" t="s">
        <v>731</v>
      </c>
      <c r="H941" t="s">
        <v>837</v>
      </c>
      <c r="I941" t="s">
        <v>141</v>
      </c>
      <c r="J941" t="s">
        <v>307</v>
      </c>
      <c r="K941" t="s">
        <v>348</v>
      </c>
      <c r="L941" t="s">
        <v>606</v>
      </c>
      <c r="M941">
        <v>0</v>
      </c>
      <c r="N941">
        <v>2.7E-2</v>
      </c>
      <c r="O941" t="s">
        <v>927</v>
      </c>
    </row>
    <row r="942" spans="1:15" hidden="1" x14ac:dyDescent="0.35">
      <c r="A942" t="s">
        <v>917</v>
      </c>
      <c r="B942" t="s">
        <v>576</v>
      </c>
      <c r="C942" t="s">
        <v>575</v>
      </c>
      <c r="D942" t="s">
        <v>728</v>
      </c>
      <c r="E942" t="s">
        <v>618</v>
      </c>
      <c r="F942" t="s">
        <v>597</v>
      </c>
      <c r="G942" t="s">
        <v>731</v>
      </c>
      <c r="H942" t="s">
        <v>838</v>
      </c>
      <c r="I942" t="s">
        <v>91</v>
      </c>
      <c r="J942" t="s">
        <v>253</v>
      </c>
      <c r="K942" t="s">
        <v>348</v>
      </c>
      <c r="L942" t="s">
        <v>606</v>
      </c>
      <c r="M942">
        <v>0</v>
      </c>
      <c r="N942">
        <v>0.08</v>
      </c>
      <c r="O942" t="s">
        <v>927</v>
      </c>
    </row>
    <row r="943" spans="1:15" hidden="1" x14ac:dyDescent="0.35">
      <c r="A943" t="s">
        <v>917</v>
      </c>
      <c r="B943" t="s">
        <v>576</v>
      </c>
      <c r="C943" t="s">
        <v>575</v>
      </c>
      <c r="D943" t="s">
        <v>728</v>
      </c>
      <c r="E943" t="s">
        <v>618</v>
      </c>
      <c r="F943" t="s">
        <v>596</v>
      </c>
      <c r="G943" t="s">
        <v>729</v>
      </c>
      <c r="H943" t="s">
        <v>839</v>
      </c>
      <c r="I943" t="s">
        <v>38</v>
      </c>
      <c r="J943" t="s">
        <v>717</v>
      </c>
      <c r="K943" t="s">
        <v>348</v>
      </c>
      <c r="L943" t="s">
        <v>606</v>
      </c>
      <c r="M943">
        <v>0</v>
      </c>
      <c r="N943">
        <v>0.04</v>
      </c>
      <c r="O943" t="s">
        <v>927</v>
      </c>
    </row>
    <row r="944" spans="1:15" hidden="1" x14ac:dyDescent="0.35">
      <c r="A944" t="s">
        <v>917</v>
      </c>
      <c r="B944" t="s">
        <v>576</v>
      </c>
      <c r="C944" t="s">
        <v>575</v>
      </c>
      <c r="D944" t="s">
        <v>728</v>
      </c>
      <c r="E944" t="s">
        <v>618</v>
      </c>
      <c r="F944" t="s">
        <v>597</v>
      </c>
      <c r="G944" t="s">
        <v>731</v>
      </c>
      <c r="H944" t="s">
        <v>840</v>
      </c>
      <c r="I944" t="s">
        <v>156</v>
      </c>
      <c r="J944" t="s">
        <v>325</v>
      </c>
      <c r="K944" t="s">
        <v>348</v>
      </c>
      <c r="L944" t="s">
        <v>606</v>
      </c>
      <c r="M944">
        <v>0</v>
      </c>
      <c r="N944">
        <v>0.02</v>
      </c>
      <c r="O944" t="s">
        <v>927</v>
      </c>
    </row>
    <row r="945" spans="1:15" hidden="1" x14ac:dyDescent="0.35">
      <c r="A945" t="s">
        <v>917</v>
      </c>
      <c r="B945" t="s">
        <v>576</v>
      </c>
      <c r="C945" t="s">
        <v>575</v>
      </c>
      <c r="D945" t="s">
        <v>728</v>
      </c>
      <c r="E945" t="s">
        <v>618</v>
      </c>
      <c r="F945" t="s">
        <v>597</v>
      </c>
      <c r="G945" t="s">
        <v>731</v>
      </c>
      <c r="H945" t="s">
        <v>842</v>
      </c>
      <c r="I945" t="s">
        <v>164</v>
      </c>
      <c r="J945" t="s">
        <v>333</v>
      </c>
      <c r="K945" t="s">
        <v>348</v>
      </c>
      <c r="L945" t="s">
        <v>606</v>
      </c>
      <c r="M945">
        <v>0</v>
      </c>
      <c r="N945">
        <v>0.28999999999999998</v>
      </c>
      <c r="O945" t="s">
        <v>927</v>
      </c>
    </row>
    <row r="946" spans="1:15" hidden="1" x14ac:dyDescent="0.35">
      <c r="A946" t="s">
        <v>917</v>
      </c>
      <c r="B946" t="s">
        <v>576</v>
      </c>
      <c r="C946" t="s">
        <v>575</v>
      </c>
      <c r="D946" t="s">
        <v>728</v>
      </c>
      <c r="E946" t="s">
        <v>618</v>
      </c>
      <c r="F946" t="s">
        <v>597</v>
      </c>
      <c r="G946" t="s">
        <v>731</v>
      </c>
      <c r="H946" t="s">
        <v>843</v>
      </c>
      <c r="I946" t="s">
        <v>116</v>
      </c>
      <c r="J946" t="s">
        <v>280</v>
      </c>
      <c r="K946" t="s">
        <v>348</v>
      </c>
      <c r="L946" t="s">
        <v>606</v>
      </c>
      <c r="M946">
        <v>0</v>
      </c>
      <c r="N946">
        <v>5.8000000000000003E-2</v>
      </c>
      <c r="O946" t="s">
        <v>927</v>
      </c>
    </row>
    <row r="947" spans="1:15" hidden="1" x14ac:dyDescent="0.35">
      <c r="A947" t="s">
        <v>917</v>
      </c>
      <c r="B947" t="s">
        <v>576</v>
      </c>
      <c r="C947" t="s">
        <v>575</v>
      </c>
      <c r="D947" t="s">
        <v>728</v>
      </c>
      <c r="E947" t="s">
        <v>618</v>
      </c>
      <c r="F947" t="s">
        <v>597</v>
      </c>
      <c r="G947" t="s">
        <v>731</v>
      </c>
      <c r="H947" t="s">
        <v>844</v>
      </c>
      <c r="I947" t="s">
        <v>107</v>
      </c>
      <c r="J947" t="s">
        <v>270</v>
      </c>
      <c r="K947" t="s">
        <v>348</v>
      </c>
      <c r="L947" t="s">
        <v>606</v>
      </c>
      <c r="M947">
        <v>0</v>
      </c>
      <c r="N947">
        <v>0.08</v>
      </c>
      <c r="O947" t="s">
        <v>927</v>
      </c>
    </row>
    <row r="948" spans="1:15" hidden="1" x14ac:dyDescent="0.35">
      <c r="A948" t="s">
        <v>917</v>
      </c>
      <c r="B948" t="s">
        <v>576</v>
      </c>
      <c r="C948" t="s">
        <v>575</v>
      </c>
      <c r="D948" t="s">
        <v>728</v>
      </c>
      <c r="E948" t="s">
        <v>618</v>
      </c>
      <c r="F948" t="s">
        <v>597</v>
      </c>
      <c r="G948" t="s">
        <v>731</v>
      </c>
      <c r="H948" t="s">
        <v>845</v>
      </c>
      <c r="I948" t="s">
        <v>170</v>
      </c>
      <c r="J948" t="s">
        <v>339</v>
      </c>
      <c r="K948" t="s">
        <v>348</v>
      </c>
      <c r="L948" t="s">
        <v>606</v>
      </c>
      <c r="M948">
        <v>0</v>
      </c>
      <c r="N948">
        <v>0.02</v>
      </c>
      <c r="O948" t="s">
        <v>927</v>
      </c>
    </row>
    <row r="949" spans="1:15" hidden="1" x14ac:dyDescent="0.35">
      <c r="A949" t="s">
        <v>917</v>
      </c>
      <c r="B949" t="s">
        <v>576</v>
      </c>
      <c r="C949" t="s">
        <v>575</v>
      </c>
      <c r="D949" t="s">
        <v>728</v>
      </c>
      <c r="E949" t="s">
        <v>618</v>
      </c>
      <c r="F949" t="s">
        <v>597</v>
      </c>
      <c r="G949" t="s">
        <v>731</v>
      </c>
      <c r="H949" t="s">
        <v>846</v>
      </c>
      <c r="I949" t="s">
        <v>70</v>
      </c>
      <c r="J949" t="s">
        <v>232</v>
      </c>
      <c r="K949" t="s">
        <v>348</v>
      </c>
      <c r="L949" t="s">
        <v>606</v>
      </c>
      <c r="M949">
        <v>0</v>
      </c>
      <c r="N949">
        <v>0.02</v>
      </c>
      <c r="O949" t="s">
        <v>927</v>
      </c>
    </row>
    <row r="950" spans="1:15" hidden="1" x14ac:dyDescent="0.35">
      <c r="A950" t="s">
        <v>917</v>
      </c>
      <c r="B950" t="s">
        <v>576</v>
      </c>
      <c r="C950" t="s">
        <v>575</v>
      </c>
      <c r="D950" t="s">
        <v>728</v>
      </c>
      <c r="E950" t="s">
        <v>618</v>
      </c>
      <c r="F950" t="s">
        <v>597</v>
      </c>
      <c r="G950" t="s">
        <v>731</v>
      </c>
      <c r="H950" t="s">
        <v>847</v>
      </c>
      <c r="I950" t="s">
        <v>85</v>
      </c>
      <c r="J950" t="s">
        <v>247</v>
      </c>
      <c r="K950" t="s">
        <v>348</v>
      </c>
      <c r="L950" t="s">
        <v>606</v>
      </c>
      <c r="M950">
        <v>0</v>
      </c>
      <c r="N950">
        <v>0.08</v>
      </c>
      <c r="O950" t="s">
        <v>927</v>
      </c>
    </row>
    <row r="951" spans="1:15" hidden="1" x14ac:dyDescent="0.35">
      <c r="A951" t="s">
        <v>917</v>
      </c>
      <c r="B951" t="s">
        <v>576</v>
      </c>
      <c r="C951" t="s">
        <v>575</v>
      </c>
      <c r="D951" t="s">
        <v>728</v>
      </c>
      <c r="E951" t="s">
        <v>618</v>
      </c>
      <c r="F951" t="s">
        <v>597</v>
      </c>
      <c r="G951" t="s">
        <v>731</v>
      </c>
      <c r="H951" t="s">
        <v>848</v>
      </c>
      <c r="I951" t="s">
        <v>149</v>
      </c>
      <c r="J951" t="s">
        <v>315</v>
      </c>
      <c r="K951" t="s">
        <v>348</v>
      </c>
      <c r="L951" t="s">
        <v>606</v>
      </c>
      <c r="M951">
        <v>0</v>
      </c>
      <c r="N951">
        <v>0.08</v>
      </c>
      <c r="O951" t="s">
        <v>927</v>
      </c>
    </row>
    <row r="952" spans="1:15" hidden="1" x14ac:dyDescent="0.35">
      <c r="A952" t="s">
        <v>917</v>
      </c>
      <c r="B952" t="s">
        <v>576</v>
      </c>
      <c r="C952" t="s">
        <v>575</v>
      </c>
      <c r="D952" t="s">
        <v>728</v>
      </c>
      <c r="E952" t="s">
        <v>618</v>
      </c>
      <c r="F952" t="s">
        <v>597</v>
      </c>
      <c r="G952" t="s">
        <v>731</v>
      </c>
      <c r="H952" t="s">
        <v>849</v>
      </c>
      <c r="I952" t="s">
        <v>157</v>
      </c>
      <c r="J952" t="s">
        <v>326</v>
      </c>
      <c r="K952" t="s">
        <v>348</v>
      </c>
      <c r="L952" t="s">
        <v>606</v>
      </c>
      <c r="M952">
        <v>0</v>
      </c>
      <c r="N952">
        <v>8.6E-3</v>
      </c>
      <c r="O952" t="s">
        <v>927</v>
      </c>
    </row>
    <row r="953" spans="1:15" hidden="1" x14ac:dyDescent="0.35">
      <c r="A953" t="s">
        <v>917</v>
      </c>
      <c r="B953" t="s">
        <v>576</v>
      </c>
      <c r="C953" t="s">
        <v>575</v>
      </c>
      <c r="D953" t="s">
        <v>728</v>
      </c>
      <c r="E953" t="s">
        <v>618</v>
      </c>
      <c r="F953" t="s">
        <v>597</v>
      </c>
      <c r="G953" t="s">
        <v>731</v>
      </c>
      <c r="H953" t="s">
        <v>850</v>
      </c>
      <c r="I953" t="s">
        <v>473</v>
      </c>
      <c r="J953" t="s">
        <v>298</v>
      </c>
      <c r="K953" t="s">
        <v>348</v>
      </c>
      <c r="L953" t="s">
        <v>606</v>
      </c>
      <c r="M953">
        <v>0</v>
      </c>
      <c r="N953">
        <v>1.6E-2</v>
      </c>
      <c r="O953" t="s">
        <v>927</v>
      </c>
    </row>
    <row r="954" spans="1:15" hidden="1" x14ac:dyDescent="0.35">
      <c r="A954" t="s">
        <v>917</v>
      </c>
      <c r="B954" t="s">
        <v>576</v>
      </c>
      <c r="C954" t="s">
        <v>575</v>
      </c>
      <c r="D954" t="s">
        <v>728</v>
      </c>
      <c r="E954" t="s">
        <v>618</v>
      </c>
      <c r="F954" t="s">
        <v>597</v>
      </c>
      <c r="G954" t="s">
        <v>731</v>
      </c>
      <c r="H954" t="s">
        <v>851</v>
      </c>
      <c r="I954" t="s">
        <v>133</v>
      </c>
      <c r="J954" t="s">
        <v>297</v>
      </c>
      <c r="K954" t="s">
        <v>348</v>
      </c>
      <c r="L954" t="s">
        <v>606</v>
      </c>
      <c r="M954">
        <v>0</v>
      </c>
      <c r="N954">
        <v>1.4999999999999999E-2</v>
      </c>
      <c r="O954" t="s">
        <v>927</v>
      </c>
    </row>
    <row r="955" spans="1:15" hidden="1" x14ac:dyDescent="0.35">
      <c r="A955" t="s">
        <v>917</v>
      </c>
      <c r="B955" t="s">
        <v>576</v>
      </c>
      <c r="C955" t="s">
        <v>575</v>
      </c>
      <c r="D955" t="s">
        <v>728</v>
      </c>
      <c r="E955" t="s">
        <v>618</v>
      </c>
      <c r="F955" t="s">
        <v>597</v>
      </c>
      <c r="G955" t="s">
        <v>731</v>
      </c>
      <c r="H955" t="s">
        <v>852</v>
      </c>
      <c r="I955" t="s">
        <v>99</v>
      </c>
      <c r="J955" t="s">
        <v>262</v>
      </c>
      <c r="K955" t="s">
        <v>348</v>
      </c>
      <c r="L955" t="s">
        <v>606</v>
      </c>
      <c r="M955">
        <v>0</v>
      </c>
      <c r="N955">
        <v>0.22600000000000001</v>
      </c>
      <c r="O955" t="s">
        <v>927</v>
      </c>
    </row>
    <row r="956" spans="1:15" hidden="1" x14ac:dyDescent="0.35">
      <c r="A956" t="s">
        <v>917</v>
      </c>
      <c r="B956" t="s">
        <v>576</v>
      </c>
      <c r="C956" t="s">
        <v>575</v>
      </c>
      <c r="D956" t="s">
        <v>728</v>
      </c>
      <c r="E956" t="s">
        <v>618</v>
      </c>
      <c r="F956" t="s">
        <v>597</v>
      </c>
      <c r="G956" t="s">
        <v>731</v>
      </c>
      <c r="H956" t="s">
        <v>853</v>
      </c>
      <c r="I956" t="s">
        <v>118</v>
      </c>
      <c r="J956" t="s">
        <v>282</v>
      </c>
      <c r="K956" t="s">
        <v>348</v>
      </c>
      <c r="L956" t="s">
        <v>606</v>
      </c>
      <c r="M956">
        <v>0</v>
      </c>
      <c r="N956">
        <v>2.5000000000000001E-2</v>
      </c>
      <c r="O956" t="s">
        <v>927</v>
      </c>
    </row>
    <row r="957" spans="1:15" hidden="1" x14ac:dyDescent="0.35">
      <c r="A957" t="s">
        <v>917</v>
      </c>
      <c r="B957" t="s">
        <v>576</v>
      </c>
      <c r="C957" t="s">
        <v>575</v>
      </c>
      <c r="D957" t="s">
        <v>728</v>
      </c>
      <c r="E957" t="s">
        <v>618</v>
      </c>
      <c r="F957" t="s">
        <v>597</v>
      </c>
      <c r="G957" t="s">
        <v>731</v>
      </c>
      <c r="H957" t="s">
        <v>854</v>
      </c>
      <c r="I957" t="s">
        <v>144</v>
      </c>
      <c r="J957" t="s">
        <v>310</v>
      </c>
      <c r="K957" t="s">
        <v>348</v>
      </c>
      <c r="L957" t="s">
        <v>606</v>
      </c>
      <c r="M957">
        <v>0</v>
      </c>
      <c r="N957">
        <v>0.26400000000000001</v>
      </c>
      <c r="O957" t="s">
        <v>927</v>
      </c>
    </row>
    <row r="958" spans="1:15" hidden="1" x14ac:dyDescent="0.35">
      <c r="A958" t="s">
        <v>917</v>
      </c>
      <c r="B958" t="s">
        <v>576</v>
      </c>
      <c r="C958" t="s">
        <v>575</v>
      </c>
      <c r="D958" t="s">
        <v>728</v>
      </c>
      <c r="E958" t="s">
        <v>618</v>
      </c>
      <c r="F958" t="s">
        <v>596</v>
      </c>
      <c r="G958" t="s">
        <v>729</v>
      </c>
      <c r="H958" t="s">
        <v>855</v>
      </c>
      <c r="I958" t="s">
        <v>171</v>
      </c>
      <c r="J958" t="s">
        <v>340</v>
      </c>
      <c r="K958" t="s">
        <v>348</v>
      </c>
      <c r="L958" t="s">
        <v>606</v>
      </c>
      <c r="M958">
        <v>0</v>
      </c>
      <c r="N958">
        <v>0.08</v>
      </c>
      <c r="O958" t="s">
        <v>927</v>
      </c>
    </row>
    <row r="959" spans="1:15" hidden="1" x14ac:dyDescent="0.35">
      <c r="A959" t="s">
        <v>917</v>
      </c>
      <c r="B959" t="s">
        <v>576</v>
      </c>
      <c r="C959" t="s">
        <v>575</v>
      </c>
      <c r="D959" t="s">
        <v>728</v>
      </c>
      <c r="E959" t="s">
        <v>618</v>
      </c>
      <c r="F959" t="s">
        <v>597</v>
      </c>
      <c r="G959" t="s">
        <v>731</v>
      </c>
      <c r="H959" t="s">
        <v>856</v>
      </c>
      <c r="I959" t="s">
        <v>166</v>
      </c>
      <c r="J959" t="s">
        <v>335</v>
      </c>
      <c r="K959" t="s">
        <v>348</v>
      </c>
      <c r="L959" t="s">
        <v>606</v>
      </c>
      <c r="M959">
        <v>0</v>
      </c>
      <c r="N959">
        <v>0.08</v>
      </c>
      <c r="O959" t="s">
        <v>927</v>
      </c>
    </row>
    <row r="960" spans="1:15" hidden="1" x14ac:dyDescent="0.35">
      <c r="A960" t="s">
        <v>917</v>
      </c>
      <c r="B960" t="s">
        <v>576</v>
      </c>
      <c r="C960" t="s">
        <v>575</v>
      </c>
      <c r="D960" t="s">
        <v>728</v>
      </c>
      <c r="E960" t="s">
        <v>618</v>
      </c>
      <c r="F960" t="s">
        <v>596</v>
      </c>
      <c r="G960" t="s">
        <v>729</v>
      </c>
      <c r="H960" t="s">
        <v>857</v>
      </c>
      <c r="I960" t="s">
        <v>24</v>
      </c>
      <c r="J960" t="s">
        <v>193</v>
      </c>
      <c r="K960" t="s">
        <v>348</v>
      </c>
      <c r="L960" t="s">
        <v>606</v>
      </c>
      <c r="M960">
        <v>0</v>
      </c>
      <c r="N960">
        <v>1.6</v>
      </c>
      <c r="O960" t="s">
        <v>927</v>
      </c>
    </row>
    <row r="961" spans="1:15" hidden="1" x14ac:dyDescent="0.35">
      <c r="A961" t="s">
        <v>917</v>
      </c>
      <c r="B961" t="s">
        <v>576</v>
      </c>
      <c r="C961" t="s">
        <v>575</v>
      </c>
      <c r="D961" t="s">
        <v>728</v>
      </c>
      <c r="E961" t="s">
        <v>618</v>
      </c>
      <c r="F961" t="s">
        <v>597</v>
      </c>
      <c r="G961" t="s">
        <v>731</v>
      </c>
      <c r="H961" t="s">
        <v>858</v>
      </c>
      <c r="I961" t="s">
        <v>516</v>
      </c>
      <c r="J961" t="s">
        <v>271</v>
      </c>
      <c r="K961" t="s">
        <v>348</v>
      </c>
      <c r="L961" t="s">
        <v>606</v>
      </c>
      <c r="M961">
        <v>0</v>
      </c>
      <c r="N961">
        <v>9.4000000000000004E-3</v>
      </c>
      <c r="O961" t="s">
        <v>927</v>
      </c>
    </row>
    <row r="962" spans="1:15" hidden="1" x14ac:dyDescent="0.35">
      <c r="A962" t="s">
        <v>917</v>
      </c>
      <c r="B962" t="s">
        <v>576</v>
      </c>
      <c r="C962" t="s">
        <v>575</v>
      </c>
      <c r="D962" t="s">
        <v>728</v>
      </c>
      <c r="E962" t="s">
        <v>618</v>
      </c>
      <c r="F962" t="s">
        <v>596</v>
      </c>
      <c r="G962" t="s">
        <v>729</v>
      </c>
      <c r="H962" t="s">
        <v>859</v>
      </c>
      <c r="I962" t="s">
        <v>17</v>
      </c>
      <c r="J962" t="s">
        <v>187</v>
      </c>
      <c r="K962" t="s">
        <v>348</v>
      </c>
      <c r="L962" t="s">
        <v>606</v>
      </c>
      <c r="M962">
        <v>0</v>
      </c>
      <c r="N962">
        <v>0.02</v>
      </c>
      <c r="O962" t="s">
        <v>927</v>
      </c>
    </row>
    <row r="963" spans="1:15" hidden="1" x14ac:dyDescent="0.35">
      <c r="A963" t="s">
        <v>917</v>
      </c>
      <c r="B963" t="s">
        <v>576</v>
      </c>
      <c r="C963" t="s">
        <v>575</v>
      </c>
      <c r="D963" t="s">
        <v>728</v>
      </c>
      <c r="E963" t="s">
        <v>618</v>
      </c>
      <c r="F963" t="s">
        <v>597</v>
      </c>
      <c r="G963" t="s">
        <v>731</v>
      </c>
      <c r="H963" t="s">
        <v>860</v>
      </c>
      <c r="I963" t="s">
        <v>158</v>
      </c>
      <c r="J963" t="s">
        <v>327</v>
      </c>
      <c r="K963" t="s">
        <v>348</v>
      </c>
      <c r="L963" t="s">
        <v>606</v>
      </c>
      <c r="M963">
        <v>0</v>
      </c>
      <c r="N963">
        <v>1.2999999999999999E-2</v>
      </c>
      <c r="O963" t="s">
        <v>927</v>
      </c>
    </row>
    <row r="964" spans="1:15" hidden="1" x14ac:dyDescent="0.35">
      <c r="A964" t="s">
        <v>917</v>
      </c>
      <c r="B964" t="s">
        <v>576</v>
      </c>
      <c r="C964" t="s">
        <v>575</v>
      </c>
      <c r="D964" t="s">
        <v>728</v>
      </c>
      <c r="E964" t="s">
        <v>618</v>
      </c>
      <c r="F964" t="s">
        <v>597</v>
      </c>
      <c r="G964" t="s">
        <v>731</v>
      </c>
      <c r="H964" t="s">
        <v>861</v>
      </c>
      <c r="I964" t="s">
        <v>119</v>
      </c>
      <c r="J964" t="s">
        <v>283</v>
      </c>
      <c r="K964" t="s">
        <v>348</v>
      </c>
      <c r="L964" t="s">
        <v>606</v>
      </c>
      <c r="M964">
        <v>0</v>
      </c>
      <c r="N964">
        <v>3.1E-2</v>
      </c>
      <c r="O964" t="s">
        <v>927</v>
      </c>
    </row>
    <row r="965" spans="1:15" hidden="1" x14ac:dyDescent="0.35">
      <c r="A965" t="s">
        <v>917</v>
      </c>
      <c r="B965" t="s">
        <v>576</v>
      </c>
      <c r="C965" t="s">
        <v>575</v>
      </c>
      <c r="D965" t="s">
        <v>728</v>
      </c>
      <c r="E965" t="s">
        <v>618</v>
      </c>
      <c r="F965" t="s">
        <v>596</v>
      </c>
      <c r="G965" t="s">
        <v>729</v>
      </c>
      <c r="H965" t="s">
        <v>862</v>
      </c>
      <c r="I965" t="s">
        <v>21</v>
      </c>
      <c r="J965" t="s">
        <v>190</v>
      </c>
      <c r="K965" t="s">
        <v>348</v>
      </c>
      <c r="L965" t="s">
        <v>606</v>
      </c>
      <c r="M965">
        <v>0</v>
      </c>
      <c r="N965">
        <v>0.16</v>
      </c>
      <c r="O965" t="s">
        <v>927</v>
      </c>
    </row>
    <row r="966" spans="1:15" hidden="1" x14ac:dyDescent="0.35">
      <c r="A966" t="s">
        <v>917</v>
      </c>
      <c r="B966" t="s">
        <v>576</v>
      </c>
      <c r="C966" t="s">
        <v>575</v>
      </c>
      <c r="D966" t="s">
        <v>728</v>
      </c>
      <c r="E966" t="s">
        <v>618</v>
      </c>
      <c r="F966" t="s">
        <v>597</v>
      </c>
      <c r="G966" t="s">
        <v>731</v>
      </c>
      <c r="H966" t="s">
        <v>863</v>
      </c>
      <c r="I966" t="s">
        <v>96</v>
      </c>
      <c r="J966" t="s">
        <v>259</v>
      </c>
      <c r="K966" t="s">
        <v>348</v>
      </c>
      <c r="L966" t="s">
        <v>606</v>
      </c>
      <c r="M966">
        <v>0</v>
      </c>
      <c r="N966">
        <v>0.188</v>
      </c>
      <c r="O966" t="s">
        <v>927</v>
      </c>
    </row>
    <row r="967" spans="1:15" hidden="1" x14ac:dyDescent="0.35">
      <c r="A967" t="s">
        <v>917</v>
      </c>
      <c r="B967" t="s">
        <v>576</v>
      </c>
      <c r="C967" t="s">
        <v>575</v>
      </c>
      <c r="D967" t="s">
        <v>728</v>
      </c>
      <c r="E967" t="s">
        <v>618</v>
      </c>
      <c r="F967" t="s">
        <v>597</v>
      </c>
      <c r="G967" t="s">
        <v>731</v>
      </c>
      <c r="H967" t="s">
        <v>864</v>
      </c>
      <c r="I967" t="s">
        <v>71</v>
      </c>
      <c r="J967" t="s">
        <v>233</v>
      </c>
      <c r="K967" t="s">
        <v>348</v>
      </c>
      <c r="L967" t="s">
        <v>606</v>
      </c>
      <c r="M967">
        <v>0</v>
      </c>
      <c r="N967">
        <v>0.08</v>
      </c>
      <c r="O967" t="s">
        <v>927</v>
      </c>
    </row>
    <row r="968" spans="1:15" hidden="1" x14ac:dyDescent="0.35">
      <c r="A968" t="s">
        <v>917</v>
      </c>
      <c r="B968" t="s">
        <v>576</v>
      </c>
      <c r="C968" t="s">
        <v>575</v>
      </c>
      <c r="D968" t="s">
        <v>728</v>
      </c>
      <c r="E968" t="s">
        <v>618</v>
      </c>
      <c r="F968" t="s">
        <v>597</v>
      </c>
      <c r="G968" t="s">
        <v>731</v>
      </c>
      <c r="H968" t="s">
        <v>865</v>
      </c>
      <c r="I968" t="s">
        <v>109</v>
      </c>
      <c r="J968" t="s">
        <v>273</v>
      </c>
      <c r="K968" t="s">
        <v>348</v>
      </c>
      <c r="L968" t="s">
        <v>606</v>
      </c>
      <c r="M968">
        <v>0</v>
      </c>
      <c r="N968">
        <v>0.15</v>
      </c>
      <c r="O968" t="s">
        <v>927</v>
      </c>
    </row>
    <row r="969" spans="1:15" hidden="1" x14ac:dyDescent="0.35">
      <c r="A969" t="s">
        <v>917</v>
      </c>
      <c r="B969" t="s">
        <v>576</v>
      </c>
      <c r="C969" t="s">
        <v>575</v>
      </c>
      <c r="D969" t="s">
        <v>728</v>
      </c>
      <c r="E969" t="s">
        <v>618</v>
      </c>
      <c r="F969" t="s">
        <v>597</v>
      </c>
      <c r="G969" t="s">
        <v>731</v>
      </c>
      <c r="H969" t="s">
        <v>866</v>
      </c>
      <c r="I969" t="s">
        <v>97</v>
      </c>
      <c r="J969" t="s">
        <v>260</v>
      </c>
      <c r="K969" t="s">
        <v>348</v>
      </c>
      <c r="L969" t="s">
        <v>606</v>
      </c>
      <c r="M969">
        <v>0</v>
      </c>
      <c r="N969">
        <v>0.16800000000000001</v>
      </c>
      <c r="O969" t="s">
        <v>927</v>
      </c>
    </row>
    <row r="970" spans="1:15" hidden="1" x14ac:dyDescent="0.35">
      <c r="A970" t="s">
        <v>917</v>
      </c>
      <c r="B970" t="s">
        <v>576</v>
      </c>
      <c r="C970" t="s">
        <v>575</v>
      </c>
      <c r="D970" t="s">
        <v>728</v>
      </c>
      <c r="E970" t="s">
        <v>618</v>
      </c>
      <c r="F970" t="s">
        <v>597</v>
      </c>
      <c r="G970" t="s">
        <v>731</v>
      </c>
      <c r="H970" t="s">
        <v>867</v>
      </c>
      <c r="I970" t="s">
        <v>142</v>
      </c>
      <c r="J970" t="s">
        <v>308</v>
      </c>
      <c r="K970" t="s">
        <v>348</v>
      </c>
      <c r="L970" t="s">
        <v>606</v>
      </c>
      <c r="M970">
        <v>0</v>
      </c>
      <c r="N970">
        <v>0.08</v>
      </c>
      <c r="O970" t="s">
        <v>927</v>
      </c>
    </row>
    <row r="971" spans="1:15" hidden="1" x14ac:dyDescent="0.35">
      <c r="A971" t="s">
        <v>917</v>
      </c>
      <c r="B971" t="s">
        <v>576</v>
      </c>
      <c r="C971" t="s">
        <v>575</v>
      </c>
      <c r="D971" t="s">
        <v>728</v>
      </c>
      <c r="E971" t="s">
        <v>618</v>
      </c>
      <c r="F971" t="s">
        <v>596</v>
      </c>
      <c r="G971" t="s">
        <v>729</v>
      </c>
      <c r="H971" t="s">
        <v>868</v>
      </c>
      <c r="I971" t="s">
        <v>25</v>
      </c>
      <c r="J971" t="s">
        <v>194</v>
      </c>
      <c r="K971" t="s">
        <v>348</v>
      </c>
      <c r="L971" t="s">
        <v>606</v>
      </c>
      <c r="M971">
        <v>0</v>
      </c>
      <c r="N971">
        <v>0.16</v>
      </c>
      <c r="O971" t="s">
        <v>927</v>
      </c>
    </row>
    <row r="972" spans="1:15" hidden="1" x14ac:dyDescent="0.35">
      <c r="A972" t="s">
        <v>917</v>
      </c>
      <c r="B972" t="s">
        <v>576</v>
      </c>
      <c r="C972" t="s">
        <v>575</v>
      </c>
      <c r="D972" t="s">
        <v>728</v>
      </c>
      <c r="E972" t="s">
        <v>618</v>
      </c>
      <c r="F972" t="s">
        <v>597</v>
      </c>
      <c r="G972" t="s">
        <v>731</v>
      </c>
      <c r="H972" t="s">
        <v>869</v>
      </c>
      <c r="I972" t="s">
        <v>159</v>
      </c>
      <c r="J972" t="s">
        <v>328</v>
      </c>
      <c r="K972" t="s">
        <v>348</v>
      </c>
      <c r="L972" t="s">
        <v>606</v>
      </c>
      <c r="M972">
        <v>0</v>
      </c>
      <c r="N972">
        <v>1.7000000000000001E-2</v>
      </c>
      <c r="O972" t="s">
        <v>927</v>
      </c>
    </row>
    <row r="973" spans="1:15" hidden="1" x14ac:dyDescent="0.35">
      <c r="A973" t="s">
        <v>917</v>
      </c>
      <c r="B973" t="s">
        <v>576</v>
      </c>
      <c r="C973" t="s">
        <v>575</v>
      </c>
      <c r="D973" t="s">
        <v>728</v>
      </c>
      <c r="E973" t="s">
        <v>618</v>
      </c>
      <c r="F973" t="s">
        <v>597</v>
      </c>
      <c r="G973" t="s">
        <v>731</v>
      </c>
      <c r="H973" t="s">
        <v>870</v>
      </c>
      <c r="I973" t="s">
        <v>135</v>
      </c>
      <c r="J973" t="s">
        <v>301</v>
      </c>
      <c r="K973" t="s">
        <v>348</v>
      </c>
      <c r="L973" t="s">
        <v>606</v>
      </c>
      <c r="M973">
        <v>0</v>
      </c>
      <c r="N973">
        <v>2.5999999999999999E-2</v>
      </c>
      <c r="O973" t="s">
        <v>927</v>
      </c>
    </row>
    <row r="974" spans="1:15" hidden="1" x14ac:dyDescent="0.35">
      <c r="A974" t="s">
        <v>917</v>
      </c>
      <c r="B974" t="s">
        <v>576</v>
      </c>
      <c r="C974" t="s">
        <v>575</v>
      </c>
      <c r="D974" t="s">
        <v>728</v>
      </c>
      <c r="E974" t="s">
        <v>618</v>
      </c>
      <c r="F974" t="s">
        <v>597</v>
      </c>
      <c r="G974" t="s">
        <v>731</v>
      </c>
      <c r="H974" t="s">
        <v>871</v>
      </c>
      <c r="I974" t="s">
        <v>718</v>
      </c>
      <c r="J974" t="s">
        <v>255</v>
      </c>
      <c r="K974" t="s">
        <v>348</v>
      </c>
      <c r="L974" t="s">
        <v>606</v>
      </c>
      <c r="M974">
        <v>0</v>
      </c>
      <c r="N974">
        <v>1.0999999999999999E-2</v>
      </c>
      <c r="O974" t="s">
        <v>927</v>
      </c>
    </row>
    <row r="975" spans="1:15" hidden="1" x14ac:dyDescent="0.35">
      <c r="A975" t="s">
        <v>917</v>
      </c>
      <c r="B975" t="s">
        <v>576</v>
      </c>
      <c r="C975" t="s">
        <v>575</v>
      </c>
      <c r="D975" t="s">
        <v>728</v>
      </c>
      <c r="E975" t="s">
        <v>618</v>
      </c>
      <c r="F975" t="s">
        <v>596</v>
      </c>
      <c r="G975" t="s">
        <v>729</v>
      </c>
      <c r="H975" t="s">
        <v>872</v>
      </c>
      <c r="I975" t="s">
        <v>18</v>
      </c>
      <c r="J975" t="s">
        <v>188</v>
      </c>
      <c r="K975" t="s">
        <v>348</v>
      </c>
      <c r="L975" t="s">
        <v>606</v>
      </c>
      <c r="M975">
        <v>0</v>
      </c>
      <c r="N975">
        <v>0.02</v>
      </c>
      <c r="O975" t="s">
        <v>927</v>
      </c>
    </row>
    <row r="976" spans="1:15" hidden="1" x14ac:dyDescent="0.35">
      <c r="A976" t="s">
        <v>917</v>
      </c>
      <c r="B976" t="s">
        <v>576</v>
      </c>
      <c r="C976" t="s">
        <v>575</v>
      </c>
      <c r="D976" t="s">
        <v>728</v>
      </c>
      <c r="E976" t="s">
        <v>618</v>
      </c>
      <c r="F976" t="s">
        <v>597</v>
      </c>
      <c r="G976" t="s">
        <v>731</v>
      </c>
      <c r="H976" t="s">
        <v>873</v>
      </c>
      <c r="I976" t="s">
        <v>160</v>
      </c>
      <c r="J976" t="s">
        <v>329</v>
      </c>
      <c r="K976" t="s">
        <v>348</v>
      </c>
      <c r="L976" t="s">
        <v>606</v>
      </c>
      <c r="M976">
        <v>0</v>
      </c>
      <c r="N976">
        <v>0.08</v>
      </c>
      <c r="O976" t="s">
        <v>927</v>
      </c>
    </row>
    <row r="977" spans="1:15" hidden="1" x14ac:dyDescent="0.35">
      <c r="A977" t="s">
        <v>917</v>
      </c>
      <c r="B977" t="s">
        <v>576</v>
      </c>
      <c r="C977" t="s">
        <v>575</v>
      </c>
      <c r="D977" t="s">
        <v>728</v>
      </c>
      <c r="E977" t="s">
        <v>618</v>
      </c>
      <c r="F977" t="s">
        <v>597</v>
      </c>
      <c r="G977" t="s">
        <v>731</v>
      </c>
      <c r="H977" t="s">
        <v>874</v>
      </c>
      <c r="I977" t="s">
        <v>147</v>
      </c>
      <c r="J977" t="s">
        <v>313</v>
      </c>
      <c r="K977" t="s">
        <v>348</v>
      </c>
      <c r="L977" t="s">
        <v>606</v>
      </c>
      <c r="M977">
        <v>0</v>
      </c>
      <c r="N977">
        <v>0.08</v>
      </c>
      <c r="O977" t="s">
        <v>927</v>
      </c>
    </row>
    <row r="978" spans="1:15" hidden="1" x14ac:dyDescent="0.35">
      <c r="A978" t="s">
        <v>917</v>
      </c>
      <c r="B978" t="s">
        <v>576</v>
      </c>
      <c r="C978" t="s">
        <v>575</v>
      </c>
      <c r="D978" t="s">
        <v>728</v>
      </c>
      <c r="E978" t="s">
        <v>618</v>
      </c>
      <c r="F978" t="s">
        <v>597</v>
      </c>
      <c r="G978" t="s">
        <v>731</v>
      </c>
      <c r="H978" t="s">
        <v>875</v>
      </c>
      <c r="I978" t="s">
        <v>86</v>
      </c>
      <c r="J978" t="s">
        <v>248</v>
      </c>
      <c r="K978" t="s">
        <v>348</v>
      </c>
      <c r="L978" t="s">
        <v>606</v>
      </c>
      <c r="M978">
        <v>0</v>
      </c>
      <c r="N978">
        <v>0.192</v>
      </c>
      <c r="O978" t="s">
        <v>927</v>
      </c>
    </row>
    <row r="979" spans="1:15" hidden="1" x14ac:dyDescent="0.35">
      <c r="A979" t="s">
        <v>917</v>
      </c>
      <c r="B979" t="s">
        <v>576</v>
      </c>
      <c r="C979" t="s">
        <v>575</v>
      </c>
      <c r="D979" t="s">
        <v>728</v>
      </c>
      <c r="E979" t="s">
        <v>618</v>
      </c>
      <c r="F979" t="s">
        <v>597</v>
      </c>
      <c r="G979" t="s">
        <v>731</v>
      </c>
      <c r="H979" t="s">
        <v>876</v>
      </c>
      <c r="I979" t="s">
        <v>145</v>
      </c>
      <c r="J979" t="s">
        <v>311</v>
      </c>
      <c r="K979" t="s">
        <v>348</v>
      </c>
      <c r="L979" t="s">
        <v>606</v>
      </c>
      <c r="M979">
        <v>0</v>
      </c>
      <c r="N979">
        <v>1.6E-2</v>
      </c>
      <c r="O979" t="s">
        <v>927</v>
      </c>
    </row>
    <row r="980" spans="1:15" hidden="1" x14ac:dyDescent="0.35">
      <c r="A980" t="s">
        <v>917</v>
      </c>
      <c r="B980" t="s">
        <v>576</v>
      </c>
      <c r="C980" t="s">
        <v>575</v>
      </c>
      <c r="D980" t="s">
        <v>728</v>
      </c>
      <c r="E980" t="s">
        <v>618</v>
      </c>
      <c r="F980" t="s">
        <v>597</v>
      </c>
      <c r="G980" t="s">
        <v>731</v>
      </c>
      <c r="H980" t="s">
        <v>877</v>
      </c>
      <c r="I980" t="s">
        <v>148</v>
      </c>
      <c r="J980" t="s">
        <v>314</v>
      </c>
      <c r="K980" t="s">
        <v>348</v>
      </c>
      <c r="L980" t="s">
        <v>606</v>
      </c>
      <c r="M980">
        <v>0</v>
      </c>
      <c r="N980">
        <v>9.7000000000000003E-2</v>
      </c>
      <c r="O980" t="s">
        <v>927</v>
      </c>
    </row>
    <row r="981" spans="1:15" hidden="1" x14ac:dyDescent="0.35">
      <c r="A981" t="s">
        <v>917</v>
      </c>
      <c r="B981" t="s">
        <v>576</v>
      </c>
      <c r="C981" t="s">
        <v>575</v>
      </c>
      <c r="D981" t="s">
        <v>728</v>
      </c>
      <c r="E981" t="s">
        <v>618</v>
      </c>
      <c r="F981" t="s">
        <v>597</v>
      </c>
      <c r="G981" t="s">
        <v>731</v>
      </c>
      <c r="H981" t="s">
        <v>878</v>
      </c>
      <c r="I981" t="s">
        <v>126</v>
      </c>
      <c r="J981" t="s">
        <v>290</v>
      </c>
      <c r="K981" t="s">
        <v>348</v>
      </c>
      <c r="L981" t="s">
        <v>606</v>
      </c>
      <c r="M981">
        <v>0</v>
      </c>
      <c r="N981">
        <v>6.5000000000000002E-2</v>
      </c>
      <c r="O981" t="s">
        <v>927</v>
      </c>
    </row>
    <row r="982" spans="1:15" hidden="1" x14ac:dyDescent="0.35">
      <c r="A982" t="s">
        <v>917</v>
      </c>
      <c r="B982" t="s">
        <v>576</v>
      </c>
      <c r="C982" t="s">
        <v>575</v>
      </c>
      <c r="D982" t="s">
        <v>728</v>
      </c>
      <c r="E982" t="s">
        <v>618</v>
      </c>
      <c r="F982" t="s">
        <v>597</v>
      </c>
      <c r="G982" t="s">
        <v>731</v>
      </c>
      <c r="H982" t="s">
        <v>879</v>
      </c>
      <c r="I982" t="s">
        <v>104</v>
      </c>
      <c r="J982" t="s">
        <v>267</v>
      </c>
      <c r="K982" t="s">
        <v>348</v>
      </c>
      <c r="L982" t="s">
        <v>606</v>
      </c>
      <c r="M982">
        <v>0</v>
      </c>
      <c r="N982">
        <v>0.104</v>
      </c>
      <c r="O982" t="s">
        <v>927</v>
      </c>
    </row>
    <row r="983" spans="1:15" hidden="1" x14ac:dyDescent="0.35">
      <c r="A983" t="s">
        <v>917</v>
      </c>
      <c r="B983" t="s">
        <v>576</v>
      </c>
      <c r="C983" t="s">
        <v>575</v>
      </c>
      <c r="D983" t="s">
        <v>728</v>
      </c>
      <c r="E983" t="s">
        <v>618</v>
      </c>
      <c r="F983" t="s">
        <v>597</v>
      </c>
      <c r="G983" t="s">
        <v>731</v>
      </c>
      <c r="H983" t="s">
        <v>880</v>
      </c>
      <c r="I983" t="s">
        <v>87</v>
      </c>
      <c r="J983" t="s">
        <v>249</v>
      </c>
      <c r="K983" t="s">
        <v>348</v>
      </c>
      <c r="L983" t="s">
        <v>606</v>
      </c>
      <c r="M983">
        <v>0</v>
      </c>
      <c r="N983">
        <v>2.5999999999999999E-2</v>
      </c>
      <c r="O983" t="s">
        <v>927</v>
      </c>
    </row>
    <row r="984" spans="1:15" hidden="1" x14ac:dyDescent="0.35">
      <c r="A984" t="s">
        <v>917</v>
      </c>
      <c r="B984" t="s">
        <v>576</v>
      </c>
      <c r="C984" t="s">
        <v>575</v>
      </c>
      <c r="D984" t="s">
        <v>728</v>
      </c>
      <c r="E984" t="s">
        <v>618</v>
      </c>
      <c r="F984" t="s">
        <v>597</v>
      </c>
      <c r="G984" t="s">
        <v>731</v>
      </c>
      <c r="H984" t="s">
        <v>881</v>
      </c>
      <c r="I984" t="s">
        <v>163</v>
      </c>
      <c r="J984" t="s">
        <v>332</v>
      </c>
      <c r="K984" t="s">
        <v>348</v>
      </c>
      <c r="L984" t="s">
        <v>606</v>
      </c>
      <c r="M984">
        <v>0</v>
      </c>
      <c r="N984">
        <v>0.27</v>
      </c>
      <c r="O984" t="s">
        <v>927</v>
      </c>
    </row>
    <row r="985" spans="1:15" hidden="1" x14ac:dyDescent="0.35">
      <c r="A985" t="s">
        <v>917</v>
      </c>
      <c r="B985" t="s">
        <v>576</v>
      </c>
      <c r="C985" t="s">
        <v>575</v>
      </c>
      <c r="D985" t="s">
        <v>728</v>
      </c>
      <c r="E985" t="s">
        <v>618</v>
      </c>
      <c r="F985" t="s">
        <v>597</v>
      </c>
      <c r="G985" t="s">
        <v>731</v>
      </c>
      <c r="H985" t="s">
        <v>882</v>
      </c>
      <c r="I985" t="s">
        <v>101</v>
      </c>
      <c r="J985" t="s">
        <v>264</v>
      </c>
      <c r="K985" t="s">
        <v>348</v>
      </c>
      <c r="L985" t="s">
        <v>606</v>
      </c>
      <c r="M985">
        <v>0</v>
      </c>
      <c r="N985">
        <v>1.7999999999999999E-2</v>
      </c>
      <c r="O985" t="s">
        <v>927</v>
      </c>
    </row>
    <row r="986" spans="1:15" hidden="1" x14ac:dyDescent="0.35">
      <c r="A986" t="s">
        <v>917</v>
      </c>
      <c r="B986" t="s">
        <v>576</v>
      </c>
      <c r="C986" t="s">
        <v>575</v>
      </c>
      <c r="D986" t="s">
        <v>728</v>
      </c>
      <c r="E986" t="s">
        <v>618</v>
      </c>
      <c r="F986" t="s">
        <v>596</v>
      </c>
      <c r="G986" t="s">
        <v>729</v>
      </c>
      <c r="H986" t="s">
        <v>883</v>
      </c>
      <c r="I986" t="s">
        <v>19</v>
      </c>
      <c r="J986" t="s">
        <v>599</v>
      </c>
      <c r="K986" t="s">
        <v>348</v>
      </c>
      <c r="L986" t="s">
        <v>606</v>
      </c>
      <c r="M986">
        <v>0</v>
      </c>
      <c r="N986">
        <v>0.16</v>
      </c>
      <c r="O986" t="s">
        <v>927</v>
      </c>
    </row>
    <row r="987" spans="1:15" hidden="1" x14ac:dyDescent="0.35">
      <c r="A987" t="s">
        <v>917</v>
      </c>
      <c r="B987" t="s">
        <v>576</v>
      </c>
      <c r="C987" t="s">
        <v>575</v>
      </c>
      <c r="D987" t="s">
        <v>728</v>
      </c>
      <c r="E987" t="s">
        <v>618</v>
      </c>
      <c r="F987" t="s">
        <v>597</v>
      </c>
      <c r="G987" t="s">
        <v>731</v>
      </c>
      <c r="H987" t="s">
        <v>884</v>
      </c>
      <c r="I987" t="s">
        <v>117</v>
      </c>
      <c r="J987" t="s">
        <v>281</v>
      </c>
      <c r="K987" t="s">
        <v>348</v>
      </c>
      <c r="L987" t="s">
        <v>606</v>
      </c>
      <c r="M987">
        <v>0</v>
      </c>
      <c r="N987">
        <v>0.08</v>
      </c>
      <c r="O987" t="s">
        <v>927</v>
      </c>
    </row>
    <row r="988" spans="1:15" hidden="1" x14ac:dyDescent="0.35">
      <c r="A988" t="s">
        <v>917</v>
      </c>
      <c r="B988" t="s">
        <v>576</v>
      </c>
      <c r="C988" t="s">
        <v>575</v>
      </c>
      <c r="D988" t="s">
        <v>728</v>
      </c>
      <c r="E988" t="s">
        <v>618</v>
      </c>
      <c r="F988" t="s">
        <v>597</v>
      </c>
      <c r="G988" t="s">
        <v>731</v>
      </c>
      <c r="H988" t="s">
        <v>885</v>
      </c>
      <c r="I988" t="s">
        <v>88</v>
      </c>
      <c r="J988" t="s">
        <v>250</v>
      </c>
      <c r="K988" t="s">
        <v>348</v>
      </c>
      <c r="L988" t="s">
        <v>606</v>
      </c>
      <c r="M988">
        <v>0</v>
      </c>
      <c r="N988">
        <v>1.0999999999999999E-2</v>
      </c>
      <c r="O988" t="s">
        <v>927</v>
      </c>
    </row>
    <row r="989" spans="1:15" hidden="1" x14ac:dyDescent="0.35">
      <c r="A989" t="s">
        <v>917</v>
      </c>
      <c r="B989" t="s">
        <v>576</v>
      </c>
      <c r="C989" t="s">
        <v>575</v>
      </c>
      <c r="D989" t="s">
        <v>728</v>
      </c>
      <c r="E989" t="s">
        <v>618</v>
      </c>
      <c r="F989" t="s">
        <v>597</v>
      </c>
      <c r="G989" t="s">
        <v>731</v>
      </c>
      <c r="H989" t="s">
        <v>886</v>
      </c>
      <c r="I989" t="s">
        <v>131</v>
      </c>
      <c r="J989" t="s">
        <v>295</v>
      </c>
      <c r="K989" t="s">
        <v>348</v>
      </c>
      <c r="L989" t="s">
        <v>606</v>
      </c>
      <c r="M989">
        <v>0</v>
      </c>
      <c r="N989">
        <v>0.2</v>
      </c>
      <c r="O989" t="s">
        <v>927</v>
      </c>
    </row>
    <row r="990" spans="1:15" hidden="1" x14ac:dyDescent="0.35">
      <c r="A990" t="s">
        <v>917</v>
      </c>
      <c r="B990" t="s">
        <v>576</v>
      </c>
      <c r="C990" t="s">
        <v>575</v>
      </c>
      <c r="D990" t="s">
        <v>728</v>
      </c>
      <c r="E990" t="s">
        <v>618</v>
      </c>
      <c r="F990" t="s">
        <v>597</v>
      </c>
      <c r="G990" t="s">
        <v>731</v>
      </c>
      <c r="H990" t="s">
        <v>887</v>
      </c>
      <c r="I990" t="s">
        <v>136</v>
      </c>
      <c r="J990" t="s">
        <v>302</v>
      </c>
      <c r="K990" t="s">
        <v>348</v>
      </c>
      <c r="L990" t="s">
        <v>606</v>
      </c>
      <c r="M990">
        <v>0</v>
      </c>
      <c r="N990">
        <v>1.4999999999999999E-2</v>
      </c>
      <c r="O990" t="s">
        <v>927</v>
      </c>
    </row>
    <row r="991" spans="1:15" hidden="1" x14ac:dyDescent="0.35">
      <c r="A991" t="s">
        <v>917</v>
      </c>
      <c r="B991" t="s">
        <v>576</v>
      </c>
      <c r="C991" t="s">
        <v>575</v>
      </c>
      <c r="D991" t="s">
        <v>728</v>
      </c>
      <c r="E991" t="s">
        <v>618</v>
      </c>
      <c r="F991" t="s">
        <v>597</v>
      </c>
      <c r="G991" t="s">
        <v>731</v>
      </c>
      <c r="H991" t="s">
        <v>888</v>
      </c>
      <c r="I991" t="s">
        <v>103</v>
      </c>
      <c r="J991" t="s">
        <v>266</v>
      </c>
      <c r="K991" t="s">
        <v>348</v>
      </c>
      <c r="L991" t="s">
        <v>606</v>
      </c>
      <c r="M991">
        <v>0</v>
      </c>
      <c r="N991">
        <v>5.1999999999999998E-3</v>
      </c>
      <c r="O991" t="s">
        <v>927</v>
      </c>
    </row>
    <row r="992" spans="1:15" hidden="1" x14ac:dyDescent="0.35">
      <c r="A992" t="s">
        <v>917</v>
      </c>
      <c r="B992" t="s">
        <v>576</v>
      </c>
      <c r="C992" t="s">
        <v>575</v>
      </c>
      <c r="D992" t="s">
        <v>728</v>
      </c>
      <c r="E992" t="s">
        <v>618</v>
      </c>
      <c r="F992" t="s">
        <v>596</v>
      </c>
      <c r="G992" t="s">
        <v>729</v>
      </c>
      <c r="H992" t="s">
        <v>889</v>
      </c>
      <c r="I992" t="s">
        <v>11</v>
      </c>
      <c r="J992" t="s">
        <v>181</v>
      </c>
      <c r="K992" t="s">
        <v>348</v>
      </c>
      <c r="L992" t="s">
        <v>606</v>
      </c>
      <c r="M992">
        <v>0</v>
      </c>
      <c r="N992">
        <v>0.16</v>
      </c>
      <c r="O992" t="s">
        <v>927</v>
      </c>
    </row>
    <row r="993" spans="1:15" hidden="1" x14ac:dyDescent="0.35">
      <c r="A993" t="s">
        <v>917</v>
      </c>
      <c r="B993" t="s">
        <v>576</v>
      </c>
      <c r="C993" t="s">
        <v>575</v>
      </c>
      <c r="D993" t="s">
        <v>728</v>
      </c>
      <c r="E993" t="s">
        <v>618</v>
      </c>
      <c r="F993" t="s">
        <v>596</v>
      </c>
      <c r="G993" t="s">
        <v>729</v>
      </c>
      <c r="H993" t="s">
        <v>890</v>
      </c>
      <c r="I993" t="s">
        <v>65</v>
      </c>
      <c r="J993" t="s">
        <v>226</v>
      </c>
      <c r="K993" t="s">
        <v>348</v>
      </c>
      <c r="L993" t="s">
        <v>606</v>
      </c>
      <c r="M993">
        <v>0</v>
      </c>
      <c r="N993">
        <v>6.4000000000000001E-2</v>
      </c>
      <c r="O993" t="s">
        <v>927</v>
      </c>
    </row>
    <row r="994" spans="1:15" hidden="1" x14ac:dyDescent="0.35">
      <c r="A994" t="s">
        <v>917</v>
      </c>
      <c r="B994" t="s">
        <v>576</v>
      </c>
      <c r="C994" t="s">
        <v>575</v>
      </c>
      <c r="D994" t="s">
        <v>728</v>
      </c>
      <c r="E994" t="s">
        <v>618</v>
      </c>
      <c r="F994" t="s">
        <v>596</v>
      </c>
      <c r="G994" t="s">
        <v>729</v>
      </c>
      <c r="H994" t="s">
        <v>891</v>
      </c>
      <c r="I994" t="s">
        <v>35</v>
      </c>
      <c r="J994" t="s">
        <v>202</v>
      </c>
      <c r="K994" t="s">
        <v>348</v>
      </c>
      <c r="L994" t="s">
        <v>606</v>
      </c>
      <c r="M994">
        <v>0</v>
      </c>
      <c r="N994">
        <v>0.32</v>
      </c>
      <c r="O994" t="s">
        <v>927</v>
      </c>
    </row>
    <row r="995" spans="1:15" hidden="1" x14ac:dyDescent="0.35">
      <c r="A995" t="s">
        <v>917</v>
      </c>
      <c r="B995" t="s">
        <v>576</v>
      </c>
      <c r="C995" t="s">
        <v>575</v>
      </c>
      <c r="D995" t="s">
        <v>728</v>
      </c>
      <c r="E995" t="s">
        <v>618</v>
      </c>
      <c r="F995" t="s">
        <v>596</v>
      </c>
      <c r="G995" t="s">
        <v>729</v>
      </c>
      <c r="H995" t="s">
        <v>892</v>
      </c>
      <c r="I995" t="s">
        <v>66</v>
      </c>
      <c r="J995" t="s">
        <v>227</v>
      </c>
      <c r="K995" t="s">
        <v>348</v>
      </c>
      <c r="L995" t="s">
        <v>606</v>
      </c>
      <c r="M995">
        <v>0</v>
      </c>
      <c r="N995">
        <v>0.04</v>
      </c>
      <c r="O995" t="s">
        <v>927</v>
      </c>
    </row>
    <row r="996" spans="1:15" hidden="1" x14ac:dyDescent="0.35">
      <c r="A996" t="s">
        <v>917</v>
      </c>
      <c r="B996" t="s">
        <v>576</v>
      </c>
      <c r="C996" t="s">
        <v>575</v>
      </c>
      <c r="D996" t="s">
        <v>728</v>
      </c>
      <c r="E996" t="s">
        <v>618</v>
      </c>
      <c r="F996" t="s">
        <v>597</v>
      </c>
      <c r="G996" t="s">
        <v>731</v>
      </c>
      <c r="H996" t="s">
        <v>893</v>
      </c>
      <c r="I996" t="s">
        <v>89</v>
      </c>
      <c r="J996" t="s">
        <v>251</v>
      </c>
      <c r="K996" t="s">
        <v>348</v>
      </c>
      <c r="L996" t="s">
        <v>606</v>
      </c>
      <c r="M996">
        <v>0</v>
      </c>
      <c r="N996">
        <v>1.9E-2</v>
      </c>
      <c r="O996" t="s">
        <v>927</v>
      </c>
    </row>
    <row r="997" spans="1:15" hidden="1" x14ac:dyDescent="0.35">
      <c r="A997" t="s">
        <v>917</v>
      </c>
      <c r="B997" t="s">
        <v>576</v>
      </c>
      <c r="C997" t="s">
        <v>575</v>
      </c>
      <c r="D997" t="s">
        <v>728</v>
      </c>
      <c r="E997" t="s">
        <v>618</v>
      </c>
      <c r="F997" t="s">
        <v>596</v>
      </c>
      <c r="G997" t="s">
        <v>729</v>
      </c>
      <c r="H997" t="s">
        <v>894</v>
      </c>
      <c r="I997" t="s">
        <v>67</v>
      </c>
      <c r="J997" t="s">
        <v>228</v>
      </c>
      <c r="K997" t="s">
        <v>348</v>
      </c>
      <c r="L997" t="s">
        <v>606</v>
      </c>
      <c r="M997">
        <v>0</v>
      </c>
      <c r="N997">
        <v>0.08</v>
      </c>
      <c r="O997" t="s">
        <v>927</v>
      </c>
    </row>
    <row r="998" spans="1:15" hidden="1" x14ac:dyDescent="0.35">
      <c r="A998" t="s">
        <v>917</v>
      </c>
      <c r="B998" t="s">
        <v>576</v>
      </c>
      <c r="C998" t="s">
        <v>575</v>
      </c>
      <c r="D998" t="s">
        <v>728</v>
      </c>
      <c r="E998" t="s">
        <v>618</v>
      </c>
      <c r="F998" t="s">
        <v>596</v>
      </c>
      <c r="G998" t="s">
        <v>729</v>
      </c>
      <c r="H998" t="s">
        <v>896</v>
      </c>
      <c r="I998" t="s">
        <v>63</v>
      </c>
      <c r="J998" t="s">
        <v>603</v>
      </c>
      <c r="K998" t="s">
        <v>348</v>
      </c>
      <c r="L998" t="s">
        <v>606</v>
      </c>
      <c r="M998">
        <v>0</v>
      </c>
      <c r="N998">
        <v>0.64</v>
      </c>
      <c r="O998" t="s">
        <v>927</v>
      </c>
    </row>
    <row r="999" spans="1:15" hidden="1" x14ac:dyDescent="0.35">
      <c r="A999" t="s">
        <v>917</v>
      </c>
      <c r="B999" t="s">
        <v>576</v>
      </c>
      <c r="C999" t="s">
        <v>575</v>
      </c>
      <c r="D999" t="s">
        <v>728</v>
      </c>
      <c r="E999" t="s">
        <v>618</v>
      </c>
      <c r="F999" t="s">
        <v>596</v>
      </c>
      <c r="G999" t="s">
        <v>729</v>
      </c>
      <c r="H999" t="s">
        <v>897</v>
      </c>
      <c r="I999" t="s">
        <v>64</v>
      </c>
      <c r="J999" t="s">
        <v>604</v>
      </c>
      <c r="K999" t="s">
        <v>348</v>
      </c>
      <c r="L999" t="s">
        <v>606</v>
      </c>
      <c r="M999">
        <v>0</v>
      </c>
      <c r="N999">
        <v>0.16</v>
      </c>
      <c r="O999" t="s">
        <v>927</v>
      </c>
    </row>
    <row r="1000" spans="1:15" hidden="1" x14ac:dyDescent="0.35">
      <c r="A1000" t="s">
        <v>917</v>
      </c>
      <c r="B1000" t="s">
        <v>576</v>
      </c>
      <c r="C1000" t="s">
        <v>575</v>
      </c>
      <c r="D1000" t="s">
        <v>728</v>
      </c>
      <c r="E1000" t="s">
        <v>618</v>
      </c>
      <c r="F1000" t="s">
        <v>596</v>
      </c>
      <c r="G1000" t="s">
        <v>729</v>
      </c>
      <c r="H1000" t="s">
        <v>895</v>
      </c>
      <c r="I1000" t="s">
        <v>34</v>
      </c>
      <c r="J1000" t="s">
        <v>600</v>
      </c>
      <c r="K1000" t="s">
        <v>348</v>
      </c>
      <c r="L1000" t="s">
        <v>606</v>
      </c>
      <c r="M1000">
        <v>0</v>
      </c>
      <c r="N1000">
        <v>0.32</v>
      </c>
      <c r="O1000" t="s">
        <v>927</v>
      </c>
    </row>
    <row r="1001" spans="1:15" hidden="1" x14ac:dyDescent="0.35">
      <c r="A1001" t="s">
        <v>917</v>
      </c>
      <c r="B1001" t="s">
        <v>576</v>
      </c>
      <c r="C1001" t="s">
        <v>575</v>
      </c>
      <c r="D1001" t="s">
        <v>728</v>
      </c>
      <c r="E1001" t="s">
        <v>618</v>
      </c>
      <c r="F1001" t="s">
        <v>597</v>
      </c>
      <c r="G1001" t="s">
        <v>731</v>
      </c>
      <c r="H1001" t="s">
        <v>898</v>
      </c>
      <c r="I1001" t="s">
        <v>130</v>
      </c>
      <c r="J1001" t="s">
        <v>294</v>
      </c>
      <c r="K1001" t="s">
        <v>348</v>
      </c>
      <c r="L1001" t="s">
        <v>606</v>
      </c>
      <c r="M1001">
        <v>0</v>
      </c>
      <c r="N1001">
        <v>0.16300000000000001</v>
      </c>
      <c r="O1001" t="s">
        <v>927</v>
      </c>
    </row>
    <row r="1002" spans="1:15" hidden="1" x14ac:dyDescent="0.35">
      <c r="A1002" t="s">
        <v>917</v>
      </c>
      <c r="B1002" t="s">
        <v>576</v>
      </c>
      <c r="C1002" t="s">
        <v>575</v>
      </c>
      <c r="D1002" t="s">
        <v>728</v>
      </c>
      <c r="E1002" t="s">
        <v>618</v>
      </c>
      <c r="F1002" t="s">
        <v>597</v>
      </c>
      <c r="G1002" t="s">
        <v>731</v>
      </c>
      <c r="H1002" t="s">
        <v>899</v>
      </c>
      <c r="I1002" t="s">
        <v>150</v>
      </c>
      <c r="J1002" t="s">
        <v>316</v>
      </c>
      <c r="K1002" t="s">
        <v>348</v>
      </c>
      <c r="L1002" t="s">
        <v>606</v>
      </c>
      <c r="M1002">
        <v>0</v>
      </c>
      <c r="N1002">
        <v>5.1999999999999998E-3</v>
      </c>
      <c r="O1002" t="s">
        <v>927</v>
      </c>
    </row>
    <row r="1003" spans="1:15" hidden="1" x14ac:dyDescent="0.35">
      <c r="A1003" t="s">
        <v>917</v>
      </c>
      <c r="B1003" t="s">
        <v>576</v>
      </c>
      <c r="C1003" t="s">
        <v>575</v>
      </c>
      <c r="D1003" t="s">
        <v>728</v>
      </c>
      <c r="E1003" t="s">
        <v>618</v>
      </c>
      <c r="F1003" t="s">
        <v>597</v>
      </c>
      <c r="G1003" t="s">
        <v>731</v>
      </c>
      <c r="H1003" t="s">
        <v>900</v>
      </c>
      <c r="I1003" t="s">
        <v>102</v>
      </c>
      <c r="J1003" t="s">
        <v>265</v>
      </c>
      <c r="K1003" t="s">
        <v>348</v>
      </c>
      <c r="L1003" t="s">
        <v>606</v>
      </c>
      <c r="M1003">
        <v>0</v>
      </c>
      <c r="N1003">
        <v>0.14000000000000001</v>
      </c>
      <c r="O1003" t="s">
        <v>927</v>
      </c>
    </row>
    <row r="1004" spans="1:15" hidden="1" x14ac:dyDescent="0.35">
      <c r="A1004" t="s">
        <v>917</v>
      </c>
      <c r="B1004" t="s">
        <v>576</v>
      </c>
      <c r="C1004" t="s">
        <v>575</v>
      </c>
      <c r="D1004" t="s">
        <v>728</v>
      </c>
      <c r="E1004" t="s">
        <v>618</v>
      </c>
      <c r="F1004" t="s">
        <v>597</v>
      </c>
      <c r="G1004" t="s">
        <v>731</v>
      </c>
      <c r="H1004" t="s">
        <v>901</v>
      </c>
      <c r="I1004" t="s">
        <v>90</v>
      </c>
      <c r="J1004" t="s">
        <v>252</v>
      </c>
      <c r="K1004" t="s">
        <v>348</v>
      </c>
      <c r="L1004" t="s">
        <v>606</v>
      </c>
      <c r="M1004">
        <v>0</v>
      </c>
      <c r="N1004">
        <v>6.0000000000000001E-3</v>
      </c>
      <c r="O1004" t="s">
        <v>927</v>
      </c>
    </row>
    <row r="1005" spans="1:15" hidden="1" x14ac:dyDescent="0.35">
      <c r="A1005" t="s">
        <v>918</v>
      </c>
      <c r="B1005" t="s">
        <v>583</v>
      </c>
      <c r="C1005" t="s">
        <v>919</v>
      </c>
      <c r="D1005" t="s">
        <v>728</v>
      </c>
      <c r="E1005" t="s">
        <v>618</v>
      </c>
      <c r="F1005" t="s">
        <v>596</v>
      </c>
      <c r="G1005" t="s">
        <v>729</v>
      </c>
      <c r="H1005" t="s">
        <v>730</v>
      </c>
      <c r="I1005" t="s">
        <v>20</v>
      </c>
      <c r="J1005" t="s">
        <v>189</v>
      </c>
      <c r="K1005" t="s">
        <v>348</v>
      </c>
      <c r="L1005" t="s">
        <v>606</v>
      </c>
      <c r="M1005">
        <v>0</v>
      </c>
      <c r="N1005">
        <v>0.08</v>
      </c>
      <c r="O1005" t="s">
        <v>927</v>
      </c>
    </row>
    <row r="1006" spans="1:15" hidden="1" x14ac:dyDescent="0.35">
      <c r="A1006" t="s">
        <v>918</v>
      </c>
      <c r="B1006" t="s">
        <v>583</v>
      </c>
      <c r="C1006" t="s">
        <v>919</v>
      </c>
      <c r="D1006" t="s">
        <v>728</v>
      </c>
      <c r="E1006" t="s">
        <v>618</v>
      </c>
      <c r="F1006" t="s">
        <v>597</v>
      </c>
      <c r="G1006" t="s">
        <v>731</v>
      </c>
      <c r="H1006" t="s">
        <v>732</v>
      </c>
      <c r="I1006" t="s">
        <v>80</v>
      </c>
      <c r="J1006" t="s">
        <v>242</v>
      </c>
      <c r="K1006" t="s">
        <v>348</v>
      </c>
      <c r="L1006" t="s">
        <v>606</v>
      </c>
      <c r="M1006">
        <v>0</v>
      </c>
      <c r="N1006">
        <v>8.7999999999999995E-2</v>
      </c>
      <c r="O1006" t="s">
        <v>927</v>
      </c>
    </row>
    <row r="1007" spans="1:15" hidden="1" x14ac:dyDescent="0.35">
      <c r="A1007" t="s">
        <v>918</v>
      </c>
      <c r="B1007" t="s">
        <v>583</v>
      </c>
      <c r="C1007" t="s">
        <v>919</v>
      </c>
      <c r="D1007" t="s">
        <v>728</v>
      </c>
      <c r="E1007" t="s">
        <v>618</v>
      </c>
      <c r="F1007" t="s">
        <v>597</v>
      </c>
      <c r="G1007" t="s">
        <v>731</v>
      </c>
      <c r="H1007" t="s">
        <v>733</v>
      </c>
      <c r="I1007" t="s">
        <v>734</v>
      </c>
      <c r="J1007" t="s">
        <v>317</v>
      </c>
      <c r="K1007" t="s">
        <v>348</v>
      </c>
      <c r="L1007" t="s">
        <v>606</v>
      </c>
      <c r="M1007">
        <v>0</v>
      </c>
      <c r="N1007">
        <v>8.3000000000000001E-3</v>
      </c>
      <c r="O1007" t="s">
        <v>927</v>
      </c>
    </row>
    <row r="1008" spans="1:15" hidden="1" x14ac:dyDescent="0.35">
      <c r="A1008" t="s">
        <v>918</v>
      </c>
      <c r="B1008" t="s">
        <v>583</v>
      </c>
      <c r="C1008" t="s">
        <v>919</v>
      </c>
      <c r="D1008" t="s">
        <v>728</v>
      </c>
      <c r="E1008" t="s">
        <v>618</v>
      </c>
      <c r="F1008" t="s">
        <v>596</v>
      </c>
      <c r="G1008" t="s">
        <v>729</v>
      </c>
      <c r="H1008" t="s">
        <v>735</v>
      </c>
      <c r="I1008" t="s">
        <v>174</v>
      </c>
      <c r="J1008" t="s">
        <v>342</v>
      </c>
      <c r="K1008" t="s">
        <v>348</v>
      </c>
      <c r="L1008" t="s">
        <v>606</v>
      </c>
      <c r="M1008">
        <v>0</v>
      </c>
      <c r="N1008">
        <v>0.04</v>
      </c>
      <c r="O1008" t="s">
        <v>927</v>
      </c>
    </row>
    <row r="1009" spans="1:15" hidden="1" x14ac:dyDescent="0.35">
      <c r="A1009" t="s">
        <v>918</v>
      </c>
      <c r="B1009" t="s">
        <v>583</v>
      </c>
      <c r="C1009" t="s">
        <v>919</v>
      </c>
      <c r="D1009" t="s">
        <v>728</v>
      </c>
      <c r="E1009" t="s">
        <v>618</v>
      </c>
      <c r="F1009" t="s">
        <v>596</v>
      </c>
      <c r="G1009" t="s">
        <v>729</v>
      </c>
      <c r="H1009" t="s">
        <v>737</v>
      </c>
      <c r="I1009" t="s">
        <v>42</v>
      </c>
      <c r="J1009" t="s">
        <v>208</v>
      </c>
      <c r="K1009" t="s">
        <v>348</v>
      </c>
      <c r="L1009" t="s">
        <v>606</v>
      </c>
      <c r="M1009">
        <v>0</v>
      </c>
      <c r="N1009">
        <v>0.04</v>
      </c>
      <c r="O1009" t="s">
        <v>927</v>
      </c>
    </row>
    <row r="1010" spans="1:15" hidden="1" x14ac:dyDescent="0.35">
      <c r="A1010" t="s">
        <v>918</v>
      </c>
      <c r="B1010" t="s">
        <v>583</v>
      </c>
      <c r="C1010" t="s">
        <v>919</v>
      </c>
      <c r="D1010" t="s">
        <v>728</v>
      </c>
      <c r="E1010" t="s">
        <v>618</v>
      </c>
      <c r="F1010" t="s">
        <v>596</v>
      </c>
      <c r="G1010" t="s">
        <v>729</v>
      </c>
      <c r="H1010" t="s">
        <v>738</v>
      </c>
      <c r="I1010" t="s">
        <v>8</v>
      </c>
      <c r="J1010" t="s">
        <v>178</v>
      </c>
      <c r="K1010" t="s">
        <v>348</v>
      </c>
      <c r="L1010" t="s">
        <v>606</v>
      </c>
      <c r="M1010">
        <v>0</v>
      </c>
      <c r="N1010">
        <v>0.04</v>
      </c>
      <c r="O1010" t="s">
        <v>927</v>
      </c>
    </row>
    <row r="1011" spans="1:15" hidden="1" x14ac:dyDescent="0.35">
      <c r="A1011" t="s">
        <v>918</v>
      </c>
      <c r="B1011" t="s">
        <v>583</v>
      </c>
      <c r="C1011" t="s">
        <v>919</v>
      </c>
      <c r="D1011" t="s">
        <v>728</v>
      </c>
      <c r="E1011" t="s">
        <v>618</v>
      </c>
      <c r="F1011" t="s">
        <v>596</v>
      </c>
      <c r="G1011" t="s">
        <v>729</v>
      </c>
      <c r="H1011" t="s">
        <v>739</v>
      </c>
      <c r="I1011" t="s">
        <v>43</v>
      </c>
      <c r="J1011" t="s">
        <v>209</v>
      </c>
      <c r="K1011" t="s">
        <v>349</v>
      </c>
      <c r="L1011" t="s">
        <v>607</v>
      </c>
      <c r="M1011">
        <v>0.5</v>
      </c>
      <c r="N1011">
        <v>1.6</v>
      </c>
      <c r="O1011" t="s">
        <v>927</v>
      </c>
    </row>
    <row r="1012" spans="1:15" hidden="1" x14ac:dyDescent="0.35">
      <c r="A1012" t="s">
        <v>918</v>
      </c>
      <c r="B1012" t="s">
        <v>583</v>
      </c>
      <c r="C1012" t="s">
        <v>919</v>
      </c>
      <c r="D1012" t="s">
        <v>728</v>
      </c>
      <c r="E1012" t="s">
        <v>618</v>
      </c>
      <c r="F1012" t="s">
        <v>596</v>
      </c>
      <c r="G1012" t="s">
        <v>729</v>
      </c>
      <c r="H1012" t="s">
        <v>740</v>
      </c>
      <c r="I1012" t="s">
        <v>44</v>
      </c>
      <c r="J1012" t="s">
        <v>609</v>
      </c>
      <c r="K1012" t="s">
        <v>348</v>
      </c>
      <c r="L1012" t="s">
        <v>606</v>
      </c>
      <c r="M1012">
        <v>0</v>
      </c>
      <c r="N1012">
        <v>0.04</v>
      </c>
      <c r="O1012" t="s">
        <v>927</v>
      </c>
    </row>
    <row r="1013" spans="1:15" hidden="1" x14ac:dyDescent="0.35">
      <c r="A1013" t="s">
        <v>918</v>
      </c>
      <c r="B1013" t="s">
        <v>583</v>
      </c>
      <c r="C1013" t="s">
        <v>919</v>
      </c>
      <c r="D1013" t="s">
        <v>728</v>
      </c>
      <c r="E1013" t="s">
        <v>618</v>
      </c>
      <c r="F1013" t="s">
        <v>596</v>
      </c>
      <c r="G1013" t="s">
        <v>729</v>
      </c>
      <c r="H1013" t="s">
        <v>742</v>
      </c>
      <c r="I1013" t="s">
        <v>45</v>
      </c>
      <c r="J1013" t="s">
        <v>210</v>
      </c>
      <c r="K1013" t="s">
        <v>348</v>
      </c>
      <c r="L1013" t="s">
        <v>606</v>
      </c>
      <c r="M1013">
        <v>0</v>
      </c>
      <c r="N1013">
        <v>0.04</v>
      </c>
      <c r="O1013" t="s">
        <v>927</v>
      </c>
    </row>
    <row r="1014" spans="1:15" hidden="1" x14ac:dyDescent="0.35">
      <c r="A1014" t="s">
        <v>918</v>
      </c>
      <c r="B1014" t="s">
        <v>583</v>
      </c>
      <c r="C1014" t="s">
        <v>919</v>
      </c>
      <c r="D1014" t="s">
        <v>728</v>
      </c>
      <c r="E1014" t="s">
        <v>618</v>
      </c>
      <c r="F1014" t="s">
        <v>596</v>
      </c>
      <c r="G1014" t="s">
        <v>729</v>
      </c>
      <c r="H1014" t="s">
        <v>743</v>
      </c>
      <c r="I1014" t="s">
        <v>402</v>
      </c>
      <c r="J1014" t="s">
        <v>225</v>
      </c>
      <c r="K1014" t="s">
        <v>348</v>
      </c>
      <c r="L1014" t="s">
        <v>606</v>
      </c>
      <c r="M1014">
        <v>0</v>
      </c>
      <c r="N1014">
        <v>1.6</v>
      </c>
      <c r="O1014" t="s">
        <v>927</v>
      </c>
    </row>
    <row r="1015" spans="1:15" hidden="1" x14ac:dyDescent="0.35">
      <c r="A1015" t="s">
        <v>918</v>
      </c>
      <c r="B1015" t="s">
        <v>583</v>
      </c>
      <c r="C1015" t="s">
        <v>919</v>
      </c>
      <c r="D1015" t="s">
        <v>728</v>
      </c>
      <c r="E1015" t="s">
        <v>618</v>
      </c>
      <c r="F1015" t="s">
        <v>596</v>
      </c>
      <c r="G1015" t="s">
        <v>729</v>
      </c>
      <c r="H1015" t="s">
        <v>744</v>
      </c>
      <c r="I1015" t="s">
        <v>47</v>
      </c>
      <c r="J1015" t="s">
        <v>212</v>
      </c>
      <c r="K1015" t="s">
        <v>348</v>
      </c>
      <c r="L1015" t="s">
        <v>606</v>
      </c>
      <c r="M1015">
        <v>0</v>
      </c>
      <c r="N1015">
        <v>0.4</v>
      </c>
      <c r="O1015" t="s">
        <v>927</v>
      </c>
    </row>
    <row r="1016" spans="1:15" hidden="1" x14ac:dyDescent="0.35">
      <c r="A1016" t="s">
        <v>918</v>
      </c>
      <c r="B1016" t="s">
        <v>583</v>
      </c>
      <c r="C1016" t="s">
        <v>919</v>
      </c>
      <c r="D1016" t="s">
        <v>728</v>
      </c>
      <c r="E1016" t="s">
        <v>618</v>
      </c>
      <c r="F1016" t="s">
        <v>596</v>
      </c>
      <c r="G1016" t="s">
        <v>729</v>
      </c>
      <c r="H1016" t="s">
        <v>745</v>
      </c>
      <c r="I1016" t="s">
        <v>36</v>
      </c>
      <c r="J1016" t="s">
        <v>203</v>
      </c>
      <c r="K1016" t="s">
        <v>348</v>
      </c>
      <c r="L1016" t="s">
        <v>606</v>
      </c>
      <c r="M1016">
        <v>0</v>
      </c>
      <c r="N1016">
        <v>0.32</v>
      </c>
      <c r="O1016" t="s">
        <v>927</v>
      </c>
    </row>
    <row r="1017" spans="1:15" hidden="1" x14ac:dyDescent="0.35">
      <c r="A1017" t="s">
        <v>918</v>
      </c>
      <c r="B1017" t="s">
        <v>583</v>
      </c>
      <c r="C1017" t="s">
        <v>919</v>
      </c>
      <c r="D1017" t="s">
        <v>728</v>
      </c>
      <c r="E1017" t="s">
        <v>618</v>
      </c>
      <c r="F1017" t="s">
        <v>597</v>
      </c>
      <c r="G1017" t="s">
        <v>731</v>
      </c>
      <c r="H1017" t="s">
        <v>746</v>
      </c>
      <c r="I1017" t="s">
        <v>167</v>
      </c>
      <c r="J1017" t="s">
        <v>336</v>
      </c>
      <c r="K1017" t="s">
        <v>348</v>
      </c>
      <c r="L1017" t="s">
        <v>606</v>
      </c>
      <c r="M1017">
        <v>0</v>
      </c>
      <c r="N1017">
        <v>8.199999999999999E-3</v>
      </c>
      <c r="O1017" t="s">
        <v>927</v>
      </c>
    </row>
    <row r="1018" spans="1:15" hidden="1" x14ac:dyDescent="0.35">
      <c r="A1018" t="s">
        <v>918</v>
      </c>
      <c r="B1018" t="s">
        <v>583</v>
      </c>
      <c r="C1018" t="s">
        <v>919</v>
      </c>
      <c r="D1018" t="s">
        <v>728</v>
      </c>
      <c r="E1018" t="s">
        <v>618</v>
      </c>
      <c r="F1018" t="s">
        <v>597</v>
      </c>
      <c r="G1018" t="s">
        <v>731</v>
      </c>
      <c r="H1018" t="s">
        <v>747</v>
      </c>
      <c r="I1018" t="s">
        <v>72</v>
      </c>
      <c r="J1018" t="s">
        <v>234</v>
      </c>
      <c r="K1018" t="s">
        <v>349</v>
      </c>
      <c r="L1018" t="s">
        <v>607</v>
      </c>
      <c r="M1018">
        <v>4.3900000000000002E-2</v>
      </c>
      <c r="N1018">
        <v>0.02</v>
      </c>
      <c r="O1018" t="s">
        <v>927</v>
      </c>
    </row>
    <row r="1019" spans="1:15" hidden="1" x14ac:dyDescent="0.35">
      <c r="A1019" t="s">
        <v>918</v>
      </c>
      <c r="B1019" t="s">
        <v>583</v>
      </c>
      <c r="C1019" t="s">
        <v>919</v>
      </c>
      <c r="D1019" t="s">
        <v>728</v>
      </c>
      <c r="E1019" t="s">
        <v>618</v>
      </c>
      <c r="F1019" t="s">
        <v>596</v>
      </c>
      <c r="G1019" t="s">
        <v>729</v>
      </c>
      <c r="H1019" t="s">
        <v>748</v>
      </c>
      <c r="I1019" t="s">
        <v>48</v>
      </c>
      <c r="J1019" t="s">
        <v>213</v>
      </c>
      <c r="K1019" t="s">
        <v>348</v>
      </c>
      <c r="L1019" t="s">
        <v>606</v>
      </c>
      <c r="M1019">
        <v>0</v>
      </c>
      <c r="N1019">
        <v>0.4</v>
      </c>
      <c r="O1019" t="s">
        <v>927</v>
      </c>
    </row>
    <row r="1020" spans="1:15" hidden="1" x14ac:dyDescent="0.35">
      <c r="A1020" t="s">
        <v>918</v>
      </c>
      <c r="B1020" t="s">
        <v>583</v>
      </c>
      <c r="C1020" t="s">
        <v>919</v>
      </c>
      <c r="D1020" t="s">
        <v>728</v>
      </c>
      <c r="E1020" t="s">
        <v>618</v>
      </c>
      <c r="F1020" t="s">
        <v>596</v>
      </c>
      <c r="G1020" t="s">
        <v>729</v>
      </c>
      <c r="H1020" t="s">
        <v>749</v>
      </c>
      <c r="I1020" t="s">
        <v>49</v>
      </c>
      <c r="J1020" t="s">
        <v>709</v>
      </c>
      <c r="K1020" t="s">
        <v>348</v>
      </c>
      <c r="L1020" t="s">
        <v>606</v>
      </c>
      <c r="M1020">
        <v>0</v>
      </c>
      <c r="N1020">
        <v>0.04</v>
      </c>
      <c r="O1020" t="s">
        <v>927</v>
      </c>
    </row>
    <row r="1021" spans="1:15" hidden="1" x14ac:dyDescent="0.35">
      <c r="A1021" t="s">
        <v>918</v>
      </c>
      <c r="B1021" t="s">
        <v>583</v>
      </c>
      <c r="C1021" t="s">
        <v>919</v>
      </c>
      <c r="D1021" t="s">
        <v>728</v>
      </c>
      <c r="E1021" t="s">
        <v>618</v>
      </c>
      <c r="F1021" t="s">
        <v>597</v>
      </c>
      <c r="G1021" t="s">
        <v>731</v>
      </c>
      <c r="H1021" t="s">
        <v>750</v>
      </c>
      <c r="I1021" t="s">
        <v>110</v>
      </c>
      <c r="J1021" t="s">
        <v>274</v>
      </c>
      <c r="K1021" t="s">
        <v>348</v>
      </c>
      <c r="L1021" t="s">
        <v>606</v>
      </c>
      <c r="M1021">
        <v>0</v>
      </c>
      <c r="N1021">
        <v>2.1999999999999999E-2</v>
      </c>
      <c r="O1021" t="s">
        <v>927</v>
      </c>
    </row>
    <row r="1022" spans="1:15" hidden="1" x14ac:dyDescent="0.35">
      <c r="A1022" t="s">
        <v>918</v>
      </c>
      <c r="B1022" t="s">
        <v>583</v>
      </c>
      <c r="C1022" t="s">
        <v>919</v>
      </c>
      <c r="D1022" t="s">
        <v>728</v>
      </c>
      <c r="E1022" t="s">
        <v>618</v>
      </c>
      <c r="F1022" t="s">
        <v>597</v>
      </c>
      <c r="G1022" t="s">
        <v>731</v>
      </c>
      <c r="H1022" t="s">
        <v>751</v>
      </c>
      <c r="I1022" t="s">
        <v>73</v>
      </c>
      <c r="J1022" t="s">
        <v>235</v>
      </c>
      <c r="K1022" t="s">
        <v>348</v>
      </c>
      <c r="L1022" t="s">
        <v>606</v>
      </c>
      <c r="M1022">
        <v>0</v>
      </c>
      <c r="N1022">
        <v>6.7000000000000002E-3</v>
      </c>
      <c r="O1022" t="s">
        <v>927</v>
      </c>
    </row>
    <row r="1023" spans="1:15" hidden="1" x14ac:dyDescent="0.35">
      <c r="A1023" t="s">
        <v>918</v>
      </c>
      <c r="B1023" t="s">
        <v>583</v>
      </c>
      <c r="C1023" t="s">
        <v>919</v>
      </c>
      <c r="D1023" t="s">
        <v>728</v>
      </c>
      <c r="E1023" t="s">
        <v>618</v>
      </c>
      <c r="F1023" t="s">
        <v>597</v>
      </c>
      <c r="G1023" t="s">
        <v>731</v>
      </c>
      <c r="H1023" t="s">
        <v>752</v>
      </c>
      <c r="I1023" t="s">
        <v>168</v>
      </c>
      <c r="J1023" t="s">
        <v>337</v>
      </c>
      <c r="K1023" t="s">
        <v>348</v>
      </c>
      <c r="L1023" t="s">
        <v>606</v>
      </c>
      <c r="M1023">
        <v>0</v>
      </c>
      <c r="N1023">
        <v>2.1000000000000001E-2</v>
      </c>
      <c r="O1023" t="s">
        <v>927</v>
      </c>
    </row>
    <row r="1024" spans="1:15" hidden="1" x14ac:dyDescent="0.35">
      <c r="A1024" t="s">
        <v>918</v>
      </c>
      <c r="B1024" t="s">
        <v>583</v>
      </c>
      <c r="C1024" t="s">
        <v>919</v>
      </c>
      <c r="D1024" t="s">
        <v>728</v>
      </c>
      <c r="E1024" t="s">
        <v>618</v>
      </c>
      <c r="F1024" t="s">
        <v>597</v>
      </c>
      <c r="G1024" t="s">
        <v>731</v>
      </c>
      <c r="H1024" t="s">
        <v>753</v>
      </c>
      <c r="I1024" t="s">
        <v>140</v>
      </c>
      <c r="J1024" t="s">
        <v>306</v>
      </c>
      <c r="K1024" t="s">
        <v>348</v>
      </c>
      <c r="L1024" t="s">
        <v>606</v>
      </c>
      <c r="M1024">
        <v>0</v>
      </c>
      <c r="N1024">
        <v>3.6999999999999998E-2</v>
      </c>
      <c r="O1024" t="s">
        <v>927</v>
      </c>
    </row>
    <row r="1025" spans="1:15" hidden="1" x14ac:dyDescent="0.35">
      <c r="A1025" t="s">
        <v>918</v>
      </c>
      <c r="B1025" t="s">
        <v>583</v>
      </c>
      <c r="C1025" t="s">
        <v>919</v>
      </c>
      <c r="D1025" t="s">
        <v>728</v>
      </c>
      <c r="E1025" t="s">
        <v>618</v>
      </c>
      <c r="F1025" t="s">
        <v>597</v>
      </c>
      <c r="G1025" t="s">
        <v>731</v>
      </c>
      <c r="H1025" t="s">
        <v>754</v>
      </c>
      <c r="I1025" t="s">
        <v>93</v>
      </c>
      <c r="J1025" t="s">
        <v>256</v>
      </c>
      <c r="K1025" t="s">
        <v>348</v>
      </c>
      <c r="L1025" t="s">
        <v>606</v>
      </c>
      <c r="M1025">
        <v>0</v>
      </c>
      <c r="N1025">
        <v>8.0999999999999996E-3</v>
      </c>
      <c r="O1025" t="s">
        <v>927</v>
      </c>
    </row>
    <row r="1026" spans="1:15" hidden="1" x14ac:dyDescent="0.35">
      <c r="A1026" t="s">
        <v>918</v>
      </c>
      <c r="B1026" t="s">
        <v>583</v>
      </c>
      <c r="C1026" t="s">
        <v>919</v>
      </c>
      <c r="D1026" t="s">
        <v>728</v>
      </c>
      <c r="E1026" t="s">
        <v>618</v>
      </c>
      <c r="F1026" t="s">
        <v>596</v>
      </c>
      <c r="G1026" t="s">
        <v>729</v>
      </c>
      <c r="H1026" t="s">
        <v>755</v>
      </c>
      <c r="I1026" t="s">
        <v>12</v>
      </c>
      <c r="J1026" t="s">
        <v>182</v>
      </c>
      <c r="K1026" t="s">
        <v>348</v>
      </c>
      <c r="L1026" t="s">
        <v>606</v>
      </c>
      <c r="M1026">
        <v>0</v>
      </c>
      <c r="N1026">
        <v>0.02</v>
      </c>
      <c r="O1026" t="s">
        <v>927</v>
      </c>
    </row>
    <row r="1027" spans="1:15" hidden="1" x14ac:dyDescent="0.35">
      <c r="A1027" t="s">
        <v>918</v>
      </c>
      <c r="B1027" t="s">
        <v>583</v>
      </c>
      <c r="C1027" t="s">
        <v>919</v>
      </c>
      <c r="D1027" t="s">
        <v>728</v>
      </c>
      <c r="E1027" t="s">
        <v>618</v>
      </c>
      <c r="F1027" t="s">
        <v>596</v>
      </c>
      <c r="G1027" t="s">
        <v>729</v>
      </c>
      <c r="H1027" t="s">
        <v>756</v>
      </c>
      <c r="I1027" t="s">
        <v>50</v>
      </c>
      <c r="J1027" t="s">
        <v>601</v>
      </c>
      <c r="K1027" t="s">
        <v>349</v>
      </c>
      <c r="L1027" t="s">
        <v>607</v>
      </c>
      <c r="M1027">
        <v>0.38</v>
      </c>
      <c r="N1027">
        <v>0.04</v>
      </c>
      <c r="O1027" t="s">
        <v>927</v>
      </c>
    </row>
    <row r="1028" spans="1:15" hidden="1" x14ac:dyDescent="0.35">
      <c r="A1028" t="s">
        <v>918</v>
      </c>
      <c r="B1028" t="s">
        <v>583</v>
      </c>
      <c r="C1028" t="s">
        <v>919</v>
      </c>
      <c r="D1028" t="s">
        <v>728</v>
      </c>
      <c r="E1028" t="s">
        <v>618</v>
      </c>
      <c r="F1028" t="s">
        <v>597</v>
      </c>
      <c r="G1028" t="s">
        <v>731</v>
      </c>
      <c r="H1028" t="s">
        <v>757</v>
      </c>
      <c r="I1028" t="s">
        <v>105</v>
      </c>
      <c r="J1028" t="s">
        <v>268</v>
      </c>
      <c r="K1028" t="s">
        <v>348</v>
      </c>
      <c r="L1028" t="s">
        <v>606</v>
      </c>
      <c r="M1028">
        <v>0</v>
      </c>
      <c r="N1028">
        <v>0.11600000000000001</v>
      </c>
      <c r="O1028" t="s">
        <v>927</v>
      </c>
    </row>
    <row r="1029" spans="1:15" hidden="1" x14ac:dyDescent="0.35">
      <c r="A1029" t="s">
        <v>918</v>
      </c>
      <c r="B1029" t="s">
        <v>583</v>
      </c>
      <c r="C1029" t="s">
        <v>919</v>
      </c>
      <c r="D1029" t="s">
        <v>728</v>
      </c>
      <c r="E1029" t="s">
        <v>618</v>
      </c>
      <c r="F1029" t="s">
        <v>597</v>
      </c>
      <c r="G1029" t="s">
        <v>731</v>
      </c>
      <c r="H1029" t="s">
        <v>758</v>
      </c>
      <c r="I1029" t="s">
        <v>125</v>
      </c>
      <c r="J1029" t="s">
        <v>289</v>
      </c>
      <c r="K1029" t="s">
        <v>348</v>
      </c>
      <c r="L1029" t="s">
        <v>606</v>
      </c>
      <c r="M1029">
        <v>0</v>
      </c>
      <c r="N1029">
        <v>1.2999999999999999E-2</v>
      </c>
      <c r="O1029" t="s">
        <v>927</v>
      </c>
    </row>
    <row r="1030" spans="1:15" hidden="1" x14ac:dyDescent="0.35">
      <c r="A1030" t="s">
        <v>918</v>
      </c>
      <c r="B1030" t="s">
        <v>583</v>
      </c>
      <c r="C1030" t="s">
        <v>919</v>
      </c>
      <c r="D1030" t="s">
        <v>728</v>
      </c>
      <c r="E1030" t="s">
        <v>618</v>
      </c>
      <c r="F1030" t="s">
        <v>597</v>
      </c>
      <c r="G1030" t="s">
        <v>731</v>
      </c>
      <c r="H1030" t="s">
        <v>759</v>
      </c>
      <c r="I1030" t="s">
        <v>28</v>
      </c>
      <c r="J1030" t="s">
        <v>196</v>
      </c>
      <c r="K1030" t="s">
        <v>349</v>
      </c>
      <c r="M1030">
        <v>0.10285</v>
      </c>
      <c r="N1030">
        <v>1.9E-2</v>
      </c>
      <c r="O1030" t="s">
        <v>927</v>
      </c>
    </row>
    <row r="1031" spans="1:15" hidden="1" x14ac:dyDescent="0.35">
      <c r="A1031" t="s">
        <v>918</v>
      </c>
      <c r="B1031" t="s">
        <v>583</v>
      </c>
      <c r="C1031" t="s">
        <v>919</v>
      </c>
      <c r="D1031" t="s">
        <v>728</v>
      </c>
      <c r="E1031" t="s">
        <v>618</v>
      </c>
      <c r="F1031" t="s">
        <v>596</v>
      </c>
      <c r="G1031" t="s">
        <v>729</v>
      </c>
      <c r="H1031" t="s">
        <v>760</v>
      </c>
      <c r="I1031" t="s">
        <v>69</v>
      </c>
      <c r="J1031" t="s">
        <v>761</v>
      </c>
      <c r="K1031" t="s">
        <v>348</v>
      </c>
      <c r="L1031" t="s">
        <v>606</v>
      </c>
      <c r="M1031">
        <v>0</v>
      </c>
      <c r="N1031">
        <v>0.04</v>
      </c>
      <c r="O1031" t="s">
        <v>927</v>
      </c>
    </row>
    <row r="1032" spans="1:15" hidden="1" x14ac:dyDescent="0.35">
      <c r="A1032" t="s">
        <v>918</v>
      </c>
      <c r="B1032" t="s">
        <v>583</v>
      </c>
      <c r="C1032" t="s">
        <v>919</v>
      </c>
      <c r="D1032" t="s">
        <v>728</v>
      </c>
      <c r="E1032" t="s">
        <v>618</v>
      </c>
      <c r="F1032" t="s">
        <v>596</v>
      </c>
      <c r="G1032" t="s">
        <v>729</v>
      </c>
      <c r="H1032" t="s">
        <v>762</v>
      </c>
      <c r="I1032" t="s">
        <v>13</v>
      </c>
      <c r="J1032" t="s">
        <v>183</v>
      </c>
      <c r="K1032" t="s">
        <v>349</v>
      </c>
      <c r="M1032">
        <v>0.09</v>
      </c>
      <c r="N1032">
        <v>0.02</v>
      </c>
      <c r="O1032" t="s">
        <v>927</v>
      </c>
    </row>
    <row r="1033" spans="1:15" hidden="1" x14ac:dyDescent="0.35">
      <c r="A1033" t="s">
        <v>918</v>
      </c>
      <c r="B1033" t="s">
        <v>583</v>
      </c>
      <c r="C1033" t="s">
        <v>919</v>
      </c>
      <c r="D1033" t="s">
        <v>728</v>
      </c>
      <c r="E1033" t="s">
        <v>618</v>
      </c>
      <c r="F1033" t="s">
        <v>596</v>
      </c>
      <c r="G1033" t="s">
        <v>729</v>
      </c>
      <c r="H1033" t="s">
        <v>763</v>
      </c>
      <c r="I1033" t="s">
        <v>51</v>
      </c>
      <c r="J1033" t="s">
        <v>214</v>
      </c>
      <c r="K1033" t="s">
        <v>348</v>
      </c>
      <c r="L1033" t="s">
        <v>606</v>
      </c>
      <c r="M1033">
        <v>0</v>
      </c>
      <c r="N1033">
        <v>0.08</v>
      </c>
      <c r="O1033" t="s">
        <v>927</v>
      </c>
    </row>
    <row r="1034" spans="1:15" hidden="1" x14ac:dyDescent="0.35">
      <c r="A1034" t="s">
        <v>918</v>
      </c>
      <c r="B1034" t="s">
        <v>583</v>
      </c>
      <c r="C1034" t="s">
        <v>919</v>
      </c>
      <c r="D1034" t="s">
        <v>728</v>
      </c>
      <c r="E1034" t="s">
        <v>618</v>
      </c>
      <c r="F1034" t="s">
        <v>597</v>
      </c>
      <c r="G1034" t="s">
        <v>731</v>
      </c>
      <c r="H1034" t="s">
        <v>764</v>
      </c>
      <c r="I1034" t="s">
        <v>151</v>
      </c>
      <c r="J1034" t="s">
        <v>319</v>
      </c>
      <c r="K1034" t="s">
        <v>348</v>
      </c>
      <c r="L1034" t="s">
        <v>606</v>
      </c>
      <c r="M1034">
        <v>0</v>
      </c>
      <c r="N1034">
        <v>4.3999999999999997E-2</v>
      </c>
      <c r="O1034" t="s">
        <v>927</v>
      </c>
    </row>
    <row r="1035" spans="1:15" hidden="1" x14ac:dyDescent="0.35">
      <c r="A1035" t="s">
        <v>918</v>
      </c>
      <c r="B1035" t="s">
        <v>583</v>
      </c>
      <c r="C1035" t="s">
        <v>919</v>
      </c>
      <c r="D1035" t="s">
        <v>728</v>
      </c>
      <c r="E1035" t="s">
        <v>618</v>
      </c>
      <c r="F1035" t="s">
        <v>597</v>
      </c>
      <c r="G1035" t="s">
        <v>731</v>
      </c>
      <c r="H1035" t="s">
        <v>765</v>
      </c>
      <c r="I1035" t="s">
        <v>111</v>
      </c>
      <c r="J1035" t="s">
        <v>275</v>
      </c>
      <c r="K1035" t="s">
        <v>348</v>
      </c>
      <c r="L1035" t="s">
        <v>606</v>
      </c>
      <c r="M1035">
        <v>0</v>
      </c>
      <c r="N1035">
        <v>0.114</v>
      </c>
      <c r="O1035" t="s">
        <v>927</v>
      </c>
    </row>
    <row r="1036" spans="1:15" hidden="1" x14ac:dyDescent="0.35">
      <c r="A1036" t="s">
        <v>918</v>
      </c>
      <c r="B1036" t="s">
        <v>583</v>
      </c>
      <c r="C1036" t="s">
        <v>919</v>
      </c>
      <c r="D1036" t="s">
        <v>728</v>
      </c>
      <c r="E1036" t="s">
        <v>618</v>
      </c>
      <c r="F1036" t="s">
        <v>596</v>
      </c>
      <c r="G1036" t="s">
        <v>729</v>
      </c>
      <c r="H1036" t="s">
        <v>766</v>
      </c>
      <c r="I1036" t="s">
        <v>52</v>
      </c>
      <c r="J1036" t="s">
        <v>215</v>
      </c>
      <c r="K1036" t="s">
        <v>349</v>
      </c>
      <c r="L1036" t="s">
        <v>607</v>
      </c>
      <c r="M1036">
        <v>2.7</v>
      </c>
      <c r="N1036">
        <v>4.8</v>
      </c>
      <c r="O1036" t="s">
        <v>927</v>
      </c>
    </row>
    <row r="1037" spans="1:15" hidden="1" x14ac:dyDescent="0.35">
      <c r="A1037" t="s">
        <v>918</v>
      </c>
      <c r="B1037" t="s">
        <v>583</v>
      </c>
      <c r="C1037" t="s">
        <v>919</v>
      </c>
      <c r="D1037" t="s">
        <v>728</v>
      </c>
      <c r="E1037" t="s">
        <v>618</v>
      </c>
      <c r="F1037" t="s">
        <v>596</v>
      </c>
      <c r="G1037" t="s">
        <v>729</v>
      </c>
      <c r="H1037" t="s">
        <v>767</v>
      </c>
      <c r="I1037" t="s">
        <v>39</v>
      </c>
      <c r="J1037" t="s">
        <v>205</v>
      </c>
      <c r="K1037" t="s">
        <v>349</v>
      </c>
      <c r="L1037" t="s">
        <v>607</v>
      </c>
      <c r="M1037">
        <v>0.8</v>
      </c>
      <c r="N1037">
        <v>3.4</v>
      </c>
      <c r="O1037" t="s">
        <v>927</v>
      </c>
    </row>
    <row r="1038" spans="1:15" hidden="1" x14ac:dyDescent="0.35">
      <c r="A1038" t="s">
        <v>918</v>
      </c>
      <c r="B1038" t="s">
        <v>583</v>
      </c>
      <c r="C1038" t="s">
        <v>919</v>
      </c>
      <c r="D1038" t="s">
        <v>728</v>
      </c>
      <c r="E1038" t="s">
        <v>618</v>
      </c>
      <c r="F1038" t="s">
        <v>596</v>
      </c>
      <c r="G1038" t="s">
        <v>729</v>
      </c>
      <c r="H1038" t="s">
        <v>769</v>
      </c>
      <c r="I1038" t="s">
        <v>10</v>
      </c>
      <c r="J1038" t="s">
        <v>180</v>
      </c>
      <c r="K1038" t="s">
        <v>348</v>
      </c>
      <c r="L1038" t="s">
        <v>606</v>
      </c>
      <c r="M1038">
        <v>0</v>
      </c>
      <c r="N1038">
        <v>0.16</v>
      </c>
      <c r="O1038" t="s">
        <v>927</v>
      </c>
    </row>
    <row r="1039" spans="1:15" hidden="1" x14ac:dyDescent="0.35">
      <c r="A1039" t="s">
        <v>918</v>
      </c>
      <c r="B1039" t="s">
        <v>583</v>
      </c>
      <c r="C1039" t="s">
        <v>919</v>
      </c>
      <c r="D1039" t="s">
        <v>728</v>
      </c>
      <c r="E1039" t="s">
        <v>618</v>
      </c>
      <c r="F1039" t="s">
        <v>597</v>
      </c>
      <c r="G1039" t="s">
        <v>731</v>
      </c>
      <c r="H1039" t="s">
        <v>770</v>
      </c>
      <c r="I1039" t="s">
        <v>74</v>
      </c>
      <c r="J1039" t="s">
        <v>236</v>
      </c>
      <c r="K1039" t="s">
        <v>348</v>
      </c>
      <c r="L1039" t="s">
        <v>606</v>
      </c>
      <c r="M1039">
        <v>0</v>
      </c>
      <c r="N1039">
        <v>1.7999999999999999E-2</v>
      </c>
      <c r="O1039" t="s">
        <v>927</v>
      </c>
    </row>
    <row r="1040" spans="1:15" hidden="1" x14ac:dyDescent="0.35">
      <c r="A1040" t="s">
        <v>918</v>
      </c>
      <c r="B1040" t="s">
        <v>583</v>
      </c>
      <c r="C1040" t="s">
        <v>919</v>
      </c>
      <c r="D1040" t="s">
        <v>728</v>
      </c>
      <c r="E1040" t="s">
        <v>618</v>
      </c>
      <c r="F1040" t="s">
        <v>597</v>
      </c>
      <c r="G1040" t="s">
        <v>731</v>
      </c>
      <c r="H1040" t="s">
        <v>771</v>
      </c>
      <c r="I1040" t="s">
        <v>75</v>
      </c>
      <c r="J1040" t="s">
        <v>237</v>
      </c>
      <c r="K1040" t="s">
        <v>349</v>
      </c>
      <c r="L1040" t="s">
        <v>607</v>
      </c>
      <c r="M1040">
        <v>0.18859999999999999</v>
      </c>
      <c r="N1040">
        <v>9.0999999999999998E-2</v>
      </c>
      <c r="O1040" t="s">
        <v>927</v>
      </c>
    </row>
    <row r="1041" spans="1:15" hidden="1" x14ac:dyDescent="0.35">
      <c r="A1041" t="s">
        <v>918</v>
      </c>
      <c r="B1041" t="s">
        <v>583</v>
      </c>
      <c r="C1041" t="s">
        <v>919</v>
      </c>
      <c r="D1041" t="s">
        <v>728</v>
      </c>
      <c r="E1041" t="s">
        <v>618</v>
      </c>
      <c r="F1041" t="s">
        <v>596</v>
      </c>
      <c r="G1041" t="s">
        <v>729</v>
      </c>
      <c r="H1041" t="s">
        <v>772</v>
      </c>
      <c r="I1041" t="s">
        <v>54</v>
      </c>
      <c r="J1041" t="s">
        <v>217</v>
      </c>
      <c r="K1041" t="s">
        <v>349</v>
      </c>
      <c r="M1041">
        <v>0.04</v>
      </c>
      <c r="N1041">
        <v>0.08</v>
      </c>
      <c r="O1041" t="s">
        <v>927</v>
      </c>
    </row>
    <row r="1042" spans="1:15" hidden="1" x14ac:dyDescent="0.35">
      <c r="A1042" t="s">
        <v>918</v>
      </c>
      <c r="B1042" t="s">
        <v>583</v>
      </c>
      <c r="C1042" t="s">
        <v>919</v>
      </c>
      <c r="D1042" t="s">
        <v>728</v>
      </c>
      <c r="E1042" t="s">
        <v>618</v>
      </c>
      <c r="F1042" t="s">
        <v>597</v>
      </c>
      <c r="G1042" t="s">
        <v>731</v>
      </c>
      <c r="H1042" t="s">
        <v>773</v>
      </c>
      <c r="I1042" t="s">
        <v>76</v>
      </c>
      <c r="J1042" t="s">
        <v>238</v>
      </c>
      <c r="K1042" t="s">
        <v>348</v>
      </c>
      <c r="L1042" t="s">
        <v>606</v>
      </c>
      <c r="M1042">
        <v>0</v>
      </c>
      <c r="N1042">
        <v>1.0999999999999999E-2</v>
      </c>
      <c r="O1042" t="s">
        <v>927</v>
      </c>
    </row>
    <row r="1043" spans="1:15" hidden="1" x14ac:dyDescent="0.35">
      <c r="A1043" t="s">
        <v>918</v>
      </c>
      <c r="B1043" t="s">
        <v>583</v>
      </c>
      <c r="C1043" t="s">
        <v>919</v>
      </c>
      <c r="D1043" t="s">
        <v>728</v>
      </c>
      <c r="E1043" t="s">
        <v>618</v>
      </c>
      <c r="F1043" t="s">
        <v>596</v>
      </c>
      <c r="G1043" t="s">
        <v>729</v>
      </c>
      <c r="H1043" t="s">
        <v>774</v>
      </c>
      <c r="I1043" t="s">
        <v>29</v>
      </c>
      <c r="J1043" t="s">
        <v>197</v>
      </c>
      <c r="K1043" t="s">
        <v>348</v>
      </c>
      <c r="L1043" t="s">
        <v>606</v>
      </c>
      <c r="M1043">
        <v>0</v>
      </c>
      <c r="N1043">
        <v>0.06</v>
      </c>
      <c r="O1043" t="s">
        <v>927</v>
      </c>
    </row>
    <row r="1044" spans="1:15" hidden="1" x14ac:dyDescent="0.35">
      <c r="A1044" t="s">
        <v>918</v>
      </c>
      <c r="B1044" t="s">
        <v>583</v>
      </c>
      <c r="C1044" t="s">
        <v>919</v>
      </c>
      <c r="D1044" t="s">
        <v>728</v>
      </c>
      <c r="E1044" t="s">
        <v>618</v>
      </c>
      <c r="F1044" t="s">
        <v>596</v>
      </c>
      <c r="G1044" t="s">
        <v>729</v>
      </c>
      <c r="H1044" t="s">
        <v>775</v>
      </c>
      <c r="I1044" t="s">
        <v>173</v>
      </c>
      <c r="J1044" t="s">
        <v>341</v>
      </c>
      <c r="K1044" t="s">
        <v>349</v>
      </c>
      <c r="M1044">
        <v>7.1999999999999995E-2</v>
      </c>
      <c r="N1044">
        <v>0.02</v>
      </c>
      <c r="O1044" t="s">
        <v>927</v>
      </c>
    </row>
    <row r="1045" spans="1:15" hidden="1" x14ac:dyDescent="0.35">
      <c r="A1045" t="s">
        <v>918</v>
      </c>
      <c r="B1045" t="s">
        <v>583</v>
      </c>
      <c r="C1045" t="s">
        <v>919</v>
      </c>
      <c r="D1045" t="s">
        <v>728</v>
      </c>
      <c r="E1045" t="s">
        <v>618</v>
      </c>
      <c r="F1045" t="s">
        <v>597</v>
      </c>
      <c r="G1045" t="s">
        <v>731</v>
      </c>
      <c r="H1045" t="s">
        <v>776</v>
      </c>
      <c r="I1045" t="s">
        <v>121</v>
      </c>
      <c r="J1045" t="s">
        <v>285</v>
      </c>
      <c r="K1045" t="s">
        <v>348</v>
      </c>
      <c r="L1045" t="s">
        <v>606</v>
      </c>
      <c r="M1045">
        <v>0</v>
      </c>
      <c r="N1045">
        <v>0.05</v>
      </c>
      <c r="O1045" t="s">
        <v>927</v>
      </c>
    </row>
    <row r="1046" spans="1:15" hidden="1" x14ac:dyDescent="0.35">
      <c r="A1046" t="s">
        <v>918</v>
      </c>
      <c r="B1046" t="s">
        <v>583</v>
      </c>
      <c r="C1046" t="s">
        <v>919</v>
      </c>
      <c r="D1046" t="s">
        <v>728</v>
      </c>
      <c r="E1046" t="s">
        <v>618</v>
      </c>
      <c r="F1046" t="s">
        <v>597</v>
      </c>
      <c r="G1046" t="s">
        <v>731</v>
      </c>
      <c r="H1046" t="s">
        <v>777</v>
      </c>
      <c r="I1046" t="s">
        <v>120</v>
      </c>
      <c r="J1046" t="s">
        <v>284</v>
      </c>
      <c r="K1046" t="s">
        <v>348</v>
      </c>
      <c r="L1046" t="s">
        <v>606</v>
      </c>
      <c r="M1046">
        <v>0</v>
      </c>
      <c r="N1046">
        <v>0.08</v>
      </c>
      <c r="O1046" t="s">
        <v>927</v>
      </c>
    </row>
    <row r="1047" spans="1:15" hidden="1" x14ac:dyDescent="0.35">
      <c r="A1047" t="s">
        <v>918</v>
      </c>
      <c r="B1047" t="s">
        <v>583</v>
      </c>
      <c r="C1047" t="s">
        <v>919</v>
      </c>
      <c r="D1047" t="s">
        <v>728</v>
      </c>
      <c r="E1047" t="s">
        <v>618</v>
      </c>
      <c r="F1047" t="s">
        <v>596</v>
      </c>
      <c r="G1047" t="s">
        <v>729</v>
      </c>
      <c r="H1047" t="s">
        <v>778</v>
      </c>
      <c r="I1047" t="s">
        <v>23</v>
      </c>
      <c r="J1047" t="s">
        <v>192</v>
      </c>
      <c r="K1047" t="s">
        <v>348</v>
      </c>
      <c r="L1047" t="s">
        <v>606</v>
      </c>
      <c r="M1047">
        <v>0</v>
      </c>
      <c r="N1047">
        <v>0.12</v>
      </c>
      <c r="O1047" t="s">
        <v>927</v>
      </c>
    </row>
    <row r="1048" spans="1:15" hidden="1" x14ac:dyDescent="0.35">
      <c r="A1048" t="s">
        <v>918</v>
      </c>
      <c r="B1048" t="s">
        <v>583</v>
      </c>
      <c r="C1048" t="s">
        <v>919</v>
      </c>
      <c r="D1048" t="s">
        <v>728</v>
      </c>
      <c r="E1048" t="s">
        <v>618</v>
      </c>
      <c r="F1048" t="s">
        <v>596</v>
      </c>
      <c r="G1048" t="s">
        <v>729</v>
      </c>
      <c r="H1048" t="s">
        <v>779</v>
      </c>
      <c r="I1048" t="s">
        <v>55</v>
      </c>
      <c r="J1048" t="s">
        <v>218</v>
      </c>
      <c r="K1048" t="s">
        <v>349</v>
      </c>
      <c r="L1048" t="s">
        <v>607</v>
      </c>
      <c r="M1048">
        <v>1.5</v>
      </c>
      <c r="N1048">
        <v>1.6</v>
      </c>
      <c r="O1048" t="s">
        <v>927</v>
      </c>
    </row>
    <row r="1049" spans="1:15" hidden="1" x14ac:dyDescent="0.35">
      <c r="A1049" t="s">
        <v>918</v>
      </c>
      <c r="B1049" t="s">
        <v>583</v>
      </c>
      <c r="C1049" t="s">
        <v>919</v>
      </c>
      <c r="D1049" t="s">
        <v>728</v>
      </c>
      <c r="E1049" t="s">
        <v>618</v>
      </c>
      <c r="F1049" t="s">
        <v>597</v>
      </c>
      <c r="G1049" t="s">
        <v>731</v>
      </c>
      <c r="H1049" t="s">
        <v>780</v>
      </c>
      <c r="I1049" t="s">
        <v>77</v>
      </c>
      <c r="J1049" t="s">
        <v>239</v>
      </c>
      <c r="K1049" t="s">
        <v>348</v>
      </c>
      <c r="L1049" t="s">
        <v>606</v>
      </c>
      <c r="M1049">
        <v>0</v>
      </c>
      <c r="N1049">
        <v>0.08</v>
      </c>
      <c r="O1049" t="s">
        <v>927</v>
      </c>
    </row>
    <row r="1050" spans="1:15" hidden="1" x14ac:dyDescent="0.35">
      <c r="A1050" t="s">
        <v>918</v>
      </c>
      <c r="B1050" t="s">
        <v>583</v>
      </c>
      <c r="C1050" t="s">
        <v>919</v>
      </c>
      <c r="D1050" t="s">
        <v>728</v>
      </c>
      <c r="E1050" t="s">
        <v>618</v>
      </c>
      <c r="F1050" t="s">
        <v>597</v>
      </c>
      <c r="G1050" t="s">
        <v>731</v>
      </c>
      <c r="H1050" t="s">
        <v>781</v>
      </c>
      <c r="I1050" t="s">
        <v>128</v>
      </c>
      <c r="J1050" t="s">
        <v>292</v>
      </c>
      <c r="K1050" t="s">
        <v>348</v>
      </c>
      <c r="L1050" t="s">
        <v>606</v>
      </c>
      <c r="M1050">
        <v>0</v>
      </c>
      <c r="N1050">
        <v>0.02</v>
      </c>
      <c r="O1050" t="s">
        <v>927</v>
      </c>
    </row>
    <row r="1051" spans="1:15" hidden="1" x14ac:dyDescent="0.35">
      <c r="A1051" t="s">
        <v>918</v>
      </c>
      <c r="B1051" t="s">
        <v>583</v>
      </c>
      <c r="C1051" t="s">
        <v>919</v>
      </c>
      <c r="D1051" t="s">
        <v>728</v>
      </c>
      <c r="E1051" t="s">
        <v>618</v>
      </c>
      <c r="F1051" t="s">
        <v>597</v>
      </c>
      <c r="G1051" t="s">
        <v>731</v>
      </c>
      <c r="H1051" t="s">
        <v>782</v>
      </c>
      <c r="I1051" t="s">
        <v>137</v>
      </c>
      <c r="J1051" t="s">
        <v>303</v>
      </c>
      <c r="K1051" t="s">
        <v>348</v>
      </c>
      <c r="L1051" t="s">
        <v>606</v>
      </c>
      <c r="M1051">
        <v>0</v>
      </c>
      <c r="N1051">
        <v>6.0999999999999999E-2</v>
      </c>
      <c r="O1051" t="s">
        <v>927</v>
      </c>
    </row>
    <row r="1052" spans="1:15" hidden="1" x14ac:dyDescent="0.35">
      <c r="A1052" t="s">
        <v>918</v>
      </c>
      <c r="B1052" t="s">
        <v>583</v>
      </c>
      <c r="C1052" t="s">
        <v>919</v>
      </c>
      <c r="D1052" t="s">
        <v>728</v>
      </c>
      <c r="E1052" t="s">
        <v>618</v>
      </c>
      <c r="F1052" t="s">
        <v>597</v>
      </c>
      <c r="G1052" t="s">
        <v>731</v>
      </c>
      <c r="H1052" t="s">
        <v>783</v>
      </c>
      <c r="I1052" t="s">
        <v>78</v>
      </c>
      <c r="J1052" t="s">
        <v>240</v>
      </c>
      <c r="K1052" t="s">
        <v>348</v>
      </c>
      <c r="L1052" t="s">
        <v>606</v>
      </c>
      <c r="M1052">
        <v>0</v>
      </c>
      <c r="N1052">
        <v>8.7999999999999995E-2</v>
      </c>
      <c r="O1052" t="s">
        <v>927</v>
      </c>
    </row>
    <row r="1053" spans="1:15" hidden="1" x14ac:dyDescent="0.35">
      <c r="A1053" t="s">
        <v>920</v>
      </c>
      <c r="B1053" t="s">
        <v>4</v>
      </c>
      <c r="C1053" t="s">
        <v>3</v>
      </c>
      <c r="D1053" t="s">
        <v>728</v>
      </c>
      <c r="E1053" t="s">
        <v>618</v>
      </c>
      <c r="F1053" t="s">
        <v>597</v>
      </c>
      <c r="G1053" t="s">
        <v>731</v>
      </c>
      <c r="H1053" t="s">
        <v>843</v>
      </c>
      <c r="I1053" t="s">
        <v>116</v>
      </c>
      <c r="J1053" t="s">
        <v>280</v>
      </c>
      <c r="K1053" t="s">
        <v>349</v>
      </c>
      <c r="L1053" t="s">
        <v>607</v>
      </c>
      <c r="M1053">
        <v>3.8799999999999987E-2</v>
      </c>
      <c r="N1053">
        <v>5.8000000000000003E-2</v>
      </c>
      <c r="O1053" t="s">
        <v>927</v>
      </c>
    </row>
    <row r="1054" spans="1:15" hidden="1" x14ac:dyDescent="0.35">
      <c r="A1054" t="s">
        <v>918</v>
      </c>
      <c r="B1054" t="s">
        <v>583</v>
      </c>
      <c r="C1054" t="s">
        <v>919</v>
      </c>
      <c r="D1054" t="s">
        <v>728</v>
      </c>
      <c r="E1054" t="s">
        <v>618</v>
      </c>
      <c r="F1054" t="s">
        <v>596</v>
      </c>
      <c r="G1054" t="s">
        <v>729</v>
      </c>
      <c r="H1054" t="s">
        <v>785</v>
      </c>
      <c r="I1054" t="s">
        <v>172</v>
      </c>
      <c r="J1054" t="s">
        <v>662</v>
      </c>
      <c r="K1054" t="s">
        <v>348</v>
      </c>
      <c r="L1054" t="s">
        <v>606</v>
      </c>
      <c r="M1054">
        <v>0</v>
      </c>
      <c r="N1054">
        <v>0.04</v>
      </c>
      <c r="O1054" t="s">
        <v>927</v>
      </c>
    </row>
    <row r="1055" spans="1:15" hidden="1" x14ac:dyDescent="0.35">
      <c r="A1055" t="s">
        <v>918</v>
      </c>
      <c r="B1055" t="s">
        <v>583</v>
      </c>
      <c r="C1055" t="s">
        <v>919</v>
      </c>
      <c r="D1055" t="s">
        <v>728</v>
      </c>
      <c r="E1055" t="s">
        <v>618</v>
      </c>
      <c r="F1055" t="s">
        <v>597</v>
      </c>
      <c r="G1055" t="s">
        <v>731</v>
      </c>
      <c r="H1055" t="s">
        <v>786</v>
      </c>
      <c r="I1055" t="s">
        <v>79</v>
      </c>
      <c r="J1055" t="s">
        <v>241</v>
      </c>
      <c r="K1055" t="s">
        <v>348</v>
      </c>
      <c r="L1055" t="s">
        <v>606</v>
      </c>
      <c r="M1055">
        <v>0</v>
      </c>
      <c r="N1055">
        <v>0.03</v>
      </c>
      <c r="O1055" t="s">
        <v>927</v>
      </c>
    </row>
    <row r="1056" spans="1:15" hidden="1" x14ac:dyDescent="0.35">
      <c r="A1056" t="s">
        <v>918</v>
      </c>
      <c r="B1056" t="s">
        <v>583</v>
      </c>
      <c r="C1056" t="s">
        <v>919</v>
      </c>
      <c r="D1056" t="s">
        <v>728</v>
      </c>
      <c r="E1056" t="s">
        <v>618</v>
      </c>
      <c r="F1056" t="s">
        <v>597</v>
      </c>
      <c r="G1056" t="s">
        <v>731</v>
      </c>
      <c r="H1056" t="s">
        <v>787</v>
      </c>
      <c r="I1056" t="s">
        <v>492</v>
      </c>
      <c r="J1056" t="s">
        <v>320</v>
      </c>
      <c r="K1056" t="s">
        <v>348</v>
      </c>
      <c r="L1056" t="s">
        <v>606</v>
      </c>
      <c r="M1056">
        <v>0</v>
      </c>
      <c r="N1056">
        <v>7.0000000000000007E-2</v>
      </c>
      <c r="O1056" t="s">
        <v>927</v>
      </c>
    </row>
    <row r="1057" spans="1:15" hidden="1" x14ac:dyDescent="0.35">
      <c r="A1057" t="s">
        <v>918</v>
      </c>
      <c r="B1057" t="s">
        <v>583</v>
      </c>
      <c r="C1057" t="s">
        <v>919</v>
      </c>
      <c r="D1057" t="s">
        <v>728</v>
      </c>
      <c r="E1057" t="s">
        <v>618</v>
      </c>
      <c r="F1057" t="s">
        <v>597</v>
      </c>
      <c r="G1057" t="s">
        <v>731</v>
      </c>
      <c r="H1057" t="s">
        <v>788</v>
      </c>
      <c r="I1057" t="s">
        <v>169</v>
      </c>
      <c r="J1057" t="s">
        <v>338</v>
      </c>
      <c r="K1057" t="s">
        <v>348</v>
      </c>
      <c r="L1057" t="s">
        <v>606</v>
      </c>
      <c r="M1057">
        <v>0</v>
      </c>
      <c r="N1057">
        <v>8.4000000000000005E-2</v>
      </c>
      <c r="O1057" t="s">
        <v>927</v>
      </c>
    </row>
    <row r="1058" spans="1:15" hidden="1" x14ac:dyDescent="0.35">
      <c r="A1058" t="s">
        <v>918</v>
      </c>
      <c r="B1058" t="s">
        <v>583</v>
      </c>
      <c r="C1058" t="s">
        <v>919</v>
      </c>
      <c r="D1058" t="s">
        <v>728</v>
      </c>
      <c r="E1058" t="s">
        <v>618</v>
      </c>
      <c r="F1058" t="s">
        <v>597</v>
      </c>
      <c r="G1058" t="s">
        <v>731</v>
      </c>
      <c r="H1058" t="s">
        <v>789</v>
      </c>
      <c r="I1058" t="s">
        <v>98</v>
      </c>
      <c r="J1058" t="s">
        <v>261</v>
      </c>
      <c r="K1058" t="s">
        <v>348</v>
      </c>
      <c r="L1058" t="s">
        <v>606</v>
      </c>
      <c r="M1058">
        <v>0</v>
      </c>
      <c r="N1058">
        <v>8.199999999999999E-3</v>
      </c>
      <c r="O1058" t="s">
        <v>927</v>
      </c>
    </row>
    <row r="1059" spans="1:15" hidden="1" x14ac:dyDescent="0.35">
      <c r="A1059" t="s">
        <v>918</v>
      </c>
      <c r="B1059" t="s">
        <v>583</v>
      </c>
      <c r="C1059" t="s">
        <v>919</v>
      </c>
      <c r="D1059" t="s">
        <v>728</v>
      </c>
      <c r="E1059" t="s">
        <v>618</v>
      </c>
      <c r="F1059" t="s">
        <v>596</v>
      </c>
      <c r="G1059" t="s">
        <v>729</v>
      </c>
      <c r="H1059" t="s">
        <v>768</v>
      </c>
      <c r="I1059" t="s">
        <v>26</v>
      </c>
      <c r="J1059" t="s">
        <v>661</v>
      </c>
      <c r="K1059" t="s">
        <v>348</v>
      </c>
      <c r="L1059" t="s">
        <v>606</v>
      </c>
      <c r="M1059">
        <v>0</v>
      </c>
      <c r="N1059">
        <v>147</v>
      </c>
      <c r="O1059" t="s">
        <v>927</v>
      </c>
    </row>
    <row r="1060" spans="1:15" hidden="1" x14ac:dyDescent="0.35">
      <c r="A1060" t="s">
        <v>918</v>
      </c>
      <c r="B1060" t="s">
        <v>583</v>
      </c>
      <c r="C1060" t="s">
        <v>919</v>
      </c>
      <c r="D1060" t="s">
        <v>728</v>
      </c>
      <c r="E1060" t="s">
        <v>618</v>
      </c>
      <c r="F1060" t="s">
        <v>597</v>
      </c>
      <c r="G1060" t="s">
        <v>731</v>
      </c>
      <c r="H1060" t="s">
        <v>790</v>
      </c>
      <c r="I1060" t="s">
        <v>122</v>
      </c>
      <c r="J1060" t="s">
        <v>286</v>
      </c>
      <c r="K1060" t="s">
        <v>348</v>
      </c>
      <c r="L1060" t="s">
        <v>606</v>
      </c>
      <c r="M1060">
        <v>0</v>
      </c>
      <c r="N1060">
        <v>4.0000000000000001E-3</v>
      </c>
      <c r="O1060" t="s">
        <v>927</v>
      </c>
    </row>
    <row r="1061" spans="1:15" hidden="1" x14ac:dyDescent="0.35">
      <c r="A1061" t="s">
        <v>918</v>
      </c>
      <c r="B1061" t="s">
        <v>583</v>
      </c>
      <c r="C1061" t="s">
        <v>919</v>
      </c>
      <c r="D1061" t="s">
        <v>728</v>
      </c>
      <c r="E1061" t="s">
        <v>618</v>
      </c>
      <c r="F1061" t="s">
        <v>596</v>
      </c>
      <c r="G1061" t="s">
        <v>729</v>
      </c>
      <c r="H1061" t="s">
        <v>791</v>
      </c>
      <c r="I1061" t="s">
        <v>27</v>
      </c>
      <c r="J1061" t="s">
        <v>195</v>
      </c>
      <c r="K1061" t="s">
        <v>348</v>
      </c>
      <c r="L1061" t="s">
        <v>606</v>
      </c>
      <c r="M1061">
        <v>0</v>
      </c>
      <c r="N1061">
        <v>0.32</v>
      </c>
      <c r="O1061" t="s">
        <v>927</v>
      </c>
    </row>
    <row r="1062" spans="1:15" hidden="1" x14ac:dyDescent="0.35">
      <c r="A1062" t="s">
        <v>918</v>
      </c>
      <c r="B1062" t="s">
        <v>583</v>
      </c>
      <c r="C1062" t="s">
        <v>919</v>
      </c>
      <c r="D1062" t="s">
        <v>728</v>
      </c>
      <c r="E1062" t="s">
        <v>618</v>
      </c>
      <c r="F1062" t="s">
        <v>596</v>
      </c>
      <c r="G1062" t="s">
        <v>729</v>
      </c>
      <c r="H1062" t="s">
        <v>792</v>
      </c>
      <c r="I1062" t="s">
        <v>9</v>
      </c>
      <c r="J1062" t="s">
        <v>179</v>
      </c>
      <c r="K1062" t="s">
        <v>348</v>
      </c>
      <c r="L1062" t="s">
        <v>606</v>
      </c>
      <c r="M1062">
        <v>0</v>
      </c>
      <c r="N1062">
        <v>0.08</v>
      </c>
      <c r="O1062" t="s">
        <v>927</v>
      </c>
    </row>
    <row r="1063" spans="1:15" hidden="1" x14ac:dyDescent="0.35">
      <c r="A1063" t="s">
        <v>918</v>
      </c>
      <c r="B1063" t="s">
        <v>583</v>
      </c>
      <c r="C1063" t="s">
        <v>919</v>
      </c>
      <c r="D1063" t="s">
        <v>728</v>
      </c>
      <c r="E1063" t="s">
        <v>618</v>
      </c>
      <c r="F1063" t="s">
        <v>596</v>
      </c>
      <c r="G1063" t="s">
        <v>729</v>
      </c>
      <c r="H1063" t="s">
        <v>793</v>
      </c>
      <c r="I1063" t="s">
        <v>14</v>
      </c>
      <c r="J1063" t="s">
        <v>184</v>
      </c>
      <c r="K1063" t="s">
        <v>348</v>
      </c>
      <c r="L1063" t="s">
        <v>606</v>
      </c>
      <c r="M1063">
        <v>0</v>
      </c>
      <c r="N1063">
        <v>0.4</v>
      </c>
      <c r="O1063" t="s">
        <v>927</v>
      </c>
    </row>
    <row r="1064" spans="1:15" hidden="1" x14ac:dyDescent="0.35">
      <c r="A1064" t="s">
        <v>918</v>
      </c>
      <c r="B1064" t="s">
        <v>583</v>
      </c>
      <c r="C1064" t="s">
        <v>919</v>
      </c>
      <c r="D1064" t="s">
        <v>728</v>
      </c>
      <c r="E1064" t="s">
        <v>618</v>
      </c>
      <c r="F1064" t="s">
        <v>597</v>
      </c>
      <c r="G1064" t="s">
        <v>731</v>
      </c>
      <c r="H1064" t="s">
        <v>794</v>
      </c>
      <c r="I1064" t="s">
        <v>138</v>
      </c>
      <c r="J1064" t="s">
        <v>304</v>
      </c>
      <c r="K1064" t="s">
        <v>348</v>
      </c>
      <c r="L1064" t="s">
        <v>606</v>
      </c>
      <c r="M1064">
        <v>0</v>
      </c>
      <c r="N1064">
        <v>0.01</v>
      </c>
      <c r="O1064" t="s">
        <v>927</v>
      </c>
    </row>
    <row r="1065" spans="1:15" hidden="1" x14ac:dyDescent="0.35">
      <c r="A1065" t="s">
        <v>918</v>
      </c>
      <c r="B1065" t="s">
        <v>583</v>
      </c>
      <c r="C1065" t="s">
        <v>919</v>
      </c>
      <c r="D1065" t="s">
        <v>728</v>
      </c>
      <c r="E1065" t="s">
        <v>618</v>
      </c>
      <c r="F1065" t="s">
        <v>597</v>
      </c>
      <c r="G1065" t="s">
        <v>731</v>
      </c>
      <c r="H1065" t="s">
        <v>795</v>
      </c>
      <c r="I1065" t="s">
        <v>81</v>
      </c>
      <c r="J1065" t="s">
        <v>243</v>
      </c>
      <c r="K1065" t="s">
        <v>348</v>
      </c>
      <c r="L1065" t="s">
        <v>606</v>
      </c>
      <c r="M1065">
        <v>0</v>
      </c>
      <c r="N1065">
        <v>1.9E-2</v>
      </c>
      <c r="O1065" t="s">
        <v>927</v>
      </c>
    </row>
    <row r="1066" spans="1:15" hidden="1" x14ac:dyDescent="0.35">
      <c r="A1066" t="s">
        <v>918</v>
      </c>
      <c r="B1066" t="s">
        <v>583</v>
      </c>
      <c r="C1066" t="s">
        <v>919</v>
      </c>
      <c r="D1066" t="s">
        <v>728</v>
      </c>
      <c r="E1066" t="s">
        <v>618</v>
      </c>
      <c r="F1066" t="s">
        <v>596</v>
      </c>
      <c r="G1066" t="s">
        <v>729</v>
      </c>
      <c r="H1066" t="s">
        <v>796</v>
      </c>
      <c r="I1066" t="s">
        <v>56</v>
      </c>
      <c r="J1066" t="s">
        <v>219</v>
      </c>
      <c r="K1066" t="s">
        <v>348</v>
      </c>
      <c r="L1066" t="s">
        <v>606</v>
      </c>
      <c r="M1066">
        <v>0</v>
      </c>
      <c r="N1066">
        <v>0.16</v>
      </c>
      <c r="O1066" t="s">
        <v>927</v>
      </c>
    </row>
    <row r="1067" spans="1:15" hidden="1" x14ac:dyDescent="0.35">
      <c r="A1067" t="s">
        <v>918</v>
      </c>
      <c r="B1067" t="s">
        <v>583</v>
      </c>
      <c r="C1067" t="s">
        <v>919</v>
      </c>
      <c r="D1067" t="s">
        <v>728</v>
      </c>
      <c r="E1067" t="s">
        <v>618</v>
      </c>
      <c r="F1067" t="s">
        <v>597</v>
      </c>
      <c r="G1067" t="s">
        <v>731</v>
      </c>
      <c r="H1067" t="s">
        <v>797</v>
      </c>
      <c r="I1067" t="s">
        <v>82</v>
      </c>
      <c r="J1067" t="s">
        <v>244</v>
      </c>
      <c r="K1067" t="s">
        <v>348</v>
      </c>
      <c r="L1067" t="s">
        <v>606</v>
      </c>
      <c r="M1067">
        <v>0</v>
      </c>
      <c r="N1067">
        <v>3.6999999999999998E-2</v>
      </c>
      <c r="O1067" t="s">
        <v>927</v>
      </c>
    </row>
    <row r="1068" spans="1:15" hidden="1" x14ac:dyDescent="0.35">
      <c r="A1068" t="s">
        <v>918</v>
      </c>
      <c r="B1068" t="s">
        <v>583</v>
      </c>
      <c r="C1068" t="s">
        <v>919</v>
      </c>
      <c r="D1068" t="s">
        <v>728</v>
      </c>
      <c r="E1068" t="s">
        <v>618</v>
      </c>
      <c r="F1068" t="s">
        <v>597</v>
      </c>
      <c r="G1068" t="s">
        <v>731</v>
      </c>
      <c r="H1068" t="s">
        <v>798</v>
      </c>
      <c r="I1068" t="s">
        <v>83</v>
      </c>
      <c r="J1068" t="s">
        <v>245</v>
      </c>
      <c r="K1068" t="s">
        <v>348</v>
      </c>
      <c r="L1068" t="s">
        <v>606</v>
      </c>
      <c r="M1068">
        <v>0</v>
      </c>
      <c r="N1068">
        <v>0.08</v>
      </c>
      <c r="O1068" t="s">
        <v>927</v>
      </c>
    </row>
    <row r="1069" spans="1:15" hidden="1" x14ac:dyDescent="0.35">
      <c r="A1069" t="s">
        <v>918</v>
      </c>
      <c r="B1069" t="s">
        <v>583</v>
      </c>
      <c r="C1069" t="s">
        <v>919</v>
      </c>
      <c r="D1069" t="s">
        <v>728</v>
      </c>
      <c r="E1069" t="s">
        <v>618</v>
      </c>
      <c r="F1069" t="s">
        <v>597</v>
      </c>
      <c r="G1069" t="s">
        <v>731</v>
      </c>
      <c r="H1069" t="s">
        <v>799</v>
      </c>
      <c r="I1069" t="s">
        <v>112</v>
      </c>
      <c r="J1069" t="s">
        <v>276</v>
      </c>
      <c r="K1069" t="s">
        <v>348</v>
      </c>
      <c r="L1069" t="s">
        <v>606</v>
      </c>
      <c r="M1069">
        <v>0</v>
      </c>
      <c r="N1069">
        <v>0.20499999999999999</v>
      </c>
      <c r="O1069" t="s">
        <v>927</v>
      </c>
    </row>
    <row r="1070" spans="1:15" hidden="1" x14ac:dyDescent="0.35">
      <c r="A1070" t="s">
        <v>918</v>
      </c>
      <c r="B1070" t="s">
        <v>583</v>
      </c>
      <c r="C1070" t="s">
        <v>919</v>
      </c>
      <c r="D1070" t="s">
        <v>728</v>
      </c>
      <c r="E1070" t="s">
        <v>618</v>
      </c>
      <c r="F1070" t="s">
        <v>597</v>
      </c>
      <c r="G1070" t="s">
        <v>731</v>
      </c>
      <c r="H1070" t="s">
        <v>800</v>
      </c>
      <c r="I1070" t="s">
        <v>161</v>
      </c>
      <c r="J1070" t="s">
        <v>330</v>
      </c>
      <c r="K1070" t="s">
        <v>348</v>
      </c>
      <c r="L1070" t="s">
        <v>606</v>
      </c>
      <c r="M1070">
        <v>0</v>
      </c>
      <c r="N1070">
        <v>1.2999999999999999E-2</v>
      </c>
      <c r="O1070" t="s">
        <v>927</v>
      </c>
    </row>
    <row r="1071" spans="1:15" hidden="1" x14ac:dyDescent="0.35">
      <c r="A1071" t="s">
        <v>918</v>
      </c>
      <c r="B1071" t="s">
        <v>583</v>
      </c>
      <c r="C1071" t="s">
        <v>919</v>
      </c>
      <c r="D1071" t="s">
        <v>728</v>
      </c>
      <c r="E1071" t="s">
        <v>618</v>
      </c>
      <c r="F1071" t="s">
        <v>597</v>
      </c>
      <c r="G1071" t="s">
        <v>731</v>
      </c>
      <c r="H1071" t="s">
        <v>801</v>
      </c>
      <c r="I1071" t="s">
        <v>152</v>
      </c>
      <c r="J1071" t="s">
        <v>321</v>
      </c>
      <c r="K1071" t="s">
        <v>348</v>
      </c>
      <c r="L1071" t="s">
        <v>606</v>
      </c>
      <c r="M1071">
        <v>0</v>
      </c>
      <c r="N1071">
        <v>3.4000000000000002E-2</v>
      </c>
      <c r="O1071" t="s">
        <v>927</v>
      </c>
    </row>
    <row r="1072" spans="1:15" hidden="1" x14ac:dyDescent="0.35">
      <c r="A1072" t="s">
        <v>918</v>
      </c>
      <c r="B1072" t="s">
        <v>583</v>
      </c>
      <c r="C1072" t="s">
        <v>919</v>
      </c>
      <c r="D1072" t="s">
        <v>728</v>
      </c>
      <c r="E1072" t="s">
        <v>618</v>
      </c>
      <c r="F1072" t="s">
        <v>597</v>
      </c>
      <c r="G1072" t="s">
        <v>731</v>
      </c>
      <c r="H1072" t="s">
        <v>802</v>
      </c>
      <c r="I1072" t="s">
        <v>114</v>
      </c>
      <c r="J1072" t="s">
        <v>278</v>
      </c>
      <c r="K1072" t="s">
        <v>348</v>
      </c>
      <c r="L1072" t="s">
        <v>606</v>
      </c>
      <c r="M1072">
        <v>0</v>
      </c>
      <c r="N1072">
        <v>1.4E-2</v>
      </c>
      <c r="O1072" t="s">
        <v>927</v>
      </c>
    </row>
    <row r="1073" spans="1:15" hidden="1" x14ac:dyDescent="0.35">
      <c r="A1073" t="s">
        <v>918</v>
      </c>
      <c r="B1073" t="s">
        <v>583</v>
      </c>
      <c r="C1073" t="s">
        <v>919</v>
      </c>
      <c r="D1073" t="s">
        <v>728</v>
      </c>
      <c r="E1073" t="s">
        <v>618</v>
      </c>
      <c r="F1073" t="s">
        <v>597</v>
      </c>
      <c r="G1073" t="s">
        <v>731</v>
      </c>
      <c r="H1073" t="s">
        <v>803</v>
      </c>
      <c r="I1073" t="s">
        <v>132</v>
      </c>
      <c r="J1073" t="s">
        <v>296</v>
      </c>
      <c r="K1073" t="s">
        <v>348</v>
      </c>
      <c r="L1073" t="s">
        <v>606</v>
      </c>
      <c r="M1073">
        <v>0</v>
      </c>
      <c r="N1073">
        <v>9.6000000000000002E-2</v>
      </c>
      <c r="O1073" t="s">
        <v>927</v>
      </c>
    </row>
    <row r="1074" spans="1:15" hidden="1" x14ac:dyDescent="0.35">
      <c r="A1074" t="s">
        <v>918</v>
      </c>
      <c r="B1074" t="s">
        <v>583</v>
      </c>
      <c r="C1074" t="s">
        <v>919</v>
      </c>
      <c r="D1074" t="s">
        <v>728</v>
      </c>
      <c r="E1074" t="s">
        <v>618</v>
      </c>
      <c r="F1074" t="s">
        <v>597</v>
      </c>
      <c r="G1074" t="s">
        <v>731</v>
      </c>
      <c r="H1074" t="s">
        <v>804</v>
      </c>
      <c r="I1074" t="s">
        <v>106</v>
      </c>
      <c r="J1074" t="s">
        <v>269</v>
      </c>
      <c r="K1074" t="s">
        <v>348</v>
      </c>
      <c r="L1074" t="s">
        <v>606</v>
      </c>
      <c r="M1074">
        <v>0</v>
      </c>
      <c r="N1074">
        <v>7.0999999999999994E-2</v>
      </c>
      <c r="O1074" t="s">
        <v>927</v>
      </c>
    </row>
    <row r="1075" spans="1:15" hidden="1" x14ac:dyDescent="0.35">
      <c r="A1075" t="s">
        <v>918</v>
      </c>
      <c r="B1075" t="s">
        <v>583</v>
      </c>
      <c r="C1075" t="s">
        <v>919</v>
      </c>
      <c r="D1075" t="s">
        <v>728</v>
      </c>
      <c r="E1075" t="s">
        <v>618</v>
      </c>
      <c r="F1075" t="s">
        <v>596</v>
      </c>
      <c r="G1075" t="s">
        <v>729</v>
      </c>
      <c r="H1075" t="s">
        <v>805</v>
      </c>
      <c r="I1075" t="s">
        <v>15</v>
      </c>
      <c r="J1075" t="s">
        <v>185</v>
      </c>
      <c r="K1075" t="s">
        <v>349</v>
      </c>
      <c r="M1075">
        <v>0.28999999999999998</v>
      </c>
      <c r="N1075">
        <v>0.02</v>
      </c>
      <c r="O1075" t="s">
        <v>927</v>
      </c>
    </row>
    <row r="1076" spans="1:15" hidden="1" x14ac:dyDescent="0.35">
      <c r="A1076" t="s">
        <v>918</v>
      </c>
      <c r="B1076" t="s">
        <v>583</v>
      </c>
      <c r="C1076" t="s">
        <v>919</v>
      </c>
      <c r="D1076" t="s">
        <v>728</v>
      </c>
      <c r="E1076" t="s">
        <v>618</v>
      </c>
      <c r="F1076" t="s">
        <v>597</v>
      </c>
      <c r="G1076" t="s">
        <v>731</v>
      </c>
      <c r="H1076" t="s">
        <v>806</v>
      </c>
      <c r="I1076" t="s">
        <v>84</v>
      </c>
      <c r="J1076" t="s">
        <v>246</v>
      </c>
      <c r="K1076" t="s">
        <v>348</v>
      </c>
      <c r="L1076" t="s">
        <v>606</v>
      </c>
      <c r="M1076">
        <v>0</v>
      </c>
      <c r="N1076">
        <v>2.7E-2</v>
      </c>
      <c r="O1076" t="s">
        <v>927</v>
      </c>
    </row>
    <row r="1077" spans="1:15" hidden="1" x14ac:dyDescent="0.35">
      <c r="A1077" t="s">
        <v>918</v>
      </c>
      <c r="B1077" t="s">
        <v>583</v>
      </c>
      <c r="C1077" t="s">
        <v>919</v>
      </c>
      <c r="D1077" t="s">
        <v>728</v>
      </c>
      <c r="E1077" t="s">
        <v>618</v>
      </c>
      <c r="F1077" t="s">
        <v>597</v>
      </c>
      <c r="G1077" t="s">
        <v>731</v>
      </c>
      <c r="H1077" t="s">
        <v>807</v>
      </c>
      <c r="I1077" t="s">
        <v>146</v>
      </c>
      <c r="J1077" t="s">
        <v>312</v>
      </c>
      <c r="K1077" t="s">
        <v>348</v>
      </c>
      <c r="L1077" t="s">
        <v>606</v>
      </c>
      <c r="M1077">
        <v>0</v>
      </c>
      <c r="N1077">
        <v>4.5999999999999999E-3</v>
      </c>
      <c r="O1077" t="s">
        <v>927</v>
      </c>
    </row>
    <row r="1078" spans="1:15" hidden="1" x14ac:dyDescent="0.35">
      <c r="A1078" t="s">
        <v>918</v>
      </c>
      <c r="B1078" t="s">
        <v>583</v>
      </c>
      <c r="C1078" t="s">
        <v>919</v>
      </c>
      <c r="D1078" t="s">
        <v>728</v>
      </c>
      <c r="E1078" t="s">
        <v>618</v>
      </c>
      <c r="F1078" t="s">
        <v>597</v>
      </c>
      <c r="G1078" t="s">
        <v>731</v>
      </c>
      <c r="H1078" t="s">
        <v>808</v>
      </c>
      <c r="I1078" t="s">
        <v>139</v>
      </c>
      <c r="J1078" t="s">
        <v>305</v>
      </c>
      <c r="K1078" t="s">
        <v>348</v>
      </c>
      <c r="L1078" t="s">
        <v>606</v>
      </c>
      <c r="M1078">
        <v>0</v>
      </c>
      <c r="N1078">
        <v>0.08</v>
      </c>
      <c r="O1078" t="s">
        <v>927</v>
      </c>
    </row>
    <row r="1079" spans="1:15" hidden="1" x14ac:dyDescent="0.35">
      <c r="A1079" t="s">
        <v>918</v>
      </c>
      <c r="B1079" t="s">
        <v>583</v>
      </c>
      <c r="C1079" t="s">
        <v>919</v>
      </c>
      <c r="D1079" t="s">
        <v>728</v>
      </c>
      <c r="E1079" t="s">
        <v>618</v>
      </c>
      <c r="F1079" t="s">
        <v>597</v>
      </c>
      <c r="G1079" t="s">
        <v>731</v>
      </c>
      <c r="H1079" t="s">
        <v>810</v>
      </c>
      <c r="I1079" t="s">
        <v>153</v>
      </c>
      <c r="J1079" t="s">
        <v>322</v>
      </c>
      <c r="K1079" t="s">
        <v>348</v>
      </c>
      <c r="L1079" t="s">
        <v>606</v>
      </c>
      <c r="M1079">
        <v>0</v>
      </c>
      <c r="N1079">
        <v>0.08</v>
      </c>
      <c r="O1079" t="s">
        <v>927</v>
      </c>
    </row>
    <row r="1080" spans="1:15" hidden="1" x14ac:dyDescent="0.35">
      <c r="A1080" t="s">
        <v>918</v>
      </c>
      <c r="B1080" t="s">
        <v>583</v>
      </c>
      <c r="C1080" t="s">
        <v>919</v>
      </c>
      <c r="D1080" t="s">
        <v>728</v>
      </c>
      <c r="E1080" t="s">
        <v>618</v>
      </c>
      <c r="F1080" t="s">
        <v>597</v>
      </c>
      <c r="G1080" t="s">
        <v>731</v>
      </c>
      <c r="H1080" t="s">
        <v>811</v>
      </c>
      <c r="I1080" t="s">
        <v>154</v>
      </c>
      <c r="J1080" t="s">
        <v>323</v>
      </c>
      <c r="K1080" t="s">
        <v>348</v>
      </c>
      <c r="L1080" t="s">
        <v>606</v>
      </c>
      <c r="M1080">
        <v>0</v>
      </c>
      <c r="N1080">
        <v>5.8000000000000003E-2</v>
      </c>
      <c r="O1080" t="s">
        <v>927</v>
      </c>
    </row>
    <row r="1081" spans="1:15" hidden="1" x14ac:dyDescent="0.35">
      <c r="A1081" t="s">
        <v>918</v>
      </c>
      <c r="B1081" t="s">
        <v>583</v>
      </c>
      <c r="C1081" t="s">
        <v>919</v>
      </c>
      <c r="D1081" t="s">
        <v>728</v>
      </c>
      <c r="E1081" t="s">
        <v>618</v>
      </c>
      <c r="F1081" t="s">
        <v>596</v>
      </c>
      <c r="G1081" t="s">
        <v>729</v>
      </c>
      <c r="H1081" t="s">
        <v>809</v>
      </c>
      <c r="I1081" t="s">
        <v>57</v>
      </c>
      <c r="J1081" t="s">
        <v>602</v>
      </c>
      <c r="K1081" t="s">
        <v>348</v>
      </c>
      <c r="L1081" t="s">
        <v>606</v>
      </c>
      <c r="M1081">
        <v>0</v>
      </c>
      <c r="N1081">
        <v>0.04</v>
      </c>
      <c r="O1081" t="s">
        <v>927</v>
      </c>
    </row>
    <row r="1082" spans="1:15" hidden="1" x14ac:dyDescent="0.35">
      <c r="A1082" t="s">
        <v>918</v>
      </c>
      <c r="B1082" t="s">
        <v>583</v>
      </c>
      <c r="C1082" t="s">
        <v>919</v>
      </c>
      <c r="D1082" t="s">
        <v>728</v>
      </c>
      <c r="E1082" t="s">
        <v>618</v>
      </c>
      <c r="F1082" t="s">
        <v>597</v>
      </c>
      <c r="G1082" t="s">
        <v>731</v>
      </c>
      <c r="H1082" t="s">
        <v>812</v>
      </c>
      <c r="I1082" t="s">
        <v>129</v>
      </c>
      <c r="J1082" t="s">
        <v>293</v>
      </c>
      <c r="K1082" t="s">
        <v>348</v>
      </c>
      <c r="L1082" t="s">
        <v>606</v>
      </c>
      <c r="M1082">
        <v>0</v>
      </c>
      <c r="N1082">
        <v>0.02</v>
      </c>
      <c r="O1082" t="s">
        <v>927</v>
      </c>
    </row>
    <row r="1083" spans="1:15" hidden="1" x14ac:dyDescent="0.35">
      <c r="A1083" t="s">
        <v>918</v>
      </c>
      <c r="B1083" t="s">
        <v>583</v>
      </c>
      <c r="C1083" t="s">
        <v>919</v>
      </c>
      <c r="D1083" t="s">
        <v>728</v>
      </c>
      <c r="E1083" t="s">
        <v>618</v>
      </c>
      <c r="F1083" t="s">
        <v>597</v>
      </c>
      <c r="G1083" t="s">
        <v>731</v>
      </c>
      <c r="H1083" t="s">
        <v>813</v>
      </c>
      <c r="I1083" t="s">
        <v>92</v>
      </c>
      <c r="J1083" t="s">
        <v>254</v>
      </c>
      <c r="K1083" t="s">
        <v>348</v>
      </c>
      <c r="L1083" t="s">
        <v>606</v>
      </c>
      <c r="M1083">
        <v>0</v>
      </c>
      <c r="N1083">
        <v>0.14699999999999999</v>
      </c>
      <c r="O1083" t="s">
        <v>927</v>
      </c>
    </row>
    <row r="1084" spans="1:15" hidden="1" x14ac:dyDescent="0.35">
      <c r="A1084" t="s">
        <v>918</v>
      </c>
      <c r="B1084" t="s">
        <v>583</v>
      </c>
      <c r="C1084" t="s">
        <v>919</v>
      </c>
      <c r="D1084" t="s">
        <v>728</v>
      </c>
      <c r="E1084" t="s">
        <v>618</v>
      </c>
      <c r="F1084" t="s">
        <v>597</v>
      </c>
      <c r="G1084" t="s">
        <v>731</v>
      </c>
      <c r="H1084" t="s">
        <v>814</v>
      </c>
      <c r="I1084" t="s">
        <v>155</v>
      </c>
      <c r="J1084" t="s">
        <v>324</v>
      </c>
      <c r="K1084" t="s">
        <v>348</v>
      </c>
      <c r="L1084" t="s">
        <v>606</v>
      </c>
      <c r="M1084">
        <v>0</v>
      </c>
      <c r="N1084">
        <v>7.4000000000000003E-3</v>
      </c>
      <c r="O1084" t="s">
        <v>927</v>
      </c>
    </row>
    <row r="1085" spans="1:15" hidden="1" x14ac:dyDescent="0.35">
      <c r="A1085" t="s">
        <v>918</v>
      </c>
      <c r="B1085" t="s">
        <v>583</v>
      </c>
      <c r="C1085" t="s">
        <v>919</v>
      </c>
      <c r="D1085" t="s">
        <v>728</v>
      </c>
      <c r="E1085" t="s">
        <v>618</v>
      </c>
      <c r="F1085" t="s">
        <v>597</v>
      </c>
      <c r="G1085" t="s">
        <v>731</v>
      </c>
      <c r="H1085" t="s">
        <v>815</v>
      </c>
      <c r="I1085" t="s">
        <v>108</v>
      </c>
      <c r="J1085" t="s">
        <v>272</v>
      </c>
      <c r="K1085" t="s">
        <v>348</v>
      </c>
      <c r="L1085" t="s">
        <v>606</v>
      </c>
      <c r="M1085">
        <v>0</v>
      </c>
      <c r="N1085">
        <v>0.14499999999999999</v>
      </c>
      <c r="O1085" t="s">
        <v>927</v>
      </c>
    </row>
    <row r="1086" spans="1:15" hidden="1" x14ac:dyDescent="0.35">
      <c r="A1086" t="s">
        <v>918</v>
      </c>
      <c r="B1086" t="s">
        <v>583</v>
      </c>
      <c r="C1086" t="s">
        <v>919</v>
      </c>
      <c r="D1086" t="s">
        <v>728</v>
      </c>
      <c r="E1086" t="s">
        <v>618</v>
      </c>
      <c r="F1086" t="s">
        <v>596</v>
      </c>
      <c r="G1086" t="s">
        <v>729</v>
      </c>
      <c r="H1086" t="s">
        <v>816</v>
      </c>
      <c r="I1086" t="s">
        <v>58</v>
      </c>
      <c r="J1086" t="s">
        <v>220</v>
      </c>
      <c r="K1086" t="s">
        <v>348</v>
      </c>
      <c r="L1086" t="s">
        <v>606</v>
      </c>
      <c r="M1086">
        <v>0</v>
      </c>
      <c r="N1086">
        <v>0.04</v>
      </c>
      <c r="O1086" t="s">
        <v>927</v>
      </c>
    </row>
    <row r="1087" spans="1:15" hidden="1" x14ac:dyDescent="0.35">
      <c r="A1087" t="s">
        <v>918</v>
      </c>
      <c r="B1087" t="s">
        <v>583</v>
      </c>
      <c r="C1087" t="s">
        <v>919</v>
      </c>
      <c r="D1087" t="s">
        <v>728</v>
      </c>
      <c r="E1087" t="s">
        <v>618</v>
      </c>
      <c r="F1087" t="s">
        <v>596</v>
      </c>
      <c r="G1087" t="s">
        <v>729</v>
      </c>
      <c r="H1087" t="s">
        <v>818</v>
      </c>
      <c r="I1087" t="s">
        <v>16</v>
      </c>
      <c r="J1087" t="s">
        <v>186</v>
      </c>
      <c r="K1087" t="s">
        <v>348</v>
      </c>
      <c r="L1087" t="s">
        <v>606</v>
      </c>
      <c r="M1087">
        <v>0</v>
      </c>
      <c r="N1087">
        <v>0.05</v>
      </c>
      <c r="O1087" t="s">
        <v>927</v>
      </c>
    </row>
    <row r="1088" spans="1:15" hidden="1" x14ac:dyDescent="0.35">
      <c r="A1088" t="s">
        <v>918</v>
      </c>
      <c r="B1088" t="s">
        <v>583</v>
      </c>
      <c r="C1088" t="s">
        <v>919</v>
      </c>
      <c r="D1088" t="s">
        <v>728</v>
      </c>
      <c r="E1088" t="s">
        <v>618</v>
      </c>
      <c r="F1088" t="s">
        <v>596</v>
      </c>
      <c r="G1088" t="s">
        <v>729</v>
      </c>
      <c r="H1088" t="s">
        <v>819</v>
      </c>
      <c r="I1088" t="s">
        <v>60</v>
      </c>
      <c r="J1088" t="s">
        <v>222</v>
      </c>
      <c r="K1088" t="s">
        <v>348</v>
      </c>
      <c r="L1088" t="s">
        <v>606</v>
      </c>
      <c r="M1088">
        <v>0</v>
      </c>
      <c r="N1088">
        <v>0.8</v>
      </c>
      <c r="O1088" t="s">
        <v>927</v>
      </c>
    </row>
    <row r="1089" spans="1:15" hidden="1" x14ac:dyDescent="0.35">
      <c r="A1089" t="s">
        <v>918</v>
      </c>
      <c r="B1089" t="s">
        <v>583</v>
      </c>
      <c r="C1089" t="s">
        <v>919</v>
      </c>
      <c r="D1089" t="s">
        <v>728</v>
      </c>
      <c r="E1089" t="s">
        <v>618</v>
      </c>
      <c r="F1089" t="s">
        <v>597</v>
      </c>
      <c r="G1089" t="s">
        <v>731</v>
      </c>
      <c r="H1089" t="s">
        <v>820</v>
      </c>
      <c r="I1089" t="s">
        <v>162</v>
      </c>
      <c r="J1089" t="s">
        <v>331</v>
      </c>
      <c r="K1089" t="s">
        <v>348</v>
      </c>
      <c r="L1089" t="s">
        <v>606</v>
      </c>
      <c r="M1089">
        <v>0</v>
      </c>
      <c r="N1089">
        <v>0.113</v>
      </c>
      <c r="O1089" t="s">
        <v>927</v>
      </c>
    </row>
    <row r="1090" spans="1:15" hidden="1" x14ac:dyDescent="0.35">
      <c r="A1090" t="s">
        <v>918</v>
      </c>
      <c r="B1090" t="s">
        <v>583</v>
      </c>
      <c r="C1090" t="s">
        <v>919</v>
      </c>
      <c r="D1090" t="s">
        <v>728</v>
      </c>
      <c r="E1090" t="s">
        <v>618</v>
      </c>
      <c r="F1090" t="s">
        <v>597</v>
      </c>
      <c r="G1090" t="s">
        <v>731</v>
      </c>
      <c r="H1090" t="s">
        <v>821</v>
      </c>
      <c r="I1090" t="s">
        <v>165</v>
      </c>
      <c r="J1090" t="s">
        <v>334</v>
      </c>
      <c r="K1090" t="s">
        <v>348</v>
      </c>
      <c r="L1090" t="s">
        <v>606</v>
      </c>
      <c r="M1090">
        <v>0</v>
      </c>
      <c r="N1090">
        <v>1.6E-2</v>
      </c>
      <c r="O1090" t="s">
        <v>927</v>
      </c>
    </row>
    <row r="1091" spans="1:15" hidden="1" x14ac:dyDescent="0.35">
      <c r="A1091" t="s">
        <v>918</v>
      </c>
      <c r="B1091" t="s">
        <v>583</v>
      </c>
      <c r="C1091" t="s">
        <v>919</v>
      </c>
      <c r="D1091" t="s">
        <v>728</v>
      </c>
      <c r="E1091" t="s">
        <v>618</v>
      </c>
      <c r="F1091" t="s">
        <v>597</v>
      </c>
      <c r="G1091" t="s">
        <v>731</v>
      </c>
      <c r="H1091" t="s">
        <v>822</v>
      </c>
      <c r="I1091" t="s">
        <v>94</v>
      </c>
      <c r="J1091" t="s">
        <v>257</v>
      </c>
      <c r="K1091" t="s">
        <v>349</v>
      </c>
      <c r="M1091">
        <v>2.7000000000000001E-3</v>
      </c>
      <c r="N1091">
        <v>3.7999999999999999E-2</v>
      </c>
      <c r="O1091" t="s">
        <v>927</v>
      </c>
    </row>
    <row r="1092" spans="1:15" hidden="1" x14ac:dyDescent="0.35">
      <c r="A1092" t="s">
        <v>918</v>
      </c>
      <c r="B1092" t="s">
        <v>583</v>
      </c>
      <c r="C1092" t="s">
        <v>919</v>
      </c>
      <c r="D1092" t="s">
        <v>728</v>
      </c>
      <c r="E1092" t="s">
        <v>618</v>
      </c>
      <c r="F1092" t="s">
        <v>597</v>
      </c>
      <c r="G1092" t="s">
        <v>731</v>
      </c>
      <c r="H1092" t="s">
        <v>823</v>
      </c>
      <c r="I1092" t="s">
        <v>517</v>
      </c>
      <c r="J1092" t="s">
        <v>300</v>
      </c>
      <c r="K1092" t="s">
        <v>348</v>
      </c>
      <c r="L1092" t="s">
        <v>606</v>
      </c>
      <c r="M1092">
        <v>0</v>
      </c>
      <c r="N1092">
        <v>0.08</v>
      </c>
      <c r="O1092" t="s">
        <v>927</v>
      </c>
    </row>
    <row r="1093" spans="1:15" hidden="1" x14ac:dyDescent="0.35">
      <c r="A1093" t="s">
        <v>918</v>
      </c>
      <c r="B1093" t="s">
        <v>583</v>
      </c>
      <c r="C1093" t="s">
        <v>919</v>
      </c>
      <c r="D1093" t="s">
        <v>728</v>
      </c>
      <c r="E1093" t="s">
        <v>618</v>
      </c>
      <c r="F1093" t="s">
        <v>597</v>
      </c>
      <c r="G1093" t="s">
        <v>731</v>
      </c>
      <c r="H1093" t="s">
        <v>824</v>
      </c>
      <c r="I1093" t="s">
        <v>113</v>
      </c>
      <c r="J1093" t="s">
        <v>277</v>
      </c>
      <c r="K1093" t="s">
        <v>348</v>
      </c>
      <c r="L1093" t="s">
        <v>606</v>
      </c>
      <c r="M1093">
        <v>0</v>
      </c>
      <c r="N1093">
        <v>7.0000000000000001E-3</v>
      </c>
      <c r="O1093" t="s">
        <v>927</v>
      </c>
    </row>
    <row r="1094" spans="1:15" hidden="1" x14ac:dyDescent="0.35">
      <c r="A1094" t="s">
        <v>918</v>
      </c>
      <c r="B1094" t="s">
        <v>583</v>
      </c>
      <c r="C1094" t="s">
        <v>919</v>
      </c>
      <c r="D1094" t="s">
        <v>728</v>
      </c>
      <c r="E1094" t="s">
        <v>618</v>
      </c>
      <c r="F1094" t="s">
        <v>597</v>
      </c>
      <c r="G1094" t="s">
        <v>731</v>
      </c>
      <c r="H1094" t="s">
        <v>825</v>
      </c>
      <c r="I1094" t="s">
        <v>100</v>
      </c>
      <c r="J1094" t="s">
        <v>263</v>
      </c>
      <c r="K1094" t="s">
        <v>348</v>
      </c>
      <c r="L1094" t="s">
        <v>606</v>
      </c>
      <c r="M1094">
        <v>0</v>
      </c>
      <c r="N1094">
        <v>0.20200000000000001</v>
      </c>
      <c r="O1094" t="s">
        <v>927</v>
      </c>
    </row>
    <row r="1095" spans="1:15" hidden="1" x14ac:dyDescent="0.35">
      <c r="A1095" t="s">
        <v>918</v>
      </c>
      <c r="B1095" t="s">
        <v>583</v>
      </c>
      <c r="C1095" t="s">
        <v>919</v>
      </c>
      <c r="D1095" t="s">
        <v>728</v>
      </c>
      <c r="E1095" t="s">
        <v>618</v>
      </c>
      <c r="F1095" t="s">
        <v>596</v>
      </c>
      <c r="G1095" t="s">
        <v>729</v>
      </c>
      <c r="H1095" t="s">
        <v>826</v>
      </c>
      <c r="I1095" t="s">
        <v>61</v>
      </c>
      <c r="J1095" t="s">
        <v>223</v>
      </c>
      <c r="K1095" t="s">
        <v>349</v>
      </c>
      <c r="M1095">
        <v>0.08</v>
      </c>
      <c r="N1095">
        <v>0.32</v>
      </c>
      <c r="O1095" t="s">
        <v>927</v>
      </c>
    </row>
    <row r="1096" spans="1:15" hidden="1" x14ac:dyDescent="0.35">
      <c r="A1096" t="s">
        <v>918</v>
      </c>
      <c r="B1096" t="s">
        <v>583</v>
      </c>
      <c r="C1096" t="s">
        <v>919</v>
      </c>
      <c r="D1096" t="s">
        <v>728</v>
      </c>
      <c r="E1096" t="s">
        <v>618</v>
      </c>
      <c r="F1096" t="s">
        <v>597</v>
      </c>
      <c r="G1096" t="s">
        <v>731</v>
      </c>
      <c r="H1096" t="s">
        <v>827</v>
      </c>
      <c r="I1096" t="s">
        <v>95</v>
      </c>
      <c r="J1096" t="s">
        <v>258</v>
      </c>
      <c r="K1096" t="s">
        <v>348</v>
      </c>
      <c r="L1096" t="s">
        <v>606</v>
      </c>
      <c r="M1096">
        <v>0</v>
      </c>
      <c r="N1096">
        <v>8.5999999999999993E-2</v>
      </c>
      <c r="O1096" t="s">
        <v>927</v>
      </c>
    </row>
    <row r="1097" spans="1:15" hidden="1" x14ac:dyDescent="0.35">
      <c r="A1097" t="s">
        <v>918</v>
      </c>
      <c r="B1097" t="s">
        <v>583</v>
      </c>
      <c r="C1097" t="s">
        <v>919</v>
      </c>
      <c r="D1097" t="s">
        <v>728</v>
      </c>
      <c r="E1097" t="s">
        <v>618</v>
      </c>
      <c r="F1097" t="s">
        <v>596</v>
      </c>
      <c r="G1097" t="s">
        <v>729</v>
      </c>
      <c r="H1097" t="s">
        <v>828</v>
      </c>
      <c r="I1097" t="s">
        <v>6</v>
      </c>
      <c r="J1097" t="s">
        <v>176</v>
      </c>
      <c r="K1097" t="s">
        <v>348</v>
      </c>
      <c r="L1097" t="s">
        <v>606</v>
      </c>
      <c r="M1097">
        <v>0</v>
      </c>
      <c r="N1097">
        <v>0.16</v>
      </c>
      <c r="O1097" t="s">
        <v>927</v>
      </c>
    </row>
    <row r="1098" spans="1:15" hidden="1" x14ac:dyDescent="0.35">
      <c r="A1098" t="s">
        <v>918</v>
      </c>
      <c r="B1098" t="s">
        <v>583</v>
      </c>
      <c r="C1098" t="s">
        <v>919</v>
      </c>
      <c r="D1098" t="s">
        <v>728</v>
      </c>
      <c r="E1098" t="s">
        <v>618</v>
      </c>
      <c r="F1098" t="s">
        <v>597</v>
      </c>
      <c r="G1098" t="s">
        <v>731</v>
      </c>
      <c r="H1098" t="s">
        <v>829</v>
      </c>
      <c r="I1098" t="s">
        <v>127</v>
      </c>
      <c r="J1098" t="s">
        <v>291</v>
      </c>
      <c r="K1098" t="s">
        <v>348</v>
      </c>
      <c r="L1098" t="s">
        <v>606</v>
      </c>
      <c r="M1098">
        <v>0</v>
      </c>
      <c r="N1098">
        <v>1.6E-2</v>
      </c>
      <c r="O1098" t="s">
        <v>927</v>
      </c>
    </row>
    <row r="1099" spans="1:15" hidden="1" x14ac:dyDescent="0.35">
      <c r="A1099" t="s">
        <v>918</v>
      </c>
      <c r="B1099" t="s">
        <v>583</v>
      </c>
      <c r="C1099" t="s">
        <v>919</v>
      </c>
      <c r="D1099" t="s">
        <v>728</v>
      </c>
      <c r="E1099" t="s">
        <v>618</v>
      </c>
      <c r="F1099" t="s">
        <v>597</v>
      </c>
      <c r="G1099" t="s">
        <v>731</v>
      </c>
      <c r="H1099" t="s">
        <v>830</v>
      </c>
      <c r="I1099" t="s">
        <v>115</v>
      </c>
      <c r="J1099" t="s">
        <v>279</v>
      </c>
      <c r="K1099" t="s">
        <v>349</v>
      </c>
      <c r="M1099">
        <v>4.8300000000000003E-2</v>
      </c>
      <c r="N1099">
        <v>1.2999999999999999E-2</v>
      </c>
      <c r="O1099" t="s">
        <v>927</v>
      </c>
    </row>
    <row r="1100" spans="1:15" hidden="1" x14ac:dyDescent="0.35">
      <c r="A1100" t="s">
        <v>918</v>
      </c>
      <c r="B1100" t="s">
        <v>583</v>
      </c>
      <c r="C1100" t="s">
        <v>919</v>
      </c>
      <c r="D1100" t="s">
        <v>728</v>
      </c>
      <c r="E1100" t="s">
        <v>618</v>
      </c>
      <c r="F1100" t="s">
        <v>597</v>
      </c>
      <c r="G1100" t="s">
        <v>731</v>
      </c>
      <c r="H1100" t="s">
        <v>831</v>
      </c>
      <c r="I1100" t="s">
        <v>123</v>
      </c>
      <c r="J1100" t="s">
        <v>287</v>
      </c>
      <c r="K1100" t="s">
        <v>348</v>
      </c>
      <c r="L1100" t="s">
        <v>606</v>
      </c>
      <c r="M1100">
        <v>0</v>
      </c>
      <c r="N1100">
        <v>7.6E-3</v>
      </c>
      <c r="O1100" t="s">
        <v>927</v>
      </c>
    </row>
    <row r="1101" spans="1:15" hidden="1" x14ac:dyDescent="0.35">
      <c r="A1101" t="s">
        <v>918</v>
      </c>
      <c r="B1101" t="s">
        <v>583</v>
      </c>
      <c r="C1101" t="s">
        <v>919</v>
      </c>
      <c r="D1101" t="s">
        <v>728</v>
      </c>
      <c r="E1101" t="s">
        <v>618</v>
      </c>
      <c r="F1101" t="s">
        <v>597</v>
      </c>
      <c r="G1101" t="s">
        <v>731</v>
      </c>
      <c r="H1101" t="s">
        <v>832</v>
      </c>
      <c r="I1101" t="s">
        <v>124</v>
      </c>
      <c r="J1101" t="s">
        <v>288</v>
      </c>
      <c r="K1101" t="s">
        <v>348</v>
      </c>
      <c r="L1101" t="s">
        <v>606</v>
      </c>
      <c r="M1101">
        <v>0</v>
      </c>
      <c r="N1101">
        <v>1.0999999999999999E-2</v>
      </c>
      <c r="O1101" t="s">
        <v>927</v>
      </c>
    </row>
    <row r="1102" spans="1:15" hidden="1" x14ac:dyDescent="0.35">
      <c r="A1102" t="s">
        <v>918</v>
      </c>
      <c r="B1102" t="s">
        <v>583</v>
      </c>
      <c r="C1102" t="s">
        <v>919</v>
      </c>
      <c r="D1102" t="s">
        <v>728</v>
      </c>
      <c r="E1102" t="s">
        <v>618</v>
      </c>
      <c r="F1102" t="s">
        <v>597</v>
      </c>
      <c r="G1102" t="s">
        <v>731</v>
      </c>
      <c r="H1102" t="s">
        <v>833</v>
      </c>
      <c r="I1102" t="s">
        <v>143</v>
      </c>
      <c r="J1102" t="s">
        <v>309</v>
      </c>
      <c r="K1102" t="s">
        <v>348</v>
      </c>
      <c r="L1102" t="s">
        <v>606</v>
      </c>
      <c r="M1102">
        <v>0</v>
      </c>
      <c r="N1102">
        <v>5.1999999999999998E-2</v>
      </c>
      <c r="O1102" t="s">
        <v>927</v>
      </c>
    </row>
    <row r="1103" spans="1:15" hidden="1" x14ac:dyDescent="0.35">
      <c r="A1103" t="s">
        <v>918</v>
      </c>
      <c r="B1103" t="s">
        <v>583</v>
      </c>
      <c r="C1103" t="s">
        <v>919</v>
      </c>
      <c r="D1103" t="s">
        <v>728</v>
      </c>
      <c r="E1103" t="s">
        <v>618</v>
      </c>
      <c r="F1103" t="s">
        <v>596</v>
      </c>
      <c r="G1103" t="s">
        <v>729</v>
      </c>
      <c r="H1103" t="s">
        <v>834</v>
      </c>
      <c r="I1103" t="s">
        <v>62</v>
      </c>
      <c r="J1103" t="s">
        <v>224</v>
      </c>
      <c r="K1103" t="s">
        <v>349</v>
      </c>
      <c r="L1103" t="s">
        <v>607</v>
      </c>
      <c r="M1103">
        <v>0.02</v>
      </c>
      <c r="N1103">
        <v>0.08</v>
      </c>
      <c r="O1103" t="s">
        <v>927</v>
      </c>
    </row>
    <row r="1104" spans="1:15" hidden="1" x14ac:dyDescent="0.35">
      <c r="A1104" t="s">
        <v>918</v>
      </c>
      <c r="B1104" t="s">
        <v>583</v>
      </c>
      <c r="C1104" t="s">
        <v>919</v>
      </c>
      <c r="D1104" t="s">
        <v>728</v>
      </c>
      <c r="E1104" t="s">
        <v>618</v>
      </c>
      <c r="F1104" t="s">
        <v>597</v>
      </c>
      <c r="G1104" t="s">
        <v>731</v>
      </c>
      <c r="H1104" t="s">
        <v>835</v>
      </c>
      <c r="I1104" t="s">
        <v>134</v>
      </c>
      <c r="J1104" t="s">
        <v>299</v>
      </c>
      <c r="K1104" t="s">
        <v>349</v>
      </c>
      <c r="M1104">
        <v>0.374</v>
      </c>
      <c r="N1104">
        <v>0.08</v>
      </c>
      <c r="O1104" t="s">
        <v>927</v>
      </c>
    </row>
    <row r="1105" spans="1:15" hidden="1" x14ac:dyDescent="0.35">
      <c r="A1105" t="s">
        <v>918</v>
      </c>
      <c r="B1105" t="s">
        <v>583</v>
      </c>
      <c r="C1105" t="s">
        <v>919</v>
      </c>
      <c r="D1105" t="s">
        <v>728</v>
      </c>
      <c r="E1105" t="s">
        <v>618</v>
      </c>
      <c r="F1105" t="s">
        <v>596</v>
      </c>
      <c r="G1105" t="s">
        <v>729</v>
      </c>
      <c r="H1105" t="s">
        <v>836</v>
      </c>
      <c r="I1105" t="s">
        <v>175</v>
      </c>
      <c r="J1105" t="s">
        <v>343</v>
      </c>
      <c r="K1105" t="s">
        <v>349</v>
      </c>
      <c r="L1105" t="s">
        <v>607</v>
      </c>
      <c r="M1105">
        <v>7.0000000000000007E-2</v>
      </c>
      <c r="N1105">
        <v>0.04</v>
      </c>
      <c r="O1105" t="s">
        <v>927</v>
      </c>
    </row>
    <row r="1106" spans="1:15" hidden="1" x14ac:dyDescent="0.35">
      <c r="A1106" t="s">
        <v>918</v>
      </c>
      <c r="B1106" t="s">
        <v>583</v>
      </c>
      <c r="C1106" t="s">
        <v>919</v>
      </c>
      <c r="D1106" t="s">
        <v>728</v>
      </c>
      <c r="E1106" t="s">
        <v>618</v>
      </c>
      <c r="F1106" t="s">
        <v>597</v>
      </c>
      <c r="G1106" t="s">
        <v>731</v>
      </c>
      <c r="H1106" t="s">
        <v>837</v>
      </c>
      <c r="I1106" t="s">
        <v>141</v>
      </c>
      <c r="J1106" t="s">
        <v>307</v>
      </c>
      <c r="K1106" t="s">
        <v>348</v>
      </c>
      <c r="L1106" t="s">
        <v>606</v>
      </c>
      <c r="M1106">
        <v>0</v>
      </c>
      <c r="N1106">
        <v>2.7E-2</v>
      </c>
      <c r="O1106" t="s">
        <v>927</v>
      </c>
    </row>
    <row r="1107" spans="1:15" hidden="1" x14ac:dyDescent="0.35">
      <c r="A1107" t="s">
        <v>918</v>
      </c>
      <c r="B1107" t="s">
        <v>583</v>
      </c>
      <c r="C1107" t="s">
        <v>919</v>
      </c>
      <c r="D1107" t="s">
        <v>728</v>
      </c>
      <c r="E1107" t="s">
        <v>618</v>
      </c>
      <c r="F1107" t="s">
        <v>597</v>
      </c>
      <c r="G1107" t="s">
        <v>731</v>
      </c>
      <c r="H1107" t="s">
        <v>838</v>
      </c>
      <c r="I1107" t="s">
        <v>91</v>
      </c>
      <c r="J1107" t="s">
        <v>253</v>
      </c>
      <c r="K1107" t="s">
        <v>348</v>
      </c>
      <c r="L1107" t="s">
        <v>606</v>
      </c>
      <c r="M1107">
        <v>0</v>
      </c>
      <c r="N1107">
        <v>0.08</v>
      </c>
      <c r="O1107" t="s">
        <v>927</v>
      </c>
    </row>
    <row r="1108" spans="1:15" hidden="1" x14ac:dyDescent="0.35">
      <c r="A1108" t="s">
        <v>918</v>
      </c>
      <c r="B1108" t="s">
        <v>583</v>
      </c>
      <c r="C1108" t="s">
        <v>919</v>
      </c>
      <c r="D1108" t="s">
        <v>728</v>
      </c>
      <c r="E1108" t="s">
        <v>618</v>
      </c>
      <c r="F1108" t="s">
        <v>596</v>
      </c>
      <c r="G1108" t="s">
        <v>729</v>
      </c>
      <c r="H1108" t="s">
        <v>839</v>
      </c>
      <c r="I1108" t="s">
        <v>38</v>
      </c>
      <c r="J1108" t="s">
        <v>717</v>
      </c>
      <c r="K1108" t="s">
        <v>349</v>
      </c>
      <c r="M1108">
        <v>0.03</v>
      </c>
      <c r="N1108">
        <v>0.04</v>
      </c>
      <c r="O1108" t="s">
        <v>927</v>
      </c>
    </row>
    <row r="1109" spans="1:15" hidden="1" x14ac:dyDescent="0.35">
      <c r="A1109" t="s">
        <v>918</v>
      </c>
      <c r="B1109" t="s">
        <v>583</v>
      </c>
      <c r="C1109" t="s">
        <v>919</v>
      </c>
      <c r="D1109" t="s">
        <v>728</v>
      </c>
      <c r="E1109" t="s">
        <v>618</v>
      </c>
      <c r="F1109" t="s">
        <v>597</v>
      </c>
      <c r="G1109" t="s">
        <v>731</v>
      </c>
      <c r="H1109" t="s">
        <v>840</v>
      </c>
      <c r="I1109" t="s">
        <v>156</v>
      </c>
      <c r="J1109" t="s">
        <v>325</v>
      </c>
      <c r="K1109" t="s">
        <v>348</v>
      </c>
      <c r="L1109" t="s">
        <v>606</v>
      </c>
      <c r="M1109">
        <v>0</v>
      </c>
      <c r="N1109">
        <v>0.02</v>
      </c>
      <c r="O1109" t="s">
        <v>927</v>
      </c>
    </row>
    <row r="1110" spans="1:15" hidden="1" x14ac:dyDescent="0.35">
      <c r="A1110" t="s">
        <v>918</v>
      </c>
      <c r="B1110" t="s">
        <v>583</v>
      </c>
      <c r="C1110" t="s">
        <v>919</v>
      </c>
      <c r="D1110" t="s">
        <v>728</v>
      </c>
      <c r="E1110" t="s">
        <v>618</v>
      </c>
      <c r="F1110" t="s">
        <v>597</v>
      </c>
      <c r="G1110" t="s">
        <v>731</v>
      </c>
      <c r="H1110" t="s">
        <v>842</v>
      </c>
      <c r="I1110" t="s">
        <v>164</v>
      </c>
      <c r="J1110" t="s">
        <v>333</v>
      </c>
      <c r="K1110" t="s">
        <v>348</v>
      </c>
      <c r="L1110" t="s">
        <v>606</v>
      </c>
      <c r="M1110">
        <v>0</v>
      </c>
      <c r="N1110">
        <v>0.28999999999999998</v>
      </c>
      <c r="O1110" t="s">
        <v>927</v>
      </c>
    </row>
    <row r="1111" spans="1:15" hidden="1" x14ac:dyDescent="0.35">
      <c r="A1111" t="s">
        <v>921</v>
      </c>
      <c r="B1111" t="s">
        <v>587</v>
      </c>
      <c r="C1111" t="s">
        <v>586</v>
      </c>
      <c r="D1111" t="s">
        <v>728</v>
      </c>
      <c r="E1111" t="s">
        <v>618</v>
      </c>
      <c r="F1111" t="s">
        <v>597</v>
      </c>
      <c r="G1111" t="s">
        <v>731</v>
      </c>
      <c r="H1111" t="s">
        <v>784</v>
      </c>
      <c r="I1111" t="s">
        <v>37</v>
      </c>
      <c r="J1111" t="s">
        <v>204</v>
      </c>
      <c r="K1111" t="s">
        <v>349</v>
      </c>
      <c r="M1111">
        <v>8.7299999999999999E-3</v>
      </c>
      <c r="N1111">
        <v>6.4000000000000003E-3</v>
      </c>
      <c r="O1111" t="s">
        <v>927</v>
      </c>
    </row>
    <row r="1112" spans="1:15" hidden="1" x14ac:dyDescent="0.35">
      <c r="A1112" t="s">
        <v>918</v>
      </c>
      <c r="B1112" t="s">
        <v>583</v>
      </c>
      <c r="C1112" t="s">
        <v>919</v>
      </c>
      <c r="D1112" t="s">
        <v>728</v>
      </c>
      <c r="E1112" t="s">
        <v>618</v>
      </c>
      <c r="F1112" t="s">
        <v>597</v>
      </c>
      <c r="G1112" t="s">
        <v>731</v>
      </c>
      <c r="H1112" t="s">
        <v>844</v>
      </c>
      <c r="I1112" t="s">
        <v>107</v>
      </c>
      <c r="J1112" t="s">
        <v>270</v>
      </c>
      <c r="K1112" t="s">
        <v>348</v>
      </c>
      <c r="L1112" t="s">
        <v>606</v>
      </c>
      <c r="M1112">
        <v>0</v>
      </c>
      <c r="N1112">
        <v>0.08</v>
      </c>
      <c r="O1112" t="s">
        <v>927</v>
      </c>
    </row>
    <row r="1113" spans="1:15" hidden="1" x14ac:dyDescent="0.35">
      <c r="A1113" t="s">
        <v>918</v>
      </c>
      <c r="B1113" t="s">
        <v>583</v>
      </c>
      <c r="C1113" t="s">
        <v>919</v>
      </c>
      <c r="D1113" t="s">
        <v>728</v>
      </c>
      <c r="E1113" t="s">
        <v>618</v>
      </c>
      <c r="F1113" t="s">
        <v>597</v>
      </c>
      <c r="G1113" t="s">
        <v>731</v>
      </c>
      <c r="H1113" t="s">
        <v>845</v>
      </c>
      <c r="I1113" t="s">
        <v>170</v>
      </c>
      <c r="J1113" t="s">
        <v>339</v>
      </c>
      <c r="K1113" t="s">
        <v>348</v>
      </c>
      <c r="L1113" t="s">
        <v>606</v>
      </c>
      <c r="M1113">
        <v>0</v>
      </c>
      <c r="N1113">
        <v>0.02</v>
      </c>
      <c r="O1113" t="s">
        <v>927</v>
      </c>
    </row>
    <row r="1114" spans="1:15" hidden="1" x14ac:dyDescent="0.35">
      <c r="A1114" t="s">
        <v>918</v>
      </c>
      <c r="B1114" t="s">
        <v>583</v>
      </c>
      <c r="C1114" t="s">
        <v>919</v>
      </c>
      <c r="D1114" t="s">
        <v>728</v>
      </c>
      <c r="E1114" t="s">
        <v>618</v>
      </c>
      <c r="F1114" t="s">
        <v>597</v>
      </c>
      <c r="G1114" t="s">
        <v>731</v>
      </c>
      <c r="H1114" t="s">
        <v>846</v>
      </c>
      <c r="I1114" t="s">
        <v>70</v>
      </c>
      <c r="J1114" t="s">
        <v>232</v>
      </c>
      <c r="K1114" t="s">
        <v>348</v>
      </c>
      <c r="L1114" t="s">
        <v>606</v>
      </c>
      <c r="M1114">
        <v>0</v>
      </c>
      <c r="N1114">
        <v>0.02</v>
      </c>
      <c r="O1114" t="s">
        <v>927</v>
      </c>
    </row>
    <row r="1115" spans="1:15" hidden="1" x14ac:dyDescent="0.35">
      <c r="A1115" t="s">
        <v>918</v>
      </c>
      <c r="B1115" t="s">
        <v>583</v>
      </c>
      <c r="C1115" t="s">
        <v>919</v>
      </c>
      <c r="D1115" t="s">
        <v>728</v>
      </c>
      <c r="E1115" t="s">
        <v>618</v>
      </c>
      <c r="F1115" t="s">
        <v>597</v>
      </c>
      <c r="G1115" t="s">
        <v>731</v>
      </c>
      <c r="H1115" t="s">
        <v>847</v>
      </c>
      <c r="I1115" t="s">
        <v>85</v>
      </c>
      <c r="J1115" t="s">
        <v>247</v>
      </c>
      <c r="K1115" t="s">
        <v>348</v>
      </c>
      <c r="L1115" t="s">
        <v>606</v>
      </c>
      <c r="M1115">
        <v>0</v>
      </c>
      <c r="N1115">
        <v>0.08</v>
      </c>
      <c r="O1115" t="s">
        <v>927</v>
      </c>
    </row>
    <row r="1116" spans="1:15" hidden="1" x14ac:dyDescent="0.35">
      <c r="A1116" t="s">
        <v>918</v>
      </c>
      <c r="B1116" t="s">
        <v>583</v>
      </c>
      <c r="C1116" t="s">
        <v>919</v>
      </c>
      <c r="D1116" t="s">
        <v>728</v>
      </c>
      <c r="E1116" t="s">
        <v>618</v>
      </c>
      <c r="F1116" t="s">
        <v>597</v>
      </c>
      <c r="G1116" t="s">
        <v>731</v>
      </c>
      <c r="H1116" t="s">
        <v>848</v>
      </c>
      <c r="I1116" t="s">
        <v>149</v>
      </c>
      <c r="J1116" t="s">
        <v>315</v>
      </c>
      <c r="K1116" t="s">
        <v>348</v>
      </c>
      <c r="L1116" t="s">
        <v>606</v>
      </c>
      <c r="M1116">
        <v>0</v>
      </c>
      <c r="N1116">
        <v>0.08</v>
      </c>
      <c r="O1116" t="s">
        <v>927</v>
      </c>
    </row>
    <row r="1117" spans="1:15" hidden="1" x14ac:dyDescent="0.35">
      <c r="A1117" t="s">
        <v>918</v>
      </c>
      <c r="B1117" t="s">
        <v>583</v>
      </c>
      <c r="C1117" t="s">
        <v>919</v>
      </c>
      <c r="D1117" t="s">
        <v>728</v>
      </c>
      <c r="E1117" t="s">
        <v>618</v>
      </c>
      <c r="F1117" t="s">
        <v>597</v>
      </c>
      <c r="G1117" t="s">
        <v>731</v>
      </c>
      <c r="H1117" t="s">
        <v>849</v>
      </c>
      <c r="I1117" t="s">
        <v>157</v>
      </c>
      <c r="J1117" t="s">
        <v>326</v>
      </c>
      <c r="K1117" t="s">
        <v>348</v>
      </c>
      <c r="L1117" t="s">
        <v>606</v>
      </c>
      <c r="M1117">
        <v>0</v>
      </c>
      <c r="N1117">
        <v>8.6E-3</v>
      </c>
      <c r="O1117" t="s">
        <v>927</v>
      </c>
    </row>
    <row r="1118" spans="1:15" hidden="1" x14ac:dyDescent="0.35">
      <c r="A1118" t="s">
        <v>918</v>
      </c>
      <c r="B1118" t="s">
        <v>583</v>
      </c>
      <c r="C1118" t="s">
        <v>919</v>
      </c>
      <c r="D1118" t="s">
        <v>728</v>
      </c>
      <c r="E1118" t="s">
        <v>618</v>
      </c>
      <c r="F1118" t="s">
        <v>597</v>
      </c>
      <c r="G1118" t="s">
        <v>731</v>
      </c>
      <c r="H1118" t="s">
        <v>850</v>
      </c>
      <c r="I1118" t="s">
        <v>473</v>
      </c>
      <c r="J1118" t="s">
        <v>298</v>
      </c>
      <c r="K1118" t="s">
        <v>348</v>
      </c>
      <c r="L1118" t="s">
        <v>606</v>
      </c>
      <c r="M1118">
        <v>0</v>
      </c>
      <c r="N1118">
        <v>1.6E-2</v>
      </c>
      <c r="O1118" t="s">
        <v>927</v>
      </c>
    </row>
    <row r="1119" spans="1:15" hidden="1" x14ac:dyDescent="0.35">
      <c r="A1119" t="s">
        <v>918</v>
      </c>
      <c r="B1119" t="s">
        <v>583</v>
      </c>
      <c r="C1119" t="s">
        <v>919</v>
      </c>
      <c r="D1119" t="s">
        <v>728</v>
      </c>
      <c r="E1119" t="s">
        <v>618</v>
      </c>
      <c r="F1119" t="s">
        <v>597</v>
      </c>
      <c r="G1119" t="s">
        <v>731</v>
      </c>
      <c r="H1119" t="s">
        <v>851</v>
      </c>
      <c r="I1119" t="s">
        <v>133</v>
      </c>
      <c r="J1119" t="s">
        <v>297</v>
      </c>
      <c r="K1119" t="s">
        <v>348</v>
      </c>
      <c r="L1119" t="s">
        <v>606</v>
      </c>
      <c r="M1119">
        <v>0</v>
      </c>
      <c r="N1119">
        <v>1.4999999999999999E-2</v>
      </c>
      <c r="O1119" t="s">
        <v>927</v>
      </c>
    </row>
    <row r="1120" spans="1:15" hidden="1" x14ac:dyDescent="0.35">
      <c r="A1120" t="s">
        <v>918</v>
      </c>
      <c r="B1120" t="s">
        <v>583</v>
      </c>
      <c r="C1120" t="s">
        <v>919</v>
      </c>
      <c r="D1120" t="s">
        <v>728</v>
      </c>
      <c r="E1120" t="s">
        <v>618</v>
      </c>
      <c r="F1120" t="s">
        <v>597</v>
      </c>
      <c r="G1120" t="s">
        <v>731</v>
      </c>
      <c r="H1120" t="s">
        <v>852</v>
      </c>
      <c r="I1120" t="s">
        <v>99</v>
      </c>
      <c r="J1120" t="s">
        <v>262</v>
      </c>
      <c r="K1120" t="s">
        <v>348</v>
      </c>
      <c r="L1120" t="s">
        <v>606</v>
      </c>
      <c r="M1120">
        <v>0</v>
      </c>
      <c r="N1120">
        <v>0.22600000000000001</v>
      </c>
      <c r="O1120" t="s">
        <v>927</v>
      </c>
    </row>
    <row r="1121" spans="1:15" hidden="1" x14ac:dyDescent="0.35">
      <c r="A1121" t="s">
        <v>918</v>
      </c>
      <c r="B1121" t="s">
        <v>583</v>
      </c>
      <c r="C1121" t="s">
        <v>919</v>
      </c>
      <c r="D1121" t="s">
        <v>728</v>
      </c>
      <c r="E1121" t="s">
        <v>618</v>
      </c>
      <c r="F1121" t="s">
        <v>597</v>
      </c>
      <c r="G1121" t="s">
        <v>731</v>
      </c>
      <c r="H1121" t="s">
        <v>853</v>
      </c>
      <c r="I1121" t="s">
        <v>118</v>
      </c>
      <c r="J1121" t="s">
        <v>282</v>
      </c>
      <c r="K1121" t="s">
        <v>348</v>
      </c>
      <c r="L1121" t="s">
        <v>606</v>
      </c>
      <c r="M1121">
        <v>0</v>
      </c>
      <c r="N1121">
        <v>2.5000000000000001E-2</v>
      </c>
      <c r="O1121" t="s">
        <v>927</v>
      </c>
    </row>
    <row r="1122" spans="1:15" hidden="1" x14ac:dyDescent="0.35">
      <c r="A1122" t="s">
        <v>918</v>
      </c>
      <c r="B1122" t="s">
        <v>583</v>
      </c>
      <c r="C1122" t="s">
        <v>919</v>
      </c>
      <c r="D1122" t="s">
        <v>728</v>
      </c>
      <c r="E1122" t="s">
        <v>618</v>
      </c>
      <c r="F1122" t="s">
        <v>597</v>
      </c>
      <c r="G1122" t="s">
        <v>731</v>
      </c>
      <c r="H1122" t="s">
        <v>854</v>
      </c>
      <c r="I1122" t="s">
        <v>144</v>
      </c>
      <c r="J1122" t="s">
        <v>310</v>
      </c>
      <c r="K1122" t="s">
        <v>348</v>
      </c>
      <c r="L1122" t="s">
        <v>606</v>
      </c>
      <c r="M1122">
        <v>0</v>
      </c>
      <c r="N1122">
        <v>0.26400000000000001</v>
      </c>
      <c r="O1122" t="s">
        <v>927</v>
      </c>
    </row>
    <row r="1123" spans="1:15" hidden="1" x14ac:dyDescent="0.35">
      <c r="A1123" t="s">
        <v>918</v>
      </c>
      <c r="B1123" t="s">
        <v>583</v>
      </c>
      <c r="C1123" t="s">
        <v>919</v>
      </c>
      <c r="D1123" t="s">
        <v>728</v>
      </c>
      <c r="E1123" t="s">
        <v>618</v>
      </c>
      <c r="F1123" t="s">
        <v>596</v>
      </c>
      <c r="G1123" t="s">
        <v>729</v>
      </c>
      <c r="H1123" t="s">
        <v>855</v>
      </c>
      <c r="I1123" t="s">
        <v>171</v>
      </c>
      <c r="J1123" t="s">
        <v>340</v>
      </c>
      <c r="K1123" t="s">
        <v>348</v>
      </c>
      <c r="L1123" t="s">
        <v>606</v>
      </c>
      <c r="M1123">
        <v>0</v>
      </c>
      <c r="N1123">
        <v>0.08</v>
      </c>
      <c r="O1123" t="s">
        <v>927</v>
      </c>
    </row>
    <row r="1124" spans="1:15" hidden="1" x14ac:dyDescent="0.35">
      <c r="A1124" t="s">
        <v>918</v>
      </c>
      <c r="B1124" t="s">
        <v>583</v>
      </c>
      <c r="C1124" t="s">
        <v>919</v>
      </c>
      <c r="D1124" t="s">
        <v>728</v>
      </c>
      <c r="E1124" t="s">
        <v>618</v>
      </c>
      <c r="F1124" t="s">
        <v>597</v>
      </c>
      <c r="G1124" t="s">
        <v>731</v>
      </c>
      <c r="H1124" t="s">
        <v>856</v>
      </c>
      <c r="I1124" t="s">
        <v>166</v>
      </c>
      <c r="J1124" t="s">
        <v>335</v>
      </c>
      <c r="K1124" t="s">
        <v>348</v>
      </c>
      <c r="L1124" t="s">
        <v>606</v>
      </c>
      <c r="M1124">
        <v>0</v>
      </c>
      <c r="N1124">
        <v>0.08</v>
      </c>
      <c r="O1124" t="s">
        <v>927</v>
      </c>
    </row>
    <row r="1125" spans="1:15" hidden="1" x14ac:dyDescent="0.35">
      <c r="A1125" t="s">
        <v>918</v>
      </c>
      <c r="B1125" t="s">
        <v>583</v>
      </c>
      <c r="C1125" t="s">
        <v>919</v>
      </c>
      <c r="D1125" t="s">
        <v>728</v>
      </c>
      <c r="E1125" t="s">
        <v>618</v>
      </c>
      <c r="F1125" t="s">
        <v>596</v>
      </c>
      <c r="G1125" t="s">
        <v>729</v>
      </c>
      <c r="H1125" t="s">
        <v>857</v>
      </c>
      <c r="I1125" t="s">
        <v>24</v>
      </c>
      <c r="J1125" t="s">
        <v>193</v>
      </c>
      <c r="K1125" t="s">
        <v>349</v>
      </c>
      <c r="L1125" t="s">
        <v>607</v>
      </c>
      <c r="M1125">
        <v>0.2</v>
      </c>
      <c r="N1125">
        <v>1.6</v>
      </c>
      <c r="O1125" t="s">
        <v>927</v>
      </c>
    </row>
    <row r="1126" spans="1:15" hidden="1" x14ac:dyDescent="0.35">
      <c r="A1126" t="s">
        <v>918</v>
      </c>
      <c r="B1126" t="s">
        <v>583</v>
      </c>
      <c r="C1126" t="s">
        <v>919</v>
      </c>
      <c r="D1126" t="s">
        <v>728</v>
      </c>
      <c r="E1126" t="s">
        <v>618</v>
      </c>
      <c r="F1126" t="s">
        <v>597</v>
      </c>
      <c r="G1126" t="s">
        <v>731</v>
      </c>
      <c r="H1126" t="s">
        <v>858</v>
      </c>
      <c r="I1126" t="s">
        <v>516</v>
      </c>
      <c r="J1126" t="s">
        <v>271</v>
      </c>
      <c r="K1126" t="s">
        <v>348</v>
      </c>
      <c r="L1126" t="s">
        <v>606</v>
      </c>
      <c r="M1126">
        <v>0</v>
      </c>
      <c r="N1126">
        <v>9.4000000000000004E-3</v>
      </c>
      <c r="O1126" t="s">
        <v>927</v>
      </c>
    </row>
    <row r="1127" spans="1:15" hidden="1" x14ac:dyDescent="0.35">
      <c r="A1127" t="s">
        <v>918</v>
      </c>
      <c r="B1127" t="s">
        <v>583</v>
      </c>
      <c r="C1127" t="s">
        <v>919</v>
      </c>
      <c r="D1127" t="s">
        <v>728</v>
      </c>
      <c r="E1127" t="s">
        <v>618</v>
      </c>
      <c r="F1127" t="s">
        <v>596</v>
      </c>
      <c r="G1127" t="s">
        <v>729</v>
      </c>
      <c r="H1127" t="s">
        <v>859</v>
      </c>
      <c r="I1127" t="s">
        <v>17</v>
      </c>
      <c r="J1127" t="s">
        <v>187</v>
      </c>
      <c r="K1127" t="s">
        <v>349</v>
      </c>
      <c r="M1127">
        <v>0.12</v>
      </c>
      <c r="N1127">
        <v>0.02</v>
      </c>
      <c r="O1127" t="s">
        <v>927</v>
      </c>
    </row>
    <row r="1128" spans="1:15" hidden="1" x14ac:dyDescent="0.35">
      <c r="A1128" t="s">
        <v>918</v>
      </c>
      <c r="B1128" t="s">
        <v>583</v>
      </c>
      <c r="C1128" t="s">
        <v>919</v>
      </c>
      <c r="D1128" t="s">
        <v>728</v>
      </c>
      <c r="E1128" t="s">
        <v>618</v>
      </c>
      <c r="F1128" t="s">
        <v>597</v>
      </c>
      <c r="G1128" t="s">
        <v>731</v>
      </c>
      <c r="H1128" t="s">
        <v>860</v>
      </c>
      <c r="I1128" t="s">
        <v>158</v>
      </c>
      <c r="J1128" t="s">
        <v>327</v>
      </c>
      <c r="K1128" t="s">
        <v>348</v>
      </c>
      <c r="L1128" t="s">
        <v>606</v>
      </c>
      <c r="M1128">
        <v>0</v>
      </c>
      <c r="N1128">
        <v>1.2999999999999999E-2</v>
      </c>
      <c r="O1128" t="s">
        <v>927</v>
      </c>
    </row>
    <row r="1129" spans="1:15" hidden="1" x14ac:dyDescent="0.35">
      <c r="A1129" t="s">
        <v>918</v>
      </c>
      <c r="B1129" t="s">
        <v>583</v>
      </c>
      <c r="C1129" t="s">
        <v>919</v>
      </c>
      <c r="D1129" t="s">
        <v>728</v>
      </c>
      <c r="E1129" t="s">
        <v>618</v>
      </c>
      <c r="F1129" t="s">
        <v>597</v>
      </c>
      <c r="G1129" t="s">
        <v>731</v>
      </c>
      <c r="H1129" t="s">
        <v>861</v>
      </c>
      <c r="I1129" t="s">
        <v>119</v>
      </c>
      <c r="J1129" t="s">
        <v>283</v>
      </c>
      <c r="K1129" t="s">
        <v>348</v>
      </c>
      <c r="L1129" t="s">
        <v>606</v>
      </c>
      <c r="M1129">
        <v>0</v>
      </c>
      <c r="N1129">
        <v>3.1E-2</v>
      </c>
      <c r="O1129" t="s">
        <v>927</v>
      </c>
    </row>
    <row r="1130" spans="1:15" hidden="1" x14ac:dyDescent="0.35">
      <c r="A1130" t="s">
        <v>918</v>
      </c>
      <c r="B1130" t="s">
        <v>583</v>
      </c>
      <c r="C1130" t="s">
        <v>919</v>
      </c>
      <c r="D1130" t="s">
        <v>728</v>
      </c>
      <c r="E1130" t="s">
        <v>618</v>
      </c>
      <c r="F1130" t="s">
        <v>596</v>
      </c>
      <c r="G1130" t="s">
        <v>729</v>
      </c>
      <c r="H1130" t="s">
        <v>862</v>
      </c>
      <c r="I1130" t="s">
        <v>21</v>
      </c>
      <c r="J1130" t="s">
        <v>190</v>
      </c>
      <c r="K1130" t="s">
        <v>348</v>
      </c>
      <c r="L1130" t="s">
        <v>606</v>
      </c>
      <c r="M1130">
        <v>0</v>
      </c>
      <c r="N1130">
        <v>0.16</v>
      </c>
      <c r="O1130" t="s">
        <v>927</v>
      </c>
    </row>
    <row r="1131" spans="1:15" hidden="1" x14ac:dyDescent="0.35">
      <c r="A1131" t="s">
        <v>918</v>
      </c>
      <c r="B1131" t="s">
        <v>583</v>
      </c>
      <c r="C1131" t="s">
        <v>919</v>
      </c>
      <c r="D1131" t="s">
        <v>728</v>
      </c>
      <c r="E1131" t="s">
        <v>618</v>
      </c>
      <c r="F1131" t="s">
        <v>597</v>
      </c>
      <c r="G1131" t="s">
        <v>731</v>
      </c>
      <c r="H1131" t="s">
        <v>863</v>
      </c>
      <c r="I1131" t="s">
        <v>96</v>
      </c>
      <c r="J1131" t="s">
        <v>259</v>
      </c>
      <c r="K1131" t="s">
        <v>348</v>
      </c>
      <c r="L1131" t="s">
        <v>606</v>
      </c>
      <c r="M1131">
        <v>0</v>
      </c>
      <c r="N1131">
        <v>0.188</v>
      </c>
      <c r="O1131" t="s">
        <v>927</v>
      </c>
    </row>
    <row r="1132" spans="1:15" hidden="1" x14ac:dyDescent="0.35">
      <c r="A1132" t="s">
        <v>918</v>
      </c>
      <c r="B1132" t="s">
        <v>583</v>
      </c>
      <c r="C1132" t="s">
        <v>919</v>
      </c>
      <c r="D1132" t="s">
        <v>728</v>
      </c>
      <c r="E1132" t="s">
        <v>618</v>
      </c>
      <c r="F1132" t="s">
        <v>597</v>
      </c>
      <c r="G1132" t="s">
        <v>731</v>
      </c>
      <c r="H1132" t="s">
        <v>864</v>
      </c>
      <c r="I1132" t="s">
        <v>71</v>
      </c>
      <c r="J1132" t="s">
        <v>233</v>
      </c>
      <c r="K1132" t="s">
        <v>348</v>
      </c>
      <c r="L1132" t="s">
        <v>606</v>
      </c>
      <c r="M1132">
        <v>0</v>
      </c>
      <c r="N1132">
        <v>0.08</v>
      </c>
      <c r="O1132" t="s">
        <v>927</v>
      </c>
    </row>
    <row r="1133" spans="1:15" hidden="1" x14ac:dyDescent="0.35">
      <c r="A1133" t="s">
        <v>918</v>
      </c>
      <c r="B1133" t="s">
        <v>583</v>
      </c>
      <c r="C1133" t="s">
        <v>919</v>
      </c>
      <c r="D1133" t="s">
        <v>728</v>
      </c>
      <c r="E1133" t="s">
        <v>618</v>
      </c>
      <c r="F1133" t="s">
        <v>597</v>
      </c>
      <c r="G1133" t="s">
        <v>731</v>
      </c>
      <c r="H1133" t="s">
        <v>865</v>
      </c>
      <c r="I1133" t="s">
        <v>109</v>
      </c>
      <c r="J1133" t="s">
        <v>273</v>
      </c>
      <c r="K1133" t="s">
        <v>348</v>
      </c>
      <c r="L1133" t="s">
        <v>606</v>
      </c>
      <c r="M1133">
        <v>0</v>
      </c>
      <c r="N1133">
        <v>0.15</v>
      </c>
      <c r="O1133" t="s">
        <v>927</v>
      </c>
    </row>
    <row r="1134" spans="1:15" hidden="1" x14ac:dyDescent="0.35">
      <c r="A1134" t="s">
        <v>918</v>
      </c>
      <c r="B1134" t="s">
        <v>583</v>
      </c>
      <c r="C1134" t="s">
        <v>919</v>
      </c>
      <c r="D1134" t="s">
        <v>728</v>
      </c>
      <c r="E1134" t="s">
        <v>618</v>
      </c>
      <c r="F1134" t="s">
        <v>597</v>
      </c>
      <c r="G1134" t="s">
        <v>731</v>
      </c>
      <c r="H1134" t="s">
        <v>866</v>
      </c>
      <c r="I1134" t="s">
        <v>97</v>
      </c>
      <c r="J1134" t="s">
        <v>260</v>
      </c>
      <c r="K1134" t="s">
        <v>348</v>
      </c>
      <c r="L1134" t="s">
        <v>606</v>
      </c>
      <c r="M1134">
        <v>0</v>
      </c>
      <c r="N1134">
        <v>0.16800000000000001</v>
      </c>
      <c r="O1134" t="s">
        <v>927</v>
      </c>
    </row>
    <row r="1135" spans="1:15" hidden="1" x14ac:dyDescent="0.35">
      <c r="A1135" t="s">
        <v>918</v>
      </c>
      <c r="B1135" t="s">
        <v>583</v>
      </c>
      <c r="C1135" t="s">
        <v>919</v>
      </c>
      <c r="D1135" t="s">
        <v>728</v>
      </c>
      <c r="E1135" t="s">
        <v>618</v>
      </c>
      <c r="F1135" t="s">
        <v>597</v>
      </c>
      <c r="G1135" t="s">
        <v>731</v>
      </c>
      <c r="H1135" t="s">
        <v>867</v>
      </c>
      <c r="I1135" t="s">
        <v>142</v>
      </c>
      <c r="J1135" t="s">
        <v>308</v>
      </c>
      <c r="K1135" t="s">
        <v>348</v>
      </c>
      <c r="L1135" t="s">
        <v>606</v>
      </c>
      <c r="M1135">
        <v>0</v>
      </c>
      <c r="N1135">
        <v>0.08</v>
      </c>
      <c r="O1135" t="s">
        <v>927</v>
      </c>
    </row>
    <row r="1136" spans="1:15" hidden="1" x14ac:dyDescent="0.35">
      <c r="A1136" t="s">
        <v>918</v>
      </c>
      <c r="B1136" t="s">
        <v>583</v>
      </c>
      <c r="C1136" t="s">
        <v>919</v>
      </c>
      <c r="D1136" t="s">
        <v>728</v>
      </c>
      <c r="E1136" t="s">
        <v>618</v>
      </c>
      <c r="F1136" t="s">
        <v>596</v>
      </c>
      <c r="G1136" t="s">
        <v>729</v>
      </c>
      <c r="H1136" t="s">
        <v>868</v>
      </c>
      <c r="I1136" t="s">
        <v>25</v>
      </c>
      <c r="J1136" t="s">
        <v>194</v>
      </c>
      <c r="K1136" t="s">
        <v>348</v>
      </c>
      <c r="L1136" t="s">
        <v>606</v>
      </c>
      <c r="M1136">
        <v>0</v>
      </c>
      <c r="N1136">
        <v>0.16</v>
      </c>
      <c r="O1136" t="s">
        <v>927</v>
      </c>
    </row>
    <row r="1137" spans="1:15" hidden="1" x14ac:dyDescent="0.35">
      <c r="A1137" t="s">
        <v>918</v>
      </c>
      <c r="B1137" t="s">
        <v>583</v>
      </c>
      <c r="C1137" t="s">
        <v>919</v>
      </c>
      <c r="D1137" t="s">
        <v>728</v>
      </c>
      <c r="E1137" t="s">
        <v>618</v>
      </c>
      <c r="F1137" t="s">
        <v>597</v>
      </c>
      <c r="G1137" t="s">
        <v>731</v>
      </c>
      <c r="H1137" t="s">
        <v>869</v>
      </c>
      <c r="I1137" t="s">
        <v>159</v>
      </c>
      <c r="J1137" t="s">
        <v>328</v>
      </c>
      <c r="K1137" t="s">
        <v>348</v>
      </c>
      <c r="L1137" t="s">
        <v>606</v>
      </c>
      <c r="M1137">
        <v>0</v>
      </c>
      <c r="N1137">
        <v>1.7000000000000001E-2</v>
      </c>
      <c r="O1137" t="s">
        <v>927</v>
      </c>
    </row>
    <row r="1138" spans="1:15" hidden="1" x14ac:dyDescent="0.35">
      <c r="A1138" t="s">
        <v>918</v>
      </c>
      <c r="B1138" t="s">
        <v>583</v>
      </c>
      <c r="C1138" t="s">
        <v>919</v>
      </c>
      <c r="D1138" t="s">
        <v>728</v>
      </c>
      <c r="E1138" t="s">
        <v>618</v>
      </c>
      <c r="F1138" t="s">
        <v>597</v>
      </c>
      <c r="G1138" t="s">
        <v>731</v>
      </c>
      <c r="H1138" t="s">
        <v>870</v>
      </c>
      <c r="I1138" t="s">
        <v>135</v>
      </c>
      <c r="J1138" t="s">
        <v>301</v>
      </c>
      <c r="K1138" t="s">
        <v>348</v>
      </c>
      <c r="L1138" t="s">
        <v>606</v>
      </c>
      <c r="M1138">
        <v>0</v>
      </c>
      <c r="N1138">
        <v>2.5999999999999999E-2</v>
      </c>
      <c r="O1138" t="s">
        <v>927</v>
      </c>
    </row>
    <row r="1139" spans="1:15" hidden="1" x14ac:dyDescent="0.35">
      <c r="A1139" t="s">
        <v>918</v>
      </c>
      <c r="B1139" t="s">
        <v>583</v>
      </c>
      <c r="C1139" t="s">
        <v>919</v>
      </c>
      <c r="D1139" t="s">
        <v>728</v>
      </c>
      <c r="E1139" t="s">
        <v>618</v>
      </c>
      <c r="F1139" t="s">
        <v>597</v>
      </c>
      <c r="G1139" t="s">
        <v>731</v>
      </c>
      <c r="H1139" t="s">
        <v>871</v>
      </c>
      <c r="I1139" t="s">
        <v>718</v>
      </c>
      <c r="J1139" t="s">
        <v>255</v>
      </c>
      <c r="K1139" t="s">
        <v>348</v>
      </c>
      <c r="L1139" t="s">
        <v>606</v>
      </c>
      <c r="M1139">
        <v>0</v>
      </c>
      <c r="N1139">
        <v>1.0999999999999999E-2</v>
      </c>
      <c r="O1139" t="s">
        <v>927</v>
      </c>
    </row>
    <row r="1140" spans="1:15" hidden="1" x14ac:dyDescent="0.35">
      <c r="A1140" t="s">
        <v>918</v>
      </c>
      <c r="B1140" t="s">
        <v>583</v>
      </c>
      <c r="C1140" t="s">
        <v>919</v>
      </c>
      <c r="D1140" t="s">
        <v>728</v>
      </c>
      <c r="E1140" t="s">
        <v>618</v>
      </c>
      <c r="F1140" t="s">
        <v>596</v>
      </c>
      <c r="G1140" t="s">
        <v>729</v>
      </c>
      <c r="H1140" t="s">
        <v>872</v>
      </c>
      <c r="I1140" t="s">
        <v>18</v>
      </c>
      <c r="J1140" t="s">
        <v>188</v>
      </c>
      <c r="K1140" t="s">
        <v>349</v>
      </c>
      <c r="M1140">
        <v>0.23</v>
      </c>
      <c r="N1140">
        <v>0.02</v>
      </c>
      <c r="O1140" t="s">
        <v>927</v>
      </c>
    </row>
    <row r="1141" spans="1:15" hidden="1" x14ac:dyDescent="0.35">
      <c r="A1141" t="s">
        <v>918</v>
      </c>
      <c r="B1141" t="s">
        <v>583</v>
      </c>
      <c r="C1141" t="s">
        <v>919</v>
      </c>
      <c r="D1141" t="s">
        <v>728</v>
      </c>
      <c r="E1141" t="s">
        <v>618</v>
      </c>
      <c r="F1141" t="s">
        <v>597</v>
      </c>
      <c r="G1141" t="s">
        <v>731</v>
      </c>
      <c r="H1141" t="s">
        <v>873</v>
      </c>
      <c r="I1141" t="s">
        <v>160</v>
      </c>
      <c r="J1141" t="s">
        <v>329</v>
      </c>
      <c r="K1141" t="s">
        <v>348</v>
      </c>
      <c r="L1141" t="s">
        <v>606</v>
      </c>
      <c r="M1141">
        <v>0</v>
      </c>
      <c r="N1141">
        <v>0.08</v>
      </c>
      <c r="O1141" t="s">
        <v>927</v>
      </c>
    </row>
    <row r="1142" spans="1:15" hidden="1" x14ac:dyDescent="0.35">
      <c r="A1142" t="s">
        <v>918</v>
      </c>
      <c r="B1142" t="s">
        <v>583</v>
      </c>
      <c r="C1142" t="s">
        <v>919</v>
      </c>
      <c r="D1142" t="s">
        <v>728</v>
      </c>
      <c r="E1142" t="s">
        <v>618</v>
      </c>
      <c r="F1142" t="s">
        <v>597</v>
      </c>
      <c r="G1142" t="s">
        <v>731</v>
      </c>
      <c r="H1142" t="s">
        <v>874</v>
      </c>
      <c r="I1142" t="s">
        <v>147</v>
      </c>
      <c r="J1142" t="s">
        <v>313</v>
      </c>
      <c r="K1142" t="s">
        <v>348</v>
      </c>
      <c r="L1142" t="s">
        <v>606</v>
      </c>
      <c r="M1142">
        <v>0</v>
      </c>
      <c r="N1142">
        <v>0.08</v>
      </c>
      <c r="O1142" t="s">
        <v>927</v>
      </c>
    </row>
    <row r="1143" spans="1:15" hidden="1" x14ac:dyDescent="0.35">
      <c r="A1143" t="s">
        <v>918</v>
      </c>
      <c r="B1143" t="s">
        <v>583</v>
      </c>
      <c r="C1143" t="s">
        <v>919</v>
      </c>
      <c r="D1143" t="s">
        <v>728</v>
      </c>
      <c r="E1143" t="s">
        <v>618</v>
      </c>
      <c r="F1143" t="s">
        <v>597</v>
      </c>
      <c r="G1143" t="s">
        <v>731</v>
      </c>
      <c r="H1143" t="s">
        <v>875</v>
      </c>
      <c r="I1143" t="s">
        <v>86</v>
      </c>
      <c r="J1143" t="s">
        <v>248</v>
      </c>
      <c r="K1143" t="s">
        <v>348</v>
      </c>
      <c r="L1143" t="s">
        <v>606</v>
      </c>
      <c r="M1143">
        <v>0</v>
      </c>
      <c r="N1143">
        <v>0.192</v>
      </c>
      <c r="O1143" t="s">
        <v>927</v>
      </c>
    </row>
    <row r="1144" spans="1:15" hidden="1" x14ac:dyDescent="0.35">
      <c r="A1144" t="s">
        <v>918</v>
      </c>
      <c r="B1144" t="s">
        <v>583</v>
      </c>
      <c r="C1144" t="s">
        <v>919</v>
      </c>
      <c r="D1144" t="s">
        <v>728</v>
      </c>
      <c r="E1144" t="s">
        <v>618</v>
      </c>
      <c r="F1144" t="s">
        <v>597</v>
      </c>
      <c r="G1144" t="s">
        <v>731</v>
      </c>
      <c r="H1144" t="s">
        <v>876</v>
      </c>
      <c r="I1144" t="s">
        <v>145</v>
      </c>
      <c r="J1144" t="s">
        <v>311</v>
      </c>
      <c r="K1144" t="s">
        <v>348</v>
      </c>
      <c r="L1144" t="s">
        <v>606</v>
      </c>
      <c r="M1144">
        <v>0</v>
      </c>
      <c r="N1144">
        <v>1.6E-2</v>
      </c>
      <c r="O1144" t="s">
        <v>927</v>
      </c>
    </row>
    <row r="1145" spans="1:15" hidden="1" x14ac:dyDescent="0.35">
      <c r="A1145" t="s">
        <v>918</v>
      </c>
      <c r="B1145" t="s">
        <v>583</v>
      </c>
      <c r="C1145" t="s">
        <v>919</v>
      </c>
      <c r="D1145" t="s">
        <v>728</v>
      </c>
      <c r="E1145" t="s">
        <v>618</v>
      </c>
      <c r="F1145" t="s">
        <v>597</v>
      </c>
      <c r="G1145" t="s">
        <v>731</v>
      </c>
      <c r="H1145" t="s">
        <v>877</v>
      </c>
      <c r="I1145" t="s">
        <v>148</v>
      </c>
      <c r="J1145" t="s">
        <v>314</v>
      </c>
      <c r="K1145" t="s">
        <v>348</v>
      </c>
      <c r="L1145" t="s">
        <v>606</v>
      </c>
      <c r="M1145">
        <v>0</v>
      </c>
      <c r="N1145">
        <v>9.7000000000000003E-2</v>
      </c>
      <c r="O1145" t="s">
        <v>927</v>
      </c>
    </row>
    <row r="1146" spans="1:15" hidden="1" x14ac:dyDescent="0.35">
      <c r="A1146" t="s">
        <v>918</v>
      </c>
      <c r="B1146" t="s">
        <v>583</v>
      </c>
      <c r="C1146" t="s">
        <v>919</v>
      </c>
      <c r="D1146" t="s">
        <v>728</v>
      </c>
      <c r="E1146" t="s">
        <v>618</v>
      </c>
      <c r="F1146" t="s">
        <v>597</v>
      </c>
      <c r="G1146" t="s">
        <v>731</v>
      </c>
      <c r="H1146" t="s">
        <v>878</v>
      </c>
      <c r="I1146" t="s">
        <v>126</v>
      </c>
      <c r="J1146" t="s">
        <v>290</v>
      </c>
      <c r="K1146" t="s">
        <v>348</v>
      </c>
      <c r="L1146" t="s">
        <v>606</v>
      </c>
      <c r="M1146">
        <v>0</v>
      </c>
      <c r="N1146">
        <v>6.5000000000000002E-2</v>
      </c>
      <c r="O1146" t="s">
        <v>927</v>
      </c>
    </row>
    <row r="1147" spans="1:15" hidden="1" x14ac:dyDescent="0.35">
      <c r="A1147" t="s">
        <v>918</v>
      </c>
      <c r="B1147" t="s">
        <v>583</v>
      </c>
      <c r="C1147" t="s">
        <v>919</v>
      </c>
      <c r="D1147" t="s">
        <v>728</v>
      </c>
      <c r="E1147" t="s">
        <v>618</v>
      </c>
      <c r="F1147" t="s">
        <v>597</v>
      </c>
      <c r="G1147" t="s">
        <v>731</v>
      </c>
      <c r="H1147" t="s">
        <v>879</v>
      </c>
      <c r="I1147" t="s">
        <v>104</v>
      </c>
      <c r="J1147" t="s">
        <v>267</v>
      </c>
      <c r="K1147" t="s">
        <v>348</v>
      </c>
      <c r="L1147" t="s">
        <v>606</v>
      </c>
      <c r="M1147">
        <v>0</v>
      </c>
      <c r="N1147">
        <v>0.104</v>
      </c>
      <c r="O1147" t="s">
        <v>927</v>
      </c>
    </row>
    <row r="1148" spans="1:15" hidden="1" x14ac:dyDescent="0.35">
      <c r="A1148" t="s">
        <v>918</v>
      </c>
      <c r="B1148" t="s">
        <v>583</v>
      </c>
      <c r="C1148" t="s">
        <v>919</v>
      </c>
      <c r="D1148" t="s">
        <v>728</v>
      </c>
      <c r="E1148" t="s">
        <v>618</v>
      </c>
      <c r="F1148" t="s">
        <v>597</v>
      </c>
      <c r="G1148" t="s">
        <v>731</v>
      </c>
      <c r="H1148" t="s">
        <v>880</v>
      </c>
      <c r="I1148" t="s">
        <v>87</v>
      </c>
      <c r="J1148" t="s">
        <v>249</v>
      </c>
      <c r="K1148" t="s">
        <v>348</v>
      </c>
      <c r="L1148" t="s">
        <v>606</v>
      </c>
      <c r="M1148">
        <v>0</v>
      </c>
      <c r="N1148">
        <v>2.5999999999999999E-2</v>
      </c>
      <c r="O1148" t="s">
        <v>927</v>
      </c>
    </row>
    <row r="1149" spans="1:15" hidden="1" x14ac:dyDescent="0.35">
      <c r="A1149" t="s">
        <v>918</v>
      </c>
      <c r="B1149" t="s">
        <v>583</v>
      </c>
      <c r="C1149" t="s">
        <v>919</v>
      </c>
      <c r="D1149" t="s">
        <v>728</v>
      </c>
      <c r="E1149" t="s">
        <v>618</v>
      </c>
      <c r="F1149" t="s">
        <v>597</v>
      </c>
      <c r="G1149" t="s">
        <v>731</v>
      </c>
      <c r="H1149" t="s">
        <v>881</v>
      </c>
      <c r="I1149" t="s">
        <v>163</v>
      </c>
      <c r="J1149" t="s">
        <v>332</v>
      </c>
      <c r="K1149" t="s">
        <v>348</v>
      </c>
      <c r="L1149" t="s">
        <v>606</v>
      </c>
      <c r="M1149">
        <v>0</v>
      </c>
      <c r="N1149">
        <v>0.27</v>
      </c>
      <c r="O1149" t="s">
        <v>927</v>
      </c>
    </row>
    <row r="1150" spans="1:15" hidden="1" x14ac:dyDescent="0.35">
      <c r="A1150" t="s">
        <v>918</v>
      </c>
      <c r="B1150" t="s">
        <v>583</v>
      </c>
      <c r="C1150" t="s">
        <v>919</v>
      </c>
      <c r="D1150" t="s">
        <v>728</v>
      </c>
      <c r="E1150" t="s">
        <v>618</v>
      </c>
      <c r="F1150" t="s">
        <v>597</v>
      </c>
      <c r="G1150" t="s">
        <v>731</v>
      </c>
      <c r="H1150" t="s">
        <v>882</v>
      </c>
      <c r="I1150" t="s">
        <v>101</v>
      </c>
      <c r="J1150" t="s">
        <v>264</v>
      </c>
      <c r="K1150" t="s">
        <v>348</v>
      </c>
      <c r="L1150" t="s">
        <v>606</v>
      </c>
      <c r="M1150">
        <v>0</v>
      </c>
      <c r="N1150">
        <v>1.7999999999999999E-2</v>
      </c>
      <c r="O1150" t="s">
        <v>927</v>
      </c>
    </row>
    <row r="1151" spans="1:15" hidden="1" x14ac:dyDescent="0.35">
      <c r="A1151" t="s">
        <v>918</v>
      </c>
      <c r="B1151" t="s">
        <v>583</v>
      </c>
      <c r="C1151" t="s">
        <v>919</v>
      </c>
      <c r="D1151" t="s">
        <v>728</v>
      </c>
      <c r="E1151" t="s">
        <v>618</v>
      </c>
      <c r="F1151" t="s">
        <v>596</v>
      </c>
      <c r="G1151" t="s">
        <v>729</v>
      </c>
      <c r="H1151" t="s">
        <v>883</v>
      </c>
      <c r="I1151" t="s">
        <v>19</v>
      </c>
      <c r="J1151" t="s">
        <v>599</v>
      </c>
      <c r="K1151" t="s">
        <v>348</v>
      </c>
      <c r="L1151" t="s">
        <v>606</v>
      </c>
      <c r="M1151">
        <v>0</v>
      </c>
      <c r="N1151">
        <v>0.16</v>
      </c>
      <c r="O1151" t="s">
        <v>927</v>
      </c>
    </row>
    <row r="1152" spans="1:15" hidden="1" x14ac:dyDescent="0.35">
      <c r="A1152" t="s">
        <v>918</v>
      </c>
      <c r="B1152" t="s">
        <v>583</v>
      </c>
      <c r="C1152" t="s">
        <v>919</v>
      </c>
      <c r="D1152" t="s">
        <v>728</v>
      </c>
      <c r="E1152" t="s">
        <v>618</v>
      </c>
      <c r="F1152" t="s">
        <v>597</v>
      </c>
      <c r="G1152" t="s">
        <v>731</v>
      </c>
      <c r="H1152" t="s">
        <v>884</v>
      </c>
      <c r="I1152" t="s">
        <v>117</v>
      </c>
      <c r="J1152" t="s">
        <v>281</v>
      </c>
      <c r="K1152" t="s">
        <v>348</v>
      </c>
      <c r="L1152" t="s">
        <v>606</v>
      </c>
      <c r="M1152">
        <v>0</v>
      </c>
      <c r="N1152">
        <v>0.08</v>
      </c>
      <c r="O1152" t="s">
        <v>927</v>
      </c>
    </row>
    <row r="1153" spans="1:15" hidden="1" x14ac:dyDescent="0.35">
      <c r="A1153" t="s">
        <v>918</v>
      </c>
      <c r="B1153" t="s">
        <v>583</v>
      </c>
      <c r="C1153" t="s">
        <v>919</v>
      </c>
      <c r="D1153" t="s">
        <v>728</v>
      </c>
      <c r="E1153" t="s">
        <v>618</v>
      </c>
      <c r="F1153" t="s">
        <v>597</v>
      </c>
      <c r="G1153" t="s">
        <v>731</v>
      </c>
      <c r="H1153" t="s">
        <v>885</v>
      </c>
      <c r="I1153" t="s">
        <v>88</v>
      </c>
      <c r="J1153" t="s">
        <v>250</v>
      </c>
      <c r="K1153" t="s">
        <v>348</v>
      </c>
      <c r="L1153" t="s">
        <v>606</v>
      </c>
      <c r="M1153">
        <v>0</v>
      </c>
      <c r="N1153">
        <v>1.0999999999999999E-2</v>
      </c>
      <c r="O1153" t="s">
        <v>927</v>
      </c>
    </row>
    <row r="1154" spans="1:15" hidden="1" x14ac:dyDescent="0.35">
      <c r="A1154" t="s">
        <v>918</v>
      </c>
      <c r="B1154" t="s">
        <v>583</v>
      </c>
      <c r="C1154" t="s">
        <v>919</v>
      </c>
      <c r="D1154" t="s">
        <v>728</v>
      </c>
      <c r="E1154" t="s">
        <v>618</v>
      </c>
      <c r="F1154" t="s">
        <v>597</v>
      </c>
      <c r="G1154" t="s">
        <v>731</v>
      </c>
      <c r="H1154" t="s">
        <v>886</v>
      </c>
      <c r="I1154" t="s">
        <v>131</v>
      </c>
      <c r="J1154" t="s">
        <v>295</v>
      </c>
      <c r="K1154" t="s">
        <v>348</v>
      </c>
      <c r="L1154" t="s">
        <v>606</v>
      </c>
      <c r="M1154">
        <v>0</v>
      </c>
      <c r="N1154">
        <v>0.2</v>
      </c>
      <c r="O1154" t="s">
        <v>927</v>
      </c>
    </row>
    <row r="1155" spans="1:15" hidden="1" x14ac:dyDescent="0.35">
      <c r="A1155" t="s">
        <v>918</v>
      </c>
      <c r="B1155" t="s">
        <v>583</v>
      </c>
      <c r="C1155" t="s">
        <v>919</v>
      </c>
      <c r="D1155" t="s">
        <v>728</v>
      </c>
      <c r="E1155" t="s">
        <v>618</v>
      </c>
      <c r="F1155" t="s">
        <v>597</v>
      </c>
      <c r="G1155" t="s">
        <v>731</v>
      </c>
      <c r="H1155" t="s">
        <v>887</v>
      </c>
      <c r="I1155" t="s">
        <v>136</v>
      </c>
      <c r="J1155" t="s">
        <v>302</v>
      </c>
      <c r="K1155" t="s">
        <v>348</v>
      </c>
      <c r="L1155" t="s">
        <v>606</v>
      </c>
      <c r="M1155">
        <v>0</v>
      </c>
      <c r="N1155">
        <v>1.4999999999999999E-2</v>
      </c>
      <c r="O1155" t="s">
        <v>927</v>
      </c>
    </row>
    <row r="1156" spans="1:15" hidden="1" x14ac:dyDescent="0.35">
      <c r="A1156" t="s">
        <v>918</v>
      </c>
      <c r="B1156" t="s">
        <v>583</v>
      </c>
      <c r="C1156" t="s">
        <v>919</v>
      </c>
      <c r="D1156" t="s">
        <v>728</v>
      </c>
      <c r="E1156" t="s">
        <v>618</v>
      </c>
      <c r="F1156" t="s">
        <v>597</v>
      </c>
      <c r="G1156" t="s">
        <v>731</v>
      </c>
      <c r="H1156" t="s">
        <v>888</v>
      </c>
      <c r="I1156" t="s">
        <v>103</v>
      </c>
      <c r="J1156" t="s">
        <v>266</v>
      </c>
      <c r="K1156" t="s">
        <v>348</v>
      </c>
      <c r="L1156" t="s">
        <v>606</v>
      </c>
      <c r="M1156">
        <v>0</v>
      </c>
      <c r="N1156">
        <v>5.1999999999999998E-3</v>
      </c>
      <c r="O1156" t="s">
        <v>927</v>
      </c>
    </row>
    <row r="1157" spans="1:15" hidden="1" x14ac:dyDescent="0.35">
      <c r="A1157" t="s">
        <v>918</v>
      </c>
      <c r="B1157" t="s">
        <v>583</v>
      </c>
      <c r="C1157" t="s">
        <v>919</v>
      </c>
      <c r="D1157" t="s">
        <v>728</v>
      </c>
      <c r="E1157" t="s">
        <v>618</v>
      </c>
      <c r="F1157" t="s">
        <v>596</v>
      </c>
      <c r="G1157" t="s">
        <v>729</v>
      </c>
      <c r="H1157" t="s">
        <v>889</v>
      </c>
      <c r="I1157" t="s">
        <v>11</v>
      </c>
      <c r="J1157" t="s">
        <v>181</v>
      </c>
      <c r="K1157" t="s">
        <v>348</v>
      </c>
      <c r="L1157" t="s">
        <v>606</v>
      </c>
      <c r="M1157">
        <v>0</v>
      </c>
      <c r="N1157">
        <v>0.16</v>
      </c>
      <c r="O1157" t="s">
        <v>927</v>
      </c>
    </row>
    <row r="1158" spans="1:15" hidden="1" x14ac:dyDescent="0.35">
      <c r="A1158" t="s">
        <v>918</v>
      </c>
      <c r="B1158" t="s">
        <v>583</v>
      </c>
      <c r="C1158" t="s">
        <v>919</v>
      </c>
      <c r="D1158" t="s">
        <v>728</v>
      </c>
      <c r="E1158" t="s">
        <v>618</v>
      </c>
      <c r="F1158" t="s">
        <v>596</v>
      </c>
      <c r="G1158" t="s">
        <v>729</v>
      </c>
      <c r="H1158" t="s">
        <v>890</v>
      </c>
      <c r="I1158" t="s">
        <v>65</v>
      </c>
      <c r="J1158" t="s">
        <v>226</v>
      </c>
      <c r="K1158" t="s">
        <v>349</v>
      </c>
      <c r="L1158" t="s">
        <v>607</v>
      </c>
      <c r="M1158">
        <v>3.5000000000000003E-2</v>
      </c>
      <c r="N1158">
        <v>6.4000000000000001E-2</v>
      </c>
      <c r="O1158" t="s">
        <v>927</v>
      </c>
    </row>
    <row r="1159" spans="1:15" hidden="1" x14ac:dyDescent="0.35">
      <c r="A1159" t="s">
        <v>918</v>
      </c>
      <c r="B1159" t="s">
        <v>583</v>
      </c>
      <c r="C1159" t="s">
        <v>919</v>
      </c>
      <c r="D1159" t="s">
        <v>728</v>
      </c>
      <c r="E1159" t="s">
        <v>618</v>
      </c>
      <c r="F1159" t="s">
        <v>596</v>
      </c>
      <c r="G1159" t="s">
        <v>729</v>
      </c>
      <c r="H1159" t="s">
        <v>891</v>
      </c>
      <c r="I1159" t="s">
        <v>35</v>
      </c>
      <c r="J1159" t="s">
        <v>202</v>
      </c>
      <c r="K1159" t="s">
        <v>349</v>
      </c>
      <c r="L1159" t="s">
        <v>607</v>
      </c>
      <c r="M1159">
        <v>0.12</v>
      </c>
      <c r="N1159">
        <v>0.32</v>
      </c>
      <c r="O1159" t="s">
        <v>927</v>
      </c>
    </row>
    <row r="1160" spans="1:15" hidden="1" x14ac:dyDescent="0.35">
      <c r="A1160" t="s">
        <v>918</v>
      </c>
      <c r="B1160" t="s">
        <v>583</v>
      </c>
      <c r="C1160" t="s">
        <v>919</v>
      </c>
      <c r="D1160" t="s">
        <v>728</v>
      </c>
      <c r="E1160" t="s">
        <v>618</v>
      </c>
      <c r="F1160" t="s">
        <v>596</v>
      </c>
      <c r="G1160" t="s">
        <v>729</v>
      </c>
      <c r="H1160" t="s">
        <v>892</v>
      </c>
      <c r="I1160" t="s">
        <v>66</v>
      </c>
      <c r="J1160" t="s">
        <v>227</v>
      </c>
      <c r="K1160" t="s">
        <v>348</v>
      </c>
      <c r="L1160" t="s">
        <v>606</v>
      </c>
      <c r="M1160">
        <v>0</v>
      </c>
      <c r="N1160">
        <v>0.04</v>
      </c>
      <c r="O1160" t="s">
        <v>927</v>
      </c>
    </row>
    <row r="1161" spans="1:15" hidden="1" x14ac:dyDescent="0.35">
      <c r="A1161" t="s">
        <v>918</v>
      </c>
      <c r="B1161" t="s">
        <v>583</v>
      </c>
      <c r="C1161" t="s">
        <v>919</v>
      </c>
      <c r="D1161" t="s">
        <v>728</v>
      </c>
      <c r="E1161" t="s">
        <v>618</v>
      </c>
      <c r="F1161" t="s">
        <v>597</v>
      </c>
      <c r="G1161" t="s">
        <v>731</v>
      </c>
      <c r="H1161" t="s">
        <v>893</v>
      </c>
      <c r="I1161" t="s">
        <v>89</v>
      </c>
      <c r="J1161" t="s">
        <v>251</v>
      </c>
      <c r="K1161" t="s">
        <v>348</v>
      </c>
      <c r="L1161" t="s">
        <v>606</v>
      </c>
      <c r="M1161">
        <v>0</v>
      </c>
      <c r="N1161">
        <v>1.9E-2</v>
      </c>
      <c r="O1161" t="s">
        <v>927</v>
      </c>
    </row>
    <row r="1162" spans="1:15" hidden="1" x14ac:dyDescent="0.35">
      <c r="A1162" t="s">
        <v>918</v>
      </c>
      <c r="B1162" t="s">
        <v>583</v>
      </c>
      <c r="C1162" t="s">
        <v>919</v>
      </c>
      <c r="D1162" t="s">
        <v>728</v>
      </c>
      <c r="E1162" t="s">
        <v>618</v>
      </c>
      <c r="F1162" t="s">
        <v>596</v>
      </c>
      <c r="G1162" t="s">
        <v>729</v>
      </c>
      <c r="H1162" t="s">
        <v>894</v>
      </c>
      <c r="I1162" t="s">
        <v>67</v>
      </c>
      <c r="J1162" t="s">
        <v>228</v>
      </c>
      <c r="K1162" t="s">
        <v>349</v>
      </c>
      <c r="L1162" t="s">
        <v>607</v>
      </c>
      <c r="M1162">
        <v>0.04</v>
      </c>
      <c r="N1162">
        <v>0.08</v>
      </c>
      <c r="O1162" t="s">
        <v>927</v>
      </c>
    </row>
    <row r="1163" spans="1:15" hidden="1" x14ac:dyDescent="0.35">
      <c r="A1163" t="s">
        <v>918</v>
      </c>
      <c r="B1163" t="s">
        <v>583</v>
      </c>
      <c r="C1163" t="s">
        <v>919</v>
      </c>
      <c r="D1163" t="s">
        <v>728</v>
      </c>
      <c r="E1163" t="s">
        <v>618</v>
      </c>
      <c r="F1163" t="s">
        <v>596</v>
      </c>
      <c r="G1163" t="s">
        <v>729</v>
      </c>
      <c r="H1163" t="s">
        <v>896</v>
      </c>
      <c r="I1163" t="s">
        <v>63</v>
      </c>
      <c r="J1163" t="s">
        <v>603</v>
      </c>
      <c r="K1163" t="s">
        <v>348</v>
      </c>
      <c r="L1163" t="s">
        <v>606</v>
      </c>
      <c r="M1163">
        <v>0</v>
      </c>
      <c r="N1163">
        <v>0.64</v>
      </c>
      <c r="O1163" t="s">
        <v>927</v>
      </c>
    </row>
    <row r="1164" spans="1:15" hidden="1" x14ac:dyDescent="0.35">
      <c r="A1164" t="s">
        <v>918</v>
      </c>
      <c r="B1164" t="s">
        <v>583</v>
      </c>
      <c r="C1164" t="s">
        <v>919</v>
      </c>
      <c r="D1164" t="s">
        <v>728</v>
      </c>
      <c r="E1164" t="s">
        <v>618</v>
      </c>
      <c r="F1164" t="s">
        <v>596</v>
      </c>
      <c r="G1164" t="s">
        <v>729</v>
      </c>
      <c r="H1164" t="s">
        <v>897</v>
      </c>
      <c r="I1164" t="s">
        <v>64</v>
      </c>
      <c r="J1164" t="s">
        <v>604</v>
      </c>
      <c r="K1164" t="s">
        <v>348</v>
      </c>
      <c r="L1164" t="s">
        <v>606</v>
      </c>
      <c r="M1164">
        <v>0</v>
      </c>
      <c r="N1164">
        <v>0.16</v>
      </c>
      <c r="O1164" t="s">
        <v>927</v>
      </c>
    </row>
    <row r="1165" spans="1:15" hidden="1" x14ac:dyDescent="0.35">
      <c r="A1165" t="s">
        <v>918</v>
      </c>
      <c r="B1165" t="s">
        <v>583</v>
      </c>
      <c r="C1165" t="s">
        <v>919</v>
      </c>
      <c r="D1165" t="s">
        <v>728</v>
      </c>
      <c r="E1165" t="s">
        <v>618</v>
      </c>
      <c r="F1165" t="s">
        <v>596</v>
      </c>
      <c r="G1165" t="s">
        <v>729</v>
      </c>
      <c r="H1165" t="s">
        <v>895</v>
      </c>
      <c r="I1165" t="s">
        <v>34</v>
      </c>
      <c r="J1165" t="s">
        <v>600</v>
      </c>
      <c r="K1165" t="s">
        <v>349</v>
      </c>
      <c r="L1165" t="s">
        <v>607</v>
      </c>
      <c r="M1165">
        <v>0.02</v>
      </c>
      <c r="N1165">
        <v>0.32</v>
      </c>
      <c r="O1165" t="s">
        <v>927</v>
      </c>
    </row>
    <row r="1166" spans="1:15" hidden="1" x14ac:dyDescent="0.35">
      <c r="A1166" t="s">
        <v>918</v>
      </c>
      <c r="B1166" t="s">
        <v>583</v>
      </c>
      <c r="C1166" t="s">
        <v>919</v>
      </c>
      <c r="D1166" t="s">
        <v>728</v>
      </c>
      <c r="E1166" t="s">
        <v>618</v>
      </c>
      <c r="F1166" t="s">
        <v>597</v>
      </c>
      <c r="G1166" t="s">
        <v>731</v>
      </c>
      <c r="H1166" t="s">
        <v>898</v>
      </c>
      <c r="I1166" t="s">
        <v>130</v>
      </c>
      <c r="J1166" t="s">
        <v>294</v>
      </c>
      <c r="K1166" t="s">
        <v>348</v>
      </c>
      <c r="L1166" t="s">
        <v>606</v>
      </c>
      <c r="M1166">
        <v>0</v>
      </c>
      <c r="N1166">
        <v>0.16300000000000001</v>
      </c>
      <c r="O1166" t="s">
        <v>927</v>
      </c>
    </row>
    <row r="1167" spans="1:15" hidden="1" x14ac:dyDescent="0.35">
      <c r="A1167" t="s">
        <v>918</v>
      </c>
      <c r="B1167" t="s">
        <v>583</v>
      </c>
      <c r="C1167" t="s">
        <v>919</v>
      </c>
      <c r="D1167" t="s">
        <v>728</v>
      </c>
      <c r="E1167" t="s">
        <v>618</v>
      </c>
      <c r="F1167" t="s">
        <v>597</v>
      </c>
      <c r="G1167" t="s">
        <v>731</v>
      </c>
      <c r="H1167" t="s">
        <v>899</v>
      </c>
      <c r="I1167" t="s">
        <v>150</v>
      </c>
      <c r="J1167" t="s">
        <v>316</v>
      </c>
      <c r="K1167" t="s">
        <v>348</v>
      </c>
      <c r="L1167" t="s">
        <v>606</v>
      </c>
      <c r="M1167">
        <v>0</v>
      </c>
      <c r="N1167">
        <v>5.1999999999999998E-3</v>
      </c>
      <c r="O1167" t="s">
        <v>927</v>
      </c>
    </row>
    <row r="1168" spans="1:15" hidden="1" x14ac:dyDescent="0.35">
      <c r="A1168" t="s">
        <v>918</v>
      </c>
      <c r="B1168" t="s">
        <v>583</v>
      </c>
      <c r="C1168" t="s">
        <v>919</v>
      </c>
      <c r="D1168" t="s">
        <v>728</v>
      </c>
      <c r="E1168" t="s">
        <v>618</v>
      </c>
      <c r="F1168" t="s">
        <v>597</v>
      </c>
      <c r="G1168" t="s">
        <v>731</v>
      </c>
      <c r="H1168" t="s">
        <v>900</v>
      </c>
      <c r="I1168" t="s">
        <v>102</v>
      </c>
      <c r="J1168" t="s">
        <v>265</v>
      </c>
      <c r="K1168" t="s">
        <v>348</v>
      </c>
      <c r="L1168" t="s">
        <v>606</v>
      </c>
      <c r="M1168">
        <v>0</v>
      </c>
      <c r="N1168">
        <v>0.14000000000000001</v>
      </c>
      <c r="O1168" t="s">
        <v>927</v>
      </c>
    </row>
    <row r="1169" spans="1:15" hidden="1" x14ac:dyDescent="0.35">
      <c r="A1169" t="s">
        <v>918</v>
      </c>
      <c r="B1169" t="s">
        <v>583</v>
      </c>
      <c r="C1169" t="s">
        <v>919</v>
      </c>
      <c r="D1169" t="s">
        <v>728</v>
      </c>
      <c r="E1169" t="s">
        <v>618</v>
      </c>
      <c r="F1169" t="s">
        <v>597</v>
      </c>
      <c r="G1169" t="s">
        <v>731</v>
      </c>
      <c r="H1169" t="s">
        <v>901</v>
      </c>
      <c r="I1169" t="s">
        <v>90</v>
      </c>
      <c r="J1169" t="s">
        <v>252</v>
      </c>
      <c r="K1169" t="s">
        <v>348</v>
      </c>
      <c r="L1169" t="s">
        <v>606</v>
      </c>
      <c r="M1169">
        <v>0</v>
      </c>
      <c r="N1169">
        <v>6.0000000000000001E-3</v>
      </c>
      <c r="O1169" t="s">
        <v>927</v>
      </c>
    </row>
    <row r="1170" spans="1:15" hidden="1" x14ac:dyDescent="0.35">
      <c r="A1170" t="s">
        <v>920</v>
      </c>
      <c r="B1170" t="s">
        <v>4</v>
      </c>
      <c r="C1170" t="s">
        <v>3</v>
      </c>
      <c r="D1170" t="s">
        <v>728</v>
      </c>
      <c r="E1170" t="s">
        <v>618</v>
      </c>
      <c r="F1170" t="s">
        <v>596</v>
      </c>
      <c r="G1170" t="s">
        <v>729</v>
      </c>
      <c r="H1170" t="s">
        <v>730</v>
      </c>
      <c r="I1170" t="s">
        <v>20</v>
      </c>
      <c r="J1170" t="s">
        <v>189</v>
      </c>
      <c r="K1170" t="s">
        <v>348</v>
      </c>
      <c r="L1170" t="s">
        <v>606</v>
      </c>
      <c r="M1170">
        <v>0</v>
      </c>
      <c r="N1170">
        <v>0.08</v>
      </c>
      <c r="O1170" t="s">
        <v>927</v>
      </c>
    </row>
    <row r="1171" spans="1:15" hidden="1" x14ac:dyDescent="0.35">
      <c r="A1171" t="s">
        <v>920</v>
      </c>
      <c r="B1171" t="s">
        <v>4</v>
      </c>
      <c r="C1171" t="s">
        <v>3</v>
      </c>
      <c r="D1171" t="s">
        <v>728</v>
      </c>
      <c r="E1171" t="s">
        <v>618</v>
      </c>
      <c r="F1171" t="s">
        <v>597</v>
      </c>
      <c r="G1171" t="s">
        <v>731</v>
      </c>
      <c r="H1171" t="s">
        <v>732</v>
      </c>
      <c r="I1171" t="s">
        <v>80</v>
      </c>
      <c r="J1171" t="s">
        <v>242</v>
      </c>
      <c r="K1171" t="s">
        <v>348</v>
      </c>
      <c r="L1171" t="s">
        <v>606</v>
      </c>
      <c r="M1171">
        <v>0</v>
      </c>
      <c r="N1171">
        <v>8.7999999999999995E-2</v>
      </c>
      <c r="O1171" t="s">
        <v>927</v>
      </c>
    </row>
    <row r="1172" spans="1:15" hidden="1" x14ac:dyDescent="0.35">
      <c r="A1172" t="s">
        <v>920</v>
      </c>
      <c r="B1172" t="s">
        <v>4</v>
      </c>
      <c r="C1172" t="s">
        <v>3</v>
      </c>
      <c r="D1172" t="s">
        <v>728</v>
      </c>
      <c r="E1172" t="s">
        <v>618</v>
      </c>
      <c r="F1172" t="s">
        <v>597</v>
      </c>
      <c r="G1172" t="s">
        <v>731</v>
      </c>
      <c r="H1172" t="s">
        <v>733</v>
      </c>
      <c r="I1172" t="s">
        <v>734</v>
      </c>
      <c r="J1172" t="s">
        <v>317</v>
      </c>
      <c r="K1172" t="s">
        <v>348</v>
      </c>
      <c r="L1172" t="s">
        <v>606</v>
      </c>
      <c r="M1172">
        <v>0</v>
      </c>
      <c r="N1172">
        <v>8.3000000000000001E-3</v>
      </c>
      <c r="O1172" t="s">
        <v>927</v>
      </c>
    </row>
    <row r="1173" spans="1:15" hidden="1" x14ac:dyDescent="0.35">
      <c r="A1173" t="s">
        <v>920</v>
      </c>
      <c r="B1173" t="s">
        <v>4</v>
      </c>
      <c r="C1173" t="s">
        <v>3</v>
      </c>
      <c r="D1173" t="s">
        <v>728</v>
      </c>
      <c r="E1173" t="s">
        <v>618</v>
      </c>
      <c r="F1173" t="s">
        <v>596</v>
      </c>
      <c r="G1173" t="s">
        <v>729</v>
      </c>
      <c r="H1173" t="s">
        <v>735</v>
      </c>
      <c r="I1173" t="s">
        <v>174</v>
      </c>
      <c r="J1173" t="s">
        <v>342</v>
      </c>
      <c r="K1173" t="s">
        <v>348</v>
      </c>
      <c r="L1173" t="s">
        <v>606</v>
      </c>
      <c r="M1173">
        <v>0</v>
      </c>
      <c r="N1173">
        <v>0.04</v>
      </c>
      <c r="O1173" t="s">
        <v>927</v>
      </c>
    </row>
    <row r="1174" spans="1:15" hidden="1" x14ac:dyDescent="0.35">
      <c r="A1174" t="s">
        <v>920</v>
      </c>
      <c r="B1174" t="s">
        <v>4</v>
      </c>
      <c r="C1174" t="s">
        <v>3</v>
      </c>
      <c r="D1174" t="s">
        <v>728</v>
      </c>
      <c r="E1174" t="s">
        <v>618</v>
      </c>
      <c r="F1174" t="s">
        <v>596</v>
      </c>
      <c r="G1174" t="s">
        <v>729</v>
      </c>
      <c r="H1174" t="s">
        <v>737</v>
      </c>
      <c r="I1174" t="s">
        <v>42</v>
      </c>
      <c r="J1174" t="s">
        <v>208</v>
      </c>
      <c r="K1174" t="s">
        <v>348</v>
      </c>
      <c r="L1174" t="s">
        <v>606</v>
      </c>
      <c r="M1174">
        <v>0</v>
      </c>
      <c r="N1174">
        <v>0.04</v>
      </c>
      <c r="O1174" t="s">
        <v>927</v>
      </c>
    </row>
    <row r="1175" spans="1:15" hidden="1" x14ac:dyDescent="0.35">
      <c r="A1175" t="s">
        <v>920</v>
      </c>
      <c r="B1175" t="s">
        <v>4</v>
      </c>
      <c r="C1175" t="s">
        <v>3</v>
      </c>
      <c r="D1175" t="s">
        <v>728</v>
      </c>
      <c r="E1175" t="s">
        <v>618</v>
      </c>
      <c r="F1175" t="s">
        <v>596</v>
      </c>
      <c r="G1175" t="s">
        <v>729</v>
      </c>
      <c r="H1175" t="s">
        <v>738</v>
      </c>
      <c r="I1175" t="s">
        <v>8</v>
      </c>
      <c r="J1175" t="s">
        <v>178</v>
      </c>
      <c r="K1175" t="s">
        <v>348</v>
      </c>
      <c r="L1175" t="s">
        <v>606</v>
      </c>
      <c r="M1175">
        <v>0</v>
      </c>
      <c r="N1175">
        <v>0.04</v>
      </c>
      <c r="O1175" t="s">
        <v>927</v>
      </c>
    </row>
    <row r="1176" spans="1:15" hidden="1" x14ac:dyDescent="0.35">
      <c r="A1176" t="s">
        <v>920</v>
      </c>
      <c r="B1176" t="s">
        <v>4</v>
      </c>
      <c r="C1176" t="s">
        <v>3</v>
      </c>
      <c r="D1176" t="s">
        <v>728</v>
      </c>
      <c r="E1176" t="s">
        <v>618</v>
      </c>
      <c r="F1176" t="s">
        <v>596</v>
      </c>
      <c r="G1176" t="s">
        <v>729</v>
      </c>
      <c r="H1176" t="s">
        <v>739</v>
      </c>
      <c r="I1176" t="s">
        <v>43</v>
      </c>
      <c r="J1176" t="s">
        <v>209</v>
      </c>
      <c r="K1176" t="s">
        <v>348</v>
      </c>
      <c r="L1176" t="s">
        <v>606</v>
      </c>
      <c r="M1176">
        <v>0</v>
      </c>
      <c r="N1176">
        <v>1.6</v>
      </c>
      <c r="O1176" t="s">
        <v>927</v>
      </c>
    </row>
    <row r="1177" spans="1:15" hidden="1" x14ac:dyDescent="0.35">
      <c r="A1177" t="s">
        <v>920</v>
      </c>
      <c r="B1177" t="s">
        <v>4</v>
      </c>
      <c r="C1177" t="s">
        <v>3</v>
      </c>
      <c r="D1177" t="s">
        <v>728</v>
      </c>
      <c r="E1177" t="s">
        <v>618</v>
      </c>
      <c r="F1177" t="s">
        <v>596</v>
      </c>
      <c r="G1177" t="s">
        <v>729</v>
      </c>
      <c r="H1177" t="s">
        <v>740</v>
      </c>
      <c r="I1177" t="s">
        <v>44</v>
      </c>
      <c r="J1177" t="s">
        <v>609</v>
      </c>
      <c r="K1177" t="s">
        <v>348</v>
      </c>
      <c r="L1177" t="s">
        <v>606</v>
      </c>
      <c r="M1177">
        <v>0</v>
      </c>
      <c r="N1177">
        <v>0.04</v>
      </c>
      <c r="O1177" t="s">
        <v>927</v>
      </c>
    </row>
    <row r="1178" spans="1:15" hidden="1" x14ac:dyDescent="0.35">
      <c r="A1178" t="s">
        <v>920</v>
      </c>
      <c r="B1178" t="s">
        <v>4</v>
      </c>
      <c r="C1178" t="s">
        <v>3</v>
      </c>
      <c r="D1178" t="s">
        <v>728</v>
      </c>
      <c r="E1178" t="s">
        <v>618</v>
      </c>
      <c r="F1178" t="s">
        <v>596</v>
      </c>
      <c r="G1178" t="s">
        <v>729</v>
      </c>
      <c r="H1178" t="s">
        <v>742</v>
      </c>
      <c r="I1178" t="s">
        <v>45</v>
      </c>
      <c r="J1178" t="s">
        <v>210</v>
      </c>
      <c r="K1178" t="s">
        <v>348</v>
      </c>
      <c r="L1178" t="s">
        <v>606</v>
      </c>
      <c r="M1178">
        <v>0</v>
      </c>
      <c r="N1178">
        <v>0.04</v>
      </c>
      <c r="O1178" t="s">
        <v>927</v>
      </c>
    </row>
    <row r="1179" spans="1:15" hidden="1" x14ac:dyDescent="0.35">
      <c r="A1179" t="s">
        <v>920</v>
      </c>
      <c r="B1179" t="s">
        <v>4</v>
      </c>
      <c r="C1179" t="s">
        <v>3</v>
      </c>
      <c r="D1179" t="s">
        <v>728</v>
      </c>
      <c r="E1179" t="s">
        <v>618</v>
      </c>
      <c r="F1179" t="s">
        <v>596</v>
      </c>
      <c r="G1179" t="s">
        <v>729</v>
      </c>
      <c r="H1179" t="s">
        <v>743</v>
      </c>
      <c r="I1179" t="s">
        <v>402</v>
      </c>
      <c r="J1179" t="s">
        <v>225</v>
      </c>
      <c r="K1179" t="s">
        <v>348</v>
      </c>
      <c r="L1179" t="s">
        <v>606</v>
      </c>
      <c r="M1179">
        <v>0</v>
      </c>
      <c r="N1179">
        <v>1.6</v>
      </c>
      <c r="O1179" t="s">
        <v>927</v>
      </c>
    </row>
    <row r="1180" spans="1:15" hidden="1" x14ac:dyDescent="0.35">
      <c r="A1180" t="s">
        <v>920</v>
      </c>
      <c r="B1180" t="s">
        <v>4</v>
      </c>
      <c r="C1180" t="s">
        <v>3</v>
      </c>
      <c r="D1180" t="s">
        <v>728</v>
      </c>
      <c r="E1180" t="s">
        <v>618</v>
      </c>
      <c r="F1180" t="s">
        <v>596</v>
      </c>
      <c r="G1180" t="s">
        <v>729</v>
      </c>
      <c r="H1180" t="s">
        <v>744</v>
      </c>
      <c r="I1180" t="s">
        <v>47</v>
      </c>
      <c r="J1180" t="s">
        <v>212</v>
      </c>
      <c r="K1180" t="s">
        <v>348</v>
      </c>
      <c r="L1180" t="s">
        <v>606</v>
      </c>
      <c r="M1180">
        <v>0</v>
      </c>
      <c r="N1180">
        <v>0.4</v>
      </c>
      <c r="O1180" t="s">
        <v>927</v>
      </c>
    </row>
    <row r="1181" spans="1:15" hidden="1" x14ac:dyDescent="0.35">
      <c r="A1181" t="s">
        <v>920</v>
      </c>
      <c r="B1181" t="s">
        <v>4</v>
      </c>
      <c r="C1181" t="s">
        <v>3</v>
      </c>
      <c r="D1181" t="s">
        <v>728</v>
      </c>
      <c r="E1181" t="s">
        <v>618</v>
      </c>
      <c r="F1181" t="s">
        <v>596</v>
      </c>
      <c r="G1181" t="s">
        <v>729</v>
      </c>
      <c r="H1181" t="s">
        <v>745</v>
      </c>
      <c r="I1181" t="s">
        <v>36</v>
      </c>
      <c r="J1181" t="s">
        <v>203</v>
      </c>
      <c r="K1181" t="s">
        <v>348</v>
      </c>
      <c r="L1181" t="s">
        <v>606</v>
      </c>
      <c r="M1181">
        <v>0</v>
      </c>
      <c r="N1181">
        <v>0.32</v>
      </c>
      <c r="O1181" t="s">
        <v>927</v>
      </c>
    </row>
    <row r="1182" spans="1:15" hidden="1" x14ac:dyDescent="0.35">
      <c r="A1182" t="s">
        <v>920</v>
      </c>
      <c r="B1182" t="s">
        <v>4</v>
      </c>
      <c r="C1182" t="s">
        <v>3</v>
      </c>
      <c r="D1182" t="s">
        <v>728</v>
      </c>
      <c r="E1182" t="s">
        <v>618</v>
      </c>
      <c r="F1182" t="s">
        <v>597</v>
      </c>
      <c r="G1182" t="s">
        <v>731</v>
      </c>
      <c r="H1182" t="s">
        <v>746</v>
      </c>
      <c r="I1182" t="s">
        <v>167</v>
      </c>
      <c r="J1182" t="s">
        <v>336</v>
      </c>
      <c r="K1182" t="s">
        <v>348</v>
      </c>
      <c r="L1182" t="s">
        <v>606</v>
      </c>
      <c r="M1182">
        <v>0</v>
      </c>
      <c r="N1182">
        <v>8.199999999999999E-3</v>
      </c>
      <c r="O1182" t="s">
        <v>927</v>
      </c>
    </row>
    <row r="1183" spans="1:15" hidden="1" x14ac:dyDescent="0.35">
      <c r="A1183" t="s">
        <v>920</v>
      </c>
      <c r="B1183" t="s">
        <v>4</v>
      </c>
      <c r="C1183" t="s">
        <v>3</v>
      </c>
      <c r="D1183" t="s">
        <v>728</v>
      </c>
      <c r="E1183" t="s">
        <v>618</v>
      </c>
      <c r="F1183" t="s">
        <v>597</v>
      </c>
      <c r="G1183" t="s">
        <v>731</v>
      </c>
      <c r="H1183" t="s">
        <v>747</v>
      </c>
      <c r="I1183" t="s">
        <v>72</v>
      </c>
      <c r="J1183" t="s">
        <v>234</v>
      </c>
      <c r="K1183" t="s">
        <v>349</v>
      </c>
      <c r="M1183">
        <v>1.23E-2</v>
      </c>
      <c r="N1183">
        <v>0.02</v>
      </c>
      <c r="O1183" t="s">
        <v>927</v>
      </c>
    </row>
    <row r="1184" spans="1:15" hidden="1" x14ac:dyDescent="0.35">
      <c r="A1184" t="s">
        <v>920</v>
      </c>
      <c r="B1184" t="s">
        <v>4</v>
      </c>
      <c r="C1184" t="s">
        <v>3</v>
      </c>
      <c r="D1184" t="s">
        <v>728</v>
      </c>
      <c r="E1184" t="s">
        <v>618</v>
      </c>
      <c r="F1184" t="s">
        <v>596</v>
      </c>
      <c r="G1184" t="s">
        <v>729</v>
      </c>
      <c r="H1184" t="s">
        <v>748</v>
      </c>
      <c r="I1184" t="s">
        <v>48</v>
      </c>
      <c r="J1184" t="s">
        <v>213</v>
      </c>
      <c r="K1184" t="s">
        <v>348</v>
      </c>
      <c r="L1184" t="s">
        <v>606</v>
      </c>
      <c r="M1184">
        <v>0</v>
      </c>
      <c r="N1184">
        <v>0.4</v>
      </c>
      <c r="O1184" t="s">
        <v>927</v>
      </c>
    </row>
    <row r="1185" spans="1:15" hidden="1" x14ac:dyDescent="0.35">
      <c r="A1185" t="s">
        <v>920</v>
      </c>
      <c r="B1185" t="s">
        <v>4</v>
      </c>
      <c r="C1185" t="s">
        <v>3</v>
      </c>
      <c r="D1185" t="s">
        <v>728</v>
      </c>
      <c r="E1185" t="s">
        <v>618</v>
      </c>
      <c r="F1185" t="s">
        <v>596</v>
      </c>
      <c r="G1185" t="s">
        <v>729</v>
      </c>
      <c r="H1185" t="s">
        <v>749</v>
      </c>
      <c r="I1185" t="s">
        <v>49</v>
      </c>
      <c r="J1185" t="s">
        <v>709</v>
      </c>
      <c r="K1185" t="s">
        <v>348</v>
      </c>
      <c r="L1185" t="s">
        <v>606</v>
      </c>
      <c r="M1185">
        <v>0</v>
      </c>
      <c r="N1185">
        <v>0.04</v>
      </c>
      <c r="O1185" t="s">
        <v>927</v>
      </c>
    </row>
    <row r="1186" spans="1:15" hidden="1" x14ac:dyDescent="0.35">
      <c r="A1186" t="s">
        <v>920</v>
      </c>
      <c r="B1186" t="s">
        <v>4</v>
      </c>
      <c r="C1186" t="s">
        <v>3</v>
      </c>
      <c r="D1186" t="s">
        <v>728</v>
      </c>
      <c r="E1186" t="s">
        <v>618</v>
      </c>
      <c r="F1186" t="s">
        <v>597</v>
      </c>
      <c r="G1186" t="s">
        <v>731</v>
      </c>
      <c r="H1186" t="s">
        <v>750</v>
      </c>
      <c r="I1186" t="s">
        <v>110</v>
      </c>
      <c r="J1186" t="s">
        <v>274</v>
      </c>
      <c r="K1186" t="s">
        <v>348</v>
      </c>
      <c r="L1186" t="s">
        <v>606</v>
      </c>
      <c r="M1186">
        <v>0</v>
      </c>
      <c r="N1186">
        <v>2.1999999999999999E-2</v>
      </c>
      <c r="O1186" t="s">
        <v>927</v>
      </c>
    </row>
    <row r="1187" spans="1:15" hidden="1" x14ac:dyDescent="0.35">
      <c r="A1187" t="s">
        <v>920</v>
      </c>
      <c r="B1187" t="s">
        <v>4</v>
      </c>
      <c r="C1187" t="s">
        <v>3</v>
      </c>
      <c r="D1187" t="s">
        <v>728</v>
      </c>
      <c r="E1187" t="s">
        <v>618</v>
      </c>
      <c r="F1187" t="s">
        <v>597</v>
      </c>
      <c r="G1187" t="s">
        <v>731</v>
      </c>
      <c r="H1187" t="s">
        <v>751</v>
      </c>
      <c r="I1187" t="s">
        <v>73</v>
      </c>
      <c r="J1187" t="s">
        <v>235</v>
      </c>
      <c r="K1187" t="s">
        <v>348</v>
      </c>
      <c r="L1187" t="s">
        <v>606</v>
      </c>
      <c r="M1187">
        <v>0</v>
      </c>
      <c r="N1187">
        <v>6.7000000000000002E-3</v>
      </c>
      <c r="O1187" t="s">
        <v>927</v>
      </c>
    </row>
    <row r="1188" spans="1:15" hidden="1" x14ac:dyDescent="0.35">
      <c r="A1188" t="s">
        <v>920</v>
      </c>
      <c r="B1188" t="s">
        <v>4</v>
      </c>
      <c r="C1188" t="s">
        <v>3</v>
      </c>
      <c r="D1188" t="s">
        <v>728</v>
      </c>
      <c r="E1188" t="s">
        <v>618</v>
      </c>
      <c r="F1188" t="s">
        <v>597</v>
      </c>
      <c r="G1188" t="s">
        <v>731</v>
      </c>
      <c r="H1188" t="s">
        <v>752</v>
      </c>
      <c r="I1188" t="s">
        <v>168</v>
      </c>
      <c r="J1188" t="s">
        <v>337</v>
      </c>
      <c r="K1188" t="s">
        <v>348</v>
      </c>
      <c r="L1188" t="s">
        <v>606</v>
      </c>
      <c r="M1188">
        <v>0</v>
      </c>
      <c r="N1188">
        <v>2.1000000000000001E-2</v>
      </c>
      <c r="O1188" t="s">
        <v>927</v>
      </c>
    </row>
    <row r="1189" spans="1:15" hidden="1" x14ac:dyDescent="0.35">
      <c r="A1189" t="s">
        <v>920</v>
      </c>
      <c r="B1189" t="s">
        <v>4</v>
      </c>
      <c r="C1189" t="s">
        <v>3</v>
      </c>
      <c r="D1189" t="s">
        <v>728</v>
      </c>
      <c r="E1189" t="s">
        <v>618</v>
      </c>
      <c r="F1189" t="s">
        <v>597</v>
      </c>
      <c r="G1189" t="s">
        <v>731</v>
      </c>
      <c r="H1189" t="s">
        <v>753</v>
      </c>
      <c r="I1189" t="s">
        <v>140</v>
      </c>
      <c r="J1189" t="s">
        <v>306</v>
      </c>
      <c r="K1189" t="s">
        <v>348</v>
      </c>
      <c r="L1189" t="s">
        <v>606</v>
      </c>
      <c r="M1189">
        <v>0</v>
      </c>
      <c r="N1189">
        <v>3.6999999999999998E-2</v>
      </c>
      <c r="O1189" t="s">
        <v>927</v>
      </c>
    </row>
    <row r="1190" spans="1:15" hidden="1" x14ac:dyDescent="0.35">
      <c r="A1190" t="s">
        <v>920</v>
      </c>
      <c r="B1190" t="s">
        <v>4</v>
      </c>
      <c r="C1190" t="s">
        <v>3</v>
      </c>
      <c r="D1190" t="s">
        <v>728</v>
      </c>
      <c r="E1190" t="s">
        <v>618</v>
      </c>
      <c r="F1190" t="s">
        <v>597</v>
      </c>
      <c r="G1190" t="s">
        <v>731</v>
      </c>
      <c r="H1190" t="s">
        <v>754</v>
      </c>
      <c r="I1190" t="s">
        <v>93</v>
      </c>
      <c r="J1190" t="s">
        <v>256</v>
      </c>
      <c r="K1190" t="s">
        <v>348</v>
      </c>
      <c r="L1190" t="s">
        <v>606</v>
      </c>
      <c r="M1190">
        <v>0</v>
      </c>
      <c r="N1190">
        <v>8.0999999999999996E-3</v>
      </c>
      <c r="O1190" t="s">
        <v>927</v>
      </c>
    </row>
    <row r="1191" spans="1:15" hidden="1" x14ac:dyDescent="0.35">
      <c r="A1191" t="s">
        <v>920</v>
      </c>
      <c r="B1191" t="s">
        <v>4</v>
      </c>
      <c r="C1191" t="s">
        <v>3</v>
      </c>
      <c r="D1191" t="s">
        <v>728</v>
      </c>
      <c r="E1191" t="s">
        <v>618</v>
      </c>
      <c r="F1191" t="s">
        <v>596</v>
      </c>
      <c r="G1191" t="s">
        <v>729</v>
      </c>
      <c r="H1191" t="s">
        <v>755</v>
      </c>
      <c r="I1191" t="s">
        <v>12</v>
      </c>
      <c r="J1191" t="s">
        <v>182</v>
      </c>
      <c r="K1191" t="s">
        <v>348</v>
      </c>
      <c r="L1191" t="s">
        <v>606</v>
      </c>
      <c r="M1191">
        <v>0</v>
      </c>
      <c r="N1191">
        <v>0.02</v>
      </c>
      <c r="O1191" t="s">
        <v>927</v>
      </c>
    </row>
    <row r="1192" spans="1:15" hidden="1" x14ac:dyDescent="0.35">
      <c r="A1192" t="s">
        <v>920</v>
      </c>
      <c r="B1192" t="s">
        <v>4</v>
      </c>
      <c r="C1192" t="s">
        <v>3</v>
      </c>
      <c r="D1192" t="s">
        <v>728</v>
      </c>
      <c r="E1192" t="s">
        <v>618</v>
      </c>
      <c r="F1192" t="s">
        <v>596</v>
      </c>
      <c r="G1192" t="s">
        <v>729</v>
      </c>
      <c r="H1192" t="s">
        <v>756</v>
      </c>
      <c r="I1192" t="s">
        <v>50</v>
      </c>
      <c r="J1192" t="s">
        <v>601</v>
      </c>
      <c r="K1192" t="s">
        <v>349</v>
      </c>
      <c r="L1192" t="s">
        <v>607</v>
      </c>
      <c r="M1192">
        <v>0.06</v>
      </c>
      <c r="N1192">
        <v>0.04</v>
      </c>
      <c r="O1192" t="s">
        <v>927</v>
      </c>
    </row>
    <row r="1193" spans="1:15" hidden="1" x14ac:dyDescent="0.35">
      <c r="A1193" t="s">
        <v>920</v>
      </c>
      <c r="B1193" t="s">
        <v>4</v>
      </c>
      <c r="C1193" t="s">
        <v>3</v>
      </c>
      <c r="D1193" t="s">
        <v>728</v>
      </c>
      <c r="E1193" t="s">
        <v>618</v>
      </c>
      <c r="F1193" t="s">
        <v>597</v>
      </c>
      <c r="G1193" t="s">
        <v>731</v>
      </c>
      <c r="H1193" t="s">
        <v>757</v>
      </c>
      <c r="I1193" t="s">
        <v>105</v>
      </c>
      <c r="J1193" t="s">
        <v>268</v>
      </c>
      <c r="K1193" t="s">
        <v>348</v>
      </c>
      <c r="L1193" t="s">
        <v>606</v>
      </c>
      <c r="M1193">
        <v>0</v>
      </c>
      <c r="N1193">
        <v>0.11600000000000001</v>
      </c>
      <c r="O1193" t="s">
        <v>927</v>
      </c>
    </row>
    <row r="1194" spans="1:15" hidden="1" x14ac:dyDescent="0.35">
      <c r="A1194" t="s">
        <v>920</v>
      </c>
      <c r="B1194" t="s">
        <v>4</v>
      </c>
      <c r="C1194" t="s">
        <v>3</v>
      </c>
      <c r="D1194" t="s">
        <v>728</v>
      </c>
      <c r="E1194" t="s">
        <v>618</v>
      </c>
      <c r="F1194" t="s">
        <v>597</v>
      </c>
      <c r="G1194" t="s">
        <v>731</v>
      </c>
      <c r="H1194" t="s">
        <v>758</v>
      </c>
      <c r="I1194" t="s">
        <v>125</v>
      </c>
      <c r="J1194" t="s">
        <v>289</v>
      </c>
      <c r="K1194" t="s">
        <v>348</v>
      </c>
      <c r="L1194" t="s">
        <v>606</v>
      </c>
      <c r="M1194">
        <v>0</v>
      </c>
      <c r="N1194">
        <v>1.2999999999999999E-2</v>
      </c>
      <c r="O1194" t="s">
        <v>927</v>
      </c>
    </row>
    <row r="1195" spans="1:15" hidden="1" x14ac:dyDescent="0.35">
      <c r="A1195" t="s">
        <v>920</v>
      </c>
      <c r="B1195" t="s">
        <v>4</v>
      </c>
      <c r="C1195" t="s">
        <v>3</v>
      </c>
      <c r="D1195" t="s">
        <v>728</v>
      </c>
      <c r="E1195" t="s">
        <v>618</v>
      </c>
      <c r="F1195" t="s">
        <v>597</v>
      </c>
      <c r="G1195" t="s">
        <v>731</v>
      </c>
      <c r="H1195" t="s">
        <v>759</v>
      </c>
      <c r="I1195" t="s">
        <v>28</v>
      </c>
      <c r="J1195" t="s">
        <v>196</v>
      </c>
      <c r="K1195" t="s">
        <v>349</v>
      </c>
      <c r="M1195">
        <v>7.5549999999999992E-2</v>
      </c>
      <c r="N1195">
        <v>1.9E-2</v>
      </c>
      <c r="O1195" t="s">
        <v>927</v>
      </c>
    </row>
    <row r="1196" spans="1:15" hidden="1" x14ac:dyDescent="0.35">
      <c r="A1196" t="s">
        <v>920</v>
      </c>
      <c r="B1196" t="s">
        <v>4</v>
      </c>
      <c r="C1196" t="s">
        <v>3</v>
      </c>
      <c r="D1196" t="s">
        <v>728</v>
      </c>
      <c r="E1196" t="s">
        <v>618</v>
      </c>
      <c r="F1196" t="s">
        <v>596</v>
      </c>
      <c r="G1196" t="s">
        <v>729</v>
      </c>
      <c r="H1196" t="s">
        <v>760</v>
      </c>
      <c r="I1196" t="s">
        <v>69</v>
      </c>
      <c r="J1196" t="s">
        <v>761</v>
      </c>
      <c r="K1196" t="s">
        <v>348</v>
      </c>
      <c r="L1196" t="s">
        <v>606</v>
      </c>
      <c r="M1196">
        <v>0</v>
      </c>
      <c r="N1196">
        <v>0.04</v>
      </c>
      <c r="O1196" t="s">
        <v>927</v>
      </c>
    </row>
    <row r="1197" spans="1:15" hidden="1" x14ac:dyDescent="0.35">
      <c r="A1197" t="s">
        <v>920</v>
      </c>
      <c r="B1197" t="s">
        <v>4</v>
      </c>
      <c r="C1197" t="s">
        <v>3</v>
      </c>
      <c r="D1197" t="s">
        <v>728</v>
      </c>
      <c r="E1197" t="s">
        <v>618</v>
      </c>
      <c r="F1197" t="s">
        <v>596</v>
      </c>
      <c r="G1197" t="s">
        <v>729</v>
      </c>
      <c r="H1197" t="s">
        <v>762</v>
      </c>
      <c r="I1197" t="s">
        <v>13</v>
      </c>
      <c r="J1197" t="s">
        <v>183</v>
      </c>
      <c r="K1197" t="s">
        <v>349</v>
      </c>
      <c r="M1197">
        <v>0.02</v>
      </c>
      <c r="N1197">
        <v>0.02</v>
      </c>
      <c r="O1197" t="s">
        <v>927</v>
      </c>
    </row>
    <row r="1198" spans="1:15" hidden="1" x14ac:dyDescent="0.35">
      <c r="A1198" t="s">
        <v>920</v>
      </c>
      <c r="B1198" t="s">
        <v>4</v>
      </c>
      <c r="C1198" t="s">
        <v>3</v>
      </c>
      <c r="D1198" t="s">
        <v>728</v>
      </c>
      <c r="E1198" t="s">
        <v>618</v>
      </c>
      <c r="F1198" t="s">
        <v>596</v>
      </c>
      <c r="G1198" t="s">
        <v>729</v>
      </c>
      <c r="H1198" t="s">
        <v>763</v>
      </c>
      <c r="I1198" t="s">
        <v>51</v>
      </c>
      <c r="J1198" t="s">
        <v>214</v>
      </c>
      <c r="K1198" t="s">
        <v>348</v>
      </c>
      <c r="L1198" t="s">
        <v>606</v>
      </c>
      <c r="M1198">
        <v>0</v>
      </c>
      <c r="N1198">
        <v>0.08</v>
      </c>
      <c r="O1198" t="s">
        <v>927</v>
      </c>
    </row>
    <row r="1199" spans="1:15" hidden="1" x14ac:dyDescent="0.35">
      <c r="A1199" t="s">
        <v>920</v>
      </c>
      <c r="B1199" t="s">
        <v>4</v>
      </c>
      <c r="C1199" t="s">
        <v>3</v>
      </c>
      <c r="D1199" t="s">
        <v>728</v>
      </c>
      <c r="E1199" t="s">
        <v>618</v>
      </c>
      <c r="F1199" t="s">
        <v>597</v>
      </c>
      <c r="G1199" t="s">
        <v>731</v>
      </c>
      <c r="H1199" t="s">
        <v>764</v>
      </c>
      <c r="I1199" t="s">
        <v>151</v>
      </c>
      <c r="J1199" t="s">
        <v>319</v>
      </c>
      <c r="K1199" t="s">
        <v>348</v>
      </c>
      <c r="L1199" t="s">
        <v>606</v>
      </c>
      <c r="M1199">
        <v>0</v>
      </c>
      <c r="N1199">
        <v>4.3999999999999997E-2</v>
      </c>
      <c r="O1199" t="s">
        <v>927</v>
      </c>
    </row>
    <row r="1200" spans="1:15" hidden="1" x14ac:dyDescent="0.35">
      <c r="A1200" t="s">
        <v>920</v>
      </c>
      <c r="B1200" t="s">
        <v>4</v>
      </c>
      <c r="C1200" t="s">
        <v>3</v>
      </c>
      <c r="D1200" t="s">
        <v>728</v>
      </c>
      <c r="E1200" t="s">
        <v>618</v>
      </c>
      <c r="F1200" t="s">
        <v>597</v>
      </c>
      <c r="G1200" t="s">
        <v>731</v>
      </c>
      <c r="H1200" t="s">
        <v>765</v>
      </c>
      <c r="I1200" t="s">
        <v>111</v>
      </c>
      <c r="J1200" t="s">
        <v>275</v>
      </c>
      <c r="K1200" t="s">
        <v>348</v>
      </c>
      <c r="L1200" t="s">
        <v>606</v>
      </c>
      <c r="M1200">
        <v>0</v>
      </c>
      <c r="N1200">
        <v>0.114</v>
      </c>
      <c r="O1200" t="s">
        <v>927</v>
      </c>
    </row>
    <row r="1201" spans="1:15" hidden="1" x14ac:dyDescent="0.35">
      <c r="A1201" t="s">
        <v>920</v>
      </c>
      <c r="B1201" t="s">
        <v>4</v>
      </c>
      <c r="C1201" t="s">
        <v>3</v>
      </c>
      <c r="D1201" t="s">
        <v>728</v>
      </c>
      <c r="E1201" t="s">
        <v>618</v>
      </c>
      <c r="F1201" t="s">
        <v>596</v>
      </c>
      <c r="G1201" t="s">
        <v>729</v>
      </c>
      <c r="H1201" t="s">
        <v>766</v>
      </c>
      <c r="I1201" t="s">
        <v>52</v>
      </c>
      <c r="J1201" t="s">
        <v>215</v>
      </c>
      <c r="K1201" t="s">
        <v>349</v>
      </c>
      <c r="L1201" t="s">
        <v>607</v>
      </c>
      <c r="M1201">
        <v>0.8</v>
      </c>
      <c r="N1201">
        <v>4.8</v>
      </c>
      <c r="O1201" t="s">
        <v>927</v>
      </c>
    </row>
    <row r="1202" spans="1:15" hidden="1" x14ac:dyDescent="0.35">
      <c r="A1202" t="s">
        <v>920</v>
      </c>
      <c r="B1202" t="s">
        <v>4</v>
      </c>
      <c r="C1202" t="s">
        <v>3</v>
      </c>
      <c r="D1202" t="s">
        <v>728</v>
      </c>
      <c r="E1202" t="s">
        <v>618</v>
      </c>
      <c r="F1202" t="s">
        <v>596</v>
      </c>
      <c r="G1202" t="s">
        <v>729</v>
      </c>
      <c r="H1202" t="s">
        <v>767</v>
      </c>
      <c r="I1202" t="s">
        <v>39</v>
      </c>
      <c r="J1202" t="s">
        <v>205</v>
      </c>
      <c r="K1202" t="s">
        <v>348</v>
      </c>
      <c r="L1202" t="s">
        <v>606</v>
      </c>
      <c r="M1202">
        <v>0</v>
      </c>
      <c r="N1202">
        <v>3.4</v>
      </c>
      <c r="O1202" t="s">
        <v>927</v>
      </c>
    </row>
    <row r="1203" spans="1:15" hidden="1" x14ac:dyDescent="0.35">
      <c r="A1203" t="s">
        <v>920</v>
      </c>
      <c r="B1203" t="s">
        <v>4</v>
      </c>
      <c r="C1203" t="s">
        <v>3</v>
      </c>
      <c r="D1203" t="s">
        <v>728</v>
      </c>
      <c r="E1203" t="s">
        <v>618</v>
      </c>
      <c r="F1203" t="s">
        <v>596</v>
      </c>
      <c r="G1203" t="s">
        <v>729</v>
      </c>
      <c r="H1203" t="s">
        <v>769</v>
      </c>
      <c r="I1203" t="s">
        <v>10</v>
      </c>
      <c r="J1203" t="s">
        <v>180</v>
      </c>
      <c r="K1203" t="s">
        <v>348</v>
      </c>
      <c r="L1203" t="s">
        <v>606</v>
      </c>
      <c r="M1203">
        <v>0</v>
      </c>
      <c r="N1203">
        <v>0.16</v>
      </c>
      <c r="O1203" t="s">
        <v>927</v>
      </c>
    </row>
    <row r="1204" spans="1:15" hidden="1" x14ac:dyDescent="0.35">
      <c r="A1204" t="s">
        <v>920</v>
      </c>
      <c r="B1204" t="s">
        <v>4</v>
      </c>
      <c r="C1204" t="s">
        <v>3</v>
      </c>
      <c r="D1204" t="s">
        <v>728</v>
      </c>
      <c r="E1204" t="s">
        <v>618</v>
      </c>
      <c r="F1204" t="s">
        <v>597</v>
      </c>
      <c r="G1204" t="s">
        <v>731</v>
      </c>
      <c r="H1204" t="s">
        <v>770</v>
      </c>
      <c r="I1204" t="s">
        <v>74</v>
      </c>
      <c r="J1204" t="s">
        <v>236</v>
      </c>
      <c r="K1204" t="s">
        <v>349</v>
      </c>
      <c r="M1204">
        <v>7.6000000000000004E-4</v>
      </c>
      <c r="N1204">
        <v>1.7999999999999999E-2</v>
      </c>
      <c r="O1204" t="s">
        <v>927</v>
      </c>
    </row>
    <row r="1205" spans="1:15" hidden="1" x14ac:dyDescent="0.35">
      <c r="A1205" t="s">
        <v>920</v>
      </c>
      <c r="B1205" t="s">
        <v>4</v>
      </c>
      <c r="C1205" t="s">
        <v>3</v>
      </c>
      <c r="D1205" t="s">
        <v>728</v>
      </c>
      <c r="E1205" t="s">
        <v>618</v>
      </c>
      <c r="F1205" t="s">
        <v>597</v>
      </c>
      <c r="G1205" t="s">
        <v>731</v>
      </c>
      <c r="H1205" t="s">
        <v>771</v>
      </c>
      <c r="I1205" t="s">
        <v>75</v>
      </c>
      <c r="J1205" t="s">
        <v>237</v>
      </c>
      <c r="K1205" t="s">
        <v>349</v>
      </c>
      <c r="L1205" t="s">
        <v>607</v>
      </c>
      <c r="M1205">
        <v>1.9E-2</v>
      </c>
      <c r="N1205">
        <v>9.0999999999999998E-2</v>
      </c>
      <c r="O1205" t="s">
        <v>927</v>
      </c>
    </row>
    <row r="1206" spans="1:15" hidden="1" x14ac:dyDescent="0.35">
      <c r="A1206" t="s">
        <v>920</v>
      </c>
      <c r="B1206" t="s">
        <v>4</v>
      </c>
      <c r="C1206" t="s">
        <v>3</v>
      </c>
      <c r="D1206" t="s">
        <v>728</v>
      </c>
      <c r="E1206" t="s">
        <v>618</v>
      </c>
      <c r="F1206" t="s">
        <v>596</v>
      </c>
      <c r="G1206" t="s">
        <v>729</v>
      </c>
      <c r="H1206" t="s">
        <v>772</v>
      </c>
      <c r="I1206" t="s">
        <v>54</v>
      </c>
      <c r="J1206" t="s">
        <v>217</v>
      </c>
      <c r="K1206" t="s">
        <v>348</v>
      </c>
      <c r="L1206" t="s">
        <v>606</v>
      </c>
      <c r="M1206">
        <v>0</v>
      </c>
      <c r="N1206">
        <v>0.08</v>
      </c>
      <c r="O1206" t="s">
        <v>927</v>
      </c>
    </row>
    <row r="1207" spans="1:15" hidden="1" x14ac:dyDescent="0.35">
      <c r="A1207" t="s">
        <v>920</v>
      </c>
      <c r="B1207" t="s">
        <v>4</v>
      </c>
      <c r="C1207" t="s">
        <v>3</v>
      </c>
      <c r="D1207" t="s">
        <v>728</v>
      </c>
      <c r="E1207" t="s">
        <v>618</v>
      </c>
      <c r="F1207" t="s">
        <v>597</v>
      </c>
      <c r="G1207" t="s">
        <v>731</v>
      </c>
      <c r="H1207" t="s">
        <v>773</v>
      </c>
      <c r="I1207" t="s">
        <v>76</v>
      </c>
      <c r="J1207" t="s">
        <v>238</v>
      </c>
      <c r="K1207" t="s">
        <v>348</v>
      </c>
      <c r="L1207" t="s">
        <v>606</v>
      </c>
      <c r="M1207">
        <v>0</v>
      </c>
      <c r="N1207">
        <v>1.0999999999999999E-2</v>
      </c>
      <c r="O1207" t="s">
        <v>927</v>
      </c>
    </row>
    <row r="1208" spans="1:15" hidden="1" x14ac:dyDescent="0.35">
      <c r="A1208" t="s">
        <v>920</v>
      </c>
      <c r="B1208" t="s">
        <v>4</v>
      </c>
      <c r="C1208" t="s">
        <v>3</v>
      </c>
      <c r="D1208" t="s">
        <v>728</v>
      </c>
      <c r="E1208" t="s">
        <v>618</v>
      </c>
      <c r="F1208" t="s">
        <v>596</v>
      </c>
      <c r="G1208" t="s">
        <v>729</v>
      </c>
      <c r="H1208" t="s">
        <v>774</v>
      </c>
      <c r="I1208" t="s">
        <v>29</v>
      </c>
      <c r="J1208" t="s">
        <v>197</v>
      </c>
      <c r="K1208" t="s">
        <v>348</v>
      </c>
      <c r="L1208" t="s">
        <v>606</v>
      </c>
      <c r="M1208">
        <v>0</v>
      </c>
      <c r="N1208">
        <v>0.06</v>
      </c>
      <c r="O1208" t="s">
        <v>927</v>
      </c>
    </row>
    <row r="1209" spans="1:15" hidden="1" x14ac:dyDescent="0.35">
      <c r="A1209" t="s">
        <v>920</v>
      </c>
      <c r="B1209" t="s">
        <v>4</v>
      </c>
      <c r="C1209" t="s">
        <v>3</v>
      </c>
      <c r="D1209" t="s">
        <v>728</v>
      </c>
      <c r="E1209" t="s">
        <v>618</v>
      </c>
      <c r="F1209" t="s">
        <v>596</v>
      </c>
      <c r="G1209" t="s">
        <v>729</v>
      </c>
      <c r="H1209" t="s">
        <v>775</v>
      </c>
      <c r="I1209" t="s">
        <v>173</v>
      </c>
      <c r="J1209" t="s">
        <v>341</v>
      </c>
      <c r="K1209" t="s">
        <v>348</v>
      </c>
      <c r="L1209" t="s">
        <v>606</v>
      </c>
      <c r="M1209">
        <v>0</v>
      </c>
      <c r="N1209">
        <v>0.02</v>
      </c>
      <c r="O1209" t="s">
        <v>927</v>
      </c>
    </row>
    <row r="1210" spans="1:15" hidden="1" x14ac:dyDescent="0.35">
      <c r="A1210" t="s">
        <v>920</v>
      </c>
      <c r="B1210" t="s">
        <v>4</v>
      </c>
      <c r="C1210" t="s">
        <v>3</v>
      </c>
      <c r="D1210" t="s">
        <v>728</v>
      </c>
      <c r="E1210" t="s">
        <v>618</v>
      </c>
      <c r="F1210" t="s">
        <v>597</v>
      </c>
      <c r="G1210" t="s">
        <v>731</v>
      </c>
      <c r="H1210" t="s">
        <v>776</v>
      </c>
      <c r="I1210" t="s">
        <v>121</v>
      </c>
      <c r="J1210" t="s">
        <v>285</v>
      </c>
      <c r="K1210" t="s">
        <v>348</v>
      </c>
      <c r="L1210" t="s">
        <v>606</v>
      </c>
      <c r="M1210">
        <v>0</v>
      </c>
      <c r="N1210">
        <v>0.05</v>
      </c>
      <c r="O1210" t="s">
        <v>927</v>
      </c>
    </row>
    <row r="1211" spans="1:15" hidden="1" x14ac:dyDescent="0.35">
      <c r="A1211" t="s">
        <v>920</v>
      </c>
      <c r="B1211" t="s">
        <v>4</v>
      </c>
      <c r="C1211" t="s">
        <v>3</v>
      </c>
      <c r="D1211" t="s">
        <v>728</v>
      </c>
      <c r="E1211" t="s">
        <v>618</v>
      </c>
      <c r="F1211" t="s">
        <v>597</v>
      </c>
      <c r="G1211" t="s">
        <v>731</v>
      </c>
      <c r="H1211" t="s">
        <v>777</v>
      </c>
      <c r="I1211" t="s">
        <v>120</v>
      </c>
      <c r="J1211" t="s">
        <v>284</v>
      </c>
      <c r="K1211" t="s">
        <v>348</v>
      </c>
      <c r="L1211" t="s">
        <v>606</v>
      </c>
      <c r="M1211">
        <v>0</v>
      </c>
      <c r="N1211">
        <v>0.08</v>
      </c>
      <c r="O1211" t="s">
        <v>927</v>
      </c>
    </row>
    <row r="1212" spans="1:15" hidden="1" x14ac:dyDescent="0.35">
      <c r="A1212" t="s">
        <v>920</v>
      </c>
      <c r="B1212" t="s">
        <v>4</v>
      </c>
      <c r="C1212" t="s">
        <v>3</v>
      </c>
      <c r="D1212" t="s">
        <v>728</v>
      </c>
      <c r="E1212" t="s">
        <v>618</v>
      </c>
      <c r="F1212" t="s">
        <v>596</v>
      </c>
      <c r="G1212" t="s">
        <v>729</v>
      </c>
      <c r="H1212" t="s">
        <v>778</v>
      </c>
      <c r="I1212" t="s">
        <v>23</v>
      </c>
      <c r="J1212" t="s">
        <v>192</v>
      </c>
      <c r="K1212" t="s">
        <v>348</v>
      </c>
      <c r="L1212" t="s">
        <v>606</v>
      </c>
      <c r="M1212">
        <v>0</v>
      </c>
      <c r="N1212">
        <v>0.12</v>
      </c>
      <c r="O1212" t="s">
        <v>927</v>
      </c>
    </row>
    <row r="1213" spans="1:15" hidden="1" x14ac:dyDescent="0.35">
      <c r="A1213" t="s">
        <v>920</v>
      </c>
      <c r="B1213" t="s">
        <v>4</v>
      </c>
      <c r="C1213" t="s">
        <v>3</v>
      </c>
      <c r="D1213" t="s">
        <v>728</v>
      </c>
      <c r="E1213" t="s">
        <v>618</v>
      </c>
      <c r="F1213" t="s">
        <v>596</v>
      </c>
      <c r="G1213" t="s">
        <v>729</v>
      </c>
      <c r="H1213" t="s">
        <v>779</v>
      </c>
      <c r="I1213" t="s">
        <v>55</v>
      </c>
      <c r="J1213" t="s">
        <v>218</v>
      </c>
      <c r="K1213" t="s">
        <v>349</v>
      </c>
      <c r="L1213" t="s">
        <v>607</v>
      </c>
      <c r="M1213">
        <v>0.3</v>
      </c>
      <c r="N1213">
        <v>1.6</v>
      </c>
      <c r="O1213" t="s">
        <v>927</v>
      </c>
    </row>
    <row r="1214" spans="1:15" hidden="1" x14ac:dyDescent="0.35">
      <c r="A1214" t="s">
        <v>920</v>
      </c>
      <c r="B1214" t="s">
        <v>4</v>
      </c>
      <c r="C1214" t="s">
        <v>3</v>
      </c>
      <c r="D1214" t="s">
        <v>728</v>
      </c>
      <c r="E1214" t="s">
        <v>618</v>
      </c>
      <c r="F1214" t="s">
        <v>597</v>
      </c>
      <c r="G1214" t="s">
        <v>731</v>
      </c>
      <c r="H1214" t="s">
        <v>780</v>
      </c>
      <c r="I1214" t="s">
        <v>77</v>
      </c>
      <c r="J1214" t="s">
        <v>239</v>
      </c>
      <c r="K1214" t="s">
        <v>348</v>
      </c>
      <c r="L1214" t="s">
        <v>606</v>
      </c>
      <c r="M1214">
        <v>0</v>
      </c>
      <c r="N1214">
        <v>0.08</v>
      </c>
      <c r="O1214" t="s">
        <v>927</v>
      </c>
    </row>
    <row r="1215" spans="1:15" hidden="1" x14ac:dyDescent="0.35">
      <c r="A1215" t="s">
        <v>920</v>
      </c>
      <c r="B1215" t="s">
        <v>4</v>
      </c>
      <c r="C1215" t="s">
        <v>3</v>
      </c>
      <c r="D1215" t="s">
        <v>728</v>
      </c>
      <c r="E1215" t="s">
        <v>618</v>
      </c>
      <c r="F1215" t="s">
        <v>597</v>
      </c>
      <c r="G1215" t="s">
        <v>731</v>
      </c>
      <c r="H1215" t="s">
        <v>781</v>
      </c>
      <c r="I1215" t="s">
        <v>128</v>
      </c>
      <c r="J1215" t="s">
        <v>292</v>
      </c>
      <c r="K1215" t="s">
        <v>348</v>
      </c>
      <c r="L1215" t="s">
        <v>606</v>
      </c>
      <c r="M1215">
        <v>0</v>
      </c>
      <c r="N1215">
        <v>0.02</v>
      </c>
      <c r="O1215" t="s">
        <v>927</v>
      </c>
    </row>
    <row r="1216" spans="1:15" hidden="1" x14ac:dyDescent="0.35">
      <c r="A1216" t="s">
        <v>920</v>
      </c>
      <c r="B1216" t="s">
        <v>4</v>
      </c>
      <c r="C1216" t="s">
        <v>3</v>
      </c>
      <c r="D1216" t="s">
        <v>728</v>
      </c>
      <c r="E1216" t="s">
        <v>618</v>
      </c>
      <c r="F1216" t="s">
        <v>597</v>
      </c>
      <c r="G1216" t="s">
        <v>731</v>
      </c>
      <c r="H1216" t="s">
        <v>782</v>
      </c>
      <c r="I1216" t="s">
        <v>137</v>
      </c>
      <c r="J1216" t="s">
        <v>303</v>
      </c>
      <c r="K1216" t="s">
        <v>348</v>
      </c>
      <c r="L1216" t="s">
        <v>606</v>
      </c>
      <c r="M1216">
        <v>0</v>
      </c>
      <c r="N1216">
        <v>6.0999999999999999E-2</v>
      </c>
      <c r="O1216" t="s">
        <v>927</v>
      </c>
    </row>
    <row r="1217" spans="1:15" hidden="1" x14ac:dyDescent="0.35">
      <c r="A1217" t="s">
        <v>920</v>
      </c>
      <c r="B1217" t="s">
        <v>4</v>
      </c>
      <c r="C1217" t="s">
        <v>3</v>
      </c>
      <c r="D1217" t="s">
        <v>728</v>
      </c>
      <c r="E1217" t="s">
        <v>618</v>
      </c>
      <c r="F1217" t="s">
        <v>597</v>
      </c>
      <c r="G1217" t="s">
        <v>731</v>
      </c>
      <c r="H1217" t="s">
        <v>783</v>
      </c>
      <c r="I1217" t="s">
        <v>78</v>
      </c>
      <c r="J1217" t="s">
        <v>240</v>
      </c>
      <c r="K1217" t="s">
        <v>348</v>
      </c>
      <c r="L1217" t="s">
        <v>606</v>
      </c>
      <c r="M1217">
        <v>0</v>
      </c>
      <c r="N1217">
        <v>8.7999999999999995E-2</v>
      </c>
      <c r="O1217" t="s">
        <v>927</v>
      </c>
    </row>
    <row r="1218" spans="1:15" hidden="1" x14ac:dyDescent="0.35">
      <c r="A1218" t="s">
        <v>920</v>
      </c>
      <c r="B1218" t="s">
        <v>4</v>
      </c>
      <c r="C1218" t="s">
        <v>3</v>
      </c>
      <c r="D1218" t="s">
        <v>728</v>
      </c>
      <c r="E1218" t="s">
        <v>618</v>
      </c>
      <c r="F1218" t="s">
        <v>597</v>
      </c>
      <c r="G1218" t="s">
        <v>731</v>
      </c>
      <c r="H1218" t="s">
        <v>784</v>
      </c>
      <c r="I1218" t="s">
        <v>37</v>
      </c>
      <c r="J1218" t="s">
        <v>204</v>
      </c>
      <c r="K1218" t="s">
        <v>348</v>
      </c>
      <c r="L1218" t="s">
        <v>606</v>
      </c>
      <c r="M1218">
        <v>0</v>
      </c>
      <c r="N1218">
        <v>6.4000000000000003E-3</v>
      </c>
      <c r="O1218" t="s">
        <v>927</v>
      </c>
    </row>
    <row r="1219" spans="1:15" hidden="1" x14ac:dyDescent="0.35">
      <c r="A1219" t="s">
        <v>920</v>
      </c>
      <c r="B1219" t="s">
        <v>4</v>
      </c>
      <c r="C1219" t="s">
        <v>3</v>
      </c>
      <c r="D1219" t="s">
        <v>728</v>
      </c>
      <c r="E1219" t="s">
        <v>618</v>
      </c>
      <c r="F1219" t="s">
        <v>596</v>
      </c>
      <c r="G1219" t="s">
        <v>729</v>
      </c>
      <c r="H1219" t="s">
        <v>785</v>
      </c>
      <c r="I1219" t="s">
        <v>172</v>
      </c>
      <c r="J1219" t="s">
        <v>662</v>
      </c>
      <c r="K1219" t="s">
        <v>348</v>
      </c>
      <c r="L1219" t="s">
        <v>606</v>
      </c>
      <c r="M1219">
        <v>0</v>
      </c>
      <c r="N1219">
        <v>0.04</v>
      </c>
      <c r="O1219" t="s">
        <v>927</v>
      </c>
    </row>
    <row r="1220" spans="1:15" hidden="1" x14ac:dyDescent="0.35">
      <c r="A1220" t="s">
        <v>920</v>
      </c>
      <c r="B1220" t="s">
        <v>4</v>
      </c>
      <c r="C1220" t="s">
        <v>3</v>
      </c>
      <c r="D1220" t="s">
        <v>728</v>
      </c>
      <c r="E1220" t="s">
        <v>618</v>
      </c>
      <c r="F1220" t="s">
        <v>597</v>
      </c>
      <c r="G1220" t="s">
        <v>731</v>
      </c>
      <c r="H1220" t="s">
        <v>786</v>
      </c>
      <c r="I1220" t="s">
        <v>79</v>
      </c>
      <c r="J1220" t="s">
        <v>241</v>
      </c>
      <c r="K1220" t="s">
        <v>348</v>
      </c>
      <c r="L1220" t="s">
        <v>606</v>
      </c>
      <c r="M1220">
        <v>0</v>
      </c>
      <c r="N1220">
        <v>0.03</v>
      </c>
      <c r="O1220" t="s">
        <v>927</v>
      </c>
    </row>
    <row r="1221" spans="1:15" hidden="1" x14ac:dyDescent="0.35">
      <c r="A1221" t="s">
        <v>920</v>
      </c>
      <c r="B1221" t="s">
        <v>4</v>
      </c>
      <c r="C1221" t="s">
        <v>3</v>
      </c>
      <c r="D1221" t="s">
        <v>728</v>
      </c>
      <c r="E1221" t="s">
        <v>618</v>
      </c>
      <c r="F1221" t="s">
        <v>597</v>
      </c>
      <c r="G1221" t="s">
        <v>731</v>
      </c>
      <c r="H1221" t="s">
        <v>787</v>
      </c>
      <c r="I1221" t="s">
        <v>492</v>
      </c>
      <c r="J1221" t="s">
        <v>320</v>
      </c>
      <c r="K1221" t="s">
        <v>348</v>
      </c>
      <c r="L1221" t="s">
        <v>606</v>
      </c>
      <c r="M1221">
        <v>0</v>
      </c>
      <c r="N1221">
        <v>7.0000000000000007E-2</v>
      </c>
      <c r="O1221" t="s">
        <v>927</v>
      </c>
    </row>
    <row r="1222" spans="1:15" hidden="1" x14ac:dyDescent="0.35">
      <c r="A1222" t="s">
        <v>920</v>
      </c>
      <c r="B1222" t="s">
        <v>4</v>
      </c>
      <c r="C1222" t="s">
        <v>3</v>
      </c>
      <c r="D1222" t="s">
        <v>728</v>
      </c>
      <c r="E1222" t="s">
        <v>618</v>
      </c>
      <c r="F1222" t="s">
        <v>597</v>
      </c>
      <c r="G1222" t="s">
        <v>731</v>
      </c>
      <c r="H1222" t="s">
        <v>788</v>
      </c>
      <c r="I1222" t="s">
        <v>169</v>
      </c>
      <c r="J1222" t="s">
        <v>338</v>
      </c>
      <c r="K1222" t="s">
        <v>349</v>
      </c>
      <c r="L1222" t="s">
        <v>607</v>
      </c>
      <c r="M1222">
        <v>6.5499999999999994E-3</v>
      </c>
      <c r="N1222">
        <v>8.4000000000000005E-2</v>
      </c>
      <c r="O1222" t="s">
        <v>927</v>
      </c>
    </row>
    <row r="1223" spans="1:15" hidden="1" x14ac:dyDescent="0.35">
      <c r="A1223" t="s">
        <v>920</v>
      </c>
      <c r="B1223" t="s">
        <v>4</v>
      </c>
      <c r="C1223" t="s">
        <v>3</v>
      </c>
      <c r="D1223" t="s">
        <v>728</v>
      </c>
      <c r="E1223" t="s">
        <v>618</v>
      </c>
      <c r="F1223" t="s">
        <v>597</v>
      </c>
      <c r="G1223" t="s">
        <v>731</v>
      </c>
      <c r="H1223" t="s">
        <v>789</v>
      </c>
      <c r="I1223" t="s">
        <v>98</v>
      </c>
      <c r="J1223" t="s">
        <v>261</v>
      </c>
      <c r="K1223" t="s">
        <v>348</v>
      </c>
      <c r="L1223" t="s">
        <v>606</v>
      </c>
      <c r="M1223">
        <v>0</v>
      </c>
      <c r="N1223">
        <v>8.199999999999999E-3</v>
      </c>
      <c r="O1223" t="s">
        <v>927</v>
      </c>
    </row>
    <row r="1224" spans="1:15" hidden="1" x14ac:dyDescent="0.35">
      <c r="A1224" t="s">
        <v>920</v>
      </c>
      <c r="B1224" t="s">
        <v>4</v>
      </c>
      <c r="C1224" t="s">
        <v>3</v>
      </c>
      <c r="D1224" t="s">
        <v>728</v>
      </c>
      <c r="E1224" t="s">
        <v>618</v>
      </c>
      <c r="F1224" t="s">
        <v>596</v>
      </c>
      <c r="G1224" t="s">
        <v>729</v>
      </c>
      <c r="H1224" t="s">
        <v>768</v>
      </c>
      <c r="I1224" t="s">
        <v>26</v>
      </c>
      <c r="J1224" t="s">
        <v>661</v>
      </c>
      <c r="K1224" t="s">
        <v>348</v>
      </c>
      <c r="L1224" t="s">
        <v>606</v>
      </c>
      <c r="M1224">
        <v>0</v>
      </c>
      <c r="N1224">
        <v>147</v>
      </c>
      <c r="O1224" t="s">
        <v>927</v>
      </c>
    </row>
    <row r="1225" spans="1:15" hidden="1" x14ac:dyDescent="0.35">
      <c r="A1225" t="s">
        <v>920</v>
      </c>
      <c r="B1225" t="s">
        <v>4</v>
      </c>
      <c r="C1225" t="s">
        <v>3</v>
      </c>
      <c r="D1225" t="s">
        <v>728</v>
      </c>
      <c r="E1225" t="s">
        <v>618</v>
      </c>
      <c r="F1225" t="s">
        <v>597</v>
      </c>
      <c r="G1225" t="s">
        <v>731</v>
      </c>
      <c r="H1225" t="s">
        <v>790</v>
      </c>
      <c r="I1225" t="s">
        <v>122</v>
      </c>
      <c r="J1225" t="s">
        <v>286</v>
      </c>
      <c r="K1225" t="s">
        <v>348</v>
      </c>
      <c r="L1225" t="s">
        <v>606</v>
      </c>
      <c r="M1225">
        <v>0</v>
      </c>
      <c r="N1225">
        <v>4.0000000000000001E-3</v>
      </c>
      <c r="O1225" t="s">
        <v>927</v>
      </c>
    </row>
    <row r="1226" spans="1:15" hidden="1" x14ac:dyDescent="0.35">
      <c r="A1226" t="s">
        <v>920</v>
      </c>
      <c r="B1226" t="s">
        <v>4</v>
      </c>
      <c r="C1226" t="s">
        <v>3</v>
      </c>
      <c r="D1226" t="s">
        <v>728</v>
      </c>
      <c r="E1226" t="s">
        <v>618</v>
      </c>
      <c r="F1226" t="s">
        <v>596</v>
      </c>
      <c r="G1226" t="s">
        <v>729</v>
      </c>
      <c r="H1226" t="s">
        <v>791</v>
      </c>
      <c r="I1226" t="s">
        <v>27</v>
      </c>
      <c r="J1226" t="s">
        <v>195</v>
      </c>
      <c r="K1226" t="s">
        <v>348</v>
      </c>
      <c r="L1226" t="s">
        <v>606</v>
      </c>
      <c r="M1226">
        <v>0</v>
      </c>
      <c r="N1226">
        <v>0.32</v>
      </c>
      <c r="O1226" t="s">
        <v>927</v>
      </c>
    </row>
    <row r="1227" spans="1:15" hidden="1" x14ac:dyDescent="0.35">
      <c r="A1227" t="s">
        <v>920</v>
      </c>
      <c r="B1227" t="s">
        <v>4</v>
      </c>
      <c r="C1227" t="s">
        <v>3</v>
      </c>
      <c r="D1227" t="s">
        <v>728</v>
      </c>
      <c r="E1227" t="s">
        <v>618</v>
      </c>
      <c r="F1227" t="s">
        <v>596</v>
      </c>
      <c r="G1227" t="s">
        <v>729</v>
      </c>
      <c r="H1227" t="s">
        <v>792</v>
      </c>
      <c r="I1227" t="s">
        <v>9</v>
      </c>
      <c r="J1227" t="s">
        <v>179</v>
      </c>
      <c r="K1227" t="s">
        <v>348</v>
      </c>
      <c r="L1227" t="s">
        <v>606</v>
      </c>
      <c r="M1227">
        <v>0</v>
      </c>
      <c r="N1227">
        <v>0.08</v>
      </c>
      <c r="O1227" t="s">
        <v>927</v>
      </c>
    </row>
    <row r="1228" spans="1:15" hidden="1" x14ac:dyDescent="0.35">
      <c r="A1228" t="s">
        <v>920</v>
      </c>
      <c r="B1228" t="s">
        <v>4</v>
      </c>
      <c r="C1228" t="s">
        <v>3</v>
      </c>
      <c r="D1228" t="s">
        <v>728</v>
      </c>
      <c r="E1228" t="s">
        <v>618</v>
      </c>
      <c r="F1228" t="s">
        <v>596</v>
      </c>
      <c r="G1228" t="s">
        <v>729</v>
      </c>
      <c r="H1228" t="s">
        <v>793</v>
      </c>
      <c r="I1228" t="s">
        <v>14</v>
      </c>
      <c r="J1228" t="s">
        <v>184</v>
      </c>
      <c r="K1228" t="s">
        <v>348</v>
      </c>
      <c r="L1228" t="s">
        <v>606</v>
      </c>
      <c r="M1228">
        <v>0</v>
      </c>
      <c r="N1228">
        <v>0.4</v>
      </c>
      <c r="O1228" t="s">
        <v>927</v>
      </c>
    </row>
    <row r="1229" spans="1:15" hidden="1" x14ac:dyDescent="0.35">
      <c r="A1229" t="s">
        <v>920</v>
      </c>
      <c r="B1229" t="s">
        <v>4</v>
      </c>
      <c r="C1229" t="s">
        <v>3</v>
      </c>
      <c r="D1229" t="s">
        <v>728</v>
      </c>
      <c r="E1229" t="s">
        <v>618</v>
      </c>
      <c r="F1229" t="s">
        <v>597</v>
      </c>
      <c r="G1229" t="s">
        <v>731</v>
      </c>
      <c r="H1229" t="s">
        <v>794</v>
      </c>
      <c r="I1229" t="s">
        <v>138</v>
      </c>
      <c r="J1229" t="s">
        <v>304</v>
      </c>
      <c r="K1229" t="s">
        <v>348</v>
      </c>
      <c r="L1229" t="s">
        <v>606</v>
      </c>
      <c r="M1229">
        <v>0</v>
      </c>
      <c r="N1229">
        <v>0.01</v>
      </c>
      <c r="O1229" t="s">
        <v>927</v>
      </c>
    </row>
    <row r="1230" spans="1:15" hidden="1" x14ac:dyDescent="0.35">
      <c r="A1230" t="s">
        <v>920</v>
      </c>
      <c r="B1230" t="s">
        <v>4</v>
      </c>
      <c r="C1230" t="s">
        <v>3</v>
      </c>
      <c r="D1230" t="s">
        <v>728</v>
      </c>
      <c r="E1230" t="s">
        <v>618</v>
      </c>
      <c r="F1230" t="s">
        <v>597</v>
      </c>
      <c r="G1230" t="s">
        <v>731</v>
      </c>
      <c r="H1230" t="s">
        <v>795</v>
      </c>
      <c r="I1230" t="s">
        <v>81</v>
      </c>
      <c r="J1230" t="s">
        <v>243</v>
      </c>
      <c r="K1230" t="s">
        <v>348</v>
      </c>
      <c r="L1230" t="s">
        <v>606</v>
      </c>
      <c r="M1230">
        <v>0</v>
      </c>
      <c r="N1230">
        <v>1.9E-2</v>
      </c>
      <c r="O1230" t="s">
        <v>927</v>
      </c>
    </row>
    <row r="1231" spans="1:15" hidden="1" x14ac:dyDescent="0.35">
      <c r="A1231" t="s">
        <v>920</v>
      </c>
      <c r="B1231" t="s">
        <v>4</v>
      </c>
      <c r="C1231" t="s">
        <v>3</v>
      </c>
      <c r="D1231" t="s">
        <v>728</v>
      </c>
      <c r="E1231" t="s">
        <v>618</v>
      </c>
      <c r="F1231" t="s">
        <v>596</v>
      </c>
      <c r="G1231" t="s">
        <v>729</v>
      </c>
      <c r="H1231" t="s">
        <v>796</v>
      </c>
      <c r="I1231" t="s">
        <v>56</v>
      </c>
      <c r="J1231" t="s">
        <v>219</v>
      </c>
      <c r="K1231" t="s">
        <v>348</v>
      </c>
      <c r="L1231" t="s">
        <v>606</v>
      </c>
      <c r="M1231">
        <v>0</v>
      </c>
      <c r="N1231">
        <v>0.16</v>
      </c>
      <c r="O1231" t="s">
        <v>927</v>
      </c>
    </row>
    <row r="1232" spans="1:15" hidden="1" x14ac:dyDescent="0.35">
      <c r="A1232" t="s">
        <v>920</v>
      </c>
      <c r="B1232" t="s">
        <v>4</v>
      </c>
      <c r="C1232" t="s">
        <v>3</v>
      </c>
      <c r="D1232" t="s">
        <v>728</v>
      </c>
      <c r="E1232" t="s">
        <v>618</v>
      </c>
      <c r="F1232" t="s">
        <v>597</v>
      </c>
      <c r="G1232" t="s">
        <v>731</v>
      </c>
      <c r="H1232" t="s">
        <v>797</v>
      </c>
      <c r="I1232" t="s">
        <v>82</v>
      </c>
      <c r="J1232" t="s">
        <v>244</v>
      </c>
      <c r="K1232" t="s">
        <v>348</v>
      </c>
      <c r="L1232" t="s">
        <v>606</v>
      </c>
      <c r="M1232">
        <v>0</v>
      </c>
      <c r="N1232">
        <v>3.6999999999999998E-2</v>
      </c>
      <c r="O1232" t="s">
        <v>927</v>
      </c>
    </row>
    <row r="1233" spans="1:15" hidden="1" x14ac:dyDescent="0.35">
      <c r="A1233" t="s">
        <v>920</v>
      </c>
      <c r="B1233" t="s">
        <v>4</v>
      </c>
      <c r="C1233" t="s">
        <v>3</v>
      </c>
      <c r="D1233" t="s">
        <v>728</v>
      </c>
      <c r="E1233" t="s">
        <v>618</v>
      </c>
      <c r="F1233" t="s">
        <v>597</v>
      </c>
      <c r="G1233" t="s">
        <v>731</v>
      </c>
      <c r="H1233" t="s">
        <v>798</v>
      </c>
      <c r="I1233" t="s">
        <v>83</v>
      </c>
      <c r="J1233" t="s">
        <v>245</v>
      </c>
      <c r="K1233" t="s">
        <v>348</v>
      </c>
      <c r="L1233" t="s">
        <v>606</v>
      </c>
      <c r="M1233">
        <v>0</v>
      </c>
      <c r="N1233">
        <v>0.08</v>
      </c>
      <c r="O1233" t="s">
        <v>927</v>
      </c>
    </row>
    <row r="1234" spans="1:15" hidden="1" x14ac:dyDescent="0.35">
      <c r="A1234" t="s">
        <v>920</v>
      </c>
      <c r="B1234" t="s">
        <v>4</v>
      </c>
      <c r="C1234" t="s">
        <v>3</v>
      </c>
      <c r="D1234" t="s">
        <v>728</v>
      </c>
      <c r="E1234" t="s">
        <v>618</v>
      </c>
      <c r="F1234" t="s">
        <v>597</v>
      </c>
      <c r="G1234" t="s">
        <v>731</v>
      </c>
      <c r="H1234" t="s">
        <v>799</v>
      </c>
      <c r="I1234" t="s">
        <v>112</v>
      </c>
      <c r="J1234" t="s">
        <v>276</v>
      </c>
      <c r="K1234" t="s">
        <v>348</v>
      </c>
      <c r="L1234" t="s">
        <v>606</v>
      </c>
      <c r="M1234">
        <v>0</v>
      </c>
      <c r="N1234">
        <v>0.20499999999999999</v>
      </c>
      <c r="O1234" t="s">
        <v>927</v>
      </c>
    </row>
    <row r="1235" spans="1:15" hidden="1" x14ac:dyDescent="0.35">
      <c r="A1235" t="s">
        <v>920</v>
      </c>
      <c r="B1235" t="s">
        <v>4</v>
      </c>
      <c r="C1235" t="s">
        <v>3</v>
      </c>
      <c r="D1235" t="s">
        <v>728</v>
      </c>
      <c r="E1235" t="s">
        <v>618</v>
      </c>
      <c r="F1235" t="s">
        <v>597</v>
      </c>
      <c r="G1235" t="s">
        <v>731</v>
      </c>
      <c r="H1235" t="s">
        <v>800</v>
      </c>
      <c r="I1235" t="s">
        <v>161</v>
      </c>
      <c r="J1235" t="s">
        <v>330</v>
      </c>
      <c r="K1235" t="s">
        <v>348</v>
      </c>
      <c r="L1235" t="s">
        <v>606</v>
      </c>
      <c r="M1235">
        <v>0</v>
      </c>
      <c r="N1235">
        <v>1.2999999999999999E-2</v>
      </c>
      <c r="O1235" t="s">
        <v>927</v>
      </c>
    </row>
    <row r="1236" spans="1:15" hidden="1" x14ac:dyDescent="0.35">
      <c r="A1236" t="s">
        <v>920</v>
      </c>
      <c r="B1236" t="s">
        <v>4</v>
      </c>
      <c r="C1236" t="s">
        <v>3</v>
      </c>
      <c r="D1236" t="s">
        <v>728</v>
      </c>
      <c r="E1236" t="s">
        <v>618</v>
      </c>
      <c r="F1236" t="s">
        <v>597</v>
      </c>
      <c r="G1236" t="s">
        <v>731</v>
      </c>
      <c r="H1236" t="s">
        <v>801</v>
      </c>
      <c r="I1236" t="s">
        <v>152</v>
      </c>
      <c r="J1236" t="s">
        <v>321</v>
      </c>
      <c r="K1236" t="s">
        <v>348</v>
      </c>
      <c r="L1236" t="s">
        <v>606</v>
      </c>
      <c r="M1236">
        <v>0</v>
      </c>
      <c r="N1236">
        <v>3.4000000000000002E-2</v>
      </c>
      <c r="O1236" t="s">
        <v>927</v>
      </c>
    </row>
    <row r="1237" spans="1:15" hidden="1" x14ac:dyDescent="0.35">
      <c r="A1237" t="s">
        <v>920</v>
      </c>
      <c r="B1237" t="s">
        <v>4</v>
      </c>
      <c r="C1237" t="s">
        <v>3</v>
      </c>
      <c r="D1237" t="s">
        <v>728</v>
      </c>
      <c r="E1237" t="s">
        <v>618</v>
      </c>
      <c r="F1237" t="s">
        <v>597</v>
      </c>
      <c r="G1237" t="s">
        <v>731</v>
      </c>
      <c r="H1237" t="s">
        <v>802</v>
      </c>
      <c r="I1237" t="s">
        <v>114</v>
      </c>
      <c r="J1237" t="s">
        <v>278</v>
      </c>
      <c r="K1237" t="s">
        <v>348</v>
      </c>
      <c r="L1237" t="s">
        <v>606</v>
      </c>
      <c r="M1237">
        <v>0</v>
      </c>
      <c r="N1237">
        <v>1.4E-2</v>
      </c>
      <c r="O1237" t="s">
        <v>927</v>
      </c>
    </row>
    <row r="1238" spans="1:15" hidden="1" x14ac:dyDescent="0.35">
      <c r="A1238" t="s">
        <v>920</v>
      </c>
      <c r="B1238" t="s">
        <v>4</v>
      </c>
      <c r="C1238" t="s">
        <v>3</v>
      </c>
      <c r="D1238" t="s">
        <v>728</v>
      </c>
      <c r="E1238" t="s">
        <v>618</v>
      </c>
      <c r="F1238" t="s">
        <v>597</v>
      </c>
      <c r="G1238" t="s">
        <v>731</v>
      </c>
      <c r="H1238" t="s">
        <v>803</v>
      </c>
      <c r="I1238" t="s">
        <v>132</v>
      </c>
      <c r="J1238" t="s">
        <v>296</v>
      </c>
      <c r="K1238" t="s">
        <v>349</v>
      </c>
      <c r="M1238">
        <v>1.09E-2</v>
      </c>
      <c r="N1238">
        <v>9.6000000000000002E-2</v>
      </c>
      <c r="O1238" t="s">
        <v>927</v>
      </c>
    </row>
    <row r="1239" spans="1:15" hidden="1" x14ac:dyDescent="0.35">
      <c r="A1239" t="s">
        <v>920</v>
      </c>
      <c r="B1239" t="s">
        <v>4</v>
      </c>
      <c r="C1239" t="s">
        <v>3</v>
      </c>
      <c r="D1239" t="s">
        <v>728</v>
      </c>
      <c r="E1239" t="s">
        <v>618</v>
      </c>
      <c r="F1239" t="s">
        <v>597</v>
      </c>
      <c r="G1239" t="s">
        <v>731</v>
      </c>
      <c r="H1239" t="s">
        <v>804</v>
      </c>
      <c r="I1239" t="s">
        <v>106</v>
      </c>
      <c r="J1239" t="s">
        <v>269</v>
      </c>
      <c r="K1239" t="s">
        <v>348</v>
      </c>
      <c r="L1239" t="s">
        <v>606</v>
      </c>
      <c r="M1239">
        <v>0</v>
      </c>
      <c r="N1239">
        <v>7.0999999999999994E-2</v>
      </c>
      <c r="O1239" t="s">
        <v>927</v>
      </c>
    </row>
    <row r="1240" spans="1:15" hidden="1" x14ac:dyDescent="0.35">
      <c r="A1240" t="s">
        <v>920</v>
      </c>
      <c r="B1240" t="s">
        <v>4</v>
      </c>
      <c r="C1240" t="s">
        <v>3</v>
      </c>
      <c r="D1240" t="s">
        <v>728</v>
      </c>
      <c r="E1240" t="s">
        <v>618</v>
      </c>
      <c r="F1240" t="s">
        <v>596</v>
      </c>
      <c r="G1240" t="s">
        <v>729</v>
      </c>
      <c r="H1240" t="s">
        <v>805</v>
      </c>
      <c r="I1240" t="s">
        <v>15</v>
      </c>
      <c r="J1240" t="s">
        <v>185</v>
      </c>
      <c r="K1240" t="s">
        <v>349</v>
      </c>
      <c r="M1240">
        <v>0.08</v>
      </c>
      <c r="N1240">
        <v>0.02</v>
      </c>
      <c r="O1240" t="s">
        <v>927</v>
      </c>
    </row>
    <row r="1241" spans="1:15" hidden="1" x14ac:dyDescent="0.35">
      <c r="A1241" t="s">
        <v>920</v>
      </c>
      <c r="B1241" t="s">
        <v>4</v>
      </c>
      <c r="C1241" t="s">
        <v>3</v>
      </c>
      <c r="D1241" t="s">
        <v>728</v>
      </c>
      <c r="E1241" t="s">
        <v>618</v>
      </c>
      <c r="F1241" t="s">
        <v>597</v>
      </c>
      <c r="G1241" t="s">
        <v>731</v>
      </c>
      <c r="H1241" t="s">
        <v>806</v>
      </c>
      <c r="I1241" t="s">
        <v>84</v>
      </c>
      <c r="J1241" t="s">
        <v>246</v>
      </c>
      <c r="K1241" t="s">
        <v>348</v>
      </c>
      <c r="L1241" t="s">
        <v>606</v>
      </c>
      <c r="M1241">
        <v>0</v>
      </c>
      <c r="N1241">
        <v>2.7E-2</v>
      </c>
      <c r="O1241" t="s">
        <v>927</v>
      </c>
    </row>
    <row r="1242" spans="1:15" hidden="1" x14ac:dyDescent="0.35">
      <c r="A1242" t="s">
        <v>920</v>
      </c>
      <c r="B1242" t="s">
        <v>4</v>
      </c>
      <c r="C1242" t="s">
        <v>3</v>
      </c>
      <c r="D1242" t="s">
        <v>728</v>
      </c>
      <c r="E1242" t="s">
        <v>618</v>
      </c>
      <c r="F1242" t="s">
        <v>597</v>
      </c>
      <c r="G1242" t="s">
        <v>731</v>
      </c>
      <c r="H1242" t="s">
        <v>807</v>
      </c>
      <c r="I1242" t="s">
        <v>146</v>
      </c>
      <c r="J1242" t="s">
        <v>312</v>
      </c>
      <c r="K1242" t="s">
        <v>348</v>
      </c>
      <c r="L1242" t="s">
        <v>606</v>
      </c>
      <c r="M1242">
        <v>0</v>
      </c>
      <c r="N1242">
        <v>4.5999999999999999E-3</v>
      </c>
      <c r="O1242" t="s">
        <v>927</v>
      </c>
    </row>
    <row r="1243" spans="1:15" hidden="1" x14ac:dyDescent="0.35">
      <c r="A1243" t="s">
        <v>920</v>
      </c>
      <c r="B1243" t="s">
        <v>4</v>
      </c>
      <c r="C1243" t="s">
        <v>3</v>
      </c>
      <c r="D1243" t="s">
        <v>728</v>
      </c>
      <c r="E1243" t="s">
        <v>618</v>
      </c>
      <c r="F1243" t="s">
        <v>597</v>
      </c>
      <c r="G1243" t="s">
        <v>731</v>
      </c>
      <c r="H1243" t="s">
        <v>808</v>
      </c>
      <c r="I1243" t="s">
        <v>139</v>
      </c>
      <c r="J1243" t="s">
        <v>305</v>
      </c>
      <c r="K1243" t="s">
        <v>348</v>
      </c>
      <c r="L1243" t="s">
        <v>606</v>
      </c>
      <c r="M1243">
        <v>0</v>
      </c>
      <c r="N1243">
        <v>0.08</v>
      </c>
      <c r="O1243" t="s">
        <v>927</v>
      </c>
    </row>
    <row r="1244" spans="1:15" hidden="1" x14ac:dyDescent="0.35">
      <c r="A1244" t="s">
        <v>920</v>
      </c>
      <c r="B1244" t="s">
        <v>4</v>
      </c>
      <c r="C1244" t="s">
        <v>3</v>
      </c>
      <c r="D1244" t="s">
        <v>728</v>
      </c>
      <c r="E1244" t="s">
        <v>618</v>
      </c>
      <c r="F1244" t="s">
        <v>597</v>
      </c>
      <c r="G1244" t="s">
        <v>731</v>
      </c>
      <c r="H1244" t="s">
        <v>810</v>
      </c>
      <c r="I1244" t="s">
        <v>153</v>
      </c>
      <c r="J1244" t="s">
        <v>322</v>
      </c>
      <c r="K1244" t="s">
        <v>348</v>
      </c>
      <c r="L1244" t="s">
        <v>606</v>
      </c>
      <c r="M1244">
        <v>0</v>
      </c>
      <c r="N1244">
        <v>0.08</v>
      </c>
      <c r="O1244" t="s">
        <v>927</v>
      </c>
    </row>
    <row r="1245" spans="1:15" hidden="1" x14ac:dyDescent="0.35">
      <c r="A1245" t="s">
        <v>920</v>
      </c>
      <c r="B1245" t="s">
        <v>4</v>
      </c>
      <c r="C1245" t="s">
        <v>3</v>
      </c>
      <c r="D1245" t="s">
        <v>728</v>
      </c>
      <c r="E1245" t="s">
        <v>618</v>
      </c>
      <c r="F1245" t="s">
        <v>597</v>
      </c>
      <c r="G1245" t="s">
        <v>731</v>
      </c>
      <c r="H1245" t="s">
        <v>811</v>
      </c>
      <c r="I1245" t="s">
        <v>154</v>
      </c>
      <c r="J1245" t="s">
        <v>323</v>
      </c>
      <c r="K1245" t="s">
        <v>348</v>
      </c>
      <c r="L1245" t="s">
        <v>606</v>
      </c>
      <c r="M1245">
        <v>0</v>
      </c>
      <c r="N1245">
        <v>5.8000000000000003E-2</v>
      </c>
      <c r="O1245" t="s">
        <v>927</v>
      </c>
    </row>
    <row r="1246" spans="1:15" hidden="1" x14ac:dyDescent="0.35">
      <c r="A1246" t="s">
        <v>920</v>
      </c>
      <c r="B1246" t="s">
        <v>4</v>
      </c>
      <c r="C1246" t="s">
        <v>3</v>
      </c>
      <c r="D1246" t="s">
        <v>728</v>
      </c>
      <c r="E1246" t="s">
        <v>618</v>
      </c>
      <c r="F1246" t="s">
        <v>596</v>
      </c>
      <c r="G1246" t="s">
        <v>729</v>
      </c>
      <c r="H1246" t="s">
        <v>809</v>
      </c>
      <c r="I1246" t="s">
        <v>57</v>
      </c>
      <c r="J1246" t="s">
        <v>602</v>
      </c>
      <c r="K1246" t="s">
        <v>349</v>
      </c>
      <c r="M1246">
        <v>0.02</v>
      </c>
      <c r="N1246">
        <v>0.04</v>
      </c>
      <c r="O1246" t="s">
        <v>927</v>
      </c>
    </row>
    <row r="1247" spans="1:15" hidden="1" x14ac:dyDescent="0.35">
      <c r="A1247" t="s">
        <v>920</v>
      </c>
      <c r="B1247" t="s">
        <v>4</v>
      </c>
      <c r="C1247" t="s">
        <v>3</v>
      </c>
      <c r="D1247" t="s">
        <v>728</v>
      </c>
      <c r="E1247" t="s">
        <v>618</v>
      </c>
      <c r="F1247" t="s">
        <v>597</v>
      </c>
      <c r="G1247" t="s">
        <v>731</v>
      </c>
      <c r="H1247" t="s">
        <v>812</v>
      </c>
      <c r="I1247" t="s">
        <v>129</v>
      </c>
      <c r="J1247" t="s">
        <v>293</v>
      </c>
      <c r="K1247" t="s">
        <v>348</v>
      </c>
      <c r="L1247" t="s">
        <v>606</v>
      </c>
      <c r="M1247">
        <v>0</v>
      </c>
      <c r="N1247">
        <v>0.02</v>
      </c>
      <c r="O1247" t="s">
        <v>927</v>
      </c>
    </row>
    <row r="1248" spans="1:15" hidden="1" x14ac:dyDescent="0.35">
      <c r="A1248" t="s">
        <v>920</v>
      </c>
      <c r="B1248" t="s">
        <v>4</v>
      </c>
      <c r="C1248" t="s">
        <v>3</v>
      </c>
      <c r="D1248" t="s">
        <v>728</v>
      </c>
      <c r="E1248" t="s">
        <v>618</v>
      </c>
      <c r="F1248" t="s">
        <v>597</v>
      </c>
      <c r="G1248" t="s">
        <v>731</v>
      </c>
      <c r="H1248" t="s">
        <v>813</v>
      </c>
      <c r="I1248" t="s">
        <v>92</v>
      </c>
      <c r="J1248" t="s">
        <v>254</v>
      </c>
      <c r="K1248" t="s">
        <v>348</v>
      </c>
      <c r="L1248" t="s">
        <v>606</v>
      </c>
      <c r="M1248">
        <v>0</v>
      </c>
      <c r="N1248">
        <v>0.14699999999999999</v>
      </c>
      <c r="O1248" t="s">
        <v>927</v>
      </c>
    </row>
    <row r="1249" spans="1:15" hidden="1" x14ac:dyDescent="0.35">
      <c r="A1249" t="s">
        <v>920</v>
      </c>
      <c r="B1249" t="s">
        <v>4</v>
      </c>
      <c r="C1249" t="s">
        <v>3</v>
      </c>
      <c r="D1249" t="s">
        <v>728</v>
      </c>
      <c r="E1249" t="s">
        <v>618</v>
      </c>
      <c r="F1249" t="s">
        <v>597</v>
      </c>
      <c r="G1249" t="s">
        <v>731</v>
      </c>
      <c r="H1249" t="s">
        <v>814</v>
      </c>
      <c r="I1249" t="s">
        <v>155</v>
      </c>
      <c r="J1249" t="s">
        <v>324</v>
      </c>
      <c r="K1249" t="s">
        <v>348</v>
      </c>
      <c r="L1249" t="s">
        <v>606</v>
      </c>
      <c r="M1249">
        <v>0</v>
      </c>
      <c r="N1249">
        <v>7.4000000000000003E-3</v>
      </c>
      <c r="O1249" t="s">
        <v>927</v>
      </c>
    </row>
    <row r="1250" spans="1:15" hidden="1" x14ac:dyDescent="0.35">
      <c r="A1250" t="s">
        <v>920</v>
      </c>
      <c r="B1250" t="s">
        <v>4</v>
      </c>
      <c r="C1250" t="s">
        <v>3</v>
      </c>
      <c r="D1250" t="s">
        <v>728</v>
      </c>
      <c r="E1250" t="s">
        <v>618</v>
      </c>
      <c r="F1250" t="s">
        <v>597</v>
      </c>
      <c r="G1250" t="s">
        <v>731</v>
      </c>
      <c r="H1250" t="s">
        <v>815</v>
      </c>
      <c r="I1250" t="s">
        <v>108</v>
      </c>
      <c r="J1250" t="s">
        <v>272</v>
      </c>
      <c r="K1250" t="s">
        <v>348</v>
      </c>
      <c r="L1250" t="s">
        <v>606</v>
      </c>
      <c r="M1250">
        <v>0</v>
      </c>
      <c r="N1250">
        <v>0.14499999999999999</v>
      </c>
      <c r="O1250" t="s">
        <v>927</v>
      </c>
    </row>
    <row r="1251" spans="1:15" hidden="1" x14ac:dyDescent="0.35">
      <c r="A1251" t="s">
        <v>920</v>
      </c>
      <c r="B1251" t="s">
        <v>4</v>
      </c>
      <c r="C1251" t="s">
        <v>3</v>
      </c>
      <c r="D1251" t="s">
        <v>728</v>
      </c>
      <c r="E1251" t="s">
        <v>618</v>
      </c>
      <c r="F1251" t="s">
        <v>596</v>
      </c>
      <c r="G1251" t="s">
        <v>729</v>
      </c>
      <c r="H1251" t="s">
        <v>816</v>
      </c>
      <c r="I1251" t="s">
        <v>58</v>
      </c>
      <c r="J1251" t="s">
        <v>220</v>
      </c>
      <c r="K1251" t="s">
        <v>348</v>
      </c>
      <c r="L1251" t="s">
        <v>606</v>
      </c>
      <c r="M1251">
        <v>0</v>
      </c>
      <c r="N1251">
        <v>0.04</v>
      </c>
      <c r="O1251" t="s">
        <v>927</v>
      </c>
    </row>
    <row r="1252" spans="1:15" hidden="1" x14ac:dyDescent="0.35">
      <c r="A1252" t="s">
        <v>920</v>
      </c>
      <c r="B1252" t="s">
        <v>4</v>
      </c>
      <c r="C1252" t="s">
        <v>3</v>
      </c>
      <c r="D1252" t="s">
        <v>728</v>
      </c>
      <c r="E1252" t="s">
        <v>618</v>
      </c>
      <c r="F1252" t="s">
        <v>596</v>
      </c>
      <c r="G1252" t="s">
        <v>729</v>
      </c>
      <c r="H1252" t="s">
        <v>818</v>
      </c>
      <c r="I1252" t="s">
        <v>16</v>
      </c>
      <c r="J1252" t="s">
        <v>186</v>
      </c>
      <c r="K1252" t="s">
        <v>348</v>
      </c>
      <c r="L1252" t="s">
        <v>606</v>
      </c>
      <c r="M1252">
        <v>0</v>
      </c>
      <c r="N1252">
        <v>0.05</v>
      </c>
      <c r="O1252" t="s">
        <v>927</v>
      </c>
    </row>
    <row r="1253" spans="1:15" hidden="1" x14ac:dyDescent="0.35">
      <c r="A1253" t="s">
        <v>920</v>
      </c>
      <c r="B1253" t="s">
        <v>4</v>
      </c>
      <c r="C1253" t="s">
        <v>3</v>
      </c>
      <c r="D1253" t="s">
        <v>728</v>
      </c>
      <c r="E1253" t="s">
        <v>618</v>
      </c>
      <c r="F1253" t="s">
        <v>596</v>
      </c>
      <c r="G1253" t="s">
        <v>729</v>
      </c>
      <c r="H1253" t="s">
        <v>819</v>
      </c>
      <c r="I1253" t="s">
        <v>60</v>
      </c>
      <c r="J1253" t="s">
        <v>222</v>
      </c>
      <c r="K1253" t="s">
        <v>348</v>
      </c>
      <c r="L1253" t="s">
        <v>606</v>
      </c>
      <c r="M1253">
        <v>0</v>
      </c>
      <c r="N1253">
        <v>0.8</v>
      </c>
      <c r="O1253" t="s">
        <v>927</v>
      </c>
    </row>
    <row r="1254" spans="1:15" hidden="1" x14ac:dyDescent="0.35">
      <c r="A1254" t="s">
        <v>920</v>
      </c>
      <c r="B1254" t="s">
        <v>4</v>
      </c>
      <c r="C1254" t="s">
        <v>3</v>
      </c>
      <c r="D1254" t="s">
        <v>728</v>
      </c>
      <c r="E1254" t="s">
        <v>618</v>
      </c>
      <c r="F1254" t="s">
        <v>597</v>
      </c>
      <c r="G1254" t="s">
        <v>731</v>
      </c>
      <c r="H1254" t="s">
        <v>820</v>
      </c>
      <c r="I1254" t="s">
        <v>162</v>
      </c>
      <c r="J1254" t="s">
        <v>331</v>
      </c>
      <c r="K1254" t="s">
        <v>348</v>
      </c>
      <c r="L1254" t="s">
        <v>606</v>
      </c>
      <c r="M1254">
        <v>0</v>
      </c>
      <c r="N1254">
        <v>0.113</v>
      </c>
      <c r="O1254" t="s">
        <v>927</v>
      </c>
    </row>
    <row r="1255" spans="1:15" hidden="1" x14ac:dyDescent="0.35">
      <c r="A1255" t="s">
        <v>920</v>
      </c>
      <c r="B1255" t="s">
        <v>4</v>
      </c>
      <c r="C1255" t="s">
        <v>3</v>
      </c>
      <c r="D1255" t="s">
        <v>728</v>
      </c>
      <c r="E1255" t="s">
        <v>618</v>
      </c>
      <c r="F1255" t="s">
        <v>597</v>
      </c>
      <c r="G1255" t="s">
        <v>731</v>
      </c>
      <c r="H1255" t="s">
        <v>821</v>
      </c>
      <c r="I1255" t="s">
        <v>165</v>
      </c>
      <c r="J1255" t="s">
        <v>334</v>
      </c>
      <c r="K1255" t="s">
        <v>348</v>
      </c>
      <c r="L1255" t="s">
        <v>606</v>
      </c>
      <c r="M1255">
        <v>0</v>
      </c>
      <c r="N1255">
        <v>1.6E-2</v>
      </c>
      <c r="O1255" t="s">
        <v>927</v>
      </c>
    </row>
    <row r="1256" spans="1:15" hidden="1" x14ac:dyDescent="0.35">
      <c r="A1256" t="s">
        <v>920</v>
      </c>
      <c r="B1256" t="s">
        <v>4</v>
      </c>
      <c r="C1256" t="s">
        <v>3</v>
      </c>
      <c r="D1256" t="s">
        <v>728</v>
      </c>
      <c r="E1256" t="s">
        <v>618</v>
      </c>
      <c r="F1256" t="s">
        <v>597</v>
      </c>
      <c r="G1256" t="s">
        <v>731</v>
      </c>
      <c r="H1256" t="s">
        <v>822</v>
      </c>
      <c r="I1256" t="s">
        <v>94</v>
      </c>
      <c r="J1256" t="s">
        <v>257</v>
      </c>
      <c r="K1256" t="s">
        <v>349</v>
      </c>
      <c r="M1256">
        <v>7.0899999999999999E-3</v>
      </c>
      <c r="N1256">
        <v>3.7999999999999999E-2</v>
      </c>
      <c r="O1256" t="s">
        <v>927</v>
      </c>
    </row>
    <row r="1257" spans="1:15" hidden="1" x14ac:dyDescent="0.35">
      <c r="A1257" t="s">
        <v>920</v>
      </c>
      <c r="B1257" t="s">
        <v>4</v>
      </c>
      <c r="C1257" t="s">
        <v>3</v>
      </c>
      <c r="D1257" t="s">
        <v>728</v>
      </c>
      <c r="E1257" t="s">
        <v>618</v>
      </c>
      <c r="F1257" t="s">
        <v>597</v>
      </c>
      <c r="G1257" t="s">
        <v>731</v>
      </c>
      <c r="H1257" t="s">
        <v>823</v>
      </c>
      <c r="I1257" t="s">
        <v>517</v>
      </c>
      <c r="J1257" t="s">
        <v>300</v>
      </c>
      <c r="K1257" t="s">
        <v>348</v>
      </c>
      <c r="L1257" t="s">
        <v>606</v>
      </c>
      <c r="M1257">
        <v>0</v>
      </c>
      <c r="N1257">
        <v>0.08</v>
      </c>
      <c r="O1257" t="s">
        <v>927</v>
      </c>
    </row>
    <row r="1258" spans="1:15" hidden="1" x14ac:dyDescent="0.35">
      <c r="A1258" t="s">
        <v>920</v>
      </c>
      <c r="B1258" t="s">
        <v>4</v>
      </c>
      <c r="C1258" t="s">
        <v>3</v>
      </c>
      <c r="D1258" t="s">
        <v>728</v>
      </c>
      <c r="E1258" t="s">
        <v>618</v>
      </c>
      <c r="F1258" t="s">
        <v>597</v>
      </c>
      <c r="G1258" t="s">
        <v>731</v>
      </c>
      <c r="H1258" t="s">
        <v>824</v>
      </c>
      <c r="I1258" t="s">
        <v>113</v>
      </c>
      <c r="J1258" t="s">
        <v>277</v>
      </c>
      <c r="K1258" t="s">
        <v>348</v>
      </c>
      <c r="L1258" t="s">
        <v>606</v>
      </c>
      <c r="M1258">
        <v>0</v>
      </c>
      <c r="N1258">
        <v>7.0000000000000001E-3</v>
      </c>
      <c r="O1258" t="s">
        <v>927</v>
      </c>
    </row>
    <row r="1259" spans="1:15" hidden="1" x14ac:dyDescent="0.35">
      <c r="A1259" t="s">
        <v>920</v>
      </c>
      <c r="B1259" t="s">
        <v>4</v>
      </c>
      <c r="C1259" t="s">
        <v>3</v>
      </c>
      <c r="D1259" t="s">
        <v>728</v>
      </c>
      <c r="E1259" t="s">
        <v>618</v>
      </c>
      <c r="F1259" t="s">
        <v>597</v>
      </c>
      <c r="G1259" t="s">
        <v>731</v>
      </c>
      <c r="H1259" t="s">
        <v>825</v>
      </c>
      <c r="I1259" t="s">
        <v>100</v>
      </c>
      <c r="J1259" t="s">
        <v>263</v>
      </c>
      <c r="K1259" t="s">
        <v>348</v>
      </c>
      <c r="L1259" t="s">
        <v>606</v>
      </c>
      <c r="M1259">
        <v>0</v>
      </c>
      <c r="N1259">
        <v>0.20200000000000001</v>
      </c>
      <c r="O1259" t="s">
        <v>927</v>
      </c>
    </row>
    <row r="1260" spans="1:15" hidden="1" x14ac:dyDescent="0.35">
      <c r="A1260" t="s">
        <v>920</v>
      </c>
      <c r="B1260" t="s">
        <v>4</v>
      </c>
      <c r="C1260" t="s">
        <v>3</v>
      </c>
      <c r="D1260" t="s">
        <v>728</v>
      </c>
      <c r="E1260" t="s">
        <v>618</v>
      </c>
      <c r="F1260" t="s">
        <v>596</v>
      </c>
      <c r="G1260" t="s">
        <v>729</v>
      </c>
      <c r="H1260" t="s">
        <v>826</v>
      </c>
      <c r="I1260" t="s">
        <v>61</v>
      </c>
      <c r="J1260" t="s">
        <v>223</v>
      </c>
      <c r="K1260" t="s">
        <v>348</v>
      </c>
      <c r="L1260" t="s">
        <v>606</v>
      </c>
      <c r="M1260">
        <v>0</v>
      </c>
      <c r="N1260">
        <v>0.32</v>
      </c>
      <c r="O1260" t="s">
        <v>927</v>
      </c>
    </row>
    <row r="1261" spans="1:15" hidden="1" x14ac:dyDescent="0.35">
      <c r="A1261" t="s">
        <v>920</v>
      </c>
      <c r="B1261" t="s">
        <v>4</v>
      </c>
      <c r="C1261" t="s">
        <v>3</v>
      </c>
      <c r="D1261" t="s">
        <v>728</v>
      </c>
      <c r="E1261" t="s">
        <v>618</v>
      </c>
      <c r="F1261" t="s">
        <v>597</v>
      </c>
      <c r="G1261" t="s">
        <v>731</v>
      </c>
      <c r="H1261" t="s">
        <v>827</v>
      </c>
      <c r="I1261" t="s">
        <v>95</v>
      </c>
      <c r="J1261" t="s">
        <v>258</v>
      </c>
      <c r="K1261" t="s">
        <v>348</v>
      </c>
      <c r="L1261" t="s">
        <v>606</v>
      </c>
      <c r="M1261">
        <v>0</v>
      </c>
      <c r="N1261">
        <v>8.5999999999999993E-2</v>
      </c>
      <c r="O1261" t="s">
        <v>927</v>
      </c>
    </row>
    <row r="1262" spans="1:15" hidden="1" x14ac:dyDescent="0.35">
      <c r="A1262" t="s">
        <v>920</v>
      </c>
      <c r="B1262" t="s">
        <v>4</v>
      </c>
      <c r="C1262" t="s">
        <v>3</v>
      </c>
      <c r="D1262" t="s">
        <v>728</v>
      </c>
      <c r="E1262" t="s">
        <v>618</v>
      </c>
      <c r="F1262" t="s">
        <v>596</v>
      </c>
      <c r="G1262" t="s">
        <v>729</v>
      </c>
      <c r="H1262" t="s">
        <v>828</v>
      </c>
      <c r="I1262" t="s">
        <v>6</v>
      </c>
      <c r="J1262" t="s">
        <v>176</v>
      </c>
      <c r="K1262" t="s">
        <v>348</v>
      </c>
      <c r="L1262" t="s">
        <v>606</v>
      </c>
      <c r="M1262">
        <v>0</v>
      </c>
      <c r="N1262">
        <v>0.16</v>
      </c>
      <c r="O1262" t="s">
        <v>927</v>
      </c>
    </row>
    <row r="1263" spans="1:15" hidden="1" x14ac:dyDescent="0.35">
      <c r="A1263" t="s">
        <v>920</v>
      </c>
      <c r="B1263" t="s">
        <v>4</v>
      </c>
      <c r="C1263" t="s">
        <v>3</v>
      </c>
      <c r="D1263" t="s">
        <v>728</v>
      </c>
      <c r="E1263" t="s">
        <v>618</v>
      </c>
      <c r="F1263" t="s">
        <v>597</v>
      </c>
      <c r="G1263" t="s">
        <v>731</v>
      </c>
      <c r="H1263" t="s">
        <v>829</v>
      </c>
      <c r="I1263" t="s">
        <v>127</v>
      </c>
      <c r="J1263" t="s">
        <v>291</v>
      </c>
      <c r="K1263" t="s">
        <v>348</v>
      </c>
      <c r="L1263" t="s">
        <v>606</v>
      </c>
      <c r="M1263">
        <v>0</v>
      </c>
      <c r="N1263">
        <v>1.6E-2</v>
      </c>
      <c r="O1263" t="s">
        <v>927</v>
      </c>
    </row>
    <row r="1264" spans="1:15" hidden="1" x14ac:dyDescent="0.35">
      <c r="A1264" t="s">
        <v>920</v>
      </c>
      <c r="B1264" t="s">
        <v>4</v>
      </c>
      <c r="C1264" t="s">
        <v>3</v>
      </c>
      <c r="D1264" t="s">
        <v>728</v>
      </c>
      <c r="E1264" t="s">
        <v>618</v>
      </c>
      <c r="F1264" t="s">
        <v>597</v>
      </c>
      <c r="G1264" t="s">
        <v>731</v>
      </c>
      <c r="H1264" t="s">
        <v>830</v>
      </c>
      <c r="I1264" t="s">
        <v>115</v>
      </c>
      <c r="J1264" t="s">
        <v>279</v>
      </c>
      <c r="K1264" t="s">
        <v>349</v>
      </c>
      <c r="M1264">
        <v>5.2400000000000002E-2</v>
      </c>
      <c r="N1264">
        <v>1.2999999999999999E-2</v>
      </c>
      <c r="O1264" t="s">
        <v>927</v>
      </c>
    </row>
    <row r="1265" spans="1:15" hidden="1" x14ac:dyDescent="0.35">
      <c r="A1265" t="s">
        <v>920</v>
      </c>
      <c r="B1265" t="s">
        <v>4</v>
      </c>
      <c r="C1265" t="s">
        <v>3</v>
      </c>
      <c r="D1265" t="s">
        <v>728</v>
      </c>
      <c r="E1265" t="s">
        <v>618</v>
      </c>
      <c r="F1265" t="s">
        <v>597</v>
      </c>
      <c r="G1265" t="s">
        <v>731</v>
      </c>
      <c r="H1265" t="s">
        <v>831</v>
      </c>
      <c r="I1265" t="s">
        <v>123</v>
      </c>
      <c r="J1265" t="s">
        <v>287</v>
      </c>
      <c r="K1265" t="s">
        <v>348</v>
      </c>
      <c r="L1265" t="s">
        <v>606</v>
      </c>
      <c r="M1265">
        <v>0</v>
      </c>
      <c r="N1265">
        <v>7.6E-3</v>
      </c>
      <c r="O1265" t="s">
        <v>927</v>
      </c>
    </row>
    <row r="1266" spans="1:15" hidden="1" x14ac:dyDescent="0.35">
      <c r="A1266" t="s">
        <v>920</v>
      </c>
      <c r="B1266" t="s">
        <v>4</v>
      </c>
      <c r="C1266" t="s">
        <v>3</v>
      </c>
      <c r="D1266" t="s">
        <v>728</v>
      </c>
      <c r="E1266" t="s">
        <v>618</v>
      </c>
      <c r="F1266" t="s">
        <v>597</v>
      </c>
      <c r="G1266" t="s">
        <v>731</v>
      </c>
      <c r="H1266" t="s">
        <v>832</v>
      </c>
      <c r="I1266" t="s">
        <v>124</v>
      </c>
      <c r="J1266" t="s">
        <v>288</v>
      </c>
      <c r="K1266" t="s">
        <v>348</v>
      </c>
      <c r="L1266" t="s">
        <v>606</v>
      </c>
      <c r="M1266">
        <v>0</v>
      </c>
      <c r="N1266">
        <v>1.0999999999999999E-2</v>
      </c>
      <c r="O1266" t="s">
        <v>927</v>
      </c>
    </row>
    <row r="1267" spans="1:15" hidden="1" x14ac:dyDescent="0.35">
      <c r="A1267" t="s">
        <v>920</v>
      </c>
      <c r="B1267" t="s">
        <v>4</v>
      </c>
      <c r="C1267" t="s">
        <v>3</v>
      </c>
      <c r="D1267" t="s">
        <v>728</v>
      </c>
      <c r="E1267" t="s">
        <v>618</v>
      </c>
      <c r="F1267" t="s">
        <v>597</v>
      </c>
      <c r="G1267" t="s">
        <v>731</v>
      </c>
      <c r="H1267" t="s">
        <v>833</v>
      </c>
      <c r="I1267" t="s">
        <v>143</v>
      </c>
      <c r="J1267" t="s">
        <v>309</v>
      </c>
      <c r="K1267" t="s">
        <v>348</v>
      </c>
      <c r="L1267" t="s">
        <v>606</v>
      </c>
      <c r="M1267">
        <v>0</v>
      </c>
      <c r="N1267">
        <v>5.1999999999999998E-2</v>
      </c>
      <c r="O1267" t="s">
        <v>927</v>
      </c>
    </row>
    <row r="1268" spans="1:15" hidden="1" x14ac:dyDescent="0.35">
      <c r="A1268" t="s">
        <v>920</v>
      </c>
      <c r="B1268" t="s">
        <v>4</v>
      </c>
      <c r="C1268" t="s">
        <v>3</v>
      </c>
      <c r="D1268" t="s">
        <v>728</v>
      </c>
      <c r="E1268" t="s">
        <v>618</v>
      </c>
      <c r="F1268" t="s">
        <v>596</v>
      </c>
      <c r="G1268" t="s">
        <v>729</v>
      </c>
      <c r="H1268" t="s">
        <v>834</v>
      </c>
      <c r="I1268" t="s">
        <v>62</v>
      </c>
      <c r="J1268" t="s">
        <v>224</v>
      </c>
      <c r="K1268" t="s">
        <v>348</v>
      </c>
      <c r="L1268" t="s">
        <v>606</v>
      </c>
      <c r="M1268">
        <v>0</v>
      </c>
      <c r="N1268">
        <v>0.08</v>
      </c>
      <c r="O1268" t="s">
        <v>927</v>
      </c>
    </row>
    <row r="1269" spans="1:15" hidden="1" x14ac:dyDescent="0.35">
      <c r="A1269" t="s">
        <v>920</v>
      </c>
      <c r="B1269" t="s">
        <v>4</v>
      </c>
      <c r="C1269" t="s">
        <v>3</v>
      </c>
      <c r="D1269" t="s">
        <v>728</v>
      </c>
      <c r="E1269" t="s">
        <v>618</v>
      </c>
      <c r="F1269" t="s">
        <v>597</v>
      </c>
      <c r="G1269" t="s">
        <v>731</v>
      </c>
      <c r="H1269" t="s">
        <v>835</v>
      </c>
      <c r="I1269" t="s">
        <v>134</v>
      </c>
      <c r="J1269" t="s">
        <v>299</v>
      </c>
      <c r="K1269" t="s">
        <v>349</v>
      </c>
      <c r="M1269">
        <v>9.7900000000000001E-2</v>
      </c>
      <c r="N1269">
        <v>0.08</v>
      </c>
      <c r="O1269" t="s">
        <v>927</v>
      </c>
    </row>
    <row r="1270" spans="1:15" hidden="1" x14ac:dyDescent="0.35">
      <c r="A1270" t="s">
        <v>920</v>
      </c>
      <c r="B1270" t="s">
        <v>4</v>
      </c>
      <c r="C1270" t="s">
        <v>3</v>
      </c>
      <c r="D1270" t="s">
        <v>728</v>
      </c>
      <c r="E1270" t="s">
        <v>618</v>
      </c>
      <c r="F1270" t="s">
        <v>596</v>
      </c>
      <c r="G1270" t="s">
        <v>729</v>
      </c>
      <c r="H1270" t="s">
        <v>836</v>
      </c>
      <c r="I1270" t="s">
        <v>175</v>
      </c>
      <c r="J1270" t="s">
        <v>343</v>
      </c>
      <c r="K1270" t="s">
        <v>349</v>
      </c>
      <c r="L1270" t="s">
        <v>607</v>
      </c>
      <c r="M1270">
        <v>7.9999999999999988E-2</v>
      </c>
      <c r="N1270">
        <v>0.04</v>
      </c>
      <c r="O1270" t="s">
        <v>927</v>
      </c>
    </row>
    <row r="1271" spans="1:15" hidden="1" x14ac:dyDescent="0.35">
      <c r="A1271" t="s">
        <v>920</v>
      </c>
      <c r="B1271" t="s">
        <v>4</v>
      </c>
      <c r="C1271" t="s">
        <v>3</v>
      </c>
      <c r="D1271" t="s">
        <v>728</v>
      </c>
      <c r="E1271" t="s">
        <v>618</v>
      </c>
      <c r="F1271" t="s">
        <v>597</v>
      </c>
      <c r="G1271" t="s">
        <v>731</v>
      </c>
      <c r="H1271" t="s">
        <v>837</v>
      </c>
      <c r="I1271" t="s">
        <v>141</v>
      </c>
      <c r="J1271" t="s">
        <v>307</v>
      </c>
      <c r="K1271" t="s">
        <v>349</v>
      </c>
      <c r="M1271">
        <v>2.6800000000000001E-3</v>
      </c>
      <c r="N1271">
        <v>2.7E-2</v>
      </c>
      <c r="O1271" t="s">
        <v>927</v>
      </c>
    </row>
    <row r="1272" spans="1:15" hidden="1" x14ac:dyDescent="0.35">
      <c r="A1272" t="s">
        <v>920</v>
      </c>
      <c r="B1272" t="s">
        <v>4</v>
      </c>
      <c r="C1272" t="s">
        <v>3</v>
      </c>
      <c r="D1272" t="s">
        <v>728</v>
      </c>
      <c r="E1272" t="s">
        <v>618</v>
      </c>
      <c r="F1272" t="s">
        <v>597</v>
      </c>
      <c r="G1272" t="s">
        <v>731</v>
      </c>
      <c r="H1272" t="s">
        <v>838</v>
      </c>
      <c r="I1272" t="s">
        <v>91</v>
      </c>
      <c r="J1272" t="s">
        <v>253</v>
      </c>
      <c r="K1272" t="s">
        <v>348</v>
      </c>
      <c r="L1272" t="s">
        <v>606</v>
      </c>
      <c r="M1272">
        <v>0</v>
      </c>
      <c r="N1272">
        <v>0.08</v>
      </c>
      <c r="O1272" t="s">
        <v>927</v>
      </c>
    </row>
    <row r="1273" spans="1:15" hidden="1" x14ac:dyDescent="0.35">
      <c r="A1273" t="s">
        <v>920</v>
      </c>
      <c r="B1273" t="s">
        <v>4</v>
      </c>
      <c r="C1273" t="s">
        <v>3</v>
      </c>
      <c r="D1273" t="s">
        <v>728</v>
      </c>
      <c r="E1273" t="s">
        <v>618</v>
      </c>
      <c r="F1273" t="s">
        <v>596</v>
      </c>
      <c r="G1273" t="s">
        <v>729</v>
      </c>
      <c r="H1273" t="s">
        <v>839</v>
      </c>
      <c r="I1273" t="s">
        <v>38</v>
      </c>
      <c r="J1273" t="s">
        <v>717</v>
      </c>
      <c r="K1273" t="s">
        <v>349</v>
      </c>
      <c r="M1273">
        <v>9.9999999999999985E-3</v>
      </c>
      <c r="N1273">
        <v>0.04</v>
      </c>
      <c r="O1273" t="s">
        <v>927</v>
      </c>
    </row>
    <row r="1274" spans="1:15" hidden="1" x14ac:dyDescent="0.35">
      <c r="A1274" t="s">
        <v>920</v>
      </c>
      <c r="B1274" t="s">
        <v>4</v>
      </c>
      <c r="C1274" t="s">
        <v>3</v>
      </c>
      <c r="D1274" t="s">
        <v>728</v>
      </c>
      <c r="E1274" t="s">
        <v>618</v>
      </c>
      <c r="F1274" t="s">
        <v>597</v>
      </c>
      <c r="G1274" t="s">
        <v>731</v>
      </c>
      <c r="H1274" t="s">
        <v>840</v>
      </c>
      <c r="I1274" t="s">
        <v>156</v>
      </c>
      <c r="J1274" t="s">
        <v>325</v>
      </c>
      <c r="K1274" t="s">
        <v>348</v>
      </c>
      <c r="L1274" t="s">
        <v>606</v>
      </c>
      <c r="M1274">
        <v>0</v>
      </c>
      <c r="N1274">
        <v>0.02</v>
      </c>
      <c r="O1274" t="s">
        <v>927</v>
      </c>
    </row>
    <row r="1275" spans="1:15" hidden="1" x14ac:dyDescent="0.35">
      <c r="A1275" t="s">
        <v>920</v>
      </c>
      <c r="B1275" t="s">
        <v>4</v>
      </c>
      <c r="C1275" t="s">
        <v>3</v>
      </c>
      <c r="D1275" t="s">
        <v>728</v>
      </c>
      <c r="E1275" t="s">
        <v>618</v>
      </c>
      <c r="F1275" t="s">
        <v>597</v>
      </c>
      <c r="G1275" t="s">
        <v>731</v>
      </c>
      <c r="H1275" t="s">
        <v>842</v>
      </c>
      <c r="I1275" t="s">
        <v>164</v>
      </c>
      <c r="J1275" t="s">
        <v>333</v>
      </c>
      <c r="K1275" t="s">
        <v>348</v>
      </c>
      <c r="L1275" t="s">
        <v>606</v>
      </c>
      <c r="M1275">
        <v>0</v>
      </c>
      <c r="N1275">
        <v>0.28999999999999998</v>
      </c>
      <c r="O1275" t="s">
        <v>927</v>
      </c>
    </row>
    <row r="1276" spans="1:15" hidden="1" x14ac:dyDescent="0.35">
      <c r="A1276" t="s">
        <v>921</v>
      </c>
      <c r="B1276" t="s">
        <v>587</v>
      </c>
      <c r="C1276" t="s">
        <v>586</v>
      </c>
      <c r="D1276" t="s">
        <v>728</v>
      </c>
      <c r="E1276" t="s">
        <v>618</v>
      </c>
      <c r="F1276" t="s">
        <v>597</v>
      </c>
      <c r="G1276" t="s">
        <v>731</v>
      </c>
      <c r="H1276" t="s">
        <v>843</v>
      </c>
      <c r="I1276" t="s">
        <v>116</v>
      </c>
      <c r="J1276" t="s">
        <v>280</v>
      </c>
      <c r="K1276" t="s">
        <v>349</v>
      </c>
      <c r="L1276" t="s">
        <v>607</v>
      </c>
      <c r="M1276">
        <v>8.1700000000000009E-2</v>
      </c>
      <c r="N1276">
        <v>5.8000000000000003E-2</v>
      </c>
      <c r="O1276" t="s">
        <v>927</v>
      </c>
    </row>
    <row r="1277" spans="1:15" hidden="1" x14ac:dyDescent="0.35">
      <c r="A1277" t="s">
        <v>920</v>
      </c>
      <c r="B1277" t="s">
        <v>4</v>
      </c>
      <c r="C1277" t="s">
        <v>3</v>
      </c>
      <c r="D1277" t="s">
        <v>728</v>
      </c>
      <c r="E1277" t="s">
        <v>618</v>
      </c>
      <c r="F1277" t="s">
        <v>597</v>
      </c>
      <c r="G1277" t="s">
        <v>731</v>
      </c>
      <c r="H1277" t="s">
        <v>844</v>
      </c>
      <c r="I1277" t="s">
        <v>107</v>
      </c>
      <c r="J1277" t="s">
        <v>270</v>
      </c>
      <c r="K1277" t="s">
        <v>348</v>
      </c>
      <c r="L1277" t="s">
        <v>606</v>
      </c>
      <c r="M1277">
        <v>0</v>
      </c>
      <c r="N1277">
        <v>0.08</v>
      </c>
      <c r="O1277" t="s">
        <v>927</v>
      </c>
    </row>
    <row r="1278" spans="1:15" hidden="1" x14ac:dyDescent="0.35">
      <c r="A1278" t="s">
        <v>920</v>
      </c>
      <c r="B1278" t="s">
        <v>4</v>
      </c>
      <c r="C1278" t="s">
        <v>3</v>
      </c>
      <c r="D1278" t="s">
        <v>728</v>
      </c>
      <c r="E1278" t="s">
        <v>618</v>
      </c>
      <c r="F1278" t="s">
        <v>597</v>
      </c>
      <c r="G1278" t="s">
        <v>731</v>
      </c>
      <c r="H1278" t="s">
        <v>845</v>
      </c>
      <c r="I1278" t="s">
        <v>170</v>
      </c>
      <c r="J1278" t="s">
        <v>339</v>
      </c>
      <c r="K1278" t="s">
        <v>348</v>
      </c>
      <c r="L1278" t="s">
        <v>606</v>
      </c>
      <c r="M1278">
        <v>0</v>
      </c>
      <c r="N1278">
        <v>0.02</v>
      </c>
      <c r="O1278" t="s">
        <v>927</v>
      </c>
    </row>
    <row r="1279" spans="1:15" hidden="1" x14ac:dyDescent="0.35">
      <c r="A1279" t="s">
        <v>920</v>
      </c>
      <c r="B1279" t="s">
        <v>4</v>
      </c>
      <c r="C1279" t="s">
        <v>3</v>
      </c>
      <c r="D1279" t="s">
        <v>728</v>
      </c>
      <c r="E1279" t="s">
        <v>618</v>
      </c>
      <c r="F1279" t="s">
        <v>597</v>
      </c>
      <c r="G1279" t="s">
        <v>731</v>
      </c>
      <c r="H1279" t="s">
        <v>846</v>
      </c>
      <c r="I1279" t="s">
        <v>70</v>
      </c>
      <c r="J1279" t="s">
        <v>232</v>
      </c>
      <c r="K1279" t="s">
        <v>348</v>
      </c>
      <c r="L1279" t="s">
        <v>606</v>
      </c>
      <c r="M1279">
        <v>0</v>
      </c>
      <c r="N1279">
        <v>0.02</v>
      </c>
      <c r="O1279" t="s">
        <v>927</v>
      </c>
    </row>
    <row r="1280" spans="1:15" hidden="1" x14ac:dyDescent="0.35">
      <c r="A1280" t="s">
        <v>920</v>
      </c>
      <c r="B1280" t="s">
        <v>4</v>
      </c>
      <c r="C1280" t="s">
        <v>3</v>
      </c>
      <c r="D1280" t="s">
        <v>728</v>
      </c>
      <c r="E1280" t="s">
        <v>618</v>
      </c>
      <c r="F1280" t="s">
        <v>597</v>
      </c>
      <c r="G1280" t="s">
        <v>731</v>
      </c>
      <c r="H1280" t="s">
        <v>847</v>
      </c>
      <c r="I1280" t="s">
        <v>85</v>
      </c>
      <c r="J1280" t="s">
        <v>247</v>
      </c>
      <c r="K1280" t="s">
        <v>348</v>
      </c>
      <c r="L1280" t="s">
        <v>606</v>
      </c>
      <c r="M1280">
        <v>0</v>
      </c>
      <c r="N1280">
        <v>0.08</v>
      </c>
      <c r="O1280" t="s">
        <v>927</v>
      </c>
    </row>
    <row r="1281" spans="1:15" hidden="1" x14ac:dyDescent="0.35">
      <c r="A1281" t="s">
        <v>920</v>
      </c>
      <c r="B1281" t="s">
        <v>4</v>
      </c>
      <c r="C1281" t="s">
        <v>3</v>
      </c>
      <c r="D1281" t="s">
        <v>728</v>
      </c>
      <c r="E1281" t="s">
        <v>618</v>
      </c>
      <c r="F1281" t="s">
        <v>597</v>
      </c>
      <c r="G1281" t="s">
        <v>731</v>
      </c>
      <c r="H1281" t="s">
        <v>848</v>
      </c>
      <c r="I1281" t="s">
        <v>149</v>
      </c>
      <c r="J1281" t="s">
        <v>315</v>
      </c>
      <c r="K1281" t="s">
        <v>348</v>
      </c>
      <c r="L1281" t="s">
        <v>606</v>
      </c>
      <c r="M1281">
        <v>0</v>
      </c>
      <c r="N1281">
        <v>0.08</v>
      </c>
      <c r="O1281" t="s">
        <v>927</v>
      </c>
    </row>
    <row r="1282" spans="1:15" hidden="1" x14ac:dyDescent="0.35">
      <c r="A1282" t="s">
        <v>920</v>
      </c>
      <c r="B1282" t="s">
        <v>4</v>
      </c>
      <c r="C1282" t="s">
        <v>3</v>
      </c>
      <c r="D1282" t="s">
        <v>728</v>
      </c>
      <c r="E1282" t="s">
        <v>618</v>
      </c>
      <c r="F1282" t="s">
        <v>597</v>
      </c>
      <c r="G1282" t="s">
        <v>731</v>
      </c>
      <c r="H1282" t="s">
        <v>849</v>
      </c>
      <c r="I1282" t="s">
        <v>157</v>
      </c>
      <c r="J1282" t="s">
        <v>326</v>
      </c>
      <c r="K1282" t="s">
        <v>348</v>
      </c>
      <c r="L1282" t="s">
        <v>606</v>
      </c>
      <c r="M1282">
        <v>0</v>
      </c>
      <c r="N1282">
        <v>8.6E-3</v>
      </c>
      <c r="O1282" t="s">
        <v>927</v>
      </c>
    </row>
    <row r="1283" spans="1:15" hidden="1" x14ac:dyDescent="0.35">
      <c r="A1283" t="s">
        <v>920</v>
      </c>
      <c r="B1283" t="s">
        <v>4</v>
      </c>
      <c r="C1283" t="s">
        <v>3</v>
      </c>
      <c r="D1283" t="s">
        <v>728</v>
      </c>
      <c r="E1283" t="s">
        <v>618</v>
      </c>
      <c r="F1283" t="s">
        <v>597</v>
      </c>
      <c r="G1283" t="s">
        <v>731</v>
      </c>
      <c r="H1283" t="s">
        <v>850</v>
      </c>
      <c r="I1283" t="s">
        <v>473</v>
      </c>
      <c r="J1283" t="s">
        <v>298</v>
      </c>
      <c r="K1283" t="s">
        <v>348</v>
      </c>
      <c r="L1283" t="s">
        <v>606</v>
      </c>
      <c r="M1283">
        <v>0</v>
      </c>
      <c r="N1283">
        <v>1.6E-2</v>
      </c>
      <c r="O1283" t="s">
        <v>927</v>
      </c>
    </row>
    <row r="1284" spans="1:15" hidden="1" x14ac:dyDescent="0.35">
      <c r="A1284" t="s">
        <v>920</v>
      </c>
      <c r="B1284" t="s">
        <v>4</v>
      </c>
      <c r="C1284" t="s">
        <v>3</v>
      </c>
      <c r="D1284" t="s">
        <v>728</v>
      </c>
      <c r="E1284" t="s">
        <v>618</v>
      </c>
      <c r="F1284" t="s">
        <v>597</v>
      </c>
      <c r="G1284" t="s">
        <v>731</v>
      </c>
      <c r="H1284" t="s">
        <v>851</v>
      </c>
      <c r="I1284" t="s">
        <v>133</v>
      </c>
      <c r="J1284" t="s">
        <v>297</v>
      </c>
      <c r="K1284" t="s">
        <v>348</v>
      </c>
      <c r="L1284" t="s">
        <v>606</v>
      </c>
      <c r="M1284">
        <v>0</v>
      </c>
      <c r="N1284">
        <v>1.4999999999999999E-2</v>
      </c>
      <c r="O1284" t="s">
        <v>927</v>
      </c>
    </row>
    <row r="1285" spans="1:15" hidden="1" x14ac:dyDescent="0.35">
      <c r="A1285" t="s">
        <v>920</v>
      </c>
      <c r="B1285" t="s">
        <v>4</v>
      </c>
      <c r="C1285" t="s">
        <v>3</v>
      </c>
      <c r="D1285" t="s">
        <v>728</v>
      </c>
      <c r="E1285" t="s">
        <v>618</v>
      </c>
      <c r="F1285" t="s">
        <v>597</v>
      </c>
      <c r="G1285" t="s">
        <v>731</v>
      </c>
      <c r="H1285" t="s">
        <v>852</v>
      </c>
      <c r="I1285" t="s">
        <v>99</v>
      </c>
      <c r="J1285" t="s">
        <v>262</v>
      </c>
      <c r="K1285" t="s">
        <v>348</v>
      </c>
      <c r="L1285" t="s">
        <v>606</v>
      </c>
      <c r="M1285">
        <v>0</v>
      </c>
      <c r="N1285">
        <v>0.22600000000000001</v>
      </c>
      <c r="O1285" t="s">
        <v>927</v>
      </c>
    </row>
    <row r="1286" spans="1:15" hidden="1" x14ac:dyDescent="0.35">
      <c r="A1286" t="s">
        <v>920</v>
      </c>
      <c r="B1286" t="s">
        <v>4</v>
      </c>
      <c r="C1286" t="s">
        <v>3</v>
      </c>
      <c r="D1286" t="s">
        <v>728</v>
      </c>
      <c r="E1286" t="s">
        <v>618</v>
      </c>
      <c r="F1286" t="s">
        <v>597</v>
      </c>
      <c r="G1286" t="s">
        <v>731</v>
      </c>
      <c r="H1286" t="s">
        <v>853</v>
      </c>
      <c r="I1286" t="s">
        <v>118</v>
      </c>
      <c r="J1286" t="s">
        <v>282</v>
      </c>
      <c r="K1286" t="s">
        <v>348</v>
      </c>
      <c r="L1286" t="s">
        <v>606</v>
      </c>
      <c r="M1286">
        <v>0</v>
      </c>
      <c r="N1286">
        <v>2.5000000000000001E-2</v>
      </c>
      <c r="O1286" t="s">
        <v>927</v>
      </c>
    </row>
    <row r="1287" spans="1:15" hidden="1" x14ac:dyDescent="0.35">
      <c r="A1287" t="s">
        <v>920</v>
      </c>
      <c r="B1287" t="s">
        <v>4</v>
      </c>
      <c r="C1287" t="s">
        <v>3</v>
      </c>
      <c r="D1287" t="s">
        <v>728</v>
      </c>
      <c r="E1287" t="s">
        <v>618</v>
      </c>
      <c r="F1287" t="s">
        <v>597</v>
      </c>
      <c r="G1287" t="s">
        <v>731</v>
      </c>
      <c r="H1287" t="s">
        <v>854</v>
      </c>
      <c r="I1287" t="s">
        <v>144</v>
      </c>
      <c r="J1287" t="s">
        <v>310</v>
      </c>
      <c r="K1287" t="s">
        <v>348</v>
      </c>
      <c r="L1287" t="s">
        <v>606</v>
      </c>
      <c r="M1287">
        <v>0</v>
      </c>
      <c r="N1287">
        <v>0.26400000000000001</v>
      </c>
      <c r="O1287" t="s">
        <v>927</v>
      </c>
    </row>
    <row r="1288" spans="1:15" hidden="1" x14ac:dyDescent="0.35">
      <c r="A1288" t="s">
        <v>920</v>
      </c>
      <c r="B1288" t="s">
        <v>4</v>
      </c>
      <c r="C1288" t="s">
        <v>3</v>
      </c>
      <c r="D1288" t="s">
        <v>728</v>
      </c>
      <c r="E1288" t="s">
        <v>618</v>
      </c>
      <c r="F1288" t="s">
        <v>596</v>
      </c>
      <c r="G1288" t="s">
        <v>729</v>
      </c>
      <c r="H1288" t="s">
        <v>855</v>
      </c>
      <c r="I1288" t="s">
        <v>171</v>
      </c>
      <c r="J1288" t="s">
        <v>340</v>
      </c>
      <c r="K1288" t="s">
        <v>348</v>
      </c>
      <c r="L1288" t="s">
        <v>606</v>
      </c>
      <c r="M1288">
        <v>0</v>
      </c>
      <c r="N1288">
        <v>0.08</v>
      </c>
      <c r="O1288" t="s">
        <v>927</v>
      </c>
    </row>
    <row r="1289" spans="1:15" hidden="1" x14ac:dyDescent="0.35">
      <c r="A1289" t="s">
        <v>920</v>
      </c>
      <c r="B1289" t="s">
        <v>4</v>
      </c>
      <c r="C1289" t="s">
        <v>3</v>
      </c>
      <c r="D1289" t="s">
        <v>728</v>
      </c>
      <c r="E1289" t="s">
        <v>618</v>
      </c>
      <c r="F1289" t="s">
        <v>597</v>
      </c>
      <c r="G1289" t="s">
        <v>731</v>
      </c>
      <c r="H1289" t="s">
        <v>856</v>
      </c>
      <c r="I1289" t="s">
        <v>166</v>
      </c>
      <c r="J1289" t="s">
        <v>335</v>
      </c>
      <c r="K1289" t="s">
        <v>348</v>
      </c>
      <c r="L1289" t="s">
        <v>606</v>
      </c>
      <c r="M1289">
        <v>0</v>
      </c>
      <c r="N1289">
        <v>0.08</v>
      </c>
      <c r="O1289" t="s">
        <v>927</v>
      </c>
    </row>
    <row r="1290" spans="1:15" hidden="1" x14ac:dyDescent="0.35">
      <c r="A1290" t="s">
        <v>920</v>
      </c>
      <c r="B1290" t="s">
        <v>4</v>
      </c>
      <c r="C1290" t="s">
        <v>3</v>
      </c>
      <c r="D1290" t="s">
        <v>728</v>
      </c>
      <c r="E1290" t="s">
        <v>618</v>
      </c>
      <c r="F1290" t="s">
        <v>596</v>
      </c>
      <c r="G1290" t="s">
        <v>729</v>
      </c>
      <c r="H1290" t="s">
        <v>857</v>
      </c>
      <c r="I1290" t="s">
        <v>24</v>
      </c>
      <c r="J1290" t="s">
        <v>193</v>
      </c>
      <c r="K1290" t="s">
        <v>348</v>
      </c>
      <c r="L1290" t="s">
        <v>606</v>
      </c>
      <c r="M1290">
        <v>0</v>
      </c>
      <c r="N1290">
        <v>1.6</v>
      </c>
      <c r="O1290" t="s">
        <v>927</v>
      </c>
    </row>
    <row r="1291" spans="1:15" hidden="1" x14ac:dyDescent="0.35">
      <c r="A1291" t="s">
        <v>920</v>
      </c>
      <c r="B1291" t="s">
        <v>4</v>
      </c>
      <c r="C1291" t="s">
        <v>3</v>
      </c>
      <c r="D1291" t="s">
        <v>728</v>
      </c>
      <c r="E1291" t="s">
        <v>618</v>
      </c>
      <c r="F1291" t="s">
        <v>597</v>
      </c>
      <c r="G1291" t="s">
        <v>731</v>
      </c>
      <c r="H1291" t="s">
        <v>858</v>
      </c>
      <c r="I1291" t="s">
        <v>516</v>
      </c>
      <c r="J1291" t="s">
        <v>271</v>
      </c>
      <c r="K1291" t="s">
        <v>348</v>
      </c>
      <c r="L1291" t="s">
        <v>606</v>
      </c>
      <c r="M1291">
        <v>0</v>
      </c>
      <c r="N1291">
        <v>9.4000000000000004E-3</v>
      </c>
      <c r="O1291" t="s">
        <v>927</v>
      </c>
    </row>
    <row r="1292" spans="1:15" hidden="1" x14ac:dyDescent="0.35">
      <c r="A1292" t="s">
        <v>920</v>
      </c>
      <c r="B1292" t="s">
        <v>4</v>
      </c>
      <c r="C1292" t="s">
        <v>3</v>
      </c>
      <c r="D1292" t="s">
        <v>728</v>
      </c>
      <c r="E1292" t="s">
        <v>618</v>
      </c>
      <c r="F1292" t="s">
        <v>596</v>
      </c>
      <c r="G1292" t="s">
        <v>729</v>
      </c>
      <c r="H1292" t="s">
        <v>859</v>
      </c>
      <c r="I1292" t="s">
        <v>17</v>
      </c>
      <c r="J1292" t="s">
        <v>187</v>
      </c>
      <c r="K1292" t="s">
        <v>349</v>
      </c>
      <c r="M1292">
        <v>0.04</v>
      </c>
      <c r="N1292">
        <v>0.02</v>
      </c>
      <c r="O1292" t="s">
        <v>927</v>
      </c>
    </row>
    <row r="1293" spans="1:15" hidden="1" x14ac:dyDescent="0.35">
      <c r="A1293" t="s">
        <v>920</v>
      </c>
      <c r="B1293" t="s">
        <v>4</v>
      </c>
      <c r="C1293" t="s">
        <v>3</v>
      </c>
      <c r="D1293" t="s">
        <v>728</v>
      </c>
      <c r="E1293" t="s">
        <v>618</v>
      </c>
      <c r="F1293" t="s">
        <v>597</v>
      </c>
      <c r="G1293" t="s">
        <v>731</v>
      </c>
      <c r="H1293" t="s">
        <v>860</v>
      </c>
      <c r="I1293" t="s">
        <v>158</v>
      </c>
      <c r="J1293" t="s">
        <v>327</v>
      </c>
      <c r="K1293" t="s">
        <v>348</v>
      </c>
      <c r="L1293" t="s">
        <v>606</v>
      </c>
      <c r="M1293">
        <v>0</v>
      </c>
      <c r="N1293">
        <v>1.2999999999999999E-2</v>
      </c>
      <c r="O1293" t="s">
        <v>927</v>
      </c>
    </row>
    <row r="1294" spans="1:15" hidden="1" x14ac:dyDescent="0.35">
      <c r="A1294" t="s">
        <v>920</v>
      </c>
      <c r="B1294" t="s">
        <v>4</v>
      </c>
      <c r="C1294" t="s">
        <v>3</v>
      </c>
      <c r="D1294" t="s">
        <v>728</v>
      </c>
      <c r="E1294" t="s">
        <v>618</v>
      </c>
      <c r="F1294" t="s">
        <v>597</v>
      </c>
      <c r="G1294" t="s">
        <v>731</v>
      </c>
      <c r="H1294" t="s">
        <v>861</v>
      </c>
      <c r="I1294" t="s">
        <v>119</v>
      </c>
      <c r="J1294" t="s">
        <v>283</v>
      </c>
      <c r="K1294" t="s">
        <v>348</v>
      </c>
      <c r="L1294" t="s">
        <v>606</v>
      </c>
      <c r="M1294">
        <v>0</v>
      </c>
      <c r="N1294">
        <v>3.1E-2</v>
      </c>
      <c r="O1294" t="s">
        <v>927</v>
      </c>
    </row>
    <row r="1295" spans="1:15" hidden="1" x14ac:dyDescent="0.35">
      <c r="A1295" t="s">
        <v>920</v>
      </c>
      <c r="B1295" t="s">
        <v>4</v>
      </c>
      <c r="C1295" t="s">
        <v>3</v>
      </c>
      <c r="D1295" t="s">
        <v>728</v>
      </c>
      <c r="E1295" t="s">
        <v>618</v>
      </c>
      <c r="F1295" t="s">
        <v>596</v>
      </c>
      <c r="G1295" t="s">
        <v>729</v>
      </c>
      <c r="H1295" t="s">
        <v>862</v>
      </c>
      <c r="I1295" t="s">
        <v>21</v>
      </c>
      <c r="J1295" t="s">
        <v>190</v>
      </c>
      <c r="K1295" t="s">
        <v>348</v>
      </c>
      <c r="L1295" t="s">
        <v>606</v>
      </c>
      <c r="M1295">
        <v>0</v>
      </c>
      <c r="N1295">
        <v>0.16</v>
      </c>
      <c r="O1295" t="s">
        <v>927</v>
      </c>
    </row>
    <row r="1296" spans="1:15" hidden="1" x14ac:dyDescent="0.35">
      <c r="A1296" t="s">
        <v>920</v>
      </c>
      <c r="B1296" t="s">
        <v>4</v>
      </c>
      <c r="C1296" t="s">
        <v>3</v>
      </c>
      <c r="D1296" t="s">
        <v>728</v>
      </c>
      <c r="E1296" t="s">
        <v>618</v>
      </c>
      <c r="F1296" t="s">
        <v>597</v>
      </c>
      <c r="G1296" t="s">
        <v>731</v>
      </c>
      <c r="H1296" t="s">
        <v>863</v>
      </c>
      <c r="I1296" t="s">
        <v>96</v>
      </c>
      <c r="J1296" t="s">
        <v>259</v>
      </c>
      <c r="K1296" t="s">
        <v>348</v>
      </c>
      <c r="L1296" t="s">
        <v>606</v>
      </c>
      <c r="M1296">
        <v>0</v>
      </c>
      <c r="N1296">
        <v>0.188</v>
      </c>
      <c r="O1296" t="s">
        <v>927</v>
      </c>
    </row>
    <row r="1297" spans="1:15" hidden="1" x14ac:dyDescent="0.35">
      <c r="A1297" t="s">
        <v>920</v>
      </c>
      <c r="B1297" t="s">
        <v>4</v>
      </c>
      <c r="C1297" t="s">
        <v>3</v>
      </c>
      <c r="D1297" t="s">
        <v>728</v>
      </c>
      <c r="E1297" t="s">
        <v>618</v>
      </c>
      <c r="F1297" t="s">
        <v>597</v>
      </c>
      <c r="G1297" t="s">
        <v>731</v>
      </c>
      <c r="H1297" t="s">
        <v>864</v>
      </c>
      <c r="I1297" t="s">
        <v>71</v>
      </c>
      <c r="J1297" t="s">
        <v>233</v>
      </c>
      <c r="K1297" t="s">
        <v>348</v>
      </c>
      <c r="L1297" t="s">
        <v>606</v>
      </c>
      <c r="M1297">
        <v>0</v>
      </c>
      <c r="N1297">
        <v>0.08</v>
      </c>
      <c r="O1297" t="s">
        <v>927</v>
      </c>
    </row>
    <row r="1298" spans="1:15" hidden="1" x14ac:dyDescent="0.35">
      <c r="A1298" t="s">
        <v>920</v>
      </c>
      <c r="B1298" t="s">
        <v>4</v>
      </c>
      <c r="C1298" t="s">
        <v>3</v>
      </c>
      <c r="D1298" t="s">
        <v>728</v>
      </c>
      <c r="E1298" t="s">
        <v>618</v>
      </c>
      <c r="F1298" t="s">
        <v>597</v>
      </c>
      <c r="G1298" t="s">
        <v>731</v>
      </c>
      <c r="H1298" t="s">
        <v>865</v>
      </c>
      <c r="I1298" t="s">
        <v>109</v>
      </c>
      <c r="J1298" t="s">
        <v>273</v>
      </c>
      <c r="K1298" t="s">
        <v>348</v>
      </c>
      <c r="L1298" t="s">
        <v>606</v>
      </c>
      <c r="M1298">
        <v>0</v>
      </c>
      <c r="N1298">
        <v>0.15</v>
      </c>
      <c r="O1298" t="s">
        <v>927</v>
      </c>
    </row>
    <row r="1299" spans="1:15" hidden="1" x14ac:dyDescent="0.35">
      <c r="A1299" t="s">
        <v>920</v>
      </c>
      <c r="B1299" t="s">
        <v>4</v>
      </c>
      <c r="C1299" t="s">
        <v>3</v>
      </c>
      <c r="D1299" t="s">
        <v>728</v>
      </c>
      <c r="E1299" t="s">
        <v>618</v>
      </c>
      <c r="F1299" t="s">
        <v>597</v>
      </c>
      <c r="G1299" t="s">
        <v>731</v>
      </c>
      <c r="H1299" t="s">
        <v>866</v>
      </c>
      <c r="I1299" t="s">
        <v>97</v>
      </c>
      <c r="J1299" t="s">
        <v>260</v>
      </c>
      <c r="K1299" t="s">
        <v>348</v>
      </c>
      <c r="L1299" t="s">
        <v>606</v>
      </c>
      <c r="M1299">
        <v>0</v>
      </c>
      <c r="N1299">
        <v>0.16800000000000001</v>
      </c>
      <c r="O1299" t="s">
        <v>927</v>
      </c>
    </row>
    <row r="1300" spans="1:15" hidden="1" x14ac:dyDescent="0.35">
      <c r="A1300" t="s">
        <v>920</v>
      </c>
      <c r="B1300" t="s">
        <v>4</v>
      </c>
      <c r="C1300" t="s">
        <v>3</v>
      </c>
      <c r="D1300" t="s">
        <v>728</v>
      </c>
      <c r="E1300" t="s">
        <v>618</v>
      </c>
      <c r="F1300" t="s">
        <v>597</v>
      </c>
      <c r="G1300" t="s">
        <v>731</v>
      </c>
      <c r="H1300" t="s">
        <v>867</v>
      </c>
      <c r="I1300" t="s">
        <v>142</v>
      </c>
      <c r="J1300" t="s">
        <v>308</v>
      </c>
      <c r="K1300" t="s">
        <v>348</v>
      </c>
      <c r="L1300" t="s">
        <v>606</v>
      </c>
      <c r="M1300">
        <v>0</v>
      </c>
      <c r="N1300">
        <v>0.08</v>
      </c>
      <c r="O1300" t="s">
        <v>927</v>
      </c>
    </row>
    <row r="1301" spans="1:15" hidden="1" x14ac:dyDescent="0.35">
      <c r="A1301" t="s">
        <v>920</v>
      </c>
      <c r="B1301" t="s">
        <v>4</v>
      </c>
      <c r="C1301" t="s">
        <v>3</v>
      </c>
      <c r="D1301" t="s">
        <v>728</v>
      </c>
      <c r="E1301" t="s">
        <v>618</v>
      </c>
      <c r="F1301" t="s">
        <v>596</v>
      </c>
      <c r="G1301" t="s">
        <v>729</v>
      </c>
      <c r="H1301" t="s">
        <v>868</v>
      </c>
      <c r="I1301" t="s">
        <v>25</v>
      </c>
      <c r="J1301" t="s">
        <v>194</v>
      </c>
      <c r="K1301" t="s">
        <v>348</v>
      </c>
      <c r="L1301" t="s">
        <v>606</v>
      </c>
      <c r="M1301">
        <v>0</v>
      </c>
      <c r="N1301">
        <v>0.16</v>
      </c>
      <c r="O1301" t="s">
        <v>927</v>
      </c>
    </row>
    <row r="1302" spans="1:15" hidden="1" x14ac:dyDescent="0.35">
      <c r="A1302" t="s">
        <v>920</v>
      </c>
      <c r="B1302" t="s">
        <v>4</v>
      </c>
      <c r="C1302" t="s">
        <v>3</v>
      </c>
      <c r="D1302" t="s">
        <v>728</v>
      </c>
      <c r="E1302" t="s">
        <v>618</v>
      </c>
      <c r="F1302" t="s">
        <v>597</v>
      </c>
      <c r="G1302" t="s">
        <v>731</v>
      </c>
      <c r="H1302" t="s">
        <v>869</v>
      </c>
      <c r="I1302" t="s">
        <v>159</v>
      </c>
      <c r="J1302" t="s">
        <v>328</v>
      </c>
      <c r="K1302" t="s">
        <v>348</v>
      </c>
      <c r="L1302" t="s">
        <v>606</v>
      </c>
      <c r="M1302">
        <v>0</v>
      </c>
      <c r="N1302">
        <v>1.7000000000000001E-2</v>
      </c>
      <c r="O1302" t="s">
        <v>927</v>
      </c>
    </row>
    <row r="1303" spans="1:15" hidden="1" x14ac:dyDescent="0.35">
      <c r="A1303" t="s">
        <v>920</v>
      </c>
      <c r="B1303" t="s">
        <v>4</v>
      </c>
      <c r="C1303" t="s">
        <v>3</v>
      </c>
      <c r="D1303" t="s">
        <v>728</v>
      </c>
      <c r="E1303" t="s">
        <v>618</v>
      </c>
      <c r="F1303" t="s">
        <v>597</v>
      </c>
      <c r="G1303" t="s">
        <v>731</v>
      </c>
      <c r="H1303" t="s">
        <v>870</v>
      </c>
      <c r="I1303" t="s">
        <v>135</v>
      </c>
      <c r="J1303" t="s">
        <v>301</v>
      </c>
      <c r="K1303" t="s">
        <v>348</v>
      </c>
      <c r="L1303" t="s">
        <v>606</v>
      </c>
      <c r="M1303">
        <v>0</v>
      </c>
      <c r="N1303">
        <v>2.5999999999999999E-2</v>
      </c>
      <c r="O1303" t="s">
        <v>927</v>
      </c>
    </row>
    <row r="1304" spans="1:15" hidden="1" x14ac:dyDescent="0.35">
      <c r="A1304" t="s">
        <v>920</v>
      </c>
      <c r="B1304" t="s">
        <v>4</v>
      </c>
      <c r="C1304" t="s">
        <v>3</v>
      </c>
      <c r="D1304" t="s">
        <v>728</v>
      </c>
      <c r="E1304" t="s">
        <v>618</v>
      </c>
      <c r="F1304" t="s">
        <v>597</v>
      </c>
      <c r="G1304" t="s">
        <v>731</v>
      </c>
      <c r="H1304" t="s">
        <v>871</v>
      </c>
      <c r="I1304" t="s">
        <v>718</v>
      </c>
      <c r="J1304" t="s">
        <v>255</v>
      </c>
      <c r="K1304" t="s">
        <v>348</v>
      </c>
      <c r="L1304" t="s">
        <v>606</v>
      </c>
      <c r="M1304">
        <v>0</v>
      </c>
      <c r="N1304">
        <v>1.0999999999999999E-2</v>
      </c>
      <c r="O1304" t="s">
        <v>927</v>
      </c>
    </row>
    <row r="1305" spans="1:15" hidden="1" x14ac:dyDescent="0.35">
      <c r="A1305" t="s">
        <v>920</v>
      </c>
      <c r="B1305" t="s">
        <v>4</v>
      </c>
      <c r="C1305" t="s">
        <v>3</v>
      </c>
      <c r="D1305" t="s">
        <v>728</v>
      </c>
      <c r="E1305" t="s">
        <v>618</v>
      </c>
      <c r="F1305" t="s">
        <v>596</v>
      </c>
      <c r="G1305" t="s">
        <v>729</v>
      </c>
      <c r="H1305" t="s">
        <v>872</v>
      </c>
      <c r="I1305" t="s">
        <v>18</v>
      </c>
      <c r="J1305" t="s">
        <v>188</v>
      </c>
      <c r="K1305" t="s">
        <v>349</v>
      </c>
      <c r="M1305">
        <v>0.06</v>
      </c>
      <c r="N1305">
        <v>0.02</v>
      </c>
      <c r="O1305" t="s">
        <v>927</v>
      </c>
    </row>
    <row r="1306" spans="1:15" hidden="1" x14ac:dyDescent="0.35">
      <c r="A1306" t="s">
        <v>920</v>
      </c>
      <c r="B1306" t="s">
        <v>4</v>
      </c>
      <c r="C1306" t="s">
        <v>3</v>
      </c>
      <c r="D1306" t="s">
        <v>728</v>
      </c>
      <c r="E1306" t="s">
        <v>618</v>
      </c>
      <c r="F1306" t="s">
        <v>597</v>
      </c>
      <c r="G1306" t="s">
        <v>731</v>
      </c>
      <c r="H1306" t="s">
        <v>873</v>
      </c>
      <c r="I1306" t="s">
        <v>160</v>
      </c>
      <c r="J1306" t="s">
        <v>329</v>
      </c>
      <c r="K1306" t="s">
        <v>348</v>
      </c>
      <c r="L1306" t="s">
        <v>606</v>
      </c>
      <c r="M1306">
        <v>0</v>
      </c>
      <c r="N1306">
        <v>0.08</v>
      </c>
      <c r="O1306" t="s">
        <v>927</v>
      </c>
    </row>
    <row r="1307" spans="1:15" hidden="1" x14ac:dyDescent="0.35">
      <c r="A1307" t="s">
        <v>920</v>
      </c>
      <c r="B1307" t="s">
        <v>4</v>
      </c>
      <c r="C1307" t="s">
        <v>3</v>
      </c>
      <c r="D1307" t="s">
        <v>728</v>
      </c>
      <c r="E1307" t="s">
        <v>618</v>
      </c>
      <c r="F1307" t="s">
        <v>597</v>
      </c>
      <c r="G1307" t="s">
        <v>731</v>
      </c>
      <c r="H1307" t="s">
        <v>874</v>
      </c>
      <c r="I1307" t="s">
        <v>147</v>
      </c>
      <c r="J1307" t="s">
        <v>313</v>
      </c>
      <c r="K1307" t="s">
        <v>348</v>
      </c>
      <c r="L1307" t="s">
        <v>606</v>
      </c>
      <c r="M1307">
        <v>0</v>
      </c>
      <c r="N1307">
        <v>0.08</v>
      </c>
      <c r="O1307" t="s">
        <v>927</v>
      </c>
    </row>
    <row r="1308" spans="1:15" hidden="1" x14ac:dyDescent="0.35">
      <c r="A1308" t="s">
        <v>920</v>
      </c>
      <c r="B1308" t="s">
        <v>4</v>
      </c>
      <c r="C1308" t="s">
        <v>3</v>
      </c>
      <c r="D1308" t="s">
        <v>728</v>
      </c>
      <c r="E1308" t="s">
        <v>618</v>
      </c>
      <c r="F1308" t="s">
        <v>597</v>
      </c>
      <c r="G1308" t="s">
        <v>731</v>
      </c>
      <c r="H1308" t="s">
        <v>875</v>
      </c>
      <c r="I1308" t="s">
        <v>86</v>
      </c>
      <c r="J1308" t="s">
        <v>248</v>
      </c>
      <c r="K1308" t="s">
        <v>349</v>
      </c>
      <c r="L1308" t="s">
        <v>607</v>
      </c>
      <c r="M1308">
        <v>0.01</v>
      </c>
      <c r="N1308">
        <v>0.192</v>
      </c>
      <c r="O1308" t="s">
        <v>927</v>
      </c>
    </row>
    <row r="1309" spans="1:15" hidden="1" x14ac:dyDescent="0.35">
      <c r="A1309" t="s">
        <v>920</v>
      </c>
      <c r="B1309" t="s">
        <v>4</v>
      </c>
      <c r="C1309" t="s">
        <v>3</v>
      </c>
      <c r="D1309" t="s">
        <v>728</v>
      </c>
      <c r="E1309" t="s">
        <v>618</v>
      </c>
      <c r="F1309" t="s">
        <v>597</v>
      </c>
      <c r="G1309" t="s">
        <v>731</v>
      </c>
      <c r="H1309" t="s">
        <v>876</v>
      </c>
      <c r="I1309" t="s">
        <v>145</v>
      </c>
      <c r="J1309" t="s">
        <v>311</v>
      </c>
      <c r="K1309" t="s">
        <v>348</v>
      </c>
      <c r="L1309" t="s">
        <v>606</v>
      </c>
      <c r="M1309">
        <v>0</v>
      </c>
      <c r="N1309">
        <v>1.6E-2</v>
      </c>
      <c r="O1309" t="s">
        <v>927</v>
      </c>
    </row>
    <row r="1310" spans="1:15" hidden="1" x14ac:dyDescent="0.35">
      <c r="A1310" t="s">
        <v>920</v>
      </c>
      <c r="B1310" t="s">
        <v>4</v>
      </c>
      <c r="C1310" t="s">
        <v>3</v>
      </c>
      <c r="D1310" t="s">
        <v>728</v>
      </c>
      <c r="E1310" t="s">
        <v>618</v>
      </c>
      <c r="F1310" t="s">
        <v>597</v>
      </c>
      <c r="G1310" t="s">
        <v>731</v>
      </c>
      <c r="H1310" t="s">
        <v>877</v>
      </c>
      <c r="I1310" t="s">
        <v>148</v>
      </c>
      <c r="J1310" t="s">
        <v>314</v>
      </c>
      <c r="K1310" t="s">
        <v>348</v>
      </c>
      <c r="L1310" t="s">
        <v>606</v>
      </c>
      <c r="M1310">
        <v>0</v>
      </c>
      <c r="N1310">
        <v>9.7000000000000003E-2</v>
      </c>
      <c r="O1310" t="s">
        <v>927</v>
      </c>
    </row>
    <row r="1311" spans="1:15" hidden="1" x14ac:dyDescent="0.35">
      <c r="A1311" t="s">
        <v>920</v>
      </c>
      <c r="B1311" t="s">
        <v>4</v>
      </c>
      <c r="C1311" t="s">
        <v>3</v>
      </c>
      <c r="D1311" t="s">
        <v>728</v>
      </c>
      <c r="E1311" t="s">
        <v>618</v>
      </c>
      <c r="F1311" t="s">
        <v>597</v>
      </c>
      <c r="G1311" t="s">
        <v>731</v>
      </c>
      <c r="H1311" t="s">
        <v>878</v>
      </c>
      <c r="I1311" t="s">
        <v>126</v>
      </c>
      <c r="J1311" t="s">
        <v>290</v>
      </c>
      <c r="K1311" t="s">
        <v>349</v>
      </c>
      <c r="M1311">
        <v>3.64E-3</v>
      </c>
      <c r="N1311">
        <v>6.5000000000000002E-2</v>
      </c>
      <c r="O1311" t="s">
        <v>927</v>
      </c>
    </row>
    <row r="1312" spans="1:15" hidden="1" x14ac:dyDescent="0.35">
      <c r="A1312" t="s">
        <v>920</v>
      </c>
      <c r="B1312" t="s">
        <v>4</v>
      </c>
      <c r="C1312" t="s">
        <v>3</v>
      </c>
      <c r="D1312" t="s">
        <v>728</v>
      </c>
      <c r="E1312" t="s">
        <v>618</v>
      </c>
      <c r="F1312" t="s">
        <v>597</v>
      </c>
      <c r="G1312" t="s">
        <v>731</v>
      </c>
      <c r="H1312" t="s">
        <v>879</v>
      </c>
      <c r="I1312" t="s">
        <v>104</v>
      </c>
      <c r="J1312" t="s">
        <v>267</v>
      </c>
      <c r="K1312" t="s">
        <v>348</v>
      </c>
      <c r="L1312" t="s">
        <v>606</v>
      </c>
      <c r="M1312">
        <v>0</v>
      </c>
      <c r="N1312">
        <v>0.104</v>
      </c>
      <c r="O1312" t="s">
        <v>927</v>
      </c>
    </row>
    <row r="1313" spans="1:15" hidden="1" x14ac:dyDescent="0.35">
      <c r="A1313" t="s">
        <v>920</v>
      </c>
      <c r="B1313" t="s">
        <v>4</v>
      </c>
      <c r="C1313" t="s">
        <v>3</v>
      </c>
      <c r="D1313" t="s">
        <v>728</v>
      </c>
      <c r="E1313" t="s">
        <v>618</v>
      </c>
      <c r="F1313" t="s">
        <v>597</v>
      </c>
      <c r="G1313" t="s">
        <v>731</v>
      </c>
      <c r="H1313" t="s">
        <v>880</v>
      </c>
      <c r="I1313" t="s">
        <v>87</v>
      </c>
      <c r="J1313" t="s">
        <v>249</v>
      </c>
      <c r="K1313" t="s">
        <v>348</v>
      </c>
      <c r="L1313" t="s">
        <v>606</v>
      </c>
      <c r="M1313">
        <v>0</v>
      </c>
      <c r="N1313">
        <v>2.5999999999999999E-2</v>
      </c>
      <c r="O1313" t="s">
        <v>927</v>
      </c>
    </row>
    <row r="1314" spans="1:15" hidden="1" x14ac:dyDescent="0.35">
      <c r="A1314" t="s">
        <v>920</v>
      </c>
      <c r="B1314" t="s">
        <v>4</v>
      </c>
      <c r="C1314" t="s">
        <v>3</v>
      </c>
      <c r="D1314" t="s">
        <v>728</v>
      </c>
      <c r="E1314" t="s">
        <v>618</v>
      </c>
      <c r="F1314" t="s">
        <v>597</v>
      </c>
      <c r="G1314" t="s">
        <v>731</v>
      </c>
      <c r="H1314" t="s">
        <v>881</v>
      </c>
      <c r="I1314" t="s">
        <v>163</v>
      </c>
      <c r="J1314" t="s">
        <v>332</v>
      </c>
      <c r="K1314" t="s">
        <v>348</v>
      </c>
      <c r="L1314" t="s">
        <v>606</v>
      </c>
      <c r="M1314">
        <v>0</v>
      </c>
      <c r="N1314">
        <v>0.27</v>
      </c>
      <c r="O1314" t="s">
        <v>927</v>
      </c>
    </row>
    <row r="1315" spans="1:15" hidden="1" x14ac:dyDescent="0.35">
      <c r="A1315" t="s">
        <v>920</v>
      </c>
      <c r="B1315" t="s">
        <v>4</v>
      </c>
      <c r="C1315" t="s">
        <v>3</v>
      </c>
      <c r="D1315" t="s">
        <v>728</v>
      </c>
      <c r="E1315" t="s">
        <v>618</v>
      </c>
      <c r="F1315" t="s">
        <v>597</v>
      </c>
      <c r="G1315" t="s">
        <v>731</v>
      </c>
      <c r="H1315" t="s">
        <v>882</v>
      </c>
      <c r="I1315" t="s">
        <v>101</v>
      </c>
      <c r="J1315" t="s">
        <v>264</v>
      </c>
      <c r="K1315" t="s">
        <v>348</v>
      </c>
      <c r="L1315" t="s">
        <v>606</v>
      </c>
      <c r="M1315">
        <v>0</v>
      </c>
      <c r="N1315">
        <v>1.7999999999999999E-2</v>
      </c>
      <c r="O1315" t="s">
        <v>927</v>
      </c>
    </row>
    <row r="1316" spans="1:15" hidden="1" x14ac:dyDescent="0.35">
      <c r="A1316" t="s">
        <v>920</v>
      </c>
      <c r="B1316" t="s">
        <v>4</v>
      </c>
      <c r="C1316" t="s">
        <v>3</v>
      </c>
      <c r="D1316" t="s">
        <v>728</v>
      </c>
      <c r="E1316" t="s">
        <v>618</v>
      </c>
      <c r="F1316" t="s">
        <v>596</v>
      </c>
      <c r="G1316" t="s">
        <v>729</v>
      </c>
      <c r="H1316" t="s">
        <v>883</v>
      </c>
      <c r="I1316" t="s">
        <v>19</v>
      </c>
      <c r="J1316" t="s">
        <v>599</v>
      </c>
      <c r="K1316" t="s">
        <v>348</v>
      </c>
      <c r="L1316" t="s">
        <v>606</v>
      </c>
      <c r="M1316">
        <v>0</v>
      </c>
      <c r="N1316">
        <v>0.16</v>
      </c>
      <c r="O1316" t="s">
        <v>927</v>
      </c>
    </row>
    <row r="1317" spans="1:15" hidden="1" x14ac:dyDescent="0.35">
      <c r="A1317" t="s">
        <v>920</v>
      </c>
      <c r="B1317" t="s">
        <v>4</v>
      </c>
      <c r="C1317" t="s">
        <v>3</v>
      </c>
      <c r="D1317" t="s">
        <v>728</v>
      </c>
      <c r="E1317" t="s">
        <v>618</v>
      </c>
      <c r="F1317" t="s">
        <v>597</v>
      </c>
      <c r="G1317" t="s">
        <v>731</v>
      </c>
      <c r="H1317" t="s">
        <v>884</v>
      </c>
      <c r="I1317" t="s">
        <v>117</v>
      </c>
      <c r="J1317" t="s">
        <v>281</v>
      </c>
      <c r="K1317" t="s">
        <v>348</v>
      </c>
      <c r="L1317" t="s">
        <v>606</v>
      </c>
      <c r="M1317">
        <v>0</v>
      </c>
      <c r="N1317">
        <v>0.08</v>
      </c>
      <c r="O1317" t="s">
        <v>927</v>
      </c>
    </row>
    <row r="1318" spans="1:15" hidden="1" x14ac:dyDescent="0.35">
      <c r="A1318" t="s">
        <v>920</v>
      </c>
      <c r="B1318" t="s">
        <v>4</v>
      </c>
      <c r="C1318" t="s">
        <v>3</v>
      </c>
      <c r="D1318" t="s">
        <v>728</v>
      </c>
      <c r="E1318" t="s">
        <v>618</v>
      </c>
      <c r="F1318" t="s">
        <v>597</v>
      </c>
      <c r="G1318" t="s">
        <v>731</v>
      </c>
      <c r="H1318" t="s">
        <v>885</v>
      </c>
      <c r="I1318" t="s">
        <v>88</v>
      </c>
      <c r="J1318" t="s">
        <v>250</v>
      </c>
      <c r="K1318" t="s">
        <v>348</v>
      </c>
      <c r="L1318" t="s">
        <v>606</v>
      </c>
      <c r="M1318">
        <v>0</v>
      </c>
      <c r="N1318">
        <v>1.0999999999999999E-2</v>
      </c>
      <c r="O1318" t="s">
        <v>927</v>
      </c>
    </row>
    <row r="1319" spans="1:15" hidden="1" x14ac:dyDescent="0.35">
      <c r="A1319" t="s">
        <v>920</v>
      </c>
      <c r="B1319" t="s">
        <v>4</v>
      </c>
      <c r="C1319" t="s">
        <v>3</v>
      </c>
      <c r="D1319" t="s">
        <v>728</v>
      </c>
      <c r="E1319" t="s">
        <v>618</v>
      </c>
      <c r="F1319" t="s">
        <v>597</v>
      </c>
      <c r="G1319" t="s">
        <v>731</v>
      </c>
      <c r="H1319" t="s">
        <v>886</v>
      </c>
      <c r="I1319" t="s">
        <v>131</v>
      </c>
      <c r="J1319" t="s">
        <v>295</v>
      </c>
      <c r="K1319" t="s">
        <v>348</v>
      </c>
      <c r="L1319" t="s">
        <v>606</v>
      </c>
      <c r="M1319">
        <v>0</v>
      </c>
      <c r="N1319">
        <v>0.2</v>
      </c>
      <c r="O1319" t="s">
        <v>927</v>
      </c>
    </row>
    <row r="1320" spans="1:15" hidden="1" x14ac:dyDescent="0.35">
      <c r="A1320" t="s">
        <v>920</v>
      </c>
      <c r="B1320" t="s">
        <v>4</v>
      </c>
      <c r="C1320" t="s">
        <v>3</v>
      </c>
      <c r="D1320" t="s">
        <v>728</v>
      </c>
      <c r="E1320" t="s">
        <v>618</v>
      </c>
      <c r="F1320" t="s">
        <v>597</v>
      </c>
      <c r="G1320" t="s">
        <v>731</v>
      </c>
      <c r="H1320" t="s">
        <v>887</v>
      </c>
      <c r="I1320" t="s">
        <v>136</v>
      </c>
      <c r="J1320" t="s">
        <v>302</v>
      </c>
      <c r="K1320" t="s">
        <v>348</v>
      </c>
      <c r="L1320" t="s">
        <v>606</v>
      </c>
      <c r="M1320">
        <v>0</v>
      </c>
      <c r="N1320">
        <v>1.4999999999999999E-2</v>
      </c>
      <c r="O1320" t="s">
        <v>927</v>
      </c>
    </row>
    <row r="1321" spans="1:15" hidden="1" x14ac:dyDescent="0.35">
      <c r="A1321" t="s">
        <v>920</v>
      </c>
      <c r="B1321" t="s">
        <v>4</v>
      </c>
      <c r="C1321" t="s">
        <v>3</v>
      </c>
      <c r="D1321" t="s">
        <v>728</v>
      </c>
      <c r="E1321" t="s">
        <v>618</v>
      </c>
      <c r="F1321" t="s">
        <v>597</v>
      </c>
      <c r="G1321" t="s">
        <v>731</v>
      </c>
      <c r="H1321" t="s">
        <v>888</v>
      </c>
      <c r="I1321" t="s">
        <v>103</v>
      </c>
      <c r="J1321" t="s">
        <v>266</v>
      </c>
      <c r="K1321" t="s">
        <v>349</v>
      </c>
      <c r="L1321" t="s">
        <v>607</v>
      </c>
      <c r="M1321">
        <v>8.3000000000000001E-4</v>
      </c>
      <c r="N1321">
        <v>5.1999999999999998E-3</v>
      </c>
      <c r="O1321" t="s">
        <v>927</v>
      </c>
    </row>
    <row r="1322" spans="1:15" hidden="1" x14ac:dyDescent="0.35">
      <c r="A1322" t="s">
        <v>920</v>
      </c>
      <c r="B1322" t="s">
        <v>4</v>
      </c>
      <c r="C1322" t="s">
        <v>3</v>
      </c>
      <c r="D1322" t="s">
        <v>728</v>
      </c>
      <c r="E1322" t="s">
        <v>618</v>
      </c>
      <c r="F1322" t="s">
        <v>596</v>
      </c>
      <c r="G1322" t="s">
        <v>729</v>
      </c>
      <c r="H1322" t="s">
        <v>889</v>
      </c>
      <c r="I1322" t="s">
        <v>11</v>
      </c>
      <c r="J1322" t="s">
        <v>181</v>
      </c>
      <c r="K1322" t="s">
        <v>348</v>
      </c>
      <c r="L1322" t="s">
        <v>606</v>
      </c>
      <c r="M1322">
        <v>0</v>
      </c>
      <c r="N1322">
        <v>0.16</v>
      </c>
      <c r="O1322" t="s">
        <v>927</v>
      </c>
    </row>
    <row r="1323" spans="1:15" hidden="1" x14ac:dyDescent="0.35">
      <c r="A1323" t="s">
        <v>920</v>
      </c>
      <c r="B1323" t="s">
        <v>4</v>
      </c>
      <c r="C1323" t="s">
        <v>3</v>
      </c>
      <c r="D1323" t="s">
        <v>728</v>
      </c>
      <c r="E1323" t="s">
        <v>618</v>
      </c>
      <c r="F1323" t="s">
        <v>596</v>
      </c>
      <c r="G1323" t="s">
        <v>729</v>
      </c>
      <c r="H1323" t="s">
        <v>890</v>
      </c>
      <c r="I1323" t="s">
        <v>65</v>
      </c>
      <c r="J1323" t="s">
        <v>226</v>
      </c>
      <c r="K1323" t="s">
        <v>348</v>
      </c>
      <c r="L1323" t="s">
        <v>606</v>
      </c>
      <c r="M1323">
        <v>0</v>
      </c>
      <c r="N1323">
        <v>6.4000000000000001E-2</v>
      </c>
      <c r="O1323" t="s">
        <v>927</v>
      </c>
    </row>
    <row r="1324" spans="1:15" hidden="1" x14ac:dyDescent="0.35">
      <c r="A1324" t="s">
        <v>920</v>
      </c>
      <c r="B1324" t="s">
        <v>4</v>
      </c>
      <c r="C1324" t="s">
        <v>3</v>
      </c>
      <c r="D1324" t="s">
        <v>728</v>
      </c>
      <c r="E1324" t="s">
        <v>618</v>
      </c>
      <c r="F1324" t="s">
        <v>596</v>
      </c>
      <c r="G1324" t="s">
        <v>729</v>
      </c>
      <c r="H1324" t="s">
        <v>891</v>
      </c>
      <c r="I1324" t="s">
        <v>35</v>
      </c>
      <c r="J1324" t="s">
        <v>202</v>
      </c>
      <c r="K1324" t="s">
        <v>348</v>
      </c>
      <c r="L1324" t="s">
        <v>606</v>
      </c>
      <c r="M1324">
        <v>0</v>
      </c>
      <c r="N1324">
        <v>0.32</v>
      </c>
      <c r="O1324" t="s">
        <v>927</v>
      </c>
    </row>
    <row r="1325" spans="1:15" hidden="1" x14ac:dyDescent="0.35">
      <c r="A1325" t="s">
        <v>920</v>
      </c>
      <c r="B1325" t="s">
        <v>4</v>
      </c>
      <c r="C1325" t="s">
        <v>3</v>
      </c>
      <c r="D1325" t="s">
        <v>728</v>
      </c>
      <c r="E1325" t="s">
        <v>618</v>
      </c>
      <c r="F1325" t="s">
        <v>596</v>
      </c>
      <c r="G1325" t="s">
        <v>729</v>
      </c>
      <c r="H1325" t="s">
        <v>892</v>
      </c>
      <c r="I1325" t="s">
        <v>66</v>
      </c>
      <c r="J1325" t="s">
        <v>227</v>
      </c>
      <c r="K1325" t="s">
        <v>348</v>
      </c>
      <c r="L1325" t="s">
        <v>606</v>
      </c>
      <c r="M1325">
        <v>0</v>
      </c>
      <c r="N1325">
        <v>0.04</v>
      </c>
      <c r="O1325" t="s">
        <v>927</v>
      </c>
    </row>
    <row r="1326" spans="1:15" hidden="1" x14ac:dyDescent="0.35">
      <c r="A1326" t="s">
        <v>920</v>
      </c>
      <c r="B1326" t="s">
        <v>4</v>
      </c>
      <c r="C1326" t="s">
        <v>3</v>
      </c>
      <c r="D1326" t="s">
        <v>728</v>
      </c>
      <c r="E1326" t="s">
        <v>618</v>
      </c>
      <c r="F1326" t="s">
        <v>597</v>
      </c>
      <c r="G1326" t="s">
        <v>731</v>
      </c>
      <c r="H1326" t="s">
        <v>893</v>
      </c>
      <c r="I1326" t="s">
        <v>89</v>
      </c>
      <c r="J1326" t="s">
        <v>251</v>
      </c>
      <c r="K1326" t="s">
        <v>348</v>
      </c>
      <c r="L1326" t="s">
        <v>606</v>
      </c>
      <c r="M1326">
        <v>0</v>
      </c>
      <c r="N1326">
        <v>1.9E-2</v>
      </c>
      <c r="O1326" t="s">
        <v>927</v>
      </c>
    </row>
    <row r="1327" spans="1:15" hidden="1" x14ac:dyDescent="0.35">
      <c r="A1327" t="s">
        <v>920</v>
      </c>
      <c r="B1327" t="s">
        <v>4</v>
      </c>
      <c r="C1327" t="s">
        <v>3</v>
      </c>
      <c r="D1327" t="s">
        <v>728</v>
      </c>
      <c r="E1327" t="s">
        <v>618</v>
      </c>
      <c r="F1327" t="s">
        <v>596</v>
      </c>
      <c r="G1327" t="s">
        <v>729</v>
      </c>
      <c r="H1327" t="s">
        <v>894</v>
      </c>
      <c r="I1327" t="s">
        <v>67</v>
      </c>
      <c r="J1327" t="s">
        <v>228</v>
      </c>
      <c r="K1327" t="s">
        <v>348</v>
      </c>
      <c r="L1327" t="s">
        <v>606</v>
      </c>
      <c r="M1327">
        <v>0</v>
      </c>
      <c r="N1327">
        <v>0.08</v>
      </c>
      <c r="O1327" t="s">
        <v>927</v>
      </c>
    </row>
    <row r="1328" spans="1:15" hidden="1" x14ac:dyDescent="0.35">
      <c r="A1328" t="s">
        <v>920</v>
      </c>
      <c r="B1328" t="s">
        <v>4</v>
      </c>
      <c r="C1328" t="s">
        <v>3</v>
      </c>
      <c r="D1328" t="s">
        <v>728</v>
      </c>
      <c r="E1328" t="s">
        <v>618</v>
      </c>
      <c r="F1328" t="s">
        <v>596</v>
      </c>
      <c r="G1328" t="s">
        <v>729</v>
      </c>
      <c r="H1328" t="s">
        <v>896</v>
      </c>
      <c r="I1328" t="s">
        <v>63</v>
      </c>
      <c r="J1328" t="s">
        <v>603</v>
      </c>
      <c r="K1328" t="s">
        <v>348</v>
      </c>
      <c r="L1328" t="s">
        <v>606</v>
      </c>
      <c r="M1328">
        <v>0</v>
      </c>
      <c r="N1328">
        <v>0.64</v>
      </c>
      <c r="O1328" t="s">
        <v>927</v>
      </c>
    </row>
    <row r="1329" spans="1:15" hidden="1" x14ac:dyDescent="0.35">
      <c r="A1329" t="s">
        <v>920</v>
      </c>
      <c r="B1329" t="s">
        <v>4</v>
      </c>
      <c r="C1329" t="s">
        <v>3</v>
      </c>
      <c r="D1329" t="s">
        <v>728</v>
      </c>
      <c r="E1329" t="s">
        <v>618</v>
      </c>
      <c r="F1329" t="s">
        <v>596</v>
      </c>
      <c r="G1329" t="s">
        <v>729</v>
      </c>
      <c r="H1329" t="s">
        <v>897</v>
      </c>
      <c r="I1329" t="s">
        <v>64</v>
      </c>
      <c r="J1329" t="s">
        <v>604</v>
      </c>
      <c r="K1329" t="s">
        <v>348</v>
      </c>
      <c r="L1329" t="s">
        <v>606</v>
      </c>
      <c r="M1329">
        <v>0</v>
      </c>
      <c r="N1329">
        <v>0.16</v>
      </c>
      <c r="O1329" t="s">
        <v>927</v>
      </c>
    </row>
    <row r="1330" spans="1:15" hidden="1" x14ac:dyDescent="0.35">
      <c r="A1330" t="s">
        <v>920</v>
      </c>
      <c r="B1330" t="s">
        <v>4</v>
      </c>
      <c r="C1330" t="s">
        <v>3</v>
      </c>
      <c r="D1330" t="s">
        <v>728</v>
      </c>
      <c r="E1330" t="s">
        <v>618</v>
      </c>
      <c r="F1330" t="s">
        <v>596</v>
      </c>
      <c r="G1330" t="s">
        <v>729</v>
      </c>
      <c r="H1330" t="s">
        <v>895</v>
      </c>
      <c r="I1330" t="s">
        <v>34</v>
      </c>
      <c r="J1330" t="s">
        <v>600</v>
      </c>
      <c r="K1330" t="s">
        <v>348</v>
      </c>
      <c r="L1330" t="s">
        <v>606</v>
      </c>
      <c r="M1330">
        <v>0</v>
      </c>
      <c r="N1330">
        <v>0.32</v>
      </c>
      <c r="O1330" t="s">
        <v>927</v>
      </c>
    </row>
    <row r="1331" spans="1:15" hidden="1" x14ac:dyDescent="0.35">
      <c r="A1331" t="s">
        <v>920</v>
      </c>
      <c r="B1331" t="s">
        <v>4</v>
      </c>
      <c r="C1331" t="s">
        <v>3</v>
      </c>
      <c r="D1331" t="s">
        <v>728</v>
      </c>
      <c r="E1331" t="s">
        <v>618</v>
      </c>
      <c r="F1331" t="s">
        <v>597</v>
      </c>
      <c r="G1331" t="s">
        <v>731</v>
      </c>
      <c r="H1331" t="s">
        <v>898</v>
      </c>
      <c r="I1331" t="s">
        <v>130</v>
      </c>
      <c r="J1331" t="s">
        <v>294</v>
      </c>
      <c r="K1331" t="s">
        <v>348</v>
      </c>
      <c r="L1331" t="s">
        <v>606</v>
      </c>
      <c r="M1331">
        <v>0</v>
      </c>
      <c r="N1331">
        <v>0.16300000000000001</v>
      </c>
      <c r="O1331" t="s">
        <v>927</v>
      </c>
    </row>
    <row r="1332" spans="1:15" hidden="1" x14ac:dyDescent="0.35">
      <c r="A1332" t="s">
        <v>920</v>
      </c>
      <c r="B1332" t="s">
        <v>4</v>
      </c>
      <c r="C1332" t="s">
        <v>3</v>
      </c>
      <c r="D1332" t="s">
        <v>728</v>
      </c>
      <c r="E1332" t="s">
        <v>618</v>
      </c>
      <c r="F1332" t="s">
        <v>597</v>
      </c>
      <c r="G1332" t="s">
        <v>731</v>
      </c>
      <c r="H1332" t="s">
        <v>899</v>
      </c>
      <c r="I1332" t="s">
        <v>150</v>
      </c>
      <c r="J1332" t="s">
        <v>316</v>
      </c>
      <c r="K1332" t="s">
        <v>349</v>
      </c>
      <c r="L1332" t="s">
        <v>607</v>
      </c>
      <c r="M1332">
        <v>5.4900000000000001E-3</v>
      </c>
      <c r="N1332">
        <v>5.1999999999999998E-3</v>
      </c>
      <c r="O1332" t="s">
        <v>927</v>
      </c>
    </row>
    <row r="1333" spans="1:15" hidden="1" x14ac:dyDescent="0.35">
      <c r="A1333" t="s">
        <v>920</v>
      </c>
      <c r="B1333" t="s">
        <v>4</v>
      </c>
      <c r="C1333" t="s">
        <v>3</v>
      </c>
      <c r="D1333" t="s">
        <v>728</v>
      </c>
      <c r="E1333" t="s">
        <v>618</v>
      </c>
      <c r="F1333" t="s">
        <v>597</v>
      </c>
      <c r="G1333" t="s">
        <v>731</v>
      </c>
      <c r="H1333" t="s">
        <v>900</v>
      </c>
      <c r="I1333" t="s">
        <v>102</v>
      </c>
      <c r="J1333" t="s">
        <v>265</v>
      </c>
      <c r="K1333" t="s">
        <v>348</v>
      </c>
      <c r="L1333" t="s">
        <v>606</v>
      </c>
      <c r="M1333">
        <v>0</v>
      </c>
      <c r="N1333">
        <v>0.14000000000000001</v>
      </c>
      <c r="O1333" t="s">
        <v>927</v>
      </c>
    </row>
    <row r="1334" spans="1:15" hidden="1" x14ac:dyDescent="0.35">
      <c r="A1334" t="s">
        <v>920</v>
      </c>
      <c r="B1334" t="s">
        <v>4</v>
      </c>
      <c r="C1334" t="s">
        <v>3</v>
      </c>
      <c r="D1334" t="s">
        <v>728</v>
      </c>
      <c r="E1334" t="s">
        <v>618</v>
      </c>
      <c r="F1334" t="s">
        <v>597</v>
      </c>
      <c r="G1334" t="s">
        <v>731</v>
      </c>
      <c r="H1334" t="s">
        <v>901</v>
      </c>
      <c r="I1334" t="s">
        <v>90</v>
      </c>
      <c r="J1334" t="s">
        <v>252</v>
      </c>
      <c r="K1334" t="s">
        <v>348</v>
      </c>
      <c r="L1334" t="s">
        <v>606</v>
      </c>
      <c r="M1334">
        <v>0</v>
      </c>
      <c r="N1334">
        <v>6.0000000000000001E-3</v>
      </c>
      <c r="O1334" t="s">
        <v>927</v>
      </c>
    </row>
    <row r="1335" spans="1:15" hidden="1" x14ac:dyDescent="0.35">
      <c r="A1335" t="s">
        <v>921</v>
      </c>
      <c r="B1335" t="s">
        <v>587</v>
      </c>
      <c r="C1335" t="s">
        <v>586</v>
      </c>
      <c r="D1335" t="s">
        <v>728</v>
      </c>
      <c r="E1335" t="s">
        <v>618</v>
      </c>
      <c r="F1335" t="s">
        <v>596</v>
      </c>
      <c r="G1335" t="s">
        <v>729</v>
      </c>
      <c r="H1335" t="s">
        <v>730</v>
      </c>
      <c r="I1335" t="s">
        <v>20</v>
      </c>
      <c r="J1335" t="s">
        <v>189</v>
      </c>
      <c r="K1335" t="s">
        <v>348</v>
      </c>
      <c r="L1335" t="s">
        <v>606</v>
      </c>
      <c r="M1335">
        <v>0</v>
      </c>
      <c r="N1335">
        <v>0.08</v>
      </c>
      <c r="O1335" t="s">
        <v>927</v>
      </c>
    </row>
    <row r="1336" spans="1:15" hidden="1" x14ac:dyDescent="0.35">
      <c r="A1336" t="s">
        <v>921</v>
      </c>
      <c r="B1336" t="s">
        <v>587</v>
      </c>
      <c r="C1336" t="s">
        <v>586</v>
      </c>
      <c r="D1336" t="s">
        <v>728</v>
      </c>
      <c r="E1336" t="s">
        <v>618</v>
      </c>
      <c r="F1336" t="s">
        <v>597</v>
      </c>
      <c r="G1336" t="s">
        <v>731</v>
      </c>
      <c r="H1336" t="s">
        <v>732</v>
      </c>
      <c r="I1336" t="s">
        <v>80</v>
      </c>
      <c r="J1336" t="s">
        <v>242</v>
      </c>
      <c r="K1336" t="s">
        <v>348</v>
      </c>
      <c r="L1336" t="s">
        <v>606</v>
      </c>
      <c r="M1336">
        <v>0</v>
      </c>
      <c r="N1336">
        <v>8.7999999999999995E-2</v>
      </c>
      <c r="O1336" t="s">
        <v>927</v>
      </c>
    </row>
    <row r="1337" spans="1:15" hidden="1" x14ac:dyDescent="0.35">
      <c r="A1337" t="s">
        <v>921</v>
      </c>
      <c r="B1337" t="s">
        <v>587</v>
      </c>
      <c r="C1337" t="s">
        <v>586</v>
      </c>
      <c r="D1337" t="s">
        <v>728</v>
      </c>
      <c r="E1337" t="s">
        <v>618</v>
      </c>
      <c r="F1337" t="s">
        <v>597</v>
      </c>
      <c r="G1337" t="s">
        <v>731</v>
      </c>
      <c r="H1337" t="s">
        <v>733</v>
      </c>
      <c r="I1337" t="s">
        <v>734</v>
      </c>
      <c r="J1337" t="s">
        <v>317</v>
      </c>
      <c r="K1337" t="s">
        <v>348</v>
      </c>
      <c r="L1337" t="s">
        <v>606</v>
      </c>
      <c r="M1337">
        <v>0</v>
      </c>
      <c r="N1337">
        <v>8.3000000000000001E-3</v>
      </c>
      <c r="O1337" t="s">
        <v>927</v>
      </c>
    </row>
    <row r="1338" spans="1:15" hidden="1" x14ac:dyDescent="0.35">
      <c r="A1338" t="s">
        <v>921</v>
      </c>
      <c r="B1338" t="s">
        <v>587</v>
      </c>
      <c r="C1338" t="s">
        <v>586</v>
      </c>
      <c r="D1338" t="s">
        <v>728</v>
      </c>
      <c r="E1338" t="s">
        <v>618</v>
      </c>
      <c r="F1338" t="s">
        <v>596</v>
      </c>
      <c r="G1338" t="s">
        <v>729</v>
      </c>
      <c r="H1338" t="s">
        <v>735</v>
      </c>
      <c r="I1338" t="s">
        <v>174</v>
      </c>
      <c r="J1338" t="s">
        <v>342</v>
      </c>
      <c r="K1338" t="s">
        <v>349</v>
      </c>
      <c r="L1338" t="s">
        <v>607</v>
      </c>
      <c r="M1338">
        <v>0.01</v>
      </c>
      <c r="N1338">
        <v>0.04</v>
      </c>
      <c r="O1338" t="s">
        <v>927</v>
      </c>
    </row>
    <row r="1339" spans="1:15" hidden="1" x14ac:dyDescent="0.35">
      <c r="A1339" t="s">
        <v>921</v>
      </c>
      <c r="B1339" t="s">
        <v>587</v>
      </c>
      <c r="C1339" t="s">
        <v>586</v>
      </c>
      <c r="D1339" t="s">
        <v>728</v>
      </c>
      <c r="E1339" t="s">
        <v>618</v>
      </c>
      <c r="F1339" t="s">
        <v>596</v>
      </c>
      <c r="G1339" t="s">
        <v>729</v>
      </c>
      <c r="H1339" t="s">
        <v>737</v>
      </c>
      <c r="I1339" t="s">
        <v>42</v>
      </c>
      <c r="J1339" t="s">
        <v>208</v>
      </c>
      <c r="K1339" t="s">
        <v>348</v>
      </c>
      <c r="L1339" t="s">
        <v>606</v>
      </c>
      <c r="M1339">
        <v>0</v>
      </c>
      <c r="N1339">
        <v>0.04</v>
      </c>
      <c r="O1339" t="s">
        <v>927</v>
      </c>
    </row>
    <row r="1340" spans="1:15" hidden="1" x14ac:dyDescent="0.35">
      <c r="A1340" t="s">
        <v>921</v>
      </c>
      <c r="B1340" t="s">
        <v>587</v>
      </c>
      <c r="C1340" t="s">
        <v>586</v>
      </c>
      <c r="D1340" t="s">
        <v>728</v>
      </c>
      <c r="E1340" t="s">
        <v>618</v>
      </c>
      <c r="F1340" t="s">
        <v>596</v>
      </c>
      <c r="G1340" t="s">
        <v>729</v>
      </c>
      <c r="H1340" t="s">
        <v>738</v>
      </c>
      <c r="I1340" t="s">
        <v>8</v>
      </c>
      <c r="J1340" t="s">
        <v>178</v>
      </c>
      <c r="K1340" t="s">
        <v>348</v>
      </c>
      <c r="L1340" t="s">
        <v>606</v>
      </c>
      <c r="M1340">
        <v>0</v>
      </c>
      <c r="N1340">
        <v>0.04</v>
      </c>
      <c r="O1340" t="s">
        <v>927</v>
      </c>
    </row>
    <row r="1341" spans="1:15" hidden="1" x14ac:dyDescent="0.35">
      <c r="A1341" t="s">
        <v>921</v>
      </c>
      <c r="B1341" t="s">
        <v>587</v>
      </c>
      <c r="C1341" t="s">
        <v>586</v>
      </c>
      <c r="D1341" t="s">
        <v>728</v>
      </c>
      <c r="E1341" t="s">
        <v>618</v>
      </c>
      <c r="F1341" t="s">
        <v>596</v>
      </c>
      <c r="G1341" t="s">
        <v>729</v>
      </c>
      <c r="H1341" t="s">
        <v>739</v>
      </c>
      <c r="I1341" t="s">
        <v>43</v>
      </c>
      <c r="J1341" t="s">
        <v>209</v>
      </c>
      <c r="K1341" t="s">
        <v>348</v>
      </c>
      <c r="L1341" t="s">
        <v>606</v>
      </c>
      <c r="M1341">
        <v>0</v>
      </c>
      <c r="N1341">
        <v>1.6</v>
      </c>
      <c r="O1341" t="s">
        <v>927</v>
      </c>
    </row>
    <row r="1342" spans="1:15" hidden="1" x14ac:dyDescent="0.35">
      <c r="A1342" t="s">
        <v>921</v>
      </c>
      <c r="B1342" t="s">
        <v>587</v>
      </c>
      <c r="C1342" t="s">
        <v>586</v>
      </c>
      <c r="D1342" t="s">
        <v>728</v>
      </c>
      <c r="E1342" t="s">
        <v>618</v>
      </c>
      <c r="F1342" t="s">
        <v>596</v>
      </c>
      <c r="G1342" t="s">
        <v>729</v>
      </c>
      <c r="H1342" t="s">
        <v>740</v>
      </c>
      <c r="I1342" t="s">
        <v>44</v>
      </c>
      <c r="J1342" t="s">
        <v>609</v>
      </c>
      <c r="K1342" t="s">
        <v>348</v>
      </c>
      <c r="L1342" t="s">
        <v>606</v>
      </c>
      <c r="M1342">
        <v>0</v>
      </c>
      <c r="N1342">
        <v>0.04</v>
      </c>
      <c r="O1342" t="s">
        <v>927</v>
      </c>
    </row>
    <row r="1343" spans="1:15" hidden="1" x14ac:dyDescent="0.35">
      <c r="A1343" t="s">
        <v>921</v>
      </c>
      <c r="B1343" t="s">
        <v>587</v>
      </c>
      <c r="C1343" t="s">
        <v>586</v>
      </c>
      <c r="D1343" t="s">
        <v>728</v>
      </c>
      <c r="E1343" t="s">
        <v>618</v>
      </c>
      <c r="F1343" t="s">
        <v>596</v>
      </c>
      <c r="G1343" t="s">
        <v>729</v>
      </c>
      <c r="H1343" t="s">
        <v>742</v>
      </c>
      <c r="I1343" t="s">
        <v>45</v>
      </c>
      <c r="J1343" t="s">
        <v>210</v>
      </c>
      <c r="K1343" t="s">
        <v>348</v>
      </c>
      <c r="L1343" t="s">
        <v>606</v>
      </c>
      <c r="M1343">
        <v>0</v>
      </c>
      <c r="N1343">
        <v>0.04</v>
      </c>
      <c r="O1343" t="s">
        <v>927</v>
      </c>
    </row>
    <row r="1344" spans="1:15" hidden="1" x14ac:dyDescent="0.35">
      <c r="A1344" t="s">
        <v>921</v>
      </c>
      <c r="B1344" t="s">
        <v>587</v>
      </c>
      <c r="C1344" t="s">
        <v>586</v>
      </c>
      <c r="D1344" t="s">
        <v>728</v>
      </c>
      <c r="E1344" t="s">
        <v>618</v>
      </c>
      <c r="F1344" t="s">
        <v>596</v>
      </c>
      <c r="G1344" t="s">
        <v>729</v>
      </c>
      <c r="H1344" t="s">
        <v>743</v>
      </c>
      <c r="I1344" t="s">
        <v>402</v>
      </c>
      <c r="J1344" t="s">
        <v>225</v>
      </c>
      <c r="K1344" t="s">
        <v>348</v>
      </c>
      <c r="L1344" t="s">
        <v>606</v>
      </c>
      <c r="M1344">
        <v>0</v>
      </c>
      <c r="N1344">
        <v>1.6</v>
      </c>
      <c r="O1344" t="s">
        <v>927</v>
      </c>
    </row>
    <row r="1345" spans="1:15" hidden="1" x14ac:dyDescent="0.35">
      <c r="A1345" t="s">
        <v>921</v>
      </c>
      <c r="B1345" t="s">
        <v>587</v>
      </c>
      <c r="C1345" t="s">
        <v>586</v>
      </c>
      <c r="D1345" t="s">
        <v>728</v>
      </c>
      <c r="E1345" t="s">
        <v>618</v>
      </c>
      <c r="F1345" t="s">
        <v>596</v>
      </c>
      <c r="G1345" t="s">
        <v>729</v>
      </c>
      <c r="H1345" t="s">
        <v>744</v>
      </c>
      <c r="I1345" t="s">
        <v>47</v>
      </c>
      <c r="J1345" t="s">
        <v>212</v>
      </c>
      <c r="K1345" t="s">
        <v>348</v>
      </c>
      <c r="L1345" t="s">
        <v>606</v>
      </c>
      <c r="M1345">
        <v>0</v>
      </c>
      <c r="N1345">
        <v>0.4</v>
      </c>
      <c r="O1345" t="s">
        <v>927</v>
      </c>
    </row>
    <row r="1346" spans="1:15" hidden="1" x14ac:dyDescent="0.35">
      <c r="A1346" t="s">
        <v>921</v>
      </c>
      <c r="B1346" t="s">
        <v>587</v>
      </c>
      <c r="C1346" t="s">
        <v>586</v>
      </c>
      <c r="D1346" t="s">
        <v>728</v>
      </c>
      <c r="E1346" t="s">
        <v>618</v>
      </c>
      <c r="F1346" t="s">
        <v>596</v>
      </c>
      <c r="G1346" t="s">
        <v>729</v>
      </c>
      <c r="H1346" t="s">
        <v>745</v>
      </c>
      <c r="I1346" t="s">
        <v>36</v>
      </c>
      <c r="J1346" t="s">
        <v>203</v>
      </c>
      <c r="K1346" t="s">
        <v>348</v>
      </c>
      <c r="L1346" t="s">
        <v>606</v>
      </c>
      <c r="M1346">
        <v>0</v>
      </c>
      <c r="N1346">
        <v>0.32</v>
      </c>
      <c r="O1346" t="s">
        <v>927</v>
      </c>
    </row>
    <row r="1347" spans="1:15" hidden="1" x14ac:dyDescent="0.35">
      <c r="A1347" t="s">
        <v>921</v>
      </c>
      <c r="B1347" t="s">
        <v>587</v>
      </c>
      <c r="C1347" t="s">
        <v>586</v>
      </c>
      <c r="D1347" t="s">
        <v>728</v>
      </c>
      <c r="E1347" t="s">
        <v>618</v>
      </c>
      <c r="F1347" t="s">
        <v>597</v>
      </c>
      <c r="G1347" t="s">
        <v>731</v>
      </c>
      <c r="H1347" t="s">
        <v>746</v>
      </c>
      <c r="I1347" t="s">
        <v>167</v>
      </c>
      <c r="J1347" t="s">
        <v>336</v>
      </c>
      <c r="K1347" t="s">
        <v>348</v>
      </c>
      <c r="L1347" t="s">
        <v>606</v>
      </c>
      <c r="M1347">
        <v>0</v>
      </c>
      <c r="N1347">
        <v>8.199999999999999E-3</v>
      </c>
      <c r="O1347" t="s">
        <v>927</v>
      </c>
    </row>
    <row r="1348" spans="1:15" hidden="1" x14ac:dyDescent="0.35">
      <c r="A1348" t="s">
        <v>921</v>
      </c>
      <c r="B1348" t="s">
        <v>587</v>
      </c>
      <c r="C1348" t="s">
        <v>586</v>
      </c>
      <c r="D1348" t="s">
        <v>728</v>
      </c>
      <c r="E1348" t="s">
        <v>618</v>
      </c>
      <c r="F1348" t="s">
        <v>597</v>
      </c>
      <c r="G1348" t="s">
        <v>731</v>
      </c>
      <c r="H1348" t="s">
        <v>747</v>
      </c>
      <c r="I1348" t="s">
        <v>72</v>
      </c>
      <c r="J1348" t="s">
        <v>234</v>
      </c>
      <c r="K1348" t="s">
        <v>349</v>
      </c>
      <c r="L1348" t="s">
        <v>607</v>
      </c>
      <c r="M1348">
        <v>9.0200000000000002E-3</v>
      </c>
      <c r="N1348">
        <v>0.02</v>
      </c>
      <c r="O1348" t="s">
        <v>927</v>
      </c>
    </row>
    <row r="1349" spans="1:15" hidden="1" x14ac:dyDescent="0.35">
      <c r="A1349" t="s">
        <v>921</v>
      </c>
      <c r="B1349" t="s">
        <v>587</v>
      </c>
      <c r="C1349" t="s">
        <v>586</v>
      </c>
      <c r="D1349" t="s">
        <v>728</v>
      </c>
      <c r="E1349" t="s">
        <v>618</v>
      </c>
      <c r="F1349" t="s">
        <v>596</v>
      </c>
      <c r="G1349" t="s">
        <v>729</v>
      </c>
      <c r="H1349" t="s">
        <v>748</v>
      </c>
      <c r="I1349" t="s">
        <v>48</v>
      </c>
      <c r="J1349" t="s">
        <v>213</v>
      </c>
      <c r="K1349" t="s">
        <v>348</v>
      </c>
      <c r="L1349" t="s">
        <v>606</v>
      </c>
      <c r="M1349">
        <v>0</v>
      </c>
      <c r="N1349">
        <v>0.4</v>
      </c>
      <c r="O1349" t="s">
        <v>927</v>
      </c>
    </row>
    <row r="1350" spans="1:15" hidden="1" x14ac:dyDescent="0.35">
      <c r="A1350" t="s">
        <v>921</v>
      </c>
      <c r="B1350" t="s">
        <v>587</v>
      </c>
      <c r="C1350" t="s">
        <v>586</v>
      </c>
      <c r="D1350" t="s">
        <v>728</v>
      </c>
      <c r="E1350" t="s">
        <v>618</v>
      </c>
      <c r="F1350" t="s">
        <v>596</v>
      </c>
      <c r="G1350" t="s">
        <v>729</v>
      </c>
      <c r="H1350" t="s">
        <v>749</v>
      </c>
      <c r="I1350" t="s">
        <v>49</v>
      </c>
      <c r="J1350" t="s">
        <v>709</v>
      </c>
      <c r="K1350" t="s">
        <v>348</v>
      </c>
      <c r="L1350" t="s">
        <v>606</v>
      </c>
      <c r="M1350">
        <v>0</v>
      </c>
      <c r="N1350">
        <v>0.04</v>
      </c>
      <c r="O1350" t="s">
        <v>927</v>
      </c>
    </row>
    <row r="1351" spans="1:15" hidden="1" x14ac:dyDescent="0.35">
      <c r="A1351" t="s">
        <v>921</v>
      </c>
      <c r="B1351" t="s">
        <v>587</v>
      </c>
      <c r="C1351" t="s">
        <v>586</v>
      </c>
      <c r="D1351" t="s">
        <v>728</v>
      </c>
      <c r="E1351" t="s">
        <v>618</v>
      </c>
      <c r="F1351" t="s">
        <v>597</v>
      </c>
      <c r="G1351" t="s">
        <v>731</v>
      </c>
      <c r="H1351" t="s">
        <v>750</v>
      </c>
      <c r="I1351" t="s">
        <v>110</v>
      </c>
      <c r="J1351" t="s">
        <v>274</v>
      </c>
      <c r="K1351" t="s">
        <v>348</v>
      </c>
      <c r="L1351" t="s">
        <v>606</v>
      </c>
      <c r="M1351">
        <v>0</v>
      </c>
      <c r="N1351">
        <v>2.1999999999999999E-2</v>
      </c>
      <c r="O1351" t="s">
        <v>927</v>
      </c>
    </row>
    <row r="1352" spans="1:15" hidden="1" x14ac:dyDescent="0.35">
      <c r="A1352" t="s">
        <v>921</v>
      </c>
      <c r="B1352" t="s">
        <v>587</v>
      </c>
      <c r="C1352" t="s">
        <v>586</v>
      </c>
      <c r="D1352" t="s">
        <v>728</v>
      </c>
      <c r="E1352" t="s">
        <v>618</v>
      </c>
      <c r="F1352" t="s">
        <v>597</v>
      </c>
      <c r="G1352" t="s">
        <v>731</v>
      </c>
      <c r="H1352" t="s">
        <v>751</v>
      </c>
      <c r="I1352" t="s">
        <v>73</v>
      </c>
      <c r="J1352" t="s">
        <v>235</v>
      </c>
      <c r="K1352" t="s">
        <v>348</v>
      </c>
      <c r="L1352" t="s">
        <v>606</v>
      </c>
      <c r="M1352">
        <v>0</v>
      </c>
      <c r="N1352">
        <v>6.7000000000000002E-3</v>
      </c>
      <c r="O1352" t="s">
        <v>927</v>
      </c>
    </row>
    <row r="1353" spans="1:15" hidden="1" x14ac:dyDescent="0.35">
      <c r="A1353" t="s">
        <v>921</v>
      </c>
      <c r="B1353" t="s">
        <v>587</v>
      </c>
      <c r="C1353" t="s">
        <v>586</v>
      </c>
      <c r="D1353" t="s">
        <v>728</v>
      </c>
      <c r="E1353" t="s">
        <v>618</v>
      </c>
      <c r="F1353" t="s">
        <v>597</v>
      </c>
      <c r="G1353" t="s">
        <v>731</v>
      </c>
      <c r="H1353" t="s">
        <v>752</v>
      </c>
      <c r="I1353" t="s">
        <v>168</v>
      </c>
      <c r="J1353" t="s">
        <v>337</v>
      </c>
      <c r="K1353" t="s">
        <v>348</v>
      </c>
      <c r="L1353" t="s">
        <v>606</v>
      </c>
      <c r="M1353">
        <v>0</v>
      </c>
      <c r="N1353">
        <v>2.1000000000000001E-2</v>
      </c>
      <c r="O1353" t="s">
        <v>927</v>
      </c>
    </row>
    <row r="1354" spans="1:15" hidden="1" x14ac:dyDescent="0.35">
      <c r="A1354" t="s">
        <v>921</v>
      </c>
      <c r="B1354" t="s">
        <v>587</v>
      </c>
      <c r="C1354" t="s">
        <v>586</v>
      </c>
      <c r="D1354" t="s">
        <v>728</v>
      </c>
      <c r="E1354" t="s">
        <v>618</v>
      </c>
      <c r="F1354" t="s">
        <v>597</v>
      </c>
      <c r="G1354" t="s">
        <v>731</v>
      </c>
      <c r="H1354" t="s">
        <v>753</v>
      </c>
      <c r="I1354" t="s">
        <v>140</v>
      </c>
      <c r="J1354" t="s">
        <v>306</v>
      </c>
      <c r="K1354" t="s">
        <v>348</v>
      </c>
      <c r="L1354" t="s">
        <v>606</v>
      </c>
      <c r="M1354">
        <v>0</v>
      </c>
      <c r="N1354">
        <v>3.6999999999999998E-2</v>
      </c>
      <c r="O1354" t="s">
        <v>927</v>
      </c>
    </row>
    <row r="1355" spans="1:15" hidden="1" x14ac:dyDescent="0.35">
      <c r="A1355" t="s">
        <v>921</v>
      </c>
      <c r="B1355" t="s">
        <v>587</v>
      </c>
      <c r="C1355" t="s">
        <v>586</v>
      </c>
      <c r="D1355" t="s">
        <v>728</v>
      </c>
      <c r="E1355" t="s">
        <v>618</v>
      </c>
      <c r="F1355" t="s">
        <v>597</v>
      </c>
      <c r="G1355" t="s">
        <v>731</v>
      </c>
      <c r="H1355" t="s">
        <v>754</v>
      </c>
      <c r="I1355" t="s">
        <v>93</v>
      </c>
      <c r="J1355" t="s">
        <v>256</v>
      </c>
      <c r="K1355" t="s">
        <v>348</v>
      </c>
      <c r="L1355" t="s">
        <v>606</v>
      </c>
      <c r="M1355">
        <v>0</v>
      </c>
      <c r="N1355">
        <v>8.0999999999999996E-3</v>
      </c>
      <c r="O1355" t="s">
        <v>927</v>
      </c>
    </row>
    <row r="1356" spans="1:15" hidden="1" x14ac:dyDescent="0.35">
      <c r="A1356" t="s">
        <v>921</v>
      </c>
      <c r="B1356" t="s">
        <v>587</v>
      </c>
      <c r="C1356" t="s">
        <v>586</v>
      </c>
      <c r="D1356" t="s">
        <v>728</v>
      </c>
      <c r="E1356" t="s">
        <v>618</v>
      </c>
      <c r="F1356" t="s">
        <v>596</v>
      </c>
      <c r="G1356" t="s">
        <v>729</v>
      </c>
      <c r="H1356" t="s">
        <v>755</v>
      </c>
      <c r="I1356" t="s">
        <v>12</v>
      </c>
      <c r="J1356" t="s">
        <v>182</v>
      </c>
      <c r="K1356" t="s">
        <v>348</v>
      </c>
      <c r="L1356" t="s">
        <v>606</v>
      </c>
      <c r="M1356">
        <v>0</v>
      </c>
      <c r="N1356">
        <v>0.02</v>
      </c>
      <c r="O1356" t="s">
        <v>927</v>
      </c>
    </row>
    <row r="1357" spans="1:15" hidden="1" x14ac:dyDescent="0.35">
      <c r="A1357" t="s">
        <v>921</v>
      </c>
      <c r="B1357" t="s">
        <v>587</v>
      </c>
      <c r="C1357" t="s">
        <v>586</v>
      </c>
      <c r="D1357" t="s">
        <v>728</v>
      </c>
      <c r="E1357" t="s">
        <v>618</v>
      </c>
      <c r="F1357" t="s">
        <v>596</v>
      </c>
      <c r="G1357" t="s">
        <v>729</v>
      </c>
      <c r="H1357" t="s">
        <v>756</v>
      </c>
      <c r="I1357" t="s">
        <v>50</v>
      </c>
      <c r="J1357" t="s">
        <v>601</v>
      </c>
      <c r="K1357" t="s">
        <v>349</v>
      </c>
      <c r="L1357" t="s">
        <v>607</v>
      </c>
      <c r="M1357">
        <v>0.13</v>
      </c>
      <c r="N1357">
        <v>0.04</v>
      </c>
      <c r="O1357" t="s">
        <v>927</v>
      </c>
    </row>
    <row r="1358" spans="1:15" hidden="1" x14ac:dyDescent="0.35">
      <c r="A1358" t="s">
        <v>921</v>
      </c>
      <c r="B1358" t="s">
        <v>587</v>
      </c>
      <c r="C1358" t="s">
        <v>586</v>
      </c>
      <c r="D1358" t="s">
        <v>728</v>
      </c>
      <c r="E1358" t="s">
        <v>618</v>
      </c>
      <c r="F1358" t="s">
        <v>597</v>
      </c>
      <c r="G1358" t="s">
        <v>731</v>
      </c>
      <c r="H1358" t="s">
        <v>757</v>
      </c>
      <c r="I1358" t="s">
        <v>105</v>
      </c>
      <c r="J1358" t="s">
        <v>268</v>
      </c>
      <c r="K1358" t="s">
        <v>348</v>
      </c>
      <c r="L1358" t="s">
        <v>606</v>
      </c>
      <c r="M1358">
        <v>0</v>
      </c>
      <c r="N1358">
        <v>0.11600000000000001</v>
      </c>
      <c r="O1358" t="s">
        <v>927</v>
      </c>
    </row>
    <row r="1359" spans="1:15" hidden="1" x14ac:dyDescent="0.35">
      <c r="A1359" t="s">
        <v>921</v>
      </c>
      <c r="B1359" t="s">
        <v>587</v>
      </c>
      <c r="C1359" t="s">
        <v>586</v>
      </c>
      <c r="D1359" t="s">
        <v>728</v>
      </c>
      <c r="E1359" t="s">
        <v>618</v>
      </c>
      <c r="F1359" t="s">
        <v>597</v>
      </c>
      <c r="G1359" t="s">
        <v>731</v>
      </c>
      <c r="H1359" t="s">
        <v>758</v>
      </c>
      <c r="I1359" t="s">
        <v>125</v>
      </c>
      <c r="J1359" t="s">
        <v>289</v>
      </c>
      <c r="K1359" t="s">
        <v>348</v>
      </c>
      <c r="L1359" t="s">
        <v>606</v>
      </c>
      <c r="M1359">
        <v>0</v>
      </c>
      <c r="N1359">
        <v>1.2999999999999999E-2</v>
      </c>
      <c r="O1359" t="s">
        <v>927</v>
      </c>
    </row>
    <row r="1360" spans="1:15" hidden="1" x14ac:dyDescent="0.35">
      <c r="A1360" t="s">
        <v>921</v>
      </c>
      <c r="B1360" t="s">
        <v>587</v>
      </c>
      <c r="C1360" t="s">
        <v>586</v>
      </c>
      <c r="D1360" t="s">
        <v>728</v>
      </c>
      <c r="E1360" t="s">
        <v>618</v>
      </c>
      <c r="F1360" t="s">
        <v>597</v>
      </c>
      <c r="G1360" t="s">
        <v>731</v>
      </c>
      <c r="H1360" t="s">
        <v>759</v>
      </c>
      <c r="I1360" t="s">
        <v>28</v>
      </c>
      <c r="J1360" t="s">
        <v>196</v>
      </c>
      <c r="K1360" t="s">
        <v>349</v>
      </c>
      <c r="M1360">
        <v>5.8950000000000002E-2</v>
      </c>
      <c r="N1360">
        <v>1.9E-2</v>
      </c>
      <c r="O1360" t="s">
        <v>927</v>
      </c>
    </row>
    <row r="1361" spans="1:15" hidden="1" x14ac:dyDescent="0.35">
      <c r="A1361" t="s">
        <v>921</v>
      </c>
      <c r="B1361" t="s">
        <v>587</v>
      </c>
      <c r="C1361" t="s">
        <v>586</v>
      </c>
      <c r="D1361" t="s">
        <v>728</v>
      </c>
      <c r="E1361" t="s">
        <v>618</v>
      </c>
      <c r="F1361" t="s">
        <v>596</v>
      </c>
      <c r="G1361" t="s">
        <v>729</v>
      </c>
      <c r="H1361" t="s">
        <v>760</v>
      </c>
      <c r="I1361" t="s">
        <v>69</v>
      </c>
      <c r="J1361" t="s">
        <v>761</v>
      </c>
      <c r="K1361" t="s">
        <v>348</v>
      </c>
      <c r="L1361" t="s">
        <v>606</v>
      </c>
      <c r="M1361">
        <v>0</v>
      </c>
      <c r="N1361">
        <v>0.04</v>
      </c>
      <c r="O1361" t="s">
        <v>927</v>
      </c>
    </row>
    <row r="1362" spans="1:15" hidden="1" x14ac:dyDescent="0.35">
      <c r="A1362" t="s">
        <v>921</v>
      </c>
      <c r="B1362" t="s">
        <v>587</v>
      </c>
      <c r="C1362" t="s">
        <v>586</v>
      </c>
      <c r="D1362" t="s">
        <v>728</v>
      </c>
      <c r="E1362" t="s">
        <v>618</v>
      </c>
      <c r="F1362" t="s">
        <v>596</v>
      </c>
      <c r="G1362" t="s">
        <v>729</v>
      </c>
      <c r="H1362" t="s">
        <v>762</v>
      </c>
      <c r="I1362" t="s">
        <v>13</v>
      </c>
      <c r="J1362" t="s">
        <v>183</v>
      </c>
      <c r="K1362" t="s">
        <v>349</v>
      </c>
      <c r="M1362">
        <v>0.02</v>
      </c>
      <c r="N1362">
        <v>0.02</v>
      </c>
      <c r="O1362" t="s">
        <v>927</v>
      </c>
    </row>
    <row r="1363" spans="1:15" hidden="1" x14ac:dyDescent="0.35">
      <c r="A1363" t="s">
        <v>921</v>
      </c>
      <c r="B1363" t="s">
        <v>587</v>
      </c>
      <c r="C1363" t="s">
        <v>586</v>
      </c>
      <c r="D1363" t="s">
        <v>728</v>
      </c>
      <c r="E1363" t="s">
        <v>618</v>
      </c>
      <c r="F1363" t="s">
        <v>596</v>
      </c>
      <c r="G1363" t="s">
        <v>729</v>
      </c>
      <c r="H1363" t="s">
        <v>763</v>
      </c>
      <c r="I1363" t="s">
        <v>51</v>
      </c>
      <c r="J1363" t="s">
        <v>214</v>
      </c>
      <c r="K1363" t="s">
        <v>348</v>
      </c>
      <c r="L1363" t="s">
        <v>606</v>
      </c>
      <c r="M1363">
        <v>0</v>
      </c>
      <c r="N1363">
        <v>0.08</v>
      </c>
      <c r="O1363" t="s">
        <v>927</v>
      </c>
    </row>
    <row r="1364" spans="1:15" hidden="1" x14ac:dyDescent="0.35">
      <c r="A1364" t="s">
        <v>921</v>
      </c>
      <c r="B1364" t="s">
        <v>587</v>
      </c>
      <c r="C1364" t="s">
        <v>586</v>
      </c>
      <c r="D1364" t="s">
        <v>728</v>
      </c>
      <c r="E1364" t="s">
        <v>618</v>
      </c>
      <c r="F1364" t="s">
        <v>597</v>
      </c>
      <c r="G1364" t="s">
        <v>731</v>
      </c>
      <c r="H1364" t="s">
        <v>764</v>
      </c>
      <c r="I1364" t="s">
        <v>151</v>
      </c>
      <c r="J1364" t="s">
        <v>319</v>
      </c>
      <c r="K1364" t="s">
        <v>348</v>
      </c>
      <c r="L1364" t="s">
        <v>606</v>
      </c>
      <c r="M1364">
        <v>0</v>
      </c>
      <c r="N1364">
        <v>4.3999999999999997E-2</v>
      </c>
      <c r="O1364" t="s">
        <v>927</v>
      </c>
    </row>
    <row r="1365" spans="1:15" hidden="1" x14ac:dyDescent="0.35">
      <c r="A1365" t="s">
        <v>921</v>
      </c>
      <c r="B1365" t="s">
        <v>587</v>
      </c>
      <c r="C1365" t="s">
        <v>586</v>
      </c>
      <c r="D1365" t="s">
        <v>728</v>
      </c>
      <c r="E1365" t="s">
        <v>618</v>
      </c>
      <c r="F1365" t="s">
        <v>597</v>
      </c>
      <c r="G1365" t="s">
        <v>731</v>
      </c>
      <c r="H1365" t="s">
        <v>765</v>
      </c>
      <c r="I1365" t="s">
        <v>111</v>
      </c>
      <c r="J1365" t="s">
        <v>275</v>
      </c>
      <c r="K1365" t="s">
        <v>348</v>
      </c>
      <c r="L1365" t="s">
        <v>606</v>
      </c>
      <c r="M1365">
        <v>0</v>
      </c>
      <c r="N1365">
        <v>0.114</v>
      </c>
      <c r="O1365" t="s">
        <v>927</v>
      </c>
    </row>
    <row r="1366" spans="1:15" hidden="1" x14ac:dyDescent="0.35">
      <c r="A1366" t="s">
        <v>921</v>
      </c>
      <c r="B1366" t="s">
        <v>587</v>
      </c>
      <c r="C1366" t="s">
        <v>586</v>
      </c>
      <c r="D1366" t="s">
        <v>728</v>
      </c>
      <c r="E1366" t="s">
        <v>618</v>
      </c>
      <c r="F1366" t="s">
        <v>596</v>
      </c>
      <c r="G1366" t="s">
        <v>729</v>
      </c>
      <c r="H1366" t="s">
        <v>766</v>
      </c>
      <c r="I1366" t="s">
        <v>52</v>
      </c>
      <c r="J1366" t="s">
        <v>215</v>
      </c>
      <c r="K1366" t="s">
        <v>349</v>
      </c>
      <c r="L1366" t="s">
        <v>607</v>
      </c>
      <c r="M1366">
        <v>1.1000000000000001</v>
      </c>
      <c r="N1366">
        <v>4.8</v>
      </c>
      <c r="O1366" t="s">
        <v>927</v>
      </c>
    </row>
    <row r="1367" spans="1:15" hidden="1" x14ac:dyDescent="0.35">
      <c r="A1367" t="s">
        <v>921</v>
      </c>
      <c r="B1367" t="s">
        <v>587</v>
      </c>
      <c r="C1367" t="s">
        <v>586</v>
      </c>
      <c r="D1367" t="s">
        <v>728</v>
      </c>
      <c r="E1367" t="s">
        <v>618</v>
      </c>
      <c r="F1367" t="s">
        <v>596</v>
      </c>
      <c r="G1367" t="s">
        <v>729</v>
      </c>
      <c r="H1367" t="s">
        <v>767</v>
      </c>
      <c r="I1367" t="s">
        <v>39</v>
      </c>
      <c r="J1367" t="s">
        <v>205</v>
      </c>
      <c r="K1367" t="s">
        <v>348</v>
      </c>
      <c r="L1367" t="s">
        <v>606</v>
      </c>
      <c r="M1367">
        <v>0</v>
      </c>
      <c r="N1367">
        <v>3.4</v>
      </c>
      <c r="O1367" t="s">
        <v>927</v>
      </c>
    </row>
    <row r="1368" spans="1:15" hidden="1" x14ac:dyDescent="0.35">
      <c r="A1368" t="s">
        <v>921</v>
      </c>
      <c r="B1368" t="s">
        <v>587</v>
      </c>
      <c r="C1368" t="s">
        <v>586</v>
      </c>
      <c r="D1368" t="s">
        <v>728</v>
      </c>
      <c r="E1368" t="s">
        <v>618</v>
      </c>
      <c r="F1368" t="s">
        <v>596</v>
      </c>
      <c r="G1368" t="s">
        <v>729</v>
      </c>
      <c r="H1368" t="s">
        <v>769</v>
      </c>
      <c r="I1368" t="s">
        <v>10</v>
      </c>
      <c r="J1368" t="s">
        <v>180</v>
      </c>
      <c r="K1368" t="s">
        <v>348</v>
      </c>
      <c r="L1368" t="s">
        <v>606</v>
      </c>
      <c r="M1368">
        <v>0</v>
      </c>
      <c r="N1368">
        <v>0.16</v>
      </c>
      <c r="O1368" t="s">
        <v>927</v>
      </c>
    </row>
    <row r="1369" spans="1:15" hidden="1" x14ac:dyDescent="0.35">
      <c r="A1369" t="s">
        <v>921</v>
      </c>
      <c r="B1369" t="s">
        <v>587</v>
      </c>
      <c r="C1369" t="s">
        <v>586</v>
      </c>
      <c r="D1369" t="s">
        <v>728</v>
      </c>
      <c r="E1369" t="s">
        <v>618</v>
      </c>
      <c r="F1369" t="s">
        <v>597</v>
      </c>
      <c r="G1369" t="s">
        <v>731</v>
      </c>
      <c r="H1369" t="s">
        <v>770</v>
      </c>
      <c r="I1369" t="s">
        <v>74</v>
      </c>
      <c r="J1369" t="s">
        <v>236</v>
      </c>
      <c r="K1369" t="s">
        <v>349</v>
      </c>
      <c r="M1369">
        <v>8.9999999999999998E-4</v>
      </c>
      <c r="N1369">
        <v>1.7999999999999999E-2</v>
      </c>
      <c r="O1369" t="s">
        <v>927</v>
      </c>
    </row>
    <row r="1370" spans="1:15" hidden="1" x14ac:dyDescent="0.35">
      <c r="A1370" t="s">
        <v>921</v>
      </c>
      <c r="B1370" t="s">
        <v>587</v>
      </c>
      <c r="C1370" t="s">
        <v>586</v>
      </c>
      <c r="D1370" t="s">
        <v>728</v>
      </c>
      <c r="E1370" t="s">
        <v>618</v>
      </c>
      <c r="F1370" t="s">
        <v>597</v>
      </c>
      <c r="G1370" t="s">
        <v>731</v>
      </c>
      <c r="H1370" t="s">
        <v>771</v>
      </c>
      <c r="I1370" t="s">
        <v>75</v>
      </c>
      <c r="J1370" t="s">
        <v>237</v>
      </c>
      <c r="K1370" t="s">
        <v>349</v>
      </c>
      <c r="L1370" t="s">
        <v>607</v>
      </c>
      <c r="M1370">
        <v>5.8200000000000002E-2</v>
      </c>
      <c r="N1370">
        <v>9.0999999999999998E-2</v>
      </c>
      <c r="O1370" t="s">
        <v>927</v>
      </c>
    </row>
    <row r="1371" spans="1:15" hidden="1" x14ac:dyDescent="0.35">
      <c r="A1371" t="s">
        <v>921</v>
      </c>
      <c r="B1371" t="s">
        <v>587</v>
      </c>
      <c r="C1371" t="s">
        <v>586</v>
      </c>
      <c r="D1371" t="s">
        <v>728</v>
      </c>
      <c r="E1371" t="s">
        <v>618</v>
      </c>
      <c r="F1371" t="s">
        <v>596</v>
      </c>
      <c r="G1371" t="s">
        <v>729</v>
      </c>
      <c r="H1371" t="s">
        <v>772</v>
      </c>
      <c r="I1371" t="s">
        <v>54</v>
      </c>
      <c r="J1371" t="s">
        <v>217</v>
      </c>
      <c r="K1371" t="s">
        <v>349</v>
      </c>
      <c r="M1371">
        <v>0.02</v>
      </c>
      <c r="N1371">
        <v>0.08</v>
      </c>
      <c r="O1371" t="s">
        <v>927</v>
      </c>
    </row>
    <row r="1372" spans="1:15" hidden="1" x14ac:dyDescent="0.35">
      <c r="A1372" t="s">
        <v>921</v>
      </c>
      <c r="B1372" t="s">
        <v>587</v>
      </c>
      <c r="C1372" t="s">
        <v>586</v>
      </c>
      <c r="D1372" t="s">
        <v>728</v>
      </c>
      <c r="E1372" t="s">
        <v>618</v>
      </c>
      <c r="F1372" t="s">
        <v>597</v>
      </c>
      <c r="G1372" t="s">
        <v>731</v>
      </c>
      <c r="H1372" t="s">
        <v>773</v>
      </c>
      <c r="I1372" t="s">
        <v>76</v>
      </c>
      <c r="J1372" t="s">
        <v>238</v>
      </c>
      <c r="K1372" t="s">
        <v>348</v>
      </c>
      <c r="L1372" t="s">
        <v>606</v>
      </c>
      <c r="M1372">
        <v>0</v>
      </c>
      <c r="N1372">
        <v>1.0999999999999999E-2</v>
      </c>
      <c r="O1372" t="s">
        <v>927</v>
      </c>
    </row>
    <row r="1373" spans="1:15" hidden="1" x14ac:dyDescent="0.35">
      <c r="A1373" t="s">
        <v>921</v>
      </c>
      <c r="B1373" t="s">
        <v>587</v>
      </c>
      <c r="C1373" t="s">
        <v>586</v>
      </c>
      <c r="D1373" t="s">
        <v>728</v>
      </c>
      <c r="E1373" t="s">
        <v>618</v>
      </c>
      <c r="F1373" t="s">
        <v>596</v>
      </c>
      <c r="G1373" t="s">
        <v>729</v>
      </c>
      <c r="H1373" t="s">
        <v>774</v>
      </c>
      <c r="I1373" t="s">
        <v>29</v>
      </c>
      <c r="J1373" t="s">
        <v>197</v>
      </c>
      <c r="K1373" t="s">
        <v>348</v>
      </c>
      <c r="L1373" t="s">
        <v>606</v>
      </c>
      <c r="M1373">
        <v>0</v>
      </c>
      <c r="N1373">
        <v>0.06</v>
      </c>
      <c r="O1373" t="s">
        <v>927</v>
      </c>
    </row>
    <row r="1374" spans="1:15" hidden="1" x14ac:dyDescent="0.35">
      <c r="A1374" t="s">
        <v>921</v>
      </c>
      <c r="B1374" t="s">
        <v>587</v>
      </c>
      <c r="C1374" t="s">
        <v>586</v>
      </c>
      <c r="D1374" t="s">
        <v>728</v>
      </c>
      <c r="E1374" t="s">
        <v>618</v>
      </c>
      <c r="F1374" t="s">
        <v>596</v>
      </c>
      <c r="G1374" t="s">
        <v>729</v>
      </c>
      <c r="H1374" t="s">
        <v>775</v>
      </c>
      <c r="I1374" t="s">
        <v>173</v>
      </c>
      <c r="J1374" t="s">
        <v>341</v>
      </c>
      <c r="K1374" t="s">
        <v>349</v>
      </c>
      <c r="M1374">
        <v>2.3E-2</v>
      </c>
      <c r="N1374">
        <v>0.02</v>
      </c>
      <c r="O1374" t="s">
        <v>927</v>
      </c>
    </row>
    <row r="1375" spans="1:15" hidden="1" x14ac:dyDescent="0.35">
      <c r="A1375" t="s">
        <v>921</v>
      </c>
      <c r="B1375" t="s">
        <v>587</v>
      </c>
      <c r="C1375" t="s">
        <v>586</v>
      </c>
      <c r="D1375" t="s">
        <v>728</v>
      </c>
      <c r="E1375" t="s">
        <v>618</v>
      </c>
      <c r="F1375" t="s">
        <v>597</v>
      </c>
      <c r="G1375" t="s">
        <v>731</v>
      </c>
      <c r="H1375" t="s">
        <v>776</v>
      </c>
      <c r="I1375" t="s">
        <v>121</v>
      </c>
      <c r="J1375" t="s">
        <v>285</v>
      </c>
      <c r="K1375" t="s">
        <v>348</v>
      </c>
      <c r="L1375" t="s">
        <v>606</v>
      </c>
      <c r="M1375">
        <v>0</v>
      </c>
      <c r="N1375">
        <v>0.05</v>
      </c>
      <c r="O1375" t="s">
        <v>927</v>
      </c>
    </row>
    <row r="1376" spans="1:15" hidden="1" x14ac:dyDescent="0.35">
      <c r="A1376" t="s">
        <v>921</v>
      </c>
      <c r="B1376" t="s">
        <v>587</v>
      </c>
      <c r="C1376" t="s">
        <v>586</v>
      </c>
      <c r="D1376" t="s">
        <v>728</v>
      </c>
      <c r="E1376" t="s">
        <v>618</v>
      </c>
      <c r="F1376" t="s">
        <v>597</v>
      </c>
      <c r="G1376" t="s">
        <v>731</v>
      </c>
      <c r="H1376" t="s">
        <v>777</v>
      </c>
      <c r="I1376" t="s">
        <v>120</v>
      </c>
      <c r="J1376" t="s">
        <v>284</v>
      </c>
      <c r="K1376" t="s">
        <v>348</v>
      </c>
      <c r="L1376" t="s">
        <v>606</v>
      </c>
      <c r="M1376">
        <v>0</v>
      </c>
      <c r="N1376">
        <v>0.08</v>
      </c>
      <c r="O1376" t="s">
        <v>927</v>
      </c>
    </row>
    <row r="1377" spans="1:15" hidden="1" x14ac:dyDescent="0.35">
      <c r="A1377" t="s">
        <v>921</v>
      </c>
      <c r="B1377" t="s">
        <v>587</v>
      </c>
      <c r="C1377" t="s">
        <v>586</v>
      </c>
      <c r="D1377" t="s">
        <v>728</v>
      </c>
      <c r="E1377" t="s">
        <v>618</v>
      </c>
      <c r="F1377" t="s">
        <v>596</v>
      </c>
      <c r="G1377" t="s">
        <v>729</v>
      </c>
      <c r="H1377" t="s">
        <v>778</v>
      </c>
      <c r="I1377" t="s">
        <v>23</v>
      </c>
      <c r="J1377" t="s">
        <v>192</v>
      </c>
      <c r="K1377" t="s">
        <v>348</v>
      </c>
      <c r="L1377" t="s">
        <v>606</v>
      </c>
      <c r="M1377">
        <v>0</v>
      </c>
      <c r="N1377">
        <v>0.12</v>
      </c>
      <c r="O1377" t="s">
        <v>927</v>
      </c>
    </row>
    <row r="1378" spans="1:15" hidden="1" x14ac:dyDescent="0.35">
      <c r="A1378" t="s">
        <v>921</v>
      </c>
      <c r="B1378" t="s">
        <v>587</v>
      </c>
      <c r="C1378" t="s">
        <v>586</v>
      </c>
      <c r="D1378" t="s">
        <v>728</v>
      </c>
      <c r="E1378" t="s">
        <v>618</v>
      </c>
      <c r="F1378" t="s">
        <v>596</v>
      </c>
      <c r="G1378" t="s">
        <v>729</v>
      </c>
      <c r="H1378" t="s">
        <v>779</v>
      </c>
      <c r="I1378" t="s">
        <v>55</v>
      </c>
      <c r="J1378" t="s">
        <v>218</v>
      </c>
      <c r="K1378" t="s">
        <v>349</v>
      </c>
      <c r="L1378" t="s">
        <v>607</v>
      </c>
      <c r="M1378">
        <v>0.4</v>
      </c>
      <c r="N1378">
        <v>1.6</v>
      </c>
      <c r="O1378" t="s">
        <v>927</v>
      </c>
    </row>
    <row r="1379" spans="1:15" hidden="1" x14ac:dyDescent="0.35">
      <c r="A1379" t="s">
        <v>921</v>
      </c>
      <c r="B1379" t="s">
        <v>587</v>
      </c>
      <c r="C1379" t="s">
        <v>586</v>
      </c>
      <c r="D1379" t="s">
        <v>728</v>
      </c>
      <c r="E1379" t="s">
        <v>618</v>
      </c>
      <c r="F1379" t="s">
        <v>597</v>
      </c>
      <c r="G1379" t="s">
        <v>731</v>
      </c>
      <c r="H1379" t="s">
        <v>780</v>
      </c>
      <c r="I1379" t="s">
        <v>77</v>
      </c>
      <c r="J1379" t="s">
        <v>239</v>
      </c>
      <c r="K1379" t="s">
        <v>348</v>
      </c>
      <c r="L1379" t="s">
        <v>606</v>
      </c>
      <c r="M1379">
        <v>0</v>
      </c>
      <c r="N1379">
        <v>0.08</v>
      </c>
      <c r="O1379" t="s">
        <v>927</v>
      </c>
    </row>
    <row r="1380" spans="1:15" hidden="1" x14ac:dyDescent="0.35">
      <c r="A1380" t="s">
        <v>921</v>
      </c>
      <c r="B1380" t="s">
        <v>587</v>
      </c>
      <c r="C1380" t="s">
        <v>586</v>
      </c>
      <c r="D1380" t="s">
        <v>728</v>
      </c>
      <c r="E1380" t="s">
        <v>618</v>
      </c>
      <c r="F1380" t="s">
        <v>597</v>
      </c>
      <c r="G1380" t="s">
        <v>731</v>
      </c>
      <c r="H1380" t="s">
        <v>781</v>
      </c>
      <c r="I1380" t="s">
        <v>128</v>
      </c>
      <c r="J1380" t="s">
        <v>292</v>
      </c>
      <c r="K1380" t="s">
        <v>348</v>
      </c>
      <c r="L1380" t="s">
        <v>606</v>
      </c>
      <c r="M1380">
        <v>0</v>
      </c>
      <c r="N1380">
        <v>0.02</v>
      </c>
      <c r="O1380" t="s">
        <v>927</v>
      </c>
    </row>
    <row r="1381" spans="1:15" hidden="1" x14ac:dyDescent="0.35">
      <c r="A1381" t="s">
        <v>921</v>
      </c>
      <c r="B1381" t="s">
        <v>587</v>
      </c>
      <c r="C1381" t="s">
        <v>586</v>
      </c>
      <c r="D1381" t="s">
        <v>728</v>
      </c>
      <c r="E1381" t="s">
        <v>618</v>
      </c>
      <c r="F1381" t="s">
        <v>597</v>
      </c>
      <c r="G1381" t="s">
        <v>731</v>
      </c>
      <c r="H1381" t="s">
        <v>782</v>
      </c>
      <c r="I1381" t="s">
        <v>137</v>
      </c>
      <c r="J1381" t="s">
        <v>303</v>
      </c>
      <c r="K1381" t="s">
        <v>348</v>
      </c>
      <c r="L1381" t="s">
        <v>606</v>
      </c>
      <c r="M1381">
        <v>0</v>
      </c>
      <c r="N1381">
        <v>6.0999999999999999E-2</v>
      </c>
      <c r="O1381" t="s">
        <v>927</v>
      </c>
    </row>
    <row r="1382" spans="1:15" hidden="1" x14ac:dyDescent="0.35">
      <c r="A1382" t="s">
        <v>921</v>
      </c>
      <c r="B1382" t="s">
        <v>587</v>
      </c>
      <c r="C1382" t="s">
        <v>586</v>
      </c>
      <c r="D1382" t="s">
        <v>728</v>
      </c>
      <c r="E1382" t="s">
        <v>618</v>
      </c>
      <c r="F1382" t="s">
        <v>597</v>
      </c>
      <c r="G1382" t="s">
        <v>731</v>
      </c>
      <c r="H1382" t="s">
        <v>783</v>
      </c>
      <c r="I1382" t="s">
        <v>78</v>
      </c>
      <c r="J1382" t="s">
        <v>240</v>
      </c>
      <c r="K1382" t="s">
        <v>348</v>
      </c>
      <c r="L1382" t="s">
        <v>606</v>
      </c>
      <c r="M1382">
        <v>0</v>
      </c>
      <c r="N1382">
        <v>8.7999999999999995E-2</v>
      </c>
      <c r="O1382" t="s">
        <v>927</v>
      </c>
    </row>
    <row r="1383" spans="1:15" hidden="1" x14ac:dyDescent="0.35">
      <c r="A1383" t="s">
        <v>902</v>
      </c>
      <c r="B1383" t="s">
        <v>903</v>
      </c>
      <c r="C1383" t="s">
        <v>904</v>
      </c>
      <c r="D1383" t="s">
        <v>728</v>
      </c>
      <c r="E1383" t="s">
        <v>618</v>
      </c>
      <c r="F1383" t="s">
        <v>597</v>
      </c>
      <c r="G1383" t="s">
        <v>731</v>
      </c>
      <c r="H1383" t="s">
        <v>784</v>
      </c>
      <c r="I1383" t="s">
        <v>37</v>
      </c>
      <c r="J1383" t="s">
        <v>204</v>
      </c>
      <c r="K1383" t="s">
        <v>349</v>
      </c>
      <c r="M1383">
        <v>7.92E-3</v>
      </c>
      <c r="N1383">
        <v>6.4000000000000003E-3</v>
      </c>
      <c r="O1383" t="s">
        <v>927</v>
      </c>
    </row>
    <row r="1384" spans="1:15" hidden="1" x14ac:dyDescent="0.35">
      <c r="A1384" t="s">
        <v>921</v>
      </c>
      <c r="B1384" t="s">
        <v>587</v>
      </c>
      <c r="C1384" t="s">
        <v>586</v>
      </c>
      <c r="D1384" t="s">
        <v>728</v>
      </c>
      <c r="E1384" t="s">
        <v>618</v>
      </c>
      <c r="F1384" t="s">
        <v>596</v>
      </c>
      <c r="G1384" t="s">
        <v>729</v>
      </c>
      <c r="H1384" t="s">
        <v>785</v>
      </c>
      <c r="I1384" t="s">
        <v>172</v>
      </c>
      <c r="J1384" t="s">
        <v>662</v>
      </c>
      <c r="K1384" t="s">
        <v>348</v>
      </c>
      <c r="L1384" t="s">
        <v>606</v>
      </c>
      <c r="M1384">
        <v>0</v>
      </c>
      <c r="N1384">
        <v>0.04</v>
      </c>
      <c r="O1384" t="s">
        <v>927</v>
      </c>
    </row>
    <row r="1385" spans="1:15" hidden="1" x14ac:dyDescent="0.35">
      <c r="A1385" t="s">
        <v>921</v>
      </c>
      <c r="B1385" t="s">
        <v>587</v>
      </c>
      <c r="C1385" t="s">
        <v>586</v>
      </c>
      <c r="D1385" t="s">
        <v>728</v>
      </c>
      <c r="E1385" t="s">
        <v>618</v>
      </c>
      <c r="F1385" t="s">
        <v>597</v>
      </c>
      <c r="G1385" t="s">
        <v>731</v>
      </c>
      <c r="H1385" t="s">
        <v>786</v>
      </c>
      <c r="I1385" t="s">
        <v>79</v>
      </c>
      <c r="J1385" t="s">
        <v>241</v>
      </c>
      <c r="K1385" t="s">
        <v>348</v>
      </c>
      <c r="L1385" t="s">
        <v>606</v>
      </c>
      <c r="M1385">
        <v>0</v>
      </c>
      <c r="N1385">
        <v>0.03</v>
      </c>
      <c r="O1385" t="s">
        <v>927</v>
      </c>
    </row>
    <row r="1386" spans="1:15" hidden="1" x14ac:dyDescent="0.35">
      <c r="A1386" t="s">
        <v>921</v>
      </c>
      <c r="B1386" t="s">
        <v>587</v>
      </c>
      <c r="C1386" t="s">
        <v>586</v>
      </c>
      <c r="D1386" t="s">
        <v>728</v>
      </c>
      <c r="E1386" t="s">
        <v>618</v>
      </c>
      <c r="F1386" t="s">
        <v>597</v>
      </c>
      <c r="G1386" t="s">
        <v>731</v>
      </c>
      <c r="H1386" t="s">
        <v>787</v>
      </c>
      <c r="I1386" t="s">
        <v>492</v>
      </c>
      <c r="J1386" t="s">
        <v>320</v>
      </c>
      <c r="K1386" t="s">
        <v>348</v>
      </c>
      <c r="L1386" t="s">
        <v>606</v>
      </c>
      <c r="M1386">
        <v>0</v>
      </c>
      <c r="N1386">
        <v>7.0000000000000007E-2</v>
      </c>
      <c r="O1386" t="s">
        <v>927</v>
      </c>
    </row>
    <row r="1387" spans="1:15" hidden="1" x14ac:dyDescent="0.35">
      <c r="A1387" t="s">
        <v>921</v>
      </c>
      <c r="B1387" t="s">
        <v>587</v>
      </c>
      <c r="C1387" t="s">
        <v>586</v>
      </c>
      <c r="D1387" t="s">
        <v>728</v>
      </c>
      <c r="E1387" t="s">
        <v>618</v>
      </c>
      <c r="F1387" t="s">
        <v>597</v>
      </c>
      <c r="G1387" t="s">
        <v>731</v>
      </c>
      <c r="H1387" t="s">
        <v>788</v>
      </c>
      <c r="I1387" t="s">
        <v>169</v>
      </c>
      <c r="J1387" t="s">
        <v>338</v>
      </c>
      <c r="K1387" t="s">
        <v>349</v>
      </c>
      <c r="L1387" t="s">
        <v>607</v>
      </c>
      <c r="M1387">
        <v>5.96E-3</v>
      </c>
      <c r="N1387">
        <v>8.4000000000000005E-2</v>
      </c>
      <c r="O1387" t="s">
        <v>927</v>
      </c>
    </row>
    <row r="1388" spans="1:15" hidden="1" x14ac:dyDescent="0.35">
      <c r="A1388" t="s">
        <v>921</v>
      </c>
      <c r="B1388" t="s">
        <v>587</v>
      </c>
      <c r="C1388" t="s">
        <v>586</v>
      </c>
      <c r="D1388" t="s">
        <v>728</v>
      </c>
      <c r="E1388" t="s">
        <v>618</v>
      </c>
      <c r="F1388" t="s">
        <v>597</v>
      </c>
      <c r="G1388" t="s">
        <v>731</v>
      </c>
      <c r="H1388" t="s">
        <v>789</v>
      </c>
      <c r="I1388" t="s">
        <v>98</v>
      </c>
      <c r="J1388" t="s">
        <v>261</v>
      </c>
      <c r="K1388" t="s">
        <v>349</v>
      </c>
      <c r="M1388">
        <v>2.1199999999999999E-3</v>
      </c>
      <c r="N1388">
        <v>8.199999999999999E-3</v>
      </c>
      <c r="O1388" t="s">
        <v>927</v>
      </c>
    </row>
    <row r="1389" spans="1:15" hidden="1" x14ac:dyDescent="0.35">
      <c r="A1389" t="s">
        <v>921</v>
      </c>
      <c r="B1389" t="s">
        <v>587</v>
      </c>
      <c r="C1389" t="s">
        <v>586</v>
      </c>
      <c r="D1389" t="s">
        <v>728</v>
      </c>
      <c r="E1389" t="s">
        <v>618</v>
      </c>
      <c r="F1389" t="s">
        <v>596</v>
      </c>
      <c r="G1389" t="s">
        <v>729</v>
      </c>
      <c r="H1389" t="s">
        <v>768</v>
      </c>
      <c r="I1389" t="s">
        <v>26</v>
      </c>
      <c r="J1389" t="s">
        <v>661</v>
      </c>
      <c r="K1389" t="s">
        <v>348</v>
      </c>
      <c r="L1389" t="s">
        <v>606</v>
      </c>
      <c r="M1389">
        <v>0</v>
      </c>
      <c r="N1389">
        <v>147</v>
      </c>
      <c r="O1389" t="s">
        <v>927</v>
      </c>
    </row>
    <row r="1390" spans="1:15" hidden="1" x14ac:dyDescent="0.35">
      <c r="A1390" t="s">
        <v>921</v>
      </c>
      <c r="B1390" t="s">
        <v>587</v>
      </c>
      <c r="C1390" t="s">
        <v>586</v>
      </c>
      <c r="D1390" t="s">
        <v>728</v>
      </c>
      <c r="E1390" t="s">
        <v>618</v>
      </c>
      <c r="F1390" t="s">
        <v>597</v>
      </c>
      <c r="G1390" t="s">
        <v>731</v>
      </c>
      <c r="H1390" t="s">
        <v>790</v>
      </c>
      <c r="I1390" t="s">
        <v>122</v>
      </c>
      <c r="J1390" t="s">
        <v>286</v>
      </c>
      <c r="K1390" t="s">
        <v>348</v>
      </c>
      <c r="L1390" t="s">
        <v>606</v>
      </c>
      <c r="M1390">
        <v>0</v>
      </c>
      <c r="N1390">
        <v>4.0000000000000001E-3</v>
      </c>
      <c r="O1390" t="s">
        <v>927</v>
      </c>
    </row>
    <row r="1391" spans="1:15" hidden="1" x14ac:dyDescent="0.35">
      <c r="A1391" t="s">
        <v>921</v>
      </c>
      <c r="B1391" t="s">
        <v>587</v>
      </c>
      <c r="C1391" t="s">
        <v>586</v>
      </c>
      <c r="D1391" t="s">
        <v>728</v>
      </c>
      <c r="E1391" t="s">
        <v>618</v>
      </c>
      <c r="F1391" t="s">
        <v>596</v>
      </c>
      <c r="G1391" t="s">
        <v>729</v>
      </c>
      <c r="H1391" t="s">
        <v>791</v>
      </c>
      <c r="I1391" t="s">
        <v>27</v>
      </c>
      <c r="J1391" t="s">
        <v>195</v>
      </c>
      <c r="K1391" t="s">
        <v>348</v>
      </c>
      <c r="L1391" t="s">
        <v>606</v>
      </c>
      <c r="M1391">
        <v>0</v>
      </c>
      <c r="N1391">
        <v>0.32</v>
      </c>
      <c r="O1391" t="s">
        <v>927</v>
      </c>
    </row>
    <row r="1392" spans="1:15" hidden="1" x14ac:dyDescent="0.35">
      <c r="A1392" t="s">
        <v>921</v>
      </c>
      <c r="B1392" t="s">
        <v>587</v>
      </c>
      <c r="C1392" t="s">
        <v>586</v>
      </c>
      <c r="D1392" t="s">
        <v>728</v>
      </c>
      <c r="E1392" t="s">
        <v>618</v>
      </c>
      <c r="F1392" t="s">
        <v>596</v>
      </c>
      <c r="G1392" t="s">
        <v>729</v>
      </c>
      <c r="H1392" t="s">
        <v>792</v>
      </c>
      <c r="I1392" t="s">
        <v>9</v>
      </c>
      <c r="J1392" t="s">
        <v>179</v>
      </c>
      <c r="K1392" t="s">
        <v>348</v>
      </c>
      <c r="L1392" t="s">
        <v>606</v>
      </c>
      <c r="M1392">
        <v>0</v>
      </c>
      <c r="N1392">
        <v>0.08</v>
      </c>
      <c r="O1392" t="s">
        <v>927</v>
      </c>
    </row>
    <row r="1393" spans="1:15" hidden="1" x14ac:dyDescent="0.35">
      <c r="A1393" t="s">
        <v>921</v>
      </c>
      <c r="B1393" t="s">
        <v>587</v>
      </c>
      <c r="C1393" t="s">
        <v>586</v>
      </c>
      <c r="D1393" t="s">
        <v>728</v>
      </c>
      <c r="E1393" t="s">
        <v>618</v>
      </c>
      <c r="F1393" t="s">
        <v>596</v>
      </c>
      <c r="G1393" t="s">
        <v>729</v>
      </c>
      <c r="H1393" t="s">
        <v>793</v>
      </c>
      <c r="I1393" t="s">
        <v>14</v>
      </c>
      <c r="J1393" t="s">
        <v>184</v>
      </c>
      <c r="K1393" t="s">
        <v>348</v>
      </c>
      <c r="L1393" t="s">
        <v>606</v>
      </c>
      <c r="M1393">
        <v>0</v>
      </c>
      <c r="N1393">
        <v>0.4</v>
      </c>
      <c r="O1393" t="s">
        <v>927</v>
      </c>
    </row>
    <row r="1394" spans="1:15" hidden="1" x14ac:dyDescent="0.35">
      <c r="A1394" t="s">
        <v>921</v>
      </c>
      <c r="B1394" t="s">
        <v>587</v>
      </c>
      <c r="C1394" t="s">
        <v>586</v>
      </c>
      <c r="D1394" t="s">
        <v>728</v>
      </c>
      <c r="E1394" t="s">
        <v>618</v>
      </c>
      <c r="F1394" t="s">
        <v>597</v>
      </c>
      <c r="G1394" t="s">
        <v>731</v>
      </c>
      <c r="H1394" t="s">
        <v>794</v>
      </c>
      <c r="I1394" t="s">
        <v>138</v>
      </c>
      <c r="J1394" t="s">
        <v>304</v>
      </c>
      <c r="K1394" t="s">
        <v>348</v>
      </c>
      <c r="L1394" t="s">
        <v>606</v>
      </c>
      <c r="M1394">
        <v>0</v>
      </c>
      <c r="N1394">
        <v>0.01</v>
      </c>
      <c r="O1394" t="s">
        <v>927</v>
      </c>
    </row>
    <row r="1395" spans="1:15" hidden="1" x14ac:dyDescent="0.35">
      <c r="A1395" t="s">
        <v>921</v>
      </c>
      <c r="B1395" t="s">
        <v>587</v>
      </c>
      <c r="C1395" t="s">
        <v>586</v>
      </c>
      <c r="D1395" t="s">
        <v>728</v>
      </c>
      <c r="E1395" t="s">
        <v>618</v>
      </c>
      <c r="F1395" t="s">
        <v>597</v>
      </c>
      <c r="G1395" t="s">
        <v>731</v>
      </c>
      <c r="H1395" t="s">
        <v>795</v>
      </c>
      <c r="I1395" t="s">
        <v>81</v>
      </c>
      <c r="J1395" t="s">
        <v>243</v>
      </c>
      <c r="K1395" t="s">
        <v>348</v>
      </c>
      <c r="L1395" t="s">
        <v>606</v>
      </c>
      <c r="M1395">
        <v>0</v>
      </c>
      <c r="N1395">
        <v>1.9E-2</v>
      </c>
      <c r="O1395" t="s">
        <v>927</v>
      </c>
    </row>
    <row r="1396" spans="1:15" hidden="1" x14ac:dyDescent="0.35">
      <c r="A1396" t="s">
        <v>921</v>
      </c>
      <c r="B1396" t="s">
        <v>587</v>
      </c>
      <c r="C1396" t="s">
        <v>586</v>
      </c>
      <c r="D1396" t="s">
        <v>728</v>
      </c>
      <c r="E1396" t="s">
        <v>618</v>
      </c>
      <c r="F1396" t="s">
        <v>596</v>
      </c>
      <c r="G1396" t="s">
        <v>729</v>
      </c>
      <c r="H1396" t="s">
        <v>796</v>
      </c>
      <c r="I1396" t="s">
        <v>56</v>
      </c>
      <c r="J1396" t="s">
        <v>219</v>
      </c>
      <c r="K1396" t="s">
        <v>348</v>
      </c>
      <c r="L1396" t="s">
        <v>606</v>
      </c>
      <c r="M1396">
        <v>0</v>
      </c>
      <c r="N1396">
        <v>0.16</v>
      </c>
      <c r="O1396" t="s">
        <v>927</v>
      </c>
    </row>
    <row r="1397" spans="1:15" hidden="1" x14ac:dyDescent="0.35">
      <c r="A1397" t="s">
        <v>921</v>
      </c>
      <c r="B1397" t="s">
        <v>587</v>
      </c>
      <c r="C1397" t="s">
        <v>586</v>
      </c>
      <c r="D1397" t="s">
        <v>728</v>
      </c>
      <c r="E1397" t="s">
        <v>618</v>
      </c>
      <c r="F1397" t="s">
        <v>597</v>
      </c>
      <c r="G1397" t="s">
        <v>731</v>
      </c>
      <c r="H1397" t="s">
        <v>797</v>
      </c>
      <c r="I1397" t="s">
        <v>82</v>
      </c>
      <c r="J1397" t="s">
        <v>244</v>
      </c>
      <c r="K1397" t="s">
        <v>348</v>
      </c>
      <c r="L1397" t="s">
        <v>606</v>
      </c>
      <c r="M1397">
        <v>0</v>
      </c>
      <c r="N1397">
        <v>3.6999999999999998E-2</v>
      </c>
      <c r="O1397" t="s">
        <v>927</v>
      </c>
    </row>
    <row r="1398" spans="1:15" hidden="1" x14ac:dyDescent="0.35">
      <c r="A1398" t="s">
        <v>921</v>
      </c>
      <c r="B1398" t="s">
        <v>587</v>
      </c>
      <c r="C1398" t="s">
        <v>586</v>
      </c>
      <c r="D1398" t="s">
        <v>728</v>
      </c>
      <c r="E1398" t="s">
        <v>618</v>
      </c>
      <c r="F1398" t="s">
        <v>597</v>
      </c>
      <c r="G1398" t="s">
        <v>731</v>
      </c>
      <c r="H1398" t="s">
        <v>798</v>
      </c>
      <c r="I1398" t="s">
        <v>83</v>
      </c>
      <c r="J1398" t="s">
        <v>245</v>
      </c>
      <c r="K1398" t="s">
        <v>348</v>
      </c>
      <c r="L1398" t="s">
        <v>606</v>
      </c>
      <c r="M1398">
        <v>0</v>
      </c>
      <c r="N1398">
        <v>0.08</v>
      </c>
      <c r="O1398" t="s">
        <v>927</v>
      </c>
    </row>
    <row r="1399" spans="1:15" hidden="1" x14ac:dyDescent="0.35">
      <c r="A1399" t="s">
        <v>921</v>
      </c>
      <c r="B1399" t="s">
        <v>587</v>
      </c>
      <c r="C1399" t="s">
        <v>586</v>
      </c>
      <c r="D1399" t="s">
        <v>728</v>
      </c>
      <c r="E1399" t="s">
        <v>618</v>
      </c>
      <c r="F1399" t="s">
        <v>597</v>
      </c>
      <c r="G1399" t="s">
        <v>731</v>
      </c>
      <c r="H1399" t="s">
        <v>799</v>
      </c>
      <c r="I1399" t="s">
        <v>112</v>
      </c>
      <c r="J1399" t="s">
        <v>276</v>
      </c>
      <c r="K1399" t="s">
        <v>348</v>
      </c>
      <c r="L1399" t="s">
        <v>606</v>
      </c>
      <c r="M1399">
        <v>0</v>
      </c>
      <c r="N1399">
        <v>0.20499999999999999</v>
      </c>
      <c r="O1399" t="s">
        <v>927</v>
      </c>
    </row>
    <row r="1400" spans="1:15" hidden="1" x14ac:dyDescent="0.35">
      <c r="A1400" t="s">
        <v>921</v>
      </c>
      <c r="B1400" t="s">
        <v>587</v>
      </c>
      <c r="C1400" t="s">
        <v>586</v>
      </c>
      <c r="D1400" t="s">
        <v>728</v>
      </c>
      <c r="E1400" t="s">
        <v>618</v>
      </c>
      <c r="F1400" t="s">
        <v>597</v>
      </c>
      <c r="G1400" t="s">
        <v>731</v>
      </c>
      <c r="H1400" t="s">
        <v>800</v>
      </c>
      <c r="I1400" t="s">
        <v>161</v>
      </c>
      <c r="J1400" t="s">
        <v>330</v>
      </c>
      <c r="K1400" t="s">
        <v>348</v>
      </c>
      <c r="L1400" t="s">
        <v>606</v>
      </c>
      <c r="M1400">
        <v>0</v>
      </c>
      <c r="N1400">
        <v>1.2999999999999999E-2</v>
      </c>
      <c r="O1400" t="s">
        <v>927</v>
      </c>
    </row>
    <row r="1401" spans="1:15" hidden="1" x14ac:dyDescent="0.35">
      <c r="A1401" t="s">
        <v>921</v>
      </c>
      <c r="B1401" t="s">
        <v>587</v>
      </c>
      <c r="C1401" t="s">
        <v>586</v>
      </c>
      <c r="D1401" t="s">
        <v>728</v>
      </c>
      <c r="E1401" t="s">
        <v>618</v>
      </c>
      <c r="F1401" t="s">
        <v>597</v>
      </c>
      <c r="G1401" t="s">
        <v>731</v>
      </c>
      <c r="H1401" t="s">
        <v>801</v>
      </c>
      <c r="I1401" t="s">
        <v>152</v>
      </c>
      <c r="J1401" t="s">
        <v>321</v>
      </c>
      <c r="K1401" t="s">
        <v>348</v>
      </c>
      <c r="L1401" t="s">
        <v>606</v>
      </c>
      <c r="M1401">
        <v>0</v>
      </c>
      <c r="N1401">
        <v>3.4000000000000002E-2</v>
      </c>
      <c r="O1401" t="s">
        <v>927</v>
      </c>
    </row>
    <row r="1402" spans="1:15" hidden="1" x14ac:dyDescent="0.35">
      <c r="A1402" t="s">
        <v>921</v>
      </c>
      <c r="B1402" t="s">
        <v>587</v>
      </c>
      <c r="C1402" t="s">
        <v>586</v>
      </c>
      <c r="D1402" t="s">
        <v>728</v>
      </c>
      <c r="E1402" t="s">
        <v>618</v>
      </c>
      <c r="F1402" t="s">
        <v>597</v>
      </c>
      <c r="G1402" t="s">
        <v>731</v>
      </c>
      <c r="H1402" t="s">
        <v>802</v>
      </c>
      <c r="I1402" t="s">
        <v>114</v>
      </c>
      <c r="J1402" t="s">
        <v>278</v>
      </c>
      <c r="K1402" t="s">
        <v>348</v>
      </c>
      <c r="L1402" t="s">
        <v>606</v>
      </c>
      <c r="M1402">
        <v>0</v>
      </c>
      <c r="N1402">
        <v>1.4E-2</v>
      </c>
      <c r="O1402" t="s">
        <v>927</v>
      </c>
    </row>
    <row r="1403" spans="1:15" hidden="1" x14ac:dyDescent="0.35">
      <c r="A1403" t="s">
        <v>921</v>
      </c>
      <c r="B1403" t="s">
        <v>587</v>
      </c>
      <c r="C1403" t="s">
        <v>586</v>
      </c>
      <c r="D1403" t="s">
        <v>728</v>
      </c>
      <c r="E1403" t="s">
        <v>618</v>
      </c>
      <c r="F1403" t="s">
        <v>597</v>
      </c>
      <c r="G1403" t="s">
        <v>731</v>
      </c>
      <c r="H1403" t="s">
        <v>803</v>
      </c>
      <c r="I1403" t="s">
        <v>132</v>
      </c>
      <c r="J1403" t="s">
        <v>296</v>
      </c>
      <c r="K1403" t="s">
        <v>349</v>
      </c>
      <c r="M1403">
        <v>1.14E-2</v>
      </c>
      <c r="N1403">
        <v>9.6000000000000002E-2</v>
      </c>
      <c r="O1403" t="s">
        <v>927</v>
      </c>
    </row>
    <row r="1404" spans="1:15" hidden="1" x14ac:dyDescent="0.35">
      <c r="A1404" t="s">
        <v>921</v>
      </c>
      <c r="B1404" t="s">
        <v>587</v>
      </c>
      <c r="C1404" t="s">
        <v>586</v>
      </c>
      <c r="D1404" t="s">
        <v>728</v>
      </c>
      <c r="E1404" t="s">
        <v>618</v>
      </c>
      <c r="F1404" t="s">
        <v>597</v>
      </c>
      <c r="G1404" t="s">
        <v>731</v>
      </c>
      <c r="H1404" t="s">
        <v>804</v>
      </c>
      <c r="I1404" t="s">
        <v>106</v>
      </c>
      <c r="J1404" t="s">
        <v>269</v>
      </c>
      <c r="K1404" t="s">
        <v>348</v>
      </c>
      <c r="L1404" t="s">
        <v>606</v>
      </c>
      <c r="M1404">
        <v>0</v>
      </c>
      <c r="N1404">
        <v>7.0999999999999994E-2</v>
      </c>
      <c r="O1404" t="s">
        <v>927</v>
      </c>
    </row>
    <row r="1405" spans="1:15" hidden="1" x14ac:dyDescent="0.35">
      <c r="A1405" t="s">
        <v>921</v>
      </c>
      <c r="B1405" t="s">
        <v>587</v>
      </c>
      <c r="C1405" t="s">
        <v>586</v>
      </c>
      <c r="D1405" t="s">
        <v>728</v>
      </c>
      <c r="E1405" t="s">
        <v>618</v>
      </c>
      <c r="F1405" t="s">
        <v>596</v>
      </c>
      <c r="G1405" t="s">
        <v>729</v>
      </c>
      <c r="H1405" t="s">
        <v>805</v>
      </c>
      <c r="I1405" t="s">
        <v>15</v>
      </c>
      <c r="J1405" t="s">
        <v>185</v>
      </c>
      <c r="K1405" t="s">
        <v>349</v>
      </c>
      <c r="M1405">
        <v>0.08</v>
      </c>
      <c r="N1405">
        <v>0.02</v>
      </c>
      <c r="O1405" t="s">
        <v>927</v>
      </c>
    </row>
    <row r="1406" spans="1:15" hidden="1" x14ac:dyDescent="0.35">
      <c r="A1406" t="s">
        <v>921</v>
      </c>
      <c r="B1406" t="s">
        <v>587</v>
      </c>
      <c r="C1406" t="s">
        <v>586</v>
      </c>
      <c r="D1406" t="s">
        <v>728</v>
      </c>
      <c r="E1406" t="s">
        <v>618</v>
      </c>
      <c r="F1406" t="s">
        <v>597</v>
      </c>
      <c r="G1406" t="s">
        <v>731</v>
      </c>
      <c r="H1406" t="s">
        <v>806</v>
      </c>
      <c r="I1406" t="s">
        <v>84</v>
      </c>
      <c r="J1406" t="s">
        <v>246</v>
      </c>
      <c r="K1406" t="s">
        <v>348</v>
      </c>
      <c r="L1406" t="s">
        <v>606</v>
      </c>
      <c r="M1406">
        <v>0</v>
      </c>
      <c r="N1406">
        <v>2.7E-2</v>
      </c>
      <c r="O1406" t="s">
        <v>927</v>
      </c>
    </row>
    <row r="1407" spans="1:15" hidden="1" x14ac:dyDescent="0.35">
      <c r="A1407" t="s">
        <v>921</v>
      </c>
      <c r="B1407" t="s">
        <v>587</v>
      </c>
      <c r="C1407" t="s">
        <v>586</v>
      </c>
      <c r="D1407" t="s">
        <v>728</v>
      </c>
      <c r="E1407" t="s">
        <v>618</v>
      </c>
      <c r="F1407" t="s">
        <v>597</v>
      </c>
      <c r="G1407" t="s">
        <v>731</v>
      </c>
      <c r="H1407" t="s">
        <v>807</v>
      </c>
      <c r="I1407" t="s">
        <v>146</v>
      </c>
      <c r="J1407" t="s">
        <v>312</v>
      </c>
      <c r="K1407" t="s">
        <v>348</v>
      </c>
      <c r="L1407" t="s">
        <v>606</v>
      </c>
      <c r="M1407">
        <v>0</v>
      </c>
      <c r="N1407">
        <v>4.5999999999999999E-3</v>
      </c>
      <c r="O1407" t="s">
        <v>927</v>
      </c>
    </row>
    <row r="1408" spans="1:15" hidden="1" x14ac:dyDescent="0.35">
      <c r="A1408" t="s">
        <v>921</v>
      </c>
      <c r="B1408" t="s">
        <v>587</v>
      </c>
      <c r="C1408" t="s">
        <v>586</v>
      </c>
      <c r="D1408" t="s">
        <v>728</v>
      </c>
      <c r="E1408" t="s">
        <v>618</v>
      </c>
      <c r="F1408" t="s">
        <v>597</v>
      </c>
      <c r="G1408" t="s">
        <v>731</v>
      </c>
      <c r="H1408" t="s">
        <v>808</v>
      </c>
      <c r="I1408" t="s">
        <v>139</v>
      </c>
      <c r="J1408" t="s">
        <v>305</v>
      </c>
      <c r="K1408" t="s">
        <v>348</v>
      </c>
      <c r="L1408" t="s">
        <v>606</v>
      </c>
      <c r="M1408">
        <v>0</v>
      </c>
      <c r="N1408">
        <v>0.08</v>
      </c>
      <c r="O1408" t="s">
        <v>927</v>
      </c>
    </row>
    <row r="1409" spans="1:15" hidden="1" x14ac:dyDescent="0.35">
      <c r="A1409" t="s">
        <v>921</v>
      </c>
      <c r="B1409" t="s">
        <v>587</v>
      </c>
      <c r="C1409" t="s">
        <v>586</v>
      </c>
      <c r="D1409" t="s">
        <v>728</v>
      </c>
      <c r="E1409" t="s">
        <v>618</v>
      </c>
      <c r="F1409" t="s">
        <v>597</v>
      </c>
      <c r="G1409" t="s">
        <v>731</v>
      </c>
      <c r="H1409" t="s">
        <v>810</v>
      </c>
      <c r="I1409" t="s">
        <v>153</v>
      </c>
      <c r="J1409" t="s">
        <v>322</v>
      </c>
      <c r="K1409" t="s">
        <v>348</v>
      </c>
      <c r="L1409" t="s">
        <v>606</v>
      </c>
      <c r="M1409">
        <v>0</v>
      </c>
      <c r="N1409">
        <v>0.08</v>
      </c>
      <c r="O1409" t="s">
        <v>927</v>
      </c>
    </row>
    <row r="1410" spans="1:15" hidden="1" x14ac:dyDescent="0.35">
      <c r="A1410" t="s">
        <v>921</v>
      </c>
      <c r="B1410" t="s">
        <v>587</v>
      </c>
      <c r="C1410" t="s">
        <v>586</v>
      </c>
      <c r="D1410" t="s">
        <v>728</v>
      </c>
      <c r="E1410" t="s">
        <v>618</v>
      </c>
      <c r="F1410" t="s">
        <v>597</v>
      </c>
      <c r="G1410" t="s">
        <v>731</v>
      </c>
      <c r="H1410" t="s">
        <v>811</v>
      </c>
      <c r="I1410" t="s">
        <v>154</v>
      </c>
      <c r="J1410" t="s">
        <v>323</v>
      </c>
      <c r="K1410" t="s">
        <v>348</v>
      </c>
      <c r="L1410" t="s">
        <v>606</v>
      </c>
      <c r="M1410">
        <v>0</v>
      </c>
      <c r="N1410">
        <v>5.8000000000000003E-2</v>
      </c>
      <c r="O1410" t="s">
        <v>927</v>
      </c>
    </row>
    <row r="1411" spans="1:15" hidden="1" x14ac:dyDescent="0.35">
      <c r="A1411" t="s">
        <v>921</v>
      </c>
      <c r="B1411" t="s">
        <v>587</v>
      </c>
      <c r="C1411" t="s">
        <v>586</v>
      </c>
      <c r="D1411" t="s">
        <v>728</v>
      </c>
      <c r="E1411" t="s">
        <v>618</v>
      </c>
      <c r="F1411" t="s">
        <v>596</v>
      </c>
      <c r="G1411" t="s">
        <v>729</v>
      </c>
      <c r="H1411" t="s">
        <v>809</v>
      </c>
      <c r="I1411" t="s">
        <v>57</v>
      </c>
      <c r="J1411" t="s">
        <v>602</v>
      </c>
      <c r="K1411" t="s">
        <v>349</v>
      </c>
      <c r="M1411">
        <v>0.02</v>
      </c>
      <c r="N1411">
        <v>0.04</v>
      </c>
      <c r="O1411" t="s">
        <v>927</v>
      </c>
    </row>
    <row r="1412" spans="1:15" hidden="1" x14ac:dyDescent="0.35">
      <c r="A1412" t="s">
        <v>921</v>
      </c>
      <c r="B1412" t="s">
        <v>587</v>
      </c>
      <c r="C1412" t="s">
        <v>586</v>
      </c>
      <c r="D1412" t="s">
        <v>728</v>
      </c>
      <c r="E1412" t="s">
        <v>618</v>
      </c>
      <c r="F1412" t="s">
        <v>597</v>
      </c>
      <c r="G1412" t="s">
        <v>731</v>
      </c>
      <c r="H1412" t="s">
        <v>812</v>
      </c>
      <c r="I1412" t="s">
        <v>129</v>
      </c>
      <c r="J1412" t="s">
        <v>293</v>
      </c>
      <c r="K1412" t="s">
        <v>348</v>
      </c>
      <c r="L1412" t="s">
        <v>606</v>
      </c>
      <c r="M1412">
        <v>0</v>
      </c>
      <c r="N1412">
        <v>0.02</v>
      </c>
      <c r="O1412" t="s">
        <v>927</v>
      </c>
    </row>
    <row r="1413" spans="1:15" hidden="1" x14ac:dyDescent="0.35">
      <c r="A1413" t="s">
        <v>921</v>
      </c>
      <c r="B1413" t="s">
        <v>587</v>
      </c>
      <c r="C1413" t="s">
        <v>586</v>
      </c>
      <c r="D1413" t="s">
        <v>728</v>
      </c>
      <c r="E1413" t="s">
        <v>618</v>
      </c>
      <c r="F1413" t="s">
        <v>597</v>
      </c>
      <c r="G1413" t="s">
        <v>731</v>
      </c>
      <c r="H1413" t="s">
        <v>813</v>
      </c>
      <c r="I1413" t="s">
        <v>92</v>
      </c>
      <c r="J1413" t="s">
        <v>254</v>
      </c>
      <c r="K1413" t="s">
        <v>348</v>
      </c>
      <c r="L1413" t="s">
        <v>606</v>
      </c>
      <c r="M1413">
        <v>0</v>
      </c>
      <c r="N1413">
        <v>0.14699999999999999</v>
      </c>
      <c r="O1413" t="s">
        <v>927</v>
      </c>
    </row>
    <row r="1414" spans="1:15" hidden="1" x14ac:dyDescent="0.35">
      <c r="A1414" t="s">
        <v>921</v>
      </c>
      <c r="B1414" t="s">
        <v>587</v>
      </c>
      <c r="C1414" t="s">
        <v>586</v>
      </c>
      <c r="D1414" t="s">
        <v>728</v>
      </c>
      <c r="E1414" t="s">
        <v>618</v>
      </c>
      <c r="F1414" t="s">
        <v>597</v>
      </c>
      <c r="G1414" t="s">
        <v>731</v>
      </c>
      <c r="H1414" t="s">
        <v>814</v>
      </c>
      <c r="I1414" t="s">
        <v>155</v>
      </c>
      <c r="J1414" t="s">
        <v>324</v>
      </c>
      <c r="K1414" t="s">
        <v>348</v>
      </c>
      <c r="L1414" t="s">
        <v>606</v>
      </c>
      <c r="M1414">
        <v>0</v>
      </c>
      <c r="N1414">
        <v>7.4000000000000003E-3</v>
      </c>
      <c r="O1414" t="s">
        <v>927</v>
      </c>
    </row>
    <row r="1415" spans="1:15" hidden="1" x14ac:dyDescent="0.35">
      <c r="A1415" t="s">
        <v>921</v>
      </c>
      <c r="B1415" t="s">
        <v>587</v>
      </c>
      <c r="C1415" t="s">
        <v>586</v>
      </c>
      <c r="D1415" t="s">
        <v>728</v>
      </c>
      <c r="E1415" t="s">
        <v>618</v>
      </c>
      <c r="F1415" t="s">
        <v>597</v>
      </c>
      <c r="G1415" t="s">
        <v>731</v>
      </c>
      <c r="H1415" t="s">
        <v>815</v>
      </c>
      <c r="I1415" t="s">
        <v>108</v>
      </c>
      <c r="J1415" t="s">
        <v>272</v>
      </c>
      <c r="K1415" t="s">
        <v>348</v>
      </c>
      <c r="L1415" t="s">
        <v>606</v>
      </c>
      <c r="M1415">
        <v>0</v>
      </c>
      <c r="N1415">
        <v>0.14499999999999999</v>
      </c>
      <c r="O1415" t="s">
        <v>927</v>
      </c>
    </row>
    <row r="1416" spans="1:15" hidden="1" x14ac:dyDescent="0.35">
      <c r="A1416" t="s">
        <v>921</v>
      </c>
      <c r="B1416" t="s">
        <v>587</v>
      </c>
      <c r="C1416" t="s">
        <v>586</v>
      </c>
      <c r="D1416" t="s">
        <v>728</v>
      </c>
      <c r="E1416" t="s">
        <v>618</v>
      </c>
      <c r="F1416" t="s">
        <v>596</v>
      </c>
      <c r="G1416" t="s">
        <v>729</v>
      </c>
      <c r="H1416" t="s">
        <v>816</v>
      </c>
      <c r="I1416" t="s">
        <v>58</v>
      </c>
      <c r="J1416" t="s">
        <v>220</v>
      </c>
      <c r="K1416" t="s">
        <v>348</v>
      </c>
      <c r="L1416" t="s">
        <v>606</v>
      </c>
      <c r="M1416">
        <v>0</v>
      </c>
      <c r="N1416">
        <v>0.04</v>
      </c>
      <c r="O1416" t="s">
        <v>927</v>
      </c>
    </row>
    <row r="1417" spans="1:15" hidden="1" x14ac:dyDescent="0.35">
      <c r="A1417" t="s">
        <v>921</v>
      </c>
      <c r="B1417" t="s">
        <v>587</v>
      </c>
      <c r="C1417" t="s">
        <v>586</v>
      </c>
      <c r="D1417" t="s">
        <v>728</v>
      </c>
      <c r="E1417" t="s">
        <v>618</v>
      </c>
      <c r="F1417" t="s">
        <v>596</v>
      </c>
      <c r="G1417" t="s">
        <v>729</v>
      </c>
      <c r="H1417" t="s">
        <v>818</v>
      </c>
      <c r="I1417" t="s">
        <v>16</v>
      </c>
      <c r="J1417" t="s">
        <v>186</v>
      </c>
      <c r="K1417" t="s">
        <v>348</v>
      </c>
      <c r="L1417" t="s">
        <v>606</v>
      </c>
      <c r="M1417">
        <v>0</v>
      </c>
      <c r="N1417">
        <v>0.05</v>
      </c>
      <c r="O1417" t="s">
        <v>927</v>
      </c>
    </row>
    <row r="1418" spans="1:15" hidden="1" x14ac:dyDescent="0.35">
      <c r="A1418" t="s">
        <v>921</v>
      </c>
      <c r="B1418" t="s">
        <v>587</v>
      </c>
      <c r="C1418" t="s">
        <v>586</v>
      </c>
      <c r="D1418" t="s">
        <v>728</v>
      </c>
      <c r="E1418" t="s">
        <v>618</v>
      </c>
      <c r="F1418" t="s">
        <v>596</v>
      </c>
      <c r="G1418" t="s">
        <v>729</v>
      </c>
      <c r="H1418" t="s">
        <v>819</v>
      </c>
      <c r="I1418" t="s">
        <v>60</v>
      </c>
      <c r="J1418" t="s">
        <v>222</v>
      </c>
      <c r="K1418" t="s">
        <v>348</v>
      </c>
      <c r="L1418" t="s">
        <v>606</v>
      </c>
      <c r="M1418">
        <v>0</v>
      </c>
      <c r="N1418">
        <v>0.8</v>
      </c>
      <c r="O1418" t="s">
        <v>927</v>
      </c>
    </row>
    <row r="1419" spans="1:15" hidden="1" x14ac:dyDescent="0.35">
      <c r="A1419" t="s">
        <v>921</v>
      </c>
      <c r="B1419" t="s">
        <v>587</v>
      </c>
      <c r="C1419" t="s">
        <v>586</v>
      </c>
      <c r="D1419" t="s">
        <v>728</v>
      </c>
      <c r="E1419" t="s">
        <v>618</v>
      </c>
      <c r="F1419" t="s">
        <v>597</v>
      </c>
      <c r="G1419" t="s">
        <v>731</v>
      </c>
      <c r="H1419" t="s">
        <v>820</v>
      </c>
      <c r="I1419" t="s">
        <v>162</v>
      </c>
      <c r="J1419" t="s">
        <v>331</v>
      </c>
      <c r="K1419" t="s">
        <v>348</v>
      </c>
      <c r="L1419" t="s">
        <v>606</v>
      </c>
      <c r="M1419">
        <v>0</v>
      </c>
      <c r="N1419">
        <v>0.113</v>
      </c>
      <c r="O1419" t="s">
        <v>927</v>
      </c>
    </row>
    <row r="1420" spans="1:15" hidden="1" x14ac:dyDescent="0.35">
      <c r="A1420" t="s">
        <v>921</v>
      </c>
      <c r="B1420" t="s">
        <v>587</v>
      </c>
      <c r="C1420" t="s">
        <v>586</v>
      </c>
      <c r="D1420" t="s">
        <v>728</v>
      </c>
      <c r="E1420" t="s">
        <v>618</v>
      </c>
      <c r="F1420" t="s">
        <v>597</v>
      </c>
      <c r="G1420" t="s">
        <v>731</v>
      </c>
      <c r="H1420" t="s">
        <v>821</v>
      </c>
      <c r="I1420" t="s">
        <v>165</v>
      </c>
      <c r="J1420" t="s">
        <v>334</v>
      </c>
      <c r="K1420" t="s">
        <v>348</v>
      </c>
      <c r="L1420" t="s">
        <v>606</v>
      </c>
      <c r="M1420">
        <v>0</v>
      </c>
      <c r="N1420">
        <v>1.6E-2</v>
      </c>
      <c r="O1420" t="s">
        <v>927</v>
      </c>
    </row>
    <row r="1421" spans="1:15" hidden="1" x14ac:dyDescent="0.35">
      <c r="A1421" t="s">
        <v>921</v>
      </c>
      <c r="B1421" t="s">
        <v>587</v>
      </c>
      <c r="C1421" t="s">
        <v>586</v>
      </c>
      <c r="D1421" t="s">
        <v>728</v>
      </c>
      <c r="E1421" t="s">
        <v>618</v>
      </c>
      <c r="F1421" t="s">
        <v>597</v>
      </c>
      <c r="G1421" t="s">
        <v>731</v>
      </c>
      <c r="H1421" t="s">
        <v>822</v>
      </c>
      <c r="I1421" t="s">
        <v>94</v>
      </c>
      <c r="J1421" t="s">
        <v>257</v>
      </c>
      <c r="K1421" t="s">
        <v>349</v>
      </c>
      <c r="M1421">
        <v>9.4299999999999991E-3</v>
      </c>
      <c r="N1421">
        <v>3.7999999999999999E-2</v>
      </c>
      <c r="O1421" t="s">
        <v>927</v>
      </c>
    </row>
    <row r="1422" spans="1:15" hidden="1" x14ac:dyDescent="0.35">
      <c r="A1422" t="s">
        <v>921</v>
      </c>
      <c r="B1422" t="s">
        <v>587</v>
      </c>
      <c r="C1422" t="s">
        <v>586</v>
      </c>
      <c r="D1422" t="s">
        <v>728</v>
      </c>
      <c r="E1422" t="s">
        <v>618</v>
      </c>
      <c r="F1422" t="s">
        <v>597</v>
      </c>
      <c r="G1422" t="s">
        <v>731</v>
      </c>
      <c r="H1422" t="s">
        <v>823</v>
      </c>
      <c r="I1422" t="s">
        <v>517</v>
      </c>
      <c r="J1422" t="s">
        <v>300</v>
      </c>
      <c r="K1422" t="s">
        <v>348</v>
      </c>
      <c r="L1422" t="s">
        <v>606</v>
      </c>
      <c r="M1422">
        <v>0</v>
      </c>
      <c r="N1422">
        <v>0.08</v>
      </c>
      <c r="O1422" t="s">
        <v>927</v>
      </c>
    </row>
    <row r="1423" spans="1:15" hidden="1" x14ac:dyDescent="0.35">
      <c r="A1423" t="s">
        <v>921</v>
      </c>
      <c r="B1423" t="s">
        <v>587</v>
      </c>
      <c r="C1423" t="s">
        <v>586</v>
      </c>
      <c r="D1423" t="s">
        <v>728</v>
      </c>
      <c r="E1423" t="s">
        <v>618</v>
      </c>
      <c r="F1423" t="s">
        <v>597</v>
      </c>
      <c r="G1423" t="s">
        <v>731</v>
      </c>
      <c r="H1423" t="s">
        <v>824</v>
      </c>
      <c r="I1423" t="s">
        <v>113</v>
      </c>
      <c r="J1423" t="s">
        <v>277</v>
      </c>
      <c r="K1423" t="s">
        <v>348</v>
      </c>
      <c r="L1423" t="s">
        <v>606</v>
      </c>
      <c r="M1423">
        <v>0</v>
      </c>
      <c r="N1423">
        <v>7.0000000000000001E-3</v>
      </c>
      <c r="O1423" t="s">
        <v>927</v>
      </c>
    </row>
    <row r="1424" spans="1:15" hidden="1" x14ac:dyDescent="0.35">
      <c r="A1424" t="s">
        <v>921</v>
      </c>
      <c r="B1424" t="s">
        <v>587</v>
      </c>
      <c r="C1424" t="s">
        <v>586</v>
      </c>
      <c r="D1424" t="s">
        <v>728</v>
      </c>
      <c r="E1424" t="s">
        <v>618</v>
      </c>
      <c r="F1424" t="s">
        <v>597</v>
      </c>
      <c r="G1424" t="s">
        <v>731</v>
      </c>
      <c r="H1424" t="s">
        <v>825</v>
      </c>
      <c r="I1424" t="s">
        <v>100</v>
      </c>
      <c r="J1424" t="s">
        <v>263</v>
      </c>
      <c r="K1424" t="s">
        <v>348</v>
      </c>
      <c r="L1424" t="s">
        <v>606</v>
      </c>
      <c r="M1424">
        <v>0</v>
      </c>
      <c r="N1424">
        <v>0.20200000000000001</v>
      </c>
      <c r="O1424" t="s">
        <v>927</v>
      </c>
    </row>
    <row r="1425" spans="1:15" hidden="1" x14ac:dyDescent="0.35">
      <c r="A1425" t="s">
        <v>921</v>
      </c>
      <c r="B1425" t="s">
        <v>587</v>
      </c>
      <c r="C1425" t="s">
        <v>586</v>
      </c>
      <c r="D1425" t="s">
        <v>728</v>
      </c>
      <c r="E1425" t="s">
        <v>618</v>
      </c>
      <c r="F1425" t="s">
        <v>596</v>
      </c>
      <c r="G1425" t="s">
        <v>729</v>
      </c>
      <c r="H1425" t="s">
        <v>826</v>
      </c>
      <c r="I1425" t="s">
        <v>61</v>
      </c>
      <c r="J1425" t="s">
        <v>223</v>
      </c>
      <c r="K1425" t="s">
        <v>348</v>
      </c>
      <c r="L1425" t="s">
        <v>606</v>
      </c>
      <c r="M1425">
        <v>0</v>
      </c>
      <c r="N1425">
        <v>0.32</v>
      </c>
      <c r="O1425" t="s">
        <v>927</v>
      </c>
    </row>
    <row r="1426" spans="1:15" hidden="1" x14ac:dyDescent="0.35">
      <c r="A1426" t="s">
        <v>921</v>
      </c>
      <c r="B1426" t="s">
        <v>587</v>
      </c>
      <c r="C1426" t="s">
        <v>586</v>
      </c>
      <c r="D1426" t="s">
        <v>728</v>
      </c>
      <c r="E1426" t="s">
        <v>618</v>
      </c>
      <c r="F1426" t="s">
        <v>597</v>
      </c>
      <c r="G1426" t="s">
        <v>731</v>
      </c>
      <c r="H1426" t="s">
        <v>827</v>
      </c>
      <c r="I1426" t="s">
        <v>95</v>
      </c>
      <c r="J1426" t="s">
        <v>258</v>
      </c>
      <c r="K1426" t="s">
        <v>348</v>
      </c>
      <c r="L1426" t="s">
        <v>606</v>
      </c>
      <c r="M1426">
        <v>0</v>
      </c>
      <c r="N1426">
        <v>8.5999999999999993E-2</v>
      </c>
      <c r="O1426" t="s">
        <v>927</v>
      </c>
    </row>
    <row r="1427" spans="1:15" hidden="1" x14ac:dyDescent="0.35">
      <c r="A1427" t="s">
        <v>921</v>
      </c>
      <c r="B1427" t="s">
        <v>587</v>
      </c>
      <c r="C1427" t="s">
        <v>586</v>
      </c>
      <c r="D1427" t="s">
        <v>728</v>
      </c>
      <c r="E1427" t="s">
        <v>618</v>
      </c>
      <c r="F1427" t="s">
        <v>596</v>
      </c>
      <c r="G1427" t="s">
        <v>729</v>
      </c>
      <c r="H1427" t="s">
        <v>828</v>
      </c>
      <c r="I1427" t="s">
        <v>6</v>
      </c>
      <c r="J1427" t="s">
        <v>176</v>
      </c>
      <c r="K1427" t="s">
        <v>348</v>
      </c>
      <c r="L1427" t="s">
        <v>606</v>
      </c>
      <c r="M1427">
        <v>0</v>
      </c>
      <c r="N1427">
        <v>0.16</v>
      </c>
      <c r="O1427" t="s">
        <v>927</v>
      </c>
    </row>
    <row r="1428" spans="1:15" hidden="1" x14ac:dyDescent="0.35">
      <c r="A1428" t="s">
        <v>921</v>
      </c>
      <c r="B1428" t="s">
        <v>587</v>
      </c>
      <c r="C1428" t="s">
        <v>586</v>
      </c>
      <c r="D1428" t="s">
        <v>728</v>
      </c>
      <c r="E1428" t="s">
        <v>618</v>
      </c>
      <c r="F1428" t="s">
        <v>597</v>
      </c>
      <c r="G1428" t="s">
        <v>731</v>
      </c>
      <c r="H1428" t="s">
        <v>829</v>
      </c>
      <c r="I1428" t="s">
        <v>127</v>
      </c>
      <c r="J1428" t="s">
        <v>291</v>
      </c>
      <c r="K1428" t="s">
        <v>348</v>
      </c>
      <c r="L1428" t="s">
        <v>606</v>
      </c>
      <c r="M1428">
        <v>0</v>
      </c>
      <c r="N1428">
        <v>1.6E-2</v>
      </c>
      <c r="O1428" t="s">
        <v>927</v>
      </c>
    </row>
    <row r="1429" spans="1:15" hidden="1" x14ac:dyDescent="0.35">
      <c r="A1429" t="s">
        <v>921</v>
      </c>
      <c r="B1429" t="s">
        <v>587</v>
      </c>
      <c r="C1429" t="s">
        <v>586</v>
      </c>
      <c r="D1429" t="s">
        <v>728</v>
      </c>
      <c r="E1429" t="s">
        <v>618</v>
      </c>
      <c r="F1429" t="s">
        <v>597</v>
      </c>
      <c r="G1429" t="s">
        <v>731</v>
      </c>
      <c r="H1429" t="s">
        <v>830</v>
      </c>
      <c r="I1429" t="s">
        <v>115</v>
      </c>
      <c r="J1429" t="s">
        <v>279</v>
      </c>
      <c r="K1429" t="s">
        <v>349</v>
      </c>
      <c r="M1429">
        <v>9.0400000000000008E-2</v>
      </c>
      <c r="N1429">
        <v>1.2999999999999999E-2</v>
      </c>
      <c r="O1429" t="s">
        <v>927</v>
      </c>
    </row>
    <row r="1430" spans="1:15" hidden="1" x14ac:dyDescent="0.35">
      <c r="A1430" t="s">
        <v>921</v>
      </c>
      <c r="B1430" t="s">
        <v>587</v>
      </c>
      <c r="C1430" t="s">
        <v>586</v>
      </c>
      <c r="D1430" t="s">
        <v>728</v>
      </c>
      <c r="E1430" t="s">
        <v>618</v>
      </c>
      <c r="F1430" t="s">
        <v>597</v>
      </c>
      <c r="G1430" t="s">
        <v>731</v>
      </c>
      <c r="H1430" t="s">
        <v>831</v>
      </c>
      <c r="I1430" t="s">
        <v>123</v>
      </c>
      <c r="J1430" t="s">
        <v>287</v>
      </c>
      <c r="K1430" t="s">
        <v>348</v>
      </c>
      <c r="L1430" t="s">
        <v>606</v>
      </c>
      <c r="M1430">
        <v>0</v>
      </c>
      <c r="N1430">
        <v>7.6E-3</v>
      </c>
      <c r="O1430" t="s">
        <v>927</v>
      </c>
    </row>
    <row r="1431" spans="1:15" hidden="1" x14ac:dyDescent="0.35">
      <c r="A1431" t="s">
        <v>921</v>
      </c>
      <c r="B1431" t="s">
        <v>587</v>
      </c>
      <c r="C1431" t="s">
        <v>586</v>
      </c>
      <c r="D1431" t="s">
        <v>728</v>
      </c>
      <c r="E1431" t="s">
        <v>618</v>
      </c>
      <c r="F1431" t="s">
        <v>597</v>
      </c>
      <c r="G1431" t="s">
        <v>731</v>
      </c>
      <c r="H1431" t="s">
        <v>832</v>
      </c>
      <c r="I1431" t="s">
        <v>124</v>
      </c>
      <c r="J1431" t="s">
        <v>288</v>
      </c>
      <c r="K1431" t="s">
        <v>348</v>
      </c>
      <c r="L1431" t="s">
        <v>606</v>
      </c>
      <c r="M1431">
        <v>0</v>
      </c>
      <c r="N1431">
        <v>1.0999999999999999E-2</v>
      </c>
      <c r="O1431" t="s">
        <v>927</v>
      </c>
    </row>
    <row r="1432" spans="1:15" hidden="1" x14ac:dyDescent="0.35">
      <c r="A1432" t="s">
        <v>921</v>
      </c>
      <c r="B1432" t="s">
        <v>587</v>
      </c>
      <c r="C1432" t="s">
        <v>586</v>
      </c>
      <c r="D1432" t="s">
        <v>728</v>
      </c>
      <c r="E1432" t="s">
        <v>618</v>
      </c>
      <c r="F1432" t="s">
        <v>597</v>
      </c>
      <c r="G1432" t="s">
        <v>731</v>
      </c>
      <c r="H1432" t="s">
        <v>833</v>
      </c>
      <c r="I1432" t="s">
        <v>143</v>
      </c>
      <c r="J1432" t="s">
        <v>309</v>
      </c>
      <c r="K1432" t="s">
        <v>348</v>
      </c>
      <c r="L1432" t="s">
        <v>606</v>
      </c>
      <c r="M1432">
        <v>0</v>
      </c>
      <c r="N1432">
        <v>5.1999999999999998E-2</v>
      </c>
      <c r="O1432" t="s">
        <v>927</v>
      </c>
    </row>
    <row r="1433" spans="1:15" hidden="1" x14ac:dyDescent="0.35">
      <c r="A1433" t="s">
        <v>921</v>
      </c>
      <c r="B1433" t="s">
        <v>587</v>
      </c>
      <c r="C1433" t="s">
        <v>586</v>
      </c>
      <c r="D1433" t="s">
        <v>728</v>
      </c>
      <c r="E1433" t="s">
        <v>618</v>
      </c>
      <c r="F1433" t="s">
        <v>596</v>
      </c>
      <c r="G1433" t="s">
        <v>729</v>
      </c>
      <c r="H1433" t="s">
        <v>834</v>
      </c>
      <c r="I1433" t="s">
        <v>62</v>
      </c>
      <c r="J1433" t="s">
        <v>224</v>
      </c>
      <c r="K1433" t="s">
        <v>348</v>
      </c>
      <c r="L1433" t="s">
        <v>606</v>
      </c>
      <c r="M1433">
        <v>0</v>
      </c>
      <c r="N1433">
        <v>0.08</v>
      </c>
      <c r="O1433" t="s">
        <v>927</v>
      </c>
    </row>
    <row r="1434" spans="1:15" hidden="1" x14ac:dyDescent="0.35">
      <c r="A1434" t="s">
        <v>921</v>
      </c>
      <c r="B1434" t="s">
        <v>587</v>
      </c>
      <c r="C1434" t="s">
        <v>586</v>
      </c>
      <c r="D1434" t="s">
        <v>728</v>
      </c>
      <c r="E1434" t="s">
        <v>618</v>
      </c>
      <c r="F1434" t="s">
        <v>597</v>
      </c>
      <c r="G1434" t="s">
        <v>731</v>
      </c>
      <c r="H1434" t="s">
        <v>835</v>
      </c>
      <c r="I1434" t="s">
        <v>134</v>
      </c>
      <c r="J1434" t="s">
        <v>299</v>
      </c>
      <c r="K1434" t="s">
        <v>349</v>
      </c>
      <c r="M1434">
        <v>0.21</v>
      </c>
      <c r="N1434">
        <v>0.08</v>
      </c>
      <c r="O1434" t="s">
        <v>927</v>
      </c>
    </row>
    <row r="1435" spans="1:15" hidden="1" x14ac:dyDescent="0.35">
      <c r="A1435" t="s">
        <v>921</v>
      </c>
      <c r="B1435" t="s">
        <v>587</v>
      </c>
      <c r="C1435" t="s">
        <v>586</v>
      </c>
      <c r="D1435" t="s">
        <v>728</v>
      </c>
      <c r="E1435" t="s">
        <v>618</v>
      </c>
      <c r="F1435" t="s">
        <v>596</v>
      </c>
      <c r="G1435" t="s">
        <v>729</v>
      </c>
      <c r="H1435" t="s">
        <v>836</v>
      </c>
      <c r="I1435" t="s">
        <v>175</v>
      </c>
      <c r="J1435" t="s">
        <v>343</v>
      </c>
      <c r="K1435" t="s">
        <v>349</v>
      </c>
      <c r="L1435" t="s">
        <v>607</v>
      </c>
      <c r="M1435">
        <v>6.0000000000000012E-2</v>
      </c>
      <c r="N1435">
        <v>0.04</v>
      </c>
      <c r="O1435" t="s">
        <v>927</v>
      </c>
    </row>
    <row r="1436" spans="1:15" hidden="1" x14ac:dyDescent="0.35">
      <c r="A1436" t="s">
        <v>921</v>
      </c>
      <c r="B1436" t="s">
        <v>587</v>
      </c>
      <c r="C1436" t="s">
        <v>586</v>
      </c>
      <c r="D1436" t="s">
        <v>728</v>
      </c>
      <c r="E1436" t="s">
        <v>618</v>
      </c>
      <c r="F1436" t="s">
        <v>597</v>
      </c>
      <c r="G1436" t="s">
        <v>731</v>
      </c>
      <c r="H1436" t="s">
        <v>837</v>
      </c>
      <c r="I1436" t="s">
        <v>141</v>
      </c>
      <c r="J1436" t="s">
        <v>307</v>
      </c>
      <c r="K1436" t="s">
        <v>349</v>
      </c>
      <c r="M1436">
        <v>3.7599999999999999E-3</v>
      </c>
      <c r="N1436">
        <v>2.7E-2</v>
      </c>
      <c r="O1436" t="s">
        <v>927</v>
      </c>
    </row>
    <row r="1437" spans="1:15" hidden="1" x14ac:dyDescent="0.35">
      <c r="A1437" t="s">
        <v>921</v>
      </c>
      <c r="B1437" t="s">
        <v>587</v>
      </c>
      <c r="C1437" t="s">
        <v>586</v>
      </c>
      <c r="D1437" t="s">
        <v>728</v>
      </c>
      <c r="E1437" t="s">
        <v>618</v>
      </c>
      <c r="F1437" t="s">
        <v>597</v>
      </c>
      <c r="G1437" t="s">
        <v>731</v>
      </c>
      <c r="H1437" t="s">
        <v>838</v>
      </c>
      <c r="I1437" t="s">
        <v>91</v>
      </c>
      <c r="J1437" t="s">
        <v>253</v>
      </c>
      <c r="K1437" t="s">
        <v>348</v>
      </c>
      <c r="L1437" t="s">
        <v>606</v>
      </c>
      <c r="M1437">
        <v>0</v>
      </c>
      <c r="N1437">
        <v>0.08</v>
      </c>
      <c r="O1437" t="s">
        <v>927</v>
      </c>
    </row>
    <row r="1438" spans="1:15" hidden="1" x14ac:dyDescent="0.35">
      <c r="A1438" t="s">
        <v>921</v>
      </c>
      <c r="B1438" t="s">
        <v>587</v>
      </c>
      <c r="C1438" t="s">
        <v>586</v>
      </c>
      <c r="D1438" t="s">
        <v>728</v>
      </c>
      <c r="E1438" t="s">
        <v>618</v>
      </c>
      <c r="F1438" t="s">
        <v>596</v>
      </c>
      <c r="G1438" t="s">
        <v>729</v>
      </c>
      <c r="H1438" t="s">
        <v>839</v>
      </c>
      <c r="I1438" t="s">
        <v>38</v>
      </c>
      <c r="J1438" t="s">
        <v>717</v>
      </c>
      <c r="K1438" t="s">
        <v>349</v>
      </c>
      <c r="M1438">
        <v>3.9999999999999987E-2</v>
      </c>
      <c r="N1438">
        <v>0.04</v>
      </c>
      <c r="O1438" t="s">
        <v>927</v>
      </c>
    </row>
    <row r="1439" spans="1:15" hidden="1" x14ac:dyDescent="0.35">
      <c r="A1439" t="s">
        <v>921</v>
      </c>
      <c r="B1439" t="s">
        <v>587</v>
      </c>
      <c r="C1439" t="s">
        <v>586</v>
      </c>
      <c r="D1439" t="s">
        <v>728</v>
      </c>
      <c r="E1439" t="s">
        <v>618</v>
      </c>
      <c r="F1439" t="s">
        <v>597</v>
      </c>
      <c r="G1439" t="s">
        <v>731</v>
      </c>
      <c r="H1439" t="s">
        <v>840</v>
      </c>
      <c r="I1439" t="s">
        <v>156</v>
      </c>
      <c r="J1439" t="s">
        <v>325</v>
      </c>
      <c r="K1439" t="s">
        <v>348</v>
      </c>
      <c r="L1439" t="s">
        <v>606</v>
      </c>
      <c r="M1439">
        <v>0</v>
      </c>
      <c r="N1439">
        <v>0.02</v>
      </c>
      <c r="O1439" t="s">
        <v>927</v>
      </c>
    </row>
    <row r="1440" spans="1:15" hidden="1" x14ac:dyDescent="0.35">
      <c r="A1440" t="s">
        <v>921</v>
      </c>
      <c r="B1440" t="s">
        <v>587</v>
      </c>
      <c r="C1440" t="s">
        <v>586</v>
      </c>
      <c r="D1440" t="s">
        <v>728</v>
      </c>
      <c r="E1440" t="s">
        <v>618</v>
      </c>
      <c r="F1440" t="s">
        <v>597</v>
      </c>
      <c r="G1440" t="s">
        <v>731</v>
      </c>
      <c r="H1440" t="s">
        <v>842</v>
      </c>
      <c r="I1440" t="s">
        <v>164</v>
      </c>
      <c r="J1440" t="s">
        <v>333</v>
      </c>
      <c r="K1440" t="s">
        <v>348</v>
      </c>
      <c r="L1440" t="s">
        <v>606</v>
      </c>
      <c r="M1440">
        <v>0</v>
      </c>
      <c r="N1440">
        <v>0.28999999999999998</v>
      </c>
      <c r="O1440" t="s">
        <v>927</v>
      </c>
    </row>
    <row r="1441" spans="1:15" hidden="1" x14ac:dyDescent="0.35">
      <c r="A1441" t="s">
        <v>902</v>
      </c>
      <c r="B1441" t="s">
        <v>903</v>
      </c>
      <c r="C1441" t="s">
        <v>904</v>
      </c>
      <c r="D1441" t="s">
        <v>728</v>
      </c>
      <c r="E1441" t="s">
        <v>618</v>
      </c>
      <c r="F1441" t="s">
        <v>597</v>
      </c>
      <c r="G1441" t="s">
        <v>731</v>
      </c>
      <c r="H1441" t="s">
        <v>843</v>
      </c>
      <c r="I1441" t="s">
        <v>116</v>
      </c>
      <c r="J1441" t="s">
        <v>280</v>
      </c>
      <c r="K1441" t="s">
        <v>349</v>
      </c>
      <c r="L1441" t="s">
        <v>607</v>
      </c>
      <c r="M1441">
        <v>4.4299999999999999E-2</v>
      </c>
      <c r="N1441">
        <v>5.8000000000000003E-2</v>
      </c>
      <c r="O1441" t="s">
        <v>927</v>
      </c>
    </row>
    <row r="1442" spans="1:15" hidden="1" x14ac:dyDescent="0.35">
      <c r="A1442" t="s">
        <v>921</v>
      </c>
      <c r="B1442" t="s">
        <v>587</v>
      </c>
      <c r="C1442" t="s">
        <v>586</v>
      </c>
      <c r="D1442" t="s">
        <v>728</v>
      </c>
      <c r="E1442" t="s">
        <v>618</v>
      </c>
      <c r="F1442" t="s">
        <v>597</v>
      </c>
      <c r="G1442" t="s">
        <v>731</v>
      </c>
      <c r="H1442" t="s">
        <v>844</v>
      </c>
      <c r="I1442" t="s">
        <v>107</v>
      </c>
      <c r="J1442" t="s">
        <v>270</v>
      </c>
      <c r="K1442" t="s">
        <v>348</v>
      </c>
      <c r="L1442" t="s">
        <v>606</v>
      </c>
      <c r="M1442">
        <v>0</v>
      </c>
      <c r="N1442">
        <v>0.08</v>
      </c>
      <c r="O1442" t="s">
        <v>927</v>
      </c>
    </row>
    <row r="1443" spans="1:15" hidden="1" x14ac:dyDescent="0.35">
      <c r="A1443" t="s">
        <v>921</v>
      </c>
      <c r="B1443" t="s">
        <v>587</v>
      </c>
      <c r="C1443" t="s">
        <v>586</v>
      </c>
      <c r="D1443" t="s">
        <v>728</v>
      </c>
      <c r="E1443" t="s">
        <v>618</v>
      </c>
      <c r="F1443" t="s">
        <v>597</v>
      </c>
      <c r="G1443" t="s">
        <v>731</v>
      </c>
      <c r="H1443" t="s">
        <v>845</v>
      </c>
      <c r="I1443" t="s">
        <v>170</v>
      </c>
      <c r="J1443" t="s">
        <v>339</v>
      </c>
      <c r="K1443" t="s">
        <v>348</v>
      </c>
      <c r="L1443" t="s">
        <v>606</v>
      </c>
      <c r="M1443">
        <v>0</v>
      </c>
      <c r="N1443">
        <v>0.02</v>
      </c>
      <c r="O1443" t="s">
        <v>927</v>
      </c>
    </row>
    <row r="1444" spans="1:15" hidden="1" x14ac:dyDescent="0.35">
      <c r="A1444" t="s">
        <v>921</v>
      </c>
      <c r="B1444" t="s">
        <v>587</v>
      </c>
      <c r="C1444" t="s">
        <v>586</v>
      </c>
      <c r="D1444" t="s">
        <v>728</v>
      </c>
      <c r="E1444" t="s">
        <v>618</v>
      </c>
      <c r="F1444" t="s">
        <v>597</v>
      </c>
      <c r="G1444" t="s">
        <v>731</v>
      </c>
      <c r="H1444" t="s">
        <v>846</v>
      </c>
      <c r="I1444" t="s">
        <v>70</v>
      </c>
      <c r="J1444" t="s">
        <v>232</v>
      </c>
      <c r="K1444" t="s">
        <v>348</v>
      </c>
      <c r="L1444" t="s">
        <v>606</v>
      </c>
      <c r="M1444">
        <v>0</v>
      </c>
      <c r="N1444">
        <v>0.02</v>
      </c>
      <c r="O1444" t="s">
        <v>927</v>
      </c>
    </row>
    <row r="1445" spans="1:15" hidden="1" x14ac:dyDescent="0.35">
      <c r="A1445" t="s">
        <v>921</v>
      </c>
      <c r="B1445" t="s">
        <v>587</v>
      </c>
      <c r="C1445" t="s">
        <v>586</v>
      </c>
      <c r="D1445" t="s">
        <v>728</v>
      </c>
      <c r="E1445" t="s">
        <v>618</v>
      </c>
      <c r="F1445" t="s">
        <v>597</v>
      </c>
      <c r="G1445" t="s">
        <v>731</v>
      </c>
      <c r="H1445" t="s">
        <v>847</v>
      </c>
      <c r="I1445" t="s">
        <v>85</v>
      </c>
      <c r="J1445" t="s">
        <v>247</v>
      </c>
      <c r="K1445" t="s">
        <v>348</v>
      </c>
      <c r="L1445" t="s">
        <v>606</v>
      </c>
      <c r="M1445">
        <v>0</v>
      </c>
      <c r="N1445">
        <v>0.08</v>
      </c>
      <c r="O1445" t="s">
        <v>927</v>
      </c>
    </row>
    <row r="1446" spans="1:15" hidden="1" x14ac:dyDescent="0.35">
      <c r="A1446" t="s">
        <v>921</v>
      </c>
      <c r="B1446" t="s">
        <v>587</v>
      </c>
      <c r="C1446" t="s">
        <v>586</v>
      </c>
      <c r="D1446" t="s">
        <v>728</v>
      </c>
      <c r="E1446" t="s">
        <v>618</v>
      </c>
      <c r="F1446" t="s">
        <v>597</v>
      </c>
      <c r="G1446" t="s">
        <v>731</v>
      </c>
      <c r="H1446" t="s">
        <v>848</v>
      </c>
      <c r="I1446" t="s">
        <v>149</v>
      </c>
      <c r="J1446" t="s">
        <v>315</v>
      </c>
      <c r="K1446" t="s">
        <v>348</v>
      </c>
      <c r="L1446" t="s">
        <v>606</v>
      </c>
      <c r="M1446">
        <v>0</v>
      </c>
      <c r="N1446">
        <v>0.08</v>
      </c>
      <c r="O1446" t="s">
        <v>927</v>
      </c>
    </row>
    <row r="1447" spans="1:15" hidden="1" x14ac:dyDescent="0.35">
      <c r="A1447" t="s">
        <v>921</v>
      </c>
      <c r="B1447" t="s">
        <v>587</v>
      </c>
      <c r="C1447" t="s">
        <v>586</v>
      </c>
      <c r="D1447" t="s">
        <v>728</v>
      </c>
      <c r="E1447" t="s">
        <v>618</v>
      </c>
      <c r="F1447" t="s">
        <v>597</v>
      </c>
      <c r="G1447" t="s">
        <v>731</v>
      </c>
      <c r="H1447" t="s">
        <v>849</v>
      </c>
      <c r="I1447" t="s">
        <v>157</v>
      </c>
      <c r="J1447" t="s">
        <v>326</v>
      </c>
      <c r="K1447" t="s">
        <v>348</v>
      </c>
      <c r="L1447" t="s">
        <v>606</v>
      </c>
      <c r="M1447">
        <v>0</v>
      </c>
      <c r="N1447">
        <v>8.6E-3</v>
      </c>
      <c r="O1447" t="s">
        <v>927</v>
      </c>
    </row>
    <row r="1448" spans="1:15" hidden="1" x14ac:dyDescent="0.35">
      <c r="A1448" t="s">
        <v>921</v>
      </c>
      <c r="B1448" t="s">
        <v>587</v>
      </c>
      <c r="C1448" t="s">
        <v>586</v>
      </c>
      <c r="D1448" t="s">
        <v>728</v>
      </c>
      <c r="E1448" t="s">
        <v>618</v>
      </c>
      <c r="F1448" t="s">
        <v>597</v>
      </c>
      <c r="G1448" t="s">
        <v>731</v>
      </c>
      <c r="H1448" t="s">
        <v>850</v>
      </c>
      <c r="I1448" t="s">
        <v>473</v>
      </c>
      <c r="J1448" t="s">
        <v>298</v>
      </c>
      <c r="K1448" t="s">
        <v>348</v>
      </c>
      <c r="L1448" t="s">
        <v>606</v>
      </c>
      <c r="M1448">
        <v>0</v>
      </c>
      <c r="N1448">
        <v>1.6E-2</v>
      </c>
      <c r="O1448" t="s">
        <v>927</v>
      </c>
    </row>
    <row r="1449" spans="1:15" hidden="1" x14ac:dyDescent="0.35">
      <c r="A1449" t="s">
        <v>921</v>
      </c>
      <c r="B1449" t="s">
        <v>587</v>
      </c>
      <c r="C1449" t="s">
        <v>586</v>
      </c>
      <c r="D1449" t="s">
        <v>728</v>
      </c>
      <c r="E1449" t="s">
        <v>618</v>
      </c>
      <c r="F1449" t="s">
        <v>597</v>
      </c>
      <c r="G1449" t="s">
        <v>731</v>
      </c>
      <c r="H1449" t="s">
        <v>851</v>
      </c>
      <c r="I1449" t="s">
        <v>133</v>
      </c>
      <c r="J1449" t="s">
        <v>297</v>
      </c>
      <c r="K1449" t="s">
        <v>348</v>
      </c>
      <c r="L1449" t="s">
        <v>606</v>
      </c>
      <c r="M1449">
        <v>0</v>
      </c>
      <c r="N1449">
        <v>1.4999999999999999E-2</v>
      </c>
      <c r="O1449" t="s">
        <v>927</v>
      </c>
    </row>
    <row r="1450" spans="1:15" hidden="1" x14ac:dyDescent="0.35">
      <c r="A1450" t="s">
        <v>921</v>
      </c>
      <c r="B1450" t="s">
        <v>587</v>
      </c>
      <c r="C1450" t="s">
        <v>586</v>
      </c>
      <c r="D1450" t="s">
        <v>728</v>
      </c>
      <c r="E1450" t="s">
        <v>618</v>
      </c>
      <c r="F1450" t="s">
        <v>597</v>
      </c>
      <c r="G1450" t="s">
        <v>731</v>
      </c>
      <c r="H1450" t="s">
        <v>852</v>
      </c>
      <c r="I1450" t="s">
        <v>99</v>
      </c>
      <c r="J1450" t="s">
        <v>262</v>
      </c>
      <c r="K1450" t="s">
        <v>348</v>
      </c>
      <c r="L1450" t="s">
        <v>606</v>
      </c>
      <c r="M1450">
        <v>0</v>
      </c>
      <c r="N1450">
        <v>0.22600000000000001</v>
      </c>
      <c r="O1450" t="s">
        <v>927</v>
      </c>
    </row>
    <row r="1451" spans="1:15" hidden="1" x14ac:dyDescent="0.35">
      <c r="A1451" t="s">
        <v>921</v>
      </c>
      <c r="B1451" t="s">
        <v>587</v>
      </c>
      <c r="C1451" t="s">
        <v>586</v>
      </c>
      <c r="D1451" t="s">
        <v>728</v>
      </c>
      <c r="E1451" t="s">
        <v>618</v>
      </c>
      <c r="F1451" t="s">
        <v>597</v>
      </c>
      <c r="G1451" t="s">
        <v>731</v>
      </c>
      <c r="H1451" t="s">
        <v>853</v>
      </c>
      <c r="I1451" t="s">
        <v>118</v>
      </c>
      <c r="J1451" t="s">
        <v>282</v>
      </c>
      <c r="K1451" t="s">
        <v>348</v>
      </c>
      <c r="L1451" t="s">
        <v>606</v>
      </c>
      <c r="M1451">
        <v>0</v>
      </c>
      <c r="N1451">
        <v>2.5000000000000001E-2</v>
      </c>
      <c r="O1451" t="s">
        <v>927</v>
      </c>
    </row>
    <row r="1452" spans="1:15" hidden="1" x14ac:dyDescent="0.35">
      <c r="A1452" t="s">
        <v>921</v>
      </c>
      <c r="B1452" t="s">
        <v>587</v>
      </c>
      <c r="C1452" t="s">
        <v>586</v>
      </c>
      <c r="D1452" t="s">
        <v>728</v>
      </c>
      <c r="E1452" t="s">
        <v>618</v>
      </c>
      <c r="F1452" t="s">
        <v>597</v>
      </c>
      <c r="G1452" t="s">
        <v>731</v>
      </c>
      <c r="H1452" t="s">
        <v>854</v>
      </c>
      <c r="I1452" t="s">
        <v>144</v>
      </c>
      <c r="J1452" t="s">
        <v>310</v>
      </c>
      <c r="K1452" t="s">
        <v>348</v>
      </c>
      <c r="L1452" t="s">
        <v>606</v>
      </c>
      <c r="M1452">
        <v>0</v>
      </c>
      <c r="N1452">
        <v>0.26400000000000001</v>
      </c>
      <c r="O1452" t="s">
        <v>927</v>
      </c>
    </row>
    <row r="1453" spans="1:15" hidden="1" x14ac:dyDescent="0.35">
      <c r="A1453" t="s">
        <v>921</v>
      </c>
      <c r="B1453" t="s">
        <v>587</v>
      </c>
      <c r="C1453" t="s">
        <v>586</v>
      </c>
      <c r="D1453" t="s">
        <v>728</v>
      </c>
      <c r="E1453" t="s">
        <v>618</v>
      </c>
      <c r="F1453" t="s">
        <v>596</v>
      </c>
      <c r="G1453" t="s">
        <v>729</v>
      </c>
      <c r="H1453" t="s">
        <v>855</v>
      </c>
      <c r="I1453" t="s">
        <v>171</v>
      </c>
      <c r="J1453" t="s">
        <v>340</v>
      </c>
      <c r="K1453" t="s">
        <v>348</v>
      </c>
      <c r="L1453" t="s">
        <v>606</v>
      </c>
      <c r="M1453">
        <v>0</v>
      </c>
      <c r="N1453">
        <v>0.08</v>
      </c>
      <c r="O1453" t="s">
        <v>927</v>
      </c>
    </row>
    <row r="1454" spans="1:15" hidden="1" x14ac:dyDescent="0.35">
      <c r="A1454" t="s">
        <v>921</v>
      </c>
      <c r="B1454" t="s">
        <v>587</v>
      </c>
      <c r="C1454" t="s">
        <v>586</v>
      </c>
      <c r="D1454" t="s">
        <v>728</v>
      </c>
      <c r="E1454" t="s">
        <v>618</v>
      </c>
      <c r="F1454" t="s">
        <v>597</v>
      </c>
      <c r="G1454" t="s">
        <v>731</v>
      </c>
      <c r="H1454" t="s">
        <v>856</v>
      </c>
      <c r="I1454" t="s">
        <v>166</v>
      </c>
      <c r="J1454" t="s">
        <v>335</v>
      </c>
      <c r="K1454" t="s">
        <v>348</v>
      </c>
      <c r="L1454" t="s">
        <v>606</v>
      </c>
      <c r="M1454">
        <v>0</v>
      </c>
      <c r="N1454">
        <v>0.08</v>
      </c>
      <c r="O1454" t="s">
        <v>927</v>
      </c>
    </row>
    <row r="1455" spans="1:15" hidden="1" x14ac:dyDescent="0.35">
      <c r="A1455" t="s">
        <v>921</v>
      </c>
      <c r="B1455" t="s">
        <v>587</v>
      </c>
      <c r="C1455" t="s">
        <v>586</v>
      </c>
      <c r="D1455" t="s">
        <v>728</v>
      </c>
      <c r="E1455" t="s">
        <v>618</v>
      </c>
      <c r="F1455" t="s">
        <v>596</v>
      </c>
      <c r="G1455" t="s">
        <v>729</v>
      </c>
      <c r="H1455" t="s">
        <v>857</v>
      </c>
      <c r="I1455" t="s">
        <v>24</v>
      </c>
      <c r="J1455" t="s">
        <v>193</v>
      </c>
      <c r="K1455" t="s">
        <v>348</v>
      </c>
      <c r="L1455" t="s">
        <v>606</v>
      </c>
      <c r="M1455">
        <v>0</v>
      </c>
      <c r="N1455">
        <v>1.6</v>
      </c>
      <c r="O1455" t="s">
        <v>927</v>
      </c>
    </row>
    <row r="1456" spans="1:15" hidden="1" x14ac:dyDescent="0.35">
      <c r="A1456" t="s">
        <v>921</v>
      </c>
      <c r="B1456" t="s">
        <v>587</v>
      </c>
      <c r="C1456" t="s">
        <v>586</v>
      </c>
      <c r="D1456" t="s">
        <v>728</v>
      </c>
      <c r="E1456" t="s">
        <v>618</v>
      </c>
      <c r="F1456" t="s">
        <v>597</v>
      </c>
      <c r="G1456" t="s">
        <v>731</v>
      </c>
      <c r="H1456" t="s">
        <v>858</v>
      </c>
      <c r="I1456" t="s">
        <v>516</v>
      </c>
      <c r="J1456" t="s">
        <v>271</v>
      </c>
      <c r="K1456" t="s">
        <v>348</v>
      </c>
      <c r="L1456" t="s">
        <v>606</v>
      </c>
      <c r="M1456">
        <v>0</v>
      </c>
      <c r="N1456">
        <v>9.4000000000000004E-3</v>
      </c>
      <c r="O1456" t="s">
        <v>927</v>
      </c>
    </row>
    <row r="1457" spans="1:15" hidden="1" x14ac:dyDescent="0.35">
      <c r="A1457" t="s">
        <v>921</v>
      </c>
      <c r="B1457" t="s">
        <v>587</v>
      </c>
      <c r="C1457" t="s">
        <v>586</v>
      </c>
      <c r="D1457" t="s">
        <v>728</v>
      </c>
      <c r="E1457" t="s">
        <v>618</v>
      </c>
      <c r="F1457" t="s">
        <v>596</v>
      </c>
      <c r="G1457" t="s">
        <v>729</v>
      </c>
      <c r="H1457" t="s">
        <v>859</v>
      </c>
      <c r="I1457" t="s">
        <v>17</v>
      </c>
      <c r="J1457" t="s">
        <v>187</v>
      </c>
      <c r="K1457" t="s">
        <v>349</v>
      </c>
      <c r="M1457">
        <v>0.04</v>
      </c>
      <c r="N1457">
        <v>0.02</v>
      </c>
      <c r="O1457" t="s">
        <v>927</v>
      </c>
    </row>
    <row r="1458" spans="1:15" hidden="1" x14ac:dyDescent="0.35">
      <c r="A1458" t="s">
        <v>921</v>
      </c>
      <c r="B1458" t="s">
        <v>587</v>
      </c>
      <c r="C1458" t="s">
        <v>586</v>
      </c>
      <c r="D1458" t="s">
        <v>728</v>
      </c>
      <c r="E1458" t="s">
        <v>618</v>
      </c>
      <c r="F1458" t="s">
        <v>597</v>
      </c>
      <c r="G1458" t="s">
        <v>731</v>
      </c>
      <c r="H1458" t="s">
        <v>860</v>
      </c>
      <c r="I1458" t="s">
        <v>158</v>
      </c>
      <c r="J1458" t="s">
        <v>327</v>
      </c>
      <c r="K1458" t="s">
        <v>348</v>
      </c>
      <c r="L1458" t="s">
        <v>606</v>
      </c>
      <c r="M1458">
        <v>0</v>
      </c>
      <c r="N1458">
        <v>1.2999999999999999E-2</v>
      </c>
      <c r="O1458" t="s">
        <v>927</v>
      </c>
    </row>
    <row r="1459" spans="1:15" hidden="1" x14ac:dyDescent="0.35">
      <c r="A1459" t="s">
        <v>921</v>
      </c>
      <c r="B1459" t="s">
        <v>587</v>
      </c>
      <c r="C1459" t="s">
        <v>586</v>
      </c>
      <c r="D1459" t="s">
        <v>728</v>
      </c>
      <c r="E1459" t="s">
        <v>618</v>
      </c>
      <c r="F1459" t="s">
        <v>597</v>
      </c>
      <c r="G1459" t="s">
        <v>731</v>
      </c>
      <c r="H1459" t="s">
        <v>861</v>
      </c>
      <c r="I1459" t="s">
        <v>119</v>
      </c>
      <c r="J1459" t="s">
        <v>283</v>
      </c>
      <c r="K1459" t="s">
        <v>348</v>
      </c>
      <c r="L1459" t="s">
        <v>606</v>
      </c>
      <c r="M1459">
        <v>0</v>
      </c>
      <c r="N1459">
        <v>3.1E-2</v>
      </c>
      <c r="O1459" t="s">
        <v>927</v>
      </c>
    </row>
    <row r="1460" spans="1:15" hidden="1" x14ac:dyDescent="0.35">
      <c r="A1460" t="s">
        <v>921</v>
      </c>
      <c r="B1460" t="s">
        <v>587</v>
      </c>
      <c r="C1460" t="s">
        <v>586</v>
      </c>
      <c r="D1460" t="s">
        <v>728</v>
      </c>
      <c r="E1460" t="s">
        <v>618</v>
      </c>
      <c r="F1460" t="s">
        <v>596</v>
      </c>
      <c r="G1460" t="s">
        <v>729</v>
      </c>
      <c r="H1460" t="s">
        <v>862</v>
      </c>
      <c r="I1460" t="s">
        <v>21</v>
      </c>
      <c r="J1460" t="s">
        <v>190</v>
      </c>
      <c r="K1460" t="s">
        <v>348</v>
      </c>
      <c r="L1460" t="s">
        <v>606</v>
      </c>
      <c r="M1460">
        <v>0</v>
      </c>
      <c r="N1460">
        <v>0.16</v>
      </c>
      <c r="O1460" t="s">
        <v>927</v>
      </c>
    </row>
    <row r="1461" spans="1:15" hidden="1" x14ac:dyDescent="0.35">
      <c r="A1461" t="s">
        <v>921</v>
      </c>
      <c r="B1461" t="s">
        <v>587</v>
      </c>
      <c r="C1461" t="s">
        <v>586</v>
      </c>
      <c r="D1461" t="s">
        <v>728</v>
      </c>
      <c r="E1461" t="s">
        <v>618</v>
      </c>
      <c r="F1461" t="s">
        <v>597</v>
      </c>
      <c r="G1461" t="s">
        <v>731</v>
      </c>
      <c r="H1461" t="s">
        <v>863</v>
      </c>
      <c r="I1461" t="s">
        <v>96</v>
      </c>
      <c r="J1461" t="s">
        <v>259</v>
      </c>
      <c r="K1461" t="s">
        <v>348</v>
      </c>
      <c r="L1461" t="s">
        <v>606</v>
      </c>
      <c r="M1461">
        <v>0</v>
      </c>
      <c r="N1461">
        <v>0.188</v>
      </c>
      <c r="O1461" t="s">
        <v>927</v>
      </c>
    </row>
    <row r="1462" spans="1:15" hidden="1" x14ac:dyDescent="0.35">
      <c r="A1462" t="s">
        <v>921</v>
      </c>
      <c r="B1462" t="s">
        <v>587</v>
      </c>
      <c r="C1462" t="s">
        <v>586</v>
      </c>
      <c r="D1462" t="s">
        <v>728</v>
      </c>
      <c r="E1462" t="s">
        <v>618</v>
      </c>
      <c r="F1462" t="s">
        <v>597</v>
      </c>
      <c r="G1462" t="s">
        <v>731</v>
      </c>
      <c r="H1462" t="s">
        <v>864</v>
      </c>
      <c r="I1462" t="s">
        <v>71</v>
      </c>
      <c r="J1462" t="s">
        <v>233</v>
      </c>
      <c r="K1462" t="s">
        <v>348</v>
      </c>
      <c r="L1462" t="s">
        <v>606</v>
      </c>
      <c r="M1462">
        <v>0</v>
      </c>
      <c r="N1462">
        <v>0.08</v>
      </c>
      <c r="O1462" t="s">
        <v>927</v>
      </c>
    </row>
    <row r="1463" spans="1:15" hidden="1" x14ac:dyDescent="0.35">
      <c r="A1463" t="s">
        <v>921</v>
      </c>
      <c r="B1463" t="s">
        <v>587</v>
      </c>
      <c r="C1463" t="s">
        <v>586</v>
      </c>
      <c r="D1463" t="s">
        <v>728</v>
      </c>
      <c r="E1463" t="s">
        <v>618</v>
      </c>
      <c r="F1463" t="s">
        <v>597</v>
      </c>
      <c r="G1463" t="s">
        <v>731</v>
      </c>
      <c r="H1463" t="s">
        <v>865</v>
      </c>
      <c r="I1463" t="s">
        <v>109</v>
      </c>
      <c r="J1463" t="s">
        <v>273</v>
      </c>
      <c r="K1463" t="s">
        <v>348</v>
      </c>
      <c r="L1463" t="s">
        <v>606</v>
      </c>
      <c r="M1463">
        <v>0</v>
      </c>
      <c r="N1463">
        <v>0.15</v>
      </c>
      <c r="O1463" t="s">
        <v>927</v>
      </c>
    </row>
    <row r="1464" spans="1:15" hidden="1" x14ac:dyDescent="0.35">
      <c r="A1464" t="s">
        <v>921</v>
      </c>
      <c r="B1464" t="s">
        <v>587</v>
      </c>
      <c r="C1464" t="s">
        <v>586</v>
      </c>
      <c r="D1464" t="s">
        <v>728</v>
      </c>
      <c r="E1464" t="s">
        <v>618</v>
      </c>
      <c r="F1464" t="s">
        <v>597</v>
      </c>
      <c r="G1464" t="s">
        <v>731</v>
      </c>
      <c r="H1464" t="s">
        <v>866</v>
      </c>
      <c r="I1464" t="s">
        <v>97</v>
      </c>
      <c r="J1464" t="s">
        <v>260</v>
      </c>
      <c r="K1464" t="s">
        <v>348</v>
      </c>
      <c r="L1464" t="s">
        <v>606</v>
      </c>
      <c r="M1464">
        <v>0</v>
      </c>
      <c r="N1464">
        <v>0.16800000000000001</v>
      </c>
      <c r="O1464" t="s">
        <v>927</v>
      </c>
    </row>
    <row r="1465" spans="1:15" hidden="1" x14ac:dyDescent="0.35">
      <c r="A1465" t="s">
        <v>921</v>
      </c>
      <c r="B1465" t="s">
        <v>587</v>
      </c>
      <c r="C1465" t="s">
        <v>586</v>
      </c>
      <c r="D1465" t="s">
        <v>728</v>
      </c>
      <c r="E1465" t="s">
        <v>618</v>
      </c>
      <c r="F1465" t="s">
        <v>597</v>
      </c>
      <c r="G1465" t="s">
        <v>731</v>
      </c>
      <c r="H1465" t="s">
        <v>867</v>
      </c>
      <c r="I1465" t="s">
        <v>142</v>
      </c>
      <c r="J1465" t="s">
        <v>308</v>
      </c>
      <c r="K1465" t="s">
        <v>348</v>
      </c>
      <c r="L1465" t="s">
        <v>606</v>
      </c>
      <c r="M1465">
        <v>0</v>
      </c>
      <c r="N1465">
        <v>0.08</v>
      </c>
      <c r="O1465" t="s">
        <v>927</v>
      </c>
    </row>
    <row r="1466" spans="1:15" hidden="1" x14ac:dyDescent="0.35">
      <c r="A1466" t="s">
        <v>921</v>
      </c>
      <c r="B1466" t="s">
        <v>587</v>
      </c>
      <c r="C1466" t="s">
        <v>586</v>
      </c>
      <c r="D1466" t="s">
        <v>728</v>
      </c>
      <c r="E1466" t="s">
        <v>618</v>
      </c>
      <c r="F1466" t="s">
        <v>596</v>
      </c>
      <c r="G1466" t="s">
        <v>729</v>
      </c>
      <c r="H1466" t="s">
        <v>868</v>
      </c>
      <c r="I1466" t="s">
        <v>25</v>
      </c>
      <c r="J1466" t="s">
        <v>194</v>
      </c>
      <c r="K1466" t="s">
        <v>348</v>
      </c>
      <c r="L1466" t="s">
        <v>606</v>
      </c>
      <c r="M1466">
        <v>0</v>
      </c>
      <c r="N1466">
        <v>0.16</v>
      </c>
      <c r="O1466" t="s">
        <v>927</v>
      </c>
    </row>
    <row r="1467" spans="1:15" hidden="1" x14ac:dyDescent="0.35">
      <c r="A1467" t="s">
        <v>921</v>
      </c>
      <c r="B1467" t="s">
        <v>587</v>
      </c>
      <c r="C1467" t="s">
        <v>586</v>
      </c>
      <c r="D1467" t="s">
        <v>728</v>
      </c>
      <c r="E1467" t="s">
        <v>618</v>
      </c>
      <c r="F1467" t="s">
        <v>597</v>
      </c>
      <c r="G1467" t="s">
        <v>731</v>
      </c>
      <c r="H1467" t="s">
        <v>869</v>
      </c>
      <c r="I1467" t="s">
        <v>159</v>
      </c>
      <c r="J1467" t="s">
        <v>328</v>
      </c>
      <c r="K1467" t="s">
        <v>348</v>
      </c>
      <c r="L1467" t="s">
        <v>606</v>
      </c>
      <c r="M1467">
        <v>0</v>
      </c>
      <c r="N1467">
        <v>1.7000000000000001E-2</v>
      </c>
      <c r="O1467" t="s">
        <v>927</v>
      </c>
    </row>
    <row r="1468" spans="1:15" hidden="1" x14ac:dyDescent="0.35">
      <c r="A1468" t="s">
        <v>921</v>
      </c>
      <c r="B1468" t="s">
        <v>587</v>
      </c>
      <c r="C1468" t="s">
        <v>586</v>
      </c>
      <c r="D1468" t="s">
        <v>728</v>
      </c>
      <c r="E1468" t="s">
        <v>618</v>
      </c>
      <c r="F1468" t="s">
        <v>597</v>
      </c>
      <c r="G1468" t="s">
        <v>731</v>
      </c>
      <c r="H1468" t="s">
        <v>870</v>
      </c>
      <c r="I1468" t="s">
        <v>135</v>
      </c>
      <c r="J1468" t="s">
        <v>301</v>
      </c>
      <c r="K1468" t="s">
        <v>348</v>
      </c>
      <c r="L1468" t="s">
        <v>606</v>
      </c>
      <c r="M1468">
        <v>0</v>
      </c>
      <c r="N1468">
        <v>2.5999999999999999E-2</v>
      </c>
      <c r="O1468" t="s">
        <v>927</v>
      </c>
    </row>
    <row r="1469" spans="1:15" hidden="1" x14ac:dyDescent="0.35">
      <c r="A1469" t="s">
        <v>921</v>
      </c>
      <c r="B1469" t="s">
        <v>587</v>
      </c>
      <c r="C1469" t="s">
        <v>586</v>
      </c>
      <c r="D1469" t="s">
        <v>728</v>
      </c>
      <c r="E1469" t="s">
        <v>618</v>
      </c>
      <c r="F1469" t="s">
        <v>597</v>
      </c>
      <c r="G1469" t="s">
        <v>731</v>
      </c>
      <c r="H1469" t="s">
        <v>871</v>
      </c>
      <c r="I1469" t="s">
        <v>718</v>
      </c>
      <c r="J1469" t="s">
        <v>255</v>
      </c>
      <c r="K1469" t="s">
        <v>348</v>
      </c>
      <c r="L1469" t="s">
        <v>606</v>
      </c>
      <c r="M1469">
        <v>0</v>
      </c>
      <c r="N1469">
        <v>1.0999999999999999E-2</v>
      </c>
      <c r="O1469" t="s">
        <v>927</v>
      </c>
    </row>
    <row r="1470" spans="1:15" hidden="1" x14ac:dyDescent="0.35">
      <c r="A1470" t="s">
        <v>921</v>
      </c>
      <c r="B1470" t="s">
        <v>587</v>
      </c>
      <c r="C1470" t="s">
        <v>586</v>
      </c>
      <c r="D1470" t="s">
        <v>728</v>
      </c>
      <c r="E1470" t="s">
        <v>618</v>
      </c>
      <c r="F1470" t="s">
        <v>596</v>
      </c>
      <c r="G1470" t="s">
        <v>729</v>
      </c>
      <c r="H1470" t="s">
        <v>872</v>
      </c>
      <c r="I1470" t="s">
        <v>18</v>
      </c>
      <c r="J1470" t="s">
        <v>188</v>
      </c>
      <c r="K1470" t="s">
        <v>349</v>
      </c>
      <c r="M1470">
        <v>0.06</v>
      </c>
      <c r="N1470">
        <v>0.02</v>
      </c>
      <c r="O1470" t="s">
        <v>927</v>
      </c>
    </row>
    <row r="1471" spans="1:15" hidden="1" x14ac:dyDescent="0.35">
      <c r="A1471" t="s">
        <v>921</v>
      </c>
      <c r="B1471" t="s">
        <v>587</v>
      </c>
      <c r="C1471" t="s">
        <v>586</v>
      </c>
      <c r="D1471" t="s">
        <v>728</v>
      </c>
      <c r="E1471" t="s">
        <v>618</v>
      </c>
      <c r="F1471" t="s">
        <v>597</v>
      </c>
      <c r="G1471" t="s">
        <v>731</v>
      </c>
      <c r="H1471" t="s">
        <v>873</v>
      </c>
      <c r="I1471" t="s">
        <v>160</v>
      </c>
      <c r="J1471" t="s">
        <v>329</v>
      </c>
      <c r="K1471" t="s">
        <v>348</v>
      </c>
      <c r="L1471" t="s">
        <v>606</v>
      </c>
      <c r="M1471">
        <v>0</v>
      </c>
      <c r="N1471">
        <v>0.08</v>
      </c>
      <c r="O1471" t="s">
        <v>927</v>
      </c>
    </row>
    <row r="1472" spans="1:15" hidden="1" x14ac:dyDescent="0.35">
      <c r="A1472" t="s">
        <v>921</v>
      </c>
      <c r="B1472" t="s">
        <v>587</v>
      </c>
      <c r="C1472" t="s">
        <v>586</v>
      </c>
      <c r="D1472" t="s">
        <v>728</v>
      </c>
      <c r="E1472" t="s">
        <v>618</v>
      </c>
      <c r="F1472" t="s">
        <v>597</v>
      </c>
      <c r="G1472" t="s">
        <v>731</v>
      </c>
      <c r="H1472" t="s">
        <v>874</v>
      </c>
      <c r="I1472" t="s">
        <v>147</v>
      </c>
      <c r="J1472" t="s">
        <v>313</v>
      </c>
      <c r="K1472" t="s">
        <v>348</v>
      </c>
      <c r="L1472" t="s">
        <v>606</v>
      </c>
      <c r="M1472">
        <v>0</v>
      </c>
      <c r="N1472">
        <v>0.08</v>
      </c>
      <c r="O1472" t="s">
        <v>927</v>
      </c>
    </row>
    <row r="1473" spans="1:15" hidden="1" x14ac:dyDescent="0.35">
      <c r="A1473" t="s">
        <v>921</v>
      </c>
      <c r="B1473" t="s">
        <v>587</v>
      </c>
      <c r="C1473" t="s">
        <v>586</v>
      </c>
      <c r="D1473" t="s">
        <v>728</v>
      </c>
      <c r="E1473" t="s">
        <v>618</v>
      </c>
      <c r="F1473" t="s">
        <v>597</v>
      </c>
      <c r="G1473" t="s">
        <v>731</v>
      </c>
      <c r="H1473" t="s">
        <v>875</v>
      </c>
      <c r="I1473" t="s">
        <v>86</v>
      </c>
      <c r="J1473" t="s">
        <v>248</v>
      </c>
      <c r="K1473" t="s">
        <v>348</v>
      </c>
      <c r="L1473" t="s">
        <v>606</v>
      </c>
      <c r="M1473">
        <v>0</v>
      </c>
      <c r="N1473">
        <v>0.192</v>
      </c>
      <c r="O1473" t="s">
        <v>927</v>
      </c>
    </row>
    <row r="1474" spans="1:15" hidden="1" x14ac:dyDescent="0.35">
      <c r="A1474" t="s">
        <v>921</v>
      </c>
      <c r="B1474" t="s">
        <v>587</v>
      </c>
      <c r="C1474" t="s">
        <v>586</v>
      </c>
      <c r="D1474" t="s">
        <v>728</v>
      </c>
      <c r="E1474" t="s">
        <v>618</v>
      </c>
      <c r="F1474" t="s">
        <v>597</v>
      </c>
      <c r="G1474" t="s">
        <v>731</v>
      </c>
      <c r="H1474" t="s">
        <v>876</v>
      </c>
      <c r="I1474" t="s">
        <v>145</v>
      </c>
      <c r="J1474" t="s">
        <v>311</v>
      </c>
      <c r="K1474" t="s">
        <v>348</v>
      </c>
      <c r="L1474" t="s">
        <v>606</v>
      </c>
      <c r="M1474">
        <v>0</v>
      </c>
      <c r="N1474">
        <v>1.6E-2</v>
      </c>
      <c r="O1474" t="s">
        <v>927</v>
      </c>
    </row>
    <row r="1475" spans="1:15" hidden="1" x14ac:dyDescent="0.35">
      <c r="A1475" t="s">
        <v>921</v>
      </c>
      <c r="B1475" t="s">
        <v>587</v>
      </c>
      <c r="C1475" t="s">
        <v>586</v>
      </c>
      <c r="D1475" t="s">
        <v>728</v>
      </c>
      <c r="E1475" t="s">
        <v>618</v>
      </c>
      <c r="F1475" t="s">
        <v>597</v>
      </c>
      <c r="G1475" t="s">
        <v>731</v>
      </c>
      <c r="H1475" t="s">
        <v>877</v>
      </c>
      <c r="I1475" t="s">
        <v>148</v>
      </c>
      <c r="J1475" t="s">
        <v>314</v>
      </c>
      <c r="K1475" t="s">
        <v>348</v>
      </c>
      <c r="L1475" t="s">
        <v>606</v>
      </c>
      <c r="M1475">
        <v>0</v>
      </c>
      <c r="N1475">
        <v>9.7000000000000003E-2</v>
      </c>
      <c r="O1475" t="s">
        <v>927</v>
      </c>
    </row>
    <row r="1476" spans="1:15" hidden="1" x14ac:dyDescent="0.35">
      <c r="A1476" t="s">
        <v>921</v>
      </c>
      <c r="B1476" t="s">
        <v>587</v>
      </c>
      <c r="C1476" t="s">
        <v>586</v>
      </c>
      <c r="D1476" t="s">
        <v>728</v>
      </c>
      <c r="E1476" t="s">
        <v>618</v>
      </c>
      <c r="F1476" t="s">
        <v>597</v>
      </c>
      <c r="G1476" t="s">
        <v>731</v>
      </c>
      <c r="H1476" t="s">
        <v>878</v>
      </c>
      <c r="I1476" t="s">
        <v>126</v>
      </c>
      <c r="J1476" t="s">
        <v>290</v>
      </c>
      <c r="K1476" t="s">
        <v>348</v>
      </c>
      <c r="L1476" t="s">
        <v>606</v>
      </c>
      <c r="M1476">
        <v>0</v>
      </c>
      <c r="N1476">
        <v>6.5000000000000002E-2</v>
      </c>
      <c r="O1476" t="s">
        <v>927</v>
      </c>
    </row>
    <row r="1477" spans="1:15" hidden="1" x14ac:dyDescent="0.35">
      <c r="A1477" t="s">
        <v>921</v>
      </c>
      <c r="B1477" t="s">
        <v>587</v>
      </c>
      <c r="C1477" t="s">
        <v>586</v>
      </c>
      <c r="D1477" t="s">
        <v>728</v>
      </c>
      <c r="E1477" t="s">
        <v>618</v>
      </c>
      <c r="F1477" t="s">
        <v>597</v>
      </c>
      <c r="G1477" t="s">
        <v>731</v>
      </c>
      <c r="H1477" t="s">
        <v>879</v>
      </c>
      <c r="I1477" t="s">
        <v>104</v>
      </c>
      <c r="J1477" t="s">
        <v>267</v>
      </c>
      <c r="K1477" t="s">
        <v>348</v>
      </c>
      <c r="L1477" t="s">
        <v>606</v>
      </c>
      <c r="M1477">
        <v>0</v>
      </c>
      <c r="N1477">
        <v>0.104</v>
      </c>
      <c r="O1477" t="s">
        <v>927</v>
      </c>
    </row>
    <row r="1478" spans="1:15" hidden="1" x14ac:dyDescent="0.35">
      <c r="A1478" t="s">
        <v>921</v>
      </c>
      <c r="B1478" t="s">
        <v>587</v>
      </c>
      <c r="C1478" t="s">
        <v>586</v>
      </c>
      <c r="D1478" t="s">
        <v>728</v>
      </c>
      <c r="E1478" t="s">
        <v>618</v>
      </c>
      <c r="F1478" t="s">
        <v>597</v>
      </c>
      <c r="G1478" t="s">
        <v>731</v>
      </c>
      <c r="H1478" t="s">
        <v>880</v>
      </c>
      <c r="I1478" t="s">
        <v>87</v>
      </c>
      <c r="J1478" t="s">
        <v>249</v>
      </c>
      <c r="K1478" t="s">
        <v>348</v>
      </c>
      <c r="L1478" t="s">
        <v>606</v>
      </c>
      <c r="M1478">
        <v>0</v>
      </c>
      <c r="N1478">
        <v>2.5999999999999999E-2</v>
      </c>
      <c r="O1478" t="s">
        <v>927</v>
      </c>
    </row>
    <row r="1479" spans="1:15" hidden="1" x14ac:dyDescent="0.35">
      <c r="A1479" t="s">
        <v>921</v>
      </c>
      <c r="B1479" t="s">
        <v>587</v>
      </c>
      <c r="C1479" t="s">
        <v>586</v>
      </c>
      <c r="D1479" t="s">
        <v>728</v>
      </c>
      <c r="E1479" t="s">
        <v>618</v>
      </c>
      <c r="F1479" t="s">
        <v>597</v>
      </c>
      <c r="G1479" t="s">
        <v>731</v>
      </c>
      <c r="H1479" t="s">
        <v>881</v>
      </c>
      <c r="I1479" t="s">
        <v>163</v>
      </c>
      <c r="J1479" t="s">
        <v>332</v>
      </c>
      <c r="K1479" t="s">
        <v>348</v>
      </c>
      <c r="L1479" t="s">
        <v>606</v>
      </c>
      <c r="M1479">
        <v>0</v>
      </c>
      <c r="N1479">
        <v>0.27</v>
      </c>
      <c r="O1479" t="s">
        <v>927</v>
      </c>
    </row>
    <row r="1480" spans="1:15" hidden="1" x14ac:dyDescent="0.35">
      <c r="A1480" t="s">
        <v>921</v>
      </c>
      <c r="B1480" t="s">
        <v>587</v>
      </c>
      <c r="C1480" t="s">
        <v>586</v>
      </c>
      <c r="D1480" t="s">
        <v>728</v>
      </c>
      <c r="E1480" t="s">
        <v>618</v>
      </c>
      <c r="F1480" t="s">
        <v>597</v>
      </c>
      <c r="G1480" t="s">
        <v>731</v>
      </c>
      <c r="H1480" t="s">
        <v>882</v>
      </c>
      <c r="I1480" t="s">
        <v>101</v>
      </c>
      <c r="J1480" t="s">
        <v>264</v>
      </c>
      <c r="K1480" t="s">
        <v>348</v>
      </c>
      <c r="L1480" t="s">
        <v>606</v>
      </c>
      <c r="M1480">
        <v>0</v>
      </c>
      <c r="N1480">
        <v>1.7999999999999999E-2</v>
      </c>
      <c r="O1480" t="s">
        <v>927</v>
      </c>
    </row>
    <row r="1481" spans="1:15" hidden="1" x14ac:dyDescent="0.35">
      <c r="A1481" t="s">
        <v>921</v>
      </c>
      <c r="B1481" t="s">
        <v>587</v>
      </c>
      <c r="C1481" t="s">
        <v>586</v>
      </c>
      <c r="D1481" t="s">
        <v>728</v>
      </c>
      <c r="E1481" t="s">
        <v>618</v>
      </c>
      <c r="F1481" t="s">
        <v>596</v>
      </c>
      <c r="G1481" t="s">
        <v>729</v>
      </c>
      <c r="H1481" t="s">
        <v>883</v>
      </c>
      <c r="I1481" t="s">
        <v>19</v>
      </c>
      <c r="J1481" t="s">
        <v>599</v>
      </c>
      <c r="K1481" t="s">
        <v>348</v>
      </c>
      <c r="L1481" t="s">
        <v>606</v>
      </c>
      <c r="M1481">
        <v>0</v>
      </c>
      <c r="N1481">
        <v>0.16</v>
      </c>
      <c r="O1481" t="s">
        <v>927</v>
      </c>
    </row>
    <row r="1482" spans="1:15" hidden="1" x14ac:dyDescent="0.35">
      <c r="A1482" t="s">
        <v>921</v>
      </c>
      <c r="B1482" t="s">
        <v>587</v>
      </c>
      <c r="C1482" t="s">
        <v>586</v>
      </c>
      <c r="D1482" t="s">
        <v>728</v>
      </c>
      <c r="E1482" t="s">
        <v>618</v>
      </c>
      <c r="F1482" t="s">
        <v>597</v>
      </c>
      <c r="G1482" t="s">
        <v>731</v>
      </c>
      <c r="H1482" t="s">
        <v>884</v>
      </c>
      <c r="I1482" t="s">
        <v>117</v>
      </c>
      <c r="J1482" t="s">
        <v>281</v>
      </c>
      <c r="K1482" t="s">
        <v>348</v>
      </c>
      <c r="L1482" t="s">
        <v>606</v>
      </c>
      <c r="M1482">
        <v>0</v>
      </c>
      <c r="N1482">
        <v>0.08</v>
      </c>
      <c r="O1482" t="s">
        <v>927</v>
      </c>
    </row>
    <row r="1483" spans="1:15" hidden="1" x14ac:dyDescent="0.35">
      <c r="A1483" t="s">
        <v>921</v>
      </c>
      <c r="B1483" t="s">
        <v>587</v>
      </c>
      <c r="C1483" t="s">
        <v>586</v>
      </c>
      <c r="D1483" t="s">
        <v>728</v>
      </c>
      <c r="E1483" t="s">
        <v>618</v>
      </c>
      <c r="F1483" t="s">
        <v>597</v>
      </c>
      <c r="G1483" t="s">
        <v>731</v>
      </c>
      <c r="H1483" t="s">
        <v>885</v>
      </c>
      <c r="I1483" t="s">
        <v>88</v>
      </c>
      <c r="J1483" t="s">
        <v>250</v>
      </c>
      <c r="K1483" t="s">
        <v>348</v>
      </c>
      <c r="L1483" t="s">
        <v>606</v>
      </c>
      <c r="M1483">
        <v>0</v>
      </c>
      <c r="N1483">
        <v>1.0999999999999999E-2</v>
      </c>
      <c r="O1483" t="s">
        <v>927</v>
      </c>
    </row>
    <row r="1484" spans="1:15" hidden="1" x14ac:dyDescent="0.35">
      <c r="A1484" t="s">
        <v>921</v>
      </c>
      <c r="B1484" t="s">
        <v>587</v>
      </c>
      <c r="C1484" t="s">
        <v>586</v>
      </c>
      <c r="D1484" t="s">
        <v>728</v>
      </c>
      <c r="E1484" t="s">
        <v>618</v>
      </c>
      <c r="F1484" t="s">
        <v>597</v>
      </c>
      <c r="G1484" t="s">
        <v>731</v>
      </c>
      <c r="H1484" t="s">
        <v>886</v>
      </c>
      <c r="I1484" t="s">
        <v>131</v>
      </c>
      <c r="J1484" t="s">
        <v>295</v>
      </c>
      <c r="K1484" t="s">
        <v>348</v>
      </c>
      <c r="L1484" t="s">
        <v>606</v>
      </c>
      <c r="M1484">
        <v>0</v>
      </c>
      <c r="N1484">
        <v>0.2</v>
      </c>
      <c r="O1484" t="s">
        <v>927</v>
      </c>
    </row>
    <row r="1485" spans="1:15" hidden="1" x14ac:dyDescent="0.35">
      <c r="A1485" t="s">
        <v>921</v>
      </c>
      <c r="B1485" t="s">
        <v>587</v>
      </c>
      <c r="C1485" t="s">
        <v>586</v>
      </c>
      <c r="D1485" t="s">
        <v>728</v>
      </c>
      <c r="E1485" t="s">
        <v>618</v>
      </c>
      <c r="F1485" t="s">
        <v>597</v>
      </c>
      <c r="G1485" t="s">
        <v>731</v>
      </c>
      <c r="H1485" t="s">
        <v>887</v>
      </c>
      <c r="I1485" t="s">
        <v>136</v>
      </c>
      <c r="J1485" t="s">
        <v>302</v>
      </c>
      <c r="K1485" t="s">
        <v>349</v>
      </c>
      <c r="L1485" t="s">
        <v>607</v>
      </c>
      <c r="M1485">
        <v>4.5700000000000003E-3</v>
      </c>
      <c r="N1485">
        <v>1.4999999999999999E-2</v>
      </c>
      <c r="O1485" t="s">
        <v>927</v>
      </c>
    </row>
    <row r="1486" spans="1:15" hidden="1" x14ac:dyDescent="0.35">
      <c r="A1486" t="s">
        <v>921</v>
      </c>
      <c r="B1486" t="s">
        <v>587</v>
      </c>
      <c r="C1486" t="s">
        <v>586</v>
      </c>
      <c r="D1486" t="s">
        <v>728</v>
      </c>
      <c r="E1486" t="s">
        <v>618</v>
      </c>
      <c r="F1486" t="s">
        <v>597</v>
      </c>
      <c r="G1486" t="s">
        <v>731</v>
      </c>
      <c r="H1486" t="s">
        <v>888</v>
      </c>
      <c r="I1486" t="s">
        <v>103</v>
      </c>
      <c r="J1486" t="s">
        <v>266</v>
      </c>
      <c r="K1486" t="s">
        <v>349</v>
      </c>
      <c r="L1486" t="s">
        <v>607</v>
      </c>
      <c r="M1486">
        <v>9.2000000000000003E-4</v>
      </c>
      <c r="N1486">
        <v>5.1999999999999998E-3</v>
      </c>
      <c r="O1486" t="s">
        <v>927</v>
      </c>
    </row>
    <row r="1487" spans="1:15" hidden="1" x14ac:dyDescent="0.35">
      <c r="A1487" t="s">
        <v>921</v>
      </c>
      <c r="B1487" t="s">
        <v>587</v>
      </c>
      <c r="C1487" t="s">
        <v>586</v>
      </c>
      <c r="D1487" t="s">
        <v>728</v>
      </c>
      <c r="E1487" t="s">
        <v>618</v>
      </c>
      <c r="F1487" t="s">
        <v>596</v>
      </c>
      <c r="G1487" t="s">
        <v>729</v>
      </c>
      <c r="H1487" t="s">
        <v>889</v>
      </c>
      <c r="I1487" t="s">
        <v>11</v>
      </c>
      <c r="J1487" t="s">
        <v>181</v>
      </c>
      <c r="K1487" t="s">
        <v>348</v>
      </c>
      <c r="L1487" t="s">
        <v>606</v>
      </c>
      <c r="M1487">
        <v>0</v>
      </c>
      <c r="N1487">
        <v>0.16</v>
      </c>
      <c r="O1487" t="s">
        <v>927</v>
      </c>
    </row>
    <row r="1488" spans="1:15" hidden="1" x14ac:dyDescent="0.35">
      <c r="A1488" t="s">
        <v>921</v>
      </c>
      <c r="B1488" t="s">
        <v>587</v>
      </c>
      <c r="C1488" t="s">
        <v>586</v>
      </c>
      <c r="D1488" t="s">
        <v>728</v>
      </c>
      <c r="E1488" t="s">
        <v>618</v>
      </c>
      <c r="F1488" t="s">
        <v>596</v>
      </c>
      <c r="G1488" t="s">
        <v>729</v>
      </c>
      <c r="H1488" t="s">
        <v>890</v>
      </c>
      <c r="I1488" t="s">
        <v>65</v>
      </c>
      <c r="J1488" t="s">
        <v>226</v>
      </c>
      <c r="K1488" t="s">
        <v>349</v>
      </c>
      <c r="M1488">
        <v>8.6999999999999994E-2</v>
      </c>
      <c r="N1488">
        <v>6.4000000000000001E-2</v>
      </c>
      <c r="O1488" t="s">
        <v>927</v>
      </c>
    </row>
    <row r="1489" spans="1:15" hidden="1" x14ac:dyDescent="0.35">
      <c r="A1489" t="s">
        <v>921</v>
      </c>
      <c r="B1489" t="s">
        <v>587</v>
      </c>
      <c r="C1489" t="s">
        <v>586</v>
      </c>
      <c r="D1489" t="s">
        <v>728</v>
      </c>
      <c r="E1489" t="s">
        <v>618</v>
      </c>
      <c r="F1489" t="s">
        <v>596</v>
      </c>
      <c r="G1489" t="s">
        <v>729</v>
      </c>
      <c r="H1489" t="s">
        <v>891</v>
      </c>
      <c r="I1489" t="s">
        <v>35</v>
      </c>
      <c r="J1489" t="s">
        <v>202</v>
      </c>
      <c r="K1489" t="s">
        <v>348</v>
      </c>
      <c r="L1489" t="s">
        <v>606</v>
      </c>
      <c r="M1489">
        <v>0</v>
      </c>
      <c r="N1489">
        <v>0.32</v>
      </c>
      <c r="O1489" t="s">
        <v>927</v>
      </c>
    </row>
    <row r="1490" spans="1:15" hidden="1" x14ac:dyDescent="0.35">
      <c r="A1490" t="s">
        <v>921</v>
      </c>
      <c r="B1490" t="s">
        <v>587</v>
      </c>
      <c r="C1490" t="s">
        <v>586</v>
      </c>
      <c r="D1490" t="s">
        <v>728</v>
      </c>
      <c r="E1490" t="s">
        <v>618</v>
      </c>
      <c r="F1490" t="s">
        <v>596</v>
      </c>
      <c r="G1490" t="s">
        <v>729</v>
      </c>
      <c r="H1490" t="s">
        <v>892</v>
      </c>
      <c r="I1490" t="s">
        <v>66</v>
      </c>
      <c r="J1490" t="s">
        <v>227</v>
      </c>
      <c r="K1490" t="s">
        <v>348</v>
      </c>
      <c r="L1490" t="s">
        <v>606</v>
      </c>
      <c r="M1490">
        <v>0</v>
      </c>
      <c r="N1490">
        <v>0.04</v>
      </c>
      <c r="O1490" t="s">
        <v>927</v>
      </c>
    </row>
    <row r="1491" spans="1:15" hidden="1" x14ac:dyDescent="0.35">
      <c r="A1491" t="s">
        <v>921</v>
      </c>
      <c r="B1491" t="s">
        <v>587</v>
      </c>
      <c r="C1491" t="s">
        <v>586</v>
      </c>
      <c r="D1491" t="s">
        <v>728</v>
      </c>
      <c r="E1491" t="s">
        <v>618</v>
      </c>
      <c r="F1491" t="s">
        <v>597</v>
      </c>
      <c r="G1491" t="s">
        <v>731</v>
      </c>
      <c r="H1491" t="s">
        <v>893</v>
      </c>
      <c r="I1491" t="s">
        <v>89</v>
      </c>
      <c r="J1491" t="s">
        <v>251</v>
      </c>
      <c r="K1491" t="s">
        <v>348</v>
      </c>
      <c r="L1491" t="s">
        <v>606</v>
      </c>
      <c r="M1491">
        <v>0</v>
      </c>
      <c r="N1491">
        <v>1.9E-2</v>
      </c>
      <c r="O1491" t="s">
        <v>927</v>
      </c>
    </row>
    <row r="1492" spans="1:15" hidden="1" x14ac:dyDescent="0.35">
      <c r="A1492" t="s">
        <v>921</v>
      </c>
      <c r="B1492" t="s">
        <v>587</v>
      </c>
      <c r="C1492" t="s">
        <v>586</v>
      </c>
      <c r="D1492" t="s">
        <v>728</v>
      </c>
      <c r="E1492" t="s">
        <v>618</v>
      </c>
      <c r="F1492" t="s">
        <v>596</v>
      </c>
      <c r="G1492" t="s">
        <v>729</v>
      </c>
      <c r="H1492" t="s">
        <v>894</v>
      </c>
      <c r="I1492" t="s">
        <v>67</v>
      </c>
      <c r="J1492" t="s">
        <v>228</v>
      </c>
      <c r="K1492" t="s">
        <v>348</v>
      </c>
      <c r="L1492" t="s">
        <v>606</v>
      </c>
      <c r="M1492">
        <v>0</v>
      </c>
      <c r="N1492">
        <v>0.08</v>
      </c>
      <c r="O1492" t="s">
        <v>927</v>
      </c>
    </row>
    <row r="1493" spans="1:15" hidden="1" x14ac:dyDescent="0.35">
      <c r="A1493" t="s">
        <v>921</v>
      </c>
      <c r="B1493" t="s">
        <v>587</v>
      </c>
      <c r="C1493" t="s">
        <v>586</v>
      </c>
      <c r="D1493" t="s">
        <v>728</v>
      </c>
      <c r="E1493" t="s">
        <v>618</v>
      </c>
      <c r="F1493" t="s">
        <v>596</v>
      </c>
      <c r="G1493" t="s">
        <v>729</v>
      </c>
      <c r="H1493" t="s">
        <v>896</v>
      </c>
      <c r="I1493" t="s">
        <v>63</v>
      </c>
      <c r="J1493" t="s">
        <v>603</v>
      </c>
      <c r="K1493" t="s">
        <v>348</v>
      </c>
      <c r="L1493" t="s">
        <v>606</v>
      </c>
      <c r="M1493">
        <v>0</v>
      </c>
      <c r="N1493">
        <v>0.64</v>
      </c>
      <c r="O1493" t="s">
        <v>927</v>
      </c>
    </row>
    <row r="1494" spans="1:15" hidden="1" x14ac:dyDescent="0.35">
      <c r="A1494" t="s">
        <v>921</v>
      </c>
      <c r="B1494" t="s">
        <v>587</v>
      </c>
      <c r="C1494" t="s">
        <v>586</v>
      </c>
      <c r="D1494" t="s">
        <v>728</v>
      </c>
      <c r="E1494" t="s">
        <v>618</v>
      </c>
      <c r="F1494" t="s">
        <v>596</v>
      </c>
      <c r="G1494" t="s">
        <v>729</v>
      </c>
      <c r="H1494" t="s">
        <v>897</v>
      </c>
      <c r="I1494" t="s">
        <v>64</v>
      </c>
      <c r="J1494" t="s">
        <v>604</v>
      </c>
      <c r="K1494" t="s">
        <v>348</v>
      </c>
      <c r="L1494" t="s">
        <v>606</v>
      </c>
      <c r="M1494">
        <v>0</v>
      </c>
      <c r="N1494">
        <v>0.16</v>
      </c>
      <c r="O1494" t="s">
        <v>927</v>
      </c>
    </row>
    <row r="1495" spans="1:15" hidden="1" x14ac:dyDescent="0.35">
      <c r="A1495" t="s">
        <v>921</v>
      </c>
      <c r="B1495" t="s">
        <v>587</v>
      </c>
      <c r="C1495" t="s">
        <v>586</v>
      </c>
      <c r="D1495" t="s">
        <v>728</v>
      </c>
      <c r="E1495" t="s">
        <v>618</v>
      </c>
      <c r="F1495" t="s">
        <v>596</v>
      </c>
      <c r="G1495" t="s">
        <v>729</v>
      </c>
      <c r="H1495" t="s">
        <v>895</v>
      </c>
      <c r="I1495" t="s">
        <v>34</v>
      </c>
      <c r="J1495" t="s">
        <v>600</v>
      </c>
      <c r="K1495" t="s">
        <v>348</v>
      </c>
      <c r="L1495" t="s">
        <v>606</v>
      </c>
      <c r="M1495">
        <v>0</v>
      </c>
      <c r="N1495">
        <v>0.32</v>
      </c>
      <c r="O1495" t="s">
        <v>927</v>
      </c>
    </row>
    <row r="1496" spans="1:15" hidden="1" x14ac:dyDescent="0.35">
      <c r="A1496" t="s">
        <v>921</v>
      </c>
      <c r="B1496" t="s">
        <v>587</v>
      </c>
      <c r="C1496" t="s">
        <v>586</v>
      </c>
      <c r="D1496" t="s">
        <v>728</v>
      </c>
      <c r="E1496" t="s">
        <v>618</v>
      </c>
      <c r="F1496" t="s">
        <v>597</v>
      </c>
      <c r="G1496" t="s">
        <v>731</v>
      </c>
      <c r="H1496" t="s">
        <v>898</v>
      </c>
      <c r="I1496" t="s">
        <v>130</v>
      </c>
      <c r="J1496" t="s">
        <v>294</v>
      </c>
      <c r="K1496" t="s">
        <v>348</v>
      </c>
      <c r="L1496" t="s">
        <v>606</v>
      </c>
      <c r="M1496">
        <v>0</v>
      </c>
      <c r="N1496">
        <v>0.16300000000000001</v>
      </c>
      <c r="O1496" t="s">
        <v>927</v>
      </c>
    </row>
    <row r="1497" spans="1:15" hidden="1" x14ac:dyDescent="0.35">
      <c r="A1497" t="s">
        <v>921</v>
      </c>
      <c r="B1497" t="s">
        <v>587</v>
      </c>
      <c r="C1497" t="s">
        <v>586</v>
      </c>
      <c r="D1497" t="s">
        <v>728</v>
      </c>
      <c r="E1497" t="s">
        <v>618</v>
      </c>
      <c r="F1497" t="s">
        <v>597</v>
      </c>
      <c r="G1497" t="s">
        <v>731</v>
      </c>
      <c r="H1497" t="s">
        <v>899</v>
      </c>
      <c r="I1497" t="s">
        <v>150</v>
      </c>
      <c r="J1497" t="s">
        <v>316</v>
      </c>
      <c r="K1497" t="s">
        <v>349</v>
      </c>
      <c r="L1497" t="s">
        <v>607</v>
      </c>
      <c r="M1497">
        <v>5.5900000000000004E-3</v>
      </c>
      <c r="N1497">
        <v>5.1999999999999998E-3</v>
      </c>
      <c r="O1497" t="s">
        <v>927</v>
      </c>
    </row>
    <row r="1498" spans="1:15" hidden="1" x14ac:dyDescent="0.35">
      <c r="A1498" t="s">
        <v>921</v>
      </c>
      <c r="B1498" t="s">
        <v>587</v>
      </c>
      <c r="C1498" t="s">
        <v>586</v>
      </c>
      <c r="D1498" t="s">
        <v>728</v>
      </c>
      <c r="E1498" t="s">
        <v>618</v>
      </c>
      <c r="F1498" t="s">
        <v>597</v>
      </c>
      <c r="G1498" t="s">
        <v>731</v>
      </c>
      <c r="H1498" t="s">
        <v>900</v>
      </c>
      <c r="I1498" t="s">
        <v>102</v>
      </c>
      <c r="J1498" t="s">
        <v>265</v>
      </c>
      <c r="K1498" t="s">
        <v>348</v>
      </c>
      <c r="L1498" t="s">
        <v>606</v>
      </c>
      <c r="M1498">
        <v>0</v>
      </c>
      <c r="N1498">
        <v>0.14000000000000001</v>
      </c>
      <c r="O1498" t="s">
        <v>927</v>
      </c>
    </row>
    <row r="1499" spans="1:15" hidden="1" x14ac:dyDescent="0.35">
      <c r="A1499" t="s">
        <v>921</v>
      </c>
      <c r="B1499" t="s">
        <v>587</v>
      </c>
      <c r="C1499" t="s">
        <v>586</v>
      </c>
      <c r="D1499" t="s">
        <v>728</v>
      </c>
      <c r="E1499" t="s">
        <v>618</v>
      </c>
      <c r="F1499" t="s">
        <v>597</v>
      </c>
      <c r="G1499" t="s">
        <v>731</v>
      </c>
      <c r="H1499" t="s">
        <v>901</v>
      </c>
      <c r="I1499" t="s">
        <v>90</v>
      </c>
      <c r="J1499" t="s">
        <v>252</v>
      </c>
      <c r="K1499" t="s">
        <v>348</v>
      </c>
      <c r="L1499" t="s">
        <v>606</v>
      </c>
      <c r="M1499">
        <v>0</v>
      </c>
      <c r="N1499">
        <v>6.0000000000000001E-3</v>
      </c>
      <c r="O1499" t="s">
        <v>927</v>
      </c>
    </row>
    <row r="1500" spans="1:15" hidden="1" x14ac:dyDescent="0.35">
      <c r="A1500" t="s">
        <v>922</v>
      </c>
      <c r="B1500" t="s">
        <v>923</v>
      </c>
      <c r="C1500" t="s">
        <v>924</v>
      </c>
      <c r="D1500" t="s">
        <v>728</v>
      </c>
      <c r="E1500" t="s">
        <v>618</v>
      </c>
      <c r="F1500" t="s">
        <v>596</v>
      </c>
      <c r="G1500" t="s">
        <v>729</v>
      </c>
      <c r="H1500" t="s">
        <v>730</v>
      </c>
      <c r="I1500" t="s">
        <v>20</v>
      </c>
      <c r="J1500" t="s">
        <v>189</v>
      </c>
      <c r="K1500" t="s">
        <v>348</v>
      </c>
      <c r="L1500" t="s">
        <v>606</v>
      </c>
      <c r="M1500">
        <v>0</v>
      </c>
      <c r="N1500">
        <v>0.08</v>
      </c>
      <c r="O1500" t="s">
        <v>927</v>
      </c>
    </row>
    <row r="1501" spans="1:15" hidden="1" x14ac:dyDescent="0.35">
      <c r="A1501" t="s">
        <v>922</v>
      </c>
      <c r="B1501" t="s">
        <v>923</v>
      </c>
      <c r="C1501" t="s">
        <v>924</v>
      </c>
      <c r="D1501" t="s">
        <v>728</v>
      </c>
      <c r="E1501" t="s">
        <v>618</v>
      </c>
      <c r="F1501" t="s">
        <v>597</v>
      </c>
      <c r="G1501" t="s">
        <v>731</v>
      </c>
      <c r="H1501" t="s">
        <v>732</v>
      </c>
      <c r="I1501" t="s">
        <v>80</v>
      </c>
      <c r="J1501" t="s">
        <v>242</v>
      </c>
      <c r="K1501" t="s">
        <v>348</v>
      </c>
      <c r="L1501" t="s">
        <v>606</v>
      </c>
      <c r="M1501">
        <v>0</v>
      </c>
      <c r="N1501">
        <v>8.7999999999999995E-2</v>
      </c>
      <c r="O1501" t="s">
        <v>927</v>
      </c>
    </row>
    <row r="1502" spans="1:15" hidden="1" x14ac:dyDescent="0.35">
      <c r="A1502" t="s">
        <v>922</v>
      </c>
      <c r="B1502" t="s">
        <v>923</v>
      </c>
      <c r="C1502" t="s">
        <v>924</v>
      </c>
      <c r="D1502" t="s">
        <v>728</v>
      </c>
      <c r="E1502" t="s">
        <v>618</v>
      </c>
      <c r="F1502" t="s">
        <v>597</v>
      </c>
      <c r="G1502" t="s">
        <v>731</v>
      </c>
      <c r="H1502" t="s">
        <v>733</v>
      </c>
      <c r="I1502" t="s">
        <v>734</v>
      </c>
      <c r="J1502" t="s">
        <v>317</v>
      </c>
      <c r="K1502" t="s">
        <v>348</v>
      </c>
      <c r="L1502" t="s">
        <v>606</v>
      </c>
      <c r="M1502">
        <v>0</v>
      </c>
      <c r="N1502">
        <v>8.3000000000000001E-3</v>
      </c>
      <c r="O1502" t="s">
        <v>927</v>
      </c>
    </row>
    <row r="1503" spans="1:15" hidden="1" x14ac:dyDescent="0.35">
      <c r="A1503" t="s">
        <v>922</v>
      </c>
      <c r="B1503" t="s">
        <v>923</v>
      </c>
      <c r="C1503" t="s">
        <v>924</v>
      </c>
      <c r="D1503" t="s">
        <v>728</v>
      </c>
      <c r="E1503" t="s">
        <v>618</v>
      </c>
      <c r="F1503" t="s">
        <v>596</v>
      </c>
      <c r="G1503" t="s">
        <v>729</v>
      </c>
      <c r="H1503" t="s">
        <v>735</v>
      </c>
      <c r="I1503" t="s">
        <v>174</v>
      </c>
      <c r="J1503" t="s">
        <v>342</v>
      </c>
      <c r="K1503" t="s">
        <v>349</v>
      </c>
      <c r="L1503" t="s">
        <v>905</v>
      </c>
      <c r="M1503">
        <v>0.01</v>
      </c>
      <c r="N1503">
        <v>0.04</v>
      </c>
      <c r="O1503" t="s">
        <v>927</v>
      </c>
    </row>
    <row r="1504" spans="1:15" hidden="1" x14ac:dyDescent="0.35">
      <c r="A1504" t="s">
        <v>922</v>
      </c>
      <c r="B1504" t="s">
        <v>923</v>
      </c>
      <c r="C1504" t="s">
        <v>924</v>
      </c>
      <c r="D1504" t="s">
        <v>728</v>
      </c>
      <c r="E1504" t="s">
        <v>618</v>
      </c>
      <c r="F1504" t="s">
        <v>596</v>
      </c>
      <c r="G1504" t="s">
        <v>729</v>
      </c>
      <c r="H1504" t="s">
        <v>737</v>
      </c>
      <c r="I1504" t="s">
        <v>42</v>
      </c>
      <c r="J1504" t="s">
        <v>208</v>
      </c>
      <c r="K1504" t="s">
        <v>348</v>
      </c>
      <c r="L1504" t="s">
        <v>606</v>
      </c>
      <c r="M1504">
        <v>0</v>
      </c>
      <c r="N1504">
        <v>0.04</v>
      </c>
      <c r="O1504" t="s">
        <v>927</v>
      </c>
    </row>
    <row r="1505" spans="1:15" hidden="1" x14ac:dyDescent="0.35">
      <c r="A1505" t="s">
        <v>922</v>
      </c>
      <c r="B1505" t="s">
        <v>923</v>
      </c>
      <c r="C1505" t="s">
        <v>924</v>
      </c>
      <c r="D1505" t="s">
        <v>728</v>
      </c>
      <c r="E1505" t="s">
        <v>618</v>
      </c>
      <c r="F1505" t="s">
        <v>596</v>
      </c>
      <c r="G1505" t="s">
        <v>729</v>
      </c>
      <c r="H1505" t="s">
        <v>738</v>
      </c>
      <c r="I1505" t="s">
        <v>8</v>
      </c>
      <c r="J1505" t="s">
        <v>178</v>
      </c>
      <c r="K1505" t="s">
        <v>348</v>
      </c>
      <c r="L1505" t="s">
        <v>606</v>
      </c>
      <c r="M1505">
        <v>0</v>
      </c>
      <c r="N1505">
        <v>0.04</v>
      </c>
      <c r="O1505" t="s">
        <v>927</v>
      </c>
    </row>
    <row r="1506" spans="1:15" hidden="1" x14ac:dyDescent="0.35">
      <c r="A1506" t="s">
        <v>922</v>
      </c>
      <c r="B1506" t="s">
        <v>923</v>
      </c>
      <c r="C1506" t="s">
        <v>924</v>
      </c>
      <c r="D1506" t="s">
        <v>728</v>
      </c>
      <c r="E1506" t="s">
        <v>618</v>
      </c>
      <c r="F1506" t="s">
        <v>596</v>
      </c>
      <c r="G1506" t="s">
        <v>729</v>
      </c>
      <c r="H1506" t="s">
        <v>739</v>
      </c>
      <c r="I1506" t="s">
        <v>43</v>
      </c>
      <c r="J1506" t="s">
        <v>209</v>
      </c>
      <c r="K1506" t="s">
        <v>349</v>
      </c>
      <c r="L1506" t="s">
        <v>607</v>
      </c>
      <c r="M1506">
        <v>0.6</v>
      </c>
      <c r="N1506">
        <v>1.6</v>
      </c>
      <c r="O1506" t="s">
        <v>927</v>
      </c>
    </row>
    <row r="1507" spans="1:15" hidden="1" x14ac:dyDescent="0.35">
      <c r="A1507" t="s">
        <v>922</v>
      </c>
      <c r="B1507" t="s">
        <v>923</v>
      </c>
      <c r="C1507" t="s">
        <v>924</v>
      </c>
      <c r="D1507" t="s">
        <v>728</v>
      </c>
      <c r="E1507" t="s">
        <v>618</v>
      </c>
      <c r="F1507" t="s">
        <v>596</v>
      </c>
      <c r="G1507" t="s">
        <v>729</v>
      </c>
      <c r="H1507" t="s">
        <v>740</v>
      </c>
      <c r="I1507" t="s">
        <v>44</v>
      </c>
      <c r="J1507" t="s">
        <v>609</v>
      </c>
      <c r="K1507" t="s">
        <v>348</v>
      </c>
      <c r="L1507" t="s">
        <v>606</v>
      </c>
      <c r="M1507">
        <v>0</v>
      </c>
      <c r="N1507">
        <v>0.04</v>
      </c>
      <c r="O1507" t="s">
        <v>927</v>
      </c>
    </row>
    <row r="1508" spans="1:15" hidden="1" x14ac:dyDescent="0.35">
      <c r="A1508" t="s">
        <v>922</v>
      </c>
      <c r="B1508" t="s">
        <v>923</v>
      </c>
      <c r="C1508" t="s">
        <v>924</v>
      </c>
      <c r="D1508" t="s">
        <v>728</v>
      </c>
      <c r="E1508" t="s">
        <v>618</v>
      </c>
      <c r="F1508" t="s">
        <v>596</v>
      </c>
      <c r="G1508" t="s">
        <v>729</v>
      </c>
      <c r="H1508" t="s">
        <v>741</v>
      </c>
      <c r="I1508" t="s">
        <v>31</v>
      </c>
      <c r="J1508" t="s">
        <v>198</v>
      </c>
      <c r="K1508" t="s">
        <v>348</v>
      </c>
      <c r="L1508" t="s">
        <v>606</v>
      </c>
      <c r="M1508">
        <v>0</v>
      </c>
      <c r="N1508">
        <v>0.16</v>
      </c>
      <c r="O1508" t="s">
        <v>927</v>
      </c>
    </row>
    <row r="1509" spans="1:15" hidden="1" x14ac:dyDescent="0.35">
      <c r="A1509" t="s">
        <v>922</v>
      </c>
      <c r="B1509" t="s">
        <v>923</v>
      </c>
      <c r="C1509" t="s">
        <v>924</v>
      </c>
      <c r="D1509" t="s">
        <v>728</v>
      </c>
      <c r="E1509" t="s">
        <v>618</v>
      </c>
      <c r="F1509" t="s">
        <v>596</v>
      </c>
      <c r="G1509" t="s">
        <v>729</v>
      </c>
      <c r="H1509" t="s">
        <v>742</v>
      </c>
      <c r="I1509" t="s">
        <v>45</v>
      </c>
      <c r="J1509" t="s">
        <v>210</v>
      </c>
      <c r="K1509" t="s">
        <v>348</v>
      </c>
      <c r="L1509" t="s">
        <v>606</v>
      </c>
      <c r="M1509">
        <v>0</v>
      </c>
      <c r="N1509">
        <v>0.04</v>
      </c>
      <c r="O1509" t="s">
        <v>927</v>
      </c>
    </row>
    <row r="1510" spans="1:15" hidden="1" x14ac:dyDescent="0.35">
      <c r="A1510" t="s">
        <v>922</v>
      </c>
      <c r="B1510" t="s">
        <v>923</v>
      </c>
      <c r="C1510" t="s">
        <v>924</v>
      </c>
      <c r="D1510" t="s">
        <v>728</v>
      </c>
      <c r="E1510" t="s">
        <v>618</v>
      </c>
      <c r="F1510" t="s">
        <v>596</v>
      </c>
      <c r="G1510" t="s">
        <v>729</v>
      </c>
      <c r="H1510" t="s">
        <v>743</v>
      </c>
      <c r="I1510" t="s">
        <v>402</v>
      </c>
      <c r="J1510" t="s">
        <v>225</v>
      </c>
      <c r="K1510" t="s">
        <v>348</v>
      </c>
      <c r="L1510" t="s">
        <v>606</v>
      </c>
      <c r="M1510">
        <v>0</v>
      </c>
      <c r="N1510">
        <v>1.6</v>
      </c>
      <c r="O1510" t="s">
        <v>927</v>
      </c>
    </row>
    <row r="1511" spans="1:15" hidden="1" x14ac:dyDescent="0.35">
      <c r="A1511" t="s">
        <v>922</v>
      </c>
      <c r="B1511" t="s">
        <v>923</v>
      </c>
      <c r="C1511" t="s">
        <v>924</v>
      </c>
      <c r="D1511" t="s">
        <v>728</v>
      </c>
      <c r="E1511" t="s">
        <v>618</v>
      </c>
      <c r="F1511" t="s">
        <v>596</v>
      </c>
      <c r="G1511" t="s">
        <v>729</v>
      </c>
      <c r="H1511" t="s">
        <v>744</v>
      </c>
      <c r="I1511" t="s">
        <v>47</v>
      </c>
      <c r="J1511" t="s">
        <v>212</v>
      </c>
      <c r="K1511" t="s">
        <v>349</v>
      </c>
      <c r="L1511" t="s">
        <v>905</v>
      </c>
      <c r="M1511">
        <v>0.1</v>
      </c>
      <c r="N1511">
        <v>0.4</v>
      </c>
      <c r="O1511" t="s">
        <v>927</v>
      </c>
    </row>
    <row r="1512" spans="1:15" hidden="1" x14ac:dyDescent="0.35">
      <c r="A1512" t="s">
        <v>922</v>
      </c>
      <c r="B1512" t="s">
        <v>923</v>
      </c>
      <c r="C1512" t="s">
        <v>924</v>
      </c>
      <c r="D1512" t="s">
        <v>728</v>
      </c>
      <c r="E1512" t="s">
        <v>618</v>
      </c>
      <c r="F1512" t="s">
        <v>596</v>
      </c>
      <c r="G1512" t="s">
        <v>729</v>
      </c>
      <c r="H1512" t="s">
        <v>745</v>
      </c>
      <c r="I1512" t="s">
        <v>36</v>
      </c>
      <c r="J1512" t="s">
        <v>203</v>
      </c>
      <c r="K1512" t="s">
        <v>349</v>
      </c>
      <c r="L1512" t="s">
        <v>607</v>
      </c>
      <c r="M1512">
        <v>0.23</v>
      </c>
      <c r="N1512">
        <v>0.32</v>
      </c>
      <c r="O1512" t="s">
        <v>927</v>
      </c>
    </row>
    <row r="1513" spans="1:15" hidden="1" x14ac:dyDescent="0.35">
      <c r="A1513" t="s">
        <v>922</v>
      </c>
      <c r="B1513" t="s">
        <v>923</v>
      </c>
      <c r="C1513" t="s">
        <v>924</v>
      </c>
      <c r="D1513" t="s">
        <v>728</v>
      </c>
      <c r="E1513" t="s">
        <v>618</v>
      </c>
      <c r="F1513" t="s">
        <v>597</v>
      </c>
      <c r="G1513" t="s">
        <v>731</v>
      </c>
      <c r="H1513" t="s">
        <v>746</v>
      </c>
      <c r="I1513" t="s">
        <v>167</v>
      </c>
      <c r="J1513" t="s">
        <v>336</v>
      </c>
      <c r="K1513" t="s">
        <v>348</v>
      </c>
      <c r="L1513" t="s">
        <v>606</v>
      </c>
      <c r="M1513">
        <v>0</v>
      </c>
      <c r="N1513">
        <v>8.199999999999999E-3</v>
      </c>
      <c r="O1513" t="s">
        <v>927</v>
      </c>
    </row>
    <row r="1514" spans="1:15" hidden="1" x14ac:dyDescent="0.35">
      <c r="A1514" t="s">
        <v>922</v>
      </c>
      <c r="B1514" t="s">
        <v>923</v>
      </c>
      <c r="C1514" t="s">
        <v>924</v>
      </c>
      <c r="D1514" t="s">
        <v>728</v>
      </c>
      <c r="E1514" t="s">
        <v>618</v>
      </c>
      <c r="F1514" t="s">
        <v>597</v>
      </c>
      <c r="G1514" t="s">
        <v>731</v>
      </c>
      <c r="H1514" t="s">
        <v>747</v>
      </c>
      <c r="I1514" t="s">
        <v>72</v>
      </c>
      <c r="J1514" t="s">
        <v>234</v>
      </c>
      <c r="K1514" t="s">
        <v>348</v>
      </c>
      <c r="L1514" t="s">
        <v>606</v>
      </c>
      <c r="M1514">
        <v>0</v>
      </c>
      <c r="N1514">
        <v>0.02</v>
      </c>
      <c r="O1514" t="s">
        <v>927</v>
      </c>
    </row>
    <row r="1515" spans="1:15" hidden="1" x14ac:dyDescent="0.35">
      <c r="A1515" t="s">
        <v>922</v>
      </c>
      <c r="B1515" t="s">
        <v>923</v>
      </c>
      <c r="C1515" t="s">
        <v>924</v>
      </c>
      <c r="D1515" t="s">
        <v>728</v>
      </c>
      <c r="E1515" t="s">
        <v>618</v>
      </c>
      <c r="F1515" t="s">
        <v>596</v>
      </c>
      <c r="G1515" t="s">
        <v>729</v>
      </c>
      <c r="H1515" t="s">
        <v>748</v>
      </c>
      <c r="I1515" t="s">
        <v>48</v>
      </c>
      <c r="J1515" t="s">
        <v>213</v>
      </c>
      <c r="K1515" t="s">
        <v>348</v>
      </c>
      <c r="L1515" t="s">
        <v>606</v>
      </c>
      <c r="M1515">
        <v>0</v>
      </c>
      <c r="N1515">
        <v>0.4</v>
      </c>
      <c r="O1515" t="s">
        <v>927</v>
      </c>
    </row>
    <row r="1516" spans="1:15" hidden="1" x14ac:dyDescent="0.35">
      <c r="A1516" t="s">
        <v>922</v>
      </c>
      <c r="B1516" t="s">
        <v>923</v>
      </c>
      <c r="C1516" t="s">
        <v>924</v>
      </c>
      <c r="D1516" t="s">
        <v>728</v>
      </c>
      <c r="E1516" t="s">
        <v>618</v>
      </c>
      <c r="F1516" t="s">
        <v>596</v>
      </c>
      <c r="G1516" t="s">
        <v>729</v>
      </c>
      <c r="H1516" t="s">
        <v>749</v>
      </c>
      <c r="I1516" t="s">
        <v>49</v>
      </c>
      <c r="J1516" t="s">
        <v>709</v>
      </c>
      <c r="K1516" t="s">
        <v>348</v>
      </c>
      <c r="L1516" t="s">
        <v>606</v>
      </c>
      <c r="M1516">
        <v>0</v>
      </c>
      <c r="N1516">
        <v>0.04</v>
      </c>
      <c r="O1516" t="s">
        <v>927</v>
      </c>
    </row>
    <row r="1517" spans="1:15" hidden="1" x14ac:dyDescent="0.35">
      <c r="A1517" t="s">
        <v>922</v>
      </c>
      <c r="B1517" t="s">
        <v>923</v>
      </c>
      <c r="C1517" t="s">
        <v>924</v>
      </c>
      <c r="D1517" t="s">
        <v>728</v>
      </c>
      <c r="E1517" t="s">
        <v>618</v>
      </c>
      <c r="F1517" t="s">
        <v>597</v>
      </c>
      <c r="G1517" t="s">
        <v>731</v>
      </c>
      <c r="H1517" t="s">
        <v>750</v>
      </c>
      <c r="I1517" t="s">
        <v>110</v>
      </c>
      <c r="J1517" t="s">
        <v>274</v>
      </c>
      <c r="K1517" t="s">
        <v>348</v>
      </c>
      <c r="L1517" t="s">
        <v>606</v>
      </c>
      <c r="M1517">
        <v>0</v>
      </c>
      <c r="N1517">
        <v>2.1999999999999999E-2</v>
      </c>
      <c r="O1517" t="s">
        <v>927</v>
      </c>
    </row>
    <row r="1518" spans="1:15" hidden="1" x14ac:dyDescent="0.35">
      <c r="A1518" t="s">
        <v>922</v>
      </c>
      <c r="B1518" t="s">
        <v>923</v>
      </c>
      <c r="C1518" t="s">
        <v>924</v>
      </c>
      <c r="D1518" t="s">
        <v>728</v>
      </c>
      <c r="E1518" t="s">
        <v>618</v>
      </c>
      <c r="F1518" t="s">
        <v>597</v>
      </c>
      <c r="G1518" t="s">
        <v>731</v>
      </c>
      <c r="H1518" t="s">
        <v>751</v>
      </c>
      <c r="I1518" t="s">
        <v>73</v>
      </c>
      <c r="J1518" t="s">
        <v>235</v>
      </c>
      <c r="K1518" t="s">
        <v>348</v>
      </c>
      <c r="L1518" t="s">
        <v>606</v>
      </c>
      <c r="M1518">
        <v>0</v>
      </c>
      <c r="N1518">
        <v>6.7000000000000002E-3</v>
      </c>
      <c r="O1518" t="s">
        <v>927</v>
      </c>
    </row>
    <row r="1519" spans="1:15" hidden="1" x14ac:dyDescent="0.35">
      <c r="A1519" t="s">
        <v>922</v>
      </c>
      <c r="B1519" t="s">
        <v>923</v>
      </c>
      <c r="C1519" t="s">
        <v>924</v>
      </c>
      <c r="D1519" t="s">
        <v>728</v>
      </c>
      <c r="E1519" t="s">
        <v>618</v>
      </c>
      <c r="F1519" t="s">
        <v>597</v>
      </c>
      <c r="G1519" t="s">
        <v>731</v>
      </c>
      <c r="H1519" t="s">
        <v>752</v>
      </c>
      <c r="I1519" t="s">
        <v>168</v>
      </c>
      <c r="J1519" t="s">
        <v>337</v>
      </c>
      <c r="K1519" t="s">
        <v>348</v>
      </c>
      <c r="L1519" t="s">
        <v>606</v>
      </c>
      <c r="M1519">
        <v>0</v>
      </c>
      <c r="N1519">
        <v>2.1000000000000001E-2</v>
      </c>
      <c r="O1519" t="s">
        <v>927</v>
      </c>
    </row>
    <row r="1520" spans="1:15" hidden="1" x14ac:dyDescent="0.35">
      <c r="A1520" t="s">
        <v>922</v>
      </c>
      <c r="B1520" t="s">
        <v>923</v>
      </c>
      <c r="C1520" t="s">
        <v>924</v>
      </c>
      <c r="D1520" t="s">
        <v>728</v>
      </c>
      <c r="E1520" t="s">
        <v>618</v>
      </c>
      <c r="F1520" t="s">
        <v>597</v>
      </c>
      <c r="G1520" t="s">
        <v>731</v>
      </c>
      <c r="H1520" t="s">
        <v>753</v>
      </c>
      <c r="I1520" t="s">
        <v>140</v>
      </c>
      <c r="J1520" t="s">
        <v>306</v>
      </c>
      <c r="K1520" t="s">
        <v>348</v>
      </c>
      <c r="L1520" t="s">
        <v>606</v>
      </c>
      <c r="M1520">
        <v>0</v>
      </c>
      <c r="N1520">
        <v>3.6999999999999998E-2</v>
      </c>
      <c r="O1520" t="s">
        <v>927</v>
      </c>
    </row>
    <row r="1521" spans="1:15" hidden="1" x14ac:dyDescent="0.35">
      <c r="A1521" t="s">
        <v>922</v>
      </c>
      <c r="B1521" t="s">
        <v>923</v>
      </c>
      <c r="C1521" t="s">
        <v>924</v>
      </c>
      <c r="D1521" t="s">
        <v>728</v>
      </c>
      <c r="E1521" t="s">
        <v>618</v>
      </c>
      <c r="F1521" t="s">
        <v>597</v>
      </c>
      <c r="G1521" t="s">
        <v>731</v>
      </c>
      <c r="H1521" t="s">
        <v>754</v>
      </c>
      <c r="I1521" t="s">
        <v>93</v>
      </c>
      <c r="J1521" t="s">
        <v>256</v>
      </c>
      <c r="K1521" t="s">
        <v>348</v>
      </c>
      <c r="L1521" t="s">
        <v>606</v>
      </c>
      <c r="M1521">
        <v>0</v>
      </c>
      <c r="N1521">
        <v>8.0999999999999996E-3</v>
      </c>
      <c r="O1521" t="s">
        <v>927</v>
      </c>
    </row>
    <row r="1522" spans="1:15" hidden="1" x14ac:dyDescent="0.35">
      <c r="A1522" t="s">
        <v>922</v>
      </c>
      <c r="B1522" t="s">
        <v>923</v>
      </c>
      <c r="C1522" t="s">
        <v>924</v>
      </c>
      <c r="D1522" t="s">
        <v>728</v>
      </c>
      <c r="E1522" t="s">
        <v>618</v>
      </c>
      <c r="F1522" t="s">
        <v>596</v>
      </c>
      <c r="G1522" t="s">
        <v>729</v>
      </c>
      <c r="H1522" t="s">
        <v>755</v>
      </c>
      <c r="I1522" t="s">
        <v>12</v>
      </c>
      <c r="J1522" t="s">
        <v>182</v>
      </c>
      <c r="K1522" t="s">
        <v>348</v>
      </c>
      <c r="L1522" t="s">
        <v>606</v>
      </c>
      <c r="M1522">
        <v>0</v>
      </c>
      <c r="N1522">
        <v>0.02</v>
      </c>
      <c r="O1522" t="s">
        <v>927</v>
      </c>
    </row>
    <row r="1523" spans="1:15" hidden="1" x14ac:dyDescent="0.35">
      <c r="A1523" t="s">
        <v>922</v>
      </c>
      <c r="B1523" t="s">
        <v>923</v>
      </c>
      <c r="C1523" t="s">
        <v>924</v>
      </c>
      <c r="D1523" t="s">
        <v>728</v>
      </c>
      <c r="E1523" t="s">
        <v>618</v>
      </c>
      <c r="F1523" t="s">
        <v>596</v>
      </c>
      <c r="G1523" t="s">
        <v>729</v>
      </c>
      <c r="H1523" t="s">
        <v>756</v>
      </c>
      <c r="I1523" t="s">
        <v>50</v>
      </c>
      <c r="J1523" t="s">
        <v>601</v>
      </c>
      <c r="K1523" t="s">
        <v>349</v>
      </c>
      <c r="L1523" t="s">
        <v>607</v>
      </c>
      <c r="M1523">
        <v>0.04</v>
      </c>
      <c r="N1523">
        <v>0.04</v>
      </c>
      <c r="O1523" t="s">
        <v>927</v>
      </c>
    </row>
    <row r="1524" spans="1:15" hidden="1" x14ac:dyDescent="0.35">
      <c r="A1524" t="s">
        <v>922</v>
      </c>
      <c r="B1524" t="s">
        <v>923</v>
      </c>
      <c r="C1524" t="s">
        <v>924</v>
      </c>
      <c r="D1524" t="s">
        <v>728</v>
      </c>
      <c r="E1524" t="s">
        <v>618</v>
      </c>
      <c r="F1524" t="s">
        <v>597</v>
      </c>
      <c r="G1524" t="s">
        <v>731</v>
      </c>
      <c r="H1524" t="s">
        <v>757</v>
      </c>
      <c r="I1524" t="s">
        <v>105</v>
      </c>
      <c r="J1524" t="s">
        <v>268</v>
      </c>
      <c r="K1524" t="s">
        <v>348</v>
      </c>
      <c r="L1524" t="s">
        <v>606</v>
      </c>
      <c r="M1524">
        <v>0</v>
      </c>
      <c r="N1524">
        <v>0.11600000000000001</v>
      </c>
      <c r="O1524" t="s">
        <v>927</v>
      </c>
    </row>
    <row r="1525" spans="1:15" hidden="1" x14ac:dyDescent="0.35">
      <c r="A1525" t="s">
        <v>922</v>
      </c>
      <c r="B1525" t="s">
        <v>923</v>
      </c>
      <c r="C1525" t="s">
        <v>924</v>
      </c>
      <c r="D1525" t="s">
        <v>728</v>
      </c>
      <c r="E1525" t="s">
        <v>618</v>
      </c>
      <c r="F1525" t="s">
        <v>597</v>
      </c>
      <c r="G1525" t="s">
        <v>731</v>
      </c>
      <c r="H1525" t="s">
        <v>758</v>
      </c>
      <c r="I1525" t="s">
        <v>125</v>
      </c>
      <c r="J1525" t="s">
        <v>289</v>
      </c>
      <c r="K1525" t="s">
        <v>348</v>
      </c>
      <c r="L1525" t="s">
        <v>606</v>
      </c>
      <c r="M1525">
        <v>0</v>
      </c>
      <c r="N1525">
        <v>1.2999999999999999E-2</v>
      </c>
      <c r="O1525" t="s">
        <v>927</v>
      </c>
    </row>
    <row r="1526" spans="1:15" hidden="1" x14ac:dyDescent="0.35">
      <c r="A1526" t="s">
        <v>922</v>
      </c>
      <c r="B1526" t="s">
        <v>923</v>
      </c>
      <c r="C1526" t="s">
        <v>924</v>
      </c>
      <c r="D1526" t="s">
        <v>728</v>
      </c>
      <c r="E1526" t="s">
        <v>618</v>
      </c>
      <c r="F1526" t="s">
        <v>597</v>
      </c>
      <c r="G1526" t="s">
        <v>731</v>
      </c>
      <c r="H1526" t="s">
        <v>759</v>
      </c>
      <c r="I1526" t="s">
        <v>28</v>
      </c>
      <c r="J1526" t="s">
        <v>196</v>
      </c>
      <c r="K1526" t="s">
        <v>349</v>
      </c>
      <c r="M1526">
        <v>5.5849999999999997E-2</v>
      </c>
      <c r="N1526">
        <v>1.9E-2</v>
      </c>
      <c r="O1526" t="s">
        <v>927</v>
      </c>
    </row>
    <row r="1527" spans="1:15" hidden="1" x14ac:dyDescent="0.35">
      <c r="A1527" t="s">
        <v>922</v>
      </c>
      <c r="B1527" t="s">
        <v>923</v>
      </c>
      <c r="C1527" t="s">
        <v>924</v>
      </c>
      <c r="D1527" t="s">
        <v>728</v>
      </c>
      <c r="E1527" t="s">
        <v>618</v>
      </c>
      <c r="F1527" t="s">
        <v>596</v>
      </c>
      <c r="G1527" t="s">
        <v>729</v>
      </c>
      <c r="H1527" t="s">
        <v>760</v>
      </c>
      <c r="I1527" t="s">
        <v>69</v>
      </c>
      <c r="J1527" t="s">
        <v>761</v>
      </c>
      <c r="K1527" t="s">
        <v>348</v>
      </c>
      <c r="L1527" t="s">
        <v>606</v>
      </c>
      <c r="M1527">
        <v>0</v>
      </c>
      <c r="N1527">
        <v>0.04</v>
      </c>
      <c r="O1527" t="s">
        <v>927</v>
      </c>
    </row>
    <row r="1528" spans="1:15" hidden="1" x14ac:dyDescent="0.35">
      <c r="A1528" t="s">
        <v>922</v>
      </c>
      <c r="B1528" t="s">
        <v>923</v>
      </c>
      <c r="C1528" t="s">
        <v>924</v>
      </c>
      <c r="D1528" t="s">
        <v>728</v>
      </c>
      <c r="E1528" t="s">
        <v>618</v>
      </c>
      <c r="F1528" t="s">
        <v>596</v>
      </c>
      <c r="G1528" t="s">
        <v>729</v>
      </c>
      <c r="H1528" t="s">
        <v>762</v>
      </c>
      <c r="I1528" t="s">
        <v>13</v>
      </c>
      <c r="J1528" t="s">
        <v>183</v>
      </c>
      <c r="K1528" t="s">
        <v>349</v>
      </c>
      <c r="L1528" t="s">
        <v>607</v>
      </c>
      <c r="M1528">
        <v>0.03</v>
      </c>
      <c r="N1528">
        <v>0.02</v>
      </c>
      <c r="O1528" t="s">
        <v>927</v>
      </c>
    </row>
    <row r="1529" spans="1:15" hidden="1" x14ac:dyDescent="0.35">
      <c r="A1529" t="s">
        <v>922</v>
      </c>
      <c r="B1529" t="s">
        <v>923</v>
      </c>
      <c r="C1529" t="s">
        <v>924</v>
      </c>
      <c r="D1529" t="s">
        <v>728</v>
      </c>
      <c r="E1529" t="s">
        <v>618</v>
      </c>
      <c r="F1529" t="s">
        <v>596</v>
      </c>
      <c r="G1529" t="s">
        <v>729</v>
      </c>
      <c r="H1529" t="s">
        <v>763</v>
      </c>
      <c r="I1529" t="s">
        <v>51</v>
      </c>
      <c r="J1529" t="s">
        <v>214</v>
      </c>
      <c r="K1529" t="s">
        <v>348</v>
      </c>
      <c r="L1529" t="s">
        <v>606</v>
      </c>
      <c r="M1529">
        <v>0</v>
      </c>
      <c r="N1529">
        <v>0.08</v>
      </c>
      <c r="O1529" t="s">
        <v>927</v>
      </c>
    </row>
    <row r="1530" spans="1:15" hidden="1" x14ac:dyDescent="0.35">
      <c r="A1530" t="s">
        <v>922</v>
      </c>
      <c r="B1530" t="s">
        <v>923</v>
      </c>
      <c r="C1530" t="s">
        <v>924</v>
      </c>
      <c r="D1530" t="s">
        <v>728</v>
      </c>
      <c r="E1530" t="s">
        <v>618</v>
      </c>
      <c r="F1530" t="s">
        <v>597</v>
      </c>
      <c r="G1530" t="s">
        <v>731</v>
      </c>
      <c r="H1530" t="s">
        <v>764</v>
      </c>
      <c r="I1530" t="s">
        <v>151</v>
      </c>
      <c r="J1530" t="s">
        <v>319</v>
      </c>
      <c r="K1530" t="s">
        <v>348</v>
      </c>
      <c r="L1530" t="s">
        <v>606</v>
      </c>
      <c r="M1530">
        <v>0</v>
      </c>
      <c r="N1530">
        <v>4.3999999999999997E-2</v>
      </c>
      <c r="O1530" t="s">
        <v>927</v>
      </c>
    </row>
    <row r="1531" spans="1:15" hidden="1" x14ac:dyDescent="0.35">
      <c r="A1531" t="s">
        <v>922</v>
      </c>
      <c r="B1531" t="s">
        <v>923</v>
      </c>
      <c r="C1531" t="s">
        <v>924</v>
      </c>
      <c r="D1531" t="s">
        <v>728</v>
      </c>
      <c r="E1531" t="s">
        <v>618</v>
      </c>
      <c r="F1531" t="s">
        <v>597</v>
      </c>
      <c r="G1531" t="s">
        <v>731</v>
      </c>
      <c r="H1531" t="s">
        <v>765</v>
      </c>
      <c r="I1531" t="s">
        <v>111</v>
      </c>
      <c r="J1531" t="s">
        <v>275</v>
      </c>
      <c r="K1531" t="s">
        <v>348</v>
      </c>
      <c r="L1531" t="s">
        <v>606</v>
      </c>
      <c r="M1531">
        <v>0</v>
      </c>
      <c r="N1531">
        <v>0.114</v>
      </c>
      <c r="O1531" t="s">
        <v>927</v>
      </c>
    </row>
    <row r="1532" spans="1:15" hidden="1" x14ac:dyDescent="0.35">
      <c r="A1532" t="s">
        <v>922</v>
      </c>
      <c r="B1532" t="s">
        <v>923</v>
      </c>
      <c r="C1532" t="s">
        <v>924</v>
      </c>
      <c r="D1532" t="s">
        <v>728</v>
      </c>
      <c r="E1532" t="s">
        <v>618</v>
      </c>
      <c r="F1532" t="s">
        <v>596</v>
      </c>
      <c r="G1532" t="s">
        <v>729</v>
      </c>
      <c r="H1532" t="s">
        <v>766</v>
      </c>
      <c r="I1532" t="s">
        <v>52</v>
      </c>
      <c r="J1532" t="s">
        <v>215</v>
      </c>
      <c r="K1532" t="s">
        <v>349</v>
      </c>
      <c r="L1532" t="s">
        <v>607</v>
      </c>
      <c r="M1532">
        <v>2.4</v>
      </c>
      <c r="N1532">
        <v>4.8</v>
      </c>
      <c r="O1532" t="s">
        <v>927</v>
      </c>
    </row>
    <row r="1533" spans="1:15" hidden="1" x14ac:dyDescent="0.35">
      <c r="A1533" t="s">
        <v>922</v>
      </c>
      <c r="B1533" t="s">
        <v>923</v>
      </c>
      <c r="C1533" t="s">
        <v>924</v>
      </c>
      <c r="D1533" t="s">
        <v>728</v>
      </c>
      <c r="E1533" t="s">
        <v>618</v>
      </c>
      <c r="F1533" t="s">
        <v>596</v>
      </c>
      <c r="G1533" t="s">
        <v>729</v>
      </c>
      <c r="H1533" t="s">
        <v>767</v>
      </c>
      <c r="I1533" t="s">
        <v>39</v>
      </c>
      <c r="J1533" t="s">
        <v>205</v>
      </c>
      <c r="K1533" t="s">
        <v>349</v>
      </c>
      <c r="L1533" t="s">
        <v>607</v>
      </c>
      <c r="M1533">
        <v>0.9</v>
      </c>
      <c r="N1533">
        <v>3.4</v>
      </c>
      <c r="O1533" t="s">
        <v>927</v>
      </c>
    </row>
    <row r="1534" spans="1:15" hidden="1" x14ac:dyDescent="0.35">
      <c r="A1534" t="s">
        <v>922</v>
      </c>
      <c r="B1534" t="s">
        <v>923</v>
      </c>
      <c r="C1534" t="s">
        <v>924</v>
      </c>
      <c r="D1534" t="s">
        <v>728</v>
      </c>
      <c r="E1534" t="s">
        <v>618</v>
      </c>
      <c r="F1534" t="s">
        <v>596</v>
      </c>
      <c r="G1534" t="s">
        <v>729</v>
      </c>
      <c r="H1534" t="s">
        <v>769</v>
      </c>
      <c r="I1534" t="s">
        <v>10</v>
      </c>
      <c r="J1534" t="s">
        <v>180</v>
      </c>
      <c r="K1534" t="s">
        <v>348</v>
      </c>
      <c r="L1534" t="s">
        <v>606</v>
      </c>
      <c r="M1534">
        <v>0</v>
      </c>
      <c r="N1534">
        <v>0.16</v>
      </c>
      <c r="O1534" t="s">
        <v>927</v>
      </c>
    </row>
    <row r="1535" spans="1:15" hidden="1" x14ac:dyDescent="0.35">
      <c r="A1535" t="s">
        <v>922</v>
      </c>
      <c r="B1535" t="s">
        <v>923</v>
      </c>
      <c r="C1535" t="s">
        <v>924</v>
      </c>
      <c r="D1535" t="s">
        <v>728</v>
      </c>
      <c r="E1535" t="s">
        <v>618</v>
      </c>
      <c r="F1535" t="s">
        <v>597</v>
      </c>
      <c r="G1535" t="s">
        <v>731</v>
      </c>
      <c r="H1535" t="s">
        <v>770</v>
      </c>
      <c r="I1535" t="s">
        <v>74</v>
      </c>
      <c r="J1535" t="s">
        <v>236</v>
      </c>
      <c r="K1535" t="s">
        <v>349</v>
      </c>
      <c r="M1535">
        <v>1E-3</v>
      </c>
      <c r="N1535">
        <v>1.7999999999999999E-2</v>
      </c>
      <c r="O1535" t="s">
        <v>927</v>
      </c>
    </row>
    <row r="1536" spans="1:15" hidden="1" x14ac:dyDescent="0.35">
      <c r="A1536" t="s">
        <v>922</v>
      </c>
      <c r="B1536" t="s">
        <v>923</v>
      </c>
      <c r="C1536" t="s">
        <v>924</v>
      </c>
      <c r="D1536" t="s">
        <v>728</v>
      </c>
      <c r="E1536" t="s">
        <v>618</v>
      </c>
      <c r="F1536" t="s">
        <v>597</v>
      </c>
      <c r="G1536" t="s">
        <v>731</v>
      </c>
      <c r="H1536" t="s">
        <v>771</v>
      </c>
      <c r="I1536" t="s">
        <v>75</v>
      </c>
      <c r="J1536" t="s">
        <v>237</v>
      </c>
      <c r="K1536" t="s">
        <v>349</v>
      </c>
      <c r="L1536" t="s">
        <v>607</v>
      </c>
      <c r="M1536">
        <v>1.8E-3</v>
      </c>
      <c r="N1536">
        <v>9.0999999999999998E-2</v>
      </c>
      <c r="O1536" t="s">
        <v>927</v>
      </c>
    </row>
    <row r="1537" spans="1:15" hidden="1" x14ac:dyDescent="0.35">
      <c r="A1537" t="s">
        <v>922</v>
      </c>
      <c r="B1537" t="s">
        <v>923</v>
      </c>
      <c r="C1537" t="s">
        <v>924</v>
      </c>
      <c r="D1537" t="s">
        <v>728</v>
      </c>
      <c r="E1537" t="s">
        <v>618</v>
      </c>
      <c r="F1537" t="s">
        <v>596</v>
      </c>
      <c r="G1537" t="s">
        <v>729</v>
      </c>
      <c r="H1537" t="s">
        <v>772</v>
      </c>
      <c r="I1537" t="s">
        <v>54</v>
      </c>
      <c r="J1537" t="s">
        <v>217</v>
      </c>
      <c r="K1537" t="s">
        <v>349</v>
      </c>
      <c r="M1537">
        <v>0.02</v>
      </c>
      <c r="N1537">
        <v>0.08</v>
      </c>
      <c r="O1537" t="s">
        <v>927</v>
      </c>
    </row>
    <row r="1538" spans="1:15" hidden="1" x14ac:dyDescent="0.35">
      <c r="A1538" t="s">
        <v>922</v>
      </c>
      <c r="B1538" t="s">
        <v>923</v>
      </c>
      <c r="C1538" t="s">
        <v>924</v>
      </c>
      <c r="D1538" t="s">
        <v>728</v>
      </c>
      <c r="E1538" t="s">
        <v>618</v>
      </c>
      <c r="F1538" t="s">
        <v>597</v>
      </c>
      <c r="G1538" t="s">
        <v>731</v>
      </c>
      <c r="H1538" t="s">
        <v>773</v>
      </c>
      <c r="I1538" t="s">
        <v>76</v>
      </c>
      <c r="J1538" t="s">
        <v>238</v>
      </c>
      <c r="K1538" t="s">
        <v>348</v>
      </c>
      <c r="L1538" t="s">
        <v>606</v>
      </c>
      <c r="M1538">
        <v>0</v>
      </c>
      <c r="N1538">
        <v>1.0999999999999999E-2</v>
      </c>
      <c r="O1538" t="s">
        <v>927</v>
      </c>
    </row>
    <row r="1539" spans="1:15" hidden="1" x14ac:dyDescent="0.35">
      <c r="A1539" t="s">
        <v>922</v>
      </c>
      <c r="B1539" t="s">
        <v>923</v>
      </c>
      <c r="C1539" t="s">
        <v>924</v>
      </c>
      <c r="D1539" t="s">
        <v>728</v>
      </c>
      <c r="E1539" t="s">
        <v>618</v>
      </c>
      <c r="F1539" t="s">
        <v>596</v>
      </c>
      <c r="G1539" t="s">
        <v>729</v>
      </c>
      <c r="H1539" t="s">
        <v>774</v>
      </c>
      <c r="I1539" t="s">
        <v>29</v>
      </c>
      <c r="J1539" t="s">
        <v>197</v>
      </c>
      <c r="K1539" t="s">
        <v>348</v>
      </c>
      <c r="L1539" t="s">
        <v>606</v>
      </c>
      <c r="M1539">
        <v>0</v>
      </c>
      <c r="N1539">
        <v>0.06</v>
      </c>
      <c r="O1539" t="s">
        <v>927</v>
      </c>
    </row>
    <row r="1540" spans="1:15" hidden="1" x14ac:dyDescent="0.35">
      <c r="A1540" t="s">
        <v>922</v>
      </c>
      <c r="B1540" t="s">
        <v>923</v>
      </c>
      <c r="C1540" t="s">
        <v>924</v>
      </c>
      <c r="D1540" t="s">
        <v>728</v>
      </c>
      <c r="E1540" t="s">
        <v>618</v>
      </c>
      <c r="F1540" t="s">
        <v>596</v>
      </c>
      <c r="G1540" t="s">
        <v>729</v>
      </c>
      <c r="H1540" t="s">
        <v>775</v>
      </c>
      <c r="I1540" t="s">
        <v>173</v>
      </c>
      <c r="J1540" t="s">
        <v>341</v>
      </c>
      <c r="K1540" t="s">
        <v>348</v>
      </c>
      <c r="L1540" t="s">
        <v>606</v>
      </c>
      <c r="M1540">
        <v>0</v>
      </c>
      <c r="N1540">
        <v>0.02</v>
      </c>
      <c r="O1540" t="s">
        <v>927</v>
      </c>
    </row>
    <row r="1541" spans="1:15" hidden="1" x14ac:dyDescent="0.35">
      <c r="A1541" t="s">
        <v>922</v>
      </c>
      <c r="B1541" t="s">
        <v>923</v>
      </c>
      <c r="C1541" t="s">
        <v>924</v>
      </c>
      <c r="D1541" t="s">
        <v>728</v>
      </c>
      <c r="E1541" t="s">
        <v>618</v>
      </c>
      <c r="F1541" t="s">
        <v>597</v>
      </c>
      <c r="G1541" t="s">
        <v>731</v>
      </c>
      <c r="H1541" t="s">
        <v>776</v>
      </c>
      <c r="I1541" t="s">
        <v>121</v>
      </c>
      <c r="J1541" t="s">
        <v>285</v>
      </c>
      <c r="K1541" t="s">
        <v>348</v>
      </c>
      <c r="L1541" t="s">
        <v>606</v>
      </c>
      <c r="M1541">
        <v>0</v>
      </c>
      <c r="N1541">
        <v>0.05</v>
      </c>
      <c r="O1541" t="s">
        <v>927</v>
      </c>
    </row>
    <row r="1542" spans="1:15" hidden="1" x14ac:dyDescent="0.35">
      <c r="A1542" t="s">
        <v>922</v>
      </c>
      <c r="B1542" t="s">
        <v>923</v>
      </c>
      <c r="C1542" t="s">
        <v>924</v>
      </c>
      <c r="D1542" t="s">
        <v>728</v>
      </c>
      <c r="E1542" t="s">
        <v>618</v>
      </c>
      <c r="F1542" t="s">
        <v>597</v>
      </c>
      <c r="G1542" t="s">
        <v>731</v>
      </c>
      <c r="H1542" t="s">
        <v>777</v>
      </c>
      <c r="I1542" t="s">
        <v>120</v>
      </c>
      <c r="J1542" t="s">
        <v>284</v>
      </c>
      <c r="K1542" t="s">
        <v>348</v>
      </c>
      <c r="L1542" t="s">
        <v>606</v>
      </c>
      <c r="M1542">
        <v>0</v>
      </c>
      <c r="N1542">
        <v>0.08</v>
      </c>
      <c r="O1542" t="s">
        <v>927</v>
      </c>
    </row>
    <row r="1543" spans="1:15" hidden="1" x14ac:dyDescent="0.35">
      <c r="A1543" t="s">
        <v>922</v>
      </c>
      <c r="B1543" t="s">
        <v>923</v>
      </c>
      <c r="C1543" t="s">
        <v>924</v>
      </c>
      <c r="D1543" t="s">
        <v>728</v>
      </c>
      <c r="E1543" t="s">
        <v>618</v>
      </c>
      <c r="F1543" t="s">
        <v>596</v>
      </c>
      <c r="G1543" t="s">
        <v>729</v>
      </c>
      <c r="H1543" t="s">
        <v>778</v>
      </c>
      <c r="I1543" t="s">
        <v>23</v>
      </c>
      <c r="J1543" t="s">
        <v>192</v>
      </c>
      <c r="K1543" t="s">
        <v>348</v>
      </c>
      <c r="L1543" t="s">
        <v>606</v>
      </c>
      <c r="M1543">
        <v>0</v>
      </c>
      <c r="N1543">
        <v>0.12</v>
      </c>
      <c r="O1543" t="s">
        <v>927</v>
      </c>
    </row>
    <row r="1544" spans="1:15" hidden="1" x14ac:dyDescent="0.35">
      <c r="A1544" t="s">
        <v>922</v>
      </c>
      <c r="B1544" t="s">
        <v>923</v>
      </c>
      <c r="C1544" t="s">
        <v>924</v>
      </c>
      <c r="D1544" t="s">
        <v>728</v>
      </c>
      <c r="E1544" t="s">
        <v>618</v>
      </c>
      <c r="F1544" t="s">
        <v>596</v>
      </c>
      <c r="G1544" t="s">
        <v>729</v>
      </c>
      <c r="H1544" t="s">
        <v>779</v>
      </c>
      <c r="I1544" t="s">
        <v>55</v>
      </c>
      <c r="J1544" t="s">
        <v>218</v>
      </c>
      <c r="K1544" t="s">
        <v>349</v>
      </c>
      <c r="L1544" t="s">
        <v>607</v>
      </c>
      <c r="M1544">
        <v>1</v>
      </c>
      <c r="N1544">
        <v>1.6</v>
      </c>
      <c r="O1544" t="s">
        <v>927</v>
      </c>
    </row>
    <row r="1545" spans="1:15" hidden="1" x14ac:dyDescent="0.35">
      <c r="A1545" t="s">
        <v>922</v>
      </c>
      <c r="B1545" t="s">
        <v>923</v>
      </c>
      <c r="C1545" t="s">
        <v>924</v>
      </c>
      <c r="D1545" t="s">
        <v>728</v>
      </c>
      <c r="E1545" t="s">
        <v>618</v>
      </c>
      <c r="F1545" t="s">
        <v>597</v>
      </c>
      <c r="G1545" t="s">
        <v>731</v>
      </c>
      <c r="H1545" t="s">
        <v>780</v>
      </c>
      <c r="I1545" t="s">
        <v>77</v>
      </c>
      <c r="J1545" t="s">
        <v>239</v>
      </c>
      <c r="K1545" t="s">
        <v>348</v>
      </c>
      <c r="L1545" t="s">
        <v>606</v>
      </c>
      <c r="M1545">
        <v>0</v>
      </c>
      <c r="N1545">
        <v>0.08</v>
      </c>
      <c r="O1545" t="s">
        <v>927</v>
      </c>
    </row>
    <row r="1546" spans="1:15" hidden="1" x14ac:dyDescent="0.35">
      <c r="A1546" t="s">
        <v>922</v>
      </c>
      <c r="B1546" t="s">
        <v>923</v>
      </c>
      <c r="C1546" t="s">
        <v>924</v>
      </c>
      <c r="D1546" t="s">
        <v>728</v>
      </c>
      <c r="E1546" t="s">
        <v>618</v>
      </c>
      <c r="F1546" t="s">
        <v>597</v>
      </c>
      <c r="G1546" t="s">
        <v>731</v>
      </c>
      <c r="H1546" t="s">
        <v>781</v>
      </c>
      <c r="I1546" t="s">
        <v>128</v>
      </c>
      <c r="J1546" t="s">
        <v>292</v>
      </c>
      <c r="K1546" t="s">
        <v>348</v>
      </c>
      <c r="L1546" t="s">
        <v>606</v>
      </c>
      <c r="M1546">
        <v>0</v>
      </c>
      <c r="N1546">
        <v>0.02</v>
      </c>
      <c r="O1546" t="s">
        <v>927</v>
      </c>
    </row>
    <row r="1547" spans="1:15" hidden="1" x14ac:dyDescent="0.35">
      <c r="A1547" t="s">
        <v>922</v>
      </c>
      <c r="B1547" t="s">
        <v>923</v>
      </c>
      <c r="C1547" t="s">
        <v>924</v>
      </c>
      <c r="D1547" t="s">
        <v>728</v>
      </c>
      <c r="E1547" t="s">
        <v>618</v>
      </c>
      <c r="F1547" t="s">
        <v>597</v>
      </c>
      <c r="G1547" t="s">
        <v>731</v>
      </c>
      <c r="H1547" t="s">
        <v>782</v>
      </c>
      <c r="I1547" t="s">
        <v>137</v>
      </c>
      <c r="J1547" t="s">
        <v>303</v>
      </c>
      <c r="K1547" t="s">
        <v>348</v>
      </c>
      <c r="L1547" t="s">
        <v>606</v>
      </c>
      <c r="M1547">
        <v>0</v>
      </c>
      <c r="N1547">
        <v>6.0999999999999999E-2</v>
      </c>
      <c r="O1547" t="s">
        <v>927</v>
      </c>
    </row>
    <row r="1548" spans="1:15" hidden="1" x14ac:dyDescent="0.35">
      <c r="A1548" t="s">
        <v>922</v>
      </c>
      <c r="B1548" t="s">
        <v>923</v>
      </c>
      <c r="C1548" t="s">
        <v>924</v>
      </c>
      <c r="D1548" t="s">
        <v>728</v>
      </c>
      <c r="E1548" t="s">
        <v>618</v>
      </c>
      <c r="F1548" t="s">
        <v>597</v>
      </c>
      <c r="G1548" t="s">
        <v>731</v>
      </c>
      <c r="H1548" t="s">
        <v>783</v>
      </c>
      <c r="I1548" t="s">
        <v>78</v>
      </c>
      <c r="J1548" t="s">
        <v>240</v>
      </c>
      <c r="K1548" t="s">
        <v>348</v>
      </c>
      <c r="L1548" t="s">
        <v>606</v>
      </c>
      <c r="M1548">
        <v>0</v>
      </c>
      <c r="N1548">
        <v>8.7999999999999995E-2</v>
      </c>
      <c r="O1548" t="s">
        <v>927</v>
      </c>
    </row>
    <row r="1549" spans="1:15" hidden="1" x14ac:dyDescent="0.35">
      <c r="A1549" t="s">
        <v>922</v>
      </c>
      <c r="B1549" t="s">
        <v>923</v>
      </c>
      <c r="C1549" t="s">
        <v>924</v>
      </c>
      <c r="D1549" t="s">
        <v>728</v>
      </c>
      <c r="E1549" t="s">
        <v>618</v>
      </c>
      <c r="F1549" t="s">
        <v>597</v>
      </c>
      <c r="G1549" t="s">
        <v>731</v>
      </c>
      <c r="H1549" t="s">
        <v>784</v>
      </c>
      <c r="I1549" t="s">
        <v>37</v>
      </c>
      <c r="J1549" t="s">
        <v>204</v>
      </c>
      <c r="K1549" t="s">
        <v>348</v>
      </c>
      <c r="L1549" t="s">
        <v>606</v>
      </c>
      <c r="M1549">
        <v>0</v>
      </c>
      <c r="N1549">
        <v>6.4000000000000003E-3</v>
      </c>
      <c r="O1549" t="s">
        <v>927</v>
      </c>
    </row>
    <row r="1550" spans="1:15" hidden="1" x14ac:dyDescent="0.35">
      <c r="A1550" t="s">
        <v>922</v>
      </c>
      <c r="B1550" t="s">
        <v>923</v>
      </c>
      <c r="C1550" t="s">
        <v>924</v>
      </c>
      <c r="D1550" t="s">
        <v>728</v>
      </c>
      <c r="E1550" t="s">
        <v>618</v>
      </c>
      <c r="F1550" t="s">
        <v>596</v>
      </c>
      <c r="G1550" t="s">
        <v>729</v>
      </c>
      <c r="H1550" t="s">
        <v>785</v>
      </c>
      <c r="I1550" t="s">
        <v>172</v>
      </c>
      <c r="J1550" t="s">
        <v>662</v>
      </c>
      <c r="K1550" t="s">
        <v>348</v>
      </c>
      <c r="L1550" t="s">
        <v>606</v>
      </c>
      <c r="M1550">
        <v>0</v>
      </c>
      <c r="N1550">
        <v>0.04</v>
      </c>
      <c r="O1550" t="s">
        <v>927</v>
      </c>
    </row>
    <row r="1551" spans="1:15" hidden="1" x14ac:dyDescent="0.35">
      <c r="A1551" t="s">
        <v>922</v>
      </c>
      <c r="B1551" t="s">
        <v>923</v>
      </c>
      <c r="C1551" t="s">
        <v>924</v>
      </c>
      <c r="D1551" t="s">
        <v>728</v>
      </c>
      <c r="E1551" t="s">
        <v>618</v>
      </c>
      <c r="F1551" t="s">
        <v>597</v>
      </c>
      <c r="G1551" t="s">
        <v>731</v>
      </c>
      <c r="H1551" t="s">
        <v>786</v>
      </c>
      <c r="I1551" t="s">
        <v>79</v>
      </c>
      <c r="J1551" t="s">
        <v>241</v>
      </c>
      <c r="K1551" t="s">
        <v>348</v>
      </c>
      <c r="L1551" t="s">
        <v>606</v>
      </c>
      <c r="M1551">
        <v>0</v>
      </c>
      <c r="N1551">
        <v>0.03</v>
      </c>
      <c r="O1551" t="s">
        <v>927</v>
      </c>
    </row>
    <row r="1552" spans="1:15" hidden="1" x14ac:dyDescent="0.35">
      <c r="A1552" t="s">
        <v>922</v>
      </c>
      <c r="B1552" t="s">
        <v>923</v>
      </c>
      <c r="C1552" t="s">
        <v>924</v>
      </c>
      <c r="D1552" t="s">
        <v>728</v>
      </c>
      <c r="E1552" t="s">
        <v>618</v>
      </c>
      <c r="F1552" t="s">
        <v>597</v>
      </c>
      <c r="G1552" t="s">
        <v>731</v>
      </c>
      <c r="H1552" t="s">
        <v>787</v>
      </c>
      <c r="I1552" t="s">
        <v>492</v>
      </c>
      <c r="J1552" t="s">
        <v>320</v>
      </c>
      <c r="K1552" t="s">
        <v>348</v>
      </c>
      <c r="L1552" t="s">
        <v>606</v>
      </c>
      <c r="M1552">
        <v>0</v>
      </c>
      <c r="N1552">
        <v>7.0000000000000007E-2</v>
      </c>
      <c r="O1552" t="s">
        <v>927</v>
      </c>
    </row>
    <row r="1553" spans="1:15" hidden="1" x14ac:dyDescent="0.35">
      <c r="A1553" t="s">
        <v>922</v>
      </c>
      <c r="B1553" t="s">
        <v>923</v>
      </c>
      <c r="C1553" t="s">
        <v>924</v>
      </c>
      <c r="D1553" t="s">
        <v>728</v>
      </c>
      <c r="E1553" t="s">
        <v>618</v>
      </c>
      <c r="F1553" t="s">
        <v>597</v>
      </c>
      <c r="G1553" t="s">
        <v>731</v>
      </c>
      <c r="H1553" t="s">
        <v>788</v>
      </c>
      <c r="I1553" t="s">
        <v>169</v>
      </c>
      <c r="J1553" t="s">
        <v>338</v>
      </c>
      <c r="K1553" t="s">
        <v>348</v>
      </c>
      <c r="L1553" t="s">
        <v>606</v>
      </c>
      <c r="M1553">
        <v>0</v>
      </c>
      <c r="N1553">
        <v>8.4000000000000005E-2</v>
      </c>
      <c r="O1553" t="s">
        <v>927</v>
      </c>
    </row>
    <row r="1554" spans="1:15" hidden="1" x14ac:dyDescent="0.35">
      <c r="A1554" t="s">
        <v>922</v>
      </c>
      <c r="B1554" t="s">
        <v>923</v>
      </c>
      <c r="C1554" t="s">
        <v>924</v>
      </c>
      <c r="D1554" t="s">
        <v>728</v>
      </c>
      <c r="E1554" t="s">
        <v>618</v>
      </c>
      <c r="F1554" t="s">
        <v>597</v>
      </c>
      <c r="G1554" t="s">
        <v>731</v>
      </c>
      <c r="H1554" t="s">
        <v>789</v>
      </c>
      <c r="I1554" t="s">
        <v>98</v>
      </c>
      <c r="J1554" t="s">
        <v>261</v>
      </c>
      <c r="K1554" t="s">
        <v>348</v>
      </c>
      <c r="L1554" t="s">
        <v>606</v>
      </c>
      <c r="M1554">
        <v>0</v>
      </c>
      <c r="N1554">
        <v>8.199999999999999E-3</v>
      </c>
      <c r="O1554" t="s">
        <v>927</v>
      </c>
    </row>
    <row r="1555" spans="1:15" hidden="1" x14ac:dyDescent="0.35">
      <c r="A1555" t="s">
        <v>922</v>
      </c>
      <c r="B1555" t="s">
        <v>923</v>
      </c>
      <c r="C1555" t="s">
        <v>924</v>
      </c>
      <c r="D1555" t="s">
        <v>728</v>
      </c>
      <c r="E1555" t="s">
        <v>618</v>
      </c>
      <c r="F1555" t="s">
        <v>596</v>
      </c>
      <c r="G1555" t="s">
        <v>729</v>
      </c>
      <c r="H1555" t="s">
        <v>768</v>
      </c>
      <c r="I1555" t="s">
        <v>26</v>
      </c>
      <c r="J1555" t="s">
        <v>661</v>
      </c>
      <c r="K1555" t="s">
        <v>348</v>
      </c>
      <c r="L1555" t="s">
        <v>606</v>
      </c>
      <c r="M1555">
        <v>0</v>
      </c>
      <c r="N1555">
        <v>147</v>
      </c>
      <c r="O1555" t="s">
        <v>927</v>
      </c>
    </row>
    <row r="1556" spans="1:15" hidden="1" x14ac:dyDescent="0.35">
      <c r="A1556" t="s">
        <v>922</v>
      </c>
      <c r="B1556" t="s">
        <v>923</v>
      </c>
      <c r="C1556" t="s">
        <v>924</v>
      </c>
      <c r="D1556" t="s">
        <v>728</v>
      </c>
      <c r="E1556" t="s">
        <v>618</v>
      </c>
      <c r="F1556" t="s">
        <v>597</v>
      </c>
      <c r="G1556" t="s">
        <v>731</v>
      </c>
      <c r="H1556" t="s">
        <v>790</v>
      </c>
      <c r="I1556" t="s">
        <v>122</v>
      </c>
      <c r="J1556" t="s">
        <v>286</v>
      </c>
      <c r="K1556" t="s">
        <v>348</v>
      </c>
      <c r="L1556" t="s">
        <v>606</v>
      </c>
      <c r="M1556">
        <v>0</v>
      </c>
      <c r="N1556">
        <v>4.0000000000000001E-3</v>
      </c>
      <c r="O1556" t="s">
        <v>927</v>
      </c>
    </row>
    <row r="1557" spans="1:15" hidden="1" x14ac:dyDescent="0.35">
      <c r="A1557" t="s">
        <v>922</v>
      </c>
      <c r="B1557" t="s">
        <v>923</v>
      </c>
      <c r="C1557" t="s">
        <v>924</v>
      </c>
      <c r="D1557" t="s">
        <v>728</v>
      </c>
      <c r="E1557" t="s">
        <v>618</v>
      </c>
      <c r="F1557" t="s">
        <v>596</v>
      </c>
      <c r="G1557" t="s">
        <v>729</v>
      </c>
      <c r="H1557" t="s">
        <v>791</v>
      </c>
      <c r="I1557" t="s">
        <v>27</v>
      </c>
      <c r="J1557" t="s">
        <v>195</v>
      </c>
      <c r="K1557" t="s">
        <v>348</v>
      </c>
      <c r="L1557" t="s">
        <v>606</v>
      </c>
      <c r="M1557">
        <v>0</v>
      </c>
      <c r="N1557">
        <v>0.32</v>
      </c>
      <c r="O1557" t="s">
        <v>927</v>
      </c>
    </row>
    <row r="1558" spans="1:15" hidden="1" x14ac:dyDescent="0.35">
      <c r="A1558" t="s">
        <v>922</v>
      </c>
      <c r="B1558" t="s">
        <v>923</v>
      </c>
      <c r="C1558" t="s">
        <v>924</v>
      </c>
      <c r="D1558" t="s">
        <v>728</v>
      </c>
      <c r="E1558" t="s">
        <v>618</v>
      </c>
      <c r="F1558" t="s">
        <v>596</v>
      </c>
      <c r="G1558" t="s">
        <v>729</v>
      </c>
      <c r="H1558" t="s">
        <v>792</v>
      </c>
      <c r="I1558" t="s">
        <v>9</v>
      </c>
      <c r="J1558" t="s">
        <v>179</v>
      </c>
      <c r="K1558" t="s">
        <v>348</v>
      </c>
      <c r="L1558" t="s">
        <v>606</v>
      </c>
      <c r="M1558">
        <v>0</v>
      </c>
      <c r="N1558">
        <v>0.08</v>
      </c>
      <c r="O1558" t="s">
        <v>927</v>
      </c>
    </row>
    <row r="1559" spans="1:15" hidden="1" x14ac:dyDescent="0.35">
      <c r="A1559" t="s">
        <v>922</v>
      </c>
      <c r="B1559" t="s">
        <v>923</v>
      </c>
      <c r="C1559" t="s">
        <v>924</v>
      </c>
      <c r="D1559" t="s">
        <v>728</v>
      </c>
      <c r="E1559" t="s">
        <v>618</v>
      </c>
      <c r="F1559" t="s">
        <v>596</v>
      </c>
      <c r="G1559" t="s">
        <v>729</v>
      </c>
      <c r="H1559" t="s">
        <v>793</v>
      </c>
      <c r="I1559" t="s">
        <v>14</v>
      </c>
      <c r="J1559" t="s">
        <v>184</v>
      </c>
      <c r="K1559" t="s">
        <v>348</v>
      </c>
      <c r="L1559" t="s">
        <v>606</v>
      </c>
      <c r="M1559">
        <v>0</v>
      </c>
      <c r="N1559">
        <v>0.4</v>
      </c>
      <c r="O1559" t="s">
        <v>927</v>
      </c>
    </row>
    <row r="1560" spans="1:15" hidden="1" x14ac:dyDescent="0.35">
      <c r="A1560" t="s">
        <v>922</v>
      </c>
      <c r="B1560" t="s">
        <v>923</v>
      </c>
      <c r="C1560" t="s">
        <v>924</v>
      </c>
      <c r="D1560" t="s">
        <v>728</v>
      </c>
      <c r="E1560" t="s">
        <v>618</v>
      </c>
      <c r="F1560" t="s">
        <v>597</v>
      </c>
      <c r="G1560" t="s">
        <v>731</v>
      </c>
      <c r="H1560" t="s">
        <v>794</v>
      </c>
      <c r="I1560" t="s">
        <v>138</v>
      </c>
      <c r="J1560" t="s">
        <v>304</v>
      </c>
      <c r="K1560" t="s">
        <v>348</v>
      </c>
      <c r="L1560" t="s">
        <v>606</v>
      </c>
      <c r="M1560">
        <v>0</v>
      </c>
      <c r="N1560">
        <v>0.01</v>
      </c>
      <c r="O1560" t="s">
        <v>927</v>
      </c>
    </row>
    <row r="1561" spans="1:15" hidden="1" x14ac:dyDescent="0.35">
      <c r="A1561" t="s">
        <v>922</v>
      </c>
      <c r="B1561" t="s">
        <v>923</v>
      </c>
      <c r="C1561" t="s">
        <v>924</v>
      </c>
      <c r="D1561" t="s">
        <v>728</v>
      </c>
      <c r="E1561" t="s">
        <v>618</v>
      </c>
      <c r="F1561" t="s">
        <v>597</v>
      </c>
      <c r="G1561" t="s">
        <v>731</v>
      </c>
      <c r="H1561" t="s">
        <v>795</v>
      </c>
      <c r="I1561" t="s">
        <v>81</v>
      </c>
      <c r="J1561" t="s">
        <v>243</v>
      </c>
      <c r="K1561" t="s">
        <v>348</v>
      </c>
      <c r="L1561" t="s">
        <v>606</v>
      </c>
      <c r="M1561">
        <v>0</v>
      </c>
      <c r="N1561">
        <v>1.9E-2</v>
      </c>
      <c r="O1561" t="s">
        <v>927</v>
      </c>
    </row>
    <row r="1562" spans="1:15" hidden="1" x14ac:dyDescent="0.35">
      <c r="A1562" t="s">
        <v>922</v>
      </c>
      <c r="B1562" t="s">
        <v>923</v>
      </c>
      <c r="C1562" t="s">
        <v>924</v>
      </c>
      <c r="D1562" t="s">
        <v>728</v>
      </c>
      <c r="E1562" t="s">
        <v>618</v>
      </c>
      <c r="F1562" t="s">
        <v>596</v>
      </c>
      <c r="G1562" t="s">
        <v>729</v>
      </c>
      <c r="H1562" t="s">
        <v>796</v>
      </c>
      <c r="I1562" t="s">
        <v>56</v>
      </c>
      <c r="J1562" t="s">
        <v>219</v>
      </c>
      <c r="K1562" t="s">
        <v>348</v>
      </c>
      <c r="L1562" t="s">
        <v>606</v>
      </c>
      <c r="M1562">
        <v>0</v>
      </c>
      <c r="N1562">
        <v>0.16</v>
      </c>
      <c r="O1562" t="s">
        <v>927</v>
      </c>
    </row>
    <row r="1563" spans="1:15" hidden="1" x14ac:dyDescent="0.35">
      <c r="A1563" t="s">
        <v>922</v>
      </c>
      <c r="B1563" t="s">
        <v>923</v>
      </c>
      <c r="C1563" t="s">
        <v>924</v>
      </c>
      <c r="D1563" t="s">
        <v>728</v>
      </c>
      <c r="E1563" t="s">
        <v>618</v>
      </c>
      <c r="F1563" t="s">
        <v>597</v>
      </c>
      <c r="G1563" t="s">
        <v>731</v>
      </c>
      <c r="H1563" t="s">
        <v>797</v>
      </c>
      <c r="I1563" t="s">
        <v>82</v>
      </c>
      <c r="J1563" t="s">
        <v>244</v>
      </c>
      <c r="K1563" t="s">
        <v>348</v>
      </c>
      <c r="L1563" t="s">
        <v>606</v>
      </c>
      <c r="M1563">
        <v>0</v>
      </c>
      <c r="N1563">
        <v>3.6999999999999998E-2</v>
      </c>
      <c r="O1563" t="s">
        <v>927</v>
      </c>
    </row>
    <row r="1564" spans="1:15" hidden="1" x14ac:dyDescent="0.35">
      <c r="A1564" t="s">
        <v>922</v>
      </c>
      <c r="B1564" t="s">
        <v>923</v>
      </c>
      <c r="C1564" t="s">
        <v>924</v>
      </c>
      <c r="D1564" t="s">
        <v>728</v>
      </c>
      <c r="E1564" t="s">
        <v>618</v>
      </c>
      <c r="F1564" t="s">
        <v>597</v>
      </c>
      <c r="G1564" t="s">
        <v>731</v>
      </c>
      <c r="H1564" t="s">
        <v>798</v>
      </c>
      <c r="I1564" t="s">
        <v>83</v>
      </c>
      <c r="J1564" t="s">
        <v>245</v>
      </c>
      <c r="K1564" t="s">
        <v>348</v>
      </c>
      <c r="L1564" t="s">
        <v>606</v>
      </c>
      <c r="M1564">
        <v>0</v>
      </c>
      <c r="N1564">
        <v>0.08</v>
      </c>
      <c r="O1564" t="s">
        <v>927</v>
      </c>
    </row>
    <row r="1565" spans="1:15" hidden="1" x14ac:dyDescent="0.35">
      <c r="A1565" t="s">
        <v>922</v>
      </c>
      <c r="B1565" t="s">
        <v>923</v>
      </c>
      <c r="C1565" t="s">
        <v>924</v>
      </c>
      <c r="D1565" t="s">
        <v>728</v>
      </c>
      <c r="E1565" t="s">
        <v>618</v>
      </c>
      <c r="F1565" t="s">
        <v>597</v>
      </c>
      <c r="G1565" t="s">
        <v>731</v>
      </c>
      <c r="H1565" t="s">
        <v>799</v>
      </c>
      <c r="I1565" t="s">
        <v>112</v>
      </c>
      <c r="J1565" t="s">
        <v>276</v>
      </c>
      <c r="K1565" t="s">
        <v>348</v>
      </c>
      <c r="L1565" t="s">
        <v>606</v>
      </c>
      <c r="M1565">
        <v>0</v>
      </c>
      <c r="N1565">
        <v>0.20499999999999999</v>
      </c>
      <c r="O1565" t="s">
        <v>927</v>
      </c>
    </row>
    <row r="1566" spans="1:15" hidden="1" x14ac:dyDescent="0.35">
      <c r="A1566" t="s">
        <v>922</v>
      </c>
      <c r="B1566" t="s">
        <v>923</v>
      </c>
      <c r="C1566" t="s">
        <v>924</v>
      </c>
      <c r="D1566" t="s">
        <v>728</v>
      </c>
      <c r="E1566" t="s">
        <v>618</v>
      </c>
      <c r="F1566" t="s">
        <v>597</v>
      </c>
      <c r="G1566" t="s">
        <v>731</v>
      </c>
      <c r="H1566" t="s">
        <v>800</v>
      </c>
      <c r="I1566" t="s">
        <v>161</v>
      </c>
      <c r="J1566" t="s">
        <v>330</v>
      </c>
      <c r="K1566" t="s">
        <v>348</v>
      </c>
      <c r="L1566" t="s">
        <v>606</v>
      </c>
      <c r="M1566">
        <v>0</v>
      </c>
      <c r="N1566">
        <v>1.2999999999999999E-2</v>
      </c>
      <c r="O1566" t="s">
        <v>927</v>
      </c>
    </row>
    <row r="1567" spans="1:15" hidden="1" x14ac:dyDescent="0.35">
      <c r="A1567" t="s">
        <v>922</v>
      </c>
      <c r="B1567" t="s">
        <v>923</v>
      </c>
      <c r="C1567" t="s">
        <v>924</v>
      </c>
      <c r="D1567" t="s">
        <v>728</v>
      </c>
      <c r="E1567" t="s">
        <v>618</v>
      </c>
      <c r="F1567" t="s">
        <v>597</v>
      </c>
      <c r="G1567" t="s">
        <v>731</v>
      </c>
      <c r="H1567" t="s">
        <v>801</v>
      </c>
      <c r="I1567" t="s">
        <v>152</v>
      </c>
      <c r="J1567" t="s">
        <v>321</v>
      </c>
      <c r="K1567" t="s">
        <v>348</v>
      </c>
      <c r="L1567" t="s">
        <v>606</v>
      </c>
      <c r="M1567">
        <v>0</v>
      </c>
      <c r="N1567">
        <v>3.4000000000000002E-2</v>
      </c>
      <c r="O1567" t="s">
        <v>927</v>
      </c>
    </row>
    <row r="1568" spans="1:15" hidden="1" x14ac:dyDescent="0.35">
      <c r="A1568" t="s">
        <v>922</v>
      </c>
      <c r="B1568" t="s">
        <v>923</v>
      </c>
      <c r="C1568" t="s">
        <v>924</v>
      </c>
      <c r="D1568" t="s">
        <v>728</v>
      </c>
      <c r="E1568" t="s">
        <v>618</v>
      </c>
      <c r="F1568" t="s">
        <v>597</v>
      </c>
      <c r="G1568" t="s">
        <v>731</v>
      </c>
      <c r="H1568" t="s">
        <v>802</v>
      </c>
      <c r="I1568" t="s">
        <v>114</v>
      </c>
      <c r="J1568" t="s">
        <v>278</v>
      </c>
      <c r="K1568" t="s">
        <v>348</v>
      </c>
      <c r="L1568" t="s">
        <v>606</v>
      </c>
      <c r="M1568">
        <v>0</v>
      </c>
      <c r="N1568">
        <v>1.4E-2</v>
      </c>
      <c r="O1568" t="s">
        <v>927</v>
      </c>
    </row>
    <row r="1569" spans="1:15" hidden="1" x14ac:dyDescent="0.35">
      <c r="A1569" t="s">
        <v>922</v>
      </c>
      <c r="B1569" t="s">
        <v>923</v>
      </c>
      <c r="C1569" t="s">
        <v>924</v>
      </c>
      <c r="D1569" t="s">
        <v>728</v>
      </c>
      <c r="E1569" t="s">
        <v>618</v>
      </c>
      <c r="F1569" t="s">
        <v>597</v>
      </c>
      <c r="G1569" t="s">
        <v>731</v>
      </c>
      <c r="H1569" t="s">
        <v>803</v>
      </c>
      <c r="I1569" t="s">
        <v>132</v>
      </c>
      <c r="J1569" t="s">
        <v>296</v>
      </c>
      <c r="K1569" t="s">
        <v>348</v>
      </c>
      <c r="L1569" t="s">
        <v>606</v>
      </c>
      <c r="M1569">
        <v>0</v>
      </c>
      <c r="N1569">
        <v>9.6000000000000002E-2</v>
      </c>
      <c r="O1569" t="s">
        <v>927</v>
      </c>
    </row>
    <row r="1570" spans="1:15" hidden="1" x14ac:dyDescent="0.35">
      <c r="A1570" t="s">
        <v>922</v>
      </c>
      <c r="B1570" t="s">
        <v>923</v>
      </c>
      <c r="C1570" t="s">
        <v>924</v>
      </c>
      <c r="D1570" t="s">
        <v>728</v>
      </c>
      <c r="E1570" t="s">
        <v>618</v>
      </c>
      <c r="F1570" t="s">
        <v>597</v>
      </c>
      <c r="G1570" t="s">
        <v>731</v>
      </c>
      <c r="H1570" t="s">
        <v>804</v>
      </c>
      <c r="I1570" t="s">
        <v>106</v>
      </c>
      <c r="J1570" t="s">
        <v>269</v>
      </c>
      <c r="K1570" t="s">
        <v>348</v>
      </c>
      <c r="L1570" t="s">
        <v>606</v>
      </c>
      <c r="M1570">
        <v>0</v>
      </c>
      <c r="N1570">
        <v>7.0999999999999994E-2</v>
      </c>
      <c r="O1570" t="s">
        <v>927</v>
      </c>
    </row>
    <row r="1571" spans="1:15" hidden="1" x14ac:dyDescent="0.35">
      <c r="A1571" t="s">
        <v>922</v>
      </c>
      <c r="B1571" t="s">
        <v>923</v>
      </c>
      <c r="C1571" t="s">
        <v>924</v>
      </c>
      <c r="D1571" t="s">
        <v>728</v>
      </c>
      <c r="E1571" t="s">
        <v>618</v>
      </c>
      <c r="F1571" t="s">
        <v>596</v>
      </c>
      <c r="G1571" t="s">
        <v>729</v>
      </c>
      <c r="H1571" t="s">
        <v>805</v>
      </c>
      <c r="I1571" t="s">
        <v>15</v>
      </c>
      <c r="J1571" t="s">
        <v>185</v>
      </c>
      <c r="K1571" t="s">
        <v>349</v>
      </c>
      <c r="M1571">
        <v>0.06</v>
      </c>
      <c r="N1571">
        <v>0.02</v>
      </c>
      <c r="O1571" t="s">
        <v>927</v>
      </c>
    </row>
    <row r="1572" spans="1:15" hidden="1" x14ac:dyDescent="0.35">
      <c r="A1572" t="s">
        <v>922</v>
      </c>
      <c r="B1572" t="s">
        <v>923</v>
      </c>
      <c r="C1572" t="s">
        <v>924</v>
      </c>
      <c r="D1572" t="s">
        <v>728</v>
      </c>
      <c r="E1572" t="s">
        <v>618</v>
      </c>
      <c r="F1572" t="s">
        <v>597</v>
      </c>
      <c r="G1572" t="s">
        <v>731</v>
      </c>
      <c r="H1572" t="s">
        <v>806</v>
      </c>
      <c r="I1572" t="s">
        <v>84</v>
      </c>
      <c r="J1572" t="s">
        <v>246</v>
      </c>
      <c r="K1572" t="s">
        <v>348</v>
      </c>
      <c r="L1572" t="s">
        <v>606</v>
      </c>
      <c r="M1572">
        <v>0</v>
      </c>
      <c r="N1572">
        <v>2.7E-2</v>
      </c>
      <c r="O1572" t="s">
        <v>927</v>
      </c>
    </row>
    <row r="1573" spans="1:15" hidden="1" x14ac:dyDescent="0.35">
      <c r="A1573" t="s">
        <v>922</v>
      </c>
      <c r="B1573" t="s">
        <v>923</v>
      </c>
      <c r="C1573" t="s">
        <v>924</v>
      </c>
      <c r="D1573" t="s">
        <v>728</v>
      </c>
      <c r="E1573" t="s">
        <v>618</v>
      </c>
      <c r="F1573" t="s">
        <v>597</v>
      </c>
      <c r="G1573" t="s">
        <v>731</v>
      </c>
      <c r="H1573" t="s">
        <v>807</v>
      </c>
      <c r="I1573" t="s">
        <v>146</v>
      </c>
      <c r="J1573" t="s">
        <v>312</v>
      </c>
      <c r="K1573" t="s">
        <v>348</v>
      </c>
      <c r="L1573" t="s">
        <v>606</v>
      </c>
      <c r="M1573">
        <v>0</v>
      </c>
      <c r="N1573">
        <v>4.5999999999999999E-3</v>
      </c>
      <c r="O1573" t="s">
        <v>927</v>
      </c>
    </row>
    <row r="1574" spans="1:15" hidden="1" x14ac:dyDescent="0.35">
      <c r="A1574" t="s">
        <v>922</v>
      </c>
      <c r="B1574" t="s">
        <v>923</v>
      </c>
      <c r="C1574" t="s">
        <v>924</v>
      </c>
      <c r="D1574" t="s">
        <v>728</v>
      </c>
      <c r="E1574" t="s">
        <v>618</v>
      </c>
      <c r="F1574" t="s">
        <v>597</v>
      </c>
      <c r="G1574" t="s">
        <v>731</v>
      </c>
      <c r="H1574" t="s">
        <v>808</v>
      </c>
      <c r="I1574" t="s">
        <v>139</v>
      </c>
      <c r="J1574" t="s">
        <v>305</v>
      </c>
      <c r="K1574" t="s">
        <v>348</v>
      </c>
      <c r="L1574" t="s">
        <v>606</v>
      </c>
      <c r="M1574">
        <v>0</v>
      </c>
      <c r="N1574">
        <v>0.08</v>
      </c>
      <c r="O1574" t="s">
        <v>927</v>
      </c>
    </row>
    <row r="1575" spans="1:15" hidden="1" x14ac:dyDescent="0.35">
      <c r="A1575" t="s">
        <v>922</v>
      </c>
      <c r="B1575" t="s">
        <v>923</v>
      </c>
      <c r="C1575" t="s">
        <v>924</v>
      </c>
      <c r="D1575" t="s">
        <v>728</v>
      </c>
      <c r="E1575" t="s">
        <v>618</v>
      </c>
      <c r="F1575" t="s">
        <v>597</v>
      </c>
      <c r="G1575" t="s">
        <v>731</v>
      </c>
      <c r="H1575" t="s">
        <v>810</v>
      </c>
      <c r="I1575" t="s">
        <v>153</v>
      </c>
      <c r="J1575" t="s">
        <v>322</v>
      </c>
      <c r="K1575" t="s">
        <v>348</v>
      </c>
      <c r="L1575" t="s">
        <v>606</v>
      </c>
      <c r="M1575">
        <v>0</v>
      </c>
      <c r="N1575">
        <v>0.08</v>
      </c>
      <c r="O1575" t="s">
        <v>927</v>
      </c>
    </row>
    <row r="1576" spans="1:15" hidden="1" x14ac:dyDescent="0.35">
      <c r="A1576" t="s">
        <v>922</v>
      </c>
      <c r="B1576" t="s">
        <v>923</v>
      </c>
      <c r="C1576" t="s">
        <v>924</v>
      </c>
      <c r="D1576" t="s">
        <v>728</v>
      </c>
      <c r="E1576" t="s">
        <v>618</v>
      </c>
      <c r="F1576" t="s">
        <v>597</v>
      </c>
      <c r="G1576" t="s">
        <v>731</v>
      </c>
      <c r="H1576" t="s">
        <v>811</v>
      </c>
      <c r="I1576" t="s">
        <v>154</v>
      </c>
      <c r="J1576" t="s">
        <v>323</v>
      </c>
      <c r="K1576" t="s">
        <v>348</v>
      </c>
      <c r="L1576" t="s">
        <v>606</v>
      </c>
      <c r="M1576">
        <v>0</v>
      </c>
      <c r="N1576">
        <v>5.8000000000000003E-2</v>
      </c>
      <c r="O1576" t="s">
        <v>927</v>
      </c>
    </row>
    <row r="1577" spans="1:15" hidden="1" x14ac:dyDescent="0.35">
      <c r="A1577" t="s">
        <v>922</v>
      </c>
      <c r="B1577" t="s">
        <v>923</v>
      </c>
      <c r="C1577" t="s">
        <v>924</v>
      </c>
      <c r="D1577" t="s">
        <v>728</v>
      </c>
      <c r="E1577" t="s">
        <v>618</v>
      </c>
      <c r="F1577" t="s">
        <v>596</v>
      </c>
      <c r="G1577" t="s">
        <v>729</v>
      </c>
      <c r="H1577" t="s">
        <v>809</v>
      </c>
      <c r="I1577" t="s">
        <v>57</v>
      </c>
      <c r="J1577" t="s">
        <v>602</v>
      </c>
      <c r="K1577" t="s">
        <v>349</v>
      </c>
      <c r="M1577">
        <v>0.04</v>
      </c>
      <c r="N1577">
        <v>0.04</v>
      </c>
      <c r="O1577" t="s">
        <v>927</v>
      </c>
    </row>
    <row r="1578" spans="1:15" hidden="1" x14ac:dyDescent="0.35">
      <c r="A1578" t="s">
        <v>922</v>
      </c>
      <c r="B1578" t="s">
        <v>923</v>
      </c>
      <c r="C1578" t="s">
        <v>924</v>
      </c>
      <c r="D1578" t="s">
        <v>728</v>
      </c>
      <c r="E1578" t="s">
        <v>618</v>
      </c>
      <c r="F1578" t="s">
        <v>597</v>
      </c>
      <c r="G1578" t="s">
        <v>731</v>
      </c>
      <c r="H1578" t="s">
        <v>812</v>
      </c>
      <c r="I1578" t="s">
        <v>129</v>
      </c>
      <c r="J1578" t="s">
        <v>293</v>
      </c>
      <c r="K1578" t="s">
        <v>348</v>
      </c>
      <c r="L1578" t="s">
        <v>606</v>
      </c>
      <c r="M1578">
        <v>0</v>
      </c>
      <c r="N1578">
        <v>0.02</v>
      </c>
      <c r="O1578" t="s">
        <v>927</v>
      </c>
    </row>
    <row r="1579" spans="1:15" hidden="1" x14ac:dyDescent="0.35">
      <c r="A1579" t="s">
        <v>922</v>
      </c>
      <c r="B1579" t="s">
        <v>923</v>
      </c>
      <c r="C1579" t="s">
        <v>924</v>
      </c>
      <c r="D1579" t="s">
        <v>728</v>
      </c>
      <c r="E1579" t="s">
        <v>618</v>
      </c>
      <c r="F1579" t="s">
        <v>597</v>
      </c>
      <c r="G1579" t="s">
        <v>731</v>
      </c>
      <c r="H1579" t="s">
        <v>813</v>
      </c>
      <c r="I1579" t="s">
        <v>92</v>
      </c>
      <c r="J1579" t="s">
        <v>254</v>
      </c>
      <c r="K1579" t="s">
        <v>348</v>
      </c>
      <c r="L1579" t="s">
        <v>606</v>
      </c>
      <c r="M1579">
        <v>0</v>
      </c>
      <c r="N1579">
        <v>0.14699999999999999</v>
      </c>
      <c r="O1579" t="s">
        <v>927</v>
      </c>
    </row>
    <row r="1580" spans="1:15" hidden="1" x14ac:dyDescent="0.35">
      <c r="A1580" t="s">
        <v>922</v>
      </c>
      <c r="B1580" t="s">
        <v>923</v>
      </c>
      <c r="C1580" t="s">
        <v>924</v>
      </c>
      <c r="D1580" t="s">
        <v>728</v>
      </c>
      <c r="E1580" t="s">
        <v>618</v>
      </c>
      <c r="F1580" t="s">
        <v>597</v>
      </c>
      <c r="G1580" t="s">
        <v>731</v>
      </c>
      <c r="H1580" t="s">
        <v>814</v>
      </c>
      <c r="I1580" t="s">
        <v>155</v>
      </c>
      <c r="J1580" t="s">
        <v>324</v>
      </c>
      <c r="K1580" t="s">
        <v>348</v>
      </c>
      <c r="L1580" t="s">
        <v>606</v>
      </c>
      <c r="M1580">
        <v>0</v>
      </c>
      <c r="N1580">
        <v>7.4000000000000003E-3</v>
      </c>
      <c r="O1580" t="s">
        <v>927</v>
      </c>
    </row>
    <row r="1581" spans="1:15" hidden="1" x14ac:dyDescent="0.35">
      <c r="A1581" t="s">
        <v>922</v>
      </c>
      <c r="B1581" t="s">
        <v>923</v>
      </c>
      <c r="C1581" t="s">
        <v>924</v>
      </c>
      <c r="D1581" t="s">
        <v>728</v>
      </c>
      <c r="E1581" t="s">
        <v>618</v>
      </c>
      <c r="F1581" t="s">
        <v>597</v>
      </c>
      <c r="G1581" t="s">
        <v>731</v>
      </c>
      <c r="H1581" t="s">
        <v>815</v>
      </c>
      <c r="I1581" t="s">
        <v>108</v>
      </c>
      <c r="J1581" t="s">
        <v>272</v>
      </c>
      <c r="K1581" t="s">
        <v>348</v>
      </c>
      <c r="L1581" t="s">
        <v>606</v>
      </c>
      <c r="M1581">
        <v>0</v>
      </c>
      <c r="N1581">
        <v>0.14499999999999999</v>
      </c>
      <c r="O1581" t="s">
        <v>927</v>
      </c>
    </row>
    <row r="1582" spans="1:15" hidden="1" x14ac:dyDescent="0.35">
      <c r="A1582" t="s">
        <v>922</v>
      </c>
      <c r="B1582" t="s">
        <v>923</v>
      </c>
      <c r="C1582" t="s">
        <v>924</v>
      </c>
      <c r="D1582" t="s">
        <v>728</v>
      </c>
      <c r="E1582" t="s">
        <v>618</v>
      </c>
      <c r="F1582" t="s">
        <v>596</v>
      </c>
      <c r="G1582" t="s">
        <v>729</v>
      </c>
      <c r="H1582" t="s">
        <v>816</v>
      </c>
      <c r="I1582" t="s">
        <v>58</v>
      </c>
      <c r="J1582" t="s">
        <v>220</v>
      </c>
      <c r="K1582" t="s">
        <v>348</v>
      </c>
      <c r="L1582" t="s">
        <v>606</v>
      </c>
      <c r="M1582">
        <v>0</v>
      </c>
      <c r="N1582">
        <v>0.04</v>
      </c>
      <c r="O1582" t="s">
        <v>927</v>
      </c>
    </row>
    <row r="1583" spans="1:15" hidden="1" x14ac:dyDescent="0.35">
      <c r="A1583" t="s">
        <v>922</v>
      </c>
      <c r="B1583" t="s">
        <v>923</v>
      </c>
      <c r="C1583" t="s">
        <v>924</v>
      </c>
      <c r="D1583" t="s">
        <v>728</v>
      </c>
      <c r="E1583" t="s">
        <v>618</v>
      </c>
      <c r="F1583" t="s">
        <v>596</v>
      </c>
      <c r="G1583" t="s">
        <v>729</v>
      </c>
      <c r="H1583" t="s">
        <v>817</v>
      </c>
      <c r="I1583" t="s">
        <v>59</v>
      </c>
      <c r="J1583" t="s">
        <v>221</v>
      </c>
      <c r="K1583" t="s">
        <v>348</v>
      </c>
      <c r="L1583" t="s">
        <v>606</v>
      </c>
      <c r="M1583">
        <v>0</v>
      </c>
      <c r="N1583">
        <v>0.09</v>
      </c>
      <c r="O1583" t="s">
        <v>927</v>
      </c>
    </row>
    <row r="1584" spans="1:15" hidden="1" x14ac:dyDescent="0.35">
      <c r="A1584" t="s">
        <v>922</v>
      </c>
      <c r="B1584" t="s">
        <v>923</v>
      </c>
      <c r="C1584" t="s">
        <v>924</v>
      </c>
      <c r="D1584" t="s">
        <v>728</v>
      </c>
      <c r="E1584" t="s">
        <v>618</v>
      </c>
      <c r="F1584" t="s">
        <v>596</v>
      </c>
      <c r="G1584" t="s">
        <v>729</v>
      </c>
      <c r="H1584" t="s">
        <v>818</v>
      </c>
      <c r="I1584" t="s">
        <v>16</v>
      </c>
      <c r="J1584" t="s">
        <v>186</v>
      </c>
      <c r="K1584" t="s">
        <v>348</v>
      </c>
      <c r="L1584" t="s">
        <v>606</v>
      </c>
      <c r="M1584">
        <v>0</v>
      </c>
      <c r="N1584">
        <v>0.05</v>
      </c>
      <c r="O1584" t="s">
        <v>927</v>
      </c>
    </row>
    <row r="1585" spans="1:15" hidden="1" x14ac:dyDescent="0.35">
      <c r="A1585" t="s">
        <v>922</v>
      </c>
      <c r="B1585" t="s">
        <v>923</v>
      </c>
      <c r="C1585" t="s">
        <v>924</v>
      </c>
      <c r="D1585" t="s">
        <v>728</v>
      </c>
      <c r="E1585" t="s">
        <v>618</v>
      </c>
      <c r="F1585" t="s">
        <v>596</v>
      </c>
      <c r="G1585" t="s">
        <v>729</v>
      </c>
      <c r="H1585" t="s">
        <v>819</v>
      </c>
      <c r="I1585" t="s">
        <v>60</v>
      </c>
      <c r="J1585" t="s">
        <v>222</v>
      </c>
      <c r="K1585" t="s">
        <v>348</v>
      </c>
      <c r="L1585" t="s">
        <v>606</v>
      </c>
      <c r="M1585">
        <v>0</v>
      </c>
      <c r="N1585">
        <v>0.8</v>
      </c>
      <c r="O1585" t="s">
        <v>927</v>
      </c>
    </row>
    <row r="1586" spans="1:15" hidden="1" x14ac:dyDescent="0.35">
      <c r="A1586" t="s">
        <v>922</v>
      </c>
      <c r="B1586" t="s">
        <v>923</v>
      </c>
      <c r="C1586" t="s">
        <v>924</v>
      </c>
      <c r="D1586" t="s">
        <v>728</v>
      </c>
      <c r="E1586" t="s">
        <v>618</v>
      </c>
      <c r="F1586" t="s">
        <v>597</v>
      </c>
      <c r="G1586" t="s">
        <v>731</v>
      </c>
      <c r="H1586" t="s">
        <v>820</v>
      </c>
      <c r="I1586" t="s">
        <v>162</v>
      </c>
      <c r="J1586" t="s">
        <v>331</v>
      </c>
      <c r="K1586" t="s">
        <v>348</v>
      </c>
      <c r="L1586" t="s">
        <v>606</v>
      </c>
      <c r="M1586">
        <v>0</v>
      </c>
      <c r="N1586">
        <v>0.113</v>
      </c>
      <c r="O1586" t="s">
        <v>927</v>
      </c>
    </row>
    <row r="1587" spans="1:15" hidden="1" x14ac:dyDescent="0.35">
      <c r="A1587" t="s">
        <v>922</v>
      </c>
      <c r="B1587" t="s">
        <v>923</v>
      </c>
      <c r="C1587" t="s">
        <v>924</v>
      </c>
      <c r="D1587" t="s">
        <v>728</v>
      </c>
      <c r="E1587" t="s">
        <v>618</v>
      </c>
      <c r="F1587" t="s">
        <v>597</v>
      </c>
      <c r="G1587" t="s">
        <v>731</v>
      </c>
      <c r="H1587" t="s">
        <v>821</v>
      </c>
      <c r="I1587" t="s">
        <v>165</v>
      </c>
      <c r="J1587" t="s">
        <v>334</v>
      </c>
      <c r="K1587" t="s">
        <v>348</v>
      </c>
      <c r="L1587" t="s">
        <v>606</v>
      </c>
      <c r="M1587">
        <v>0</v>
      </c>
      <c r="N1587">
        <v>1.6E-2</v>
      </c>
      <c r="O1587" t="s">
        <v>927</v>
      </c>
    </row>
    <row r="1588" spans="1:15" hidden="1" x14ac:dyDescent="0.35">
      <c r="A1588" t="s">
        <v>922</v>
      </c>
      <c r="B1588" t="s">
        <v>923</v>
      </c>
      <c r="C1588" t="s">
        <v>924</v>
      </c>
      <c r="D1588" t="s">
        <v>728</v>
      </c>
      <c r="E1588" t="s">
        <v>618</v>
      </c>
      <c r="F1588" t="s">
        <v>597</v>
      </c>
      <c r="G1588" t="s">
        <v>731</v>
      </c>
      <c r="H1588" t="s">
        <v>822</v>
      </c>
      <c r="I1588" t="s">
        <v>94</v>
      </c>
      <c r="J1588" t="s">
        <v>257</v>
      </c>
      <c r="K1588" t="s">
        <v>348</v>
      </c>
      <c r="L1588" t="s">
        <v>606</v>
      </c>
      <c r="M1588">
        <v>0</v>
      </c>
      <c r="N1588">
        <v>3.7999999999999999E-2</v>
      </c>
      <c r="O1588" t="s">
        <v>927</v>
      </c>
    </row>
    <row r="1589" spans="1:15" hidden="1" x14ac:dyDescent="0.35">
      <c r="A1589" t="s">
        <v>922</v>
      </c>
      <c r="B1589" t="s">
        <v>923</v>
      </c>
      <c r="C1589" t="s">
        <v>924</v>
      </c>
      <c r="D1589" t="s">
        <v>728</v>
      </c>
      <c r="E1589" t="s">
        <v>618</v>
      </c>
      <c r="F1589" t="s">
        <v>597</v>
      </c>
      <c r="G1589" t="s">
        <v>731</v>
      </c>
      <c r="H1589" t="s">
        <v>823</v>
      </c>
      <c r="I1589" t="s">
        <v>517</v>
      </c>
      <c r="J1589" t="s">
        <v>300</v>
      </c>
      <c r="K1589" t="s">
        <v>348</v>
      </c>
      <c r="L1589" t="s">
        <v>606</v>
      </c>
      <c r="M1589">
        <v>0</v>
      </c>
      <c r="N1589">
        <v>0.08</v>
      </c>
      <c r="O1589" t="s">
        <v>927</v>
      </c>
    </row>
    <row r="1590" spans="1:15" hidden="1" x14ac:dyDescent="0.35">
      <c r="A1590" t="s">
        <v>922</v>
      </c>
      <c r="B1590" t="s">
        <v>923</v>
      </c>
      <c r="C1590" t="s">
        <v>924</v>
      </c>
      <c r="D1590" t="s">
        <v>728</v>
      </c>
      <c r="E1590" t="s">
        <v>618</v>
      </c>
      <c r="F1590" t="s">
        <v>597</v>
      </c>
      <c r="G1590" t="s">
        <v>731</v>
      </c>
      <c r="H1590" t="s">
        <v>824</v>
      </c>
      <c r="I1590" t="s">
        <v>113</v>
      </c>
      <c r="J1590" t="s">
        <v>277</v>
      </c>
      <c r="K1590" t="s">
        <v>348</v>
      </c>
      <c r="L1590" t="s">
        <v>606</v>
      </c>
      <c r="M1590">
        <v>0</v>
      </c>
      <c r="N1590">
        <v>7.0000000000000001E-3</v>
      </c>
      <c r="O1590" t="s">
        <v>927</v>
      </c>
    </row>
    <row r="1591" spans="1:15" hidden="1" x14ac:dyDescent="0.35">
      <c r="A1591" t="s">
        <v>922</v>
      </c>
      <c r="B1591" t="s">
        <v>923</v>
      </c>
      <c r="C1591" t="s">
        <v>924</v>
      </c>
      <c r="D1591" t="s">
        <v>728</v>
      </c>
      <c r="E1591" t="s">
        <v>618</v>
      </c>
      <c r="F1591" t="s">
        <v>597</v>
      </c>
      <c r="G1591" t="s">
        <v>731</v>
      </c>
      <c r="H1591" t="s">
        <v>825</v>
      </c>
      <c r="I1591" t="s">
        <v>100</v>
      </c>
      <c r="J1591" t="s">
        <v>263</v>
      </c>
      <c r="K1591" t="s">
        <v>348</v>
      </c>
      <c r="L1591" t="s">
        <v>606</v>
      </c>
      <c r="M1591">
        <v>0</v>
      </c>
      <c r="N1591">
        <v>0.20200000000000001</v>
      </c>
      <c r="O1591" t="s">
        <v>927</v>
      </c>
    </row>
    <row r="1592" spans="1:15" hidden="1" x14ac:dyDescent="0.35">
      <c r="A1592" t="s">
        <v>922</v>
      </c>
      <c r="B1592" t="s">
        <v>923</v>
      </c>
      <c r="C1592" t="s">
        <v>924</v>
      </c>
      <c r="D1592" t="s">
        <v>728</v>
      </c>
      <c r="E1592" t="s">
        <v>618</v>
      </c>
      <c r="F1592" t="s">
        <v>596</v>
      </c>
      <c r="G1592" t="s">
        <v>729</v>
      </c>
      <c r="H1592" t="s">
        <v>826</v>
      </c>
      <c r="I1592" t="s">
        <v>61</v>
      </c>
      <c r="J1592" t="s">
        <v>223</v>
      </c>
      <c r="K1592" t="s">
        <v>348</v>
      </c>
      <c r="L1592" t="s">
        <v>606</v>
      </c>
      <c r="M1592">
        <v>0</v>
      </c>
      <c r="N1592">
        <v>0.32</v>
      </c>
      <c r="O1592" t="s">
        <v>927</v>
      </c>
    </row>
    <row r="1593" spans="1:15" hidden="1" x14ac:dyDescent="0.35">
      <c r="A1593" t="s">
        <v>922</v>
      </c>
      <c r="B1593" t="s">
        <v>923</v>
      </c>
      <c r="C1593" t="s">
        <v>924</v>
      </c>
      <c r="D1593" t="s">
        <v>728</v>
      </c>
      <c r="E1593" t="s">
        <v>618</v>
      </c>
      <c r="F1593" t="s">
        <v>597</v>
      </c>
      <c r="G1593" t="s">
        <v>731</v>
      </c>
      <c r="H1593" t="s">
        <v>827</v>
      </c>
      <c r="I1593" t="s">
        <v>95</v>
      </c>
      <c r="J1593" t="s">
        <v>258</v>
      </c>
      <c r="K1593" t="s">
        <v>348</v>
      </c>
      <c r="L1593" t="s">
        <v>606</v>
      </c>
      <c r="M1593">
        <v>0</v>
      </c>
      <c r="N1593">
        <v>8.5999999999999993E-2</v>
      </c>
      <c r="O1593" t="s">
        <v>927</v>
      </c>
    </row>
    <row r="1594" spans="1:15" hidden="1" x14ac:dyDescent="0.35">
      <c r="A1594" t="s">
        <v>922</v>
      </c>
      <c r="B1594" t="s">
        <v>923</v>
      </c>
      <c r="C1594" t="s">
        <v>924</v>
      </c>
      <c r="D1594" t="s">
        <v>728</v>
      </c>
      <c r="E1594" t="s">
        <v>618</v>
      </c>
      <c r="F1594" t="s">
        <v>596</v>
      </c>
      <c r="G1594" t="s">
        <v>729</v>
      </c>
      <c r="H1594" t="s">
        <v>828</v>
      </c>
      <c r="I1594" t="s">
        <v>6</v>
      </c>
      <c r="J1594" t="s">
        <v>176</v>
      </c>
      <c r="K1594" t="s">
        <v>348</v>
      </c>
      <c r="L1594" t="s">
        <v>606</v>
      </c>
      <c r="M1594">
        <v>0</v>
      </c>
      <c r="N1594">
        <v>0.16</v>
      </c>
      <c r="O1594" t="s">
        <v>927</v>
      </c>
    </row>
    <row r="1595" spans="1:15" hidden="1" x14ac:dyDescent="0.35">
      <c r="A1595" t="s">
        <v>922</v>
      </c>
      <c r="B1595" t="s">
        <v>923</v>
      </c>
      <c r="C1595" t="s">
        <v>924</v>
      </c>
      <c r="D1595" t="s">
        <v>728</v>
      </c>
      <c r="E1595" t="s">
        <v>618</v>
      </c>
      <c r="F1595" t="s">
        <v>597</v>
      </c>
      <c r="G1595" t="s">
        <v>731</v>
      </c>
      <c r="H1595" t="s">
        <v>829</v>
      </c>
      <c r="I1595" t="s">
        <v>127</v>
      </c>
      <c r="J1595" t="s">
        <v>291</v>
      </c>
      <c r="K1595" t="s">
        <v>348</v>
      </c>
      <c r="L1595" t="s">
        <v>606</v>
      </c>
      <c r="M1595">
        <v>0</v>
      </c>
      <c r="N1595">
        <v>1.6E-2</v>
      </c>
      <c r="O1595" t="s">
        <v>927</v>
      </c>
    </row>
    <row r="1596" spans="1:15" hidden="1" x14ac:dyDescent="0.35">
      <c r="A1596" t="s">
        <v>922</v>
      </c>
      <c r="B1596" t="s">
        <v>923</v>
      </c>
      <c r="C1596" t="s">
        <v>924</v>
      </c>
      <c r="D1596" t="s">
        <v>728</v>
      </c>
      <c r="E1596" t="s">
        <v>618</v>
      </c>
      <c r="F1596" t="s">
        <v>597</v>
      </c>
      <c r="G1596" t="s">
        <v>731</v>
      </c>
      <c r="H1596" t="s">
        <v>830</v>
      </c>
      <c r="I1596" t="s">
        <v>115</v>
      </c>
      <c r="J1596" t="s">
        <v>279</v>
      </c>
      <c r="K1596" t="s">
        <v>349</v>
      </c>
      <c r="M1596">
        <v>2.3800000000000002E-2</v>
      </c>
      <c r="N1596">
        <v>1.2999999999999999E-2</v>
      </c>
      <c r="O1596" t="s">
        <v>927</v>
      </c>
    </row>
    <row r="1597" spans="1:15" hidden="1" x14ac:dyDescent="0.35">
      <c r="A1597" t="s">
        <v>922</v>
      </c>
      <c r="B1597" t="s">
        <v>923</v>
      </c>
      <c r="C1597" t="s">
        <v>924</v>
      </c>
      <c r="D1597" t="s">
        <v>728</v>
      </c>
      <c r="E1597" t="s">
        <v>618</v>
      </c>
      <c r="F1597" t="s">
        <v>597</v>
      </c>
      <c r="G1597" t="s">
        <v>731</v>
      </c>
      <c r="H1597" t="s">
        <v>831</v>
      </c>
      <c r="I1597" t="s">
        <v>123</v>
      </c>
      <c r="J1597" t="s">
        <v>287</v>
      </c>
      <c r="K1597" t="s">
        <v>348</v>
      </c>
      <c r="L1597" t="s">
        <v>606</v>
      </c>
      <c r="M1597">
        <v>0</v>
      </c>
      <c r="N1597">
        <v>7.6E-3</v>
      </c>
      <c r="O1597" t="s">
        <v>927</v>
      </c>
    </row>
    <row r="1598" spans="1:15" hidden="1" x14ac:dyDescent="0.35">
      <c r="A1598" t="s">
        <v>922</v>
      </c>
      <c r="B1598" t="s">
        <v>923</v>
      </c>
      <c r="C1598" t="s">
        <v>924</v>
      </c>
      <c r="D1598" t="s">
        <v>728</v>
      </c>
      <c r="E1598" t="s">
        <v>618</v>
      </c>
      <c r="F1598" t="s">
        <v>597</v>
      </c>
      <c r="G1598" t="s">
        <v>731</v>
      </c>
      <c r="H1598" t="s">
        <v>832</v>
      </c>
      <c r="I1598" t="s">
        <v>124</v>
      </c>
      <c r="J1598" t="s">
        <v>288</v>
      </c>
      <c r="K1598" t="s">
        <v>348</v>
      </c>
      <c r="L1598" t="s">
        <v>606</v>
      </c>
      <c r="M1598">
        <v>0</v>
      </c>
      <c r="N1598">
        <v>1.0999999999999999E-2</v>
      </c>
      <c r="O1598" t="s">
        <v>927</v>
      </c>
    </row>
    <row r="1599" spans="1:15" hidden="1" x14ac:dyDescent="0.35">
      <c r="A1599" t="s">
        <v>922</v>
      </c>
      <c r="B1599" t="s">
        <v>923</v>
      </c>
      <c r="C1599" t="s">
        <v>924</v>
      </c>
      <c r="D1599" t="s">
        <v>728</v>
      </c>
      <c r="E1599" t="s">
        <v>618</v>
      </c>
      <c r="F1599" t="s">
        <v>597</v>
      </c>
      <c r="G1599" t="s">
        <v>731</v>
      </c>
      <c r="H1599" t="s">
        <v>833</v>
      </c>
      <c r="I1599" t="s">
        <v>143</v>
      </c>
      <c r="J1599" t="s">
        <v>309</v>
      </c>
      <c r="K1599" t="s">
        <v>348</v>
      </c>
      <c r="L1599" t="s">
        <v>606</v>
      </c>
      <c r="M1599">
        <v>0</v>
      </c>
      <c r="N1599">
        <v>5.1999999999999998E-2</v>
      </c>
      <c r="O1599" t="s">
        <v>927</v>
      </c>
    </row>
    <row r="1600" spans="1:15" hidden="1" x14ac:dyDescent="0.35">
      <c r="A1600" t="s">
        <v>922</v>
      </c>
      <c r="B1600" t="s">
        <v>923</v>
      </c>
      <c r="C1600" t="s">
        <v>924</v>
      </c>
      <c r="D1600" t="s">
        <v>728</v>
      </c>
      <c r="E1600" t="s">
        <v>618</v>
      </c>
      <c r="F1600" t="s">
        <v>596</v>
      </c>
      <c r="G1600" t="s">
        <v>729</v>
      </c>
      <c r="H1600" t="s">
        <v>834</v>
      </c>
      <c r="I1600" t="s">
        <v>62</v>
      </c>
      <c r="J1600" t="s">
        <v>224</v>
      </c>
      <c r="K1600" t="s">
        <v>348</v>
      </c>
      <c r="L1600" t="s">
        <v>606</v>
      </c>
      <c r="M1600">
        <v>0</v>
      </c>
      <c r="N1600">
        <v>0.08</v>
      </c>
      <c r="O1600" t="s">
        <v>927</v>
      </c>
    </row>
    <row r="1601" spans="1:15" hidden="1" x14ac:dyDescent="0.35">
      <c r="A1601" t="s">
        <v>922</v>
      </c>
      <c r="B1601" t="s">
        <v>923</v>
      </c>
      <c r="C1601" t="s">
        <v>924</v>
      </c>
      <c r="D1601" t="s">
        <v>728</v>
      </c>
      <c r="E1601" t="s">
        <v>618</v>
      </c>
      <c r="F1601" t="s">
        <v>597</v>
      </c>
      <c r="G1601" t="s">
        <v>731</v>
      </c>
      <c r="H1601" t="s">
        <v>835</v>
      </c>
      <c r="I1601" t="s">
        <v>134</v>
      </c>
      <c r="J1601" t="s">
        <v>299</v>
      </c>
      <c r="K1601" t="s">
        <v>348</v>
      </c>
      <c r="L1601" t="s">
        <v>606</v>
      </c>
      <c r="M1601">
        <v>0</v>
      </c>
      <c r="N1601">
        <v>0.08</v>
      </c>
      <c r="O1601" t="s">
        <v>927</v>
      </c>
    </row>
    <row r="1602" spans="1:15" hidden="1" x14ac:dyDescent="0.35">
      <c r="A1602" t="s">
        <v>922</v>
      </c>
      <c r="B1602" t="s">
        <v>923</v>
      </c>
      <c r="C1602" t="s">
        <v>924</v>
      </c>
      <c r="D1602" t="s">
        <v>728</v>
      </c>
      <c r="E1602" t="s">
        <v>618</v>
      </c>
      <c r="F1602" t="s">
        <v>596</v>
      </c>
      <c r="G1602" t="s">
        <v>729</v>
      </c>
      <c r="H1602" t="s">
        <v>836</v>
      </c>
      <c r="I1602" t="s">
        <v>175</v>
      </c>
      <c r="J1602" t="s">
        <v>343</v>
      </c>
      <c r="K1602" t="s">
        <v>349</v>
      </c>
      <c r="L1602" t="s">
        <v>607</v>
      </c>
      <c r="M1602">
        <v>7.0000000000000007E-2</v>
      </c>
      <c r="N1602">
        <v>0.04</v>
      </c>
      <c r="O1602" t="s">
        <v>927</v>
      </c>
    </row>
    <row r="1603" spans="1:15" hidden="1" x14ac:dyDescent="0.35">
      <c r="A1603" t="s">
        <v>922</v>
      </c>
      <c r="B1603" t="s">
        <v>923</v>
      </c>
      <c r="C1603" t="s">
        <v>924</v>
      </c>
      <c r="D1603" t="s">
        <v>728</v>
      </c>
      <c r="E1603" t="s">
        <v>618</v>
      </c>
      <c r="F1603" t="s">
        <v>597</v>
      </c>
      <c r="G1603" t="s">
        <v>731</v>
      </c>
      <c r="H1603" t="s">
        <v>837</v>
      </c>
      <c r="I1603" t="s">
        <v>141</v>
      </c>
      <c r="J1603" t="s">
        <v>307</v>
      </c>
      <c r="K1603" t="s">
        <v>349</v>
      </c>
      <c r="M1603">
        <v>5.8099999999999992E-3</v>
      </c>
      <c r="N1603">
        <v>2.7E-2</v>
      </c>
      <c r="O1603" t="s">
        <v>927</v>
      </c>
    </row>
    <row r="1604" spans="1:15" hidden="1" x14ac:dyDescent="0.35">
      <c r="A1604" t="s">
        <v>922</v>
      </c>
      <c r="B1604" t="s">
        <v>923</v>
      </c>
      <c r="C1604" t="s">
        <v>924</v>
      </c>
      <c r="D1604" t="s">
        <v>728</v>
      </c>
      <c r="E1604" t="s">
        <v>618</v>
      </c>
      <c r="F1604" t="s">
        <v>597</v>
      </c>
      <c r="G1604" t="s">
        <v>731</v>
      </c>
      <c r="H1604" t="s">
        <v>838</v>
      </c>
      <c r="I1604" t="s">
        <v>91</v>
      </c>
      <c r="J1604" t="s">
        <v>253</v>
      </c>
      <c r="K1604" t="s">
        <v>348</v>
      </c>
      <c r="L1604" t="s">
        <v>606</v>
      </c>
      <c r="M1604">
        <v>0</v>
      </c>
      <c r="N1604">
        <v>0.08</v>
      </c>
      <c r="O1604" t="s">
        <v>927</v>
      </c>
    </row>
    <row r="1605" spans="1:15" hidden="1" x14ac:dyDescent="0.35">
      <c r="A1605" t="s">
        <v>922</v>
      </c>
      <c r="B1605" t="s">
        <v>923</v>
      </c>
      <c r="C1605" t="s">
        <v>924</v>
      </c>
      <c r="D1605" t="s">
        <v>728</v>
      </c>
      <c r="E1605" t="s">
        <v>618</v>
      </c>
      <c r="F1605" t="s">
        <v>596</v>
      </c>
      <c r="G1605" t="s">
        <v>729</v>
      </c>
      <c r="H1605" t="s">
        <v>839</v>
      </c>
      <c r="I1605" t="s">
        <v>38</v>
      </c>
      <c r="J1605" t="s">
        <v>717</v>
      </c>
      <c r="K1605" t="s">
        <v>348</v>
      </c>
      <c r="L1605" t="s">
        <v>606</v>
      </c>
      <c r="M1605">
        <v>0</v>
      </c>
      <c r="N1605">
        <v>0.04</v>
      </c>
      <c r="O1605" t="s">
        <v>927</v>
      </c>
    </row>
    <row r="1606" spans="1:15" hidden="1" x14ac:dyDescent="0.35">
      <c r="A1606" t="s">
        <v>922</v>
      </c>
      <c r="B1606" t="s">
        <v>923</v>
      </c>
      <c r="C1606" t="s">
        <v>924</v>
      </c>
      <c r="D1606" t="s">
        <v>728</v>
      </c>
      <c r="E1606" t="s">
        <v>618</v>
      </c>
      <c r="F1606" t="s">
        <v>597</v>
      </c>
      <c r="G1606" t="s">
        <v>731</v>
      </c>
      <c r="H1606" t="s">
        <v>840</v>
      </c>
      <c r="I1606" t="s">
        <v>156</v>
      </c>
      <c r="J1606" t="s">
        <v>325</v>
      </c>
      <c r="K1606" t="s">
        <v>348</v>
      </c>
      <c r="L1606" t="s">
        <v>606</v>
      </c>
      <c r="M1606">
        <v>0</v>
      </c>
      <c r="N1606">
        <v>0.02</v>
      </c>
      <c r="O1606" t="s">
        <v>927</v>
      </c>
    </row>
    <row r="1607" spans="1:15" hidden="1" x14ac:dyDescent="0.35">
      <c r="A1607" t="s">
        <v>922</v>
      </c>
      <c r="B1607" t="s">
        <v>923</v>
      </c>
      <c r="C1607" t="s">
        <v>924</v>
      </c>
      <c r="D1607" t="s">
        <v>728</v>
      </c>
      <c r="E1607" t="s">
        <v>618</v>
      </c>
      <c r="F1607" t="s">
        <v>596</v>
      </c>
      <c r="G1607" t="s">
        <v>729</v>
      </c>
      <c r="H1607" t="s">
        <v>841</v>
      </c>
      <c r="I1607" t="s">
        <v>22</v>
      </c>
      <c r="J1607" t="s">
        <v>191</v>
      </c>
      <c r="K1607" t="s">
        <v>348</v>
      </c>
      <c r="L1607" t="s">
        <v>606</v>
      </c>
      <c r="M1607">
        <v>0</v>
      </c>
      <c r="N1607">
        <v>0.02</v>
      </c>
      <c r="O1607" t="s">
        <v>927</v>
      </c>
    </row>
    <row r="1608" spans="1:15" hidden="1" x14ac:dyDescent="0.35">
      <c r="A1608" t="s">
        <v>922</v>
      </c>
      <c r="B1608" t="s">
        <v>923</v>
      </c>
      <c r="C1608" t="s">
        <v>924</v>
      </c>
      <c r="D1608" t="s">
        <v>728</v>
      </c>
      <c r="E1608" t="s">
        <v>618</v>
      </c>
      <c r="F1608" t="s">
        <v>597</v>
      </c>
      <c r="G1608" t="s">
        <v>731</v>
      </c>
      <c r="H1608" t="s">
        <v>842</v>
      </c>
      <c r="I1608" t="s">
        <v>164</v>
      </c>
      <c r="J1608" t="s">
        <v>333</v>
      </c>
      <c r="K1608" t="s">
        <v>348</v>
      </c>
      <c r="L1608" t="s">
        <v>606</v>
      </c>
      <c r="M1608">
        <v>0</v>
      </c>
      <c r="N1608">
        <v>0.28999999999999998</v>
      </c>
      <c r="O1608" t="s">
        <v>927</v>
      </c>
    </row>
    <row r="1609" spans="1:15" hidden="1" x14ac:dyDescent="0.35">
      <c r="A1609" t="s">
        <v>922</v>
      </c>
      <c r="B1609" t="s">
        <v>923</v>
      </c>
      <c r="C1609" t="s">
        <v>924</v>
      </c>
      <c r="D1609" t="s">
        <v>728</v>
      </c>
      <c r="E1609" t="s">
        <v>618</v>
      </c>
      <c r="F1609" t="s">
        <v>597</v>
      </c>
      <c r="G1609" t="s">
        <v>731</v>
      </c>
      <c r="H1609" t="s">
        <v>843</v>
      </c>
      <c r="I1609" t="s">
        <v>116</v>
      </c>
      <c r="J1609" t="s">
        <v>280</v>
      </c>
      <c r="K1609" t="s">
        <v>348</v>
      </c>
      <c r="L1609" t="s">
        <v>606</v>
      </c>
      <c r="M1609">
        <v>0</v>
      </c>
      <c r="N1609">
        <v>5.8000000000000003E-2</v>
      </c>
      <c r="O1609" t="s">
        <v>927</v>
      </c>
    </row>
    <row r="1610" spans="1:15" hidden="1" x14ac:dyDescent="0.35">
      <c r="A1610" t="s">
        <v>922</v>
      </c>
      <c r="B1610" t="s">
        <v>923</v>
      </c>
      <c r="C1610" t="s">
        <v>924</v>
      </c>
      <c r="D1610" t="s">
        <v>728</v>
      </c>
      <c r="E1610" t="s">
        <v>618</v>
      </c>
      <c r="F1610" t="s">
        <v>597</v>
      </c>
      <c r="G1610" t="s">
        <v>731</v>
      </c>
      <c r="H1610" t="s">
        <v>844</v>
      </c>
      <c r="I1610" t="s">
        <v>107</v>
      </c>
      <c r="J1610" t="s">
        <v>270</v>
      </c>
      <c r="K1610" t="s">
        <v>348</v>
      </c>
      <c r="L1610" t="s">
        <v>606</v>
      </c>
      <c r="M1610">
        <v>0</v>
      </c>
      <c r="N1610">
        <v>0.08</v>
      </c>
      <c r="O1610" t="s">
        <v>927</v>
      </c>
    </row>
    <row r="1611" spans="1:15" hidden="1" x14ac:dyDescent="0.35">
      <c r="A1611" t="s">
        <v>922</v>
      </c>
      <c r="B1611" t="s">
        <v>923</v>
      </c>
      <c r="C1611" t="s">
        <v>924</v>
      </c>
      <c r="D1611" t="s">
        <v>728</v>
      </c>
      <c r="E1611" t="s">
        <v>618</v>
      </c>
      <c r="F1611" t="s">
        <v>597</v>
      </c>
      <c r="G1611" t="s">
        <v>731</v>
      </c>
      <c r="H1611" t="s">
        <v>845</v>
      </c>
      <c r="I1611" t="s">
        <v>170</v>
      </c>
      <c r="J1611" t="s">
        <v>339</v>
      </c>
      <c r="K1611" t="s">
        <v>348</v>
      </c>
      <c r="L1611" t="s">
        <v>606</v>
      </c>
      <c r="M1611">
        <v>0</v>
      </c>
      <c r="N1611">
        <v>0.02</v>
      </c>
      <c r="O1611" t="s">
        <v>927</v>
      </c>
    </row>
    <row r="1612" spans="1:15" hidden="1" x14ac:dyDescent="0.35">
      <c r="A1612" t="s">
        <v>922</v>
      </c>
      <c r="B1612" t="s">
        <v>923</v>
      </c>
      <c r="C1612" t="s">
        <v>924</v>
      </c>
      <c r="D1612" t="s">
        <v>728</v>
      </c>
      <c r="E1612" t="s">
        <v>618</v>
      </c>
      <c r="F1612" t="s">
        <v>597</v>
      </c>
      <c r="G1612" t="s">
        <v>731</v>
      </c>
      <c r="H1612" t="s">
        <v>846</v>
      </c>
      <c r="I1612" t="s">
        <v>70</v>
      </c>
      <c r="J1612" t="s">
        <v>232</v>
      </c>
      <c r="K1612" t="s">
        <v>348</v>
      </c>
      <c r="L1612" t="s">
        <v>606</v>
      </c>
      <c r="M1612">
        <v>0</v>
      </c>
      <c r="N1612">
        <v>0.02</v>
      </c>
      <c r="O1612" t="s">
        <v>927</v>
      </c>
    </row>
    <row r="1613" spans="1:15" hidden="1" x14ac:dyDescent="0.35">
      <c r="A1613" t="s">
        <v>922</v>
      </c>
      <c r="B1613" t="s">
        <v>923</v>
      </c>
      <c r="C1613" t="s">
        <v>924</v>
      </c>
      <c r="D1613" t="s">
        <v>728</v>
      </c>
      <c r="E1613" t="s">
        <v>618</v>
      </c>
      <c r="F1613" t="s">
        <v>597</v>
      </c>
      <c r="G1613" t="s">
        <v>731</v>
      </c>
      <c r="H1613" t="s">
        <v>847</v>
      </c>
      <c r="I1613" t="s">
        <v>85</v>
      </c>
      <c r="J1613" t="s">
        <v>247</v>
      </c>
      <c r="K1613" t="s">
        <v>348</v>
      </c>
      <c r="L1613" t="s">
        <v>606</v>
      </c>
      <c r="M1613">
        <v>0</v>
      </c>
      <c r="N1613">
        <v>0.08</v>
      </c>
      <c r="O1613" t="s">
        <v>927</v>
      </c>
    </row>
    <row r="1614" spans="1:15" hidden="1" x14ac:dyDescent="0.35">
      <c r="A1614" t="s">
        <v>922</v>
      </c>
      <c r="B1614" t="s">
        <v>923</v>
      </c>
      <c r="C1614" t="s">
        <v>924</v>
      </c>
      <c r="D1614" t="s">
        <v>728</v>
      </c>
      <c r="E1614" t="s">
        <v>618</v>
      </c>
      <c r="F1614" t="s">
        <v>597</v>
      </c>
      <c r="G1614" t="s">
        <v>731</v>
      </c>
      <c r="H1614" t="s">
        <v>848</v>
      </c>
      <c r="I1614" t="s">
        <v>149</v>
      </c>
      <c r="J1614" t="s">
        <v>315</v>
      </c>
      <c r="K1614" t="s">
        <v>348</v>
      </c>
      <c r="L1614" t="s">
        <v>606</v>
      </c>
      <c r="M1614">
        <v>0</v>
      </c>
      <c r="N1614">
        <v>0.08</v>
      </c>
      <c r="O1614" t="s">
        <v>927</v>
      </c>
    </row>
    <row r="1615" spans="1:15" hidden="1" x14ac:dyDescent="0.35">
      <c r="A1615" t="s">
        <v>922</v>
      </c>
      <c r="B1615" t="s">
        <v>923</v>
      </c>
      <c r="C1615" t="s">
        <v>924</v>
      </c>
      <c r="D1615" t="s">
        <v>728</v>
      </c>
      <c r="E1615" t="s">
        <v>618</v>
      </c>
      <c r="F1615" t="s">
        <v>597</v>
      </c>
      <c r="G1615" t="s">
        <v>731</v>
      </c>
      <c r="H1615" t="s">
        <v>849</v>
      </c>
      <c r="I1615" t="s">
        <v>157</v>
      </c>
      <c r="J1615" t="s">
        <v>326</v>
      </c>
      <c r="K1615" t="s">
        <v>348</v>
      </c>
      <c r="L1615" t="s">
        <v>606</v>
      </c>
      <c r="M1615">
        <v>0</v>
      </c>
      <c r="N1615">
        <v>8.6E-3</v>
      </c>
      <c r="O1615" t="s">
        <v>927</v>
      </c>
    </row>
    <row r="1616" spans="1:15" hidden="1" x14ac:dyDescent="0.35">
      <c r="A1616" t="s">
        <v>922</v>
      </c>
      <c r="B1616" t="s">
        <v>923</v>
      </c>
      <c r="C1616" t="s">
        <v>924</v>
      </c>
      <c r="D1616" t="s">
        <v>728</v>
      </c>
      <c r="E1616" t="s">
        <v>618</v>
      </c>
      <c r="F1616" t="s">
        <v>597</v>
      </c>
      <c r="G1616" t="s">
        <v>731</v>
      </c>
      <c r="H1616" t="s">
        <v>850</v>
      </c>
      <c r="I1616" t="s">
        <v>473</v>
      </c>
      <c r="J1616" t="s">
        <v>298</v>
      </c>
      <c r="K1616" t="s">
        <v>348</v>
      </c>
      <c r="L1616" t="s">
        <v>606</v>
      </c>
      <c r="M1616">
        <v>0</v>
      </c>
      <c r="N1616">
        <v>1.6E-2</v>
      </c>
      <c r="O1616" t="s">
        <v>927</v>
      </c>
    </row>
    <row r="1617" spans="1:15" hidden="1" x14ac:dyDescent="0.35">
      <c r="A1617" t="s">
        <v>922</v>
      </c>
      <c r="B1617" t="s">
        <v>923</v>
      </c>
      <c r="C1617" t="s">
        <v>924</v>
      </c>
      <c r="D1617" t="s">
        <v>728</v>
      </c>
      <c r="E1617" t="s">
        <v>618</v>
      </c>
      <c r="F1617" t="s">
        <v>597</v>
      </c>
      <c r="G1617" t="s">
        <v>731</v>
      </c>
      <c r="H1617" t="s">
        <v>851</v>
      </c>
      <c r="I1617" t="s">
        <v>133</v>
      </c>
      <c r="J1617" t="s">
        <v>297</v>
      </c>
      <c r="K1617" t="s">
        <v>348</v>
      </c>
      <c r="L1617" t="s">
        <v>606</v>
      </c>
      <c r="M1617">
        <v>0</v>
      </c>
      <c r="N1617">
        <v>1.4999999999999999E-2</v>
      </c>
      <c r="O1617" t="s">
        <v>927</v>
      </c>
    </row>
    <row r="1618" spans="1:15" hidden="1" x14ac:dyDescent="0.35">
      <c r="A1618" t="s">
        <v>922</v>
      </c>
      <c r="B1618" t="s">
        <v>923</v>
      </c>
      <c r="C1618" t="s">
        <v>924</v>
      </c>
      <c r="D1618" t="s">
        <v>728</v>
      </c>
      <c r="E1618" t="s">
        <v>618</v>
      </c>
      <c r="F1618" t="s">
        <v>597</v>
      </c>
      <c r="G1618" t="s">
        <v>731</v>
      </c>
      <c r="H1618" t="s">
        <v>852</v>
      </c>
      <c r="I1618" t="s">
        <v>99</v>
      </c>
      <c r="J1618" t="s">
        <v>262</v>
      </c>
      <c r="K1618" t="s">
        <v>348</v>
      </c>
      <c r="L1618" t="s">
        <v>606</v>
      </c>
      <c r="M1618">
        <v>0</v>
      </c>
      <c r="N1618">
        <v>0.22600000000000001</v>
      </c>
      <c r="O1618" t="s">
        <v>927</v>
      </c>
    </row>
    <row r="1619" spans="1:15" hidden="1" x14ac:dyDescent="0.35">
      <c r="A1619" t="s">
        <v>922</v>
      </c>
      <c r="B1619" t="s">
        <v>923</v>
      </c>
      <c r="C1619" t="s">
        <v>924</v>
      </c>
      <c r="D1619" t="s">
        <v>728</v>
      </c>
      <c r="E1619" t="s">
        <v>618</v>
      </c>
      <c r="F1619" t="s">
        <v>597</v>
      </c>
      <c r="G1619" t="s">
        <v>731</v>
      </c>
      <c r="H1619" t="s">
        <v>853</v>
      </c>
      <c r="I1619" t="s">
        <v>118</v>
      </c>
      <c r="J1619" t="s">
        <v>282</v>
      </c>
      <c r="K1619" t="s">
        <v>348</v>
      </c>
      <c r="L1619" t="s">
        <v>606</v>
      </c>
      <c r="M1619">
        <v>0</v>
      </c>
      <c r="N1619">
        <v>2.5000000000000001E-2</v>
      </c>
      <c r="O1619" t="s">
        <v>927</v>
      </c>
    </row>
    <row r="1620" spans="1:15" hidden="1" x14ac:dyDescent="0.35">
      <c r="A1620" t="s">
        <v>922</v>
      </c>
      <c r="B1620" t="s">
        <v>923</v>
      </c>
      <c r="C1620" t="s">
        <v>924</v>
      </c>
      <c r="D1620" t="s">
        <v>728</v>
      </c>
      <c r="E1620" t="s">
        <v>618</v>
      </c>
      <c r="F1620" t="s">
        <v>597</v>
      </c>
      <c r="G1620" t="s">
        <v>731</v>
      </c>
      <c r="H1620" t="s">
        <v>854</v>
      </c>
      <c r="I1620" t="s">
        <v>144</v>
      </c>
      <c r="J1620" t="s">
        <v>310</v>
      </c>
      <c r="K1620" t="s">
        <v>348</v>
      </c>
      <c r="L1620" t="s">
        <v>606</v>
      </c>
      <c r="M1620">
        <v>0</v>
      </c>
      <c r="N1620">
        <v>0.26400000000000001</v>
      </c>
      <c r="O1620" t="s">
        <v>927</v>
      </c>
    </row>
    <row r="1621" spans="1:15" hidden="1" x14ac:dyDescent="0.35">
      <c r="A1621" t="s">
        <v>922</v>
      </c>
      <c r="B1621" t="s">
        <v>923</v>
      </c>
      <c r="C1621" t="s">
        <v>924</v>
      </c>
      <c r="D1621" t="s">
        <v>728</v>
      </c>
      <c r="E1621" t="s">
        <v>618</v>
      </c>
      <c r="F1621" t="s">
        <v>596</v>
      </c>
      <c r="G1621" t="s">
        <v>729</v>
      </c>
      <c r="H1621" t="s">
        <v>855</v>
      </c>
      <c r="I1621" t="s">
        <v>171</v>
      </c>
      <c r="J1621" t="s">
        <v>340</v>
      </c>
      <c r="K1621" t="s">
        <v>348</v>
      </c>
      <c r="L1621" t="s">
        <v>606</v>
      </c>
      <c r="M1621">
        <v>0</v>
      </c>
      <c r="N1621">
        <v>0.08</v>
      </c>
      <c r="O1621" t="s">
        <v>927</v>
      </c>
    </row>
    <row r="1622" spans="1:15" hidden="1" x14ac:dyDescent="0.35">
      <c r="A1622" t="s">
        <v>922</v>
      </c>
      <c r="B1622" t="s">
        <v>923</v>
      </c>
      <c r="C1622" t="s">
        <v>924</v>
      </c>
      <c r="D1622" t="s">
        <v>728</v>
      </c>
      <c r="E1622" t="s">
        <v>618</v>
      </c>
      <c r="F1622" t="s">
        <v>597</v>
      </c>
      <c r="G1622" t="s">
        <v>731</v>
      </c>
      <c r="H1622" t="s">
        <v>856</v>
      </c>
      <c r="I1622" t="s">
        <v>166</v>
      </c>
      <c r="J1622" t="s">
        <v>335</v>
      </c>
      <c r="K1622" t="s">
        <v>348</v>
      </c>
      <c r="L1622" t="s">
        <v>606</v>
      </c>
      <c r="M1622">
        <v>0</v>
      </c>
      <c r="N1622">
        <v>0.08</v>
      </c>
      <c r="O1622" t="s">
        <v>927</v>
      </c>
    </row>
    <row r="1623" spans="1:15" hidden="1" x14ac:dyDescent="0.35">
      <c r="A1623" t="s">
        <v>922</v>
      </c>
      <c r="B1623" t="s">
        <v>923</v>
      </c>
      <c r="C1623" t="s">
        <v>924</v>
      </c>
      <c r="D1623" t="s">
        <v>728</v>
      </c>
      <c r="E1623" t="s">
        <v>618</v>
      </c>
      <c r="F1623" t="s">
        <v>596</v>
      </c>
      <c r="G1623" t="s">
        <v>729</v>
      </c>
      <c r="H1623" t="s">
        <v>857</v>
      </c>
      <c r="I1623" t="s">
        <v>24</v>
      </c>
      <c r="J1623" t="s">
        <v>193</v>
      </c>
      <c r="K1623" t="s">
        <v>349</v>
      </c>
      <c r="L1623" t="s">
        <v>607</v>
      </c>
      <c r="M1623">
        <v>0.1</v>
      </c>
      <c r="N1623">
        <v>1.6</v>
      </c>
      <c r="O1623" t="s">
        <v>927</v>
      </c>
    </row>
    <row r="1624" spans="1:15" hidden="1" x14ac:dyDescent="0.35">
      <c r="A1624" t="s">
        <v>922</v>
      </c>
      <c r="B1624" t="s">
        <v>923</v>
      </c>
      <c r="C1624" t="s">
        <v>924</v>
      </c>
      <c r="D1624" t="s">
        <v>728</v>
      </c>
      <c r="E1624" t="s">
        <v>618</v>
      </c>
      <c r="F1624" t="s">
        <v>597</v>
      </c>
      <c r="G1624" t="s">
        <v>731</v>
      </c>
      <c r="H1624" t="s">
        <v>858</v>
      </c>
      <c r="I1624" t="s">
        <v>516</v>
      </c>
      <c r="J1624" t="s">
        <v>271</v>
      </c>
      <c r="K1624" t="s">
        <v>348</v>
      </c>
      <c r="L1624" t="s">
        <v>606</v>
      </c>
      <c r="M1624">
        <v>0</v>
      </c>
      <c r="N1624">
        <v>9.4000000000000004E-3</v>
      </c>
      <c r="O1624" t="s">
        <v>927</v>
      </c>
    </row>
    <row r="1625" spans="1:15" hidden="1" x14ac:dyDescent="0.35">
      <c r="A1625" t="s">
        <v>922</v>
      </c>
      <c r="B1625" t="s">
        <v>923</v>
      </c>
      <c r="C1625" t="s">
        <v>924</v>
      </c>
      <c r="D1625" t="s">
        <v>728</v>
      </c>
      <c r="E1625" t="s">
        <v>618</v>
      </c>
      <c r="F1625" t="s">
        <v>596</v>
      </c>
      <c r="G1625" t="s">
        <v>729</v>
      </c>
      <c r="H1625" t="s">
        <v>859</v>
      </c>
      <c r="I1625" t="s">
        <v>17</v>
      </c>
      <c r="J1625" t="s">
        <v>187</v>
      </c>
      <c r="K1625" t="s">
        <v>349</v>
      </c>
      <c r="M1625">
        <v>0.03</v>
      </c>
      <c r="N1625">
        <v>0.02</v>
      </c>
      <c r="O1625" t="s">
        <v>927</v>
      </c>
    </row>
    <row r="1626" spans="1:15" hidden="1" x14ac:dyDescent="0.35">
      <c r="A1626" t="s">
        <v>922</v>
      </c>
      <c r="B1626" t="s">
        <v>923</v>
      </c>
      <c r="C1626" t="s">
        <v>924</v>
      </c>
      <c r="D1626" t="s">
        <v>728</v>
      </c>
      <c r="E1626" t="s">
        <v>618</v>
      </c>
      <c r="F1626" t="s">
        <v>597</v>
      </c>
      <c r="G1626" t="s">
        <v>731</v>
      </c>
      <c r="H1626" t="s">
        <v>860</v>
      </c>
      <c r="I1626" t="s">
        <v>158</v>
      </c>
      <c r="J1626" t="s">
        <v>327</v>
      </c>
      <c r="K1626" t="s">
        <v>348</v>
      </c>
      <c r="L1626" t="s">
        <v>606</v>
      </c>
      <c r="M1626">
        <v>0</v>
      </c>
      <c r="N1626">
        <v>1.2999999999999999E-2</v>
      </c>
      <c r="O1626" t="s">
        <v>927</v>
      </c>
    </row>
    <row r="1627" spans="1:15" hidden="1" x14ac:dyDescent="0.35">
      <c r="A1627" t="s">
        <v>922</v>
      </c>
      <c r="B1627" t="s">
        <v>923</v>
      </c>
      <c r="C1627" t="s">
        <v>924</v>
      </c>
      <c r="D1627" t="s">
        <v>728</v>
      </c>
      <c r="E1627" t="s">
        <v>618</v>
      </c>
      <c r="F1627" t="s">
        <v>597</v>
      </c>
      <c r="G1627" t="s">
        <v>731</v>
      </c>
      <c r="H1627" t="s">
        <v>861</v>
      </c>
      <c r="I1627" t="s">
        <v>119</v>
      </c>
      <c r="J1627" t="s">
        <v>283</v>
      </c>
      <c r="K1627" t="s">
        <v>348</v>
      </c>
      <c r="L1627" t="s">
        <v>606</v>
      </c>
      <c r="M1627">
        <v>0</v>
      </c>
      <c r="N1627">
        <v>3.1E-2</v>
      </c>
      <c r="O1627" t="s">
        <v>927</v>
      </c>
    </row>
    <row r="1628" spans="1:15" hidden="1" x14ac:dyDescent="0.35">
      <c r="A1628" t="s">
        <v>922</v>
      </c>
      <c r="B1628" t="s">
        <v>923</v>
      </c>
      <c r="C1628" t="s">
        <v>924</v>
      </c>
      <c r="D1628" t="s">
        <v>728</v>
      </c>
      <c r="E1628" t="s">
        <v>618</v>
      </c>
      <c r="F1628" t="s">
        <v>596</v>
      </c>
      <c r="G1628" t="s">
        <v>729</v>
      </c>
      <c r="H1628" t="s">
        <v>862</v>
      </c>
      <c r="I1628" t="s">
        <v>21</v>
      </c>
      <c r="J1628" t="s">
        <v>190</v>
      </c>
      <c r="K1628" t="s">
        <v>348</v>
      </c>
      <c r="L1628" t="s">
        <v>606</v>
      </c>
      <c r="M1628">
        <v>0</v>
      </c>
      <c r="N1628">
        <v>0.16</v>
      </c>
      <c r="O1628" t="s">
        <v>927</v>
      </c>
    </row>
    <row r="1629" spans="1:15" hidden="1" x14ac:dyDescent="0.35">
      <c r="A1629" t="s">
        <v>922</v>
      </c>
      <c r="B1629" t="s">
        <v>923</v>
      </c>
      <c r="C1629" t="s">
        <v>924</v>
      </c>
      <c r="D1629" t="s">
        <v>728</v>
      </c>
      <c r="E1629" t="s">
        <v>618</v>
      </c>
      <c r="F1629" t="s">
        <v>597</v>
      </c>
      <c r="G1629" t="s">
        <v>731</v>
      </c>
      <c r="H1629" t="s">
        <v>863</v>
      </c>
      <c r="I1629" t="s">
        <v>96</v>
      </c>
      <c r="J1629" t="s">
        <v>259</v>
      </c>
      <c r="K1629" t="s">
        <v>348</v>
      </c>
      <c r="L1629" t="s">
        <v>606</v>
      </c>
      <c r="M1629">
        <v>0</v>
      </c>
      <c r="N1629">
        <v>0.188</v>
      </c>
      <c r="O1629" t="s">
        <v>927</v>
      </c>
    </row>
    <row r="1630" spans="1:15" hidden="1" x14ac:dyDescent="0.35">
      <c r="A1630" t="s">
        <v>922</v>
      </c>
      <c r="B1630" t="s">
        <v>923</v>
      </c>
      <c r="C1630" t="s">
        <v>924</v>
      </c>
      <c r="D1630" t="s">
        <v>728</v>
      </c>
      <c r="E1630" t="s">
        <v>618</v>
      </c>
      <c r="F1630" t="s">
        <v>597</v>
      </c>
      <c r="G1630" t="s">
        <v>731</v>
      </c>
      <c r="H1630" t="s">
        <v>864</v>
      </c>
      <c r="I1630" t="s">
        <v>71</v>
      </c>
      <c r="J1630" t="s">
        <v>233</v>
      </c>
      <c r="K1630" t="s">
        <v>348</v>
      </c>
      <c r="L1630" t="s">
        <v>606</v>
      </c>
      <c r="M1630">
        <v>0</v>
      </c>
      <c r="N1630">
        <v>0.08</v>
      </c>
      <c r="O1630" t="s">
        <v>927</v>
      </c>
    </row>
    <row r="1631" spans="1:15" hidden="1" x14ac:dyDescent="0.35">
      <c r="A1631" t="s">
        <v>922</v>
      </c>
      <c r="B1631" t="s">
        <v>923</v>
      </c>
      <c r="C1631" t="s">
        <v>924</v>
      </c>
      <c r="D1631" t="s">
        <v>728</v>
      </c>
      <c r="E1631" t="s">
        <v>618</v>
      </c>
      <c r="F1631" t="s">
        <v>597</v>
      </c>
      <c r="G1631" t="s">
        <v>731</v>
      </c>
      <c r="H1631" t="s">
        <v>865</v>
      </c>
      <c r="I1631" t="s">
        <v>109</v>
      </c>
      <c r="J1631" t="s">
        <v>273</v>
      </c>
      <c r="K1631" t="s">
        <v>348</v>
      </c>
      <c r="L1631" t="s">
        <v>606</v>
      </c>
      <c r="M1631">
        <v>0</v>
      </c>
      <c r="N1631">
        <v>0.15</v>
      </c>
      <c r="O1631" t="s">
        <v>927</v>
      </c>
    </row>
    <row r="1632" spans="1:15" hidden="1" x14ac:dyDescent="0.35">
      <c r="A1632" t="s">
        <v>922</v>
      </c>
      <c r="B1632" t="s">
        <v>923</v>
      </c>
      <c r="C1632" t="s">
        <v>924</v>
      </c>
      <c r="D1632" t="s">
        <v>728</v>
      </c>
      <c r="E1632" t="s">
        <v>618</v>
      </c>
      <c r="F1632" t="s">
        <v>597</v>
      </c>
      <c r="G1632" t="s">
        <v>731</v>
      </c>
      <c r="H1632" t="s">
        <v>866</v>
      </c>
      <c r="I1632" t="s">
        <v>97</v>
      </c>
      <c r="J1632" t="s">
        <v>260</v>
      </c>
      <c r="K1632" t="s">
        <v>348</v>
      </c>
      <c r="L1632" t="s">
        <v>606</v>
      </c>
      <c r="M1632">
        <v>0</v>
      </c>
      <c r="N1632">
        <v>0.16800000000000001</v>
      </c>
      <c r="O1632" t="s">
        <v>927</v>
      </c>
    </row>
    <row r="1633" spans="1:15" hidden="1" x14ac:dyDescent="0.35">
      <c r="A1633" t="s">
        <v>922</v>
      </c>
      <c r="B1633" t="s">
        <v>923</v>
      </c>
      <c r="C1633" t="s">
        <v>924</v>
      </c>
      <c r="D1633" t="s">
        <v>728</v>
      </c>
      <c r="E1633" t="s">
        <v>618</v>
      </c>
      <c r="F1633" t="s">
        <v>597</v>
      </c>
      <c r="G1633" t="s">
        <v>731</v>
      </c>
      <c r="H1633" t="s">
        <v>867</v>
      </c>
      <c r="I1633" t="s">
        <v>142</v>
      </c>
      <c r="J1633" t="s">
        <v>308</v>
      </c>
      <c r="K1633" t="s">
        <v>348</v>
      </c>
      <c r="L1633" t="s">
        <v>606</v>
      </c>
      <c r="M1633">
        <v>0</v>
      </c>
      <c r="N1633">
        <v>0.08</v>
      </c>
      <c r="O1633" t="s">
        <v>927</v>
      </c>
    </row>
    <row r="1634" spans="1:15" hidden="1" x14ac:dyDescent="0.35">
      <c r="A1634" t="s">
        <v>922</v>
      </c>
      <c r="B1634" t="s">
        <v>923</v>
      </c>
      <c r="C1634" t="s">
        <v>924</v>
      </c>
      <c r="D1634" t="s">
        <v>728</v>
      </c>
      <c r="E1634" t="s">
        <v>618</v>
      </c>
      <c r="F1634" t="s">
        <v>596</v>
      </c>
      <c r="G1634" t="s">
        <v>729</v>
      </c>
      <c r="H1634" t="s">
        <v>868</v>
      </c>
      <c r="I1634" t="s">
        <v>25</v>
      </c>
      <c r="J1634" t="s">
        <v>194</v>
      </c>
      <c r="K1634" t="s">
        <v>348</v>
      </c>
      <c r="L1634" t="s">
        <v>606</v>
      </c>
      <c r="M1634">
        <v>0</v>
      </c>
      <c r="N1634">
        <v>0.16</v>
      </c>
      <c r="O1634" t="s">
        <v>927</v>
      </c>
    </row>
    <row r="1635" spans="1:15" hidden="1" x14ac:dyDescent="0.35">
      <c r="A1635" t="s">
        <v>922</v>
      </c>
      <c r="B1635" t="s">
        <v>923</v>
      </c>
      <c r="C1635" t="s">
        <v>924</v>
      </c>
      <c r="D1635" t="s">
        <v>728</v>
      </c>
      <c r="E1635" t="s">
        <v>618</v>
      </c>
      <c r="F1635" t="s">
        <v>597</v>
      </c>
      <c r="G1635" t="s">
        <v>731</v>
      </c>
      <c r="H1635" t="s">
        <v>869</v>
      </c>
      <c r="I1635" t="s">
        <v>159</v>
      </c>
      <c r="J1635" t="s">
        <v>328</v>
      </c>
      <c r="K1635" t="s">
        <v>348</v>
      </c>
      <c r="L1635" t="s">
        <v>606</v>
      </c>
      <c r="M1635">
        <v>0</v>
      </c>
      <c r="N1635">
        <v>1.7000000000000001E-2</v>
      </c>
      <c r="O1635" t="s">
        <v>927</v>
      </c>
    </row>
    <row r="1636" spans="1:15" hidden="1" x14ac:dyDescent="0.35">
      <c r="A1636" t="s">
        <v>922</v>
      </c>
      <c r="B1636" t="s">
        <v>923</v>
      </c>
      <c r="C1636" t="s">
        <v>924</v>
      </c>
      <c r="D1636" t="s">
        <v>728</v>
      </c>
      <c r="E1636" t="s">
        <v>618</v>
      </c>
      <c r="F1636" t="s">
        <v>597</v>
      </c>
      <c r="G1636" t="s">
        <v>731</v>
      </c>
      <c r="H1636" t="s">
        <v>870</v>
      </c>
      <c r="I1636" t="s">
        <v>135</v>
      </c>
      <c r="J1636" t="s">
        <v>301</v>
      </c>
      <c r="K1636" t="s">
        <v>348</v>
      </c>
      <c r="L1636" t="s">
        <v>606</v>
      </c>
      <c r="M1636">
        <v>0</v>
      </c>
      <c r="N1636">
        <v>2.5999999999999999E-2</v>
      </c>
      <c r="O1636" t="s">
        <v>927</v>
      </c>
    </row>
    <row r="1637" spans="1:15" hidden="1" x14ac:dyDescent="0.35">
      <c r="A1637" t="s">
        <v>922</v>
      </c>
      <c r="B1637" t="s">
        <v>923</v>
      </c>
      <c r="C1637" t="s">
        <v>924</v>
      </c>
      <c r="D1637" t="s">
        <v>728</v>
      </c>
      <c r="E1637" t="s">
        <v>618</v>
      </c>
      <c r="F1637" t="s">
        <v>597</v>
      </c>
      <c r="G1637" t="s">
        <v>731</v>
      </c>
      <c r="H1637" t="s">
        <v>871</v>
      </c>
      <c r="I1637" t="s">
        <v>718</v>
      </c>
      <c r="J1637" t="s">
        <v>255</v>
      </c>
      <c r="K1637" t="s">
        <v>348</v>
      </c>
      <c r="L1637" t="s">
        <v>606</v>
      </c>
      <c r="M1637">
        <v>0</v>
      </c>
      <c r="N1637">
        <v>1.0999999999999999E-2</v>
      </c>
      <c r="O1637" t="s">
        <v>927</v>
      </c>
    </row>
    <row r="1638" spans="1:15" hidden="1" x14ac:dyDescent="0.35">
      <c r="A1638" t="s">
        <v>922</v>
      </c>
      <c r="B1638" t="s">
        <v>923</v>
      </c>
      <c r="C1638" t="s">
        <v>924</v>
      </c>
      <c r="D1638" t="s">
        <v>728</v>
      </c>
      <c r="E1638" t="s">
        <v>618</v>
      </c>
      <c r="F1638" t="s">
        <v>596</v>
      </c>
      <c r="G1638" t="s">
        <v>729</v>
      </c>
      <c r="H1638" t="s">
        <v>872</v>
      </c>
      <c r="I1638" t="s">
        <v>18</v>
      </c>
      <c r="J1638" t="s">
        <v>188</v>
      </c>
      <c r="K1638" t="s">
        <v>348</v>
      </c>
      <c r="L1638" t="s">
        <v>606</v>
      </c>
      <c r="M1638">
        <v>0</v>
      </c>
      <c r="N1638">
        <v>0.02</v>
      </c>
      <c r="O1638" t="s">
        <v>927</v>
      </c>
    </row>
    <row r="1639" spans="1:15" hidden="1" x14ac:dyDescent="0.35">
      <c r="A1639" t="s">
        <v>922</v>
      </c>
      <c r="B1639" t="s">
        <v>923</v>
      </c>
      <c r="C1639" t="s">
        <v>924</v>
      </c>
      <c r="D1639" t="s">
        <v>728</v>
      </c>
      <c r="E1639" t="s">
        <v>618</v>
      </c>
      <c r="F1639" t="s">
        <v>597</v>
      </c>
      <c r="G1639" t="s">
        <v>731</v>
      </c>
      <c r="H1639" t="s">
        <v>873</v>
      </c>
      <c r="I1639" t="s">
        <v>160</v>
      </c>
      <c r="J1639" t="s">
        <v>329</v>
      </c>
      <c r="K1639" t="s">
        <v>348</v>
      </c>
      <c r="L1639" t="s">
        <v>606</v>
      </c>
      <c r="M1639">
        <v>0</v>
      </c>
      <c r="N1639">
        <v>0.08</v>
      </c>
      <c r="O1639" t="s">
        <v>927</v>
      </c>
    </row>
    <row r="1640" spans="1:15" hidden="1" x14ac:dyDescent="0.35">
      <c r="A1640" t="s">
        <v>922</v>
      </c>
      <c r="B1640" t="s">
        <v>923</v>
      </c>
      <c r="C1640" t="s">
        <v>924</v>
      </c>
      <c r="D1640" t="s">
        <v>728</v>
      </c>
      <c r="E1640" t="s">
        <v>618</v>
      </c>
      <c r="F1640" t="s">
        <v>597</v>
      </c>
      <c r="G1640" t="s">
        <v>731</v>
      </c>
      <c r="H1640" t="s">
        <v>874</v>
      </c>
      <c r="I1640" t="s">
        <v>147</v>
      </c>
      <c r="J1640" t="s">
        <v>313</v>
      </c>
      <c r="K1640" t="s">
        <v>348</v>
      </c>
      <c r="L1640" t="s">
        <v>606</v>
      </c>
      <c r="M1640">
        <v>0</v>
      </c>
      <c r="N1640">
        <v>0.08</v>
      </c>
      <c r="O1640" t="s">
        <v>927</v>
      </c>
    </row>
    <row r="1641" spans="1:15" hidden="1" x14ac:dyDescent="0.35">
      <c r="A1641" t="s">
        <v>922</v>
      </c>
      <c r="B1641" t="s">
        <v>923</v>
      </c>
      <c r="C1641" t="s">
        <v>924</v>
      </c>
      <c r="D1641" t="s">
        <v>728</v>
      </c>
      <c r="E1641" t="s">
        <v>618</v>
      </c>
      <c r="F1641" t="s">
        <v>597</v>
      </c>
      <c r="G1641" t="s">
        <v>731</v>
      </c>
      <c r="H1641" t="s">
        <v>875</v>
      </c>
      <c r="I1641" t="s">
        <v>86</v>
      </c>
      <c r="J1641" t="s">
        <v>248</v>
      </c>
      <c r="K1641" t="s">
        <v>348</v>
      </c>
      <c r="L1641" t="s">
        <v>606</v>
      </c>
      <c r="M1641">
        <v>0</v>
      </c>
      <c r="N1641">
        <v>0.192</v>
      </c>
      <c r="O1641" t="s">
        <v>927</v>
      </c>
    </row>
    <row r="1642" spans="1:15" hidden="1" x14ac:dyDescent="0.35">
      <c r="A1642" t="s">
        <v>922</v>
      </c>
      <c r="B1642" t="s">
        <v>923</v>
      </c>
      <c r="C1642" t="s">
        <v>924</v>
      </c>
      <c r="D1642" t="s">
        <v>728</v>
      </c>
      <c r="E1642" t="s">
        <v>618</v>
      </c>
      <c r="F1642" t="s">
        <v>597</v>
      </c>
      <c r="G1642" t="s">
        <v>731</v>
      </c>
      <c r="H1642" t="s">
        <v>876</v>
      </c>
      <c r="I1642" t="s">
        <v>145</v>
      </c>
      <c r="J1642" t="s">
        <v>311</v>
      </c>
      <c r="K1642" t="s">
        <v>348</v>
      </c>
      <c r="L1642" t="s">
        <v>606</v>
      </c>
      <c r="M1642">
        <v>0</v>
      </c>
      <c r="N1642">
        <v>1.6E-2</v>
      </c>
      <c r="O1642" t="s">
        <v>927</v>
      </c>
    </row>
    <row r="1643" spans="1:15" hidden="1" x14ac:dyDescent="0.35">
      <c r="A1643" t="s">
        <v>922</v>
      </c>
      <c r="B1643" t="s">
        <v>923</v>
      </c>
      <c r="C1643" t="s">
        <v>924</v>
      </c>
      <c r="D1643" t="s">
        <v>728</v>
      </c>
      <c r="E1643" t="s">
        <v>618</v>
      </c>
      <c r="F1643" t="s">
        <v>597</v>
      </c>
      <c r="G1643" t="s">
        <v>731</v>
      </c>
      <c r="H1643" t="s">
        <v>877</v>
      </c>
      <c r="I1643" t="s">
        <v>148</v>
      </c>
      <c r="J1643" t="s">
        <v>314</v>
      </c>
      <c r="K1643" t="s">
        <v>348</v>
      </c>
      <c r="L1643" t="s">
        <v>606</v>
      </c>
      <c r="M1643">
        <v>0</v>
      </c>
      <c r="N1643">
        <v>9.7000000000000003E-2</v>
      </c>
      <c r="O1643" t="s">
        <v>927</v>
      </c>
    </row>
    <row r="1644" spans="1:15" hidden="1" x14ac:dyDescent="0.35">
      <c r="A1644" t="s">
        <v>922</v>
      </c>
      <c r="B1644" t="s">
        <v>923</v>
      </c>
      <c r="C1644" t="s">
        <v>924</v>
      </c>
      <c r="D1644" t="s">
        <v>728</v>
      </c>
      <c r="E1644" t="s">
        <v>618</v>
      </c>
      <c r="F1644" t="s">
        <v>597</v>
      </c>
      <c r="G1644" t="s">
        <v>731</v>
      </c>
      <c r="H1644" t="s">
        <v>878</v>
      </c>
      <c r="I1644" t="s">
        <v>126</v>
      </c>
      <c r="J1644" t="s">
        <v>290</v>
      </c>
      <c r="K1644" t="s">
        <v>348</v>
      </c>
      <c r="L1644" t="s">
        <v>606</v>
      </c>
      <c r="M1644">
        <v>0</v>
      </c>
      <c r="N1644">
        <v>6.5000000000000002E-2</v>
      </c>
      <c r="O1644" t="s">
        <v>927</v>
      </c>
    </row>
    <row r="1645" spans="1:15" hidden="1" x14ac:dyDescent="0.35">
      <c r="A1645" t="s">
        <v>922</v>
      </c>
      <c r="B1645" t="s">
        <v>923</v>
      </c>
      <c r="C1645" t="s">
        <v>924</v>
      </c>
      <c r="D1645" t="s">
        <v>728</v>
      </c>
      <c r="E1645" t="s">
        <v>618</v>
      </c>
      <c r="F1645" t="s">
        <v>597</v>
      </c>
      <c r="G1645" t="s">
        <v>731</v>
      </c>
      <c r="H1645" t="s">
        <v>879</v>
      </c>
      <c r="I1645" t="s">
        <v>104</v>
      </c>
      <c r="J1645" t="s">
        <v>267</v>
      </c>
      <c r="K1645" t="s">
        <v>348</v>
      </c>
      <c r="L1645" t="s">
        <v>606</v>
      </c>
      <c r="M1645">
        <v>0</v>
      </c>
      <c r="N1645">
        <v>0.104</v>
      </c>
      <c r="O1645" t="s">
        <v>927</v>
      </c>
    </row>
    <row r="1646" spans="1:15" hidden="1" x14ac:dyDescent="0.35">
      <c r="A1646" t="s">
        <v>922</v>
      </c>
      <c r="B1646" t="s">
        <v>923</v>
      </c>
      <c r="C1646" t="s">
        <v>924</v>
      </c>
      <c r="D1646" t="s">
        <v>728</v>
      </c>
      <c r="E1646" t="s">
        <v>618</v>
      </c>
      <c r="F1646" t="s">
        <v>597</v>
      </c>
      <c r="G1646" t="s">
        <v>731</v>
      </c>
      <c r="H1646" t="s">
        <v>880</v>
      </c>
      <c r="I1646" t="s">
        <v>87</v>
      </c>
      <c r="J1646" t="s">
        <v>249</v>
      </c>
      <c r="K1646" t="s">
        <v>348</v>
      </c>
      <c r="L1646" t="s">
        <v>606</v>
      </c>
      <c r="M1646">
        <v>0</v>
      </c>
      <c r="N1646">
        <v>2.5999999999999999E-2</v>
      </c>
      <c r="O1646" t="s">
        <v>927</v>
      </c>
    </row>
    <row r="1647" spans="1:15" hidden="1" x14ac:dyDescent="0.35">
      <c r="A1647" t="s">
        <v>922</v>
      </c>
      <c r="B1647" t="s">
        <v>923</v>
      </c>
      <c r="C1647" t="s">
        <v>924</v>
      </c>
      <c r="D1647" t="s">
        <v>728</v>
      </c>
      <c r="E1647" t="s">
        <v>618</v>
      </c>
      <c r="F1647" t="s">
        <v>597</v>
      </c>
      <c r="G1647" t="s">
        <v>731</v>
      </c>
      <c r="H1647" t="s">
        <v>881</v>
      </c>
      <c r="I1647" t="s">
        <v>163</v>
      </c>
      <c r="J1647" t="s">
        <v>332</v>
      </c>
      <c r="K1647" t="s">
        <v>348</v>
      </c>
      <c r="L1647" t="s">
        <v>606</v>
      </c>
      <c r="M1647">
        <v>0</v>
      </c>
      <c r="N1647">
        <v>0.27</v>
      </c>
      <c r="O1647" t="s">
        <v>927</v>
      </c>
    </row>
    <row r="1648" spans="1:15" hidden="1" x14ac:dyDescent="0.35">
      <c r="A1648" t="s">
        <v>922</v>
      </c>
      <c r="B1648" t="s">
        <v>923</v>
      </c>
      <c r="C1648" t="s">
        <v>924</v>
      </c>
      <c r="D1648" t="s">
        <v>728</v>
      </c>
      <c r="E1648" t="s">
        <v>618</v>
      </c>
      <c r="F1648" t="s">
        <v>597</v>
      </c>
      <c r="G1648" t="s">
        <v>731</v>
      </c>
      <c r="H1648" t="s">
        <v>882</v>
      </c>
      <c r="I1648" t="s">
        <v>101</v>
      </c>
      <c r="J1648" t="s">
        <v>264</v>
      </c>
      <c r="K1648" t="s">
        <v>348</v>
      </c>
      <c r="L1648" t="s">
        <v>606</v>
      </c>
      <c r="M1648">
        <v>0</v>
      </c>
      <c r="N1648">
        <v>1.7999999999999999E-2</v>
      </c>
      <c r="O1648" t="s">
        <v>927</v>
      </c>
    </row>
    <row r="1649" spans="1:15" hidden="1" x14ac:dyDescent="0.35">
      <c r="A1649" t="s">
        <v>922</v>
      </c>
      <c r="B1649" t="s">
        <v>923</v>
      </c>
      <c r="C1649" t="s">
        <v>924</v>
      </c>
      <c r="D1649" t="s">
        <v>728</v>
      </c>
      <c r="E1649" t="s">
        <v>618</v>
      </c>
      <c r="F1649" t="s">
        <v>596</v>
      </c>
      <c r="G1649" t="s">
        <v>729</v>
      </c>
      <c r="H1649" t="s">
        <v>883</v>
      </c>
      <c r="I1649" t="s">
        <v>19</v>
      </c>
      <c r="J1649" t="s">
        <v>599</v>
      </c>
      <c r="K1649" t="s">
        <v>348</v>
      </c>
      <c r="L1649" t="s">
        <v>606</v>
      </c>
      <c r="M1649">
        <v>0</v>
      </c>
      <c r="N1649">
        <v>0.16</v>
      </c>
      <c r="O1649" t="s">
        <v>927</v>
      </c>
    </row>
    <row r="1650" spans="1:15" hidden="1" x14ac:dyDescent="0.35">
      <c r="A1650" t="s">
        <v>922</v>
      </c>
      <c r="B1650" t="s">
        <v>923</v>
      </c>
      <c r="C1650" t="s">
        <v>924</v>
      </c>
      <c r="D1650" t="s">
        <v>728</v>
      </c>
      <c r="E1650" t="s">
        <v>618</v>
      </c>
      <c r="F1650" t="s">
        <v>597</v>
      </c>
      <c r="G1650" t="s">
        <v>731</v>
      </c>
      <c r="H1650" t="s">
        <v>884</v>
      </c>
      <c r="I1650" t="s">
        <v>117</v>
      </c>
      <c r="J1650" t="s">
        <v>281</v>
      </c>
      <c r="K1650" t="s">
        <v>348</v>
      </c>
      <c r="L1650" t="s">
        <v>606</v>
      </c>
      <c r="M1650">
        <v>0</v>
      </c>
      <c r="N1650">
        <v>0.08</v>
      </c>
      <c r="O1650" t="s">
        <v>927</v>
      </c>
    </row>
    <row r="1651" spans="1:15" hidden="1" x14ac:dyDescent="0.35">
      <c r="A1651" t="s">
        <v>922</v>
      </c>
      <c r="B1651" t="s">
        <v>923</v>
      </c>
      <c r="C1651" t="s">
        <v>924</v>
      </c>
      <c r="D1651" t="s">
        <v>728</v>
      </c>
      <c r="E1651" t="s">
        <v>618</v>
      </c>
      <c r="F1651" t="s">
        <v>597</v>
      </c>
      <c r="G1651" t="s">
        <v>731</v>
      </c>
      <c r="H1651" t="s">
        <v>885</v>
      </c>
      <c r="I1651" t="s">
        <v>88</v>
      </c>
      <c r="J1651" t="s">
        <v>250</v>
      </c>
      <c r="K1651" t="s">
        <v>348</v>
      </c>
      <c r="L1651" t="s">
        <v>606</v>
      </c>
      <c r="M1651">
        <v>0</v>
      </c>
      <c r="N1651">
        <v>1.0999999999999999E-2</v>
      </c>
      <c r="O1651" t="s">
        <v>927</v>
      </c>
    </row>
    <row r="1652" spans="1:15" hidden="1" x14ac:dyDescent="0.35">
      <c r="A1652" t="s">
        <v>922</v>
      </c>
      <c r="B1652" t="s">
        <v>923</v>
      </c>
      <c r="C1652" t="s">
        <v>924</v>
      </c>
      <c r="D1652" t="s">
        <v>728</v>
      </c>
      <c r="E1652" t="s">
        <v>618</v>
      </c>
      <c r="F1652" t="s">
        <v>597</v>
      </c>
      <c r="G1652" t="s">
        <v>731</v>
      </c>
      <c r="H1652" t="s">
        <v>886</v>
      </c>
      <c r="I1652" t="s">
        <v>131</v>
      </c>
      <c r="J1652" t="s">
        <v>295</v>
      </c>
      <c r="K1652" t="s">
        <v>348</v>
      </c>
      <c r="L1652" t="s">
        <v>606</v>
      </c>
      <c r="M1652">
        <v>0</v>
      </c>
      <c r="N1652">
        <v>0.2</v>
      </c>
      <c r="O1652" t="s">
        <v>927</v>
      </c>
    </row>
    <row r="1653" spans="1:15" hidden="1" x14ac:dyDescent="0.35">
      <c r="A1653" t="s">
        <v>922</v>
      </c>
      <c r="B1653" t="s">
        <v>923</v>
      </c>
      <c r="C1653" t="s">
        <v>924</v>
      </c>
      <c r="D1653" t="s">
        <v>728</v>
      </c>
      <c r="E1653" t="s">
        <v>618</v>
      </c>
      <c r="F1653" t="s">
        <v>597</v>
      </c>
      <c r="G1653" t="s">
        <v>731</v>
      </c>
      <c r="H1653" t="s">
        <v>887</v>
      </c>
      <c r="I1653" t="s">
        <v>136</v>
      </c>
      <c r="J1653" t="s">
        <v>302</v>
      </c>
      <c r="K1653" t="s">
        <v>349</v>
      </c>
      <c r="L1653" t="s">
        <v>607</v>
      </c>
      <c r="M1653">
        <v>3.3500000000000001E-3</v>
      </c>
      <c r="N1653">
        <v>1.4999999999999999E-2</v>
      </c>
      <c r="O1653" t="s">
        <v>927</v>
      </c>
    </row>
    <row r="1654" spans="1:15" hidden="1" x14ac:dyDescent="0.35">
      <c r="A1654" t="s">
        <v>922</v>
      </c>
      <c r="B1654" t="s">
        <v>923</v>
      </c>
      <c r="C1654" t="s">
        <v>924</v>
      </c>
      <c r="D1654" t="s">
        <v>728</v>
      </c>
      <c r="E1654" t="s">
        <v>618</v>
      </c>
      <c r="F1654" t="s">
        <v>597</v>
      </c>
      <c r="G1654" t="s">
        <v>731</v>
      </c>
      <c r="H1654" t="s">
        <v>888</v>
      </c>
      <c r="I1654" t="s">
        <v>103</v>
      </c>
      <c r="J1654" t="s">
        <v>266</v>
      </c>
      <c r="K1654" t="s">
        <v>349</v>
      </c>
      <c r="L1654" t="s">
        <v>607</v>
      </c>
      <c r="M1654">
        <v>4.6000000000000001E-4</v>
      </c>
      <c r="N1654">
        <v>5.1999999999999998E-3</v>
      </c>
      <c r="O1654" t="s">
        <v>927</v>
      </c>
    </row>
    <row r="1655" spans="1:15" hidden="1" x14ac:dyDescent="0.35">
      <c r="A1655" t="s">
        <v>922</v>
      </c>
      <c r="B1655" t="s">
        <v>923</v>
      </c>
      <c r="C1655" t="s">
        <v>924</v>
      </c>
      <c r="D1655" t="s">
        <v>728</v>
      </c>
      <c r="E1655" t="s">
        <v>618</v>
      </c>
      <c r="F1655" t="s">
        <v>596</v>
      </c>
      <c r="G1655" t="s">
        <v>729</v>
      </c>
      <c r="H1655" t="s">
        <v>889</v>
      </c>
      <c r="I1655" t="s">
        <v>11</v>
      </c>
      <c r="J1655" t="s">
        <v>181</v>
      </c>
      <c r="K1655" t="s">
        <v>349</v>
      </c>
      <c r="M1655">
        <v>0.01</v>
      </c>
      <c r="N1655">
        <v>0.16</v>
      </c>
      <c r="O1655" t="s">
        <v>927</v>
      </c>
    </row>
    <row r="1656" spans="1:15" hidden="1" x14ac:dyDescent="0.35">
      <c r="A1656" t="s">
        <v>922</v>
      </c>
      <c r="B1656" t="s">
        <v>923</v>
      </c>
      <c r="C1656" t="s">
        <v>924</v>
      </c>
      <c r="D1656" t="s">
        <v>728</v>
      </c>
      <c r="E1656" t="s">
        <v>618</v>
      </c>
      <c r="F1656" t="s">
        <v>596</v>
      </c>
      <c r="G1656" t="s">
        <v>729</v>
      </c>
      <c r="H1656" t="s">
        <v>890</v>
      </c>
      <c r="I1656" t="s">
        <v>65</v>
      </c>
      <c r="J1656" t="s">
        <v>226</v>
      </c>
      <c r="K1656" t="s">
        <v>348</v>
      </c>
      <c r="L1656" t="s">
        <v>606</v>
      </c>
      <c r="M1656">
        <v>0</v>
      </c>
      <c r="N1656">
        <v>6.4000000000000001E-2</v>
      </c>
      <c r="O1656" t="s">
        <v>927</v>
      </c>
    </row>
    <row r="1657" spans="1:15" hidden="1" x14ac:dyDescent="0.35">
      <c r="A1657" t="s">
        <v>922</v>
      </c>
      <c r="B1657" t="s">
        <v>923</v>
      </c>
      <c r="C1657" t="s">
        <v>924</v>
      </c>
      <c r="D1657" t="s">
        <v>728</v>
      </c>
      <c r="E1657" t="s">
        <v>618</v>
      </c>
      <c r="F1657" t="s">
        <v>596</v>
      </c>
      <c r="G1657" t="s">
        <v>729</v>
      </c>
      <c r="H1657" t="s">
        <v>891</v>
      </c>
      <c r="I1657" t="s">
        <v>35</v>
      </c>
      <c r="J1657" t="s">
        <v>202</v>
      </c>
      <c r="K1657" t="s">
        <v>349</v>
      </c>
      <c r="L1657" t="s">
        <v>607</v>
      </c>
      <c r="M1657">
        <v>0.15</v>
      </c>
      <c r="N1657">
        <v>0.32</v>
      </c>
      <c r="O1657" t="s">
        <v>927</v>
      </c>
    </row>
    <row r="1658" spans="1:15" hidden="1" x14ac:dyDescent="0.35">
      <c r="A1658" t="s">
        <v>922</v>
      </c>
      <c r="B1658" t="s">
        <v>923</v>
      </c>
      <c r="C1658" t="s">
        <v>924</v>
      </c>
      <c r="D1658" t="s">
        <v>728</v>
      </c>
      <c r="E1658" t="s">
        <v>618</v>
      </c>
      <c r="F1658" t="s">
        <v>596</v>
      </c>
      <c r="G1658" t="s">
        <v>729</v>
      </c>
      <c r="H1658" t="s">
        <v>892</v>
      </c>
      <c r="I1658" t="s">
        <v>66</v>
      </c>
      <c r="J1658" t="s">
        <v>227</v>
      </c>
      <c r="K1658" t="s">
        <v>348</v>
      </c>
      <c r="L1658" t="s">
        <v>606</v>
      </c>
      <c r="M1658">
        <v>0</v>
      </c>
      <c r="N1658">
        <v>0.04</v>
      </c>
      <c r="O1658" t="s">
        <v>927</v>
      </c>
    </row>
    <row r="1659" spans="1:15" hidden="1" x14ac:dyDescent="0.35">
      <c r="A1659" t="s">
        <v>922</v>
      </c>
      <c r="B1659" t="s">
        <v>923</v>
      </c>
      <c r="C1659" t="s">
        <v>924</v>
      </c>
      <c r="D1659" t="s">
        <v>728</v>
      </c>
      <c r="E1659" t="s">
        <v>618</v>
      </c>
      <c r="F1659" t="s">
        <v>597</v>
      </c>
      <c r="G1659" t="s">
        <v>731</v>
      </c>
      <c r="H1659" t="s">
        <v>893</v>
      </c>
      <c r="I1659" t="s">
        <v>89</v>
      </c>
      <c r="J1659" t="s">
        <v>251</v>
      </c>
      <c r="K1659" t="s">
        <v>348</v>
      </c>
      <c r="L1659" t="s">
        <v>606</v>
      </c>
      <c r="M1659">
        <v>0</v>
      </c>
      <c r="N1659">
        <v>1.9E-2</v>
      </c>
      <c r="O1659" t="s">
        <v>927</v>
      </c>
    </row>
    <row r="1660" spans="1:15" hidden="1" x14ac:dyDescent="0.35">
      <c r="A1660" t="s">
        <v>922</v>
      </c>
      <c r="B1660" t="s">
        <v>923</v>
      </c>
      <c r="C1660" t="s">
        <v>924</v>
      </c>
      <c r="D1660" t="s">
        <v>728</v>
      </c>
      <c r="E1660" t="s">
        <v>618</v>
      </c>
      <c r="F1660" t="s">
        <v>596</v>
      </c>
      <c r="G1660" t="s">
        <v>729</v>
      </c>
      <c r="H1660" t="s">
        <v>894</v>
      </c>
      <c r="I1660" t="s">
        <v>67</v>
      </c>
      <c r="J1660" t="s">
        <v>228</v>
      </c>
      <c r="K1660" t="s">
        <v>348</v>
      </c>
      <c r="L1660" t="s">
        <v>606</v>
      </c>
      <c r="M1660">
        <v>0</v>
      </c>
      <c r="N1660">
        <v>0.08</v>
      </c>
      <c r="O1660" t="s">
        <v>927</v>
      </c>
    </row>
    <row r="1661" spans="1:15" hidden="1" x14ac:dyDescent="0.35">
      <c r="A1661" t="s">
        <v>922</v>
      </c>
      <c r="B1661" t="s">
        <v>923</v>
      </c>
      <c r="C1661" t="s">
        <v>924</v>
      </c>
      <c r="D1661" t="s">
        <v>728</v>
      </c>
      <c r="E1661" t="s">
        <v>618</v>
      </c>
      <c r="F1661" t="s">
        <v>596</v>
      </c>
      <c r="G1661" t="s">
        <v>729</v>
      </c>
      <c r="H1661" t="s">
        <v>896</v>
      </c>
      <c r="I1661" t="s">
        <v>63</v>
      </c>
      <c r="J1661" t="s">
        <v>603</v>
      </c>
      <c r="K1661" t="s">
        <v>348</v>
      </c>
      <c r="L1661" t="s">
        <v>606</v>
      </c>
      <c r="M1661">
        <v>0</v>
      </c>
      <c r="N1661">
        <v>0.64</v>
      </c>
      <c r="O1661" t="s">
        <v>927</v>
      </c>
    </row>
    <row r="1662" spans="1:15" hidden="1" x14ac:dyDescent="0.35">
      <c r="A1662" t="s">
        <v>922</v>
      </c>
      <c r="B1662" t="s">
        <v>923</v>
      </c>
      <c r="C1662" t="s">
        <v>924</v>
      </c>
      <c r="D1662" t="s">
        <v>728</v>
      </c>
      <c r="E1662" t="s">
        <v>618</v>
      </c>
      <c r="F1662" t="s">
        <v>596</v>
      </c>
      <c r="G1662" t="s">
        <v>729</v>
      </c>
      <c r="H1662" t="s">
        <v>897</v>
      </c>
      <c r="I1662" t="s">
        <v>64</v>
      </c>
      <c r="J1662" t="s">
        <v>604</v>
      </c>
      <c r="K1662" t="s">
        <v>348</v>
      </c>
      <c r="L1662" t="s">
        <v>606</v>
      </c>
      <c r="M1662">
        <v>0</v>
      </c>
      <c r="N1662">
        <v>0.16</v>
      </c>
      <c r="O1662" t="s">
        <v>927</v>
      </c>
    </row>
    <row r="1663" spans="1:15" hidden="1" x14ac:dyDescent="0.35">
      <c r="A1663" t="s">
        <v>922</v>
      </c>
      <c r="B1663" t="s">
        <v>923</v>
      </c>
      <c r="C1663" t="s">
        <v>924</v>
      </c>
      <c r="D1663" t="s">
        <v>728</v>
      </c>
      <c r="E1663" t="s">
        <v>618</v>
      </c>
      <c r="F1663" t="s">
        <v>596</v>
      </c>
      <c r="G1663" t="s">
        <v>729</v>
      </c>
      <c r="H1663" t="s">
        <v>895</v>
      </c>
      <c r="I1663" t="s">
        <v>34</v>
      </c>
      <c r="J1663" t="s">
        <v>600</v>
      </c>
      <c r="K1663" t="s">
        <v>348</v>
      </c>
      <c r="L1663" t="s">
        <v>606</v>
      </c>
      <c r="M1663">
        <v>0</v>
      </c>
      <c r="N1663">
        <v>0.32</v>
      </c>
      <c r="O1663" t="s">
        <v>927</v>
      </c>
    </row>
    <row r="1664" spans="1:15" hidden="1" x14ac:dyDescent="0.35">
      <c r="A1664" t="s">
        <v>922</v>
      </c>
      <c r="B1664" t="s">
        <v>923</v>
      </c>
      <c r="C1664" t="s">
        <v>924</v>
      </c>
      <c r="D1664" t="s">
        <v>728</v>
      </c>
      <c r="E1664" t="s">
        <v>618</v>
      </c>
      <c r="F1664" t="s">
        <v>597</v>
      </c>
      <c r="G1664" t="s">
        <v>731</v>
      </c>
      <c r="H1664" t="s">
        <v>898</v>
      </c>
      <c r="I1664" t="s">
        <v>130</v>
      </c>
      <c r="J1664" t="s">
        <v>294</v>
      </c>
      <c r="K1664" t="s">
        <v>348</v>
      </c>
      <c r="L1664" t="s">
        <v>606</v>
      </c>
      <c r="M1664">
        <v>0</v>
      </c>
      <c r="N1664">
        <v>0.16300000000000001</v>
      </c>
      <c r="O1664" t="s">
        <v>927</v>
      </c>
    </row>
    <row r="1665" spans="1:15" hidden="1" x14ac:dyDescent="0.35">
      <c r="A1665" t="s">
        <v>922</v>
      </c>
      <c r="B1665" t="s">
        <v>923</v>
      </c>
      <c r="C1665" t="s">
        <v>924</v>
      </c>
      <c r="D1665" t="s">
        <v>728</v>
      </c>
      <c r="E1665" t="s">
        <v>618</v>
      </c>
      <c r="F1665" t="s">
        <v>597</v>
      </c>
      <c r="G1665" t="s">
        <v>731</v>
      </c>
      <c r="H1665" t="s">
        <v>899</v>
      </c>
      <c r="I1665" t="s">
        <v>150</v>
      </c>
      <c r="J1665" t="s">
        <v>316</v>
      </c>
      <c r="K1665" t="s">
        <v>349</v>
      </c>
      <c r="L1665" t="s">
        <v>607</v>
      </c>
      <c r="M1665">
        <v>4.4600000000000004E-3</v>
      </c>
      <c r="N1665">
        <v>5.1999999999999998E-3</v>
      </c>
      <c r="O1665" t="s">
        <v>927</v>
      </c>
    </row>
    <row r="1666" spans="1:15" hidden="1" x14ac:dyDescent="0.35">
      <c r="A1666" t="s">
        <v>922</v>
      </c>
      <c r="B1666" t="s">
        <v>923</v>
      </c>
      <c r="C1666" t="s">
        <v>924</v>
      </c>
      <c r="D1666" t="s">
        <v>728</v>
      </c>
      <c r="E1666" t="s">
        <v>618</v>
      </c>
      <c r="F1666" t="s">
        <v>597</v>
      </c>
      <c r="G1666" t="s">
        <v>731</v>
      </c>
      <c r="H1666" t="s">
        <v>900</v>
      </c>
      <c r="I1666" t="s">
        <v>102</v>
      </c>
      <c r="J1666" t="s">
        <v>265</v>
      </c>
      <c r="K1666" t="s">
        <v>348</v>
      </c>
      <c r="L1666" t="s">
        <v>606</v>
      </c>
      <c r="M1666">
        <v>0</v>
      </c>
      <c r="N1666">
        <v>0.14000000000000001</v>
      </c>
      <c r="O1666" t="s">
        <v>927</v>
      </c>
    </row>
    <row r="1667" spans="1:15" hidden="1" x14ac:dyDescent="0.35">
      <c r="A1667" t="s">
        <v>922</v>
      </c>
      <c r="B1667" t="s">
        <v>923</v>
      </c>
      <c r="C1667" t="s">
        <v>924</v>
      </c>
      <c r="D1667" t="s">
        <v>728</v>
      </c>
      <c r="E1667" t="s">
        <v>618</v>
      </c>
      <c r="F1667" t="s">
        <v>597</v>
      </c>
      <c r="G1667" t="s">
        <v>731</v>
      </c>
      <c r="H1667" t="s">
        <v>901</v>
      </c>
      <c r="I1667" t="s">
        <v>90</v>
      </c>
      <c r="J1667" t="s">
        <v>252</v>
      </c>
      <c r="K1667" t="s">
        <v>348</v>
      </c>
      <c r="L1667" t="s">
        <v>606</v>
      </c>
      <c r="M1667">
        <v>0</v>
      </c>
      <c r="N1667">
        <v>6.0000000000000001E-3</v>
      </c>
      <c r="O1667" t="s">
        <v>927</v>
      </c>
    </row>
    <row r="1668" spans="1:15" hidden="1" x14ac:dyDescent="0.35">
      <c r="A1668" t="s">
        <v>925</v>
      </c>
      <c r="B1668" t="s">
        <v>574</v>
      </c>
      <c r="C1668" t="s">
        <v>573</v>
      </c>
      <c r="D1668" t="s">
        <v>728</v>
      </c>
      <c r="E1668" t="s">
        <v>618</v>
      </c>
      <c r="F1668" t="s">
        <v>596</v>
      </c>
      <c r="G1668" t="s">
        <v>729</v>
      </c>
      <c r="H1668" t="s">
        <v>730</v>
      </c>
      <c r="I1668" t="s">
        <v>20</v>
      </c>
      <c r="J1668" t="s">
        <v>189</v>
      </c>
      <c r="K1668" t="s">
        <v>348</v>
      </c>
      <c r="L1668" t="s">
        <v>606</v>
      </c>
      <c r="M1668">
        <v>0</v>
      </c>
      <c r="N1668">
        <v>0.08</v>
      </c>
      <c r="O1668" t="s">
        <v>927</v>
      </c>
    </row>
    <row r="1669" spans="1:15" hidden="1" x14ac:dyDescent="0.35">
      <c r="A1669" t="s">
        <v>925</v>
      </c>
      <c r="B1669" t="s">
        <v>574</v>
      </c>
      <c r="C1669" t="s">
        <v>573</v>
      </c>
      <c r="D1669" t="s">
        <v>728</v>
      </c>
      <c r="E1669" t="s">
        <v>618</v>
      </c>
      <c r="F1669" t="s">
        <v>597</v>
      </c>
      <c r="G1669" t="s">
        <v>731</v>
      </c>
      <c r="H1669" t="s">
        <v>732</v>
      </c>
      <c r="I1669" t="s">
        <v>80</v>
      </c>
      <c r="J1669" t="s">
        <v>242</v>
      </c>
      <c r="K1669" t="s">
        <v>348</v>
      </c>
      <c r="L1669" t="s">
        <v>606</v>
      </c>
      <c r="M1669">
        <v>0</v>
      </c>
      <c r="N1669">
        <v>8.7999999999999995E-2</v>
      </c>
      <c r="O1669" t="s">
        <v>927</v>
      </c>
    </row>
    <row r="1670" spans="1:15" hidden="1" x14ac:dyDescent="0.35">
      <c r="A1670" t="s">
        <v>925</v>
      </c>
      <c r="B1670" t="s">
        <v>574</v>
      </c>
      <c r="C1670" t="s">
        <v>573</v>
      </c>
      <c r="D1670" t="s">
        <v>728</v>
      </c>
      <c r="E1670" t="s">
        <v>618</v>
      </c>
      <c r="F1670" t="s">
        <v>597</v>
      </c>
      <c r="G1670" t="s">
        <v>731</v>
      </c>
      <c r="H1670" t="s">
        <v>733</v>
      </c>
      <c r="I1670" t="s">
        <v>734</v>
      </c>
      <c r="J1670" t="s">
        <v>317</v>
      </c>
      <c r="K1670" t="s">
        <v>348</v>
      </c>
      <c r="L1670" t="s">
        <v>606</v>
      </c>
      <c r="M1670">
        <v>0</v>
      </c>
      <c r="N1670">
        <v>8.3000000000000001E-3</v>
      </c>
      <c r="O1670" t="s">
        <v>927</v>
      </c>
    </row>
    <row r="1671" spans="1:15" hidden="1" x14ac:dyDescent="0.35">
      <c r="A1671" t="s">
        <v>925</v>
      </c>
      <c r="B1671" t="s">
        <v>574</v>
      </c>
      <c r="C1671" t="s">
        <v>573</v>
      </c>
      <c r="D1671" t="s">
        <v>728</v>
      </c>
      <c r="E1671" t="s">
        <v>618</v>
      </c>
      <c r="F1671" t="s">
        <v>596</v>
      </c>
      <c r="G1671" t="s">
        <v>729</v>
      </c>
      <c r="H1671" t="s">
        <v>735</v>
      </c>
      <c r="I1671" t="s">
        <v>174</v>
      </c>
      <c r="J1671" t="s">
        <v>342</v>
      </c>
      <c r="K1671" t="s">
        <v>348</v>
      </c>
      <c r="L1671" t="s">
        <v>606</v>
      </c>
      <c r="M1671">
        <v>0</v>
      </c>
      <c r="N1671">
        <v>0.04</v>
      </c>
      <c r="O1671" t="s">
        <v>927</v>
      </c>
    </row>
    <row r="1672" spans="1:15" hidden="1" x14ac:dyDescent="0.35">
      <c r="A1672" t="s">
        <v>925</v>
      </c>
      <c r="B1672" t="s">
        <v>574</v>
      </c>
      <c r="C1672" t="s">
        <v>573</v>
      </c>
      <c r="D1672" t="s">
        <v>728</v>
      </c>
      <c r="E1672" t="s">
        <v>618</v>
      </c>
      <c r="F1672" t="s">
        <v>596</v>
      </c>
      <c r="G1672" t="s">
        <v>729</v>
      </c>
      <c r="H1672" t="s">
        <v>737</v>
      </c>
      <c r="I1672" t="s">
        <v>42</v>
      </c>
      <c r="J1672" t="s">
        <v>208</v>
      </c>
      <c r="K1672" t="s">
        <v>348</v>
      </c>
      <c r="L1672" t="s">
        <v>606</v>
      </c>
      <c r="M1672">
        <v>0</v>
      </c>
      <c r="N1672">
        <v>0.04</v>
      </c>
      <c r="O1672" t="s">
        <v>927</v>
      </c>
    </row>
    <row r="1673" spans="1:15" hidden="1" x14ac:dyDescent="0.35">
      <c r="A1673" t="s">
        <v>925</v>
      </c>
      <c r="B1673" t="s">
        <v>574</v>
      </c>
      <c r="C1673" t="s">
        <v>573</v>
      </c>
      <c r="D1673" t="s">
        <v>728</v>
      </c>
      <c r="E1673" t="s">
        <v>618</v>
      </c>
      <c r="F1673" t="s">
        <v>596</v>
      </c>
      <c r="G1673" t="s">
        <v>729</v>
      </c>
      <c r="H1673" t="s">
        <v>738</v>
      </c>
      <c r="I1673" t="s">
        <v>8</v>
      </c>
      <c r="J1673" t="s">
        <v>178</v>
      </c>
      <c r="K1673" t="s">
        <v>348</v>
      </c>
      <c r="L1673" t="s">
        <v>606</v>
      </c>
      <c r="M1673">
        <v>0</v>
      </c>
      <c r="N1673">
        <v>0.04</v>
      </c>
      <c r="O1673" t="s">
        <v>927</v>
      </c>
    </row>
    <row r="1674" spans="1:15" hidden="1" x14ac:dyDescent="0.35">
      <c r="A1674" t="s">
        <v>925</v>
      </c>
      <c r="B1674" t="s">
        <v>574</v>
      </c>
      <c r="C1674" t="s">
        <v>573</v>
      </c>
      <c r="D1674" t="s">
        <v>728</v>
      </c>
      <c r="E1674" t="s">
        <v>618</v>
      </c>
      <c r="F1674" t="s">
        <v>596</v>
      </c>
      <c r="G1674" t="s">
        <v>729</v>
      </c>
      <c r="H1674" t="s">
        <v>739</v>
      </c>
      <c r="I1674" t="s">
        <v>43</v>
      </c>
      <c r="J1674" t="s">
        <v>209</v>
      </c>
      <c r="K1674" t="s">
        <v>349</v>
      </c>
      <c r="L1674" t="s">
        <v>607</v>
      </c>
      <c r="M1674">
        <v>0.1</v>
      </c>
      <c r="N1674">
        <v>1.6</v>
      </c>
      <c r="O1674" t="s">
        <v>927</v>
      </c>
    </row>
    <row r="1675" spans="1:15" hidden="1" x14ac:dyDescent="0.35">
      <c r="A1675" t="s">
        <v>925</v>
      </c>
      <c r="B1675" t="s">
        <v>574</v>
      </c>
      <c r="C1675" t="s">
        <v>573</v>
      </c>
      <c r="D1675" t="s">
        <v>728</v>
      </c>
      <c r="E1675" t="s">
        <v>618</v>
      </c>
      <c r="F1675" t="s">
        <v>596</v>
      </c>
      <c r="G1675" t="s">
        <v>729</v>
      </c>
      <c r="H1675" t="s">
        <v>740</v>
      </c>
      <c r="I1675" t="s">
        <v>44</v>
      </c>
      <c r="J1675" t="s">
        <v>609</v>
      </c>
      <c r="K1675" t="s">
        <v>348</v>
      </c>
      <c r="L1675" t="s">
        <v>606</v>
      </c>
      <c r="M1675">
        <v>0</v>
      </c>
      <c r="N1675">
        <v>0.04</v>
      </c>
      <c r="O1675" t="s">
        <v>927</v>
      </c>
    </row>
    <row r="1676" spans="1:15" hidden="1" x14ac:dyDescent="0.35">
      <c r="A1676" t="s">
        <v>925</v>
      </c>
      <c r="B1676" t="s">
        <v>574</v>
      </c>
      <c r="C1676" t="s">
        <v>573</v>
      </c>
      <c r="D1676" t="s">
        <v>728</v>
      </c>
      <c r="E1676" t="s">
        <v>618</v>
      </c>
      <c r="F1676" t="s">
        <v>596</v>
      </c>
      <c r="G1676" t="s">
        <v>729</v>
      </c>
      <c r="H1676" t="s">
        <v>742</v>
      </c>
      <c r="I1676" t="s">
        <v>45</v>
      </c>
      <c r="J1676" t="s">
        <v>210</v>
      </c>
      <c r="K1676" t="s">
        <v>348</v>
      </c>
      <c r="L1676" t="s">
        <v>606</v>
      </c>
      <c r="M1676">
        <v>0</v>
      </c>
      <c r="N1676">
        <v>0.04</v>
      </c>
      <c r="O1676" t="s">
        <v>927</v>
      </c>
    </row>
    <row r="1677" spans="1:15" hidden="1" x14ac:dyDescent="0.35">
      <c r="A1677" t="s">
        <v>925</v>
      </c>
      <c r="B1677" t="s">
        <v>574</v>
      </c>
      <c r="C1677" t="s">
        <v>573</v>
      </c>
      <c r="D1677" t="s">
        <v>728</v>
      </c>
      <c r="E1677" t="s">
        <v>618</v>
      </c>
      <c r="F1677" t="s">
        <v>596</v>
      </c>
      <c r="G1677" t="s">
        <v>729</v>
      </c>
      <c r="H1677" t="s">
        <v>743</v>
      </c>
      <c r="I1677" t="s">
        <v>402</v>
      </c>
      <c r="J1677" t="s">
        <v>225</v>
      </c>
      <c r="K1677" t="s">
        <v>348</v>
      </c>
      <c r="L1677" t="s">
        <v>606</v>
      </c>
      <c r="M1677">
        <v>0</v>
      </c>
      <c r="N1677">
        <v>1.6</v>
      </c>
      <c r="O1677" t="s">
        <v>927</v>
      </c>
    </row>
    <row r="1678" spans="1:15" hidden="1" x14ac:dyDescent="0.35">
      <c r="A1678" t="s">
        <v>925</v>
      </c>
      <c r="B1678" t="s">
        <v>574</v>
      </c>
      <c r="C1678" t="s">
        <v>573</v>
      </c>
      <c r="D1678" t="s">
        <v>728</v>
      </c>
      <c r="E1678" t="s">
        <v>618</v>
      </c>
      <c r="F1678" t="s">
        <v>596</v>
      </c>
      <c r="G1678" t="s">
        <v>729</v>
      </c>
      <c r="H1678" t="s">
        <v>744</v>
      </c>
      <c r="I1678" t="s">
        <v>47</v>
      </c>
      <c r="J1678" t="s">
        <v>212</v>
      </c>
      <c r="K1678" t="s">
        <v>348</v>
      </c>
      <c r="L1678" t="s">
        <v>606</v>
      </c>
      <c r="M1678">
        <v>0</v>
      </c>
      <c r="N1678">
        <v>0.4</v>
      </c>
      <c r="O1678" t="s">
        <v>927</v>
      </c>
    </row>
    <row r="1679" spans="1:15" hidden="1" x14ac:dyDescent="0.35">
      <c r="A1679" t="s">
        <v>925</v>
      </c>
      <c r="B1679" t="s">
        <v>574</v>
      </c>
      <c r="C1679" t="s">
        <v>573</v>
      </c>
      <c r="D1679" t="s">
        <v>728</v>
      </c>
      <c r="E1679" t="s">
        <v>618</v>
      </c>
      <c r="F1679" t="s">
        <v>596</v>
      </c>
      <c r="G1679" t="s">
        <v>729</v>
      </c>
      <c r="H1679" t="s">
        <v>745</v>
      </c>
      <c r="I1679" t="s">
        <v>36</v>
      </c>
      <c r="J1679" t="s">
        <v>203</v>
      </c>
      <c r="K1679" t="s">
        <v>348</v>
      </c>
      <c r="L1679" t="s">
        <v>606</v>
      </c>
      <c r="M1679">
        <v>0</v>
      </c>
      <c r="N1679">
        <v>0.32</v>
      </c>
      <c r="O1679" t="s">
        <v>927</v>
      </c>
    </row>
    <row r="1680" spans="1:15" hidden="1" x14ac:dyDescent="0.35">
      <c r="A1680" t="s">
        <v>925</v>
      </c>
      <c r="B1680" t="s">
        <v>574</v>
      </c>
      <c r="C1680" t="s">
        <v>573</v>
      </c>
      <c r="D1680" t="s">
        <v>728</v>
      </c>
      <c r="E1680" t="s">
        <v>618</v>
      </c>
      <c r="F1680" t="s">
        <v>597</v>
      </c>
      <c r="G1680" t="s">
        <v>731</v>
      </c>
      <c r="H1680" t="s">
        <v>746</v>
      </c>
      <c r="I1680" t="s">
        <v>167</v>
      </c>
      <c r="J1680" t="s">
        <v>336</v>
      </c>
      <c r="K1680" t="s">
        <v>348</v>
      </c>
      <c r="L1680" t="s">
        <v>606</v>
      </c>
      <c r="M1680">
        <v>0</v>
      </c>
      <c r="N1680">
        <v>8.199999999999999E-3</v>
      </c>
      <c r="O1680" t="s">
        <v>927</v>
      </c>
    </row>
    <row r="1681" spans="1:15" hidden="1" x14ac:dyDescent="0.35">
      <c r="A1681" t="s">
        <v>925</v>
      </c>
      <c r="B1681" t="s">
        <v>574</v>
      </c>
      <c r="C1681" t="s">
        <v>573</v>
      </c>
      <c r="D1681" t="s">
        <v>728</v>
      </c>
      <c r="E1681" t="s">
        <v>618</v>
      </c>
      <c r="F1681" t="s">
        <v>597</v>
      </c>
      <c r="G1681" t="s">
        <v>731</v>
      </c>
      <c r="H1681" t="s">
        <v>747</v>
      </c>
      <c r="I1681" t="s">
        <v>72</v>
      </c>
      <c r="J1681" t="s">
        <v>234</v>
      </c>
      <c r="K1681" t="s">
        <v>348</v>
      </c>
      <c r="L1681" t="s">
        <v>606</v>
      </c>
      <c r="M1681">
        <v>0</v>
      </c>
      <c r="N1681">
        <v>0.02</v>
      </c>
      <c r="O1681" t="s">
        <v>927</v>
      </c>
    </row>
    <row r="1682" spans="1:15" hidden="1" x14ac:dyDescent="0.35">
      <c r="A1682" t="s">
        <v>925</v>
      </c>
      <c r="B1682" t="s">
        <v>574</v>
      </c>
      <c r="C1682" t="s">
        <v>573</v>
      </c>
      <c r="D1682" t="s">
        <v>728</v>
      </c>
      <c r="E1682" t="s">
        <v>618</v>
      </c>
      <c r="F1682" t="s">
        <v>596</v>
      </c>
      <c r="G1682" t="s">
        <v>729</v>
      </c>
      <c r="H1682" t="s">
        <v>748</v>
      </c>
      <c r="I1682" t="s">
        <v>48</v>
      </c>
      <c r="J1682" t="s">
        <v>213</v>
      </c>
      <c r="K1682" t="s">
        <v>348</v>
      </c>
      <c r="L1682" t="s">
        <v>606</v>
      </c>
      <c r="M1682">
        <v>0</v>
      </c>
      <c r="N1682">
        <v>0.4</v>
      </c>
      <c r="O1682" t="s">
        <v>927</v>
      </c>
    </row>
    <row r="1683" spans="1:15" hidden="1" x14ac:dyDescent="0.35">
      <c r="A1683" t="s">
        <v>925</v>
      </c>
      <c r="B1683" t="s">
        <v>574</v>
      </c>
      <c r="C1683" t="s">
        <v>573</v>
      </c>
      <c r="D1683" t="s">
        <v>728</v>
      </c>
      <c r="E1683" t="s">
        <v>618</v>
      </c>
      <c r="F1683" t="s">
        <v>596</v>
      </c>
      <c r="G1683" t="s">
        <v>729</v>
      </c>
      <c r="H1683" t="s">
        <v>749</v>
      </c>
      <c r="I1683" t="s">
        <v>49</v>
      </c>
      <c r="J1683" t="s">
        <v>709</v>
      </c>
      <c r="K1683" t="s">
        <v>348</v>
      </c>
      <c r="L1683" t="s">
        <v>606</v>
      </c>
      <c r="M1683">
        <v>0</v>
      </c>
      <c r="N1683">
        <v>0.04</v>
      </c>
      <c r="O1683" t="s">
        <v>927</v>
      </c>
    </row>
    <row r="1684" spans="1:15" hidden="1" x14ac:dyDescent="0.35">
      <c r="A1684" t="s">
        <v>925</v>
      </c>
      <c r="B1684" t="s">
        <v>574</v>
      </c>
      <c r="C1684" t="s">
        <v>573</v>
      </c>
      <c r="D1684" t="s">
        <v>728</v>
      </c>
      <c r="E1684" t="s">
        <v>618</v>
      </c>
      <c r="F1684" t="s">
        <v>597</v>
      </c>
      <c r="G1684" t="s">
        <v>731</v>
      </c>
      <c r="H1684" t="s">
        <v>750</v>
      </c>
      <c r="I1684" t="s">
        <v>110</v>
      </c>
      <c r="J1684" t="s">
        <v>274</v>
      </c>
      <c r="K1684" t="s">
        <v>348</v>
      </c>
      <c r="L1684" t="s">
        <v>606</v>
      </c>
      <c r="M1684">
        <v>0</v>
      </c>
      <c r="N1684">
        <v>2.1999999999999999E-2</v>
      </c>
      <c r="O1684" t="s">
        <v>927</v>
      </c>
    </row>
    <row r="1685" spans="1:15" hidden="1" x14ac:dyDescent="0.35">
      <c r="A1685" t="s">
        <v>925</v>
      </c>
      <c r="B1685" t="s">
        <v>574</v>
      </c>
      <c r="C1685" t="s">
        <v>573</v>
      </c>
      <c r="D1685" t="s">
        <v>728</v>
      </c>
      <c r="E1685" t="s">
        <v>618</v>
      </c>
      <c r="F1685" t="s">
        <v>597</v>
      </c>
      <c r="G1685" t="s">
        <v>731</v>
      </c>
      <c r="H1685" t="s">
        <v>751</v>
      </c>
      <c r="I1685" t="s">
        <v>73</v>
      </c>
      <c r="J1685" t="s">
        <v>235</v>
      </c>
      <c r="K1685" t="s">
        <v>348</v>
      </c>
      <c r="L1685" t="s">
        <v>606</v>
      </c>
      <c r="M1685">
        <v>0</v>
      </c>
      <c r="N1685">
        <v>6.7000000000000002E-3</v>
      </c>
      <c r="O1685" t="s">
        <v>927</v>
      </c>
    </row>
    <row r="1686" spans="1:15" hidden="1" x14ac:dyDescent="0.35">
      <c r="A1686" t="s">
        <v>925</v>
      </c>
      <c r="B1686" t="s">
        <v>574</v>
      </c>
      <c r="C1686" t="s">
        <v>573</v>
      </c>
      <c r="D1686" t="s">
        <v>728</v>
      </c>
      <c r="E1686" t="s">
        <v>618</v>
      </c>
      <c r="F1686" t="s">
        <v>597</v>
      </c>
      <c r="G1686" t="s">
        <v>731</v>
      </c>
      <c r="H1686" t="s">
        <v>752</v>
      </c>
      <c r="I1686" t="s">
        <v>168</v>
      </c>
      <c r="J1686" t="s">
        <v>337</v>
      </c>
      <c r="K1686" t="s">
        <v>348</v>
      </c>
      <c r="L1686" t="s">
        <v>606</v>
      </c>
      <c r="M1686">
        <v>0</v>
      </c>
      <c r="N1686">
        <v>2.1000000000000001E-2</v>
      </c>
      <c r="O1686" t="s">
        <v>927</v>
      </c>
    </row>
    <row r="1687" spans="1:15" hidden="1" x14ac:dyDescent="0.35">
      <c r="A1687" t="s">
        <v>925</v>
      </c>
      <c r="B1687" t="s">
        <v>574</v>
      </c>
      <c r="C1687" t="s">
        <v>573</v>
      </c>
      <c r="D1687" t="s">
        <v>728</v>
      </c>
      <c r="E1687" t="s">
        <v>618</v>
      </c>
      <c r="F1687" t="s">
        <v>597</v>
      </c>
      <c r="G1687" t="s">
        <v>731</v>
      </c>
      <c r="H1687" t="s">
        <v>753</v>
      </c>
      <c r="I1687" t="s">
        <v>140</v>
      </c>
      <c r="J1687" t="s">
        <v>306</v>
      </c>
      <c r="K1687" t="s">
        <v>348</v>
      </c>
      <c r="L1687" t="s">
        <v>606</v>
      </c>
      <c r="M1687">
        <v>0</v>
      </c>
      <c r="N1687">
        <v>3.6999999999999998E-2</v>
      </c>
      <c r="O1687" t="s">
        <v>927</v>
      </c>
    </row>
    <row r="1688" spans="1:15" hidden="1" x14ac:dyDescent="0.35">
      <c r="A1688" t="s">
        <v>925</v>
      </c>
      <c r="B1688" t="s">
        <v>574</v>
      </c>
      <c r="C1688" t="s">
        <v>573</v>
      </c>
      <c r="D1688" t="s">
        <v>728</v>
      </c>
      <c r="E1688" t="s">
        <v>618</v>
      </c>
      <c r="F1688" t="s">
        <v>597</v>
      </c>
      <c r="G1688" t="s">
        <v>731</v>
      </c>
      <c r="H1688" t="s">
        <v>754</v>
      </c>
      <c r="I1688" t="s">
        <v>93</v>
      </c>
      <c r="J1688" t="s">
        <v>256</v>
      </c>
      <c r="K1688" t="s">
        <v>348</v>
      </c>
      <c r="L1688" t="s">
        <v>606</v>
      </c>
      <c r="M1688">
        <v>0</v>
      </c>
      <c r="N1688">
        <v>8.0999999999999996E-3</v>
      </c>
      <c r="O1688" t="s">
        <v>927</v>
      </c>
    </row>
    <row r="1689" spans="1:15" hidden="1" x14ac:dyDescent="0.35">
      <c r="A1689" t="s">
        <v>925</v>
      </c>
      <c r="B1689" t="s">
        <v>574</v>
      </c>
      <c r="C1689" t="s">
        <v>573</v>
      </c>
      <c r="D1689" t="s">
        <v>728</v>
      </c>
      <c r="E1689" t="s">
        <v>618</v>
      </c>
      <c r="F1689" t="s">
        <v>596</v>
      </c>
      <c r="G1689" t="s">
        <v>729</v>
      </c>
      <c r="H1689" t="s">
        <v>755</v>
      </c>
      <c r="I1689" t="s">
        <v>12</v>
      </c>
      <c r="J1689" t="s">
        <v>182</v>
      </c>
      <c r="K1689" t="s">
        <v>348</v>
      </c>
      <c r="L1689" t="s">
        <v>606</v>
      </c>
      <c r="M1689">
        <v>0</v>
      </c>
      <c r="N1689">
        <v>0.02</v>
      </c>
      <c r="O1689" t="s">
        <v>927</v>
      </c>
    </row>
    <row r="1690" spans="1:15" hidden="1" x14ac:dyDescent="0.35">
      <c r="A1690" t="s">
        <v>925</v>
      </c>
      <c r="B1690" t="s">
        <v>574</v>
      </c>
      <c r="C1690" t="s">
        <v>573</v>
      </c>
      <c r="D1690" t="s">
        <v>728</v>
      </c>
      <c r="E1690" t="s">
        <v>618</v>
      </c>
      <c r="F1690" t="s">
        <v>596</v>
      </c>
      <c r="G1690" t="s">
        <v>729</v>
      </c>
      <c r="H1690" t="s">
        <v>756</v>
      </c>
      <c r="I1690" t="s">
        <v>50</v>
      </c>
      <c r="J1690" t="s">
        <v>601</v>
      </c>
      <c r="K1690" t="s">
        <v>349</v>
      </c>
      <c r="L1690" t="s">
        <v>607</v>
      </c>
      <c r="M1690">
        <v>0.11</v>
      </c>
      <c r="N1690">
        <v>0.04</v>
      </c>
      <c r="O1690" t="s">
        <v>927</v>
      </c>
    </row>
    <row r="1691" spans="1:15" hidden="1" x14ac:dyDescent="0.35">
      <c r="A1691" t="s">
        <v>925</v>
      </c>
      <c r="B1691" t="s">
        <v>574</v>
      </c>
      <c r="C1691" t="s">
        <v>573</v>
      </c>
      <c r="D1691" t="s">
        <v>728</v>
      </c>
      <c r="E1691" t="s">
        <v>618</v>
      </c>
      <c r="F1691" t="s">
        <v>597</v>
      </c>
      <c r="G1691" t="s">
        <v>731</v>
      </c>
      <c r="H1691" t="s">
        <v>757</v>
      </c>
      <c r="I1691" t="s">
        <v>105</v>
      </c>
      <c r="J1691" t="s">
        <v>268</v>
      </c>
      <c r="K1691" t="s">
        <v>348</v>
      </c>
      <c r="L1691" t="s">
        <v>606</v>
      </c>
      <c r="M1691">
        <v>0</v>
      </c>
      <c r="N1691">
        <v>0.11600000000000001</v>
      </c>
      <c r="O1691" t="s">
        <v>927</v>
      </c>
    </row>
    <row r="1692" spans="1:15" hidden="1" x14ac:dyDescent="0.35">
      <c r="A1692" t="s">
        <v>925</v>
      </c>
      <c r="B1692" t="s">
        <v>574</v>
      </c>
      <c r="C1692" t="s">
        <v>573</v>
      </c>
      <c r="D1692" t="s">
        <v>728</v>
      </c>
      <c r="E1692" t="s">
        <v>618</v>
      </c>
      <c r="F1692" t="s">
        <v>597</v>
      </c>
      <c r="G1692" t="s">
        <v>731</v>
      </c>
      <c r="H1692" t="s">
        <v>758</v>
      </c>
      <c r="I1692" t="s">
        <v>125</v>
      </c>
      <c r="J1692" t="s">
        <v>289</v>
      </c>
      <c r="K1692" t="s">
        <v>348</v>
      </c>
      <c r="L1692" t="s">
        <v>606</v>
      </c>
      <c r="M1692">
        <v>0</v>
      </c>
      <c r="N1692">
        <v>1.2999999999999999E-2</v>
      </c>
      <c r="O1692" t="s">
        <v>927</v>
      </c>
    </row>
    <row r="1693" spans="1:15" hidden="1" x14ac:dyDescent="0.35">
      <c r="A1693" t="s">
        <v>925</v>
      </c>
      <c r="B1693" t="s">
        <v>574</v>
      </c>
      <c r="C1693" t="s">
        <v>573</v>
      </c>
      <c r="D1693" t="s">
        <v>728</v>
      </c>
      <c r="E1693" t="s">
        <v>618</v>
      </c>
      <c r="F1693" t="s">
        <v>597</v>
      </c>
      <c r="G1693" t="s">
        <v>731</v>
      </c>
      <c r="H1693" t="s">
        <v>759</v>
      </c>
      <c r="I1693" t="s">
        <v>28</v>
      </c>
      <c r="J1693" t="s">
        <v>196</v>
      </c>
      <c r="K1693" t="s">
        <v>349</v>
      </c>
      <c r="M1693">
        <v>7.485E-2</v>
      </c>
      <c r="N1693">
        <v>1.9E-2</v>
      </c>
      <c r="O1693" t="s">
        <v>927</v>
      </c>
    </row>
    <row r="1694" spans="1:15" hidden="1" x14ac:dyDescent="0.35">
      <c r="A1694" t="s">
        <v>925</v>
      </c>
      <c r="B1694" t="s">
        <v>574</v>
      </c>
      <c r="C1694" t="s">
        <v>573</v>
      </c>
      <c r="D1694" t="s">
        <v>728</v>
      </c>
      <c r="E1694" t="s">
        <v>618</v>
      </c>
      <c r="F1694" t="s">
        <v>596</v>
      </c>
      <c r="G1694" t="s">
        <v>729</v>
      </c>
      <c r="H1694" t="s">
        <v>760</v>
      </c>
      <c r="I1694" t="s">
        <v>69</v>
      </c>
      <c r="J1694" t="s">
        <v>761</v>
      </c>
      <c r="K1694" t="s">
        <v>348</v>
      </c>
      <c r="L1694" t="s">
        <v>606</v>
      </c>
      <c r="M1694">
        <v>0</v>
      </c>
      <c r="N1694">
        <v>0.04</v>
      </c>
      <c r="O1694" t="s">
        <v>927</v>
      </c>
    </row>
    <row r="1695" spans="1:15" hidden="1" x14ac:dyDescent="0.35">
      <c r="A1695" t="s">
        <v>925</v>
      </c>
      <c r="B1695" t="s">
        <v>574</v>
      </c>
      <c r="C1695" t="s">
        <v>573</v>
      </c>
      <c r="D1695" t="s">
        <v>728</v>
      </c>
      <c r="E1695" t="s">
        <v>618</v>
      </c>
      <c r="F1695" t="s">
        <v>596</v>
      </c>
      <c r="G1695" t="s">
        <v>729</v>
      </c>
      <c r="H1695" t="s">
        <v>762</v>
      </c>
      <c r="I1695" t="s">
        <v>13</v>
      </c>
      <c r="J1695" t="s">
        <v>183</v>
      </c>
      <c r="K1695" t="s">
        <v>349</v>
      </c>
      <c r="M1695">
        <v>0.05</v>
      </c>
      <c r="N1695">
        <v>0.02</v>
      </c>
      <c r="O1695" t="s">
        <v>927</v>
      </c>
    </row>
    <row r="1696" spans="1:15" hidden="1" x14ac:dyDescent="0.35">
      <c r="A1696" t="s">
        <v>925</v>
      </c>
      <c r="B1696" t="s">
        <v>574</v>
      </c>
      <c r="C1696" t="s">
        <v>573</v>
      </c>
      <c r="D1696" t="s">
        <v>728</v>
      </c>
      <c r="E1696" t="s">
        <v>618</v>
      </c>
      <c r="F1696" t="s">
        <v>596</v>
      </c>
      <c r="G1696" t="s">
        <v>729</v>
      </c>
      <c r="H1696" t="s">
        <v>763</v>
      </c>
      <c r="I1696" t="s">
        <v>51</v>
      </c>
      <c r="J1696" t="s">
        <v>214</v>
      </c>
      <c r="K1696" t="s">
        <v>348</v>
      </c>
      <c r="L1696" t="s">
        <v>606</v>
      </c>
      <c r="M1696">
        <v>0</v>
      </c>
      <c r="N1696">
        <v>0.08</v>
      </c>
      <c r="O1696" t="s">
        <v>927</v>
      </c>
    </row>
    <row r="1697" spans="1:15" hidden="1" x14ac:dyDescent="0.35">
      <c r="A1697" t="s">
        <v>925</v>
      </c>
      <c r="B1697" t="s">
        <v>574</v>
      </c>
      <c r="C1697" t="s">
        <v>573</v>
      </c>
      <c r="D1697" t="s">
        <v>728</v>
      </c>
      <c r="E1697" t="s">
        <v>618</v>
      </c>
      <c r="F1697" t="s">
        <v>597</v>
      </c>
      <c r="G1697" t="s">
        <v>731</v>
      </c>
      <c r="H1697" t="s">
        <v>764</v>
      </c>
      <c r="I1697" t="s">
        <v>151</v>
      </c>
      <c r="J1697" t="s">
        <v>319</v>
      </c>
      <c r="K1697" t="s">
        <v>348</v>
      </c>
      <c r="L1697" t="s">
        <v>606</v>
      </c>
      <c r="M1697">
        <v>0</v>
      </c>
      <c r="N1697">
        <v>4.3999999999999997E-2</v>
      </c>
      <c r="O1697" t="s">
        <v>927</v>
      </c>
    </row>
    <row r="1698" spans="1:15" hidden="1" x14ac:dyDescent="0.35">
      <c r="A1698" t="s">
        <v>925</v>
      </c>
      <c r="B1698" t="s">
        <v>574</v>
      </c>
      <c r="C1698" t="s">
        <v>573</v>
      </c>
      <c r="D1698" t="s">
        <v>728</v>
      </c>
      <c r="E1698" t="s">
        <v>618</v>
      </c>
      <c r="F1698" t="s">
        <v>597</v>
      </c>
      <c r="G1698" t="s">
        <v>731</v>
      </c>
      <c r="H1698" t="s">
        <v>765</v>
      </c>
      <c r="I1698" t="s">
        <v>111</v>
      </c>
      <c r="J1698" t="s">
        <v>275</v>
      </c>
      <c r="K1698" t="s">
        <v>348</v>
      </c>
      <c r="L1698" t="s">
        <v>606</v>
      </c>
      <c r="M1698">
        <v>0</v>
      </c>
      <c r="N1698">
        <v>0.114</v>
      </c>
      <c r="O1698" t="s">
        <v>927</v>
      </c>
    </row>
    <row r="1699" spans="1:15" hidden="1" x14ac:dyDescent="0.35">
      <c r="A1699" t="s">
        <v>925</v>
      </c>
      <c r="B1699" t="s">
        <v>574</v>
      </c>
      <c r="C1699" t="s">
        <v>573</v>
      </c>
      <c r="D1699" t="s">
        <v>728</v>
      </c>
      <c r="E1699" t="s">
        <v>618</v>
      </c>
      <c r="F1699" t="s">
        <v>596</v>
      </c>
      <c r="G1699" t="s">
        <v>729</v>
      </c>
      <c r="H1699" t="s">
        <v>766</v>
      </c>
      <c r="I1699" t="s">
        <v>52</v>
      </c>
      <c r="J1699" t="s">
        <v>215</v>
      </c>
      <c r="K1699" t="s">
        <v>349</v>
      </c>
      <c r="L1699" t="s">
        <v>607</v>
      </c>
      <c r="M1699">
        <v>2.8</v>
      </c>
      <c r="N1699">
        <v>4.8</v>
      </c>
      <c r="O1699" t="s">
        <v>927</v>
      </c>
    </row>
    <row r="1700" spans="1:15" hidden="1" x14ac:dyDescent="0.35">
      <c r="A1700" t="s">
        <v>925</v>
      </c>
      <c r="B1700" t="s">
        <v>574</v>
      </c>
      <c r="C1700" t="s">
        <v>573</v>
      </c>
      <c r="D1700" t="s">
        <v>728</v>
      </c>
      <c r="E1700" t="s">
        <v>618</v>
      </c>
      <c r="F1700" t="s">
        <v>596</v>
      </c>
      <c r="G1700" t="s">
        <v>729</v>
      </c>
      <c r="H1700" t="s">
        <v>767</v>
      </c>
      <c r="I1700" t="s">
        <v>39</v>
      </c>
      <c r="J1700" t="s">
        <v>205</v>
      </c>
      <c r="K1700" t="s">
        <v>348</v>
      </c>
      <c r="L1700" t="s">
        <v>606</v>
      </c>
      <c r="M1700">
        <v>0</v>
      </c>
      <c r="N1700">
        <v>3.4</v>
      </c>
      <c r="O1700" t="s">
        <v>927</v>
      </c>
    </row>
    <row r="1701" spans="1:15" hidden="1" x14ac:dyDescent="0.35">
      <c r="A1701" t="s">
        <v>925</v>
      </c>
      <c r="B1701" t="s">
        <v>574</v>
      </c>
      <c r="C1701" t="s">
        <v>573</v>
      </c>
      <c r="D1701" t="s">
        <v>728</v>
      </c>
      <c r="E1701" t="s">
        <v>618</v>
      </c>
      <c r="F1701" t="s">
        <v>596</v>
      </c>
      <c r="G1701" t="s">
        <v>729</v>
      </c>
      <c r="H1701" t="s">
        <v>769</v>
      </c>
      <c r="I1701" t="s">
        <v>10</v>
      </c>
      <c r="J1701" t="s">
        <v>180</v>
      </c>
      <c r="K1701" t="s">
        <v>348</v>
      </c>
      <c r="L1701" t="s">
        <v>606</v>
      </c>
      <c r="M1701">
        <v>0</v>
      </c>
      <c r="N1701">
        <v>0.16</v>
      </c>
      <c r="O1701" t="s">
        <v>927</v>
      </c>
    </row>
    <row r="1702" spans="1:15" hidden="1" x14ac:dyDescent="0.35">
      <c r="A1702" t="s">
        <v>925</v>
      </c>
      <c r="B1702" t="s">
        <v>574</v>
      </c>
      <c r="C1702" t="s">
        <v>573</v>
      </c>
      <c r="D1702" t="s">
        <v>728</v>
      </c>
      <c r="E1702" t="s">
        <v>618</v>
      </c>
      <c r="F1702" t="s">
        <v>597</v>
      </c>
      <c r="G1702" t="s">
        <v>731</v>
      </c>
      <c r="H1702" t="s">
        <v>770</v>
      </c>
      <c r="I1702" t="s">
        <v>74</v>
      </c>
      <c r="J1702" t="s">
        <v>236</v>
      </c>
      <c r="K1702" t="s">
        <v>349</v>
      </c>
      <c r="M1702">
        <v>9.7999999999999997E-4</v>
      </c>
      <c r="N1702">
        <v>1.7999999999999999E-2</v>
      </c>
      <c r="O1702" t="s">
        <v>927</v>
      </c>
    </row>
    <row r="1703" spans="1:15" hidden="1" x14ac:dyDescent="0.35">
      <c r="A1703" t="s">
        <v>925</v>
      </c>
      <c r="B1703" t="s">
        <v>574</v>
      </c>
      <c r="C1703" t="s">
        <v>573</v>
      </c>
      <c r="D1703" t="s">
        <v>728</v>
      </c>
      <c r="E1703" t="s">
        <v>618</v>
      </c>
      <c r="F1703" t="s">
        <v>597</v>
      </c>
      <c r="G1703" t="s">
        <v>731</v>
      </c>
      <c r="H1703" t="s">
        <v>771</v>
      </c>
      <c r="I1703" t="s">
        <v>75</v>
      </c>
      <c r="J1703" t="s">
        <v>237</v>
      </c>
      <c r="K1703" t="s">
        <v>349</v>
      </c>
      <c r="L1703" t="s">
        <v>607</v>
      </c>
      <c r="M1703">
        <v>1.8100000000000002E-2</v>
      </c>
      <c r="N1703">
        <v>9.0999999999999998E-2</v>
      </c>
      <c r="O1703" t="s">
        <v>927</v>
      </c>
    </row>
    <row r="1704" spans="1:15" hidden="1" x14ac:dyDescent="0.35">
      <c r="A1704" t="s">
        <v>925</v>
      </c>
      <c r="B1704" t="s">
        <v>574</v>
      </c>
      <c r="C1704" t="s">
        <v>573</v>
      </c>
      <c r="D1704" t="s">
        <v>728</v>
      </c>
      <c r="E1704" t="s">
        <v>618</v>
      </c>
      <c r="F1704" t="s">
        <v>596</v>
      </c>
      <c r="G1704" t="s">
        <v>729</v>
      </c>
      <c r="H1704" t="s">
        <v>772</v>
      </c>
      <c r="I1704" t="s">
        <v>54</v>
      </c>
      <c r="J1704" t="s">
        <v>217</v>
      </c>
      <c r="K1704" t="s">
        <v>348</v>
      </c>
      <c r="L1704" t="s">
        <v>606</v>
      </c>
      <c r="M1704">
        <v>0</v>
      </c>
      <c r="N1704">
        <v>0.08</v>
      </c>
      <c r="O1704" t="s">
        <v>927</v>
      </c>
    </row>
    <row r="1705" spans="1:15" hidden="1" x14ac:dyDescent="0.35">
      <c r="A1705" t="s">
        <v>925</v>
      </c>
      <c r="B1705" t="s">
        <v>574</v>
      </c>
      <c r="C1705" t="s">
        <v>573</v>
      </c>
      <c r="D1705" t="s">
        <v>728</v>
      </c>
      <c r="E1705" t="s">
        <v>618</v>
      </c>
      <c r="F1705" t="s">
        <v>597</v>
      </c>
      <c r="G1705" t="s">
        <v>731</v>
      </c>
      <c r="H1705" t="s">
        <v>773</v>
      </c>
      <c r="I1705" t="s">
        <v>76</v>
      </c>
      <c r="J1705" t="s">
        <v>238</v>
      </c>
      <c r="K1705" t="s">
        <v>348</v>
      </c>
      <c r="L1705" t="s">
        <v>606</v>
      </c>
      <c r="M1705">
        <v>0</v>
      </c>
      <c r="N1705">
        <v>1.0999999999999999E-2</v>
      </c>
      <c r="O1705" t="s">
        <v>927</v>
      </c>
    </row>
    <row r="1706" spans="1:15" hidden="1" x14ac:dyDescent="0.35">
      <c r="A1706" t="s">
        <v>925</v>
      </c>
      <c r="B1706" t="s">
        <v>574</v>
      </c>
      <c r="C1706" t="s">
        <v>573</v>
      </c>
      <c r="D1706" t="s">
        <v>728</v>
      </c>
      <c r="E1706" t="s">
        <v>618</v>
      </c>
      <c r="F1706" t="s">
        <v>596</v>
      </c>
      <c r="G1706" t="s">
        <v>729</v>
      </c>
      <c r="H1706" t="s">
        <v>774</v>
      </c>
      <c r="I1706" t="s">
        <v>29</v>
      </c>
      <c r="J1706" t="s">
        <v>197</v>
      </c>
      <c r="K1706" t="s">
        <v>348</v>
      </c>
      <c r="L1706" t="s">
        <v>606</v>
      </c>
      <c r="M1706">
        <v>0</v>
      </c>
      <c r="N1706">
        <v>0.06</v>
      </c>
      <c r="O1706" t="s">
        <v>927</v>
      </c>
    </row>
    <row r="1707" spans="1:15" hidden="1" x14ac:dyDescent="0.35">
      <c r="A1707" t="s">
        <v>925</v>
      </c>
      <c r="B1707" t="s">
        <v>574</v>
      </c>
      <c r="C1707" t="s">
        <v>573</v>
      </c>
      <c r="D1707" t="s">
        <v>728</v>
      </c>
      <c r="E1707" t="s">
        <v>618</v>
      </c>
      <c r="F1707" t="s">
        <v>596</v>
      </c>
      <c r="G1707" t="s">
        <v>729</v>
      </c>
      <c r="H1707" t="s">
        <v>775</v>
      </c>
      <c r="I1707" t="s">
        <v>173</v>
      </c>
      <c r="J1707" t="s">
        <v>341</v>
      </c>
      <c r="K1707" t="s">
        <v>348</v>
      </c>
      <c r="L1707" t="s">
        <v>606</v>
      </c>
      <c r="M1707">
        <v>0</v>
      </c>
      <c r="N1707">
        <v>0.02</v>
      </c>
      <c r="O1707" t="s">
        <v>927</v>
      </c>
    </row>
    <row r="1708" spans="1:15" hidden="1" x14ac:dyDescent="0.35">
      <c r="A1708" t="s">
        <v>925</v>
      </c>
      <c r="B1708" t="s">
        <v>574</v>
      </c>
      <c r="C1708" t="s">
        <v>573</v>
      </c>
      <c r="D1708" t="s">
        <v>728</v>
      </c>
      <c r="E1708" t="s">
        <v>618</v>
      </c>
      <c r="F1708" t="s">
        <v>597</v>
      </c>
      <c r="G1708" t="s">
        <v>731</v>
      </c>
      <c r="H1708" t="s">
        <v>776</v>
      </c>
      <c r="I1708" t="s">
        <v>121</v>
      </c>
      <c r="J1708" t="s">
        <v>285</v>
      </c>
      <c r="K1708" t="s">
        <v>348</v>
      </c>
      <c r="L1708" t="s">
        <v>606</v>
      </c>
      <c r="M1708">
        <v>0</v>
      </c>
      <c r="N1708">
        <v>0.05</v>
      </c>
      <c r="O1708" t="s">
        <v>927</v>
      </c>
    </row>
    <row r="1709" spans="1:15" hidden="1" x14ac:dyDescent="0.35">
      <c r="A1709" t="s">
        <v>925</v>
      </c>
      <c r="B1709" t="s">
        <v>574</v>
      </c>
      <c r="C1709" t="s">
        <v>573</v>
      </c>
      <c r="D1709" t="s">
        <v>728</v>
      </c>
      <c r="E1709" t="s">
        <v>618</v>
      </c>
      <c r="F1709" t="s">
        <v>597</v>
      </c>
      <c r="G1709" t="s">
        <v>731</v>
      </c>
      <c r="H1709" t="s">
        <v>777</v>
      </c>
      <c r="I1709" t="s">
        <v>120</v>
      </c>
      <c r="J1709" t="s">
        <v>284</v>
      </c>
      <c r="K1709" t="s">
        <v>348</v>
      </c>
      <c r="L1709" t="s">
        <v>606</v>
      </c>
      <c r="M1709">
        <v>0</v>
      </c>
      <c r="N1709">
        <v>0.08</v>
      </c>
      <c r="O1709" t="s">
        <v>927</v>
      </c>
    </row>
    <row r="1710" spans="1:15" hidden="1" x14ac:dyDescent="0.35">
      <c r="A1710" t="s">
        <v>925</v>
      </c>
      <c r="B1710" t="s">
        <v>574</v>
      </c>
      <c r="C1710" t="s">
        <v>573</v>
      </c>
      <c r="D1710" t="s">
        <v>728</v>
      </c>
      <c r="E1710" t="s">
        <v>618</v>
      </c>
      <c r="F1710" t="s">
        <v>596</v>
      </c>
      <c r="G1710" t="s">
        <v>729</v>
      </c>
      <c r="H1710" t="s">
        <v>778</v>
      </c>
      <c r="I1710" t="s">
        <v>23</v>
      </c>
      <c r="J1710" t="s">
        <v>192</v>
      </c>
      <c r="K1710" t="s">
        <v>348</v>
      </c>
      <c r="L1710" t="s">
        <v>606</v>
      </c>
      <c r="M1710">
        <v>0</v>
      </c>
      <c r="N1710">
        <v>0.12</v>
      </c>
      <c r="O1710" t="s">
        <v>927</v>
      </c>
    </row>
    <row r="1711" spans="1:15" hidden="1" x14ac:dyDescent="0.35">
      <c r="A1711" t="s">
        <v>925</v>
      </c>
      <c r="B1711" t="s">
        <v>574</v>
      </c>
      <c r="C1711" t="s">
        <v>573</v>
      </c>
      <c r="D1711" t="s">
        <v>728</v>
      </c>
      <c r="E1711" t="s">
        <v>618</v>
      </c>
      <c r="F1711" t="s">
        <v>596</v>
      </c>
      <c r="G1711" t="s">
        <v>729</v>
      </c>
      <c r="H1711" t="s">
        <v>779</v>
      </c>
      <c r="I1711" t="s">
        <v>55</v>
      </c>
      <c r="J1711" t="s">
        <v>218</v>
      </c>
      <c r="K1711" t="s">
        <v>349</v>
      </c>
      <c r="L1711" t="s">
        <v>607</v>
      </c>
      <c r="M1711">
        <v>0.8</v>
      </c>
      <c r="N1711">
        <v>1.6</v>
      </c>
      <c r="O1711" t="s">
        <v>927</v>
      </c>
    </row>
    <row r="1712" spans="1:15" hidden="1" x14ac:dyDescent="0.35">
      <c r="A1712" t="s">
        <v>925</v>
      </c>
      <c r="B1712" t="s">
        <v>574</v>
      </c>
      <c r="C1712" t="s">
        <v>573</v>
      </c>
      <c r="D1712" t="s">
        <v>728</v>
      </c>
      <c r="E1712" t="s">
        <v>618</v>
      </c>
      <c r="F1712" t="s">
        <v>597</v>
      </c>
      <c r="G1712" t="s">
        <v>731</v>
      </c>
      <c r="H1712" t="s">
        <v>780</v>
      </c>
      <c r="I1712" t="s">
        <v>77</v>
      </c>
      <c r="J1712" t="s">
        <v>239</v>
      </c>
      <c r="K1712" t="s">
        <v>348</v>
      </c>
      <c r="L1712" t="s">
        <v>606</v>
      </c>
      <c r="M1712">
        <v>0</v>
      </c>
      <c r="N1712">
        <v>0.08</v>
      </c>
      <c r="O1712" t="s">
        <v>927</v>
      </c>
    </row>
    <row r="1713" spans="1:15" hidden="1" x14ac:dyDescent="0.35">
      <c r="A1713" t="s">
        <v>925</v>
      </c>
      <c r="B1713" t="s">
        <v>574</v>
      </c>
      <c r="C1713" t="s">
        <v>573</v>
      </c>
      <c r="D1713" t="s">
        <v>728</v>
      </c>
      <c r="E1713" t="s">
        <v>618</v>
      </c>
      <c r="F1713" t="s">
        <v>597</v>
      </c>
      <c r="G1713" t="s">
        <v>731</v>
      </c>
      <c r="H1713" t="s">
        <v>781</v>
      </c>
      <c r="I1713" t="s">
        <v>128</v>
      </c>
      <c r="J1713" t="s">
        <v>292</v>
      </c>
      <c r="K1713" t="s">
        <v>348</v>
      </c>
      <c r="L1713" t="s">
        <v>606</v>
      </c>
      <c r="M1713">
        <v>0</v>
      </c>
      <c r="N1713">
        <v>0.02</v>
      </c>
      <c r="O1713" t="s">
        <v>927</v>
      </c>
    </row>
    <row r="1714" spans="1:15" hidden="1" x14ac:dyDescent="0.35">
      <c r="A1714" t="s">
        <v>925</v>
      </c>
      <c r="B1714" t="s">
        <v>574</v>
      </c>
      <c r="C1714" t="s">
        <v>573</v>
      </c>
      <c r="D1714" t="s">
        <v>728</v>
      </c>
      <c r="E1714" t="s">
        <v>618</v>
      </c>
      <c r="F1714" t="s">
        <v>597</v>
      </c>
      <c r="G1714" t="s">
        <v>731</v>
      </c>
      <c r="H1714" t="s">
        <v>782</v>
      </c>
      <c r="I1714" t="s">
        <v>137</v>
      </c>
      <c r="J1714" t="s">
        <v>303</v>
      </c>
      <c r="K1714" t="s">
        <v>348</v>
      </c>
      <c r="L1714" t="s">
        <v>606</v>
      </c>
      <c r="M1714">
        <v>0</v>
      </c>
      <c r="N1714">
        <v>6.0999999999999999E-2</v>
      </c>
      <c r="O1714" t="s">
        <v>927</v>
      </c>
    </row>
    <row r="1715" spans="1:15" ht="2.5" hidden="1" customHeight="1" x14ac:dyDescent="0.35">
      <c r="A1715" t="s">
        <v>925</v>
      </c>
      <c r="B1715" t="s">
        <v>574</v>
      </c>
      <c r="C1715" t="s">
        <v>573</v>
      </c>
      <c r="D1715" t="s">
        <v>728</v>
      </c>
      <c r="E1715" t="s">
        <v>618</v>
      </c>
      <c r="F1715" t="s">
        <v>597</v>
      </c>
      <c r="G1715" t="s">
        <v>731</v>
      </c>
      <c r="H1715" t="s">
        <v>783</v>
      </c>
      <c r="I1715" t="s">
        <v>78</v>
      </c>
      <c r="J1715" t="s">
        <v>240</v>
      </c>
      <c r="K1715" t="s">
        <v>348</v>
      </c>
      <c r="L1715" t="s">
        <v>606</v>
      </c>
      <c r="M1715">
        <v>0</v>
      </c>
      <c r="N1715">
        <v>8.7999999999999995E-2</v>
      </c>
      <c r="O1715" t="s">
        <v>927</v>
      </c>
    </row>
    <row r="1716" spans="1:15" hidden="1" x14ac:dyDescent="0.35">
      <c r="A1716" t="s">
        <v>925</v>
      </c>
      <c r="B1716" t="s">
        <v>574</v>
      </c>
      <c r="C1716" t="s">
        <v>573</v>
      </c>
      <c r="D1716" t="s">
        <v>728</v>
      </c>
      <c r="E1716" t="s">
        <v>618</v>
      </c>
      <c r="F1716" t="s">
        <v>597</v>
      </c>
      <c r="G1716" t="s">
        <v>731</v>
      </c>
      <c r="H1716" t="s">
        <v>784</v>
      </c>
      <c r="I1716" t="s">
        <v>37</v>
      </c>
      <c r="J1716" t="s">
        <v>204</v>
      </c>
      <c r="K1716" t="s">
        <v>349</v>
      </c>
      <c r="M1716">
        <v>5.2500000000000003E-3</v>
      </c>
      <c r="N1716">
        <v>6.4000000000000003E-3</v>
      </c>
      <c r="O1716" t="s">
        <v>927</v>
      </c>
    </row>
    <row r="1717" spans="1:15" hidden="1" x14ac:dyDescent="0.35">
      <c r="A1717" t="s">
        <v>925</v>
      </c>
      <c r="B1717" t="s">
        <v>574</v>
      </c>
      <c r="C1717" t="s">
        <v>573</v>
      </c>
      <c r="D1717" t="s">
        <v>728</v>
      </c>
      <c r="E1717" t="s">
        <v>618</v>
      </c>
      <c r="F1717" t="s">
        <v>596</v>
      </c>
      <c r="G1717" t="s">
        <v>729</v>
      </c>
      <c r="H1717" t="s">
        <v>785</v>
      </c>
      <c r="I1717" t="s">
        <v>172</v>
      </c>
      <c r="J1717" t="s">
        <v>662</v>
      </c>
      <c r="K1717" t="s">
        <v>348</v>
      </c>
      <c r="L1717" t="s">
        <v>606</v>
      </c>
      <c r="M1717">
        <v>0</v>
      </c>
      <c r="N1717">
        <v>0.04</v>
      </c>
      <c r="O1717" t="s">
        <v>927</v>
      </c>
    </row>
    <row r="1718" spans="1:15" hidden="1" x14ac:dyDescent="0.35">
      <c r="A1718" t="s">
        <v>925</v>
      </c>
      <c r="B1718" t="s">
        <v>574</v>
      </c>
      <c r="C1718" t="s">
        <v>573</v>
      </c>
      <c r="D1718" t="s">
        <v>728</v>
      </c>
      <c r="E1718" t="s">
        <v>618</v>
      </c>
      <c r="F1718" t="s">
        <v>597</v>
      </c>
      <c r="G1718" t="s">
        <v>731</v>
      </c>
      <c r="H1718" t="s">
        <v>786</v>
      </c>
      <c r="I1718" t="s">
        <v>79</v>
      </c>
      <c r="J1718" t="s">
        <v>241</v>
      </c>
      <c r="K1718" t="s">
        <v>348</v>
      </c>
      <c r="L1718" t="s">
        <v>606</v>
      </c>
      <c r="M1718">
        <v>0</v>
      </c>
      <c r="N1718">
        <v>0.03</v>
      </c>
      <c r="O1718" t="s">
        <v>927</v>
      </c>
    </row>
    <row r="1719" spans="1:15" hidden="1" x14ac:dyDescent="0.35">
      <c r="A1719" t="s">
        <v>925</v>
      </c>
      <c r="B1719" t="s">
        <v>574</v>
      </c>
      <c r="C1719" t="s">
        <v>573</v>
      </c>
      <c r="D1719" t="s">
        <v>728</v>
      </c>
      <c r="E1719" t="s">
        <v>618</v>
      </c>
      <c r="F1719" t="s">
        <v>597</v>
      </c>
      <c r="G1719" t="s">
        <v>731</v>
      </c>
      <c r="H1719" t="s">
        <v>787</v>
      </c>
      <c r="I1719" t="s">
        <v>492</v>
      </c>
      <c r="J1719" t="s">
        <v>320</v>
      </c>
      <c r="K1719" t="s">
        <v>348</v>
      </c>
      <c r="L1719" t="s">
        <v>606</v>
      </c>
      <c r="M1719">
        <v>0</v>
      </c>
      <c r="N1719">
        <v>7.0000000000000007E-2</v>
      </c>
      <c r="O1719" t="s">
        <v>927</v>
      </c>
    </row>
    <row r="1720" spans="1:15" hidden="1" x14ac:dyDescent="0.35">
      <c r="A1720" t="s">
        <v>925</v>
      </c>
      <c r="B1720" t="s">
        <v>574</v>
      </c>
      <c r="C1720" t="s">
        <v>573</v>
      </c>
      <c r="D1720" t="s">
        <v>728</v>
      </c>
      <c r="E1720" t="s">
        <v>618</v>
      </c>
      <c r="F1720" t="s">
        <v>597</v>
      </c>
      <c r="G1720" t="s">
        <v>731</v>
      </c>
      <c r="H1720" t="s">
        <v>788</v>
      </c>
      <c r="I1720" t="s">
        <v>169</v>
      </c>
      <c r="J1720" t="s">
        <v>338</v>
      </c>
      <c r="K1720" t="s">
        <v>349</v>
      </c>
      <c r="L1720" t="s">
        <v>607</v>
      </c>
      <c r="M1720">
        <v>8.0800000000000004E-3</v>
      </c>
      <c r="N1720">
        <v>8.4000000000000005E-2</v>
      </c>
      <c r="O1720" t="s">
        <v>927</v>
      </c>
    </row>
    <row r="1721" spans="1:15" hidden="1" x14ac:dyDescent="0.35">
      <c r="A1721" t="s">
        <v>925</v>
      </c>
      <c r="B1721" t="s">
        <v>574</v>
      </c>
      <c r="C1721" t="s">
        <v>573</v>
      </c>
      <c r="D1721" t="s">
        <v>728</v>
      </c>
      <c r="E1721" t="s">
        <v>618</v>
      </c>
      <c r="F1721" t="s">
        <v>597</v>
      </c>
      <c r="G1721" t="s">
        <v>731</v>
      </c>
      <c r="H1721" t="s">
        <v>789</v>
      </c>
      <c r="I1721" t="s">
        <v>98</v>
      </c>
      <c r="J1721" t="s">
        <v>261</v>
      </c>
      <c r="K1721" t="s">
        <v>348</v>
      </c>
      <c r="L1721" t="s">
        <v>606</v>
      </c>
      <c r="M1721">
        <v>0</v>
      </c>
      <c r="N1721">
        <v>8.199999999999999E-3</v>
      </c>
      <c r="O1721" t="s">
        <v>927</v>
      </c>
    </row>
    <row r="1722" spans="1:15" hidden="1" x14ac:dyDescent="0.35">
      <c r="A1722" t="s">
        <v>925</v>
      </c>
      <c r="B1722" t="s">
        <v>574</v>
      </c>
      <c r="C1722" t="s">
        <v>573</v>
      </c>
      <c r="D1722" t="s">
        <v>728</v>
      </c>
      <c r="E1722" t="s">
        <v>618</v>
      </c>
      <c r="F1722" t="s">
        <v>596</v>
      </c>
      <c r="G1722" t="s">
        <v>729</v>
      </c>
      <c r="H1722" t="s">
        <v>768</v>
      </c>
      <c r="I1722" t="s">
        <v>26</v>
      </c>
      <c r="J1722" t="s">
        <v>661</v>
      </c>
      <c r="K1722" t="s">
        <v>348</v>
      </c>
      <c r="L1722" t="s">
        <v>606</v>
      </c>
      <c r="M1722">
        <v>0</v>
      </c>
      <c r="N1722">
        <v>147</v>
      </c>
      <c r="O1722" t="s">
        <v>927</v>
      </c>
    </row>
    <row r="1723" spans="1:15" hidden="1" x14ac:dyDescent="0.35">
      <c r="A1723" t="s">
        <v>925</v>
      </c>
      <c r="B1723" t="s">
        <v>574</v>
      </c>
      <c r="C1723" t="s">
        <v>573</v>
      </c>
      <c r="D1723" t="s">
        <v>728</v>
      </c>
      <c r="E1723" t="s">
        <v>618</v>
      </c>
      <c r="F1723" t="s">
        <v>597</v>
      </c>
      <c r="G1723" t="s">
        <v>731</v>
      </c>
      <c r="H1723" t="s">
        <v>790</v>
      </c>
      <c r="I1723" t="s">
        <v>122</v>
      </c>
      <c r="J1723" t="s">
        <v>286</v>
      </c>
      <c r="K1723" t="s">
        <v>348</v>
      </c>
      <c r="L1723" t="s">
        <v>606</v>
      </c>
      <c r="M1723">
        <v>0</v>
      </c>
      <c r="N1723">
        <v>4.0000000000000001E-3</v>
      </c>
      <c r="O1723" t="s">
        <v>927</v>
      </c>
    </row>
    <row r="1724" spans="1:15" hidden="1" x14ac:dyDescent="0.35">
      <c r="A1724" t="s">
        <v>925</v>
      </c>
      <c r="B1724" t="s">
        <v>574</v>
      </c>
      <c r="C1724" t="s">
        <v>573</v>
      </c>
      <c r="D1724" t="s">
        <v>728</v>
      </c>
      <c r="E1724" t="s">
        <v>618</v>
      </c>
      <c r="F1724" t="s">
        <v>596</v>
      </c>
      <c r="G1724" t="s">
        <v>729</v>
      </c>
      <c r="H1724" t="s">
        <v>791</v>
      </c>
      <c r="I1724" t="s">
        <v>27</v>
      </c>
      <c r="J1724" t="s">
        <v>195</v>
      </c>
      <c r="K1724" t="s">
        <v>348</v>
      </c>
      <c r="L1724" t="s">
        <v>606</v>
      </c>
      <c r="M1724">
        <v>0</v>
      </c>
      <c r="N1724">
        <v>0.32</v>
      </c>
      <c r="O1724" t="s">
        <v>927</v>
      </c>
    </row>
    <row r="1725" spans="1:15" hidden="1" x14ac:dyDescent="0.35">
      <c r="A1725" t="s">
        <v>925</v>
      </c>
      <c r="B1725" t="s">
        <v>574</v>
      </c>
      <c r="C1725" t="s">
        <v>573</v>
      </c>
      <c r="D1725" t="s">
        <v>728</v>
      </c>
      <c r="E1725" t="s">
        <v>618</v>
      </c>
      <c r="F1725" t="s">
        <v>596</v>
      </c>
      <c r="G1725" t="s">
        <v>729</v>
      </c>
      <c r="H1725" t="s">
        <v>792</v>
      </c>
      <c r="I1725" t="s">
        <v>9</v>
      </c>
      <c r="J1725" t="s">
        <v>179</v>
      </c>
      <c r="K1725" t="s">
        <v>348</v>
      </c>
      <c r="L1725" t="s">
        <v>606</v>
      </c>
      <c r="M1725">
        <v>0</v>
      </c>
      <c r="N1725">
        <v>0.08</v>
      </c>
      <c r="O1725" t="s">
        <v>927</v>
      </c>
    </row>
    <row r="1726" spans="1:15" hidden="1" x14ac:dyDescent="0.35">
      <c r="A1726" t="s">
        <v>925</v>
      </c>
      <c r="B1726" t="s">
        <v>574</v>
      </c>
      <c r="C1726" t="s">
        <v>573</v>
      </c>
      <c r="D1726" t="s">
        <v>728</v>
      </c>
      <c r="E1726" t="s">
        <v>618</v>
      </c>
      <c r="F1726" t="s">
        <v>596</v>
      </c>
      <c r="G1726" t="s">
        <v>729</v>
      </c>
      <c r="H1726" t="s">
        <v>793</v>
      </c>
      <c r="I1726" t="s">
        <v>14</v>
      </c>
      <c r="J1726" t="s">
        <v>184</v>
      </c>
      <c r="K1726" t="s">
        <v>348</v>
      </c>
      <c r="L1726" t="s">
        <v>606</v>
      </c>
      <c r="M1726">
        <v>0</v>
      </c>
      <c r="N1726">
        <v>0.4</v>
      </c>
      <c r="O1726" t="s">
        <v>927</v>
      </c>
    </row>
    <row r="1727" spans="1:15" hidden="1" x14ac:dyDescent="0.35">
      <c r="A1727" t="s">
        <v>925</v>
      </c>
      <c r="B1727" t="s">
        <v>574</v>
      </c>
      <c r="C1727" t="s">
        <v>573</v>
      </c>
      <c r="D1727" t="s">
        <v>728</v>
      </c>
      <c r="E1727" t="s">
        <v>618</v>
      </c>
      <c r="F1727" t="s">
        <v>597</v>
      </c>
      <c r="G1727" t="s">
        <v>731</v>
      </c>
      <c r="H1727" t="s">
        <v>794</v>
      </c>
      <c r="I1727" t="s">
        <v>138</v>
      </c>
      <c r="J1727" t="s">
        <v>304</v>
      </c>
      <c r="K1727" t="s">
        <v>348</v>
      </c>
      <c r="L1727" t="s">
        <v>606</v>
      </c>
      <c r="M1727">
        <v>0</v>
      </c>
      <c r="N1727">
        <v>0.01</v>
      </c>
      <c r="O1727" t="s">
        <v>927</v>
      </c>
    </row>
    <row r="1728" spans="1:15" hidden="1" x14ac:dyDescent="0.35">
      <c r="A1728" t="s">
        <v>925</v>
      </c>
      <c r="B1728" t="s">
        <v>574</v>
      </c>
      <c r="C1728" t="s">
        <v>573</v>
      </c>
      <c r="D1728" t="s">
        <v>728</v>
      </c>
      <c r="E1728" t="s">
        <v>618</v>
      </c>
      <c r="F1728" t="s">
        <v>597</v>
      </c>
      <c r="G1728" t="s">
        <v>731</v>
      </c>
      <c r="H1728" t="s">
        <v>795</v>
      </c>
      <c r="I1728" t="s">
        <v>81</v>
      </c>
      <c r="J1728" t="s">
        <v>243</v>
      </c>
      <c r="K1728" t="s">
        <v>348</v>
      </c>
      <c r="L1728" t="s">
        <v>606</v>
      </c>
      <c r="M1728">
        <v>0</v>
      </c>
      <c r="N1728">
        <v>1.9E-2</v>
      </c>
      <c r="O1728" t="s">
        <v>927</v>
      </c>
    </row>
    <row r="1729" spans="1:15" hidden="1" x14ac:dyDescent="0.35">
      <c r="A1729" t="s">
        <v>925</v>
      </c>
      <c r="B1729" t="s">
        <v>574</v>
      </c>
      <c r="C1729" t="s">
        <v>573</v>
      </c>
      <c r="D1729" t="s">
        <v>728</v>
      </c>
      <c r="E1729" t="s">
        <v>618</v>
      </c>
      <c r="F1729" t="s">
        <v>596</v>
      </c>
      <c r="G1729" t="s">
        <v>729</v>
      </c>
      <c r="H1729" t="s">
        <v>796</v>
      </c>
      <c r="I1729" t="s">
        <v>56</v>
      </c>
      <c r="J1729" t="s">
        <v>219</v>
      </c>
      <c r="K1729" t="s">
        <v>348</v>
      </c>
      <c r="L1729" t="s">
        <v>606</v>
      </c>
      <c r="M1729">
        <v>0</v>
      </c>
      <c r="N1729">
        <v>0.16</v>
      </c>
      <c r="O1729" t="s">
        <v>927</v>
      </c>
    </row>
    <row r="1730" spans="1:15" hidden="1" x14ac:dyDescent="0.35">
      <c r="A1730" t="s">
        <v>925</v>
      </c>
      <c r="B1730" t="s">
        <v>574</v>
      </c>
      <c r="C1730" t="s">
        <v>573</v>
      </c>
      <c r="D1730" t="s">
        <v>728</v>
      </c>
      <c r="E1730" t="s">
        <v>618</v>
      </c>
      <c r="F1730" t="s">
        <v>597</v>
      </c>
      <c r="G1730" t="s">
        <v>731</v>
      </c>
      <c r="H1730" t="s">
        <v>797</v>
      </c>
      <c r="I1730" t="s">
        <v>82</v>
      </c>
      <c r="J1730" t="s">
        <v>244</v>
      </c>
      <c r="K1730" t="s">
        <v>348</v>
      </c>
      <c r="L1730" t="s">
        <v>606</v>
      </c>
      <c r="M1730">
        <v>0</v>
      </c>
      <c r="N1730">
        <v>3.6999999999999998E-2</v>
      </c>
      <c r="O1730" t="s">
        <v>927</v>
      </c>
    </row>
    <row r="1731" spans="1:15" hidden="1" x14ac:dyDescent="0.35">
      <c r="A1731" t="s">
        <v>925</v>
      </c>
      <c r="B1731" t="s">
        <v>574</v>
      </c>
      <c r="C1731" t="s">
        <v>573</v>
      </c>
      <c r="D1731" t="s">
        <v>728</v>
      </c>
      <c r="E1731" t="s">
        <v>618</v>
      </c>
      <c r="F1731" t="s">
        <v>597</v>
      </c>
      <c r="G1731" t="s">
        <v>731</v>
      </c>
      <c r="H1731" t="s">
        <v>798</v>
      </c>
      <c r="I1731" t="s">
        <v>83</v>
      </c>
      <c r="J1731" t="s">
        <v>245</v>
      </c>
      <c r="K1731" t="s">
        <v>348</v>
      </c>
      <c r="L1731" t="s">
        <v>606</v>
      </c>
      <c r="M1731">
        <v>0</v>
      </c>
      <c r="N1731">
        <v>0.08</v>
      </c>
      <c r="O1731" t="s">
        <v>927</v>
      </c>
    </row>
    <row r="1732" spans="1:15" hidden="1" x14ac:dyDescent="0.35">
      <c r="A1732" t="s">
        <v>925</v>
      </c>
      <c r="B1732" t="s">
        <v>574</v>
      </c>
      <c r="C1732" t="s">
        <v>573</v>
      </c>
      <c r="D1732" t="s">
        <v>728</v>
      </c>
      <c r="E1732" t="s">
        <v>618</v>
      </c>
      <c r="F1732" t="s">
        <v>597</v>
      </c>
      <c r="G1732" t="s">
        <v>731</v>
      </c>
      <c r="H1732" t="s">
        <v>799</v>
      </c>
      <c r="I1732" t="s">
        <v>112</v>
      </c>
      <c r="J1732" t="s">
        <v>276</v>
      </c>
      <c r="K1732" t="s">
        <v>348</v>
      </c>
      <c r="L1732" t="s">
        <v>606</v>
      </c>
      <c r="M1732">
        <v>0</v>
      </c>
      <c r="N1732">
        <v>0.20499999999999999</v>
      </c>
      <c r="O1732" t="s">
        <v>927</v>
      </c>
    </row>
    <row r="1733" spans="1:15" hidden="1" x14ac:dyDescent="0.35">
      <c r="A1733" t="s">
        <v>925</v>
      </c>
      <c r="B1733" t="s">
        <v>574</v>
      </c>
      <c r="C1733" t="s">
        <v>573</v>
      </c>
      <c r="D1733" t="s">
        <v>728</v>
      </c>
      <c r="E1733" t="s">
        <v>618</v>
      </c>
      <c r="F1733" t="s">
        <v>597</v>
      </c>
      <c r="G1733" t="s">
        <v>731</v>
      </c>
      <c r="H1733" t="s">
        <v>800</v>
      </c>
      <c r="I1733" t="s">
        <v>161</v>
      </c>
      <c r="J1733" t="s">
        <v>330</v>
      </c>
      <c r="K1733" t="s">
        <v>348</v>
      </c>
      <c r="L1733" t="s">
        <v>606</v>
      </c>
      <c r="M1733">
        <v>0</v>
      </c>
      <c r="N1733">
        <v>1.2999999999999999E-2</v>
      </c>
      <c r="O1733" t="s">
        <v>927</v>
      </c>
    </row>
    <row r="1734" spans="1:15" hidden="1" x14ac:dyDescent="0.35">
      <c r="A1734" t="s">
        <v>925</v>
      </c>
      <c r="B1734" t="s">
        <v>574</v>
      </c>
      <c r="C1734" t="s">
        <v>573</v>
      </c>
      <c r="D1734" t="s">
        <v>728</v>
      </c>
      <c r="E1734" t="s">
        <v>618</v>
      </c>
      <c r="F1734" t="s">
        <v>597</v>
      </c>
      <c r="G1734" t="s">
        <v>731</v>
      </c>
      <c r="H1734" t="s">
        <v>801</v>
      </c>
      <c r="I1734" t="s">
        <v>152</v>
      </c>
      <c r="J1734" t="s">
        <v>321</v>
      </c>
      <c r="K1734" t="s">
        <v>348</v>
      </c>
      <c r="L1734" t="s">
        <v>606</v>
      </c>
      <c r="M1734">
        <v>0</v>
      </c>
      <c r="N1734">
        <v>3.4000000000000002E-2</v>
      </c>
      <c r="O1734" t="s">
        <v>927</v>
      </c>
    </row>
    <row r="1735" spans="1:15" hidden="1" x14ac:dyDescent="0.35">
      <c r="A1735" t="s">
        <v>925</v>
      </c>
      <c r="B1735" t="s">
        <v>574</v>
      </c>
      <c r="C1735" t="s">
        <v>573</v>
      </c>
      <c r="D1735" t="s">
        <v>728</v>
      </c>
      <c r="E1735" t="s">
        <v>618</v>
      </c>
      <c r="F1735" t="s">
        <v>597</v>
      </c>
      <c r="G1735" t="s">
        <v>731</v>
      </c>
      <c r="H1735" t="s">
        <v>802</v>
      </c>
      <c r="I1735" t="s">
        <v>114</v>
      </c>
      <c r="J1735" t="s">
        <v>278</v>
      </c>
      <c r="K1735" t="s">
        <v>348</v>
      </c>
      <c r="L1735" t="s">
        <v>606</v>
      </c>
      <c r="M1735">
        <v>0</v>
      </c>
      <c r="N1735">
        <v>1.4E-2</v>
      </c>
      <c r="O1735" t="s">
        <v>927</v>
      </c>
    </row>
    <row r="1736" spans="1:15" hidden="1" x14ac:dyDescent="0.35">
      <c r="A1736" t="s">
        <v>925</v>
      </c>
      <c r="B1736" t="s">
        <v>574</v>
      </c>
      <c r="C1736" t="s">
        <v>573</v>
      </c>
      <c r="D1736" t="s">
        <v>728</v>
      </c>
      <c r="E1736" t="s">
        <v>618</v>
      </c>
      <c r="F1736" t="s">
        <v>597</v>
      </c>
      <c r="G1736" t="s">
        <v>731</v>
      </c>
      <c r="H1736" t="s">
        <v>803</v>
      </c>
      <c r="I1736" t="s">
        <v>132</v>
      </c>
      <c r="J1736" t="s">
        <v>296</v>
      </c>
      <c r="K1736" t="s">
        <v>349</v>
      </c>
      <c r="M1736">
        <v>1.17E-2</v>
      </c>
      <c r="N1736">
        <v>9.6000000000000002E-2</v>
      </c>
      <c r="O1736" t="s">
        <v>927</v>
      </c>
    </row>
    <row r="1737" spans="1:15" hidden="1" x14ac:dyDescent="0.35">
      <c r="A1737" t="s">
        <v>925</v>
      </c>
      <c r="B1737" t="s">
        <v>574</v>
      </c>
      <c r="C1737" t="s">
        <v>573</v>
      </c>
      <c r="D1737" t="s">
        <v>728</v>
      </c>
      <c r="E1737" t="s">
        <v>618</v>
      </c>
      <c r="F1737" t="s">
        <v>597</v>
      </c>
      <c r="G1737" t="s">
        <v>731</v>
      </c>
      <c r="H1737" t="s">
        <v>804</v>
      </c>
      <c r="I1737" t="s">
        <v>106</v>
      </c>
      <c r="J1737" t="s">
        <v>269</v>
      </c>
      <c r="K1737" t="s">
        <v>348</v>
      </c>
      <c r="L1737" t="s">
        <v>606</v>
      </c>
      <c r="M1737">
        <v>0</v>
      </c>
      <c r="N1737">
        <v>7.0999999999999994E-2</v>
      </c>
      <c r="O1737" t="s">
        <v>927</v>
      </c>
    </row>
    <row r="1738" spans="1:15" hidden="1" x14ac:dyDescent="0.35">
      <c r="A1738" t="s">
        <v>925</v>
      </c>
      <c r="B1738" t="s">
        <v>574</v>
      </c>
      <c r="C1738" t="s">
        <v>573</v>
      </c>
      <c r="D1738" t="s">
        <v>728</v>
      </c>
      <c r="E1738" t="s">
        <v>618</v>
      </c>
      <c r="F1738" t="s">
        <v>596</v>
      </c>
      <c r="G1738" t="s">
        <v>729</v>
      </c>
      <c r="H1738" t="s">
        <v>805</v>
      </c>
      <c r="I1738" t="s">
        <v>15</v>
      </c>
      <c r="J1738" t="s">
        <v>185</v>
      </c>
      <c r="K1738" t="s">
        <v>349</v>
      </c>
      <c r="M1738">
        <v>0.13</v>
      </c>
      <c r="N1738">
        <v>0.02</v>
      </c>
      <c r="O1738" t="s">
        <v>927</v>
      </c>
    </row>
    <row r="1739" spans="1:15" hidden="1" x14ac:dyDescent="0.35">
      <c r="A1739" t="s">
        <v>925</v>
      </c>
      <c r="B1739" t="s">
        <v>574</v>
      </c>
      <c r="C1739" t="s">
        <v>573</v>
      </c>
      <c r="D1739" t="s">
        <v>728</v>
      </c>
      <c r="E1739" t="s">
        <v>618</v>
      </c>
      <c r="F1739" t="s">
        <v>597</v>
      </c>
      <c r="G1739" t="s">
        <v>731</v>
      </c>
      <c r="H1739" t="s">
        <v>806</v>
      </c>
      <c r="I1739" t="s">
        <v>84</v>
      </c>
      <c r="J1739" t="s">
        <v>246</v>
      </c>
      <c r="K1739" t="s">
        <v>348</v>
      </c>
      <c r="L1739" t="s">
        <v>606</v>
      </c>
      <c r="M1739">
        <v>0</v>
      </c>
      <c r="N1739">
        <v>2.7E-2</v>
      </c>
      <c r="O1739" t="s">
        <v>927</v>
      </c>
    </row>
    <row r="1740" spans="1:15" hidden="1" x14ac:dyDescent="0.35">
      <c r="A1740" t="s">
        <v>925</v>
      </c>
      <c r="B1740" t="s">
        <v>574</v>
      </c>
      <c r="C1740" t="s">
        <v>573</v>
      </c>
      <c r="D1740" t="s">
        <v>728</v>
      </c>
      <c r="E1740" t="s">
        <v>618</v>
      </c>
      <c r="F1740" t="s">
        <v>597</v>
      </c>
      <c r="G1740" t="s">
        <v>731</v>
      </c>
      <c r="H1740" t="s">
        <v>807</v>
      </c>
      <c r="I1740" t="s">
        <v>146</v>
      </c>
      <c r="J1740" t="s">
        <v>312</v>
      </c>
      <c r="K1740" t="s">
        <v>348</v>
      </c>
      <c r="L1740" t="s">
        <v>606</v>
      </c>
      <c r="M1740">
        <v>0</v>
      </c>
      <c r="N1740">
        <v>4.5999999999999999E-3</v>
      </c>
      <c r="O1740" t="s">
        <v>927</v>
      </c>
    </row>
    <row r="1741" spans="1:15" hidden="1" x14ac:dyDescent="0.35">
      <c r="A1741" t="s">
        <v>925</v>
      </c>
      <c r="B1741" t="s">
        <v>574</v>
      </c>
      <c r="C1741" t="s">
        <v>573</v>
      </c>
      <c r="D1741" t="s">
        <v>728</v>
      </c>
      <c r="E1741" t="s">
        <v>618</v>
      </c>
      <c r="F1741" t="s">
        <v>597</v>
      </c>
      <c r="G1741" t="s">
        <v>731</v>
      </c>
      <c r="H1741" t="s">
        <v>808</v>
      </c>
      <c r="I1741" t="s">
        <v>139</v>
      </c>
      <c r="J1741" t="s">
        <v>305</v>
      </c>
      <c r="K1741" t="s">
        <v>348</v>
      </c>
      <c r="L1741" t="s">
        <v>606</v>
      </c>
      <c r="M1741">
        <v>0</v>
      </c>
      <c r="N1741">
        <v>0.08</v>
      </c>
      <c r="O1741" t="s">
        <v>927</v>
      </c>
    </row>
    <row r="1742" spans="1:15" hidden="1" x14ac:dyDescent="0.35">
      <c r="A1742" t="s">
        <v>925</v>
      </c>
      <c r="B1742" t="s">
        <v>574</v>
      </c>
      <c r="C1742" t="s">
        <v>573</v>
      </c>
      <c r="D1742" t="s">
        <v>728</v>
      </c>
      <c r="E1742" t="s">
        <v>618</v>
      </c>
      <c r="F1742" t="s">
        <v>597</v>
      </c>
      <c r="G1742" t="s">
        <v>731</v>
      </c>
      <c r="H1742" t="s">
        <v>810</v>
      </c>
      <c r="I1742" t="s">
        <v>153</v>
      </c>
      <c r="J1742" t="s">
        <v>322</v>
      </c>
      <c r="K1742" t="s">
        <v>348</v>
      </c>
      <c r="L1742" t="s">
        <v>606</v>
      </c>
      <c r="M1742">
        <v>0</v>
      </c>
      <c r="N1742">
        <v>0.08</v>
      </c>
      <c r="O1742" t="s">
        <v>927</v>
      </c>
    </row>
    <row r="1743" spans="1:15" hidden="1" x14ac:dyDescent="0.35">
      <c r="A1743" t="s">
        <v>925</v>
      </c>
      <c r="B1743" t="s">
        <v>574</v>
      </c>
      <c r="C1743" t="s">
        <v>573</v>
      </c>
      <c r="D1743" t="s">
        <v>728</v>
      </c>
      <c r="E1743" t="s">
        <v>618</v>
      </c>
      <c r="F1743" t="s">
        <v>597</v>
      </c>
      <c r="G1743" t="s">
        <v>731</v>
      </c>
      <c r="H1743" t="s">
        <v>811</v>
      </c>
      <c r="I1743" t="s">
        <v>154</v>
      </c>
      <c r="J1743" t="s">
        <v>323</v>
      </c>
      <c r="K1743" t="s">
        <v>348</v>
      </c>
      <c r="L1743" t="s">
        <v>606</v>
      </c>
      <c r="M1743">
        <v>0</v>
      </c>
      <c r="N1743">
        <v>5.8000000000000003E-2</v>
      </c>
      <c r="O1743" t="s">
        <v>927</v>
      </c>
    </row>
    <row r="1744" spans="1:15" hidden="1" x14ac:dyDescent="0.35">
      <c r="A1744" t="s">
        <v>925</v>
      </c>
      <c r="B1744" t="s">
        <v>574</v>
      </c>
      <c r="C1744" t="s">
        <v>573</v>
      </c>
      <c r="D1744" t="s">
        <v>728</v>
      </c>
      <c r="E1744" t="s">
        <v>618</v>
      </c>
      <c r="F1744" t="s">
        <v>596</v>
      </c>
      <c r="G1744" t="s">
        <v>729</v>
      </c>
      <c r="H1744" t="s">
        <v>809</v>
      </c>
      <c r="I1744" t="s">
        <v>57</v>
      </c>
      <c r="J1744" t="s">
        <v>602</v>
      </c>
      <c r="K1744" t="s">
        <v>349</v>
      </c>
      <c r="M1744">
        <v>0.02</v>
      </c>
      <c r="N1744">
        <v>0.04</v>
      </c>
      <c r="O1744" t="s">
        <v>927</v>
      </c>
    </row>
    <row r="1745" spans="1:15" hidden="1" x14ac:dyDescent="0.35">
      <c r="A1745" t="s">
        <v>925</v>
      </c>
      <c r="B1745" t="s">
        <v>574</v>
      </c>
      <c r="C1745" t="s">
        <v>573</v>
      </c>
      <c r="D1745" t="s">
        <v>728</v>
      </c>
      <c r="E1745" t="s">
        <v>618</v>
      </c>
      <c r="F1745" t="s">
        <v>597</v>
      </c>
      <c r="G1745" t="s">
        <v>731</v>
      </c>
      <c r="H1745" t="s">
        <v>812</v>
      </c>
      <c r="I1745" t="s">
        <v>129</v>
      </c>
      <c r="J1745" t="s">
        <v>293</v>
      </c>
      <c r="K1745" t="s">
        <v>348</v>
      </c>
      <c r="L1745" t="s">
        <v>606</v>
      </c>
      <c r="M1745">
        <v>0</v>
      </c>
      <c r="N1745">
        <v>0.02</v>
      </c>
      <c r="O1745" t="s">
        <v>927</v>
      </c>
    </row>
    <row r="1746" spans="1:15" hidden="1" x14ac:dyDescent="0.35">
      <c r="A1746" t="s">
        <v>925</v>
      </c>
      <c r="B1746" t="s">
        <v>574</v>
      </c>
      <c r="C1746" t="s">
        <v>573</v>
      </c>
      <c r="D1746" t="s">
        <v>728</v>
      </c>
      <c r="E1746" t="s">
        <v>618</v>
      </c>
      <c r="F1746" t="s">
        <v>597</v>
      </c>
      <c r="G1746" t="s">
        <v>731</v>
      </c>
      <c r="H1746" t="s">
        <v>813</v>
      </c>
      <c r="I1746" t="s">
        <v>92</v>
      </c>
      <c r="J1746" t="s">
        <v>254</v>
      </c>
      <c r="K1746" t="s">
        <v>348</v>
      </c>
      <c r="L1746" t="s">
        <v>606</v>
      </c>
      <c r="M1746">
        <v>0</v>
      </c>
      <c r="N1746">
        <v>0.14699999999999999</v>
      </c>
      <c r="O1746" t="s">
        <v>927</v>
      </c>
    </row>
    <row r="1747" spans="1:15" hidden="1" x14ac:dyDescent="0.35">
      <c r="A1747" t="s">
        <v>925</v>
      </c>
      <c r="B1747" t="s">
        <v>574</v>
      </c>
      <c r="C1747" t="s">
        <v>573</v>
      </c>
      <c r="D1747" t="s">
        <v>728</v>
      </c>
      <c r="E1747" t="s">
        <v>618</v>
      </c>
      <c r="F1747" t="s">
        <v>597</v>
      </c>
      <c r="G1747" t="s">
        <v>731</v>
      </c>
      <c r="H1747" t="s">
        <v>814</v>
      </c>
      <c r="I1747" t="s">
        <v>155</v>
      </c>
      <c r="J1747" t="s">
        <v>324</v>
      </c>
      <c r="K1747" t="s">
        <v>348</v>
      </c>
      <c r="L1747" t="s">
        <v>606</v>
      </c>
      <c r="M1747">
        <v>0</v>
      </c>
      <c r="N1747">
        <v>7.4000000000000003E-3</v>
      </c>
      <c r="O1747" t="s">
        <v>927</v>
      </c>
    </row>
    <row r="1748" spans="1:15" hidden="1" x14ac:dyDescent="0.35">
      <c r="A1748" t="s">
        <v>925</v>
      </c>
      <c r="B1748" t="s">
        <v>574</v>
      </c>
      <c r="C1748" t="s">
        <v>573</v>
      </c>
      <c r="D1748" t="s">
        <v>728</v>
      </c>
      <c r="E1748" t="s">
        <v>618</v>
      </c>
      <c r="F1748" t="s">
        <v>597</v>
      </c>
      <c r="G1748" t="s">
        <v>731</v>
      </c>
      <c r="H1748" t="s">
        <v>815</v>
      </c>
      <c r="I1748" t="s">
        <v>108</v>
      </c>
      <c r="J1748" t="s">
        <v>272</v>
      </c>
      <c r="K1748" t="s">
        <v>348</v>
      </c>
      <c r="L1748" t="s">
        <v>606</v>
      </c>
      <c r="M1748">
        <v>0</v>
      </c>
      <c r="N1748">
        <v>0.14499999999999999</v>
      </c>
      <c r="O1748" t="s">
        <v>927</v>
      </c>
    </row>
    <row r="1749" spans="1:15" hidden="1" x14ac:dyDescent="0.35">
      <c r="A1749" t="s">
        <v>925</v>
      </c>
      <c r="B1749" t="s">
        <v>574</v>
      </c>
      <c r="C1749" t="s">
        <v>573</v>
      </c>
      <c r="D1749" t="s">
        <v>728</v>
      </c>
      <c r="E1749" t="s">
        <v>618</v>
      </c>
      <c r="F1749" t="s">
        <v>596</v>
      </c>
      <c r="G1749" t="s">
        <v>729</v>
      </c>
      <c r="H1749" t="s">
        <v>816</v>
      </c>
      <c r="I1749" t="s">
        <v>58</v>
      </c>
      <c r="J1749" t="s">
        <v>220</v>
      </c>
      <c r="K1749" t="s">
        <v>348</v>
      </c>
      <c r="L1749" t="s">
        <v>606</v>
      </c>
      <c r="M1749">
        <v>0</v>
      </c>
      <c r="N1749">
        <v>0.04</v>
      </c>
      <c r="O1749" t="s">
        <v>927</v>
      </c>
    </row>
    <row r="1750" spans="1:15" hidden="1" x14ac:dyDescent="0.35">
      <c r="A1750" t="s">
        <v>925</v>
      </c>
      <c r="B1750" t="s">
        <v>574</v>
      </c>
      <c r="C1750" t="s">
        <v>573</v>
      </c>
      <c r="D1750" t="s">
        <v>728</v>
      </c>
      <c r="E1750" t="s">
        <v>618</v>
      </c>
      <c r="F1750" t="s">
        <v>596</v>
      </c>
      <c r="G1750" t="s">
        <v>729</v>
      </c>
      <c r="H1750" t="s">
        <v>818</v>
      </c>
      <c r="I1750" t="s">
        <v>16</v>
      </c>
      <c r="J1750" t="s">
        <v>186</v>
      </c>
      <c r="K1750" t="s">
        <v>348</v>
      </c>
      <c r="L1750" t="s">
        <v>606</v>
      </c>
      <c r="M1750">
        <v>0</v>
      </c>
      <c r="N1750">
        <v>0.05</v>
      </c>
      <c r="O1750" t="s">
        <v>927</v>
      </c>
    </row>
    <row r="1751" spans="1:15" hidden="1" x14ac:dyDescent="0.35">
      <c r="A1751" t="s">
        <v>925</v>
      </c>
      <c r="B1751" t="s">
        <v>574</v>
      </c>
      <c r="C1751" t="s">
        <v>573</v>
      </c>
      <c r="D1751" t="s">
        <v>728</v>
      </c>
      <c r="E1751" t="s">
        <v>618</v>
      </c>
      <c r="F1751" t="s">
        <v>596</v>
      </c>
      <c r="G1751" t="s">
        <v>729</v>
      </c>
      <c r="H1751" t="s">
        <v>819</v>
      </c>
      <c r="I1751" t="s">
        <v>60</v>
      </c>
      <c r="J1751" t="s">
        <v>222</v>
      </c>
      <c r="K1751" t="s">
        <v>348</v>
      </c>
      <c r="L1751" t="s">
        <v>606</v>
      </c>
      <c r="M1751">
        <v>0</v>
      </c>
      <c r="N1751">
        <v>0.8</v>
      </c>
      <c r="O1751" t="s">
        <v>927</v>
      </c>
    </row>
    <row r="1752" spans="1:15" hidden="1" x14ac:dyDescent="0.35">
      <c r="A1752" t="s">
        <v>925</v>
      </c>
      <c r="B1752" t="s">
        <v>574</v>
      </c>
      <c r="C1752" t="s">
        <v>573</v>
      </c>
      <c r="D1752" t="s">
        <v>728</v>
      </c>
      <c r="E1752" t="s">
        <v>618</v>
      </c>
      <c r="F1752" t="s">
        <v>597</v>
      </c>
      <c r="G1752" t="s">
        <v>731</v>
      </c>
      <c r="H1752" t="s">
        <v>820</v>
      </c>
      <c r="I1752" t="s">
        <v>162</v>
      </c>
      <c r="J1752" t="s">
        <v>331</v>
      </c>
      <c r="K1752" t="s">
        <v>348</v>
      </c>
      <c r="L1752" t="s">
        <v>606</v>
      </c>
      <c r="M1752">
        <v>0</v>
      </c>
      <c r="N1752">
        <v>0.113</v>
      </c>
      <c r="O1752" t="s">
        <v>927</v>
      </c>
    </row>
    <row r="1753" spans="1:15" hidden="1" x14ac:dyDescent="0.35">
      <c r="A1753" t="s">
        <v>925</v>
      </c>
      <c r="B1753" t="s">
        <v>574</v>
      </c>
      <c r="C1753" t="s">
        <v>573</v>
      </c>
      <c r="D1753" t="s">
        <v>728</v>
      </c>
      <c r="E1753" t="s">
        <v>618</v>
      </c>
      <c r="F1753" t="s">
        <v>597</v>
      </c>
      <c r="G1753" t="s">
        <v>731</v>
      </c>
      <c r="H1753" t="s">
        <v>821</v>
      </c>
      <c r="I1753" t="s">
        <v>165</v>
      </c>
      <c r="J1753" t="s">
        <v>334</v>
      </c>
      <c r="K1753" t="s">
        <v>348</v>
      </c>
      <c r="L1753" t="s">
        <v>606</v>
      </c>
      <c r="M1753">
        <v>0</v>
      </c>
      <c r="N1753">
        <v>1.6E-2</v>
      </c>
      <c r="O1753" t="s">
        <v>927</v>
      </c>
    </row>
    <row r="1754" spans="1:15" hidden="1" x14ac:dyDescent="0.35">
      <c r="A1754" t="s">
        <v>925</v>
      </c>
      <c r="B1754" t="s">
        <v>574</v>
      </c>
      <c r="C1754" t="s">
        <v>573</v>
      </c>
      <c r="D1754" t="s">
        <v>728</v>
      </c>
      <c r="E1754" t="s">
        <v>618</v>
      </c>
      <c r="F1754" t="s">
        <v>597</v>
      </c>
      <c r="G1754" t="s">
        <v>731</v>
      </c>
      <c r="H1754" t="s">
        <v>822</v>
      </c>
      <c r="I1754" t="s">
        <v>94</v>
      </c>
      <c r="J1754" t="s">
        <v>257</v>
      </c>
      <c r="K1754" t="s">
        <v>349</v>
      </c>
      <c r="M1754">
        <v>1.2999999999999999E-2</v>
      </c>
      <c r="N1754">
        <v>3.7999999999999999E-2</v>
      </c>
      <c r="O1754" t="s">
        <v>927</v>
      </c>
    </row>
    <row r="1755" spans="1:15" hidden="1" x14ac:dyDescent="0.35">
      <c r="A1755" t="s">
        <v>925</v>
      </c>
      <c r="B1755" t="s">
        <v>574</v>
      </c>
      <c r="C1755" t="s">
        <v>573</v>
      </c>
      <c r="D1755" t="s">
        <v>728</v>
      </c>
      <c r="E1755" t="s">
        <v>618</v>
      </c>
      <c r="F1755" t="s">
        <v>597</v>
      </c>
      <c r="G1755" t="s">
        <v>731</v>
      </c>
      <c r="H1755" t="s">
        <v>823</v>
      </c>
      <c r="I1755" t="s">
        <v>517</v>
      </c>
      <c r="J1755" t="s">
        <v>300</v>
      </c>
      <c r="K1755" t="s">
        <v>348</v>
      </c>
      <c r="L1755" t="s">
        <v>606</v>
      </c>
      <c r="M1755">
        <v>0</v>
      </c>
      <c r="N1755">
        <v>0.08</v>
      </c>
      <c r="O1755" t="s">
        <v>927</v>
      </c>
    </row>
    <row r="1756" spans="1:15" hidden="1" x14ac:dyDescent="0.35">
      <c r="A1756" t="s">
        <v>925</v>
      </c>
      <c r="B1756" t="s">
        <v>574</v>
      </c>
      <c r="C1756" t="s">
        <v>573</v>
      </c>
      <c r="D1756" t="s">
        <v>728</v>
      </c>
      <c r="E1756" t="s">
        <v>618</v>
      </c>
      <c r="F1756" t="s">
        <v>597</v>
      </c>
      <c r="G1756" t="s">
        <v>731</v>
      </c>
      <c r="H1756" t="s">
        <v>824</v>
      </c>
      <c r="I1756" t="s">
        <v>113</v>
      </c>
      <c r="J1756" t="s">
        <v>277</v>
      </c>
      <c r="K1756" t="s">
        <v>348</v>
      </c>
      <c r="L1756" t="s">
        <v>606</v>
      </c>
      <c r="M1756">
        <v>0</v>
      </c>
      <c r="N1756">
        <v>7.0000000000000001E-3</v>
      </c>
      <c r="O1756" t="s">
        <v>927</v>
      </c>
    </row>
    <row r="1757" spans="1:15" hidden="1" x14ac:dyDescent="0.35">
      <c r="A1757" t="s">
        <v>925</v>
      </c>
      <c r="B1757" t="s">
        <v>574</v>
      </c>
      <c r="C1757" t="s">
        <v>573</v>
      </c>
      <c r="D1757" t="s">
        <v>728</v>
      </c>
      <c r="E1757" t="s">
        <v>618</v>
      </c>
      <c r="F1757" t="s">
        <v>597</v>
      </c>
      <c r="G1757" t="s">
        <v>731</v>
      </c>
      <c r="H1757" t="s">
        <v>825</v>
      </c>
      <c r="I1757" t="s">
        <v>100</v>
      </c>
      <c r="J1757" t="s">
        <v>263</v>
      </c>
      <c r="K1757" t="s">
        <v>348</v>
      </c>
      <c r="L1757" t="s">
        <v>606</v>
      </c>
      <c r="M1757">
        <v>0</v>
      </c>
      <c r="N1757">
        <v>0.20200000000000001</v>
      </c>
      <c r="O1757" t="s">
        <v>927</v>
      </c>
    </row>
    <row r="1758" spans="1:15" hidden="1" x14ac:dyDescent="0.35">
      <c r="A1758" t="s">
        <v>925</v>
      </c>
      <c r="B1758" t="s">
        <v>574</v>
      </c>
      <c r="C1758" t="s">
        <v>573</v>
      </c>
      <c r="D1758" t="s">
        <v>728</v>
      </c>
      <c r="E1758" t="s">
        <v>618</v>
      </c>
      <c r="F1758" t="s">
        <v>596</v>
      </c>
      <c r="G1758" t="s">
        <v>729</v>
      </c>
      <c r="H1758" t="s">
        <v>826</v>
      </c>
      <c r="I1758" t="s">
        <v>61</v>
      </c>
      <c r="J1758" t="s">
        <v>223</v>
      </c>
      <c r="K1758" t="s">
        <v>348</v>
      </c>
      <c r="L1758" t="s">
        <v>606</v>
      </c>
      <c r="M1758">
        <v>0</v>
      </c>
      <c r="N1758">
        <v>0.32</v>
      </c>
      <c r="O1758" t="s">
        <v>927</v>
      </c>
    </row>
    <row r="1759" spans="1:15" hidden="1" x14ac:dyDescent="0.35">
      <c r="A1759" t="s">
        <v>925</v>
      </c>
      <c r="B1759" t="s">
        <v>574</v>
      </c>
      <c r="C1759" t="s">
        <v>573</v>
      </c>
      <c r="D1759" t="s">
        <v>728</v>
      </c>
      <c r="E1759" t="s">
        <v>618</v>
      </c>
      <c r="F1759" t="s">
        <v>597</v>
      </c>
      <c r="G1759" t="s">
        <v>731</v>
      </c>
      <c r="H1759" t="s">
        <v>827</v>
      </c>
      <c r="I1759" t="s">
        <v>95</v>
      </c>
      <c r="J1759" t="s">
        <v>258</v>
      </c>
      <c r="K1759" t="s">
        <v>348</v>
      </c>
      <c r="L1759" t="s">
        <v>606</v>
      </c>
      <c r="M1759">
        <v>0</v>
      </c>
      <c r="N1759">
        <v>8.5999999999999993E-2</v>
      </c>
      <c r="O1759" t="s">
        <v>927</v>
      </c>
    </row>
    <row r="1760" spans="1:15" hidden="1" x14ac:dyDescent="0.35">
      <c r="A1760" t="s">
        <v>925</v>
      </c>
      <c r="B1760" t="s">
        <v>574</v>
      </c>
      <c r="C1760" t="s">
        <v>573</v>
      </c>
      <c r="D1760" t="s">
        <v>728</v>
      </c>
      <c r="E1760" t="s">
        <v>618</v>
      </c>
      <c r="F1760" t="s">
        <v>596</v>
      </c>
      <c r="G1760" t="s">
        <v>729</v>
      </c>
      <c r="H1760" t="s">
        <v>828</v>
      </c>
      <c r="I1760" t="s">
        <v>6</v>
      </c>
      <c r="J1760" t="s">
        <v>176</v>
      </c>
      <c r="K1760" t="s">
        <v>348</v>
      </c>
      <c r="L1760" t="s">
        <v>606</v>
      </c>
      <c r="M1760">
        <v>0</v>
      </c>
      <c r="N1760">
        <v>0.16</v>
      </c>
      <c r="O1760" t="s">
        <v>927</v>
      </c>
    </row>
    <row r="1761" spans="1:15" hidden="1" x14ac:dyDescent="0.35">
      <c r="A1761" t="s">
        <v>925</v>
      </c>
      <c r="B1761" t="s">
        <v>574</v>
      </c>
      <c r="C1761" t="s">
        <v>573</v>
      </c>
      <c r="D1761" t="s">
        <v>728</v>
      </c>
      <c r="E1761" t="s">
        <v>618</v>
      </c>
      <c r="F1761" t="s">
        <v>597</v>
      </c>
      <c r="G1761" t="s">
        <v>731</v>
      </c>
      <c r="H1761" t="s">
        <v>829</v>
      </c>
      <c r="I1761" t="s">
        <v>127</v>
      </c>
      <c r="J1761" t="s">
        <v>291</v>
      </c>
      <c r="K1761" t="s">
        <v>348</v>
      </c>
      <c r="L1761" t="s">
        <v>606</v>
      </c>
      <c r="M1761">
        <v>0</v>
      </c>
      <c r="N1761">
        <v>1.6E-2</v>
      </c>
      <c r="O1761" t="s">
        <v>927</v>
      </c>
    </row>
    <row r="1762" spans="1:15" hidden="1" x14ac:dyDescent="0.35">
      <c r="A1762" t="s">
        <v>925</v>
      </c>
      <c r="B1762" t="s">
        <v>574</v>
      </c>
      <c r="C1762" t="s">
        <v>573</v>
      </c>
      <c r="D1762" t="s">
        <v>728</v>
      </c>
      <c r="E1762" t="s">
        <v>618</v>
      </c>
      <c r="F1762" t="s">
        <v>597</v>
      </c>
      <c r="G1762" t="s">
        <v>731</v>
      </c>
      <c r="H1762" t="s">
        <v>830</v>
      </c>
      <c r="I1762" t="s">
        <v>115</v>
      </c>
      <c r="J1762" t="s">
        <v>279</v>
      </c>
      <c r="K1762" t="s">
        <v>349</v>
      </c>
      <c r="M1762">
        <v>6.6700000000000009E-2</v>
      </c>
      <c r="N1762">
        <v>1.2999999999999999E-2</v>
      </c>
      <c r="O1762" t="s">
        <v>927</v>
      </c>
    </row>
    <row r="1763" spans="1:15" hidden="1" x14ac:dyDescent="0.35">
      <c r="A1763" t="s">
        <v>925</v>
      </c>
      <c r="B1763" t="s">
        <v>574</v>
      </c>
      <c r="C1763" t="s">
        <v>573</v>
      </c>
      <c r="D1763" t="s">
        <v>728</v>
      </c>
      <c r="E1763" t="s">
        <v>618</v>
      </c>
      <c r="F1763" t="s">
        <v>597</v>
      </c>
      <c r="G1763" t="s">
        <v>731</v>
      </c>
      <c r="H1763" t="s">
        <v>831</v>
      </c>
      <c r="I1763" t="s">
        <v>123</v>
      </c>
      <c r="J1763" t="s">
        <v>287</v>
      </c>
      <c r="K1763" t="s">
        <v>348</v>
      </c>
      <c r="L1763" t="s">
        <v>606</v>
      </c>
      <c r="M1763">
        <v>0</v>
      </c>
      <c r="N1763">
        <v>7.6E-3</v>
      </c>
      <c r="O1763" t="s">
        <v>927</v>
      </c>
    </row>
    <row r="1764" spans="1:15" hidden="1" x14ac:dyDescent="0.35">
      <c r="A1764" t="s">
        <v>925</v>
      </c>
      <c r="B1764" t="s">
        <v>574</v>
      </c>
      <c r="C1764" t="s">
        <v>573</v>
      </c>
      <c r="D1764" t="s">
        <v>728</v>
      </c>
      <c r="E1764" t="s">
        <v>618</v>
      </c>
      <c r="F1764" t="s">
        <v>597</v>
      </c>
      <c r="G1764" t="s">
        <v>731</v>
      </c>
      <c r="H1764" t="s">
        <v>832</v>
      </c>
      <c r="I1764" t="s">
        <v>124</v>
      </c>
      <c r="J1764" t="s">
        <v>288</v>
      </c>
      <c r="K1764" t="s">
        <v>348</v>
      </c>
      <c r="L1764" t="s">
        <v>606</v>
      </c>
      <c r="M1764">
        <v>0</v>
      </c>
      <c r="N1764">
        <v>1.0999999999999999E-2</v>
      </c>
      <c r="O1764" t="s">
        <v>927</v>
      </c>
    </row>
    <row r="1765" spans="1:15" hidden="1" x14ac:dyDescent="0.35">
      <c r="A1765" t="s">
        <v>925</v>
      </c>
      <c r="B1765" t="s">
        <v>574</v>
      </c>
      <c r="C1765" t="s">
        <v>573</v>
      </c>
      <c r="D1765" t="s">
        <v>728</v>
      </c>
      <c r="E1765" t="s">
        <v>618</v>
      </c>
      <c r="F1765" t="s">
        <v>597</v>
      </c>
      <c r="G1765" t="s">
        <v>731</v>
      </c>
      <c r="H1765" t="s">
        <v>833</v>
      </c>
      <c r="I1765" t="s">
        <v>143</v>
      </c>
      <c r="J1765" t="s">
        <v>309</v>
      </c>
      <c r="K1765" t="s">
        <v>348</v>
      </c>
      <c r="L1765" t="s">
        <v>606</v>
      </c>
      <c r="M1765">
        <v>0</v>
      </c>
      <c r="N1765">
        <v>5.1999999999999998E-2</v>
      </c>
      <c r="O1765" t="s">
        <v>927</v>
      </c>
    </row>
    <row r="1766" spans="1:15" hidden="1" x14ac:dyDescent="0.35">
      <c r="A1766" t="s">
        <v>925</v>
      </c>
      <c r="B1766" t="s">
        <v>574</v>
      </c>
      <c r="C1766" t="s">
        <v>573</v>
      </c>
      <c r="D1766" t="s">
        <v>728</v>
      </c>
      <c r="E1766" t="s">
        <v>618</v>
      </c>
      <c r="F1766" t="s">
        <v>596</v>
      </c>
      <c r="G1766" t="s">
        <v>729</v>
      </c>
      <c r="H1766" t="s">
        <v>834</v>
      </c>
      <c r="I1766" t="s">
        <v>62</v>
      </c>
      <c r="J1766" t="s">
        <v>224</v>
      </c>
      <c r="K1766" t="s">
        <v>348</v>
      </c>
      <c r="L1766" t="s">
        <v>606</v>
      </c>
      <c r="M1766">
        <v>0</v>
      </c>
      <c r="N1766">
        <v>0.08</v>
      </c>
      <c r="O1766" t="s">
        <v>927</v>
      </c>
    </row>
    <row r="1767" spans="1:15" hidden="1" x14ac:dyDescent="0.35">
      <c r="A1767" t="s">
        <v>925</v>
      </c>
      <c r="B1767" t="s">
        <v>574</v>
      </c>
      <c r="C1767" t="s">
        <v>573</v>
      </c>
      <c r="D1767" t="s">
        <v>728</v>
      </c>
      <c r="E1767" t="s">
        <v>618</v>
      </c>
      <c r="F1767" t="s">
        <v>597</v>
      </c>
      <c r="G1767" t="s">
        <v>731</v>
      </c>
      <c r="H1767" t="s">
        <v>835</v>
      </c>
      <c r="I1767" t="s">
        <v>134</v>
      </c>
      <c r="J1767" t="s">
        <v>299</v>
      </c>
      <c r="K1767" t="s">
        <v>349</v>
      </c>
      <c r="M1767">
        <v>0.11899999999999999</v>
      </c>
      <c r="N1767">
        <v>0.08</v>
      </c>
      <c r="O1767" t="s">
        <v>927</v>
      </c>
    </row>
    <row r="1768" spans="1:15" hidden="1" x14ac:dyDescent="0.35">
      <c r="A1768" t="s">
        <v>925</v>
      </c>
      <c r="B1768" t="s">
        <v>574</v>
      </c>
      <c r="C1768" t="s">
        <v>573</v>
      </c>
      <c r="D1768" t="s">
        <v>728</v>
      </c>
      <c r="E1768" t="s">
        <v>618</v>
      </c>
      <c r="F1768" t="s">
        <v>596</v>
      </c>
      <c r="G1768" t="s">
        <v>729</v>
      </c>
      <c r="H1768" t="s">
        <v>836</v>
      </c>
      <c r="I1768" t="s">
        <v>175</v>
      </c>
      <c r="J1768" t="s">
        <v>343</v>
      </c>
      <c r="K1768" t="s">
        <v>349</v>
      </c>
      <c r="L1768" t="s">
        <v>607</v>
      </c>
      <c r="M1768">
        <v>0.1</v>
      </c>
      <c r="N1768">
        <v>0.04</v>
      </c>
      <c r="O1768" t="s">
        <v>927</v>
      </c>
    </row>
    <row r="1769" spans="1:15" hidden="1" x14ac:dyDescent="0.35">
      <c r="A1769" t="s">
        <v>925</v>
      </c>
      <c r="B1769" t="s">
        <v>574</v>
      </c>
      <c r="C1769" t="s">
        <v>573</v>
      </c>
      <c r="D1769" t="s">
        <v>728</v>
      </c>
      <c r="E1769" t="s">
        <v>618</v>
      </c>
      <c r="F1769" t="s">
        <v>597</v>
      </c>
      <c r="G1769" t="s">
        <v>731</v>
      </c>
      <c r="H1769" t="s">
        <v>837</v>
      </c>
      <c r="I1769" t="s">
        <v>141</v>
      </c>
      <c r="J1769" t="s">
        <v>307</v>
      </c>
      <c r="K1769" t="s">
        <v>348</v>
      </c>
      <c r="L1769" t="s">
        <v>606</v>
      </c>
      <c r="M1769">
        <v>0</v>
      </c>
      <c r="N1769">
        <v>2.7E-2</v>
      </c>
      <c r="O1769" t="s">
        <v>927</v>
      </c>
    </row>
    <row r="1770" spans="1:15" hidden="1" x14ac:dyDescent="0.35">
      <c r="A1770" t="s">
        <v>925</v>
      </c>
      <c r="B1770" t="s">
        <v>574</v>
      </c>
      <c r="C1770" t="s">
        <v>573</v>
      </c>
      <c r="D1770" t="s">
        <v>728</v>
      </c>
      <c r="E1770" t="s">
        <v>618</v>
      </c>
      <c r="F1770" t="s">
        <v>597</v>
      </c>
      <c r="G1770" t="s">
        <v>731</v>
      </c>
      <c r="H1770" t="s">
        <v>838</v>
      </c>
      <c r="I1770" t="s">
        <v>91</v>
      </c>
      <c r="J1770" t="s">
        <v>253</v>
      </c>
      <c r="K1770" t="s">
        <v>348</v>
      </c>
      <c r="L1770" t="s">
        <v>606</v>
      </c>
      <c r="M1770">
        <v>0</v>
      </c>
      <c r="N1770">
        <v>0.08</v>
      </c>
      <c r="O1770" t="s">
        <v>927</v>
      </c>
    </row>
    <row r="1771" spans="1:15" hidden="1" x14ac:dyDescent="0.35">
      <c r="A1771" t="s">
        <v>925</v>
      </c>
      <c r="B1771" t="s">
        <v>574</v>
      </c>
      <c r="C1771" t="s">
        <v>573</v>
      </c>
      <c r="D1771" t="s">
        <v>728</v>
      </c>
      <c r="E1771" t="s">
        <v>618</v>
      </c>
      <c r="F1771" t="s">
        <v>596</v>
      </c>
      <c r="G1771" t="s">
        <v>729</v>
      </c>
      <c r="H1771" t="s">
        <v>839</v>
      </c>
      <c r="I1771" t="s">
        <v>38</v>
      </c>
      <c r="J1771" t="s">
        <v>717</v>
      </c>
      <c r="K1771" t="s">
        <v>349</v>
      </c>
      <c r="M1771">
        <v>0.03</v>
      </c>
      <c r="N1771">
        <v>0.04</v>
      </c>
      <c r="O1771" t="s">
        <v>927</v>
      </c>
    </row>
    <row r="1772" spans="1:15" hidden="1" x14ac:dyDescent="0.35">
      <c r="A1772" t="s">
        <v>925</v>
      </c>
      <c r="B1772" t="s">
        <v>574</v>
      </c>
      <c r="C1772" t="s">
        <v>573</v>
      </c>
      <c r="D1772" t="s">
        <v>728</v>
      </c>
      <c r="E1772" t="s">
        <v>618</v>
      </c>
      <c r="F1772" t="s">
        <v>597</v>
      </c>
      <c r="G1772" t="s">
        <v>731</v>
      </c>
      <c r="H1772" t="s">
        <v>840</v>
      </c>
      <c r="I1772" t="s">
        <v>156</v>
      </c>
      <c r="J1772" t="s">
        <v>325</v>
      </c>
      <c r="K1772" t="s">
        <v>348</v>
      </c>
      <c r="L1772" t="s">
        <v>606</v>
      </c>
      <c r="M1772">
        <v>0</v>
      </c>
      <c r="N1772">
        <v>0.02</v>
      </c>
      <c r="O1772" t="s">
        <v>927</v>
      </c>
    </row>
    <row r="1773" spans="1:15" hidden="1" x14ac:dyDescent="0.35">
      <c r="A1773" t="s">
        <v>925</v>
      </c>
      <c r="B1773" t="s">
        <v>574</v>
      </c>
      <c r="C1773" t="s">
        <v>573</v>
      </c>
      <c r="D1773" t="s">
        <v>728</v>
      </c>
      <c r="E1773" t="s">
        <v>618</v>
      </c>
      <c r="F1773" t="s">
        <v>597</v>
      </c>
      <c r="G1773" t="s">
        <v>731</v>
      </c>
      <c r="H1773" t="s">
        <v>842</v>
      </c>
      <c r="I1773" t="s">
        <v>164</v>
      </c>
      <c r="J1773" t="s">
        <v>333</v>
      </c>
      <c r="K1773" t="s">
        <v>348</v>
      </c>
      <c r="L1773" t="s">
        <v>606</v>
      </c>
      <c r="M1773">
        <v>0</v>
      </c>
      <c r="N1773">
        <v>0.28999999999999998</v>
      </c>
      <c r="O1773" t="s">
        <v>927</v>
      </c>
    </row>
    <row r="1774" spans="1:15" hidden="1" x14ac:dyDescent="0.35">
      <c r="A1774" t="s">
        <v>925</v>
      </c>
      <c r="B1774" t="s">
        <v>574</v>
      </c>
      <c r="C1774" t="s">
        <v>573</v>
      </c>
      <c r="D1774" t="s">
        <v>728</v>
      </c>
      <c r="E1774" t="s">
        <v>618</v>
      </c>
      <c r="F1774" t="s">
        <v>597</v>
      </c>
      <c r="G1774" t="s">
        <v>731</v>
      </c>
      <c r="H1774" t="s">
        <v>843</v>
      </c>
      <c r="I1774" t="s">
        <v>116</v>
      </c>
      <c r="J1774" t="s">
        <v>280</v>
      </c>
      <c r="K1774" t="s">
        <v>349</v>
      </c>
      <c r="L1774" t="s">
        <v>607</v>
      </c>
      <c r="M1774">
        <v>4.9100000000000012E-2</v>
      </c>
      <c r="N1774">
        <v>5.8000000000000003E-2</v>
      </c>
      <c r="O1774" t="s">
        <v>927</v>
      </c>
    </row>
    <row r="1775" spans="1:15" hidden="1" x14ac:dyDescent="0.35">
      <c r="A1775" t="s">
        <v>925</v>
      </c>
      <c r="B1775" t="s">
        <v>574</v>
      </c>
      <c r="C1775" t="s">
        <v>573</v>
      </c>
      <c r="D1775" t="s">
        <v>728</v>
      </c>
      <c r="E1775" t="s">
        <v>618</v>
      </c>
      <c r="F1775" t="s">
        <v>597</v>
      </c>
      <c r="G1775" t="s">
        <v>731</v>
      </c>
      <c r="H1775" t="s">
        <v>844</v>
      </c>
      <c r="I1775" t="s">
        <v>107</v>
      </c>
      <c r="J1775" t="s">
        <v>270</v>
      </c>
      <c r="K1775" t="s">
        <v>348</v>
      </c>
      <c r="L1775" t="s">
        <v>606</v>
      </c>
      <c r="M1775">
        <v>0</v>
      </c>
      <c r="N1775">
        <v>0.08</v>
      </c>
      <c r="O1775" t="s">
        <v>927</v>
      </c>
    </row>
    <row r="1776" spans="1:15" hidden="1" x14ac:dyDescent="0.35">
      <c r="A1776" t="s">
        <v>925</v>
      </c>
      <c r="B1776" t="s">
        <v>574</v>
      </c>
      <c r="C1776" t="s">
        <v>573</v>
      </c>
      <c r="D1776" t="s">
        <v>728</v>
      </c>
      <c r="E1776" t="s">
        <v>618</v>
      </c>
      <c r="F1776" t="s">
        <v>597</v>
      </c>
      <c r="G1776" t="s">
        <v>731</v>
      </c>
      <c r="H1776" t="s">
        <v>845</v>
      </c>
      <c r="I1776" t="s">
        <v>170</v>
      </c>
      <c r="J1776" t="s">
        <v>339</v>
      </c>
      <c r="K1776" t="s">
        <v>348</v>
      </c>
      <c r="L1776" t="s">
        <v>606</v>
      </c>
      <c r="M1776">
        <v>0</v>
      </c>
      <c r="N1776">
        <v>0.02</v>
      </c>
      <c r="O1776" t="s">
        <v>927</v>
      </c>
    </row>
    <row r="1777" spans="1:15" hidden="1" x14ac:dyDescent="0.35">
      <c r="A1777" t="s">
        <v>925</v>
      </c>
      <c r="B1777" t="s">
        <v>574</v>
      </c>
      <c r="C1777" t="s">
        <v>573</v>
      </c>
      <c r="D1777" t="s">
        <v>728</v>
      </c>
      <c r="E1777" t="s">
        <v>618</v>
      </c>
      <c r="F1777" t="s">
        <v>597</v>
      </c>
      <c r="G1777" t="s">
        <v>731</v>
      </c>
      <c r="H1777" t="s">
        <v>846</v>
      </c>
      <c r="I1777" t="s">
        <v>70</v>
      </c>
      <c r="J1777" t="s">
        <v>232</v>
      </c>
      <c r="K1777" t="s">
        <v>348</v>
      </c>
      <c r="L1777" t="s">
        <v>606</v>
      </c>
      <c r="M1777">
        <v>0</v>
      </c>
      <c r="N1777">
        <v>0.02</v>
      </c>
      <c r="O1777" t="s">
        <v>927</v>
      </c>
    </row>
    <row r="1778" spans="1:15" hidden="1" x14ac:dyDescent="0.35">
      <c r="A1778" t="s">
        <v>925</v>
      </c>
      <c r="B1778" t="s">
        <v>574</v>
      </c>
      <c r="C1778" t="s">
        <v>573</v>
      </c>
      <c r="D1778" t="s">
        <v>728</v>
      </c>
      <c r="E1778" t="s">
        <v>618</v>
      </c>
      <c r="F1778" t="s">
        <v>597</v>
      </c>
      <c r="G1778" t="s">
        <v>731</v>
      </c>
      <c r="H1778" t="s">
        <v>847</v>
      </c>
      <c r="I1778" t="s">
        <v>85</v>
      </c>
      <c r="J1778" t="s">
        <v>247</v>
      </c>
      <c r="K1778" t="s">
        <v>348</v>
      </c>
      <c r="L1778" t="s">
        <v>606</v>
      </c>
      <c r="M1778">
        <v>0</v>
      </c>
      <c r="N1778">
        <v>0.08</v>
      </c>
      <c r="O1778" t="s">
        <v>927</v>
      </c>
    </row>
    <row r="1779" spans="1:15" hidden="1" x14ac:dyDescent="0.35">
      <c r="A1779" t="s">
        <v>925</v>
      </c>
      <c r="B1779" t="s">
        <v>574</v>
      </c>
      <c r="C1779" t="s">
        <v>573</v>
      </c>
      <c r="D1779" t="s">
        <v>728</v>
      </c>
      <c r="E1779" t="s">
        <v>618</v>
      </c>
      <c r="F1779" t="s">
        <v>597</v>
      </c>
      <c r="G1779" t="s">
        <v>731</v>
      </c>
      <c r="H1779" t="s">
        <v>848</v>
      </c>
      <c r="I1779" t="s">
        <v>149</v>
      </c>
      <c r="J1779" t="s">
        <v>315</v>
      </c>
      <c r="K1779" t="s">
        <v>348</v>
      </c>
      <c r="L1779" t="s">
        <v>606</v>
      </c>
      <c r="M1779">
        <v>0</v>
      </c>
      <c r="N1779">
        <v>0.08</v>
      </c>
      <c r="O1779" t="s">
        <v>927</v>
      </c>
    </row>
    <row r="1780" spans="1:15" hidden="1" x14ac:dyDescent="0.35">
      <c r="A1780" t="s">
        <v>925</v>
      </c>
      <c r="B1780" t="s">
        <v>574</v>
      </c>
      <c r="C1780" t="s">
        <v>573</v>
      </c>
      <c r="D1780" t="s">
        <v>728</v>
      </c>
      <c r="E1780" t="s">
        <v>618</v>
      </c>
      <c r="F1780" t="s">
        <v>597</v>
      </c>
      <c r="G1780" t="s">
        <v>731</v>
      </c>
      <c r="H1780" t="s">
        <v>849</v>
      </c>
      <c r="I1780" t="s">
        <v>157</v>
      </c>
      <c r="J1780" t="s">
        <v>326</v>
      </c>
      <c r="K1780" t="s">
        <v>348</v>
      </c>
      <c r="L1780" t="s">
        <v>606</v>
      </c>
      <c r="M1780">
        <v>0</v>
      </c>
      <c r="N1780">
        <v>8.6E-3</v>
      </c>
      <c r="O1780" t="s">
        <v>927</v>
      </c>
    </row>
    <row r="1781" spans="1:15" hidden="1" x14ac:dyDescent="0.35">
      <c r="A1781" t="s">
        <v>925</v>
      </c>
      <c r="B1781" t="s">
        <v>574</v>
      </c>
      <c r="C1781" t="s">
        <v>573</v>
      </c>
      <c r="D1781" t="s">
        <v>728</v>
      </c>
      <c r="E1781" t="s">
        <v>618</v>
      </c>
      <c r="F1781" t="s">
        <v>597</v>
      </c>
      <c r="G1781" t="s">
        <v>731</v>
      </c>
      <c r="H1781" t="s">
        <v>850</v>
      </c>
      <c r="I1781" t="s">
        <v>473</v>
      </c>
      <c r="J1781" t="s">
        <v>298</v>
      </c>
      <c r="K1781" t="s">
        <v>348</v>
      </c>
      <c r="L1781" t="s">
        <v>606</v>
      </c>
      <c r="M1781">
        <v>0</v>
      </c>
      <c r="N1781">
        <v>1.6E-2</v>
      </c>
      <c r="O1781" t="s">
        <v>927</v>
      </c>
    </row>
    <row r="1782" spans="1:15" hidden="1" x14ac:dyDescent="0.35">
      <c r="A1782" t="s">
        <v>925</v>
      </c>
      <c r="B1782" t="s">
        <v>574</v>
      </c>
      <c r="C1782" t="s">
        <v>573</v>
      </c>
      <c r="D1782" t="s">
        <v>728</v>
      </c>
      <c r="E1782" t="s">
        <v>618</v>
      </c>
      <c r="F1782" t="s">
        <v>597</v>
      </c>
      <c r="G1782" t="s">
        <v>731</v>
      </c>
      <c r="H1782" t="s">
        <v>851</v>
      </c>
      <c r="I1782" t="s">
        <v>133</v>
      </c>
      <c r="J1782" t="s">
        <v>297</v>
      </c>
      <c r="K1782" t="s">
        <v>348</v>
      </c>
      <c r="L1782" t="s">
        <v>606</v>
      </c>
      <c r="M1782">
        <v>0</v>
      </c>
      <c r="N1782">
        <v>1.4999999999999999E-2</v>
      </c>
      <c r="O1782" t="s">
        <v>927</v>
      </c>
    </row>
    <row r="1783" spans="1:15" hidden="1" x14ac:dyDescent="0.35">
      <c r="A1783" t="s">
        <v>925</v>
      </c>
      <c r="B1783" t="s">
        <v>574</v>
      </c>
      <c r="C1783" t="s">
        <v>573</v>
      </c>
      <c r="D1783" t="s">
        <v>728</v>
      </c>
      <c r="E1783" t="s">
        <v>618</v>
      </c>
      <c r="F1783" t="s">
        <v>597</v>
      </c>
      <c r="G1783" t="s">
        <v>731</v>
      </c>
      <c r="H1783" t="s">
        <v>852</v>
      </c>
      <c r="I1783" t="s">
        <v>99</v>
      </c>
      <c r="J1783" t="s">
        <v>262</v>
      </c>
      <c r="K1783" t="s">
        <v>348</v>
      </c>
      <c r="L1783" t="s">
        <v>606</v>
      </c>
      <c r="M1783">
        <v>0</v>
      </c>
      <c r="N1783">
        <v>0.22600000000000001</v>
      </c>
      <c r="O1783" t="s">
        <v>927</v>
      </c>
    </row>
    <row r="1784" spans="1:15" hidden="1" x14ac:dyDescent="0.35">
      <c r="A1784" t="s">
        <v>925</v>
      </c>
      <c r="B1784" t="s">
        <v>574</v>
      </c>
      <c r="C1784" t="s">
        <v>573</v>
      </c>
      <c r="D1784" t="s">
        <v>728</v>
      </c>
      <c r="E1784" t="s">
        <v>618</v>
      </c>
      <c r="F1784" t="s">
        <v>597</v>
      </c>
      <c r="G1784" t="s">
        <v>731</v>
      </c>
      <c r="H1784" t="s">
        <v>853</v>
      </c>
      <c r="I1784" t="s">
        <v>118</v>
      </c>
      <c r="J1784" t="s">
        <v>282</v>
      </c>
      <c r="K1784" t="s">
        <v>348</v>
      </c>
      <c r="L1784" t="s">
        <v>606</v>
      </c>
      <c r="M1784">
        <v>0</v>
      </c>
      <c r="N1784">
        <v>2.5000000000000001E-2</v>
      </c>
      <c r="O1784" t="s">
        <v>927</v>
      </c>
    </row>
    <row r="1785" spans="1:15" hidden="1" x14ac:dyDescent="0.35">
      <c r="A1785" t="s">
        <v>925</v>
      </c>
      <c r="B1785" t="s">
        <v>574</v>
      </c>
      <c r="C1785" t="s">
        <v>573</v>
      </c>
      <c r="D1785" t="s">
        <v>728</v>
      </c>
      <c r="E1785" t="s">
        <v>618</v>
      </c>
      <c r="F1785" t="s">
        <v>597</v>
      </c>
      <c r="G1785" t="s">
        <v>731</v>
      </c>
      <c r="H1785" t="s">
        <v>854</v>
      </c>
      <c r="I1785" t="s">
        <v>144</v>
      </c>
      <c r="J1785" t="s">
        <v>310</v>
      </c>
      <c r="K1785" t="s">
        <v>348</v>
      </c>
      <c r="L1785" t="s">
        <v>606</v>
      </c>
      <c r="M1785">
        <v>0</v>
      </c>
      <c r="N1785">
        <v>0.26400000000000001</v>
      </c>
      <c r="O1785" t="s">
        <v>927</v>
      </c>
    </row>
    <row r="1786" spans="1:15" hidden="1" x14ac:dyDescent="0.35">
      <c r="A1786" t="s">
        <v>925</v>
      </c>
      <c r="B1786" t="s">
        <v>574</v>
      </c>
      <c r="C1786" t="s">
        <v>573</v>
      </c>
      <c r="D1786" t="s">
        <v>728</v>
      </c>
      <c r="E1786" t="s">
        <v>618</v>
      </c>
      <c r="F1786" t="s">
        <v>596</v>
      </c>
      <c r="G1786" t="s">
        <v>729</v>
      </c>
      <c r="H1786" t="s">
        <v>855</v>
      </c>
      <c r="I1786" t="s">
        <v>171</v>
      </c>
      <c r="J1786" t="s">
        <v>340</v>
      </c>
      <c r="K1786" t="s">
        <v>348</v>
      </c>
      <c r="L1786" t="s">
        <v>606</v>
      </c>
      <c r="M1786">
        <v>0</v>
      </c>
      <c r="N1786">
        <v>0.08</v>
      </c>
      <c r="O1786" t="s">
        <v>927</v>
      </c>
    </row>
    <row r="1787" spans="1:15" hidden="1" x14ac:dyDescent="0.35">
      <c r="A1787" t="s">
        <v>925</v>
      </c>
      <c r="B1787" t="s">
        <v>574</v>
      </c>
      <c r="C1787" t="s">
        <v>573</v>
      </c>
      <c r="D1787" t="s">
        <v>728</v>
      </c>
      <c r="E1787" t="s">
        <v>618</v>
      </c>
      <c r="F1787" t="s">
        <v>597</v>
      </c>
      <c r="G1787" t="s">
        <v>731</v>
      </c>
      <c r="H1787" t="s">
        <v>856</v>
      </c>
      <c r="I1787" t="s">
        <v>166</v>
      </c>
      <c r="J1787" t="s">
        <v>335</v>
      </c>
      <c r="K1787" t="s">
        <v>348</v>
      </c>
      <c r="L1787" t="s">
        <v>606</v>
      </c>
      <c r="M1787">
        <v>0</v>
      </c>
      <c r="N1787">
        <v>0.08</v>
      </c>
      <c r="O1787" t="s">
        <v>927</v>
      </c>
    </row>
    <row r="1788" spans="1:15" hidden="1" x14ac:dyDescent="0.35">
      <c r="A1788" t="s">
        <v>925</v>
      </c>
      <c r="B1788" t="s">
        <v>574</v>
      </c>
      <c r="C1788" t="s">
        <v>573</v>
      </c>
      <c r="D1788" t="s">
        <v>728</v>
      </c>
      <c r="E1788" t="s">
        <v>618</v>
      </c>
      <c r="F1788" t="s">
        <v>596</v>
      </c>
      <c r="G1788" t="s">
        <v>729</v>
      </c>
      <c r="H1788" t="s">
        <v>857</v>
      </c>
      <c r="I1788" t="s">
        <v>24</v>
      </c>
      <c r="J1788" t="s">
        <v>193</v>
      </c>
      <c r="K1788" t="s">
        <v>348</v>
      </c>
      <c r="L1788" t="s">
        <v>606</v>
      </c>
      <c r="M1788">
        <v>0</v>
      </c>
      <c r="N1788">
        <v>1.6</v>
      </c>
      <c r="O1788" t="s">
        <v>927</v>
      </c>
    </row>
    <row r="1789" spans="1:15" hidden="1" x14ac:dyDescent="0.35">
      <c r="A1789" t="s">
        <v>925</v>
      </c>
      <c r="B1789" t="s">
        <v>574</v>
      </c>
      <c r="C1789" t="s">
        <v>573</v>
      </c>
      <c r="D1789" t="s">
        <v>728</v>
      </c>
      <c r="E1789" t="s">
        <v>618</v>
      </c>
      <c r="F1789" t="s">
        <v>597</v>
      </c>
      <c r="G1789" t="s">
        <v>731</v>
      </c>
      <c r="H1789" t="s">
        <v>858</v>
      </c>
      <c r="I1789" t="s">
        <v>516</v>
      </c>
      <c r="J1789" t="s">
        <v>271</v>
      </c>
      <c r="K1789" t="s">
        <v>348</v>
      </c>
      <c r="L1789" t="s">
        <v>606</v>
      </c>
      <c r="M1789">
        <v>0</v>
      </c>
      <c r="N1789">
        <v>9.4000000000000004E-3</v>
      </c>
      <c r="O1789" t="s">
        <v>927</v>
      </c>
    </row>
    <row r="1790" spans="1:15" hidden="1" x14ac:dyDescent="0.35">
      <c r="A1790" t="s">
        <v>925</v>
      </c>
      <c r="B1790" t="s">
        <v>574</v>
      </c>
      <c r="C1790" t="s">
        <v>573</v>
      </c>
      <c r="D1790" t="s">
        <v>728</v>
      </c>
      <c r="E1790" t="s">
        <v>618</v>
      </c>
      <c r="F1790" t="s">
        <v>596</v>
      </c>
      <c r="G1790" t="s">
        <v>729</v>
      </c>
      <c r="H1790" t="s">
        <v>859</v>
      </c>
      <c r="I1790" t="s">
        <v>17</v>
      </c>
      <c r="J1790" t="s">
        <v>187</v>
      </c>
      <c r="K1790" t="s">
        <v>349</v>
      </c>
      <c r="M1790">
        <v>0.05</v>
      </c>
      <c r="N1790">
        <v>0.02</v>
      </c>
      <c r="O1790" t="s">
        <v>927</v>
      </c>
    </row>
    <row r="1791" spans="1:15" hidden="1" x14ac:dyDescent="0.35">
      <c r="A1791" t="s">
        <v>925</v>
      </c>
      <c r="B1791" t="s">
        <v>574</v>
      </c>
      <c r="C1791" t="s">
        <v>573</v>
      </c>
      <c r="D1791" t="s">
        <v>728</v>
      </c>
      <c r="E1791" t="s">
        <v>618</v>
      </c>
      <c r="F1791" t="s">
        <v>597</v>
      </c>
      <c r="G1791" t="s">
        <v>731</v>
      </c>
      <c r="H1791" t="s">
        <v>860</v>
      </c>
      <c r="I1791" t="s">
        <v>158</v>
      </c>
      <c r="J1791" t="s">
        <v>327</v>
      </c>
      <c r="K1791" t="s">
        <v>348</v>
      </c>
      <c r="L1791" t="s">
        <v>606</v>
      </c>
      <c r="M1791">
        <v>0</v>
      </c>
      <c r="N1791">
        <v>1.2999999999999999E-2</v>
      </c>
      <c r="O1791" t="s">
        <v>927</v>
      </c>
    </row>
    <row r="1792" spans="1:15" hidden="1" x14ac:dyDescent="0.35">
      <c r="A1792" t="s">
        <v>925</v>
      </c>
      <c r="B1792" t="s">
        <v>574</v>
      </c>
      <c r="C1792" t="s">
        <v>573</v>
      </c>
      <c r="D1792" t="s">
        <v>728</v>
      </c>
      <c r="E1792" t="s">
        <v>618</v>
      </c>
      <c r="F1792" t="s">
        <v>597</v>
      </c>
      <c r="G1792" t="s">
        <v>731</v>
      </c>
      <c r="H1792" t="s">
        <v>861</v>
      </c>
      <c r="I1792" t="s">
        <v>119</v>
      </c>
      <c r="J1792" t="s">
        <v>283</v>
      </c>
      <c r="K1792" t="s">
        <v>348</v>
      </c>
      <c r="L1792" t="s">
        <v>606</v>
      </c>
      <c r="M1792">
        <v>0</v>
      </c>
      <c r="N1792">
        <v>3.1E-2</v>
      </c>
      <c r="O1792" t="s">
        <v>927</v>
      </c>
    </row>
    <row r="1793" spans="1:15" hidden="1" x14ac:dyDescent="0.35">
      <c r="A1793" t="s">
        <v>925</v>
      </c>
      <c r="B1793" t="s">
        <v>574</v>
      </c>
      <c r="C1793" t="s">
        <v>573</v>
      </c>
      <c r="D1793" t="s">
        <v>728</v>
      </c>
      <c r="E1793" t="s">
        <v>618</v>
      </c>
      <c r="F1793" t="s">
        <v>596</v>
      </c>
      <c r="G1793" t="s">
        <v>729</v>
      </c>
      <c r="H1793" t="s">
        <v>862</v>
      </c>
      <c r="I1793" t="s">
        <v>21</v>
      </c>
      <c r="J1793" t="s">
        <v>190</v>
      </c>
      <c r="K1793" t="s">
        <v>348</v>
      </c>
      <c r="L1793" t="s">
        <v>606</v>
      </c>
      <c r="M1793">
        <v>0</v>
      </c>
      <c r="N1793">
        <v>0.16</v>
      </c>
      <c r="O1793" t="s">
        <v>927</v>
      </c>
    </row>
    <row r="1794" spans="1:15" hidden="1" x14ac:dyDescent="0.35">
      <c r="A1794" t="s">
        <v>925</v>
      </c>
      <c r="B1794" t="s">
        <v>574</v>
      </c>
      <c r="C1794" t="s">
        <v>573</v>
      </c>
      <c r="D1794" t="s">
        <v>728</v>
      </c>
      <c r="E1794" t="s">
        <v>618</v>
      </c>
      <c r="F1794" t="s">
        <v>597</v>
      </c>
      <c r="G1794" t="s">
        <v>731</v>
      </c>
      <c r="H1794" t="s">
        <v>863</v>
      </c>
      <c r="I1794" t="s">
        <v>96</v>
      </c>
      <c r="J1794" t="s">
        <v>259</v>
      </c>
      <c r="K1794" t="s">
        <v>348</v>
      </c>
      <c r="L1794" t="s">
        <v>606</v>
      </c>
      <c r="M1794">
        <v>0</v>
      </c>
      <c r="N1794">
        <v>0.188</v>
      </c>
      <c r="O1794" t="s">
        <v>927</v>
      </c>
    </row>
    <row r="1795" spans="1:15" hidden="1" x14ac:dyDescent="0.35">
      <c r="A1795" t="s">
        <v>925</v>
      </c>
      <c r="B1795" t="s">
        <v>574</v>
      </c>
      <c r="C1795" t="s">
        <v>573</v>
      </c>
      <c r="D1795" t="s">
        <v>728</v>
      </c>
      <c r="E1795" t="s">
        <v>618</v>
      </c>
      <c r="F1795" t="s">
        <v>597</v>
      </c>
      <c r="G1795" t="s">
        <v>731</v>
      </c>
      <c r="H1795" t="s">
        <v>864</v>
      </c>
      <c r="I1795" t="s">
        <v>71</v>
      </c>
      <c r="J1795" t="s">
        <v>233</v>
      </c>
      <c r="K1795" t="s">
        <v>348</v>
      </c>
      <c r="L1795" t="s">
        <v>606</v>
      </c>
      <c r="M1795">
        <v>0</v>
      </c>
      <c r="N1795">
        <v>0.08</v>
      </c>
      <c r="O1795" t="s">
        <v>927</v>
      </c>
    </row>
    <row r="1796" spans="1:15" hidden="1" x14ac:dyDescent="0.35">
      <c r="A1796" t="s">
        <v>925</v>
      </c>
      <c r="B1796" t="s">
        <v>574</v>
      </c>
      <c r="C1796" t="s">
        <v>573</v>
      </c>
      <c r="D1796" t="s">
        <v>728</v>
      </c>
      <c r="E1796" t="s">
        <v>618</v>
      </c>
      <c r="F1796" t="s">
        <v>597</v>
      </c>
      <c r="G1796" t="s">
        <v>731</v>
      </c>
      <c r="H1796" t="s">
        <v>865</v>
      </c>
      <c r="I1796" t="s">
        <v>109</v>
      </c>
      <c r="J1796" t="s">
        <v>273</v>
      </c>
      <c r="K1796" t="s">
        <v>348</v>
      </c>
      <c r="L1796" t="s">
        <v>606</v>
      </c>
      <c r="M1796">
        <v>0</v>
      </c>
      <c r="N1796">
        <v>0.15</v>
      </c>
      <c r="O1796" t="s">
        <v>927</v>
      </c>
    </row>
    <row r="1797" spans="1:15" hidden="1" x14ac:dyDescent="0.35">
      <c r="A1797" t="s">
        <v>925</v>
      </c>
      <c r="B1797" t="s">
        <v>574</v>
      </c>
      <c r="C1797" t="s">
        <v>573</v>
      </c>
      <c r="D1797" t="s">
        <v>728</v>
      </c>
      <c r="E1797" t="s">
        <v>618</v>
      </c>
      <c r="F1797" t="s">
        <v>597</v>
      </c>
      <c r="G1797" t="s">
        <v>731</v>
      </c>
      <c r="H1797" t="s">
        <v>866</v>
      </c>
      <c r="I1797" t="s">
        <v>97</v>
      </c>
      <c r="J1797" t="s">
        <v>260</v>
      </c>
      <c r="K1797" t="s">
        <v>348</v>
      </c>
      <c r="L1797" t="s">
        <v>606</v>
      </c>
      <c r="M1797">
        <v>0</v>
      </c>
      <c r="N1797">
        <v>0.16800000000000001</v>
      </c>
      <c r="O1797" t="s">
        <v>927</v>
      </c>
    </row>
    <row r="1798" spans="1:15" hidden="1" x14ac:dyDescent="0.35">
      <c r="A1798" t="s">
        <v>925</v>
      </c>
      <c r="B1798" t="s">
        <v>574</v>
      </c>
      <c r="C1798" t="s">
        <v>573</v>
      </c>
      <c r="D1798" t="s">
        <v>728</v>
      </c>
      <c r="E1798" t="s">
        <v>618</v>
      </c>
      <c r="F1798" t="s">
        <v>597</v>
      </c>
      <c r="G1798" t="s">
        <v>731</v>
      </c>
      <c r="H1798" t="s">
        <v>867</v>
      </c>
      <c r="I1798" t="s">
        <v>142</v>
      </c>
      <c r="J1798" t="s">
        <v>308</v>
      </c>
      <c r="K1798" t="s">
        <v>348</v>
      </c>
      <c r="L1798" t="s">
        <v>606</v>
      </c>
      <c r="M1798">
        <v>0</v>
      </c>
      <c r="N1798">
        <v>0.08</v>
      </c>
      <c r="O1798" t="s">
        <v>927</v>
      </c>
    </row>
    <row r="1799" spans="1:15" hidden="1" x14ac:dyDescent="0.35">
      <c r="A1799" t="s">
        <v>925</v>
      </c>
      <c r="B1799" t="s">
        <v>574</v>
      </c>
      <c r="C1799" t="s">
        <v>573</v>
      </c>
      <c r="D1799" t="s">
        <v>728</v>
      </c>
      <c r="E1799" t="s">
        <v>618</v>
      </c>
      <c r="F1799" t="s">
        <v>596</v>
      </c>
      <c r="G1799" t="s">
        <v>729</v>
      </c>
      <c r="H1799" t="s">
        <v>868</v>
      </c>
      <c r="I1799" t="s">
        <v>25</v>
      </c>
      <c r="J1799" t="s">
        <v>194</v>
      </c>
      <c r="K1799" t="s">
        <v>348</v>
      </c>
      <c r="L1799" t="s">
        <v>606</v>
      </c>
      <c r="M1799">
        <v>0</v>
      </c>
      <c r="N1799">
        <v>0.16</v>
      </c>
      <c r="O1799" t="s">
        <v>927</v>
      </c>
    </row>
    <row r="1800" spans="1:15" hidden="1" x14ac:dyDescent="0.35">
      <c r="A1800" t="s">
        <v>925</v>
      </c>
      <c r="B1800" t="s">
        <v>574</v>
      </c>
      <c r="C1800" t="s">
        <v>573</v>
      </c>
      <c r="D1800" t="s">
        <v>728</v>
      </c>
      <c r="E1800" t="s">
        <v>618</v>
      </c>
      <c r="F1800" t="s">
        <v>597</v>
      </c>
      <c r="G1800" t="s">
        <v>731</v>
      </c>
      <c r="H1800" t="s">
        <v>869</v>
      </c>
      <c r="I1800" t="s">
        <v>159</v>
      </c>
      <c r="J1800" t="s">
        <v>328</v>
      </c>
      <c r="K1800" t="s">
        <v>348</v>
      </c>
      <c r="L1800" t="s">
        <v>606</v>
      </c>
      <c r="M1800">
        <v>0</v>
      </c>
      <c r="N1800">
        <v>1.7000000000000001E-2</v>
      </c>
      <c r="O1800" t="s">
        <v>927</v>
      </c>
    </row>
    <row r="1801" spans="1:15" hidden="1" x14ac:dyDescent="0.35">
      <c r="A1801" t="s">
        <v>925</v>
      </c>
      <c r="B1801" t="s">
        <v>574</v>
      </c>
      <c r="C1801" t="s">
        <v>573</v>
      </c>
      <c r="D1801" t="s">
        <v>728</v>
      </c>
      <c r="E1801" t="s">
        <v>618</v>
      </c>
      <c r="F1801" t="s">
        <v>597</v>
      </c>
      <c r="G1801" t="s">
        <v>731</v>
      </c>
      <c r="H1801" t="s">
        <v>870</v>
      </c>
      <c r="I1801" t="s">
        <v>135</v>
      </c>
      <c r="J1801" t="s">
        <v>301</v>
      </c>
      <c r="K1801" t="s">
        <v>348</v>
      </c>
      <c r="L1801" t="s">
        <v>606</v>
      </c>
      <c r="M1801">
        <v>0</v>
      </c>
      <c r="N1801">
        <v>2.5999999999999999E-2</v>
      </c>
      <c r="O1801" t="s">
        <v>927</v>
      </c>
    </row>
    <row r="1802" spans="1:15" hidden="1" x14ac:dyDescent="0.35">
      <c r="A1802" t="s">
        <v>925</v>
      </c>
      <c r="B1802" t="s">
        <v>574</v>
      </c>
      <c r="C1802" t="s">
        <v>573</v>
      </c>
      <c r="D1802" t="s">
        <v>728</v>
      </c>
      <c r="E1802" t="s">
        <v>618</v>
      </c>
      <c r="F1802" t="s">
        <v>597</v>
      </c>
      <c r="G1802" t="s">
        <v>731</v>
      </c>
      <c r="H1802" t="s">
        <v>871</v>
      </c>
      <c r="I1802" t="s">
        <v>718</v>
      </c>
      <c r="J1802" t="s">
        <v>255</v>
      </c>
      <c r="K1802" t="s">
        <v>348</v>
      </c>
      <c r="L1802" t="s">
        <v>606</v>
      </c>
      <c r="M1802">
        <v>0</v>
      </c>
      <c r="N1802">
        <v>1.0999999999999999E-2</v>
      </c>
      <c r="O1802" t="s">
        <v>927</v>
      </c>
    </row>
    <row r="1803" spans="1:15" hidden="1" x14ac:dyDescent="0.35">
      <c r="A1803" t="s">
        <v>925</v>
      </c>
      <c r="B1803" t="s">
        <v>574</v>
      </c>
      <c r="C1803" t="s">
        <v>573</v>
      </c>
      <c r="D1803" t="s">
        <v>728</v>
      </c>
      <c r="E1803" t="s">
        <v>618</v>
      </c>
      <c r="F1803" t="s">
        <v>596</v>
      </c>
      <c r="G1803" t="s">
        <v>729</v>
      </c>
      <c r="H1803" t="s">
        <v>872</v>
      </c>
      <c r="I1803" t="s">
        <v>18</v>
      </c>
      <c r="J1803" t="s">
        <v>188</v>
      </c>
      <c r="K1803" t="s">
        <v>349</v>
      </c>
      <c r="M1803">
        <v>0.1</v>
      </c>
      <c r="N1803">
        <v>0.02</v>
      </c>
      <c r="O1803" t="s">
        <v>927</v>
      </c>
    </row>
    <row r="1804" spans="1:15" hidden="1" x14ac:dyDescent="0.35">
      <c r="A1804" t="s">
        <v>925</v>
      </c>
      <c r="B1804" t="s">
        <v>574</v>
      </c>
      <c r="C1804" t="s">
        <v>573</v>
      </c>
      <c r="D1804" t="s">
        <v>728</v>
      </c>
      <c r="E1804" t="s">
        <v>618</v>
      </c>
      <c r="F1804" t="s">
        <v>597</v>
      </c>
      <c r="G1804" t="s">
        <v>731</v>
      </c>
      <c r="H1804" t="s">
        <v>873</v>
      </c>
      <c r="I1804" t="s">
        <v>160</v>
      </c>
      <c r="J1804" t="s">
        <v>329</v>
      </c>
      <c r="K1804" t="s">
        <v>348</v>
      </c>
      <c r="L1804" t="s">
        <v>606</v>
      </c>
      <c r="M1804">
        <v>0</v>
      </c>
      <c r="N1804">
        <v>0.08</v>
      </c>
      <c r="O1804" t="s">
        <v>927</v>
      </c>
    </row>
    <row r="1805" spans="1:15" hidden="1" x14ac:dyDescent="0.35">
      <c r="A1805" t="s">
        <v>925</v>
      </c>
      <c r="B1805" t="s">
        <v>574</v>
      </c>
      <c r="C1805" t="s">
        <v>573</v>
      </c>
      <c r="D1805" t="s">
        <v>728</v>
      </c>
      <c r="E1805" t="s">
        <v>618</v>
      </c>
      <c r="F1805" t="s">
        <v>597</v>
      </c>
      <c r="G1805" t="s">
        <v>731</v>
      </c>
      <c r="H1805" t="s">
        <v>874</v>
      </c>
      <c r="I1805" t="s">
        <v>147</v>
      </c>
      <c r="J1805" t="s">
        <v>313</v>
      </c>
      <c r="K1805" t="s">
        <v>348</v>
      </c>
      <c r="L1805" t="s">
        <v>606</v>
      </c>
      <c r="M1805">
        <v>0</v>
      </c>
      <c r="N1805">
        <v>0.08</v>
      </c>
      <c r="O1805" t="s">
        <v>927</v>
      </c>
    </row>
    <row r="1806" spans="1:15" hidden="1" x14ac:dyDescent="0.35">
      <c r="A1806" t="s">
        <v>925</v>
      </c>
      <c r="B1806" t="s">
        <v>574</v>
      </c>
      <c r="C1806" t="s">
        <v>573</v>
      </c>
      <c r="D1806" t="s">
        <v>728</v>
      </c>
      <c r="E1806" t="s">
        <v>618</v>
      </c>
      <c r="F1806" t="s">
        <v>597</v>
      </c>
      <c r="G1806" t="s">
        <v>731</v>
      </c>
      <c r="H1806" t="s">
        <v>875</v>
      </c>
      <c r="I1806" t="s">
        <v>86</v>
      </c>
      <c r="J1806" t="s">
        <v>248</v>
      </c>
      <c r="K1806" t="s">
        <v>349</v>
      </c>
      <c r="L1806" t="s">
        <v>607</v>
      </c>
      <c r="M1806">
        <v>0.01</v>
      </c>
      <c r="N1806">
        <v>0.192</v>
      </c>
      <c r="O1806" t="s">
        <v>927</v>
      </c>
    </row>
    <row r="1807" spans="1:15" hidden="1" x14ac:dyDescent="0.35">
      <c r="A1807" t="s">
        <v>925</v>
      </c>
      <c r="B1807" t="s">
        <v>574</v>
      </c>
      <c r="C1807" t="s">
        <v>573</v>
      </c>
      <c r="D1807" t="s">
        <v>728</v>
      </c>
      <c r="E1807" t="s">
        <v>618</v>
      </c>
      <c r="F1807" t="s">
        <v>597</v>
      </c>
      <c r="G1807" t="s">
        <v>731</v>
      </c>
      <c r="H1807" t="s">
        <v>876</v>
      </c>
      <c r="I1807" t="s">
        <v>145</v>
      </c>
      <c r="J1807" t="s">
        <v>311</v>
      </c>
      <c r="K1807" t="s">
        <v>348</v>
      </c>
      <c r="L1807" t="s">
        <v>606</v>
      </c>
      <c r="M1807">
        <v>0</v>
      </c>
      <c r="N1807">
        <v>1.6E-2</v>
      </c>
      <c r="O1807" t="s">
        <v>927</v>
      </c>
    </row>
    <row r="1808" spans="1:15" hidden="1" x14ac:dyDescent="0.35">
      <c r="A1808" t="s">
        <v>925</v>
      </c>
      <c r="B1808" t="s">
        <v>574</v>
      </c>
      <c r="C1808" t="s">
        <v>573</v>
      </c>
      <c r="D1808" t="s">
        <v>728</v>
      </c>
      <c r="E1808" t="s">
        <v>618</v>
      </c>
      <c r="F1808" t="s">
        <v>597</v>
      </c>
      <c r="G1808" t="s">
        <v>731</v>
      </c>
      <c r="H1808" t="s">
        <v>877</v>
      </c>
      <c r="I1808" t="s">
        <v>148</v>
      </c>
      <c r="J1808" t="s">
        <v>314</v>
      </c>
      <c r="K1808" t="s">
        <v>348</v>
      </c>
      <c r="L1808" t="s">
        <v>606</v>
      </c>
      <c r="M1808">
        <v>0</v>
      </c>
      <c r="N1808">
        <v>9.7000000000000003E-2</v>
      </c>
      <c r="O1808" t="s">
        <v>927</v>
      </c>
    </row>
    <row r="1809" spans="1:15" hidden="1" x14ac:dyDescent="0.35">
      <c r="A1809" t="s">
        <v>925</v>
      </c>
      <c r="B1809" t="s">
        <v>574</v>
      </c>
      <c r="C1809" t="s">
        <v>573</v>
      </c>
      <c r="D1809" t="s">
        <v>728</v>
      </c>
      <c r="E1809" t="s">
        <v>618</v>
      </c>
      <c r="F1809" t="s">
        <v>597</v>
      </c>
      <c r="G1809" t="s">
        <v>731</v>
      </c>
      <c r="H1809" t="s">
        <v>878</v>
      </c>
      <c r="I1809" t="s">
        <v>126</v>
      </c>
      <c r="J1809" t="s">
        <v>290</v>
      </c>
      <c r="K1809" t="s">
        <v>348</v>
      </c>
      <c r="L1809" t="s">
        <v>606</v>
      </c>
      <c r="M1809">
        <v>0</v>
      </c>
      <c r="N1809">
        <v>6.5000000000000002E-2</v>
      </c>
      <c r="O1809" t="s">
        <v>927</v>
      </c>
    </row>
    <row r="1810" spans="1:15" hidden="1" x14ac:dyDescent="0.35">
      <c r="A1810" t="s">
        <v>925</v>
      </c>
      <c r="B1810" t="s">
        <v>574</v>
      </c>
      <c r="C1810" t="s">
        <v>573</v>
      </c>
      <c r="D1810" t="s">
        <v>728</v>
      </c>
      <c r="E1810" t="s">
        <v>618</v>
      </c>
      <c r="F1810" t="s">
        <v>597</v>
      </c>
      <c r="G1810" t="s">
        <v>731</v>
      </c>
      <c r="H1810" t="s">
        <v>879</v>
      </c>
      <c r="I1810" t="s">
        <v>104</v>
      </c>
      <c r="J1810" t="s">
        <v>267</v>
      </c>
      <c r="K1810" t="s">
        <v>348</v>
      </c>
      <c r="L1810" t="s">
        <v>606</v>
      </c>
      <c r="M1810">
        <v>0</v>
      </c>
      <c r="N1810">
        <v>0.104</v>
      </c>
      <c r="O1810" t="s">
        <v>927</v>
      </c>
    </row>
    <row r="1811" spans="1:15" hidden="1" x14ac:dyDescent="0.35">
      <c r="A1811" t="s">
        <v>925</v>
      </c>
      <c r="B1811" t="s">
        <v>574</v>
      </c>
      <c r="C1811" t="s">
        <v>573</v>
      </c>
      <c r="D1811" t="s">
        <v>728</v>
      </c>
      <c r="E1811" t="s">
        <v>618</v>
      </c>
      <c r="F1811" t="s">
        <v>597</v>
      </c>
      <c r="G1811" t="s">
        <v>731</v>
      </c>
      <c r="H1811" t="s">
        <v>880</v>
      </c>
      <c r="I1811" t="s">
        <v>87</v>
      </c>
      <c r="J1811" t="s">
        <v>249</v>
      </c>
      <c r="K1811" t="s">
        <v>348</v>
      </c>
      <c r="L1811" t="s">
        <v>606</v>
      </c>
      <c r="M1811">
        <v>0</v>
      </c>
      <c r="N1811">
        <v>2.5999999999999999E-2</v>
      </c>
      <c r="O1811" t="s">
        <v>927</v>
      </c>
    </row>
    <row r="1812" spans="1:15" hidden="1" x14ac:dyDescent="0.35">
      <c r="A1812" t="s">
        <v>925</v>
      </c>
      <c r="B1812" t="s">
        <v>574</v>
      </c>
      <c r="C1812" t="s">
        <v>573</v>
      </c>
      <c r="D1812" t="s">
        <v>728</v>
      </c>
      <c r="E1812" t="s">
        <v>618</v>
      </c>
      <c r="F1812" t="s">
        <v>597</v>
      </c>
      <c r="G1812" t="s">
        <v>731</v>
      </c>
      <c r="H1812" t="s">
        <v>881</v>
      </c>
      <c r="I1812" t="s">
        <v>163</v>
      </c>
      <c r="J1812" t="s">
        <v>332</v>
      </c>
      <c r="K1812" t="s">
        <v>348</v>
      </c>
      <c r="L1812" t="s">
        <v>606</v>
      </c>
      <c r="M1812">
        <v>0</v>
      </c>
      <c r="N1812">
        <v>0.27</v>
      </c>
      <c r="O1812" t="s">
        <v>927</v>
      </c>
    </row>
    <row r="1813" spans="1:15" hidden="1" x14ac:dyDescent="0.35">
      <c r="A1813" t="s">
        <v>925</v>
      </c>
      <c r="B1813" t="s">
        <v>574</v>
      </c>
      <c r="C1813" t="s">
        <v>573</v>
      </c>
      <c r="D1813" t="s">
        <v>728</v>
      </c>
      <c r="E1813" t="s">
        <v>618</v>
      </c>
      <c r="F1813" t="s">
        <v>597</v>
      </c>
      <c r="G1813" t="s">
        <v>731</v>
      </c>
      <c r="H1813" t="s">
        <v>882</v>
      </c>
      <c r="I1813" t="s">
        <v>101</v>
      </c>
      <c r="J1813" t="s">
        <v>264</v>
      </c>
      <c r="K1813" t="s">
        <v>348</v>
      </c>
      <c r="L1813" t="s">
        <v>606</v>
      </c>
      <c r="M1813">
        <v>0</v>
      </c>
      <c r="N1813">
        <v>1.7999999999999999E-2</v>
      </c>
      <c r="O1813" t="s">
        <v>927</v>
      </c>
    </row>
    <row r="1814" spans="1:15" hidden="1" x14ac:dyDescent="0.35">
      <c r="A1814" t="s">
        <v>925</v>
      </c>
      <c r="B1814" t="s">
        <v>574</v>
      </c>
      <c r="C1814" t="s">
        <v>573</v>
      </c>
      <c r="D1814" t="s">
        <v>728</v>
      </c>
      <c r="E1814" t="s">
        <v>618</v>
      </c>
      <c r="F1814" t="s">
        <v>596</v>
      </c>
      <c r="G1814" t="s">
        <v>729</v>
      </c>
      <c r="H1814" t="s">
        <v>883</v>
      </c>
      <c r="I1814" t="s">
        <v>19</v>
      </c>
      <c r="J1814" t="s">
        <v>599</v>
      </c>
      <c r="K1814" t="s">
        <v>348</v>
      </c>
      <c r="L1814" t="s">
        <v>606</v>
      </c>
      <c r="M1814">
        <v>0</v>
      </c>
      <c r="N1814">
        <v>0.16</v>
      </c>
      <c r="O1814" t="s">
        <v>927</v>
      </c>
    </row>
    <row r="1815" spans="1:15" hidden="1" x14ac:dyDescent="0.35">
      <c r="A1815" t="s">
        <v>925</v>
      </c>
      <c r="B1815" t="s">
        <v>574</v>
      </c>
      <c r="C1815" t="s">
        <v>573</v>
      </c>
      <c r="D1815" t="s">
        <v>728</v>
      </c>
      <c r="E1815" t="s">
        <v>618</v>
      </c>
      <c r="F1815" t="s">
        <v>597</v>
      </c>
      <c r="G1815" t="s">
        <v>731</v>
      </c>
      <c r="H1815" t="s">
        <v>884</v>
      </c>
      <c r="I1815" t="s">
        <v>117</v>
      </c>
      <c r="J1815" t="s">
        <v>281</v>
      </c>
      <c r="K1815" t="s">
        <v>348</v>
      </c>
      <c r="L1815" t="s">
        <v>606</v>
      </c>
      <c r="M1815">
        <v>0</v>
      </c>
      <c r="N1815">
        <v>0.08</v>
      </c>
      <c r="O1815" t="s">
        <v>927</v>
      </c>
    </row>
    <row r="1816" spans="1:15" hidden="1" x14ac:dyDescent="0.35">
      <c r="A1816" t="s">
        <v>925</v>
      </c>
      <c r="B1816" t="s">
        <v>574</v>
      </c>
      <c r="C1816" t="s">
        <v>573</v>
      </c>
      <c r="D1816" t="s">
        <v>728</v>
      </c>
      <c r="E1816" t="s">
        <v>618</v>
      </c>
      <c r="F1816" t="s">
        <v>597</v>
      </c>
      <c r="G1816" t="s">
        <v>731</v>
      </c>
      <c r="H1816" t="s">
        <v>885</v>
      </c>
      <c r="I1816" t="s">
        <v>88</v>
      </c>
      <c r="J1816" t="s">
        <v>250</v>
      </c>
      <c r="K1816" t="s">
        <v>348</v>
      </c>
      <c r="L1816" t="s">
        <v>606</v>
      </c>
      <c r="M1816">
        <v>0</v>
      </c>
      <c r="N1816">
        <v>1.0999999999999999E-2</v>
      </c>
      <c r="O1816" t="s">
        <v>927</v>
      </c>
    </row>
    <row r="1817" spans="1:15" hidden="1" x14ac:dyDescent="0.35">
      <c r="A1817" t="s">
        <v>925</v>
      </c>
      <c r="B1817" t="s">
        <v>574</v>
      </c>
      <c r="C1817" t="s">
        <v>573</v>
      </c>
      <c r="D1817" t="s">
        <v>728</v>
      </c>
      <c r="E1817" t="s">
        <v>618</v>
      </c>
      <c r="F1817" t="s">
        <v>597</v>
      </c>
      <c r="G1817" t="s">
        <v>731</v>
      </c>
      <c r="H1817" t="s">
        <v>886</v>
      </c>
      <c r="I1817" t="s">
        <v>131</v>
      </c>
      <c r="J1817" t="s">
        <v>295</v>
      </c>
      <c r="K1817" t="s">
        <v>348</v>
      </c>
      <c r="L1817" t="s">
        <v>606</v>
      </c>
      <c r="M1817">
        <v>0</v>
      </c>
      <c r="N1817">
        <v>0.2</v>
      </c>
      <c r="O1817" t="s">
        <v>927</v>
      </c>
    </row>
    <row r="1818" spans="1:15" hidden="1" x14ac:dyDescent="0.35">
      <c r="A1818" t="s">
        <v>925</v>
      </c>
      <c r="B1818" t="s">
        <v>574</v>
      </c>
      <c r="C1818" t="s">
        <v>573</v>
      </c>
      <c r="D1818" t="s">
        <v>728</v>
      </c>
      <c r="E1818" t="s">
        <v>618</v>
      </c>
      <c r="F1818" t="s">
        <v>597</v>
      </c>
      <c r="G1818" t="s">
        <v>731</v>
      </c>
      <c r="H1818" t="s">
        <v>887</v>
      </c>
      <c r="I1818" t="s">
        <v>136</v>
      </c>
      <c r="J1818" t="s">
        <v>302</v>
      </c>
      <c r="K1818" t="s">
        <v>349</v>
      </c>
      <c r="L1818" t="s">
        <v>607</v>
      </c>
      <c r="M1818">
        <v>5.4400000000000004E-3</v>
      </c>
      <c r="N1818">
        <v>1.4999999999999999E-2</v>
      </c>
      <c r="O1818" t="s">
        <v>927</v>
      </c>
    </row>
    <row r="1819" spans="1:15" hidden="1" x14ac:dyDescent="0.35">
      <c r="A1819" t="s">
        <v>925</v>
      </c>
      <c r="B1819" t="s">
        <v>574</v>
      </c>
      <c r="C1819" t="s">
        <v>573</v>
      </c>
      <c r="D1819" t="s">
        <v>728</v>
      </c>
      <c r="E1819" t="s">
        <v>618</v>
      </c>
      <c r="F1819" t="s">
        <v>597</v>
      </c>
      <c r="G1819" t="s">
        <v>731</v>
      </c>
      <c r="H1819" t="s">
        <v>888</v>
      </c>
      <c r="I1819" t="s">
        <v>103</v>
      </c>
      <c r="J1819" t="s">
        <v>266</v>
      </c>
      <c r="K1819" t="s">
        <v>349</v>
      </c>
      <c r="L1819" t="s">
        <v>607</v>
      </c>
      <c r="M1819">
        <v>9.2000000000000003E-4</v>
      </c>
      <c r="N1819">
        <v>5.1999999999999998E-3</v>
      </c>
      <c r="O1819" t="s">
        <v>927</v>
      </c>
    </row>
    <row r="1820" spans="1:15" hidden="1" x14ac:dyDescent="0.35">
      <c r="A1820" t="s">
        <v>925</v>
      </c>
      <c r="B1820" t="s">
        <v>574</v>
      </c>
      <c r="C1820" t="s">
        <v>573</v>
      </c>
      <c r="D1820" t="s">
        <v>728</v>
      </c>
      <c r="E1820" t="s">
        <v>618</v>
      </c>
      <c r="F1820" t="s">
        <v>596</v>
      </c>
      <c r="G1820" t="s">
        <v>729</v>
      </c>
      <c r="H1820" t="s">
        <v>889</v>
      </c>
      <c r="I1820" t="s">
        <v>11</v>
      </c>
      <c r="J1820" t="s">
        <v>181</v>
      </c>
      <c r="K1820" t="s">
        <v>348</v>
      </c>
      <c r="L1820" t="s">
        <v>606</v>
      </c>
      <c r="M1820">
        <v>0</v>
      </c>
      <c r="N1820">
        <v>0.16</v>
      </c>
      <c r="O1820" t="s">
        <v>927</v>
      </c>
    </row>
    <row r="1821" spans="1:15" hidden="1" x14ac:dyDescent="0.35">
      <c r="A1821" t="s">
        <v>925</v>
      </c>
      <c r="B1821" t="s">
        <v>574</v>
      </c>
      <c r="C1821" t="s">
        <v>573</v>
      </c>
      <c r="D1821" t="s">
        <v>728</v>
      </c>
      <c r="E1821" t="s">
        <v>618</v>
      </c>
      <c r="F1821" t="s">
        <v>596</v>
      </c>
      <c r="G1821" t="s">
        <v>729</v>
      </c>
      <c r="H1821" t="s">
        <v>890</v>
      </c>
      <c r="I1821" t="s">
        <v>65</v>
      </c>
      <c r="J1821" t="s">
        <v>226</v>
      </c>
      <c r="K1821" t="s">
        <v>348</v>
      </c>
      <c r="L1821" t="s">
        <v>606</v>
      </c>
      <c r="M1821">
        <v>0</v>
      </c>
      <c r="N1821">
        <v>6.4000000000000001E-2</v>
      </c>
      <c r="O1821" t="s">
        <v>927</v>
      </c>
    </row>
    <row r="1822" spans="1:15" hidden="1" x14ac:dyDescent="0.35">
      <c r="A1822" t="s">
        <v>925</v>
      </c>
      <c r="B1822" t="s">
        <v>574</v>
      </c>
      <c r="C1822" t="s">
        <v>573</v>
      </c>
      <c r="D1822" t="s">
        <v>728</v>
      </c>
      <c r="E1822" t="s">
        <v>618</v>
      </c>
      <c r="F1822" t="s">
        <v>596</v>
      </c>
      <c r="G1822" t="s">
        <v>729</v>
      </c>
      <c r="H1822" t="s">
        <v>891</v>
      </c>
      <c r="I1822" t="s">
        <v>35</v>
      </c>
      <c r="J1822" t="s">
        <v>202</v>
      </c>
      <c r="K1822" t="s">
        <v>348</v>
      </c>
      <c r="L1822" t="s">
        <v>606</v>
      </c>
      <c r="M1822">
        <v>0</v>
      </c>
      <c r="N1822">
        <v>0.32</v>
      </c>
      <c r="O1822" t="s">
        <v>927</v>
      </c>
    </row>
    <row r="1823" spans="1:15" hidden="1" x14ac:dyDescent="0.35">
      <c r="A1823" t="s">
        <v>925</v>
      </c>
      <c r="B1823" t="s">
        <v>574</v>
      </c>
      <c r="C1823" t="s">
        <v>573</v>
      </c>
      <c r="D1823" t="s">
        <v>728</v>
      </c>
      <c r="E1823" t="s">
        <v>618</v>
      </c>
      <c r="F1823" t="s">
        <v>596</v>
      </c>
      <c r="G1823" t="s">
        <v>729</v>
      </c>
      <c r="H1823" t="s">
        <v>892</v>
      </c>
      <c r="I1823" t="s">
        <v>66</v>
      </c>
      <c r="J1823" t="s">
        <v>227</v>
      </c>
      <c r="K1823" t="s">
        <v>348</v>
      </c>
      <c r="L1823" t="s">
        <v>606</v>
      </c>
      <c r="M1823">
        <v>0</v>
      </c>
      <c r="N1823">
        <v>0.04</v>
      </c>
      <c r="O1823" t="s">
        <v>927</v>
      </c>
    </row>
    <row r="1824" spans="1:15" hidden="1" x14ac:dyDescent="0.35">
      <c r="A1824" t="s">
        <v>925</v>
      </c>
      <c r="B1824" t="s">
        <v>574</v>
      </c>
      <c r="C1824" t="s">
        <v>573</v>
      </c>
      <c r="D1824" t="s">
        <v>728</v>
      </c>
      <c r="E1824" t="s">
        <v>618</v>
      </c>
      <c r="F1824" t="s">
        <v>597</v>
      </c>
      <c r="G1824" t="s">
        <v>731</v>
      </c>
      <c r="H1824" t="s">
        <v>893</v>
      </c>
      <c r="I1824" t="s">
        <v>89</v>
      </c>
      <c r="J1824" t="s">
        <v>251</v>
      </c>
      <c r="K1824" t="s">
        <v>348</v>
      </c>
      <c r="L1824" t="s">
        <v>606</v>
      </c>
      <c r="M1824">
        <v>0</v>
      </c>
      <c r="N1824">
        <v>1.9E-2</v>
      </c>
      <c r="O1824" t="s">
        <v>927</v>
      </c>
    </row>
    <row r="1825" spans="1:15" hidden="1" x14ac:dyDescent="0.35">
      <c r="A1825" t="s">
        <v>925</v>
      </c>
      <c r="B1825" t="s">
        <v>574</v>
      </c>
      <c r="C1825" t="s">
        <v>573</v>
      </c>
      <c r="D1825" t="s">
        <v>728</v>
      </c>
      <c r="E1825" t="s">
        <v>618</v>
      </c>
      <c r="F1825" t="s">
        <v>596</v>
      </c>
      <c r="G1825" t="s">
        <v>729</v>
      </c>
      <c r="H1825" t="s">
        <v>894</v>
      </c>
      <c r="I1825" t="s">
        <v>67</v>
      </c>
      <c r="J1825" t="s">
        <v>228</v>
      </c>
      <c r="K1825" t="s">
        <v>348</v>
      </c>
      <c r="L1825" t="s">
        <v>606</v>
      </c>
      <c r="M1825">
        <v>0</v>
      </c>
      <c r="N1825">
        <v>0.08</v>
      </c>
      <c r="O1825" t="s">
        <v>927</v>
      </c>
    </row>
    <row r="1826" spans="1:15" hidden="1" x14ac:dyDescent="0.35">
      <c r="A1826" t="s">
        <v>925</v>
      </c>
      <c r="B1826" t="s">
        <v>574</v>
      </c>
      <c r="C1826" t="s">
        <v>573</v>
      </c>
      <c r="D1826" t="s">
        <v>728</v>
      </c>
      <c r="E1826" t="s">
        <v>618</v>
      </c>
      <c r="F1826" t="s">
        <v>596</v>
      </c>
      <c r="G1826" t="s">
        <v>729</v>
      </c>
      <c r="H1826" t="s">
        <v>896</v>
      </c>
      <c r="I1826" t="s">
        <v>63</v>
      </c>
      <c r="J1826" t="s">
        <v>603</v>
      </c>
      <c r="K1826" t="s">
        <v>348</v>
      </c>
      <c r="L1826" t="s">
        <v>606</v>
      </c>
      <c r="M1826">
        <v>0</v>
      </c>
      <c r="N1826">
        <v>0.64</v>
      </c>
      <c r="O1826" t="s">
        <v>927</v>
      </c>
    </row>
    <row r="1827" spans="1:15" hidden="1" x14ac:dyDescent="0.35">
      <c r="A1827" t="s">
        <v>925</v>
      </c>
      <c r="B1827" t="s">
        <v>574</v>
      </c>
      <c r="C1827" t="s">
        <v>573</v>
      </c>
      <c r="D1827" t="s">
        <v>728</v>
      </c>
      <c r="E1827" t="s">
        <v>618</v>
      </c>
      <c r="F1827" t="s">
        <v>596</v>
      </c>
      <c r="G1827" t="s">
        <v>729</v>
      </c>
      <c r="H1827" t="s">
        <v>897</v>
      </c>
      <c r="I1827" t="s">
        <v>64</v>
      </c>
      <c r="J1827" t="s">
        <v>604</v>
      </c>
      <c r="K1827" t="s">
        <v>348</v>
      </c>
      <c r="L1827" t="s">
        <v>606</v>
      </c>
      <c r="M1827">
        <v>0</v>
      </c>
      <c r="N1827">
        <v>0.16</v>
      </c>
      <c r="O1827" t="s">
        <v>927</v>
      </c>
    </row>
    <row r="1828" spans="1:15" hidden="1" x14ac:dyDescent="0.35">
      <c r="A1828" t="s">
        <v>925</v>
      </c>
      <c r="B1828" t="s">
        <v>574</v>
      </c>
      <c r="C1828" t="s">
        <v>573</v>
      </c>
      <c r="D1828" t="s">
        <v>728</v>
      </c>
      <c r="E1828" t="s">
        <v>618</v>
      </c>
      <c r="F1828" t="s">
        <v>596</v>
      </c>
      <c r="G1828" t="s">
        <v>729</v>
      </c>
      <c r="H1828" t="s">
        <v>895</v>
      </c>
      <c r="I1828" t="s">
        <v>34</v>
      </c>
      <c r="J1828" t="s">
        <v>600</v>
      </c>
      <c r="K1828" t="s">
        <v>348</v>
      </c>
      <c r="L1828" t="s">
        <v>606</v>
      </c>
      <c r="M1828">
        <v>0</v>
      </c>
      <c r="N1828">
        <v>0.32</v>
      </c>
      <c r="O1828" t="s">
        <v>927</v>
      </c>
    </row>
    <row r="1829" spans="1:15" hidden="1" x14ac:dyDescent="0.35">
      <c r="A1829" t="s">
        <v>925</v>
      </c>
      <c r="B1829" t="s">
        <v>574</v>
      </c>
      <c r="C1829" t="s">
        <v>573</v>
      </c>
      <c r="D1829" t="s">
        <v>728</v>
      </c>
      <c r="E1829" t="s">
        <v>618</v>
      </c>
      <c r="F1829" t="s">
        <v>597</v>
      </c>
      <c r="G1829" t="s">
        <v>731</v>
      </c>
      <c r="H1829" t="s">
        <v>898</v>
      </c>
      <c r="I1829" t="s">
        <v>130</v>
      </c>
      <c r="J1829" t="s">
        <v>294</v>
      </c>
      <c r="K1829" t="s">
        <v>348</v>
      </c>
      <c r="L1829" t="s">
        <v>606</v>
      </c>
      <c r="M1829">
        <v>0</v>
      </c>
      <c r="N1829">
        <v>0.16300000000000001</v>
      </c>
      <c r="O1829" t="s">
        <v>927</v>
      </c>
    </row>
    <row r="1830" spans="1:15" hidden="1" x14ac:dyDescent="0.35">
      <c r="A1830" t="s">
        <v>925</v>
      </c>
      <c r="B1830" t="s">
        <v>574</v>
      </c>
      <c r="C1830" t="s">
        <v>573</v>
      </c>
      <c r="D1830" t="s">
        <v>728</v>
      </c>
      <c r="E1830" t="s">
        <v>618</v>
      </c>
      <c r="F1830" t="s">
        <v>597</v>
      </c>
      <c r="G1830" t="s">
        <v>731</v>
      </c>
      <c r="H1830" t="s">
        <v>899</v>
      </c>
      <c r="I1830" t="s">
        <v>150</v>
      </c>
      <c r="J1830" t="s">
        <v>316</v>
      </c>
      <c r="K1830" t="s">
        <v>349</v>
      </c>
      <c r="L1830" t="s">
        <v>607</v>
      </c>
      <c r="M1830">
        <v>7.5499999999999994E-3</v>
      </c>
      <c r="N1830">
        <v>5.1999999999999998E-3</v>
      </c>
      <c r="O1830" t="s">
        <v>927</v>
      </c>
    </row>
    <row r="1831" spans="1:15" hidden="1" x14ac:dyDescent="0.35">
      <c r="A1831" t="s">
        <v>925</v>
      </c>
      <c r="B1831" t="s">
        <v>574</v>
      </c>
      <c r="C1831" t="s">
        <v>573</v>
      </c>
      <c r="D1831" t="s">
        <v>728</v>
      </c>
      <c r="E1831" t="s">
        <v>618</v>
      </c>
      <c r="F1831" t="s">
        <v>597</v>
      </c>
      <c r="G1831" t="s">
        <v>731</v>
      </c>
      <c r="H1831" t="s">
        <v>900</v>
      </c>
      <c r="I1831" t="s">
        <v>102</v>
      </c>
      <c r="J1831" t="s">
        <v>265</v>
      </c>
      <c r="K1831" t="s">
        <v>348</v>
      </c>
      <c r="L1831" t="s">
        <v>606</v>
      </c>
      <c r="M1831">
        <v>0</v>
      </c>
      <c r="N1831">
        <v>0.14000000000000001</v>
      </c>
      <c r="O1831" t="s">
        <v>927</v>
      </c>
    </row>
    <row r="1832" spans="1:15" hidden="1" x14ac:dyDescent="0.35">
      <c r="A1832" t="s">
        <v>925</v>
      </c>
      <c r="B1832" t="s">
        <v>574</v>
      </c>
      <c r="C1832" t="s">
        <v>573</v>
      </c>
      <c r="D1832" t="s">
        <v>728</v>
      </c>
      <c r="E1832" t="s">
        <v>618</v>
      </c>
      <c r="F1832" t="s">
        <v>597</v>
      </c>
      <c r="G1832" t="s">
        <v>731</v>
      </c>
      <c r="H1832" t="s">
        <v>901</v>
      </c>
      <c r="I1832" t="s">
        <v>90</v>
      </c>
      <c r="J1832" t="s">
        <v>252</v>
      </c>
      <c r="K1832" t="s">
        <v>348</v>
      </c>
      <c r="L1832" t="s">
        <v>606</v>
      </c>
      <c r="M1832">
        <v>0</v>
      </c>
      <c r="N1832">
        <v>6.0000000000000001E-3</v>
      </c>
      <c r="O1832" t="s">
        <v>927</v>
      </c>
    </row>
    <row r="1833" spans="1:15" hidden="1" x14ac:dyDescent="0.35">
      <c r="A1833" t="s">
        <v>926</v>
      </c>
      <c r="B1833" t="s">
        <v>578</v>
      </c>
      <c r="C1833" t="s">
        <v>577</v>
      </c>
      <c r="D1833" t="s">
        <v>728</v>
      </c>
      <c r="E1833" t="s">
        <v>618</v>
      </c>
      <c r="F1833" t="s">
        <v>596</v>
      </c>
      <c r="G1833" t="s">
        <v>729</v>
      </c>
      <c r="H1833" t="s">
        <v>730</v>
      </c>
      <c r="I1833" t="s">
        <v>20</v>
      </c>
      <c r="J1833" t="s">
        <v>189</v>
      </c>
      <c r="K1833" t="s">
        <v>348</v>
      </c>
      <c r="L1833" t="s">
        <v>606</v>
      </c>
      <c r="M1833">
        <v>0</v>
      </c>
      <c r="N1833">
        <v>0.08</v>
      </c>
      <c r="O1833" t="s">
        <v>927</v>
      </c>
    </row>
    <row r="1834" spans="1:15" hidden="1" x14ac:dyDescent="0.35">
      <c r="A1834" t="s">
        <v>926</v>
      </c>
      <c r="B1834" t="s">
        <v>578</v>
      </c>
      <c r="C1834" t="s">
        <v>577</v>
      </c>
      <c r="D1834" t="s">
        <v>728</v>
      </c>
      <c r="E1834" t="s">
        <v>618</v>
      </c>
      <c r="F1834" t="s">
        <v>597</v>
      </c>
      <c r="G1834" t="s">
        <v>731</v>
      </c>
      <c r="H1834" t="s">
        <v>732</v>
      </c>
      <c r="I1834" t="s">
        <v>80</v>
      </c>
      <c r="J1834" t="s">
        <v>242</v>
      </c>
      <c r="K1834" t="s">
        <v>348</v>
      </c>
      <c r="L1834" t="s">
        <v>606</v>
      </c>
      <c r="M1834">
        <v>0</v>
      </c>
      <c r="N1834">
        <v>8.7999999999999995E-2</v>
      </c>
      <c r="O1834" t="s">
        <v>927</v>
      </c>
    </row>
    <row r="1835" spans="1:15" hidden="1" x14ac:dyDescent="0.35">
      <c r="A1835" t="s">
        <v>926</v>
      </c>
      <c r="B1835" t="s">
        <v>578</v>
      </c>
      <c r="C1835" t="s">
        <v>577</v>
      </c>
      <c r="D1835" t="s">
        <v>728</v>
      </c>
      <c r="E1835" t="s">
        <v>618</v>
      </c>
      <c r="F1835" t="s">
        <v>597</v>
      </c>
      <c r="G1835" t="s">
        <v>731</v>
      </c>
      <c r="H1835" t="s">
        <v>733</v>
      </c>
      <c r="I1835" t="s">
        <v>734</v>
      </c>
      <c r="J1835" t="s">
        <v>317</v>
      </c>
      <c r="K1835" t="s">
        <v>348</v>
      </c>
      <c r="L1835" t="s">
        <v>606</v>
      </c>
      <c r="M1835">
        <v>0</v>
      </c>
      <c r="N1835">
        <v>8.3000000000000001E-3</v>
      </c>
      <c r="O1835" t="s">
        <v>927</v>
      </c>
    </row>
    <row r="1836" spans="1:15" hidden="1" x14ac:dyDescent="0.35">
      <c r="A1836" t="s">
        <v>926</v>
      </c>
      <c r="B1836" t="s">
        <v>578</v>
      </c>
      <c r="C1836" t="s">
        <v>577</v>
      </c>
      <c r="D1836" t="s">
        <v>728</v>
      </c>
      <c r="E1836" t="s">
        <v>618</v>
      </c>
      <c r="F1836" t="s">
        <v>596</v>
      </c>
      <c r="G1836" t="s">
        <v>729</v>
      </c>
      <c r="H1836" t="s">
        <v>735</v>
      </c>
      <c r="I1836" t="s">
        <v>174</v>
      </c>
      <c r="J1836" t="s">
        <v>342</v>
      </c>
      <c r="K1836" t="s">
        <v>348</v>
      </c>
      <c r="L1836" t="s">
        <v>606</v>
      </c>
      <c r="M1836">
        <v>0</v>
      </c>
      <c r="N1836">
        <v>0.04</v>
      </c>
      <c r="O1836" t="s">
        <v>927</v>
      </c>
    </row>
    <row r="1837" spans="1:15" hidden="1" x14ac:dyDescent="0.35">
      <c r="A1837" t="s">
        <v>926</v>
      </c>
      <c r="B1837" t="s">
        <v>578</v>
      </c>
      <c r="C1837" t="s">
        <v>577</v>
      </c>
      <c r="D1837" t="s">
        <v>728</v>
      </c>
      <c r="E1837" t="s">
        <v>618</v>
      </c>
      <c r="F1837" t="s">
        <v>596</v>
      </c>
      <c r="G1837" t="s">
        <v>729</v>
      </c>
      <c r="H1837" t="s">
        <v>737</v>
      </c>
      <c r="I1837" t="s">
        <v>42</v>
      </c>
      <c r="J1837" t="s">
        <v>208</v>
      </c>
      <c r="K1837" t="s">
        <v>348</v>
      </c>
      <c r="L1837" t="s">
        <v>606</v>
      </c>
      <c r="M1837">
        <v>0</v>
      </c>
      <c r="N1837">
        <v>0.04</v>
      </c>
      <c r="O1837" t="s">
        <v>927</v>
      </c>
    </row>
    <row r="1838" spans="1:15" hidden="1" x14ac:dyDescent="0.35">
      <c r="A1838" t="s">
        <v>926</v>
      </c>
      <c r="B1838" t="s">
        <v>578</v>
      </c>
      <c r="C1838" t="s">
        <v>577</v>
      </c>
      <c r="D1838" t="s">
        <v>728</v>
      </c>
      <c r="E1838" t="s">
        <v>618</v>
      </c>
      <c r="F1838" t="s">
        <v>596</v>
      </c>
      <c r="G1838" t="s">
        <v>729</v>
      </c>
      <c r="H1838" t="s">
        <v>738</v>
      </c>
      <c r="I1838" t="s">
        <v>8</v>
      </c>
      <c r="J1838" t="s">
        <v>178</v>
      </c>
      <c r="K1838" t="s">
        <v>348</v>
      </c>
      <c r="L1838" t="s">
        <v>606</v>
      </c>
      <c r="M1838">
        <v>0</v>
      </c>
      <c r="N1838">
        <v>0.04</v>
      </c>
      <c r="O1838" t="s">
        <v>927</v>
      </c>
    </row>
    <row r="1839" spans="1:15" hidden="1" x14ac:dyDescent="0.35">
      <c r="A1839" t="s">
        <v>926</v>
      </c>
      <c r="B1839" t="s">
        <v>578</v>
      </c>
      <c r="C1839" t="s">
        <v>577</v>
      </c>
      <c r="D1839" t="s">
        <v>728</v>
      </c>
      <c r="E1839" t="s">
        <v>618</v>
      </c>
      <c r="F1839" t="s">
        <v>596</v>
      </c>
      <c r="G1839" t="s">
        <v>729</v>
      </c>
      <c r="H1839" t="s">
        <v>739</v>
      </c>
      <c r="I1839" t="s">
        <v>43</v>
      </c>
      <c r="J1839" t="s">
        <v>209</v>
      </c>
      <c r="K1839" t="s">
        <v>349</v>
      </c>
      <c r="L1839" t="s">
        <v>607</v>
      </c>
      <c r="M1839">
        <v>0.1</v>
      </c>
      <c r="N1839">
        <v>1.6</v>
      </c>
      <c r="O1839" t="s">
        <v>927</v>
      </c>
    </row>
    <row r="1840" spans="1:15" hidden="1" x14ac:dyDescent="0.35">
      <c r="A1840" t="s">
        <v>926</v>
      </c>
      <c r="B1840" t="s">
        <v>578</v>
      </c>
      <c r="C1840" t="s">
        <v>577</v>
      </c>
      <c r="D1840" t="s">
        <v>728</v>
      </c>
      <c r="E1840" t="s">
        <v>618</v>
      </c>
      <c r="F1840" t="s">
        <v>596</v>
      </c>
      <c r="G1840" t="s">
        <v>729</v>
      </c>
      <c r="H1840" t="s">
        <v>740</v>
      </c>
      <c r="I1840" t="s">
        <v>44</v>
      </c>
      <c r="J1840" t="s">
        <v>609</v>
      </c>
      <c r="K1840" t="s">
        <v>348</v>
      </c>
      <c r="L1840" t="s">
        <v>606</v>
      </c>
      <c r="M1840">
        <v>0</v>
      </c>
      <c r="N1840">
        <v>0.04</v>
      </c>
      <c r="O1840" t="s">
        <v>927</v>
      </c>
    </row>
    <row r="1841" spans="1:15" hidden="1" x14ac:dyDescent="0.35">
      <c r="A1841" t="s">
        <v>926</v>
      </c>
      <c r="B1841" t="s">
        <v>578</v>
      </c>
      <c r="C1841" t="s">
        <v>577</v>
      </c>
      <c r="D1841" t="s">
        <v>728</v>
      </c>
      <c r="E1841" t="s">
        <v>618</v>
      </c>
      <c r="F1841" t="s">
        <v>596</v>
      </c>
      <c r="G1841" t="s">
        <v>729</v>
      </c>
      <c r="H1841" t="s">
        <v>741</v>
      </c>
      <c r="I1841" t="s">
        <v>31</v>
      </c>
      <c r="J1841" t="s">
        <v>198</v>
      </c>
      <c r="K1841" t="s">
        <v>348</v>
      </c>
      <c r="L1841" t="s">
        <v>606</v>
      </c>
      <c r="M1841">
        <v>0</v>
      </c>
      <c r="N1841">
        <v>0.16</v>
      </c>
      <c r="O1841" t="s">
        <v>927</v>
      </c>
    </row>
    <row r="1842" spans="1:15" hidden="1" x14ac:dyDescent="0.35">
      <c r="A1842" t="s">
        <v>926</v>
      </c>
      <c r="B1842" t="s">
        <v>578</v>
      </c>
      <c r="C1842" t="s">
        <v>577</v>
      </c>
      <c r="D1842" t="s">
        <v>728</v>
      </c>
      <c r="E1842" t="s">
        <v>618</v>
      </c>
      <c r="F1842" t="s">
        <v>596</v>
      </c>
      <c r="G1842" t="s">
        <v>729</v>
      </c>
      <c r="H1842" t="s">
        <v>742</v>
      </c>
      <c r="I1842" t="s">
        <v>45</v>
      </c>
      <c r="J1842" t="s">
        <v>210</v>
      </c>
      <c r="K1842" t="s">
        <v>348</v>
      </c>
      <c r="L1842" t="s">
        <v>606</v>
      </c>
      <c r="M1842">
        <v>0</v>
      </c>
      <c r="N1842">
        <v>0.04</v>
      </c>
      <c r="O1842" t="s">
        <v>927</v>
      </c>
    </row>
    <row r="1843" spans="1:15" hidden="1" x14ac:dyDescent="0.35">
      <c r="A1843" t="s">
        <v>926</v>
      </c>
      <c r="B1843" t="s">
        <v>578</v>
      </c>
      <c r="C1843" t="s">
        <v>577</v>
      </c>
      <c r="D1843" t="s">
        <v>728</v>
      </c>
      <c r="E1843" t="s">
        <v>618</v>
      </c>
      <c r="F1843" t="s">
        <v>596</v>
      </c>
      <c r="G1843" t="s">
        <v>729</v>
      </c>
      <c r="H1843" t="s">
        <v>743</v>
      </c>
      <c r="I1843" t="s">
        <v>402</v>
      </c>
      <c r="J1843" t="s">
        <v>225</v>
      </c>
      <c r="K1843" t="s">
        <v>348</v>
      </c>
      <c r="L1843" t="s">
        <v>606</v>
      </c>
      <c r="M1843">
        <v>0</v>
      </c>
      <c r="N1843">
        <v>1.6</v>
      </c>
      <c r="O1843" t="s">
        <v>927</v>
      </c>
    </row>
    <row r="1844" spans="1:15" hidden="1" x14ac:dyDescent="0.35">
      <c r="A1844" t="s">
        <v>926</v>
      </c>
      <c r="B1844" t="s">
        <v>578</v>
      </c>
      <c r="C1844" t="s">
        <v>577</v>
      </c>
      <c r="D1844" t="s">
        <v>728</v>
      </c>
      <c r="E1844" t="s">
        <v>618</v>
      </c>
      <c r="F1844" t="s">
        <v>596</v>
      </c>
      <c r="G1844" t="s">
        <v>729</v>
      </c>
      <c r="H1844" t="s">
        <v>744</v>
      </c>
      <c r="I1844" t="s">
        <v>47</v>
      </c>
      <c r="J1844" t="s">
        <v>212</v>
      </c>
      <c r="K1844" t="s">
        <v>348</v>
      </c>
      <c r="L1844" t="s">
        <v>606</v>
      </c>
      <c r="M1844">
        <v>0</v>
      </c>
      <c r="N1844">
        <v>0.4</v>
      </c>
      <c r="O1844" t="s">
        <v>927</v>
      </c>
    </row>
    <row r="1845" spans="1:15" hidden="1" x14ac:dyDescent="0.35">
      <c r="A1845" t="s">
        <v>926</v>
      </c>
      <c r="B1845" t="s">
        <v>578</v>
      </c>
      <c r="C1845" t="s">
        <v>577</v>
      </c>
      <c r="D1845" t="s">
        <v>728</v>
      </c>
      <c r="E1845" t="s">
        <v>618</v>
      </c>
      <c r="F1845" t="s">
        <v>596</v>
      </c>
      <c r="G1845" t="s">
        <v>729</v>
      </c>
      <c r="H1845" t="s">
        <v>745</v>
      </c>
      <c r="I1845" t="s">
        <v>36</v>
      </c>
      <c r="J1845" t="s">
        <v>203</v>
      </c>
      <c r="K1845" t="s">
        <v>348</v>
      </c>
      <c r="L1845" t="s">
        <v>606</v>
      </c>
      <c r="M1845">
        <v>0</v>
      </c>
      <c r="N1845">
        <v>0.32</v>
      </c>
      <c r="O1845" t="s">
        <v>927</v>
      </c>
    </row>
    <row r="1846" spans="1:15" hidden="1" x14ac:dyDescent="0.35">
      <c r="A1846" t="s">
        <v>926</v>
      </c>
      <c r="B1846" t="s">
        <v>578</v>
      </c>
      <c r="C1846" t="s">
        <v>577</v>
      </c>
      <c r="D1846" t="s">
        <v>728</v>
      </c>
      <c r="E1846" t="s">
        <v>618</v>
      </c>
      <c r="F1846" t="s">
        <v>597</v>
      </c>
      <c r="G1846" t="s">
        <v>731</v>
      </c>
      <c r="H1846" t="s">
        <v>746</v>
      </c>
      <c r="I1846" t="s">
        <v>167</v>
      </c>
      <c r="J1846" t="s">
        <v>336</v>
      </c>
      <c r="K1846" t="s">
        <v>348</v>
      </c>
      <c r="L1846" t="s">
        <v>606</v>
      </c>
      <c r="M1846">
        <v>0</v>
      </c>
      <c r="N1846">
        <v>8.199999999999999E-3</v>
      </c>
      <c r="O1846" t="s">
        <v>927</v>
      </c>
    </row>
    <row r="1847" spans="1:15" hidden="1" x14ac:dyDescent="0.35">
      <c r="A1847" t="s">
        <v>926</v>
      </c>
      <c r="B1847" t="s">
        <v>578</v>
      </c>
      <c r="C1847" t="s">
        <v>577</v>
      </c>
      <c r="D1847" t="s">
        <v>728</v>
      </c>
      <c r="E1847" t="s">
        <v>618</v>
      </c>
      <c r="F1847" t="s">
        <v>597</v>
      </c>
      <c r="G1847" t="s">
        <v>731</v>
      </c>
      <c r="H1847" t="s">
        <v>747</v>
      </c>
      <c r="I1847" t="s">
        <v>72</v>
      </c>
      <c r="J1847" t="s">
        <v>234</v>
      </c>
      <c r="K1847" t="s">
        <v>349</v>
      </c>
      <c r="L1847" t="s">
        <v>607</v>
      </c>
      <c r="M1847">
        <v>3.6800000000000001E-3</v>
      </c>
      <c r="N1847">
        <v>0.02</v>
      </c>
      <c r="O1847" t="s">
        <v>927</v>
      </c>
    </row>
    <row r="1848" spans="1:15" hidden="1" x14ac:dyDescent="0.35">
      <c r="A1848" t="s">
        <v>926</v>
      </c>
      <c r="B1848" t="s">
        <v>578</v>
      </c>
      <c r="C1848" t="s">
        <v>577</v>
      </c>
      <c r="D1848" t="s">
        <v>728</v>
      </c>
      <c r="E1848" t="s">
        <v>618</v>
      </c>
      <c r="F1848" t="s">
        <v>596</v>
      </c>
      <c r="G1848" t="s">
        <v>729</v>
      </c>
      <c r="H1848" t="s">
        <v>748</v>
      </c>
      <c r="I1848" t="s">
        <v>48</v>
      </c>
      <c r="J1848" t="s">
        <v>213</v>
      </c>
      <c r="K1848" t="s">
        <v>348</v>
      </c>
      <c r="L1848" t="s">
        <v>606</v>
      </c>
      <c r="M1848">
        <v>0</v>
      </c>
      <c r="N1848">
        <v>0.4</v>
      </c>
      <c r="O1848" t="s">
        <v>927</v>
      </c>
    </row>
    <row r="1849" spans="1:15" hidden="1" x14ac:dyDescent="0.35">
      <c r="A1849" t="s">
        <v>926</v>
      </c>
      <c r="B1849" t="s">
        <v>578</v>
      </c>
      <c r="C1849" t="s">
        <v>577</v>
      </c>
      <c r="D1849" t="s">
        <v>728</v>
      </c>
      <c r="E1849" t="s">
        <v>618</v>
      </c>
      <c r="F1849" t="s">
        <v>596</v>
      </c>
      <c r="G1849" t="s">
        <v>729</v>
      </c>
      <c r="H1849" t="s">
        <v>749</v>
      </c>
      <c r="I1849" t="s">
        <v>49</v>
      </c>
      <c r="J1849" t="s">
        <v>709</v>
      </c>
      <c r="K1849" t="s">
        <v>348</v>
      </c>
      <c r="L1849" t="s">
        <v>606</v>
      </c>
      <c r="M1849">
        <v>0</v>
      </c>
      <c r="N1849">
        <v>0.04</v>
      </c>
      <c r="O1849" t="s">
        <v>927</v>
      </c>
    </row>
    <row r="1850" spans="1:15" hidden="1" x14ac:dyDescent="0.35">
      <c r="A1850" t="s">
        <v>926</v>
      </c>
      <c r="B1850" t="s">
        <v>578</v>
      </c>
      <c r="C1850" t="s">
        <v>577</v>
      </c>
      <c r="D1850" t="s">
        <v>728</v>
      </c>
      <c r="E1850" t="s">
        <v>618</v>
      </c>
      <c r="F1850" t="s">
        <v>597</v>
      </c>
      <c r="G1850" t="s">
        <v>731</v>
      </c>
      <c r="H1850" t="s">
        <v>750</v>
      </c>
      <c r="I1850" t="s">
        <v>110</v>
      </c>
      <c r="J1850" t="s">
        <v>274</v>
      </c>
      <c r="K1850" t="s">
        <v>348</v>
      </c>
      <c r="L1850" t="s">
        <v>606</v>
      </c>
      <c r="M1850">
        <v>0</v>
      </c>
      <c r="N1850">
        <v>2.1999999999999999E-2</v>
      </c>
      <c r="O1850" t="s">
        <v>927</v>
      </c>
    </row>
    <row r="1851" spans="1:15" hidden="1" x14ac:dyDescent="0.35">
      <c r="A1851" t="s">
        <v>926</v>
      </c>
      <c r="B1851" t="s">
        <v>578</v>
      </c>
      <c r="C1851" t="s">
        <v>577</v>
      </c>
      <c r="D1851" t="s">
        <v>728</v>
      </c>
      <c r="E1851" t="s">
        <v>618</v>
      </c>
      <c r="F1851" t="s">
        <v>597</v>
      </c>
      <c r="G1851" t="s">
        <v>731</v>
      </c>
      <c r="H1851" t="s">
        <v>751</v>
      </c>
      <c r="I1851" t="s">
        <v>73</v>
      </c>
      <c r="J1851" t="s">
        <v>235</v>
      </c>
      <c r="K1851" t="s">
        <v>348</v>
      </c>
      <c r="L1851" t="s">
        <v>606</v>
      </c>
      <c r="M1851">
        <v>0</v>
      </c>
      <c r="N1851">
        <v>6.7000000000000002E-3</v>
      </c>
      <c r="O1851" t="s">
        <v>927</v>
      </c>
    </row>
    <row r="1852" spans="1:15" hidden="1" x14ac:dyDescent="0.35">
      <c r="A1852" t="s">
        <v>926</v>
      </c>
      <c r="B1852" t="s">
        <v>578</v>
      </c>
      <c r="C1852" t="s">
        <v>577</v>
      </c>
      <c r="D1852" t="s">
        <v>728</v>
      </c>
      <c r="E1852" t="s">
        <v>618</v>
      </c>
      <c r="F1852" t="s">
        <v>597</v>
      </c>
      <c r="G1852" t="s">
        <v>731</v>
      </c>
      <c r="H1852" t="s">
        <v>752</v>
      </c>
      <c r="I1852" t="s">
        <v>168</v>
      </c>
      <c r="J1852" t="s">
        <v>337</v>
      </c>
      <c r="K1852" t="s">
        <v>348</v>
      </c>
      <c r="L1852" t="s">
        <v>606</v>
      </c>
      <c r="M1852">
        <v>0</v>
      </c>
      <c r="N1852">
        <v>2.1000000000000001E-2</v>
      </c>
      <c r="O1852" t="s">
        <v>927</v>
      </c>
    </row>
    <row r="1853" spans="1:15" hidden="1" x14ac:dyDescent="0.35">
      <c r="A1853" t="s">
        <v>926</v>
      </c>
      <c r="B1853" t="s">
        <v>578</v>
      </c>
      <c r="C1853" t="s">
        <v>577</v>
      </c>
      <c r="D1853" t="s">
        <v>728</v>
      </c>
      <c r="E1853" t="s">
        <v>618</v>
      </c>
      <c r="F1853" t="s">
        <v>597</v>
      </c>
      <c r="G1853" t="s">
        <v>731</v>
      </c>
      <c r="H1853" t="s">
        <v>753</v>
      </c>
      <c r="I1853" t="s">
        <v>140</v>
      </c>
      <c r="J1853" t="s">
        <v>306</v>
      </c>
      <c r="K1853" t="s">
        <v>348</v>
      </c>
      <c r="L1853" t="s">
        <v>606</v>
      </c>
      <c r="M1853">
        <v>0</v>
      </c>
      <c r="N1853">
        <v>3.6999999999999998E-2</v>
      </c>
      <c r="O1853" t="s">
        <v>927</v>
      </c>
    </row>
    <row r="1854" spans="1:15" hidden="1" x14ac:dyDescent="0.35">
      <c r="A1854" t="s">
        <v>926</v>
      </c>
      <c r="B1854" t="s">
        <v>578</v>
      </c>
      <c r="C1854" t="s">
        <v>577</v>
      </c>
      <c r="D1854" t="s">
        <v>728</v>
      </c>
      <c r="E1854" t="s">
        <v>618</v>
      </c>
      <c r="F1854" t="s">
        <v>597</v>
      </c>
      <c r="G1854" t="s">
        <v>731</v>
      </c>
      <c r="H1854" t="s">
        <v>754</v>
      </c>
      <c r="I1854" t="s">
        <v>93</v>
      </c>
      <c r="J1854" t="s">
        <v>256</v>
      </c>
      <c r="K1854" t="s">
        <v>348</v>
      </c>
      <c r="L1854" t="s">
        <v>606</v>
      </c>
      <c r="M1854">
        <v>0</v>
      </c>
      <c r="N1854">
        <v>8.0999999999999996E-3</v>
      </c>
      <c r="O1854" t="s">
        <v>927</v>
      </c>
    </row>
    <row r="1855" spans="1:15" hidden="1" x14ac:dyDescent="0.35">
      <c r="A1855" t="s">
        <v>926</v>
      </c>
      <c r="B1855" t="s">
        <v>578</v>
      </c>
      <c r="C1855" t="s">
        <v>577</v>
      </c>
      <c r="D1855" t="s">
        <v>728</v>
      </c>
      <c r="E1855" t="s">
        <v>618</v>
      </c>
      <c r="F1855" t="s">
        <v>596</v>
      </c>
      <c r="G1855" t="s">
        <v>729</v>
      </c>
      <c r="H1855" t="s">
        <v>755</v>
      </c>
      <c r="I1855" t="s">
        <v>12</v>
      </c>
      <c r="J1855" t="s">
        <v>182</v>
      </c>
      <c r="K1855" t="s">
        <v>348</v>
      </c>
      <c r="L1855" t="s">
        <v>606</v>
      </c>
      <c r="M1855">
        <v>0</v>
      </c>
      <c r="N1855">
        <v>0.02</v>
      </c>
      <c r="O1855" t="s">
        <v>927</v>
      </c>
    </row>
    <row r="1856" spans="1:15" hidden="1" x14ac:dyDescent="0.35">
      <c r="A1856" t="s">
        <v>926</v>
      </c>
      <c r="B1856" t="s">
        <v>578</v>
      </c>
      <c r="C1856" t="s">
        <v>577</v>
      </c>
      <c r="D1856" t="s">
        <v>728</v>
      </c>
      <c r="E1856" t="s">
        <v>618</v>
      </c>
      <c r="F1856" t="s">
        <v>596</v>
      </c>
      <c r="G1856" t="s">
        <v>729</v>
      </c>
      <c r="H1856" t="s">
        <v>756</v>
      </c>
      <c r="I1856" t="s">
        <v>50</v>
      </c>
      <c r="J1856" t="s">
        <v>601</v>
      </c>
      <c r="K1856" t="s">
        <v>349</v>
      </c>
      <c r="L1856" t="s">
        <v>607</v>
      </c>
      <c r="M1856">
        <v>0.12</v>
      </c>
      <c r="N1856">
        <v>0.04</v>
      </c>
      <c r="O1856" t="s">
        <v>927</v>
      </c>
    </row>
    <row r="1857" spans="1:15" hidden="1" x14ac:dyDescent="0.35">
      <c r="A1857" t="s">
        <v>926</v>
      </c>
      <c r="B1857" t="s">
        <v>578</v>
      </c>
      <c r="C1857" t="s">
        <v>577</v>
      </c>
      <c r="D1857" t="s">
        <v>728</v>
      </c>
      <c r="E1857" t="s">
        <v>618</v>
      </c>
      <c r="F1857" t="s">
        <v>597</v>
      </c>
      <c r="G1857" t="s">
        <v>731</v>
      </c>
      <c r="H1857" t="s">
        <v>757</v>
      </c>
      <c r="I1857" t="s">
        <v>105</v>
      </c>
      <c r="J1857" t="s">
        <v>268</v>
      </c>
      <c r="K1857" t="s">
        <v>348</v>
      </c>
      <c r="L1857" t="s">
        <v>606</v>
      </c>
      <c r="M1857">
        <v>0</v>
      </c>
      <c r="N1857">
        <v>0.11600000000000001</v>
      </c>
      <c r="O1857" t="s">
        <v>927</v>
      </c>
    </row>
    <row r="1858" spans="1:15" hidden="1" x14ac:dyDescent="0.35">
      <c r="A1858" t="s">
        <v>926</v>
      </c>
      <c r="B1858" t="s">
        <v>578</v>
      </c>
      <c r="C1858" t="s">
        <v>577</v>
      </c>
      <c r="D1858" t="s">
        <v>728</v>
      </c>
      <c r="E1858" t="s">
        <v>618</v>
      </c>
      <c r="F1858" t="s">
        <v>597</v>
      </c>
      <c r="G1858" t="s">
        <v>731</v>
      </c>
      <c r="H1858" t="s">
        <v>758</v>
      </c>
      <c r="I1858" t="s">
        <v>125</v>
      </c>
      <c r="J1858" t="s">
        <v>289</v>
      </c>
      <c r="K1858" t="s">
        <v>348</v>
      </c>
      <c r="L1858" t="s">
        <v>606</v>
      </c>
      <c r="M1858">
        <v>0</v>
      </c>
      <c r="N1858">
        <v>1.2999999999999999E-2</v>
      </c>
      <c r="O1858" t="s">
        <v>927</v>
      </c>
    </row>
    <row r="1859" spans="1:15" hidden="1" x14ac:dyDescent="0.35">
      <c r="A1859" t="s">
        <v>926</v>
      </c>
      <c r="B1859" t="s">
        <v>578</v>
      </c>
      <c r="C1859" t="s">
        <v>577</v>
      </c>
      <c r="D1859" t="s">
        <v>728</v>
      </c>
      <c r="E1859" t="s">
        <v>618</v>
      </c>
      <c r="F1859" t="s">
        <v>597</v>
      </c>
      <c r="G1859" t="s">
        <v>731</v>
      </c>
      <c r="H1859" t="s">
        <v>759</v>
      </c>
      <c r="I1859" t="s">
        <v>28</v>
      </c>
      <c r="J1859" t="s">
        <v>196</v>
      </c>
      <c r="K1859" t="s">
        <v>349</v>
      </c>
      <c r="M1859">
        <v>2.7650000000000001E-2</v>
      </c>
      <c r="N1859">
        <v>1.9E-2</v>
      </c>
      <c r="O1859" t="s">
        <v>927</v>
      </c>
    </row>
    <row r="1860" spans="1:15" hidden="1" x14ac:dyDescent="0.35">
      <c r="A1860" t="s">
        <v>926</v>
      </c>
      <c r="B1860" t="s">
        <v>578</v>
      </c>
      <c r="C1860" t="s">
        <v>577</v>
      </c>
      <c r="D1860" t="s">
        <v>728</v>
      </c>
      <c r="E1860" t="s">
        <v>618</v>
      </c>
      <c r="F1860" t="s">
        <v>596</v>
      </c>
      <c r="G1860" t="s">
        <v>729</v>
      </c>
      <c r="H1860" t="s">
        <v>760</v>
      </c>
      <c r="I1860" t="s">
        <v>69</v>
      </c>
      <c r="J1860" t="s">
        <v>761</v>
      </c>
      <c r="K1860" t="s">
        <v>348</v>
      </c>
      <c r="L1860" t="s">
        <v>606</v>
      </c>
      <c r="M1860">
        <v>0</v>
      </c>
      <c r="N1860">
        <v>0.04</v>
      </c>
      <c r="O1860" t="s">
        <v>927</v>
      </c>
    </row>
    <row r="1861" spans="1:15" hidden="1" x14ac:dyDescent="0.35">
      <c r="A1861" t="s">
        <v>926</v>
      </c>
      <c r="B1861" t="s">
        <v>578</v>
      </c>
      <c r="C1861" t="s">
        <v>577</v>
      </c>
      <c r="D1861" t="s">
        <v>728</v>
      </c>
      <c r="E1861" t="s">
        <v>618</v>
      </c>
      <c r="F1861" t="s">
        <v>596</v>
      </c>
      <c r="G1861" t="s">
        <v>729</v>
      </c>
      <c r="H1861" t="s">
        <v>762</v>
      </c>
      <c r="I1861" t="s">
        <v>13</v>
      </c>
      <c r="J1861" t="s">
        <v>183</v>
      </c>
      <c r="K1861" t="s">
        <v>349</v>
      </c>
      <c r="L1861" t="s">
        <v>607</v>
      </c>
      <c r="M1861">
        <v>7.0000000000000007E-2</v>
      </c>
      <c r="N1861">
        <v>0.02</v>
      </c>
      <c r="O1861" t="s">
        <v>927</v>
      </c>
    </row>
    <row r="1862" spans="1:15" hidden="1" x14ac:dyDescent="0.35">
      <c r="A1862" t="s">
        <v>926</v>
      </c>
      <c r="B1862" t="s">
        <v>578</v>
      </c>
      <c r="C1862" t="s">
        <v>577</v>
      </c>
      <c r="D1862" t="s">
        <v>728</v>
      </c>
      <c r="E1862" t="s">
        <v>618</v>
      </c>
      <c r="F1862" t="s">
        <v>596</v>
      </c>
      <c r="G1862" t="s">
        <v>729</v>
      </c>
      <c r="H1862" t="s">
        <v>763</v>
      </c>
      <c r="I1862" t="s">
        <v>51</v>
      </c>
      <c r="J1862" t="s">
        <v>214</v>
      </c>
      <c r="K1862" t="s">
        <v>348</v>
      </c>
      <c r="L1862" t="s">
        <v>606</v>
      </c>
      <c r="M1862">
        <v>0</v>
      </c>
      <c r="N1862">
        <v>0.08</v>
      </c>
      <c r="O1862" t="s">
        <v>927</v>
      </c>
    </row>
    <row r="1863" spans="1:15" hidden="1" x14ac:dyDescent="0.35">
      <c r="A1863" t="s">
        <v>926</v>
      </c>
      <c r="B1863" t="s">
        <v>578</v>
      </c>
      <c r="C1863" t="s">
        <v>577</v>
      </c>
      <c r="D1863" t="s">
        <v>728</v>
      </c>
      <c r="E1863" t="s">
        <v>618</v>
      </c>
      <c r="F1863" t="s">
        <v>597</v>
      </c>
      <c r="G1863" t="s">
        <v>731</v>
      </c>
      <c r="H1863" t="s">
        <v>764</v>
      </c>
      <c r="I1863" t="s">
        <v>151</v>
      </c>
      <c r="J1863" t="s">
        <v>319</v>
      </c>
      <c r="K1863" t="s">
        <v>348</v>
      </c>
      <c r="L1863" t="s">
        <v>606</v>
      </c>
      <c r="M1863">
        <v>0</v>
      </c>
      <c r="N1863">
        <v>4.3999999999999997E-2</v>
      </c>
      <c r="O1863" t="s">
        <v>927</v>
      </c>
    </row>
    <row r="1864" spans="1:15" hidden="1" x14ac:dyDescent="0.35">
      <c r="A1864" t="s">
        <v>926</v>
      </c>
      <c r="B1864" t="s">
        <v>578</v>
      </c>
      <c r="C1864" t="s">
        <v>577</v>
      </c>
      <c r="D1864" t="s">
        <v>728</v>
      </c>
      <c r="E1864" t="s">
        <v>618</v>
      </c>
      <c r="F1864" t="s">
        <v>597</v>
      </c>
      <c r="G1864" t="s">
        <v>731</v>
      </c>
      <c r="H1864" t="s">
        <v>765</v>
      </c>
      <c r="I1864" t="s">
        <v>111</v>
      </c>
      <c r="J1864" t="s">
        <v>275</v>
      </c>
      <c r="K1864" t="s">
        <v>348</v>
      </c>
      <c r="L1864" t="s">
        <v>606</v>
      </c>
      <c r="M1864">
        <v>0</v>
      </c>
      <c r="N1864">
        <v>0.114</v>
      </c>
      <c r="O1864" t="s">
        <v>927</v>
      </c>
    </row>
    <row r="1865" spans="1:15" hidden="1" x14ac:dyDescent="0.35">
      <c r="A1865" t="s">
        <v>926</v>
      </c>
      <c r="B1865" t="s">
        <v>578</v>
      </c>
      <c r="C1865" t="s">
        <v>577</v>
      </c>
      <c r="D1865" t="s">
        <v>728</v>
      </c>
      <c r="E1865" t="s">
        <v>618</v>
      </c>
      <c r="F1865" t="s">
        <v>596</v>
      </c>
      <c r="G1865" t="s">
        <v>729</v>
      </c>
      <c r="H1865" t="s">
        <v>766</v>
      </c>
      <c r="I1865" t="s">
        <v>52</v>
      </c>
      <c r="J1865" t="s">
        <v>215</v>
      </c>
      <c r="K1865" t="s">
        <v>349</v>
      </c>
      <c r="L1865" t="s">
        <v>607</v>
      </c>
      <c r="M1865">
        <v>0.8</v>
      </c>
      <c r="N1865">
        <v>4.8</v>
      </c>
      <c r="O1865" t="s">
        <v>927</v>
      </c>
    </row>
    <row r="1866" spans="1:15" hidden="1" x14ac:dyDescent="0.35">
      <c r="A1866" t="s">
        <v>926</v>
      </c>
      <c r="B1866" t="s">
        <v>578</v>
      </c>
      <c r="C1866" t="s">
        <v>577</v>
      </c>
      <c r="D1866" t="s">
        <v>728</v>
      </c>
      <c r="E1866" t="s">
        <v>618</v>
      </c>
      <c r="F1866" t="s">
        <v>596</v>
      </c>
      <c r="G1866" t="s">
        <v>729</v>
      </c>
      <c r="H1866" t="s">
        <v>767</v>
      </c>
      <c r="I1866" t="s">
        <v>39</v>
      </c>
      <c r="J1866" t="s">
        <v>205</v>
      </c>
      <c r="K1866" t="s">
        <v>348</v>
      </c>
      <c r="L1866" t="s">
        <v>606</v>
      </c>
      <c r="M1866">
        <v>0</v>
      </c>
      <c r="N1866">
        <v>3.4</v>
      </c>
      <c r="O1866" t="s">
        <v>927</v>
      </c>
    </row>
    <row r="1867" spans="1:15" hidden="1" x14ac:dyDescent="0.35">
      <c r="A1867" t="s">
        <v>926</v>
      </c>
      <c r="B1867" t="s">
        <v>578</v>
      </c>
      <c r="C1867" t="s">
        <v>577</v>
      </c>
      <c r="D1867" t="s">
        <v>728</v>
      </c>
      <c r="E1867" t="s">
        <v>618</v>
      </c>
      <c r="F1867" t="s">
        <v>596</v>
      </c>
      <c r="G1867" t="s">
        <v>729</v>
      </c>
      <c r="H1867" t="s">
        <v>769</v>
      </c>
      <c r="I1867" t="s">
        <v>10</v>
      </c>
      <c r="J1867" t="s">
        <v>180</v>
      </c>
      <c r="K1867" t="s">
        <v>348</v>
      </c>
      <c r="L1867" t="s">
        <v>606</v>
      </c>
      <c r="M1867">
        <v>0</v>
      </c>
      <c r="N1867">
        <v>0.16</v>
      </c>
      <c r="O1867" t="s">
        <v>927</v>
      </c>
    </row>
    <row r="1868" spans="1:15" hidden="1" x14ac:dyDescent="0.35">
      <c r="A1868" t="s">
        <v>926</v>
      </c>
      <c r="B1868" t="s">
        <v>578</v>
      </c>
      <c r="C1868" t="s">
        <v>577</v>
      </c>
      <c r="D1868" t="s">
        <v>728</v>
      </c>
      <c r="E1868" t="s">
        <v>618</v>
      </c>
      <c r="F1868" t="s">
        <v>597</v>
      </c>
      <c r="G1868" t="s">
        <v>731</v>
      </c>
      <c r="H1868" t="s">
        <v>770</v>
      </c>
      <c r="I1868" t="s">
        <v>74</v>
      </c>
      <c r="J1868" t="s">
        <v>236</v>
      </c>
      <c r="K1868" t="s">
        <v>348</v>
      </c>
      <c r="L1868" t="s">
        <v>606</v>
      </c>
      <c r="M1868">
        <v>0</v>
      </c>
      <c r="N1868">
        <v>1.7999999999999999E-2</v>
      </c>
      <c r="O1868" t="s">
        <v>927</v>
      </c>
    </row>
    <row r="1869" spans="1:15" hidden="1" x14ac:dyDescent="0.35">
      <c r="A1869" t="s">
        <v>926</v>
      </c>
      <c r="B1869" t="s">
        <v>578</v>
      </c>
      <c r="C1869" t="s">
        <v>577</v>
      </c>
      <c r="D1869" t="s">
        <v>728</v>
      </c>
      <c r="E1869" t="s">
        <v>618</v>
      </c>
      <c r="F1869" t="s">
        <v>597</v>
      </c>
      <c r="G1869" t="s">
        <v>731</v>
      </c>
      <c r="H1869" t="s">
        <v>771</v>
      </c>
      <c r="I1869" t="s">
        <v>75</v>
      </c>
      <c r="J1869" t="s">
        <v>237</v>
      </c>
      <c r="K1869" t="s">
        <v>349</v>
      </c>
      <c r="L1869" t="s">
        <v>607</v>
      </c>
      <c r="M1869">
        <v>2.64E-2</v>
      </c>
      <c r="N1869">
        <v>9.0999999999999998E-2</v>
      </c>
      <c r="O1869" t="s">
        <v>927</v>
      </c>
    </row>
    <row r="1870" spans="1:15" hidden="1" x14ac:dyDescent="0.35">
      <c r="A1870" t="s">
        <v>926</v>
      </c>
      <c r="B1870" t="s">
        <v>578</v>
      </c>
      <c r="C1870" t="s">
        <v>577</v>
      </c>
      <c r="D1870" t="s">
        <v>728</v>
      </c>
      <c r="E1870" t="s">
        <v>618</v>
      </c>
      <c r="F1870" t="s">
        <v>596</v>
      </c>
      <c r="G1870" t="s">
        <v>729</v>
      </c>
      <c r="H1870" t="s">
        <v>772</v>
      </c>
      <c r="I1870" t="s">
        <v>54</v>
      </c>
      <c r="J1870" t="s">
        <v>217</v>
      </c>
      <c r="K1870" t="s">
        <v>348</v>
      </c>
      <c r="L1870" t="s">
        <v>606</v>
      </c>
      <c r="M1870">
        <v>0</v>
      </c>
      <c r="N1870">
        <v>0.08</v>
      </c>
      <c r="O1870" t="s">
        <v>927</v>
      </c>
    </row>
    <row r="1871" spans="1:15" hidden="1" x14ac:dyDescent="0.35">
      <c r="A1871" t="s">
        <v>926</v>
      </c>
      <c r="B1871" t="s">
        <v>578</v>
      </c>
      <c r="C1871" t="s">
        <v>577</v>
      </c>
      <c r="D1871" t="s">
        <v>728</v>
      </c>
      <c r="E1871" t="s">
        <v>618</v>
      </c>
      <c r="F1871" t="s">
        <v>597</v>
      </c>
      <c r="G1871" t="s">
        <v>731</v>
      </c>
      <c r="H1871" t="s">
        <v>773</v>
      </c>
      <c r="I1871" t="s">
        <v>76</v>
      </c>
      <c r="J1871" t="s">
        <v>238</v>
      </c>
      <c r="K1871" t="s">
        <v>348</v>
      </c>
      <c r="L1871" t="s">
        <v>606</v>
      </c>
      <c r="M1871">
        <v>0</v>
      </c>
      <c r="N1871">
        <v>1.0999999999999999E-2</v>
      </c>
      <c r="O1871" t="s">
        <v>927</v>
      </c>
    </row>
    <row r="1872" spans="1:15" hidden="1" x14ac:dyDescent="0.35">
      <c r="A1872" t="s">
        <v>926</v>
      </c>
      <c r="B1872" t="s">
        <v>578</v>
      </c>
      <c r="C1872" t="s">
        <v>577</v>
      </c>
      <c r="D1872" t="s">
        <v>728</v>
      </c>
      <c r="E1872" t="s">
        <v>618</v>
      </c>
      <c r="F1872" t="s">
        <v>596</v>
      </c>
      <c r="G1872" t="s">
        <v>729</v>
      </c>
      <c r="H1872" t="s">
        <v>774</v>
      </c>
      <c r="I1872" t="s">
        <v>29</v>
      </c>
      <c r="J1872" t="s">
        <v>197</v>
      </c>
      <c r="K1872" t="s">
        <v>348</v>
      </c>
      <c r="L1872" t="s">
        <v>606</v>
      </c>
      <c r="M1872">
        <v>0</v>
      </c>
      <c r="N1872">
        <v>0.06</v>
      </c>
      <c r="O1872" t="s">
        <v>927</v>
      </c>
    </row>
    <row r="1873" spans="1:15" hidden="1" x14ac:dyDescent="0.35">
      <c r="A1873" t="s">
        <v>926</v>
      </c>
      <c r="B1873" t="s">
        <v>578</v>
      </c>
      <c r="C1873" t="s">
        <v>577</v>
      </c>
      <c r="D1873" t="s">
        <v>728</v>
      </c>
      <c r="E1873" t="s">
        <v>618</v>
      </c>
      <c r="F1873" t="s">
        <v>596</v>
      </c>
      <c r="G1873" t="s">
        <v>729</v>
      </c>
      <c r="H1873" t="s">
        <v>775</v>
      </c>
      <c r="I1873" t="s">
        <v>173</v>
      </c>
      <c r="J1873" t="s">
        <v>341</v>
      </c>
      <c r="K1873" t="s">
        <v>349</v>
      </c>
      <c r="M1873">
        <v>2.5000000000000001E-2</v>
      </c>
      <c r="N1873">
        <v>0.02</v>
      </c>
      <c r="O1873" t="s">
        <v>927</v>
      </c>
    </row>
    <row r="1874" spans="1:15" hidden="1" x14ac:dyDescent="0.35">
      <c r="A1874" t="s">
        <v>926</v>
      </c>
      <c r="B1874" t="s">
        <v>578</v>
      </c>
      <c r="C1874" t="s">
        <v>577</v>
      </c>
      <c r="D1874" t="s">
        <v>728</v>
      </c>
      <c r="E1874" t="s">
        <v>618</v>
      </c>
      <c r="F1874" t="s">
        <v>597</v>
      </c>
      <c r="G1874" t="s">
        <v>731</v>
      </c>
      <c r="H1874" t="s">
        <v>776</v>
      </c>
      <c r="I1874" t="s">
        <v>121</v>
      </c>
      <c r="J1874" t="s">
        <v>285</v>
      </c>
      <c r="K1874" t="s">
        <v>348</v>
      </c>
      <c r="L1874" t="s">
        <v>606</v>
      </c>
      <c r="M1874">
        <v>0</v>
      </c>
      <c r="N1874">
        <v>0.05</v>
      </c>
      <c r="O1874" t="s">
        <v>927</v>
      </c>
    </row>
    <row r="1875" spans="1:15" hidden="1" x14ac:dyDescent="0.35">
      <c r="A1875" t="s">
        <v>926</v>
      </c>
      <c r="B1875" t="s">
        <v>578</v>
      </c>
      <c r="C1875" t="s">
        <v>577</v>
      </c>
      <c r="D1875" t="s">
        <v>728</v>
      </c>
      <c r="E1875" t="s">
        <v>618</v>
      </c>
      <c r="F1875" t="s">
        <v>597</v>
      </c>
      <c r="G1875" t="s">
        <v>731</v>
      </c>
      <c r="H1875" t="s">
        <v>777</v>
      </c>
      <c r="I1875" t="s">
        <v>120</v>
      </c>
      <c r="J1875" t="s">
        <v>284</v>
      </c>
      <c r="K1875" t="s">
        <v>348</v>
      </c>
      <c r="L1875" t="s">
        <v>606</v>
      </c>
      <c r="M1875">
        <v>0</v>
      </c>
      <c r="N1875">
        <v>0.08</v>
      </c>
      <c r="O1875" t="s">
        <v>927</v>
      </c>
    </row>
    <row r="1876" spans="1:15" hidden="1" x14ac:dyDescent="0.35">
      <c r="A1876" t="s">
        <v>926</v>
      </c>
      <c r="B1876" t="s">
        <v>578</v>
      </c>
      <c r="C1876" t="s">
        <v>577</v>
      </c>
      <c r="D1876" t="s">
        <v>728</v>
      </c>
      <c r="E1876" t="s">
        <v>618</v>
      </c>
      <c r="F1876" t="s">
        <v>596</v>
      </c>
      <c r="G1876" t="s">
        <v>729</v>
      </c>
      <c r="H1876" t="s">
        <v>778</v>
      </c>
      <c r="I1876" t="s">
        <v>23</v>
      </c>
      <c r="J1876" t="s">
        <v>192</v>
      </c>
      <c r="K1876" t="s">
        <v>348</v>
      </c>
      <c r="L1876" t="s">
        <v>606</v>
      </c>
      <c r="M1876">
        <v>0</v>
      </c>
      <c r="N1876">
        <v>0.12</v>
      </c>
      <c r="O1876" t="s">
        <v>927</v>
      </c>
    </row>
    <row r="1877" spans="1:15" hidden="1" x14ac:dyDescent="0.35">
      <c r="A1877" t="s">
        <v>926</v>
      </c>
      <c r="B1877" t="s">
        <v>578</v>
      </c>
      <c r="C1877" t="s">
        <v>577</v>
      </c>
      <c r="D1877" t="s">
        <v>728</v>
      </c>
      <c r="E1877" t="s">
        <v>618</v>
      </c>
      <c r="F1877" t="s">
        <v>596</v>
      </c>
      <c r="G1877" t="s">
        <v>729</v>
      </c>
      <c r="H1877" t="s">
        <v>779</v>
      </c>
      <c r="I1877" t="s">
        <v>55</v>
      </c>
      <c r="J1877" t="s">
        <v>218</v>
      </c>
      <c r="K1877" t="s">
        <v>349</v>
      </c>
      <c r="L1877" t="s">
        <v>607</v>
      </c>
      <c r="M1877">
        <v>0.70000000000000007</v>
      </c>
      <c r="N1877">
        <v>1.6</v>
      </c>
      <c r="O1877" t="s">
        <v>927</v>
      </c>
    </row>
    <row r="1878" spans="1:15" hidden="1" x14ac:dyDescent="0.35">
      <c r="A1878" t="s">
        <v>926</v>
      </c>
      <c r="B1878" t="s">
        <v>578</v>
      </c>
      <c r="C1878" t="s">
        <v>577</v>
      </c>
      <c r="D1878" t="s">
        <v>728</v>
      </c>
      <c r="E1878" t="s">
        <v>618</v>
      </c>
      <c r="F1878" t="s">
        <v>597</v>
      </c>
      <c r="G1878" t="s">
        <v>731</v>
      </c>
      <c r="H1878" t="s">
        <v>780</v>
      </c>
      <c r="I1878" t="s">
        <v>77</v>
      </c>
      <c r="J1878" t="s">
        <v>239</v>
      </c>
      <c r="K1878" t="s">
        <v>348</v>
      </c>
      <c r="L1878" t="s">
        <v>606</v>
      </c>
      <c r="M1878">
        <v>0</v>
      </c>
      <c r="N1878">
        <v>0.08</v>
      </c>
      <c r="O1878" t="s">
        <v>927</v>
      </c>
    </row>
    <row r="1879" spans="1:15" hidden="1" x14ac:dyDescent="0.35">
      <c r="A1879" t="s">
        <v>926</v>
      </c>
      <c r="B1879" t="s">
        <v>578</v>
      </c>
      <c r="C1879" t="s">
        <v>577</v>
      </c>
      <c r="D1879" t="s">
        <v>728</v>
      </c>
      <c r="E1879" t="s">
        <v>618</v>
      </c>
      <c r="F1879" t="s">
        <v>597</v>
      </c>
      <c r="G1879" t="s">
        <v>731</v>
      </c>
      <c r="H1879" t="s">
        <v>781</v>
      </c>
      <c r="I1879" t="s">
        <v>128</v>
      </c>
      <c r="J1879" t="s">
        <v>292</v>
      </c>
      <c r="K1879" t="s">
        <v>348</v>
      </c>
      <c r="L1879" t="s">
        <v>606</v>
      </c>
      <c r="M1879">
        <v>0</v>
      </c>
      <c r="N1879">
        <v>0.02</v>
      </c>
      <c r="O1879" t="s">
        <v>927</v>
      </c>
    </row>
    <row r="1880" spans="1:15" hidden="1" x14ac:dyDescent="0.35">
      <c r="A1880" t="s">
        <v>926</v>
      </c>
      <c r="B1880" t="s">
        <v>578</v>
      </c>
      <c r="C1880" t="s">
        <v>577</v>
      </c>
      <c r="D1880" t="s">
        <v>728</v>
      </c>
      <c r="E1880" t="s">
        <v>618</v>
      </c>
      <c r="F1880" t="s">
        <v>597</v>
      </c>
      <c r="G1880" t="s">
        <v>731</v>
      </c>
      <c r="H1880" t="s">
        <v>782</v>
      </c>
      <c r="I1880" t="s">
        <v>137</v>
      </c>
      <c r="J1880" t="s">
        <v>303</v>
      </c>
      <c r="K1880" t="s">
        <v>348</v>
      </c>
      <c r="L1880" t="s">
        <v>606</v>
      </c>
      <c r="M1880">
        <v>0</v>
      </c>
      <c r="N1880">
        <v>6.0999999999999999E-2</v>
      </c>
      <c r="O1880" t="s">
        <v>927</v>
      </c>
    </row>
    <row r="1881" spans="1:15" hidden="1" x14ac:dyDescent="0.35">
      <c r="A1881" t="s">
        <v>926</v>
      </c>
      <c r="B1881" t="s">
        <v>578</v>
      </c>
      <c r="C1881" t="s">
        <v>577</v>
      </c>
      <c r="D1881" t="s">
        <v>728</v>
      </c>
      <c r="E1881" t="s">
        <v>618</v>
      </c>
      <c r="F1881" t="s">
        <v>597</v>
      </c>
      <c r="G1881" t="s">
        <v>731</v>
      </c>
      <c r="H1881" t="s">
        <v>783</v>
      </c>
      <c r="I1881" t="s">
        <v>78</v>
      </c>
      <c r="J1881" t="s">
        <v>240</v>
      </c>
      <c r="K1881" t="s">
        <v>348</v>
      </c>
      <c r="L1881" t="s">
        <v>606</v>
      </c>
      <c r="M1881">
        <v>0</v>
      </c>
      <c r="N1881">
        <v>8.7999999999999995E-2</v>
      </c>
      <c r="O1881" t="s">
        <v>927</v>
      </c>
    </row>
    <row r="1882" spans="1:15" hidden="1" x14ac:dyDescent="0.35">
      <c r="A1882" t="s">
        <v>926</v>
      </c>
      <c r="B1882" t="s">
        <v>578</v>
      </c>
      <c r="C1882" t="s">
        <v>577</v>
      </c>
      <c r="D1882" t="s">
        <v>728</v>
      </c>
      <c r="E1882" t="s">
        <v>618</v>
      </c>
      <c r="F1882" t="s">
        <v>597</v>
      </c>
      <c r="G1882" t="s">
        <v>731</v>
      </c>
      <c r="H1882" t="s">
        <v>784</v>
      </c>
      <c r="I1882" t="s">
        <v>37</v>
      </c>
      <c r="J1882" t="s">
        <v>204</v>
      </c>
      <c r="K1882" t="s">
        <v>349</v>
      </c>
      <c r="M1882">
        <v>4.3600000000000002E-3</v>
      </c>
      <c r="N1882">
        <v>6.4000000000000003E-3</v>
      </c>
      <c r="O1882" t="s">
        <v>927</v>
      </c>
    </row>
    <row r="1883" spans="1:15" hidden="1" x14ac:dyDescent="0.35">
      <c r="A1883" t="s">
        <v>926</v>
      </c>
      <c r="B1883" t="s">
        <v>578</v>
      </c>
      <c r="C1883" t="s">
        <v>577</v>
      </c>
      <c r="D1883" t="s">
        <v>728</v>
      </c>
      <c r="E1883" t="s">
        <v>618</v>
      </c>
      <c r="F1883" t="s">
        <v>596</v>
      </c>
      <c r="G1883" t="s">
        <v>729</v>
      </c>
      <c r="H1883" t="s">
        <v>785</v>
      </c>
      <c r="I1883" t="s">
        <v>172</v>
      </c>
      <c r="J1883" t="s">
        <v>662</v>
      </c>
      <c r="K1883" t="s">
        <v>348</v>
      </c>
      <c r="L1883" t="s">
        <v>606</v>
      </c>
      <c r="M1883">
        <v>0</v>
      </c>
      <c r="N1883">
        <v>0.04</v>
      </c>
      <c r="O1883" t="s">
        <v>927</v>
      </c>
    </row>
    <row r="1884" spans="1:15" hidden="1" x14ac:dyDescent="0.35">
      <c r="A1884" t="s">
        <v>926</v>
      </c>
      <c r="B1884" t="s">
        <v>578</v>
      </c>
      <c r="C1884" t="s">
        <v>577</v>
      </c>
      <c r="D1884" t="s">
        <v>728</v>
      </c>
      <c r="E1884" t="s">
        <v>618</v>
      </c>
      <c r="F1884" t="s">
        <v>597</v>
      </c>
      <c r="G1884" t="s">
        <v>731</v>
      </c>
      <c r="H1884" t="s">
        <v>786</v>
      </c>
      <c r="I1884" t="s">
        <v>79</v>
      </c>
      <c r="J1884" t="s">
        <v>241</v>
      </c>
      <c r="K1884" t="s">
        <v>348</v>
      </c>
      <c r="L1884" t="s">
        <v>606</v>
      </c>
      <c r="M1884">
        <v>0</v>
      </c>
      <c r="N1884">
        <v>0.03</v>
      </c>
      <c r="O1884" t="s">
        <v>927</v>
      </c>
    </row>
    <row r="1885" spans="1:15" hidden="1" x14ac:dyDescent="0.35">
      <c r="A1885" t="s">
        <v>926</v>
      </c>
      <c r="B1885" t="s">
        <v>578</v>
      </c>
      <c r="C1885" t="s">
        <v>577</v>
      </c>
      <c r="D1885" t="s">
        <v>728</v>
      </c>
      <c r="E1885" t="s">
        <v>618</v>
      </c>
      <c r="F1885" t="s">
        <v>597</v>
      </c>
      <c r="G1885" t="s">
        <v>731</v>
      </c>
      <c r="H1885" t="s">
        <v>787</v>
      </c>
      <c r="I1885" t="s">
        <v>492</v>
      </c>
      <c r="J1885" t="s">
        <v>320</v>
      </c>
      <c r="K1885" t="s">
        <v>348</v>
      </c>
      <c r="L1885" t="s">
        <v>606</v>
      </c>
      <c r="M1885">
        <v>0</v>
      </c>
      <c r="N1885">
        <v>7.0000000000000007E-2</v>
      </c>
      <c r="O1885" t="s">
        <v>927</v>
      </c>
    </row>
    <row r="1886" spans="1:15" hidden="1" x14ac:dyDescent="0.35">
      <c r="A1886" t="s">
        <v>926</v>
      </c>
      <c r="B1886" t="s">
        <v>578</v>
      </c>
      <c r="C1886" t="s">
        <v>577</v>
      </c>
      <c r="D1886" t="s">
        <v>728</v>
      </c>
      <c r="E1886" t="s">
        <v>618</v>
      </c>
      <c r="F1886" t="s">
        <v>597</v>
      </c>
      <c r="G1886" t="s">
        <v>731</v>
      </c>
      <c r="H1886" t="s">
        <v>788</v>
      </c>
      <c r="I1886" t="s">
        <v>169</v>
      </c>
      <c r="J1886" t="s">
        <v>338</v>
      </c>
      <c r="K1886" t="s">
        <v>348</v>
      </c>
      <c r="L1886" t="s">
        <v>606</v>
      </c>
      <c r="M1886">
        <v>0</v>
      </c>
      <c r="N1886">
        <v>8.4000000000000005E-2</v>
      </c>
      <c r="O1886" t="s">
        <v>927</v>
      </c>
    </row>
    <row r="1887" spans="1:15" hidden="1" x14ac:dyDescent="0.35">
      <c r="A1887" t="s">
        <v>926</v>
      </c>
      <c r="B1887" t="s">
        <v>578</v>
      </c>
      <c r="C1887" t="s">
        <v>577</v>
      </c>
      <c r="D1887" t="s">
        <v>728</v>
      </c>
      <c r="E1887" t="s">
        <v>618</v>
      </c>
      <c r="F1887" t="s">
        <v>597</v>
      </c>
      <c r="G1887" t="s">
        <v>731</v>
      </c>
      <c r="H1887" t="s">
        <v>789</v>
      </c>
      <c r="I1887" t="s">
        <v>98</v>
      </c>
      <c r="J1887" t="s">
        <v>261</v>
      </c>
      <c r="K1887" t="s">
        <v>348</v>
      </c>
      <c r="L1887" t="s">
        <v>606</v>
      </c>
      <c r="M1887">
        <v>0</v>
      </c>
      <c r="N1887">
        <v>8.199999999999999E-3</v>
      </c>
      <c r="O1887" t="s">
        <v>927</v>
      </c>
    </row>
    <row r="1888" spans="1:15" hidden="1" x14ac:dyDescent="0.35">
      <c r="A1888" t="s">
        <v>926</v>
      </c>
      <c r="B1888" t="s">
        <v>578</v>
      </c>
      <c r="C1888" t="s">
        <v>577</v>
      </c>
      <c r="D1888" t="s">
        <v>728</v>
      </c>
      <c r="E1888" t="s">
        <v>618</v>
      </c>
      <c r="F1888" t="s">
        <v>596</v>
      </c>
      <c r="G1888" t="s">
        <v>729</v>
      </c>
      <c r="H1888" t="s">
        <v>768</v>
      </c>
      <c r="I1888" t="s">
        <v>26</v>
      </c>
      <c r="J1888" t="s">
        <v>661</v>
      </c>
      <c r="K1888" t="s">
        <v>348</v>
      </c>
      <c r="L1888" t="s">
        <v>606</v>
      </c>
      <c r="M1888">
        <v>0</v>
      </c>
      <c r="N1888">
        <v>147</v>
      </c>
      <c r="O1888" t="s">
        <v>927</v>
      </c>
    </row>
    <row r="1889" spans="1:15" hidden="1" x14ac:dyDescent="0.35">
      <c r="A1889" t="s">
        <v>926</v>
      </c>
      <c r="B1889" t="s">
        <v>578</v>
      </c>
      <c r="C1889" t="s">
        <v>577</v>
      </c>
      <c r="D1889" t="s">
        <v>728</v>
      </c>
      <c r="E1889" t="s">
        <v>618</v>
      </c>
      <c r="F1889" t="s">
        <v>597</v>
      </c>
      <c r="G1889" t="s">
        <v>731</v>
      </c>
      <c r="H1889" t="s">
        <v>790</v>
      </c>
      <c r="I1889" t="s">
        <v>122</v>
      </c>
      <c r="J1889" t="s">
        <v>286</v>
      </c>
      <c r="K1889" t="s">
        <v>348</v>
      </c>
      <c r="L1889" t="s">
        <v>606</v>
      </c>
      <c r="M1889">
        <v>0</v>
      </c>
      <c r="N1889">
        <v>4.0000000000000001E-3</v>
      </c>
      <c r="O1889" t="s">
        <v>927</v>
      </c>
    </row>
    <row r="1890" spans="1:15" hidden="1" x14ac:dyDescent="0.35">
      <c r="A1890" t="s">
        <v>926</v>
      </c>
      <c r="B1890" t="s">
        <v>578</v>
      </c>
      <c r="C1890" t="s">
        <v>577</v>
      </c>
      <c r="D1890" t="s">
        <v>728</v>
      </c>
      <c r="E1890" t="s">
        <v>618</v>
      </c>
      <c r="F1890" t="s">
        <v>596</v>
      </c>
      <c r="G1890" t="s">
        <v>729</v>
      </c>
      <c r="H1890" t="s">
        <v>791</v>
      </c>
      <c r="I1890" t="s">
        <v>27</v>
      </c>
      <c r="J1890" t="s">
        <v>195</v>
      </c>
      <c r="K1890" t="s">
        <v>348</v>
      </c>
      <c r="L1890" t="s">
        <v>606</v>
      </c>
      <c r="M1890">
        <v>0</v>
      </c>
      <c r="N1890">
        <v>0.32</v>
      </c>
      <c r="O1890" t="s">
        <v>927</v>
      </c>
    </row>
    <row r="1891" spans="1:15" hidden="1" x14ac:dyDescent="0.35">
      <c r="A1891" t="s">
        <v>926</v>
      </c>
      <c r="B1891" t="s">
        <v>578</v>
      </c>
      <c r="C1891" t="s">
        <v>577</v>
      </c>
      <c r="D1891" t="s">
        <v>728</v>
      </c>
      <c r="E1891" t="s">
        <v>618</v>
      </c>
      <c r="F1891" t="s">
        <v>596</v>
      </c>
      <c r="G1891" t="s">
        <v>729</v>
      </c>
      <c r="H1891" t="s">
        <v>792</v>
      </c>
      <c r="I1891" t="s">
        <v>9</v>
      </c>
      <c r="J1891" t="s">
        <v>179</v>
      </c>
      <c r="K1891" t="s">
        <v>348</v>
      </c>
      <c r="L1891" t="s">
        <v>606</v>
      </c>
      <c r="M1891">
        <v>0</v>
      </c>
      <c r="N1891">
        <v>0.08</v>
      </c>
      <c r="O1891" t="s">
        <v>927</v>
      </c>
    </row>
    <row r="1892" spans="1:15" hidden="1" x14ac:dyDescent="0.35">
      <c r="A1892" t="s">
        <v>926</v>
      </c>
      <c r="B1892" t="s">
        <v>578</v>
      </c>
      <c r="C1892" t="s">
        <v>577</v>
      </c>
      <c r="D1892" t="s">
        <v>728</v>
      </c>
      <c r="E1892" t="s">
        <v>618</v>
      </c>
      <c r="F1892" t="s">
        <v>596</v>
      </c>
      <c r="G1892" t="s">
        <v>729</v>
      </c>
      <c r="H1892" t="s">
        <v>793</v>
      </c>
      <c r="I1892" t="s">
        <v>14</v>
      </c>
      <c r="J1892" t="s">
        <v>184</v>
      </c>
      <c r="K1892" t="s">
        <v>348</v>
      </c>
      <c r="L1892" t="s">
        <v>606</v>
      </c>
      <c r="M1892">
        <v>0</v>
      </c>
      <c r="N1892">
        <v>0.4</v>
      </c>
      <c r="O1892" t="s">
        <v>927</v>
      </c>
    </row>
    <row r="1893" spans="1:15" hidden="1" x14ac:dyDescent="0.35">
      <c r="A1893" t="s">
        <v>926</v>
      </c>
      <c r="B1893" t="s">
        <v>578</v>
      </c>
      <c r="C1893" t="s">
        <v>577</v>
      </c>
      <c r="D1893" t="s">
        <v>728</v>
      </c>
      <c r="E1893" t="s">
        <v>618</v>
      </c>
      <c r="F1893" t="s">
        <v>597</v>
      </c>
      <c r="G1893" t="s">
        <v>731</v>
      </c>
      <c r="H1893" t="s">
        <v>794</v>
      </c>
      <c r="I1893" t="s">
        <v>138</v>
      </c>
      <c r="J1893" t="s">
        <v>304</v>
      </c>
      <c r="K1893" t="s">
        <v>348</v>
      </c>
      <c r="L1893" t="s">
        <v>606</v>
      </c>
      <c r="M1893">
        <v>0</v>
      </c>
      <c r="N1893">
        <v>0.01</v>
      </c>
      <c r="O1893" t="s">
        <v>927</v>
      </c>
    </row>
    <row r="1894" spans="1:15" hidden="1" x14ac:dyDescent="0.35">
      <c r="A1894" t="s">
        <v>926</v>
      </c>
      <c r="B1894" t="s">
        <v>578</v>
      </c>
      <c r="C1894" t="s">
        <v>577</v>
      </c>
      <c r="D1894" t="s">
        <v>728</v>
      </c>
      <c r="E1894" t="s">
        <v>618</v>
      </c>
      <c r="F1894" t="s">
        <v>597</v>
      </c>
      <c r="G1894" t="s">
        <v>731</v>
      </c>
      <c r="H1894" t="s">
        <v>795</v>
      </c>
      <c r="I1894" t="s">
        <v>81</v>
      </c>
      <c r="J1894" t="s">
        <v>243</v>
      </c>
      <c r="K1894" t="s">
        <v>348</v>
      </c>
      <c r="L1894" t="s">
        <v>606</v>
      </c>
      <c r="M1894">
        <v>0</v>
      </c>
      <c r="N1894">
        <v>1.9E-2</v>
      </c>
      <c r="O1894" t="s">
        <v>927</v>
      </c>
    </row>
    <row r="1895" spans="1:15" hidden="1" x14ac:dyDescent="0.35">
      <c r="A1895" t="s">
        <v>926</v>
      </c>
      <c r="B1895" t="s">
        <v>578</v>
      </c>
      <c r="C1895" t="s">
        <v>577</v>
      </c>
      <c r="D1895" t="s">
        <v>728</v>
      </c>
      <c r="E1895" t="s">
        <v>618</v>
      </c>
      <c r="F1895" t="s">
        <v>596</v>
      </c>
      <c r="G1895" t="s">
        <v>729</v>
      </c>
      <c r="H1895" t="s">
        <v>796</v>
      </c>
      <c r="I1895" t="s">
        <v>56</v>
      </c>
      <c r="J1895" t="s">
        <v>219</v>
      </c>
      <c r="K1895" t="s">
        <v>348</v>
      </c>
      <c r="L1895" t="s">
        <v>606</v>
      </c>
      <c r="M1895">
        <v>0</v>
      </c>
      <c r="N1895">
        <v>0.16</v>
      </c>
      <c r="O1895" t="s">
        <v>927</v>
      </c>
    </row>
    <row r="1896" spans="1:15" hidden="1" x14ac:dyDescent="0.35">
      <c r="A1896" t="s">
        <v>926</v>
      </c>
      <c r="B1896" t="s">
        <v>578</v>
      </c>
      <c r="C1896" t="s">
        <v>577</v>
      </c>
      <c r="D1896" t="s">
        <v>728</v>
      </c>
      <c r="E1896" t="s">
        <v>618</v>
      </c>
      <c r="F1896" t="s">
        <v>597</v>
      </c>
      <c r="G1896" t="s">
        <v>731</v>
      </c>
      <c r="H1896" t="s">
        <v>797</v>
      </c>
      <c r="I1896" t="s">
        <v>82</v>
      </c>
      <c r="J1896" t="s">
        <v>244</v>
      </c>
      <c r="K1896" t="s">
        <v>348</v>
      </c>
      <c r="L1896" t="s">
        <v>606</v>
      </c>
      <c r="M1896">
        <v>0</v>
      </c>
      <c r="N1896">
        <v>3.6999999999999998E-2</v>
      </c>
      <c r="O1896" t="s">
        <v>927</v>
      </c>
    </row>
    <row r="1897" spans="1:15" hidden="1" x14ac:dyDescent="0.35">
      <c r="A1897" t="s">
        <v>926</v>
      </c>
      <c r="B1897" t="s">
        <v>578</v>
      </c>
      <c r="C1897" t="s">
        <v>577</v>
      </c>
      <c r="D1897" t="s">
        <v>728</v>
      </c>
      <c r="E1897" t="s">
        <v>618</v>
      </c>
      <c r="F1897" t="s">
        <v>597</v>
      </c>
      <c r="G1897" t="s">
        <v>731</v>
      </c>
      <c r="H1897" t="s">
        <v>798</v>
      </c>
      <c r="I1897" t="s">
        <v>83</v>
      </c>
      <c r="J1897" t="s">
        <v>245</v>
      </c>
      <c r="K1897" t="s">
        <v>348</v>
      </c>
      <c r="L1897" t="s">
        <v>606</v>
      </c>
      <c r="M1897">
        <v>0</v>
      </c>
      <c r="N1897">
        <v>0.08</v>
      </c>
      <c r="O1897" t="s">
        <v>927</v>
      </c>
    </row>
    <row r="1898" spans="1:15" hidden="1" x14ac:dyDescent="0.35">
      <c r="A1898" t="s">
        <v>926</v>
      </c>
      <c r="B1898" t="s">
        <v>578</v>
      </c>
      <c r="C1898" t="s">
        <v>577</v>
      </c>
      <c r="D1898" t="s">
        <v>728</v>
      </c>
      <c r="E1898" t="s">
        <v>618</v>
      </c>
      <c r="F1898" t="s">
        <v>597</v>
      </c>
      <c r="G1898" t="s">
        <v>731</v>
      </c>
      <c r="H1898" t="s">
        <v>799</v>
      </c>
      <c r="I1898" t="s">
        <v>112</v>
      </c>
      <c r="J1898" t="s">
        <v>276</v>
      </c>
      <c r="K1898" t="s">
        <v>348</v>
      </c>
      <c r="L1898" t="s">
        <v>606</v>
      </c>
      <c r="M1898">
        <v>0</v>
      </c>
      <c r="N1898">
        <v>0.20499999999999999</v>
      </c>
      <c r="O1898" t="s">
        <v>927</v>
      </c>
    </row>
    <row r="1899" spans="1:15" hidden="1" x14ac:dyDescent="0.35">
      <c r="A1899" t="s">
        <v>926</v>
      </c>
      <c r="B1899" t="s">
        <v>578</v>
      </c>
      <c r="C1899" t="s">
        <v>577</v>
      </c>
      <c r="D1899" t="s">
        <v>728</v>
      </c>
      <c r="E1899" t="s">
        <v>618</v>
      </c>
      <c r="F1899" t="s">
        <v>597</v>
      </c>
      <c r="G1899" t="s">
        <v>731</v>
      </c>
      <c r="H1899" t="s">
        <v>800</v>
      </c>
      <c r="I1899" t="s">
        <v>161</v>
      </c>
      <c r="J1899" t="s">
        <v>330</v>
      </c>
      <c r="K1899" t="s">
        <v>348</v>
      </c>
      <c r="L1899" t="s">
        <v>606</v>
      </c>
      <c r="M1899">
        <v>0</v>
      </c>
      <c r="N1899">
        <v>1.2999999999999999E-2</v>
      </c>
      <c r="O1899" t="s">
        <v>927</v>
      </c>
    </row>
    <row r="1900" spans="1:15" hidden="1" x14ac:dyDescent="0.35">
      <c r="A1900" t="s">
        <v>926</v>
      </c>
      <c r="B1900" t="s">
        <v>578</v>
      </c>
      <c r="C1900" t="s">
        <v>577</v>
      </c>
      <c r="D1900" t="s">
        <v>728</v>
      </c>
      <c r="E1900" t="s">
        <v>618</v>
      </c>
      <c r="F1900" t="s">
        <v>597</v>
      </c>
      <c r="G1900" t="s">
        <v>731</v>
      </c>
      <c r="H1900" t="s">
        <v>801</v>
      </c>
      <c r="I1900" t="s">
        <v>152</v>
      </c>
      <c r="J1900" t="s">
        <v>321</v>
      </c>
      <c r="K1900" t="s">
        <v>348</v>
      </c>
      <c r="L1900" t="s">
        <v>606</v>
      </c>
      <c r="M1900">
        <v>0</v>
      </c>
      <c r="N1900">
        <v>3.4000000000000002E-2</v>
      </c>
      <c r="O1900" t="s">
        <v>927</v>
      </c>
    </row>
    <row r="1901" spans="1:15" hidden="1" x14ac:dyDescent="0.35">
      <c r="A1901" t="s">
        <v>926</v>
      </c>
      <c r="B1901" t="s">
        <v>578</v>
      </c>
      <c r="C1901" t="s">
        <v>577</v>
      </c>
      <c r="D1901" t="s">
        <v>728</v>
      </c>
      <c r="E1901" t="s">
        <v>618</v>
      </c>
      <c r="F1901" t="s">
        <v>597</v>
      </c>
      <c r="G1901" t="s">
        <v>731</v>
      </c>
      <c r="H1901" t="s">
        <v>802</v>
      </c>
      <c r="I1901" t="s">
        <v>114</v>
      </c>
      <c r="J1901" t="s">
        <v>278</v>
      </c>
      <c r="K1901" t="s">
        <v>348</v>
      </c>
      <c r="L1901" t="s">
        <v>606</v>
      </c>
      <c r="M1901">
        <v>0</v>
      </c>
      <c r="N1901">
        <v>1.4E-2</v>
      </c>
      <c r="O1901" t="s">
        <v>927</v>
      </c>
    </row>
    <row r="1902" spans="1:15" hidden="1" x14ac:dyDescent="0.35">
      <c r="A1902" t="s">
        <v>926</v>
      </c>
      <c r="B1902" t="s">
        <v>578</v>
      </c>
      <c r="C1902" t="s">
        <v>577</v>
      </c>
      <c r="D1902" t="s">
        <v>728</v>
      </c>
      <c r="E1902" t="s">
        <v>618</v>
      </c>
      <c r="F1902" t="s">
        <v>597</v>
      </c>
      <c r="G1902" t="s">
        <v>731</v>
      </c>
      <c r="H1902" t="s">
        <v>803</v>
      </c>
      <c r="I1902" t="s">
        <v>132</v>
      </c>
      <c r="J1902" t="s">
        <v>296</v>
      </c>
      <c r="K1902" t="s">
        <v>348</v>
      </c>
      <c r="L1902" t="s">
        <v>606</v>
      </c>
      <c r="M1902">
        <v>0</v>
      </c>
      <c r="N1902">
        <v>9.6000000000000002E-2</v>
      </c>
      <c r="O1902" t="s">
        <v>927</v>
      </c>
    </row>
    <row r="1903" spans="1:15" hidden="1" x14ac:dyDescent="0.35">
      <c r="A1903" t="s">
        <v>926</v>
      </c>
      <c r="B1903" t="s">
        <v>578</v>
      </c>
      <c r="C1903" t="s">
        <v>577</v>
      </c>
      <c r="D1903" t="s">
        <v>728</v>
      </c>
      <c r="E1903" t="s">
        <v>618</v>
      </c>
      <c r="F1903" t="s">
        <v>597</v>
      </c>
      <c r="G1903" t="s">
        <v>731</v>
      </c>
      <c r="H1903" t="s">
        <v>804</v>
      </c>
      <c r="I1903" t="s">
        <v>106</v>
      </c>
      <c r="J1903" t="s">
        <v>269</v>
      </c>
      <c r="K1903" t="s">
        <v>348</v>
      </c>
      <c r="L1903" t="s">
        <v>606</v>
      </c>
      <c r="M1903">
        <v>0</v>
      </c>
      <c r="N1903">
        <v>7.0999999999999994E-2</v>
      </c>
      <c r="O1903" t="s">
        <v>927</v>
      </c>
    </row>
    <row r="1904" spans="1:15" hidden="1" x14ac:dyDescent="0.35">
      <c r="A1904" t="s">
        <v>926</v>
      </c>
      <c r="B1904" t="s">
        <v>578</v>
      </c>
      <c r="C1904" t="s">
        <v>577</v>
      </c>
      <c r="D1904" t="s">
        <v>728</v>
      </c>
      <c r="E1904" t="s">
        <v>618</v>
      </c>
      <c r="F1904" t="s">
        <v>596</v>
      </c>
      <c r="G1904" t="s">
        <v>729</v>
      </c>
      <c r="H1904" t="s">
        <v>805</v>
      </c>
      <c r="I1904" t="s">
        <v>15</v>
      </c>
      <c r="J1904" t="s">
        <v>185</v>
      </c>
      <c r="K1904" t="s">
        <v>349</v>
      </c>
      <c r="M1904">
        <v>0.17</v>
      </c>
      <c r="N1904">
        <v>0.02</v>
      </c>
      <c r="O1904" t="s">
        <v>927</v>
      </c>
    </row>
    <row r="1905" spans="1:15" hidden="1" x14ac:dyDescent="0.35">
      <c r="A1905" t="s">
        <v>926</v>
      </c>
      <c r="B1905" t="s">
        <v>578</v>
      </c>
      <c r="C1905" t="s">
        <v>577</v>
      </c>
      <c r="D1905" t="s">
        <v>728</v>
      </c>
      <c r="E1905" t="s">
        <v>618</v>
      </c>
      <c r="F1905" t="s">
        <v>597</v>
      </c>
      <c r="G1905" t="s">
        <v>731</v>
      </c>
      <c r="H1905" t="s">
        <v>806</v>
      </c>
      <c r="I1905" t="s">
        <v>84</v>
      </c>
      <c r="J1905" t="s">
        <v>246</v>
      </c>
      <c r="K1905" t="s">
        <v>348</v>
      </c>
      <c r="L1905" t="s">
        <v>606</v>
      </c>
      <c r="M1905">
        <v>0</v>
      </c>
      <c r="N1905">
        <v>2.7E-2</v>
      </c>
      <c r="O1905" t="s">
        <v>927</v>
      </c>
    </row>
    <row r="1906" spans="1:15" hidden="1" x14ac:dyDescent="0.35">
      <c r="A1906" t="s">
        <v>926</v>
      </c>
      <c r="B1906" t="s">
        <v>578</v>
      </c>
      <c r="C1906" t="s">
        <v>577</v>
      </c>
      <c r="D1906" t="s">
        <v>728</v>
      </c>
      <c r="E1906" t="s">
        <v>618</v>
      </c>
      <c r="F1906" t="s">
        <v>597</v>
      </c>
      <c r="G1906" t="s">
        <v>731</v>
      </c>
      <c r="H1906" t="s">
        <v>807</v>
      </c>
      <c r="I1906" t="s">
        <v>146</v>
      </c>
      <c r="J1906" t="s">
        <v>312</v>
      </c>
      <c r="K1906" t="s">
        <v>348</v>
      </c>
      <c r="L1906" t="s">
        <v>606</v>
      </c>
      <c r="M1906">
        <v>0</v>
      </c>
      <c r="N1906">
        <v>4.5999999999999999E-3</v>
      </c>
      <c r="O1906" t="s">
        <v>927</v>
      </c>
    </row>
    <row r="1907" spans="1:15" hidden="1" x14ac:dyDescent="0.35">
      <c r="A1907" t="s">
        <v>926</v>
      </c>
      <c r="B1907" t="s">
        <v>578</v>
      </c>
      <c r="C1907" t="s">
        <v>577</v>
      </c>
      <c r="D1907" t="s">
        <v>728</v>
      </c>
      <c r="E1907" t="s">
        <v>618</v>
      </c>
      <c r="F1907" t="s">
        <v>597</v>
      </c>
      <c r="G1907" t="s">
        <v>731</v>
      </c>
      <c r="H1907" t="s">
        <v>808</v>
      </c>
      <c r="I1907" t="s">
        <v>139</v>
      </c>
      <c r="J1907" t="s">
        <v>305</v>
      </c>
      <c r="K1907" t="s">
        <v>348</v>
      </c>
      <c r="L1907" t="s">
        <v>606</v>
      </c>
      <c r="M1907">
        <v>0</v>
      </c>
      <c r="N1907">
        <v>0.08</v>
      </c>
      <c r="O1907" t="s">
        <v>927</v>
      </c>
    </row>
    <row r="1908" spans="1:15" hidden="1" x14ac:dyDescent="0.35">
      <c r="A1908" t="s">
        <v>926</v>
      </c>
      <c r="B1908" t="s">
        <v>578</v>
      </c>
      <c r="C1908" t="s">
        <v>577</v>
      </c>
      <c r="D1908" t="s">
        <v>728</v>
      </c>
      <c r="E1908" t="s">
        <v>618</v>
      </c>
      <c r="F1908" t="s">
        <v>597</v>
      </c>
      <c r="G1908" t="s">
        <v>731</v>
      </c>
      <c r="H1908" t="s">
        <v>810</v>
      </c>
      <c r="I1908" t="s">
        <v>153</v>
      </c>
      <c r="J1908" t="s">
        <v>322</v>
      </c>
      <c r="K1908" t="s">
        <v>348</v>
      </c>
      <c r="L1908" t="s">
        <v>606</v>
      </c>
      <c r="M1908">
        <v>0</v>
      </c>
      <c r="N1908">
        <v>0.08</v>
      </c>
      <c r="O1908" t="s">
        <v>927</v>
      </c>
    </row>
    <row r="1909" spans="1:15" hidden="1" x14ac:dyDescent="0.35">
      <c r="A1909" t="s">
        <v>926</v>
      </c>
      <c r="B1909" t="s">
        <v>578</v>
      </c>
      <c r="C1909" t="s">
        <v>577</v>
      </c>
      <c r="D1909" t="s">
        <v>728</v>
      </c>
      <c r="E1909" t="s">
        <v>618</v>
      </c>
      <c r="F1909" t="s">
        <v>597</v>
      </c>
      <c r="G1909" t="s">
        <v>731</v>
      </c>
      <c r="H1909" t="s">
        <v>811</v>
      </c>
      <c r="I1909" t="s">
        <v>154</v>
      </c>
      <c r="J1909" t="s">
        <v>323</v>
      </c>
      <c r="K1909" t="s">
        <v>348</v>
      </c>
      <c r="L1909" t="s">
        <v>606</v>
      </c>
      <c r="M1909">
        <v>0</v>
      </c>
      <c r="N1909">
        <v>5.8000000000000003E-2</v>
      </c>
      <c r="O1909" t="s">
        <v>927</v>
      </c>
    </row>
    <row r="1910" spans="1:15" hidden="1" x14ac:dyDescent="0.35">
      <c r="A1910" t="s">
        <v>926</v>
      </c>
      <c r="B1910" t="s">
        <v>578</v>
      </c>
      <c r="C1910" t="s">
        <v>577</v>
      </c>
      <c r="D1910" t="s">
        <v>728</v>
      </c>
      <c r="E1910" t="s">
        <v>618</v>
      </c>
      <c r="F1910" t="s">
        <v>596</v>
      </c>
      <c r="G1910" t="s">
        <v>729</v>
      </c>
      <c r="H1910" t="s">
        <v>809</v>
      </c>
      <c r="I1910" t="s">
        <v>57</v>
      </c>
      <c r="J1910" t="s">
        <v>602</v>
      </c>
      <c r="K1910" t="s">
        <v>348</v>
      </c>
      <c r="L1910" t="s">
        <v>606</v>
      </c>
      <c r="M1910">
        <v>0</v>
      </c>
      <c r="N1910">
        <v>0.04</v>
      </c>
      <c r="O1910" t="s">
        <v>927</v>
      </c>
    </row>
    <row r="1911" spans="1:15" hidden="1" x14ac:dyDescent="0.35">
      <c r="A1911" t="s">
        <v>926</v>
      </c>
      <c r="B1911" t="s">
        <v>578</v>
      </c>
      <c r="C1911" t="s">
        <v>577</v>
      </c>
      <c r="D1911" t="s">
        <v>728</v>
      </c>
      <c r="E1911" t="s">
        <v>618</v>
      </c>
      <c r="F1911" t="s">
        <v>597</v>
      </c>
      <c r="G1911" t="s">
        <v>731</v>
      </c>
      <c r="H1911" t="s">
        <v>812</v>
      </c>
      <c r="I1911" t="s">
        <v>129</v>
      </c>
      <c r="J1911" t="s">
        <v>293</v>
      </c>
      <c r="K1911" t="s">
        <v>348</v>
      </c>
      <c r="L1911" t="s">
        <v>606</v>
      </c>
      <c r="M1911">
        <v>0</v>
      </c>
      <c r="N1911">
        <v>0.02</v>
      </c>
      <c r="O1911" t="s">
        <v>927</v>
      </c>
    </row>
    <row r="1912" spans="1:15" hidden="1" x14ac:dyDescent="0.35">
      <c r="A1912" t="s">
        <v>926</v>
      </c>
      <c r="B1912" t="s">
        <v>578</v>
      </c>
      <c r="C1912" t="s">
        <v>577</v>
      </c>
      <c r="D1912" t="s">
        <v>728</v>
      </c>
      <c r="E1912" t="s">
        <v>618</v>
      </c>
      <c r="F1912" t="s">
        <v>597</v>
      </c>
      <c r="G1912" t="s">
        <v>731</v>
      </c>
      <c r="H1912" t="s">
        <v>813</v>
      </c>
      <c r="I1912" t="s">
        <v>92</v>
      </c>
      <c r="J1912" t="s">
        <v>254</v>
      </c>
      <c r="K1912" t="s">
        <v>348</v>
      </c>
      <c r="L1912" t="s">
        <v>606</v>
      </c>
      <c r="M1912">
        <v>0</v>
      </c>
      <c r="N1912">
        <v>0.14699999999999999</v>
      </c>
      <c r="O1912" t="s">
        <v>927</v>
      </c>
    </row>
    <row r="1913" spans="1:15" hidden="1" x14ac:dyDescent="0.35">
      <c r="A1913" t="s">
        <v>926</v>
      </c>
      <c r="B1913" t="s">
        <v>578</v>
      </c>
      <c r="C1913" t="s">
        <v>577</v>
      </c>
      <c r="D1913" t="s">
        <v>728</v>
      </c>
      <c r="E1913" t="s">
        <v>618</v>
      </c>
      <c r="F1913" t="s">
        <v>597</v>
      </c>
      <c r="G1913" t="s">
        <v>731</v>
      </c>
      <c r="H1913" t="s">
        <v>814</v>
      </c>
      <c r="I1913" t="s">
        <v>155</v>
      </c>
      <c r="J1913" t="s">
        <v>324</v>
      </c>
      <c r="K1913" t="s">
        <v>348</v>
      </c>
      <c r="L1913" t="s">
        <v>606</v>
      </c>
      <c r="M1913">
        <v>0</v>
      </c>
      <c r="N1913">
        <v>7.4000000000000003E-3</v>
      </c>
      <c r="O1913" t="s">
        <v>927</v>
      </c>
    </row>
    <row r="1914" spans="1:15" hidden="1" x14ac:dyDescent="0.35">
      <c r="A1914" t="s">
        <v>926</v>
      </c>
      <c r="B1914" t="s">
        <v>578</v>
      </c>
      <c r="C1914" t="s">
        <v>577</v>
      </c>
      <c r="D1914" t="s">
        <v>728</v>
      </c>
      <c r="E1914" t="s">
        <v>618</v>
      </c>
      <c r="F1914" t="s">
        <v>597</v>
      </c>
      <c r="G1914" t="s">
        <v>731</v>
      </c>
      <c r="H1914" t="s">
        <v>815</v>
      </c>
      <c r="I1914" t="s">
        <v>108</v>
      </c>
      <c r="J1914" t="s">
        <v>272</v>
      </c>
      <c r="K1914" t="s">
        <v>348</v>
      </c>
      <c r="L1914" t="s">
        <v>606</v>
      </c>
      <c r="M1914">
        <v>0</v>
      </c>
      <c r="N1914">
        <v>0.14499999999999999</v>
      </c>
      <c r="O1914" t="s">
        <v>927</v>
      </c>
    </row>
    <row r="1915" spans="1:15" hidden="1" x14ac:dyDescent="0.35">
      <c r="A1915" t="s">
        <v>926</v>
      </c>
      <c r="B1915" t="s">
        <v>578</v>
      </c>
      <c r="C1915" t="s">
        <v>577</v>
      </c>
      <c r="D1915" t="s">
        <v>728</v>
      </c>
      <c r="E1915" t="s">
        <v>618</v>
      </c>
      <c r="F1915" t="s">
        <v>596</v>
      </c>
      <c r="G1915" t="s">
        <v>729</v>
      </c>
      <c r="H1915" t="s">
        <v>816</v>
      </c>
      <c r="I1915" t="s">
        <v>58</v>
      </c>
      <c r="J1915" t="s">
        <v>220</v>
      </c>
      <c r="K1915" t="s">
        <v>348</v>
      </c>
      <c r="L1915" t="s">
        <v>606</v>
      </c>
      <c r="M1915">
        <v>0</v>
      </c>
      <c r="N1915">
        <v>0.04</v>
      </c>
      <c r="O1915" t="s">
        <v>927</v>
      </c>
    </row>
    <row r="1916" spans="1:15" hidden="1" x14ac:dyDescent="0.35">
      <c r="A1916" t="s">
        <v>926</v>
      </c>
      <c r="B1916" t="s">
        <v>578</v>
      </c>
      <c r="C1916" t="s">
        <v>577</v>
      </c>
      <c r="D1916" t="s">
        <v>728</v>
      </c>
      <c r="E1916" t="s">
        <v>618</v>
      </c>
      <c r="F1916" t="s">
        <v>596</v>
      </c>
      <c r="G1916" t="s">
        <v>729</v>
      </c>
      <c r="H1916" t="s">
        <v>817</v>
      </c>
      <c r="I1916" t="s">
        <v>59</v>
      </c>
      <c r="J1916" t="s">
        <v>221</v>
      </c>
      <c r="K1916" t="s">
        <v>348</v>
      </c>
      <c r="L1916" t="s">
        <v>606</v>
      </c>
      <c r="M1916">
        <v>0</v>
      </c>
      <c r="N1916">
        <v>0.09</v>
      </c>
      <c r="O1916" t="s">
        <v>927</v>
      </c>
    </row>
    <row r="1917" spans="1:15" hidden="1" x14ac:dyDescent="0.35">
      <c r="A1917" t="s">
        <v>926</v>
      </c>
      <c r="B1917" t="s">
        <v>578</v>
      </c>
      <c r="C1917" t="s">
        <v>577</v>
      </c>
      <c r="D1917" t="s">
        <v>728</v>
      </c>
      <c r="E1917" t="s">
        <v>618</v>
      </c>
      <c r="F1917" t="s">
        <v>596</v>
      </c>
      <c r="G1917" t="s">
        <v>729</v>
      </c>
      <c r="H1917" t="s">
        <v>818</v>
      </c>
      <c r="I1917" t="s">
        <v>16</v>
      </c>
      <c r="J1917" t="s">
        <v>186</v>
      </c>
      <c r="K1917" t="s">
        <v>348</v>
      </c>
      <c r="L1917" t="s">
        <v>606</v>
      </c>
      <c r="M1917">
        <v>0</v>
      </c>
      <c r="N1917">
        <v>0.05</v>
      </c>
      <c r="O1917" t="s">
        <v>927</v>
      </c>
    </row>
    <row r="1918" spans="1:15" hidden="1" x14ac:dyDescent="0.35">
      <c r="A1918" t="s">
        <v>926</v>
      </c>
      <c r="B1918" t="s">
        <v>578</v>
      </c>
      <c r="C1918" t="s">
        <v>577</v>
      </c>
      <c r="D1918" t="s">
        <v>728</v>
      </c>
      <c r="E1918" t="s">
        <v>618</v>
      </c>
      <c r="F1918" t="s">
        <v>596</v>
      </c>
      <c r="G1918" t="s">
        <v>729</v>
      </c>
      <c r="H1918" t="s">
        <v>819</v>
      </c>
      <c r="I1918" t="s">
        <v>60</v>
      </c>
      <c r="J1918" t="s">
        <v>222</v>
      </c>
      <c r="K1918" t="s">
        <v>348</v>
      </c>
      <c r="L1918" t="s">
        <v>606</v>
      </c>
      <c r="M1918">
        <v>0</v>
      </c>
      <c r="N1918">
        <v>0.8</v>
      </c>
      <c r="O1918" t="s">
        <v>927</v>
      </c>
    </row>
    <row r="1919" spans="1:15" hidden="1" x14ac:dyDescent="0.35">
      <c r="A1919" t="s">
        <v>926</v>
      </c>
      <c r="B1919" t="s">
        <v>578</v>
      </c>
      <c r="C1919" t="s">
        <v>577</v>
      </c>
      <c r="D1919" t="s">
        <v>728</v>
      </c>
      <c r="E1919" t="s">
        <v>618</v>
      </c>
      <c r="F1919" t="s">
        <v>597</v>
      </c>
      <c r="G1919" t="s">
        <v>731</v>
      </c>
      <c r="H1919" t="s">
        <v>820</v>
      </c>
      <c r="I1919" t="s">
        <v>162</v>
      </c>
      <c r="J1919" t="s">
        <v>331</v>
      </c>
      <c r="K1919" t="s">
        <v>348</v>
      </c>
      <c r="L1919" t="s">
        <v>606</v>
      </c>
      <c r="M1919">
        <v>0</v>
      </c>
      <c r="N1919">
        <v>0.113</v>
      </c>
      <c r="O1919" t="s">
        <v>927</v>
      </c>
    </row>
    <row r="1920" spans="1:15" hidden="1" x14ac:dyDescent="0.35">
      <c r="A1920" t="s">
        <v>926</v>
      </c>
      <c r="B1920" t="s">
        <v>578</v>
      </c>
      <c r="C1920" t="s">
        <v>577</v>
      </c>
      <c r="D1920" t="s">
        <v>728</v>
      </c>
      <c r="E1920" t="s">
        <v>618</v>
      </c>
      <c r="F1920" t="s">
        <v>597</v>
      </c>
      <c r="G1920" t="s">
        <v>731</v>
      </c>
      <c r="H1920" t="s">
        <v>821</v>
      </c>
      <c r="I1920" t="s">
        <v>165</v>
      </c>
      <c r="J1920" t="s">
        <v>334</v>
      </c>
      <c r="K1920" t="s">
        <v>348</v>
      </c>
      <c r="L1920" t="s">
        <v>606</v>
      </c>
      <c r="M1920">
        <v>0</v>
      </c>
      <c r="N1920">
        <v>1.6E-2</v>
      </c>
      <c r="O1920" t="s">
        <v>927</v>
      </c>
    </row>
    <row r="1921" spans="1:15" hidden="1" x14ac:dyDescent="0.35">
      <c r="A1921" t="s">
        <v>926</v>
      </c>
      <c r="B1921" t="s">
        <v>578</v>
      </c>
      <c r="C1921" t="s">
        <v>577</v>
      </c>
      <c r="D1921" t="s">
        <v>728</v>
      </c>
      <c r="E1921" t="s">
        <v>618</v>
      </c>
      <c r="F1921" t="s">
        <v>597</v>
      </c>
      <c r="G1921" t="s">
        <v>731</v>
      </c>
      <c r="H1921" t="s">
        <v>822</v>
      </c>
      <c r="I1921" t="s">
        <v>94</v>
      </c>
      <c r="J1921" t="s">
        <v>257</v>
      </c>
      <c r="K1921" t="s">
        <v>348</v>
      </c>
      <c r="L1921" t="s">
        <v>606</v>
      </c>
      <c r="M1921">
        <v>0</v>
      </c>
      <c r="N1921">
        <v>3.7999999999999999E-2</v>
      </c>
      <c r="O1921" t="s">
        <v>927</v>
      </c>
    </row>
    <row r="1922" spans="1:15" hidden="1" x14ac:dyDescent="0.35">
      <c r="A1922" t="s">
        <v>926</v>
      </c>
      <c r="B1922" t="s">
        <v>578</v>
      </c>
      <c r="C1922" t="s">
        <v>577</v>
      </c>
      <c r="D1922" t="s">
        <v>728</v>
      </c>
      <c r="E1922" t="s">
        <v>618</v>
      </c>
      <c r="F1922" t="s">
        <v>597</v>
      </c>
      <c r="G1922" t="s">
        <v>731</v>
      </c>
      <c r="H1922" t="s">
        <v>823</v>
      </c>
      <c r="I1922" t="s">
        <v>517</v>
      </c>
      <c r="J1922" t="s">
        <v>300</v>
      </c>
      <c r="K1922" t="s">
        <v>348</v>
      </c>
      <c r="L1922" t="s">
        <v>606</v>
      </c>
      <c r="M1922">
        <v>0</v>
      </c>
      <c r="N1922">
        <v>0.08</v>
      </c>
      <c r="O1922" t="s">
        <v>927</v>
      </c>
    </row>
    <row r="1923" spans="1:15" hidden="1" x14ac:dyDescent="0.35">
      <c r="A1923" t="s">
        <v>926</v>
      </c>
      <c r="B1923" t="s">
        <v>578</v>
      </c>
      <c r="C1923" t="s">
        <v>577</v>
      </c>
      <c r="D1923" t="s">
        <v>728</v>
      </c>
      <c r="E1923" t="s">
        <v>618</v>
      </c>
      <c r="F1923" t="s">
        <v>597</v>
      </c>
      <c r="G1923" t="s">
        <v>731</v>
      </c>
      <c r="H1923" t="s">
        <v>824</v>
      </c>
      <c r="I1923" t="s">
        <v>113</v>
      </c>
      <c r="J1923" t="s">
        <v>277</v>
      </c>
      <c r="K1923" t="s">
        <v>348</v>
      </c>
      <c r="L1923" t="s">
        <v>606</v>
      </c>
      <c r="M1923">
        <v>0</v>
      </c>
      <c r="N1923">
        <v>7.0000000000000001E-3</v>
      </c>
      <c r="O1923" t="s">
        <v>927</v>
      </c>
    </row>
    <row r="1924" spans="1:15" hidden="1" x14ac:dyDescent="0.35">
      <c r="A1924" t="s">
        <v>926</v>
      </c>
      <c r="B1924" t="s">
        <v>578</v>
      </c>
      <c r="C1924" t="s">
        <v>577</v>
      </c>
      <c r="D1924" t="s">
        <v>728</v>
      </c>
      <c r="E1924" t="s">
        <v>618</v>
      </c>
      <c r="F1924" t="s">
        <v>597</v>
      </c>
      <c r="G1924" t="s">
        <v>731</v>
      </c>
      <c r="H1924" t="s">
        <v>825</v>
      </c>
      <c r="I1924" t="s">
        <v>100</v>
      </c>
      <c r="J1924" t="s">
        <v>263</v>
      </c>
      <c r="K1924" t="s">
        <v>348</v>
      </c>
      <c r="L1924" t="s">
        <v>606</v>
      </c>
      <c r="M1924">
        <v>0</v>
      </c>
      <c r="N1924">
        <v>0.20200000000000001</v>
      </c>
      <c r="O1924" t="s">
        <v>927</v>
      </c>
    </row>
    <row r="1925" spans="1:15" hidden="1" x14ac:dyDescent="0.35">
      <c r="A1925" t="s">
        <v>926</v>
      </c>
      <c r="B1925" t="s">
        <v>578</v>
      </c>
      <c r="C1925" t="s">
        <v>577</v>
      </c>
      <c r="D1925" t="s">
        <v>728</v>
      </c>
      <c r="E1925" t="s">
        <v>618</v>
      </c>
      <c r="F1925" t="s">
        <v>596</v>
      </c>
      <c r="G1925" t="s">
        <v>729</v>
      </c>
      <c r="H1925" t="s">
        <v>826</v>
      </c>
      <c r="I1925" t="s">
        <v>61</v>
      </c>
      <c r="J1925" t="s">
        <v>223</v>
      </c>
      <c r="K1925" t="s">
        <v>348</v>
      </c>
      <c r="L1925" t="s">
        <v>606</v>
      </c>
      <c r="M1925">
        <v>0</v>
      </c>
      <c r="N1925">
        <v>0.32</v>
      </c>
      <c r="O1925" t="s">
        <v>927</v>
      </c>
    </row>
    <row r="1926" spans="1:15" hidden="1" x14ac:dyDescent="0.35">
      <c r="A1926" t="s">
        <v>926</v>
      </c>
      <c r="B1926" t="s">
        <v>578</v>
      </c>
      <c r="C1926" t="s">
        <v>577</v>
      </c>
      <c r="D1926" t="s">
        <v>728</v>
      </c>
      <c r="E1926" t="s">
        <v>618</v>
      </c>
      <c r="F1926" t="s">
        <v>597</v>
      </c>
      <c r="G1926" t="s">
        <v>731</v>
      </c>
      <c r="H1926" t="s">
        <v>827</v>
      </c>
      <c r="I1926" t="s">
        <v>95</v>
      </c>
      <c r="J1926" t="s">
        <v>258</v>
      </c>
      <c r="K1926" t="s">
        <v>348</v>
      </c>
      <c r="L1926" t="s">
        <v>606</v>
      </c>
      <c r="M1926">
        <v>0</v>
      </c>
      <c r="N1926">
        <v>8.5999999999999993E-2</v>
      </c>
      <c r="O1926" t="s">
        <v>927</v>
      </c>
    </row>
    <row r="1927" spans="1:15" hidden="1" x14ac:dyDescent="0.35">
      <c r="A1927" t="s">
        <v>926</v>
      </c>
      <c r="B1927" t="s">
        <v>578</v>
      </c>
      <c r="C1927" t="s">
        <v>577</v>
      </c>
      <c r="D1927" t="s">
        <v>728</v>
      </c>
      <c r="E1927" t="s">
        <v>618</v>
      </c>
      <c r="F1927" t="s">
        <v>596</v>
      </c>
      <c r="G1927" t="s">
        <v>729</v>
      </c>
      <c r="H1927" t="s">
        <v>828</v>
      </c>
      <c r="I1927" t="s">
        <v>6</v>
      </c>
      <c r="J1927" t="s">
        <v>176</v>
      </c>
      <c r="K1927" t="s">
        <v>348</v>
      </c>
      <c r="L1927" t="s">
        <v>606</v>
      </c>
      <c r="M1927">
        <v>0</v>
      </c>
      <c r="N1927">
        <v>0.16</v>
      </c>
      <c r="O1927" t="s">
        <v>927</v>
      </c>
    </row>
    <row r="1928" spans="1:15" hidden="1" x14ac:dyDescent="0.35">
      <c r="A1928" t="s">
        <v>926</v>
      </c>
      <c r="B1928" t="s">
        <v>578</v>
      </c>
      <c r="C1928" t="s">
        <v>577</v>
      </c>
      <c r="D1928" t="s">
        <v>728</v>
      </c>
      <c r="E1928" t="s">
        <v>618</v>
      </c>
      <c r="F1928" t="s">
        <v>597</v>
      </c>
      <c r="G1928" t="s">
        <v>731</v>
      </c>
      <c r="H1928" t="s">
        <v>829</v>
      </c>
      <c r="I1928" t="s">
        <v>127</v>
      </c>
      <c r="J1928" t="s">
        <v>291</v>
      </c>
      <c r="K1928" t="s">
        <v>348</v>
      </c>
      <c r="L1928" t="s">
        <v>606</v>
      </c>
      <c r="M1928">
        <v>0</v>
      </c>
      <c r="N1928">
        <v>1.6E-2</v>
      </c>
      <c r="O1928" t="s">
        <v>927</v>
      </c>
    </row>
    <row r="1929" spans="1:15" hidden="1" x14ac:dyDescent="0.35">
      <c r="A1929" t="s">
        <v>926</v>
      </c>
      <c r="B1929" t="s">
        <v>578</v>
      </c>
      <c r="C1929" t="s">
        <v>577</v>
      </c>
      <c r="D1929" t="s">
        <v>728</v>
      </c>
      <c r="E1929" t="s">
        <v>618</v>
      </c>
      <c r="F1929" t="s">
        <v>597</v>
      </c>
      <c r="G1929" t="s">
        <v>731</v>
      </c>
      <c r="H1929" t="s">
        <v>830</v>
      </c>
      <c r="I1929" t="s">
        <v>115</v>
      </c>
      <c r="J1929" t="s">
        <v>279</v>
      </c>
      <c r="K1929" t="s">
        <v>348</v>
      </c>
      <c r="L1929" t="s">
        <v>606</v>
      </c>
      <c r="M1929">
        <v>0</v>
      </c>
      <c r="N1929">
        <v>1.2999999999999999E-2</v>
      </c>
      <c r="O1929" t="s">
        <v>927</v>
      </c>
    </row>
    <row r="1930" spans="1:15" hidden="1" x14ac:dyDescent="0.35">
      <c r="A1930" t="s">
        <v>926</v>
      </c>
      <c r="B1930" t="s">
        <v>578</v>
      </c>
      <c r="C1930" t="s">
        <v>577</v>
      </c>
      <c r="D1930" t="s">
        <v>728</v>
      </c>
      <c r="E1930" t="s">
        <v>618</v>
      </c>
      <c r="F1930" t="s">
        <v>597</v>
      </c>
      <c r="G1930" t="s">
        <v>731</v>
      </c>
      <c r="H1930" t="s">
        <v>831</v>
      </c>
      <c r="I1930" t="s">
        <v>123</v>
      </c>
      <c r="J1930" t="s">
        <v>287</v>
      </c>
      <c r="K1930" t="s">
        <v>348</v>
      </c>
      <c r="L1930" t="s">
        <v>606</v>
      </c>
      <c r="M1930">
        <v>0</v>
      </c>
      <c r="N1930">
        <v>7.6E-3</v>
      </c>
      <c r="O1930" t="s">
        <v>927</v>
      </c>
    </row>
    <row r="1931" spans="1:15" hidden="1" x14ac:dyDescent="0.35">
      <c r="A1931" t="s">
        <v>926</v>
      </c>
      <c r="B1931" t="s">
        <v>578</v>
      </c>
      <c r="C1931" t="s">
        <v>577</v>
      </c>
      <c r="D1931" t="s">
        <v>728</v>
      </c>
      <c r="E1931" t="s">
        <v>618</v>
      </c>
      <c r="F1931" t="s">
        <v>597</v>
      </c>
      <c r="G1931" t="s">
        <v>731</v>
      </c>
      <c r="H1931" t="s">
        <v>832</v>
      </c>
      <c r="I1931" t="s">
        <v>124</v>
      </c>
      <c r="J1931" t="s">
        <v>288</v>
      </c>
      <c r="K1931" t="s">
        <v>348</v>
      </c>
      <c r="L1931" t="s">
        <v>606</v>
      </c>
      <c r="M1931">
        <v>0</v>
      </c>
      <c r="N1931">
        <v>1.0999999999999999E-2</v>
      </c>
      <c r="O1931" t="s">
        <v>927</v>
      </c>
    </row>
    <row r="1932" spans="1:15" hidden="1" x14ac:dyDescent="0.35">
      <c r="A1932" t="s">
        <v>926</v>
      </c>
      <c r="B1932" t="s">
        <v>578</v>
      </c>
      <c r="C1932" t="s">
        <v>577</v>
      </c>
      <c r="D1932" t="s">
        <v>728</v>
      </c>
      <c r="E1932" t="s">
        <v>618</v>
      </c>
      <c r="F1932" t="s">
        <v>597</v>
      </c>
      <c r="G1932" t="s">
        <v>731</v>
      </c>
      <c r="H1932" t="s">
        <v>833</v>
      </c>
      <c r="I1932" t="s">
        <v>143</v>
      </c>
      <c r="J1932" t="s">
        <v>309</v>
      </c>
      <c r="K1932" t="s">
        <v>348</v>
      </c>
      <c r="L1932" t="s">
        <v>606</v>
      </c>
      <c r="M1932">
        <v>0</v>
      </c>
      <c r="N1932">
        <v>5.1999999999999998E-2</v>
      </c>
      <c r="O1932" t="s">
        <v>927</v>
      </c>
    </row>
    <row r="1933" spans="1:15" hidden="1" x14ac:dyDescent="0.35">
      <c r="A1933" t="s">
        <v>926</v>
      </c>
      <c r="B1933" t="s">
        <v>578</v>
      </c>
      <c r="C1933" t="s">
        <v>577</v>
      </c>
      <c r="D1933" t="s">
        <v>728</v>
      </c>
      <c r="E1933" t="s">
        <v>618</v>
      </c>
      <c r="F1933" t="s">
        <v>596</v>
      </c>
      <c r="G1933" t="s">
        <v>729</v>
      </c>
      <c r="H1933" t="s">
        <v>834</v>
      </c>
      <c r="I1933" t="s">
        <v>62</v>
      </c>
      <c r="J1933" t="s">
        <v>224</v>
      </c>
      <c r="K1933" t="s">
        <v>348</v>
      </c>
      <c r="L1933" t="s">
        <v>606</v>
      </c>
      <c r="M1933">
        <v>0</v>
      </c>
      <c r="N1933">
        <v>0.08</v>
      </c>
      <c r="O1933" t="s">
        <v>927</v>
      </c>
    </row>
    <row r="1934" spans="1:15" hidden="1" x14ac:dyDescent="0.35">
      <c r="A1934" t="s">
        <v>926</v>
      </c>
      <c r="B1934" t="s">
        <v>578</v>
      </c>
      <c r="C1934" t="s">
        <v>577</v>
      </c>
      <c r="D1934" t="s">
        <v>728</v>
      </c>
      <c r="E1934" t="s">
        <v>618</v>
      </c>
      <c r="F1934" t="s">
        <v>597</v>
      </c>
      <c r="G1934" t="s">
        <v>731</v>
      </c>
      <c r="H1934" t="s">
        <v>835</v>
      </c>
      <c r="I1934" t="s">
        <v>134</v>
      </c>
      <c r="J1934" t="s">
        <v>299</v>
      </c>
      <c r="K1934" t="s">
        <v>349</v>
      </c>
      <c r="M1934">
        <v>4.7700000000000013E-2</v>
      </c>
      <c r="N1934">
        <v>0.08</v>
      </c>
      <c r="O1934" t="s">
        <v>927</v>
      </c>
    </row>
    <row r="1935" spans="1:15" hidden="1" x14ac:dyDescent="0.35">
      <c r="A1935" t="s">
        <v>926</v>
      </c>
      <c r="B1935" t="s">
        <v>578</v>
      </c>
      <c r="C1935" t="s">
        <v>577</v>
      </c>
      <c r="D1935" t="s">
        <v>728</v>
      </c>
      <c r="E1935" t="s">
        <v>618</v>
      </c>
      <c r="F1935" t="s">
        <v>596</v>
      </c>
      <c r="G1935" t="s">
        <v>729</v>
      </c>
      <c r="H1935" t="s">
        <v>836</v>
      </c>
      <c r="I1935" t="s">
        <v>175</v>
      </c>
      <c r="J1935" t="s">
        <v>343</v>
      </c>
      <c r="K1935" t="s">
        <v>348</v>
      </c>
      <c r="L1935" t="s">
        <v>606</v>
      </c>
      <c r="M1935">
        <v>0</v>
      </c>
      <c r="N1935">
        <v>0.04</v>
      </c>
      <c r="O1935" t="s">
        <v>927</v>
      </c>
    </row>
    <row r="1936" spans="1:15" hidden="1" x14ac:dyDescent="0.35">
      <c r="A1936" t="s">
        <v>926</v>
      </c>
      <c r="B1936" t="s">
        <v>578</v>
      </c>
      <c r="C1936" t="s">
        <v>577</v>
      </c>
      <c r="D1936" t="s">
        <v>728</v>
      </c>
      <c r="E1936" t="s">
        <v>618</v>
      </c>
      <c r="F1936" t="s">
        <v>597</v>
      </c>
      <c r="G1936" t="s">
        <v>731</v>
      </c>
      <c r="H1936" t="s">
        <v>837</v>
      </c>
      <c r="I1936" t="s">
        <v>141</v>
      </c>
      <c r="J1936" t="s">
        <v>307</v>
      </c>
      <c r="K1936" t="s">
        <v>348</v>
      </c>
      <c r="L1936" t="s">
        <v>606</v>
      </c>
      <c r="M1936">
        <v>0</v>
      </c>
      <c r="N1936">
        <v>2.7E-2</v>
      </c>
      <c r="O1936" t="s">
        <v>927</v>
      </c>
    </row>
    <row r="1937" spans="1:15" hidden="1" x14ac:dyDescent="0.35">
      <c r="A1937" t="s">
        <v>926</v>
      </c>
      <c r="B1937" t="s">
        <v>578</v>
      </c>
      <c r="C1937" t="s">
        <v>577</v>
      </c>
      <c r="D1937" t="s">
        <v>728</v>
      </c>
      <c r="E1937" t="s">
        <v>618</v>
      </c>
      <c r="F1937" t="s">
        <v>597</v>
      </c>
      <c r="G1937" t="s">
        <v>731</v>
      </c>
      <c r="H1937" t="s">
        <v>838</v>
      </c>
      <c r="I1937" t="s">
        <v>91</v>
      </c>
      <c r="J1937" t="s">
        <v>253</v>
      </c>
      <c r="K1937" t="s">
        <v>348</v>
      </c>
      <c r="L1937" t="s">
        <v>606</v>
      </c>
      <c r="M1937">
        <v>0</v>
      </c>
      <c r="N1937">
        <v>0.08</v>
      </c>
      <c r="O1937" t="s">
        <v>927</v>
      </c>
    </row>
    <row r="1938" spans="1:15" hidden="1" x14ac:dyDescent="0.35">
      <c r="A1938" t="s">
        <v>926</v>
      </c>
      <c r="B1938" t="s">
        <v>578</v>
      </c>
      <c r="C1938" t="s">
        <v>577</v>
      </c>
      <c r="D1938" t="s">
        <v>728</v>
      </c>
      <c r="E1938" t="s">
        <v>618</v>
      </c>
      <c r="F1938" t="s">
        <v>596</v>
      </c>
      <c r="G1938" t="s">
        <v>729</v>
      </c>
      <c r="H1938" t="s">
        <v>839</v>
      </c>
      <c r="I1938" t="s">
        <v>38</v>
      </c>
      <c r="J1938" t="s">
        <v>717</v>
      </c>
      <c r="K1938" t="s">
        <v>348</v>
      </c>
      <c r="L1938" t="s">
        <v>606</v>
      </c>
      <c r="M1938">
        <v>0</v>
      </c>
      <c r="N1938">
        <v>0.04</v>
      </c>
      <c r="O1938" t="s">
        <v>927</v>
      </c>
    </row>
    <row r="1939" spans="1:15" hidden="1" x14ac:dyDescent="0.35">
      <c r="A1939" t="s">
        <v>926</v>
      </c>
      <c r="B1939" t="s">
        <v>578</v>
      </c>
      <c r="C1939" t="s">
        <v>577</v>
      </c>
      <c r="D1939" t="s">
        <v>728</v>
      </c>
      <c r="E1939" t="s">
        <v>618</v>
      </c>
      <c r="F1939" t="s">
        <v>597</v>
      </c>
      <c r="G1939" t="s">
        <v>731</v>
      </c>
      <c r="H1939" t="s">
        <v>840</v>
      </c>
      <c r="I1939" t="s">
        <v>156</v>
      </c>
      <c r="J1939" t="s">
        <v>325</v>
      </c>
      <c r="K1939" t="s">
        <v>348</v>
      </c>
      <c r="L1939" t="s">
        <v>606</v>
      </c>
      <c r="M1939">
        <v>0</v>
      </c>
      <c r="N1939">
        <v>0.02</v>
      </c>
      <c r="O1939" t="s">
        <v>927</v>
      </c>
    </row>
    <row r="1940" spans="1:15" hidden="1" x14ac:dyDescent="0.35">
      <c r="A1940" t="s">
        <v>926</v>
      </c>
      <c r="B1940" t="s">
        <v>578</v>
      </c>
      <c r="C1940" t="s">
        <v>577</v>
      </c>
      <c r="D1940" t="s">
        <v>728</v>
      </c>
      <c r="E1940" t="s">
        <v>618</v>
      </c>
      <c r="F1940" t="s">
        <v>596</v>
      </c>
      <c r="G1940" t="s">
        <v>729</v>
      </c>
      <c r="H1940" t="s">
        <v>841</v>
      </c>
      <c r="I1940" t="s">
        <v>22</v>
      </c>
      <c r="J1940" t="s">
        <v>191</v>
      </c>
      <c r="K1940" t="s">
        <v>348</v>
      </c>
      <c r="L1940" t="s">
        <v>606</v>
      </c>
      <c r="M1940">
        <v>0</v>
      </c>
      <c r="N1940">
        <v>0.02</v>
      </c>
      <c r="O1940" t="s">
        <v>927</v>
      </c>
    </row>
    <row r="1941" spans="1:15" hidden="1" x14ac:dyDescent="0.35">
      <c r="A1941" t="s">
        <v>926</v>
      </c>
      <c r="B1941" t="s">
        <v>578</v>
      </c>
      <c r="C1941" t="s">
        <v>577</v>
      </c>
      <c r="D1941" t="s">
        <v>728</v>
      </c>
      <c r="E1941" t="s">
        <v>618</v>
      </c>
      <c r="F1941" t="s">
        <v>597</v>
      </c>
      <c r="G1941" t="s">
        <v>731</v>
      </c>
      <c r="H1941" t="s">
        <v>842</v>
      </c>
      <c r="I1941" t="s">
        <v>164</v>
      </c>
      <c r="J1941" t="s">
        <v>333</v>
      </c>
      <c r="K1941" t="s">
        <v>348</v>
      </c>
      <c r="L1941" t="s">
        <v>606</v>
      </c>
      <c r="M1941">
        <v>0</v>
      </c>
      <c r="N1941">
        <v>0.28999999999999998</v>
      </c>
      <c r="O1941" t="s">
        <v>927</v>
      </c>
    </row>
    <row r="1942" spans="1:15" hidden="1" x14ac:dyDescent="0.35">
      <c r="A1942" t="s">
        <v>926</v>
      </c>
      <c r="B1942" t="s">
        <v>578</v>
      </c>
      <c r="C1942" t="s">
        <v>577</v>
      </c>
      <c r="D1942" t="s">
        <v>728</v>
      </c>
      <c r="E1942" t="s">
        <v>618</v>
      </c>
      <c r="F1942" t="s">
        <v>597</v>
      </c>
      <c r="G1942" t="s">
        <v>731</v>
      </c>
      <c r="H1942" t="s">
        <v>843</v>
      </c>
      <c r="I1942" t="s">
        <v>116</v>
      </c>
      <c r="J1942" t="s">
        <v>280</v>
      </c>
      <c r="K1942" t="s">
        <v>348</v>
      </c>
      <c r="L1942" t="s">
        <v>606</v>
      </c>
      <c r="M1942">
        <v>0</v>
      </c>
      <c r="N1942">
        <v>5.8000000000000003E-2</v>
      </c>
      <c r="O1942" t="s">
        <v>927</v>
      </c>
    </row>
    <row r="1943" spans="1:15" hidden="1" x14ac:dyDescent="0.35">
      <c r="A1943" t="s">
        <v>926</v>
      </c>
      <c r="B1943" t="s">
        <v>578</v>
      </c>
      <c r="C1943" t="s">
        <v>577</v>
      </c>
      <c r="D1943" t="s">
        <v>728</v>
      </c>
      <c r="E1943" t="s">
        <v>618</v>
      </c>
      <c r="F1943" t="s">
        <v>597</v>
      </c>
      <c r="G1943" t="s">
        <v>731</v>
      </c>
      <c r="H1943" t="s">
        <v>844</v>
      </c>
      <c r="I1943" t="s">
        <v>107</v>
      </c>
      <c r="J1943" t="s">
        <v>270</v>
      </c>
      <c r="K1943" t="s">
        <v>348</v>
      </c>
      <c r="L1943" t="s">
        <v>606</v>
      </c>
      <c r="M1943">
        <v>0</v>
      </c>
      <c r="N1943">
        <v>0.08</v>
      </c>
      <c r="O1943" t="s">
        <v>927</v>
      </c>
    </row>
    <row r="1944" spans="1:15" hidden="1" x14ac:dyDescent="0.35">
      <c r="A1944" t="s">
        <v>926</v>
      </c>
      <c r="B1944" t="s">
        <v>578</v>
      </c>
      <c r="C1944" t="s">
        <v>577</v>
      </c>
      <c r="D1944" t="s">
        <v>728</v>
      </c>
      <c r="E1944" t="s">
        <v>618</v>
      </c>
      <c r="F1944" t="s">
        <v>597</v>
      </c>
      <c r="G1944" t="s">
        <v>731</v>
      </c>
      <c r="H1944" t="s">
        <v>845</v>
      </c>
      <c r="I1944" t="s">
        <v>170</v>
      </c>
      <c r="J1944" t="s">
        <v>339</v>
      </c>
      <c r="K1944" t="s">
        <v>348</v>
      </c>
      <c r="L1944" t="s">
        <v>606</v>
      </c>
      <c r="M1944">
        <v>0</v>
      </c>
      <c r="N1944">
        <v>0.02</v>
      </c>
      <c r="O1944" t="s">
        <v>927</v>
      </c>
    </row>
    <row r="1945" spans="1:15" hidden="1" x14ac:dyDescent="0.35">
      <c r="A1945" t="s">
        <v>926</v>
      </c>
      <c r="B1945" t="s">
        <v>578</v>
      </c>
      <c r="C1945" t="s">
        <v>577</v>
      </c>
      <c r="D1945" t="s">
        <v>728</v>
      </c>
      <c r="E1945" t="s">
        <v>618</v>
      </c>
      <c r="F1945" t="s">
        <v>597</v>
      </c>
      <c r="G1945" t="s">
        <v>731</v>
      </c>
      <c r="H1945" t="s">
        <v>846</v>
      </c>
      <c r="I1945" t="s">
        <v>70</v>
      </c>
      <c r="J1945" t="s">
        <v>232</v>
      </c>
      <c r="K1945" t="s">
        <v>348</v>
      </c>
      <c r="L1945" t="s">
        <v>606</v>
      </c>
      <c r="M1945">
        <v>0</v>
      </c>
      <c r="N1945">
        <v>0.02</v>
      </c>
      <c r="O1945" t="s">
        <v>927</v>
      </c>
    </row>
    <row r="1946" spans="1:15" hidden="1" x14ac:dyDescent="0.35">
      <c r="A1946" t="s">
        <v>926</v>
      </c>
      <c r="B1946" t="s">
        <v>578</v>
      </c>
      <c r="C1946" t="s">
        <v>577</v>
      </c>
      <c r="D1946" t="s">
        <v>728</v>
      </c>
      <c r="E1946" t="s">
        <v>618</v>
      </c>
      <c r="F1946" t="s">
        <v>597</v>
      </c>
      <c r="G1946" t="s">
        <v>731</v>
      </c>
      <c r="H1946" t="s">
        <v>847</v>
      </c>
      <c r="I1946" t="s">
        <v>85</v>
      </c>
      <c r="J1946" t="s">
        <v>247</v>
      </c>
      <c r="K1946" t="s">
        <v>348</v>
      </c>
      <c r="L1946" t="s">
        <v>606</v>
      </c>
      <c r="M1946">
        <v>0</v>
      </c>
      <c r="N1946">
        <v>0.08</v>
      </c>
      <c r="O1946" t="s">
        <v>927</v>
      </c>
    </row>
    <row r="1947" spans="1:15" hidden="1" x14ac:dyDescent="0.35">
      <c r="A1947" t="s">
        <v>926</v>
      </c>
      <c r="B1947" t="s">
        <v>578</v>
      </c>
      <c r="C1947" t="s">
        <v>577</v>
      </c>
      <c r="D1947" t="s">
        <v>728</v>
      </c>
      <c r="E1947" t="s">
        <v>618</v>
      </c>
      <c r="F1947" t="s">
        <v>597</v>
      </c>
      <c r="G1947" t="s">
        <v>731</v>
      </c>
      <c r="H1947" t="s">
        <v>848</v>
      </c>
      <c r="I1947" t="s">
        <v>149</v>
      </c>
      <c r="J1947" t="s">
        <v>315</v>
      </c>
      <c r="K1947" t="s">
        <v>348</v>
      </c>
      <c r="L1947" t="s">
        <v>606</v>
      </c>
      <c r="M1947">
        <v>0</v>
      </c>
      <c r="N1947">
        <v>0.08</v>
      </c>
      <c r="O1947" t="s">
        <v>927</v>
      </c>
    </row>
    <row r="1948" spans="1:15" hidden="1" x14ac:dyDescent="0.35">
      <c r="A1948" t="s">
        <v>926</v>
      </c>
      <c r="B1948" t="s">
        <v>578</v>
      </c>
      <c r="C1948" t="s">
        <v>577</v>
      </c>
      <c r="D1948" t="s">
        <v>728</v>
      </c>
      <c r="E1948" t="s">
        <v>618</v>
      </c>
      <c r="F1948" t="s">
        <v>597</v>
      </c>
      <c r="G1948" t="s">
        <v>731</v>
      </c>
      <c r="H1948" t="s">
        <v>849</v>
      </c>
      <c r="I1948" t="s">
        <v>157</v>
      </c>
      <c r="J1948" t="s">
        <v>326</v>
      </c>
      <c r="K1948" t="s">
        <v>348</v>
      </c>
      <c r="L1948" t="s">
        <v>606</v>
      </c>
      <c r="M1948">
        <v>0</v>
      </c>
      <c r="N1948">
        <v>8.6E-3</v>
      </c>
      <c r="O1948" t="s">
        <v>927</v>
      </c>
    </row>
    <row r="1949" spans="1:15" hidden="1" x14ac:dyDescent="0.35">
      <c r="A1949" t="s">
        <v>926</v>
      </c>
      <c r="B1949" t="s">
        <v>578</v>
      </c>
      <c r="C1949" t="s">
        <v>577</v>
      </c>
      <c r="D1949" t="s">
        <v>728</v>
      </c>
      <c r="E1949" t="s">
        <v>618</v>
      </c>
      <c r="F1949" t="s">
        <v>597</v>
      </c>
      <c r="G1949" t="s">
        <v>731</v>
      </c>
      <c r="H1949" t="s">
        <v>850</v>
      </c>
      <c r="I1949" t="s">
        <v>473</v>
      </c>
      <c r="J1949" t="s">
        <v>298</v>
      </c>
      <c r="K1949" t="s">
        <v>348</v>
      </c>
      <c r="L1949" t="s">
        <v>606</v>
      </c>
      <c r="M1949">
        <v>0</v>
      </c>
      <c r="N1949">
        <v>1.6E-2</v>
      </c>
      <c r="O1949" t="s">
        <v>927</v>
      </c>
    </row>
    <row r="1950" spans="1:15" hidden="1" x14ac:dyDescent="0.35">
      <c r="A1950" t="s">
        <v>926</v>
      </c>
      <c r="B1950" t="s">
        <v>578</v>
      </c>
      <c r="C1950" t="s">
        <v>577</v>
      </c>
      <c r="D1950" t="s">
        <v>728</v>
      </c>
      <c r="E1950" t="s">
        <v>618</v>
      </c>
      <c r="F1950" t="s">
        <v>597</v>
      </c>
      <c r="G1950" t="s">
        <v>731</v>
      </c>
      <c r="H1950" t="s">
        <v>851</v>
      </c>
      <c r="I1950" t="s">
        <v>133</v>
      </c>
      <c r="J1950" t="s">
        <v>297</v>
      </c>
      <c r="K1950" t="s">
        <v>348</v>
      </c>
      <c r="L1950" t="s">
        <v>606</v>
      </c>
      <c r="M1950">
        <v>0</v>
      </c>
      <c r="N1950">
        <v>1.4999999999999999E-2</v>
      </c>
      <c r="O1950" t="s">
        <v>927</v>
      </c>
    </row>
    <row r="1951" spans="1:15" hidden="1" x14ac:dyDescent="0.35">
      <c r="A1951" t="s">
        <v>926</v>
      </c>
      <c r="B1951" t="s">
        <v>578</v>
      </c>
      <c r="C1951" t="s">
        <v>577</v>
      </c>
      <c r="D1951" t="s">
        <v>728</v>
      </c>
      <c r="E1951" t="s">
        <v>618</v>
      </c>
      <c r="F1951" t="s">
        <v>597</v>
      </c>
      <c r="G1951" t="s">
        <v>731</v>
      </c>
      <c r="H1951" t="s">
        <v>852</v>
      </c>
      <c r="I1951" t="s">
        <v>99</v>
      </c>
      <c r="J1951" t="s">
        <v>262</v>
      </c>
      <c r="K1951" t="s">
        <v>348</v>
      </c>
      <c r="L1951" t="s">
        <v>606</v>
      </c>
      <c r="M1951">
        <v>0</v>
      </c>
      <c r="N1951">
        <v>0.22600000000000001</v>
      </c>
      <c r="O1951" t="s">
        <v>927</v>
      </c>
    </row>
    <row r="1952" spans="1:15" hidden="1" x14ac:dyDescent="0.35">
      <c r="A1952" t="s">
        <v>926</v>
      </c>
      <c r="B1952" t="s">
        <v>578</v>
      </c>
      <c r="C1952" t="s">
        <v>577</v>
      </c>
      <c r="D1952" t="s">
        <v>728</v>
      </c>
      <c r="E1952" t="s">
        <v>618</v>
      </c>
      <c r="F1952" t="s">
        <v>597</v>
      </c>
      <c r="G1952" t="s">
        <v>731</v>
      </c>
      <c r="H1952" t="s">
        <v>853</v>
      </c>
      <c r="I1952" t="s">
        <v>118</v>
      </c>
      <c r="J1952" t="s">
        <v>282</v>
      </c>
      <c r="K1952" t="s">
        <v>348</v>
      </c>
      <c r="L1952" t="s">
        <v>606</v>
      </c>
      <c r="M1952">
        <v>0</v>
      </c>
      <c r="N1952">
        <v>2.5000000000000001E-2</v>
      </c>
      <c r="O1952" t="s">
        <v>927</v>
      </c>
    </row>
    <row r="1953" spans="1:15" hidden="1" x14ac:dyDescent="0.35">
      <c r="A1953" t="s">
        <v>926</v>
      </c>
      <c r="B1953" t="s">
        <v>578</v>
      </c>
      <c r="C1953" t="s">
        <v>577</v>
      </c>
      <c r="D1953" t="s">
        <v>728</v>
      </c>
      <c r="E1953" t="s">
        <v>618</v>
      </c>
      <c r="F1953" t="s">
        <v>597</v>
      </c>
      <c r="G1953" t="s">
        <v>731</v>
      </c>
      <c r="H1953" t="s">
        <v>854</v>
      </c>
      <c r="I1953" t="s">
        <v>144</v>
      </c>
      <c r="J1953" t="s">
        <v>310</v>
      </c>
      <c r="K1953" t="s">
        <v>348</v>
      </c>
      <c r="L1953" t="s">
        <v>606</v>
      </c>
      <c r="M1953">
        <v>0</v>
      </c>
      <c r="N1953">
        <v>0.26400000000000001</v>
      </c>
      <c r="O1953" t="s">
        <v>927</v>
      </c>
    </row>
    <row r="1954" spans="1:15" hidden="1" x14ac:dyDescent="0.35">
      <c r="A1954" t="s">
        <v>926</v>
      </c>
      <c r="B1954" t="s">
        <v>578</v>
      </c>
      <c r="C1954" t="s">
        <v>577</v>
      </c>
      <c r="D1954" t="s">
        <v>728</v>
      </c>
      <c r="E1954" t="s">
        <v>618</v>
      </c>
      <c r="F1954" t="s">
        <v>596</v>
      </c>
      <c r="G1954" t="s">
        <v>729</v>
      </c>
      <c r="H1954" t="s">
        <v>855</v>
      </c>
      <c r="I1954" t="s">
        <v>171</v>
      </c>
      <c r="J1954" t="s">
        <v>340</v>
      </c>
      <c r="K1954" t="s">
        <v>348</v>
      </c>
      <c r="L1954" t="s">
        <v>606</v>
      </c>
      <c r="M1954">
        <v>0</v>
      </c>
      <c r="N1954">
        <v>0.08</v>
      </c>
      <c r="O1954" t="s">
        <v>927</v>
      </c>
    </row>
    <row r="1955" spans="1:15" hidden="1" x14ac:dyDescent="0.35">
      <c r="A1955" t="s">
        <v>926</v>
      </c>
      <c r="B1955" t="s">
        <v>578</v>
      </c>
      <c r="C1955" t="s">
        <v>577</v>
      </c>
      <c r="D1955" t="s">
        <v>728</v>
      </c>
      <c r="E1955" t="s">
        <v>618</v>
      </c>
      <c r="F1955" t="s">
        <v>597</v>
      </c>
      <c r="G1955" t="s">
        <v>731</v>
      </c>
      <c r="H1955" t="s">
        <v>856</v>
      </c>
      <c r="I1955" t="s">
        <v>166</v>
      </c>
      <c r="J1955" t="s">
        <v>335</v>
      </c>
      <c r="K1955" t="s">
        <v>348</v>
      </c>
      <c r="L1955" t="s">
        <v>606</v>
      </c>
      <c r="M1955">
        <v>0</v>
      </c>
      <c r="N1955">
        <v>0.08</v>
      </c>
      <c r="O1955" t="s">
        <v>927</v>
      </c>
    </row>
    <row r="1956" spans="1:15" hidden="1" x14ac:dyDescent="0.35">
      <c r="A1956" t="s">
        <v>926</v>
      </c>
      <c r="B1956" t="s">
        <v>578</v>
      </c>
      <c r="C1956" t="s">
        <v>577</v>
      </c>
      <c r="D1956" t="s">
        <v>728</v>
      </c>
      <c r="E1956" t="s">
        <v>618</v>
      </c>
      <c r="F1956" t="s">
        <v>596</v>
      </c>
      <c r="G1956" t="s">
        <v>729</v>
      </c>
      <c r="H1956" t="s">
        <v>857</v>
      </c>
      <c r="I1956" t="s">
        <v>24</v>
      </c>
      <c r="J1956" t="s">
        <v>193</v>
      </c>
      <c r="K1956" t="s">
        <v>348</v>
      </c>
      <c r="L1956" t="s">
        <v>606</v>
      </c>
      <c r="M1956">
        <v>0</v>
      </c>
      <c r="N1956">
        <v>1.6</v>
      </c>
      <c r="O1956" t="s">
        <v>927</v>
      </c>
    </row>
    <row r="1957" spans="1:15" hidden="1" x14ac:dyDescent="0.35">
      <c r="A1957" t="s">
        <v>926</v>
      </c>
      <c r="B1957" t="s">
        <v>578</v>
      </c>
      <c r="C1957" t="s">
        <v>577</v>
      </c>
      <c r="D1957" t="s">
        <v>728</v>
      </c>
      <c r="E1957" t="s">
        <v>618</v>
      </c>
      <c r="F1957" t="s">
        <v>597</v>
      </c>
      <c r="G1957" t="s">
        <v>731</v>
      </c>
      <c r="H1957" t="s">
        <v>858</v>
      </c>
      <c r="I1957" t="s">
        <v>516</v>
      </c>
      <c r="J1957" t="s">
        <v>271</v>
      </c>
      <c r="K1957" t="s">
        <v>348</v>
      </c>
      <c r="L1957" t="s">
        <v>606</v>
      </c>
      <c r="M1957">
        <v>0</v>
      </c>
      <c r="N1957">
        <v>9.4000000000000004E-3</v>
      </c>
      <c r="O1957" t="s">
        <v>927</v>
      </c>
    </row>
    <row r="1958" spans="1:15" hidden="1" x14ac:dyDescent="0.35">
      <c r="A1958" t="s">
        <v>926</v>
      </c>
      <c r="B1958" t="s">
        <v>578</v>
      </c>
      <c r="C1958" t="s">
        <v>577</v>
      </c>
      <c r="D1958" t="s">
        <v>728</v>
      </c>
      <c r="E1958" t="s">
        <v>618</v>
      </c>
      <c r="F1958" t="s">
        <v>596</v>
      </c>
      <c r="G1958" t="s">
        <v>729</v>
      </c>
      <c r="H1958" t="s">
        <v>859</v>
      </c>
      <c r="I1958" t="s">
        <v>17</v>
      </c>
      <c r="J1958" t="s">
        <v>187</v>
      </c>
      <c r="K1958" t="s">
        <v>349</v>
      </c>
      <c r="M1958">
        <v>7.0000000000000007E-2</v>
      </c>
      <c r="N1958">
        <v>0.02</v>
      </c>
      <c r="O1958" t="s">
        <v>927</v>
      </c>
    </row>
    <row r="1959" spans="1:15" hidden="1" x14ac:dyDescent="0.35">
      <c r="A1959" t="s">
        <v>926</v>
      </c>
      <c r="B1959" t="s">
        <v>578</v>
      </c>
      <c r="C1959" t="s">
        <v>577</v>
      </c>
      <c r="D1959" t="s">
        <v>728</v>
      </c>
      <c r="E1959" t="s">
        <v>618</v>
      </c>
      <c r="F1959" t="s">
        <v>597</v>
      </c>
      <c r="G1959" t="s">
        <v>731</v>
      </c>
      <c r="H1959" t="s">
        <v>860</v>
      </c>
      <c r="I1959" t="s">
        <v>158</v>
      </c>
      <c r="J1959" t="s">
        <v>327</v>
      </c>
      <c r="K1959" t="s">
        <v>348</v>
      </c>
      <c r="L1959" t="s">
        <v>606</v>
      </c>
      <c r="M1959">
        <v>0</v>
      </c>
      <c r="N1959">
        <v>1.2999999999999999E-2</v>
      </c>
      <c r="O1959" t="s">
        <v>927</v>
      </c>
    </row>
    <row r="1960" spans="1:15" hidden="1" x14ac:dyDescent="0.35">
      <c r="A1960" t="s">
        <v>926</v>
      </c>
      <c r="B1960" t="s">
        <v>578</v>
      </c>
      <c r="C1960" t="s">
        <v>577</v>
      </c>
      <c r="D1960" t="s">
        <v>728</v>
      </c>
      <c r="E1960" t="s">
        <v>618</v>
      </c>
      <c r="F1960" t="s">
        <v>597</v>
      </c>
      <c r="G1960" t="s">
        <v>731</v>
      </c>
      <c r="H1960" t="s">
        <v>861</v>
      </c>
      <c r="I1960" t="s">
        <v>119</v>
      </c>
      <c r="J1960" t="s">
        <v>283</v>
      </c>
      <c r="K1960" t="s">
        <v>348</v>
      </c>
      <c r="L1960" t="s">
        <v>606</v>
      </c>
      <c r="M1960">
        <v>0</v>
      </c>
      <c r="N1960">
        <v>3.1E-2</v>
      </c>
      <c r="O1960" t="s">
        <v>927</v>
      </c>
    </row>
    <row r="1961" spans="1:15" hidden="1" x14ac:dyDescent="0.35">
      <c r="A1961" t="s">
        <v>926</v>
      </c>
      <c r="B1961" t="s">
        <v>578</v>
      </c>
      <c r="C1961" t="s">
        <v>577</v>
      </c>
      <c r="D1961" t="s">
        <v>728</v>
      </c>
      <c r="E1961" t="s">
        <v>618</v>
      </c>
      <c r="F1961" t="s">
        <v>596</v>
      </c>
      <c r="G1961" t="s">
        <v>729</v>
      </c>
      <c r="H1961" t="s">
        <v>862</v>
      </c>
      <c r="I1961" t="s">
        <v>21</v>
      </c>
      <c r="J1961" t="s">
        <v>190</v>
      </c>
      <c r="K1961" t="s">
        <v>348</v>
      </c>
      <c r="L1961" t="s">
        <v>606</v>
      </c>
      <c r="M1961">
        <v>0</v>
      </c>
      <c r="N1961">
        <v>0.16</v>
      </c>
      <c r="O1961" t="s">
        <v>927</v>
      </c>
    </row>
    <row r="1962" spans="1:15" hidden="1" x14ac:dyDescent="0.35">
      <c r="A1962" t="s">
        <v>926</v>
      </c>
      <c r="B1962" t="s">
        <v>578</v>
      </c>
      <c r="C1962" t="s">
        <v>577</v>
      </c>
      <c r="D1962" t="s">
        <v>728</v>
      </c>
      <c r="E1962" t="s">
        <v>618</v>
      </c>
      <c r="F1962" t="s">
        <v>597</v>
      </c>
      <c r="G1962" t="s">
        <v>731</v>
      </c>
      <c r="H1962" t="s">
        <v>863</v>
      </c>
      <c r="I1962" t="s">
        <v>96</v>
      </c>
      <c r="J1962" t="s">
        <v>259</v>
      </c>
      <c r="K1962" t="s">
        <v>348</v>
      </c>
      <c r="L1962" t="s">
        <v>606</v>
      </c>
      <c r="M1962">
        <v>0</v>
      </c>
      <c r="N1962">
        <v>0.188</v>
      </c>
      <c r="O1962" t="s">
        <v>927</v>
      </c>
    </row>
    <row r="1963" spans="1:15" hidden="1" x14ac:dyDescent="0.35">
      <c r="A1963" t="s">
        <v>926</v>
      </c>
      <c r="B1963" t="s">
        <v>578</v>
      </c>
      <c r="C1963" t="s">
        <v>577</v>
      </c>
      <c r="D1963" t="s">
        <v>728</v>
      </c>
      <c r="E1963" t="s">
        <v>618</v>
      </c>
      <c r="F1963" t="s">
        <v>597</v>
      </c>
      <c r="G1963" t="s">
        <v>731</v>
      </c>
      <c r="H1963" t="s">
        <v>864</v>
      </c>
      <c r="I1963" t="s">
        <v>71</v>
      </c>
      <c r="J1963" t="s">
        <v>233</v>
      </c>
      <c r="K1963" t="s">
        <v>348</v>
      </c>
      <c r="L1963" t="s">
        <v>606</v>
      </c>
      <c r="M1963">
        <v>0</v>
      </c>
      <c r="N1963">
        <v>0.08</v>
      </c>
      <c r="O1963" t="s">
        <v>927</v>
      </c>
    </row>
    <row r="1964" spans="1:15" hidden="1" x14ac:dyDescent="0.35">
      <c r="A1964" t="s">
        <v>926</v>
      </c>
      <c r="B1964" t="s">
        <v>578</v>
      </c>
      <c r="C1964" t="s">
        <v>577</v>
      </c>
      <c r="D1964" t="s">
        <v>728</v>
      </c>
      <c r="E1964" t="s">
        <v>618</v>
      </c>
      <c r="F1964" t="s">
        <v>597</v>
      </c>
      <c r="G1964" t="s">
        <v>731</v>
      </c>
      <c r="H1964" t="s">
        <v>865</v>
      </c>
      <c r="I1964" t="s">
        <v>109</v>
      </c>
      <c r="J1964" t="s">
        <v>273</v>
      </c>
      <c r="K1964" t="s">
        <v>348</v>
      </c>
      <c r="L1964" t="s">
        <v>606</v>
      </c>
      <c r="M1964">
        <v>0</v>
      </c>
      <c r="N1964">
        <v>0.15</v>
      </c>
      <c r="O1964" t="s">
        <v>927</v>
      </c>
    </row>
    <row r="1965" spans="1:15" hidden="1" x14ac:dyDescent="0.35">
      <c r="A1965" t="s">
        <v>926</v>
      </c>
      <c r="B1965" t="s">
        <v>578</v>
      </c>
      <c r="C1965" t="s">
        <v>577</v>
      </c>
      <c r="D1965" t="s">
        <v>728</v>
      </c>
      <c r="E1965" t="s">
        <v>618</v>
      </c>
      <c r="F1965" t="s">
        <v>597</v>
      </c>
      <c r="G1965" t="s">
        <v>731</v>
      </c>
      <c r="H1965" t="s">
        <v>866</v>
      </c>
      <c r="I1965" t="s">
        <v>97</v>
      </c>
      <c r="J1965" t="s">
        <v>260</v>
      </c>
      <c r="K1965" t="s">
        <v>348</v>
      </c>
      <c r="L1965" t="s">
        <v>606</v>
      </c>
      <c r="M1965">
        <v>0</v>
      </c>
      <c r="N1965">
        <v>0.16800000000000001</v>
      </c>
      <c r="O1965" t="s">
        <v>927</v>
      </c>
    </row>
    <row r="1966" spans="1:15" hidden="1" x14ac:dyDescent="0.35">
      <c r="A1966" t="s">
        <v>926</v>
      </c>
      <c r="B1966" t="s">
        <v>578</v>
      </c>
      <c r="C1966" t="s">
        <v>577</v>
      </c>
      <c r="D1966" t="s">
        <v>728</v>
      </c>
      <c r="E1966" t="s">
        <v>618</v>
      </c>
      <c r="F1966" t="s">
        <v>597</v>
      </c>
      <c r="G1966" t="s">
        <v>731</v>
      </c>
      <c r="H1966" t="s">
        <v>867</v>
      </c>
      <c r="I1966" t="s">
        <v>142</v>
      </c>
      <c r="J1966" t="s">
        <v>308</v>
      </c>
      <c r="K1966" t="s">
        <v>348</v>
      </c>
      <c r="L1966" t="s">
        <v>606</v>
      </c>
      <c r="M1966">
        <v>0</v>
      </c>
      <c r="N1966">
        <v>0.08</v>
      </c>
      <c r="O1966" t="s">
        <v>927</v>
      </c>
    </row>
    <row r="1967" spans="1:15" hidden="1" x14ac:dyDescent="0.35">
      <c r="A1967" t="s">
        <v>926</v>
      </c>
      <c r="B1967" t="s">
        <v>578</v>
      </c>
      <c r="C1967" t="s">
        <v>577</v>
      </c>
      <c r="D1967" t="s">
        <v>728</v>
      </c>
      <c r="E1967" t="s">
        <v>618</v>
      </c>
      <c r="F1967" t="s">
        <v>596</v>
      </c>
      <c r="G1967" t="s">
        <v>729</v>
      </c>
      <c r="H1967" t="s">
        <v>868</v>
      </c>
      <c r="I1967" t="s">
        <v>25</v>
      </c>
      <c r="J1967" t="s">
        <v>194</v>
      </c>
      <c r="K1967" t="s">
        <v>348</v>
      </c>
      <c r="L1967" t="s">
        <v>606</v>
      </c>
      <c r="M1967">
        <v>0</v>
      </c>
      <c r="N1967">
        <v>0.16</v>
      </c>
      <c r="O1967" t="s">
        <v>927</v>
      </c>
    </row>
    <row r="1968" spans="1:15" hidden="1" x14ac:dyDescent="0.35">
      <c r="A1968" t="s">
        <v>926</v>
      </c>
      <c r="B1968" t="s">
        <v>578</v>
      </c>
      <c r="C1968" t="s">
        <v>577</v>
      </c>
      <c r="D1968" t="s">
        <v>728</v>
      </c>
      <c r="E1968" t="s">
        <v>618</v>
      </c>
      <c r="F1968" t="s">
        <v>597</v>
      </c>
      <c r="G1968" t="s">
        <v>731</v>
      </c>
      <c r="H1968" t="s">
        <v>869</v>
      </c>
      <c r="I1968" t="s">
        <v>159</v>
      </c>
      <c r="J1968" t="s">
        <v>328</v>
      </c>
      <c r="K1968" t="s">
        <v>348</v>
      </c>
      <c r="L1968" t="s">
        <v>606</v>
      </c>
      <c r="M1968">
        <v>0</v>
      </c>
      <c r="N1968">
        <v>1.7000000000000001E-2</v>
      </c>
      <c r="O1968" t="s">
        <v>927</v>
      </c>
    </row>
    <row r="1969" spans="1:15" hidden="1" x14ac:dyDescent="0.35">
      <c r="A1969" t="s">
        <v>926</v>
      </c>
      <c r="B1969" t="s">
        <v>578</v>
      </c>
      <c r="C1969" t="s">
        <v>577</v>
      </c>
      <c r="D1969" t="s">
        <v>728</v>
      </c>
      <c r="E1969" t="s">
        <v>618</v>
      </c>
      <c r="F1969" t="s">
        <v>597</v>
      </c>
      <c r="G1969" t="s">
        <v>731</v>
      </c>
      <c r="H1969" t="s">
        <v>870</v>
      </c>
      <c r="I1969" t="s">
        <v>135</v>
      </c>
      <c r="J1969" t="s">
        <v>301</v>
      </c>
      <c r="K1969" t="s">
        <v>348</v>
      </c>
      <c r="L1969" t="s">
        <v>606</v>
      </c>
      <c r="M1969">
        <v>0</v>
      </c>
      <c r="N1969">
        <v>2.5999999999999999E-2</v>
      </c>
      <c r="O1969" t="s">
        <v>927</v>
      </c>
    </row>
    <row r="1970" spans="1:15" hidden="1" x14ac:dyDescent="0.35">
      <c r="A1970" t="s">
        <v>926</v>
      </c>
      <c r="B1970" t="s">
        <v>578</v>
      </c>
      <c r="C1970" t="s">
        <v>577</v>
      </c>
      <c r="D1970" t="s">
        <v>728</v>
      </c>
      <c r="E1970" t="s">
        <v>618</v>
      </c>
      <c r="F1970" t="s">
        <v>597</v>
      </c>
      <c r="G1970" t="s">
        <v>731</v>
      </c>
      <c r="H1970" t="s">
        <v>871</v>
      </c>
      <c r="I1970" t="s">
        <v>718</v>
      </c>
      <c r="J1970" t="s">
        <v>255</v>
      </c>
      <c r="K1970" t="s">
        <v>348</v>
      </c>
      <c r="L1970" t="s">
        <v>606</v>
      </c>
      <c r="M1970">
        <v>0</v>
      </c>
      <c r="N1970">
        <v>1.0999999999999999E-2</v>
      </c>
      <c r="O1970" t="s">
        <v>927</v>
      </c>
    </row>
    <row r="1971" spans="1:15" hidden="1" x14ac:dyDescent="0.35">
      <c r="A1971" t="s">
        <v>926</v>
      </c>
      <c r="B1971" t="s">
        <v>578</v>
      </c>
      <c r="C1971" t="s">
        <v>577</v>
      </c>
      <c r="D1971" t="s">
        <v>728</v>
      </c>
      <c r="E1971" t="s">
        <v>618</v>
      </c>
      <c r="F1971" t="s">
        <v>596</v>
      </c>
      <c r="G1971" t="s">
        <v>729</v>
      </c>
      <c r="H1971" t="s">
        <v>872</v>
      </c>
      <c r="I1971" t="s">
        <v>18</v>
      </c>
      <c r="J1971" t="s">
        <v>188</v>
      </c>
      <c r="K1971" t="s">
        <v>349</v>
      </c>
      <c r="M1971">
        <v>0.13</v>
      </c>
      <c r="N1971">
        <v>0.02</v>
      </c>
      <c r="O1971" t="s">
        <v>927</v>
      </c>
    </row>
    <row r="1972" spans="1:15" hidden="1" x14ac:dyDescent="0.35">
      <c r="A1972" t="s">
        <v>926</v>
      </c>
      <c r="B1972" t="s">
        <v>578</v>
      </c>
      <c r="C1972" t="s">
        <v>577</v>
      </c>
      <c r="D1972" t="s">
        <v>728</v>
      </c>
      <c r="E1972" t="s">
        <v>618</v>
      </c>
      <c r="F1972" t="s">
        <v>597</v>
      </c>
      <c r="G1972" t="s">
        <v>731</v>
      </c>
      <c r="H1972" t="s">
        <v>873</v>
      </c>
      <c r="I1972" t="s">
        <v>160</v>
      </c>
      <c r="J1972" t="s">
        <v>329</v>
      </c>
      <c r="K1972" t="s">
        <v>348</v>
      </c>
      <c r="L1972" t="s">
        <v>606</v>
      </c>
      <c r="M1972">
        <v>0</v>
      </c>
      <c r="N1972">
        <v>0.08</v>
      </c>
      <c r="O1972" t="s">
        <v>927</v>
      </c>
    </row>
    <row r="1973" spans="1:15" hidden="1" x14ac:dyDescent="0.35">
      <c r="A1973" t="s">
        <v>926</v>
      </c>
      <c r="B1973" t="s">
        <v>578</v>
      </c>
      <c r="C1973" t="s">
        <v>577</v>
      </c>
      <c r="D1973" t="s">
        <v>728</v>
      </c>
      <c r="E1973" t="s">
        <v>618</v>
      </c>
      <c r="F1973" t="s">
        <v>597</v>
      </c>
      <c r="G1973" t="s">
        <v>731</v>
      </c>
      <c r="H1973" t="s">
        <v>874</v>
      </c>
      <c r="I1973" t="s">
        <v>147</v>
      </c>
      <c r="J1973" t="s">
        <v>313</v>
      </c>
      <c r="K1973" t="s">
        <v>348</v>
      </c>
      <c r="L1973" t="s">
        <v>606</v>
      </c>
      <c r="M1973">
        <v>0</v>
      </c>
      <c r="N1973">
        <v>0.08</v>
      </c>
      <c r="O1973" t="s">
        <v>927</v>
      </c>
    </row>
    <row r="1974" spans="1:15" hidden="1" x14ac:dyDescent="0.35">
      <c r="A1974" t="s">
        <v>926</v>
      </c>
      <c r="B1974" t="s">
        <v>578</v>
      </c>
      <c r="C1974" t="s">
        <v>577</v>
      </c>
      <c r="D1974" t="s">
        <v>728</v>
      </c>
      <c r="E1974" t="s">
        <v>618</v>
      </c>
      <c r="F1974" t="s">
        <v>597</v>
      </c>
      <c r="G1974" t="s">
        <v>731</v>
      </c>
      <c r="H1974" t="s">
        <v>875</v>
      </c>
      <c r="I1974" t="s">
        <v>86</v>
      </c>
      <c r="J1974" t="s">
        <v>248</v>
      </c>
      <c r="K1974" t="s">
        <v>348</v>
      </c>
      <c r="L1974" t="s">
        <v>606</v>
      </c>
      <c r="M1974">
        <v>0</v>
      </c>
      <c r="N1974">
        <v>0.192</v>
      </c>
      <c r="O1974" t="s">
        <v>927</v>
      </c>
    </row>
    <row r="1975" spans="1:15" hidden="1" x14ac:dyDescent="0.35">
      <c r="A1975" t="s">
        <v>926</v>
      </c>
      <c r="B1975" t="s">
        <v>578</v>
      </c>
      <c r="C1975" t="s">
        <v>577</v>
      </c>
      <c r="D1975" t="s">
        <v>728</v>
      </c>
      <c r="E1975" t="s">
        <v>618</v>
      </c>
      <c r="F1975" t="s">
        <v>597</v>
      </c>
      <c r="G1975" t="s">
        <v>731</v>
      </c>
      <c r="H1975" t="s">
        <v>876</v>
      </c>
      <c r="I1975" t="s">
        <v>145</v>
      </c>
      <c r="J1975" t="s">
        <v>311</v>
      </c>
      <c r="K1975" t="s">
        <v>348</v>
      </c>
      <c r="L1975" t="s">
        <v>606</v>
      </c>
      <c r="M1975">
        <v>0</v>
      </c>
      <c r="N1975">
        <v>1.6E-2</v>
      </c>
      <c r="O1975" t="s">
        <v>927</v>
      </c>
    </row>
    <row r="1976" spans="1:15" hidden="1" x14ac:dyDescent="0.35">
      <c r="A1976" t="s">
        <v>926</v>
      </c>
      <c r="B1976" t="s">
        <v>578</v>
      </c>
      <c r="C1976" t="s">
        <v>577</v>
      </c>
      <c r="D1976" t="s">
        <v>728</v>
      </c>
      <c r="E1976" t="s">
        <v>618</v>
      </c>
      <c r="F1976" t="s">
        <v>597</v>
      </c>
      <c r="G1976" t="s">
        <v>731</v>
      </c>
      <c r="H1976" t="s">
        <v>877</v>
      </c>
      <c r="I1976" t="s">
        <v>148</v>
      </c>
      <c r="J1976" t="s">
        <v>314</v>
      </c>
      <c r="K1976" t="s">
        <v>348</v>
      </c>
      <c r="L1976" t="s">
        <v>606</v>
      </c>
      <c r="M1976">
        <v>0</v>
      </c>
      <c r="N1976">
        <v>9.7000000000000003E-2</v>
      </c>
      <c r="O1976" t="s">
        <v>927</v>
      </c>
    </row>
    <row r="1977" spans="1:15" hidden="1" x14ac:dyDescent="0.35">
      <c r="A1977" t="s">
        <v>926</v>
      </c>
      <c r="B1977" t="s">
        <v>578</v>
      </c>
      <c r="C1977" t="s">
        <v>577</v>
      </c>
      <c r="D1977" t="s">
        <v>728</v>
      </c>
      <c r="E1977" t="s">
        <v>618</v>
      </c>
      <c r="F1977" t="s">
        <v>597</v>
      </c>
      <c r="G1977" t="s">
        <v>731</v>
      </c>
      <c r="H1977" t="s">
        <v>878</v>
      </c>
      <c r="I1977" t="s">
        <v>126</v>
      </c>
      <c r="J1977" t="s">
        <v>290</v>
      </c>
      <c r="K1977" t="s">
        <v>348</v>
      </c>
      <c r="L1977" t="s">
        <v>606</v>
      </c>
      <c r="M1977">
        <v>0</v>
      </c>
      <c r="N1977">
        <v>6.5000000000000002E-2</v>
      </c>
      <c r="O1977" t="s">
        <v>927</v>
      </c>
    </row>
    <row r="1978" spans="1:15" hidden="1" x14ac:dyDescent="0.35">
      <c r="A1978" t="s">
        <v>926</v>
      </c>
      <c r="B1978" t="s">
        <v>578</v>
      </c>
      <c r="C1978" t="s">
        <v>577</v>
      </c>
      <c r="D1978" t="s">
        <v>728</v>
      </c>
      <c r="E1978" t="s">
        <v>618</v>
      </c>
      <c r="F1978" t="s">
        <v>597</v>
      </c>
      <c r="G1978" t="s">
        <v>731</v>
      </c>
      <c r="H1978" t="s">
        <v>879</v>
      </c>
      <c r="I1978" t="s">
        <v>104</v>
      </c>
      <c r="J1978" t="s">
        <v>267</v>
      </c>
      <c r="K1978" t="s">
        <v>348</v>
      </c>
      <c r="L1978" t="s">
        <v>606</v>
      </c>
      <c r="M1978">
        <v>0</v>
      </c>
      <c r="N1978">
        <v>0.104</v>
      </c>
      <c r="O1978" t="s">
        <v>927</v>
      </c>
    </row>
    <row r="1979" spans="1:15" hidden="1" x14ac:dyDescent="0.35">
      <c r="A1979" t="s">
        <v>926</v>
      </c>
      <c r="B1979" t="s">
        <v>578</v>
      </c>
      <c r="C1979" t="s">
        <v>577</v>
      </c>
      <c r="D1979" t="s">
        <v>728</v>
      </c>
      <c r="E1979" t="s">
        <v>618</v>
      </c>
      <c r="F1979" t="s">
        <v>597</v>
      </c>
      <c r="G1979" t="s">
        <v>731</v>
      </c>
      <c r="H1979" t="s">
        <v>880</v>
      </c>
      <c r="I1979" t="s">
        <v>87</v>
      </c>
      <c r="J1979" t="s">
        <v>249</v>
      </c>
      <c r="K1979" t="s">
        <v>348</v>
      </c>
      <c r="L1979" t="s">
        <v>606</v>
      </c>
      <c r="M1979">
        <v>0</v>
      </c>
      <c r="N1979">
        <v>2.5999999999999999E-2</v>
      </c>
      <c r="O1979" t="s">
        <v>927</v>
      </c>
    </row>
    <row r="1980" spans="1:15" hidden="1" x14ac:dyDescent="0.35">
      <c r="A1980" t="s">
        <v>926</v>
      </c>
      <c r="B1980" t="s">
        <v>578</v>
      </c>
      <c r="C1980" t="s">
        <v>577</v>
      </c>
      <c r="D1980" t="s">
        <v>728</v>
      </c>
      <c r="E1980" t="s">
        <v>618</v>
      </c>
      <c r="F1980" t="s">
        <v>597</v>
      </c>
      <c r="G1980" t="s">
        <v>731</v>
      </c>
      <c r="H1980" t="s">
        <v>881</v>
      </c>
      <c r="I1980" t="s">
        <v>163</v>
      </c>
      <c r="J1980" t="s">
        <v>332</v>
      </c>
      <c r="K1980" t="s">
        <v>348</v>
      </c>
      <c r="L1980" t="s">
        <v>606</v>
      </c>
      <c r="M1980">
        <v>0</v>
      </c>
      <c r="N1980">
        <v>0.27</v>
      </c>
      <c r="O1980" t="s">
        <v>927</v>
      </c>
    </row>
    <row r="1981" spans="1:15" hidden="1" x14ac:dyDescent="0.35">
      <c r="A1981" t="s">
        <v>926</v>
      </c>
      <c r="B1981" t="s">
        <v>578</v>
      </c>
      <c r="C1981" t="s">
        <v>577</v>
      </c>
      <c r="D1981" t="s">
        <v>728</v>
      </c>
      <c r="E1981" t="s">
        <v>618</v>
      </c>
      <c r="F1981" t="s">
        <v>597</v>
      </c>
      <c r="G1981" t="s">
        <v>731</v>
      </c>
      <c r="H1981" t="s">
        <v>882</v>
      </c>
      <c r="I1981" t="s">
        <v>101</v>
      </c>
      <c r="J1981" t="s">
        <v>264</v>
      </c>
      <c r="K1981" t="s">
        <v>348</v>
      </c>
      <c r="L1981" t="s">
        <v>606</v>
      </c>
      <c r="M1981">
        <v>0</v>
      </c>
      <c r="N1981">
        <v>1.7999999999999999E-2</v>
      </c>
      <c r="O1981" t="s">
        <v>927</v>
      </c>
    </row>
    <row r="1982" spans="1:15" hidden="1" x14ac:dyDescent="0.35">
      <c r="A1982" t="s">
        <v>926</v>
      </c>
      <c r="B1982" t="s">
        <v>578</v>
      </c>
      <c r="C1982" t="s">
        <v>577</v>
      </c>
      <c r="D1982" t="s">
        <v>728</v>
      </c>
      <c r="E1982" t="s">
        <v>618</v>
      </c>
      <c r="F1982" t="s">
        <v>596</v>
      </c>
      <c r="G1982" t="s">
        <v>729</v>
      </c>
      <c r="H1982" t="s">
        <v>883</v>
      </c>
      <c r="I1982" t="s">
        <v>19</v>
      </c>
      <c r="J1982" t="s">
        <v>599</v>
      </c>
      <c r="K1982" t="s">
        <v>348</v>
      </c>
      <c r="L1982" t="s">
        <v>606</v>
      </c>
      <c r="M1982">
        <v>0</v>
      </c>
      <c r="N1982">
        <v>0.16</v>
      </c>
      <c r="O1982" t="s">
        <v>927</v>
      </c>
    </row>
    <row r="1983" spans="1:15" hidden="1" x14ac:dyDescent="0.35">
      <c r="A1983" t="s">
        <v>926</v>
      </c>
      <c r="B1983" t="s">
        <v>578</v>
      </c>
      <c r="C1983" t="s">
        <v>577</v>
      </c>
      <c r="D1983" t="s">
        <v>728</v>
      </c>
      <c r="E1983" t="s">
        <v>618</v>
      </c>
      <c r="F1983" t="s">
        <v>597</v>
      </c>
      <c r="G1983" t="s">
        <v>731</v>
      </c>
      <c r="H1983" t="s">
        <v>884</v>
      </c>
      <c r="I1983" t="s">
        <v>117</v>
      </c>
      <c r="J1983" t="s">
        <v>281</v>
      </c>
      <c r="K1983" t="s">
        <v>348</v>
      </c>
      <c r="L1983" t="s">
        <v>606</v>
      </c>
      <c r="M1983">
        <v>0</v>
      </c>
      <c r="N1983">
        <v>0.08</v>
      </c>
      <c r="O1983" t="s">
        <v>927</v>
      </c>
    </row>
    <row r="1984" spans="1:15" hidden="1" x14ac:dyDescent="0.35">
      <c r="A1984" t="s">
        <v>926</v>
      </c>
      <c r="B1984" t="s">
        <v>578</v>
      </c>
      <c r="C1984" t="s">
        <v>577</v>
      </c>
      <c r="D1984" t="s">
        <v>728</v>
      </c>
      <c r="E1984" t="s">
        <v>618</v>
      </c>
      <c r="F1984" t="s">
        <v>597</v>
      </c>
      <c r="G1984" t="s">
        <v>731</v>
      </c>
      <c r="H1984" t="s">
        <v>885</v>
      </c>
      <c r="I1984" t="s">
        <v>88</v>
      </c>
      <c r="J1984" t="s">
        <v>250</v>
      </c>
      <c r="K1984" t="s">
        <v>348</v>
      </c>
      <c r="L1984" t="s">
        <v>606</v>
      </c>
      <c r="M1984">
        <v>0</v>
      </c>
      <c r="N1984">
        <v>1.0999999999999999E-2</v>
      </c>
      <c r="O1984" t="s">
        <v>927</v>
      </c>
    </row>
    <row r="1985" spans="1:15" hidden="1" x14ac:dyDescent="0.35">
      <c r="A1985" t="s">
        <v>926</v>
      </c>
      <c r="B1985" t="s">
        <v>578</v>
      </c>
      <c r="C1985" t="s">
        <v>577</v>
      </c>
      <c r="D1985" t="s">
        <v>728</v>
      </c>
      <c r="E1985" t="s">
        <v>618</v>
      </c>
      <c r="F1985" t="s">
        <v>597</v>
      </c>
      <c r="G1985" t="s">
        <v>731</v>
      </c>
      <c r="H1985" t="s">
        <v>886</v>
      </c>
      <c r="I1985" t="s">
        <v>131</v>
      </c>
      <c r="J1985" t="s">
        <v>295</v>
      </c>
      <c r="K1985" t="s">
        <v>348</v>
      </c>
      <c r="L1985" t="s">
        <v>606</v>
      </c>
      <c r="M1985">
        <v>0</v>
      </c>
      <c r="N1985">
        <v>0.2</v>
      </c>
      <c r="O1985" t="s">
        <v>927</v>
      </c>
    </row>
    <row r="1986" spans="1:15" hidden="1" x14ac:dyDescent="0.35">
      <c r="A1986" t="s">
        <v>926</v>
      </c>
      <c r="B1986" t="s">
        <v>578</v>
      </c>
      <c r="C1986" t="s">
        <v>577</v>
      </c>
      <c r="D1986" t="s">
        <v>728</v>
      </c>
      <c r="E1986" t="s">
        <v>618</v>
      </c>
      <c r="F1986" t="s">
        <v>597</v>
      </c>
      <c r="G1986" t="s">
        <v>731</v>
      </c>
      <c r="H1986" t="s">
        <v>887</v>
      </c>
      <c r="I1986" t="s">
        <v>136</v>
      </c>
      <c r="J1986" t="s">
        <v>302</v>
      </c>
      <c r="K1986" t="s">
        <v>348</v>
      </c>
      <c r="L1986" t="s">
        <v>606</v>
      </c>
      <c r="M1986">
        <v>0</v>
      </c>
      <c r="N1986">
        <v>1.4999999999999999E-2</v>
      </c>
      <c r="O1986" t="s">
        <v>927</v>
      </c>
    </row>
    <row r="1987" spans="1:15" hidden="1" x14ac:dyDescent="0.35">
      <c r="A1987" t="s">
        <v>926</v>
      </c>
      <c r="B1987" t="s">
        <v>578</v>
      </c>
      <c r="C1987" t="s">
        <v>577</v>
      </c>
      <c r="D1987" t="s">
        <v>728</v>
      </c>
      <c r="E1987" t="s">
        <v>618</v>
      </c>
      <c r="F1987" t="s">
        <v>597</v>
      </c>
      <c r="G1987" t="s">
        <v>731</v>
      </c>
      <c r="H1987" t="s">
        <v>888</v>
      </c>
      <c r="I1987" t="s">
        <v>103</v>
      </c>
      <c r="J1987" t="s">
        <v>266</v>
      </c>
      <c r="K1987" t="s">
        <v>348</v>
      </c>
      <c r="L1987" t="s">
        <v>606</v>
      </c>
      <c r="M1987">
        <v>0</v>
      </c>
      <c r="N1987">
        <v>5.1999999999999998E-3</v>
      </c>
      <c r="O1987" t="s">
        <v>927</v>
      </c>
    </row>
    <row r="1988" spans="1:15" hidden="1" x14ac:dyDescent="0.35">
      <c r="A1988" t="s">
        <v>926</v>
      </c>
      <c r="B1988" t="s">
        <v>578</v>
      </c>
      <c r="C1988" t="s">
        <v>577</v>
      </c>
      <c r="D1988" t="s">
        <v>728</v>
      </c>
      <c r="E1988" t="s">
        <v>618</v>
      </c>
      <c r="F1988" t="s">
        <v>596</v>
      </c>
      <c r="G1988" t="s">
        <v>729</v>
      </c>
      <c r="H1988" t="s">
        <v>889</v>
      </c>
      <c r="I1988" t="s">
        <v>11</v>
      </c>
      <c r="J1988" t="s">
        <v>181</v>
      </c>
      <c r="K1988" t="s">
        <v>348</v>
      </c>
      <c r="L1988" t="s">
        <v>606</v>
      </c>
      <c r="M1988">
        <v>0</v>
      </c>
      <c r="N1988">
        <v>0.16</v>
      </c>
      <c r="O1988" t="s">
        <v>927</v>
      </c>
    </row>
    <row r="1989" spans="1:15" hidden="1" x14ac:dyDescent="0.35">
      <c r="A1989" t="s">
        <v>926</v>
      </c>
      <c r="B1989" t="s">
        <v>578</v>
      </c>
      <c r="C1989" t="s">
        <v>577</v>
      </c>
      <c r="D1989" t="s">
        <v>728</v>
      </c>
      <c r="E1989" t="s">
        <v>618</v>
      </c>
      <c r="F1989" t="s">
        <v>596</v>
      </c>
      <c r="G1989" t="s">
        <v>729</v>
      </c>
      <c r="H1989" t="s">
        <v>890</v>
      </c>
      <c r="I1989" t="s">
        <v>65</v>
      </c>
      <c r="J1989" t="s">
        <v>226</v>
      </c>
      <c r="K1989" t="s">
        <v>348</v>
      </c>
      <c r="L1989" t="s">
        <v>606</v>
      </c>
      <c r="M1989">
        <v>0</v>
      </c>
      <c r="N1989">
        <v>6.4000000000000001E-2</v>
      </c>
      <c r="O1989" t="s">
        <v>927</v>
      </c>
    </row>
    <row r="1990" spans="1:15" hidden="1" x14ac:dyDescent="0.35">
      <c r="A1990" t="s">
        <v>926</v>
      </c>
      <c r="B1990" t="s">
        <v>578</v>
      </c>
      <c r="C1990" t="s">
        <v>577</v>
      </c>
      <c r="D1990" t="s">
        <v>728</v>
      </c>
      <c r="E1990" t="s">
        <v>618</v>
      </c>
      <c r="F1990" t="s">
        <v>596</v>
      </c>
      <c r="G1990" t="s">
        <v>729</v>
      </c>
      <c r="H1990" t="s">
        <v>891</v>
      </c>
      <c r="I1990" t="s">
        <v>35</v>
      </c>
      <c r="J1990" t="s">
        <v>202</v>
      </c>
      <c r="K1990" t="s">
        <v>348</v>
      </c>
      <c r="L1990" t="s">
        <v>606</v>
      </c>
      <c r="M1990">
        <v>0</v>
      </c>
      <c r="N1990">
        <v>0.32</v>
      </c>
      <c r="O1990" t="s">
        <v>927</v>
      </c>
    </row>
    <row r="1991" spans="1:15" hidden="1" x14ac:dyDescent="0.35">
      <c r="A1991" t="s">
        <v>926</v>
      </c>
      <c r="B1991" t="s">
        <v>578</v>
      </c>
      <c r="C1991" t="s">
        <v>577</v>
      </c>
      <c r="D1991" t="s">
        <v>728</v>
      </c>
      <c r="E1991" t="s">
        <v>618</v>
      </c>
      <c r="F1991" t="s">
        <v>596</v>
      </c>
      <c r="G1991" t="s">
        <v>729</v>
      </c>
      <c r="H1991" t="s">
        <v>892</v>
      </c>
      <c r="I1991" t="s">
        <v>66</v>
      </c>
      <c r="J1991" t="s">
        <v>227</v>
      </c>
      <c r="K1991" t="s">
        <v>348</v>
      </c>
      <c r="L1991" t="s">
        <v>606</v>
      </c>
      <c r="M1991">
        <v>0</v>
      </c>
      <c r="N1991">
        <v>0.04</v>
      </c>
      <c r="O1991" t="s">
        <v>927</v>
      </c>
    </row>
    <row r="1992" spans="1:15" hidden="1" x14ac:dyDescent="0.35">
      <c r="A1992" t="s">
        <v>926</v>
      </c>
      <c r="B1992" t="s">
        <v>578</v>
      </c>
      <c r="C1992" t="s">
        <v>577</v>
      </c>
      <c r="D1992" t="s">
        <v>728</v>
      </c>
      <c r="E1992" t="s">
        <v>618</v>
      </c>
      <c r="F1992" t="s">
        <v>597</v>
      </c>
      <c r="G1992" t="s">
        <v>731</v>
      </c>
      <c r="H1992" t="s">
        <v>893</v>
      </c>
      <c r="I1992" t="s">
        <v>89</v>
      </c>
      <c r="J1992" t="s">
        <v>251</v>
      </c>
      <c r="K1992" t="s">
        <v>348</v>
      </c>
      <c r="L1992" t="s">
        <v>606</v>
      </c>
      <c r="M1992">
        <v>0</v>
      </c>
      <c r="N1992">
        <v>1.9E-2</v>
      </c>
      <c r="O1992" t="s">
        <v>927</v>
      </c>
    </row>
    <row r="1993" spans="1:15" hidden="1" x14ac:dyDescent="0.35">
      <c r="A1993" t="s">
        <v>926</v>
      </c>
      <c r="B1993" t="s">
        <v>578</v>
      </c>
      <c r="C1993" t="s">
        <v>577</v>
      </c>
      <c r="D1993" t="s">
        <v>728</v>
      </c>
      <c r="E1993" t="s">
        <v>618</v>
      </c>
      <c r="F1993" t="s">
        <v>596</v>
      </c>
      <c r="G1993" t="s">
        <v>729</v>
      </c>
      <c r="H1993" t="s">
        <v>894</v>
      </c>
      <c r="I1993" t="s">
        <v>67</v>
      </c>
      <c r="J1993" t="s">
        <v>228</v>
      </c>
      <c r="K1993" t="s">
        <v>348</v>
      </c>
      <c r="L1993" t="s">
        <v>606</v>
      </c>
      <c r="M1993">
        <v>0</v>
      </c>
      <c r="N1993">
        <v>0.08</v>
      </c>
      <c r="O1993" t="s">
        <v>927</v>
      </c>
    </row>
    <row r="1994" spans="1:15" hidden="1" x14ac:dyDescent="0.35">
      <c r="A1994" t="s">
        <v>926</v>
      </c>
      <c r="B1994" t="s">
        <v>578</v>
      </c>
      <c r="C1994" t="s">
        <v>577</v>
      </c>
      <c r="D1994" t="s">
        <v>728</v>
      </c>
      <c r="E1994" t="s">
        <v>618</v>
      </c>
      <c r="F1994" t="s">
        <v>596</v>
      </c>
      <c r="G1994" t="s">
        <v>729</v>
      </c>
      <c r="H1994" t="s">
        <v>896</v>
      </c>
      <c r="I1994" t="s">
        <v>63</v>
      </c>
      <c r="J1994" t="s">
        <v>603</v>
      </c>
      <c r="K1994" t="s">
        <v>348</v>
      </c>
      <c r="L1994" t="s">
        <v>606</v>
      </c>
      <c r="M1994">
        <v>0</v>
      </c>
      <c r="N1994">
        <v>0.64</v>
      </c>
      <c r="O1994" t="s">
        <v>927</v>
      </c>
    </row>
    <row r="1995" spans="1:15" hidden="1" x14ac:dyDescent="0.35">
      <c r="A1995" t="s">
        <v>926</v>
      </c>
      <c r="B1995" t="s">
        <v>578</v>
      </c>
      <c r="C1995" t="s">
        <v>577</v>
      </c>
      <c r="D1995" t="s">
        <v>728</v>
      </c>
      <c r="E1995" t="s">
        <v>618</v>
      </c>
      <c r="F1995" t="s">
        <v>596</v>
      </c>
      <c r="G1995" t="s">
        <v>729</v>
      </c>
      <c r="H1995" t="s">
        <v>897</v>
      </c>
      <c r="I1995" t="s">
        <v>64</v>
      </c>
      <c r="J1995" t="s">
        <v>604</v>
      </c>
      <c r="K1995" t="s">
        <v>348</v>
      </c>
      <c r="L1995" t="s">
        <v>606</v>
      </c>
      <c r="M1995">
        <v>0</v>
      </c>
      <c r="N1995">
        <v>0.16</v>
      </c>
      <c r="O1995" t="s">
        <v>927</v>
      </c>
    </row>
    <row r="1996" spans="1:15" hidden="1" x14ac:dyDescent="0.35">
      <c r="A1996" t="s">
        <v>926</v>
      </c>
      <c r="B1996" t="s">
        <v>578</v>
      </c>
      <c r="C1996" t="s">
        <v>577</v>
      </c>
      <c r="D1996" t="s">
        <v>728</v>
      </c>
      <c r="E1996" t="s">
        <v>618</v>
      </c>
      <c r="F1996" t="s">
        <v>596</v>
      </c>
      <c r="G1996" t="s">
        <v>729</v>
      </c>
      <c r="H1996" t="s">
        <v>895</v>
      </c>
      <c r="I1996" t="s">
        <v>34</v>
      </c>
      <c r="J1996" t="s">
        <v>600</v>
      </c>
      <c r="K1996" t="s">
        <v>348</v>
      </c>
      <c r="L1996" t="s">
        <v>606</v>
      </c>
      <c r="M1996">
        <v>0</v>
      </c>
      <c r="N1996">
        <v>0.32</v>
      </c>
      <c r="O1996" t="s">
        <v>927</v>
      </c>
    </row>
    <row r="1997" spans="1:15" hidden="1" x14ac:dyDescent="0.35">
      <c r="A1997" t="s">
        <v>926</v>
      </c>
      <c r="B1997" t="s">
        <v>578</v>
      </c>
      <c r="C1997" t="s">
        <v>577</v>
      </c>
      <c r="D1997" t="s">
        <v>728</v>
      </c>
      <c r="E1997" t="s">
        <v>618</v>
      </c>
      <c r="F1997" t="s">
        <v>597</v>
      </c>
      <c r="G1997" t="s">
        <v>731</v>
      </c>
      <c r="H1997" t="s">
        <v>898</v>
      </c>
      <c r="I1997" t="s">
        <v>130</v>
      </c>
      <c r="J1997" t="s">
        <v>294</v>
      </c>
      <c r="K1997" t="s">
        <v>348</v>
      </c>
      <c r="L1997" t="s">
        <v>606</v>
      </c>
      <c r="M1997">
        <v>0</v>
      </c>
      <c r="N1997">
        <v>0.16300000000000001</v>
      </c>
      <c r="O1997" t="s">
        <v>927</v>
      </c>
    </row>
    <row r="1998" spans="1:15" hidden="1" x14ac:dyDescent="0.35">
      <c r="A1998" t="s">
        <v>926</v>
      </c>
      <c r="B1998" t="s">
        <v>578</v>
      </c>
      <c r="C1998" t="s">
        <v>577</v>
      </c>
      <c r="D1998" t="s">
        <v>728</v>
      </c>
      <c r="E1998" t="s">
        <v>618</v>
      </c>
      <c r="F1998" t="s">
        <v>597</v>
      </c>
      <c r="G1998" t="s">
        <v>731</v>
      </c>
      <c r="H1998" t="s">
        <v>899</v>
      </c>
      <c r="I1998" t="s">
        <v>150</v>
      </c>
      <c r="J1998" t="s">
        <v>316</v>
      </c>
      <c r="K1998" t="s">
        <v>348</v>
      </c>
      <c r="L1998" t="s">
        <v>606</v>
      </c>
      <c r="M1998">
        <v>0</v>
      </c>
      <c r="N1998">
        <v>5.1999999999999998E-3</v>
      </c>
      <c r="O1998" t="s">
        <v>927</v>
      </c>
    </row>
    <row r="1999" spans="1:15" hidden="1" x14ac:dyDescent="0.35">
      <c r="A1999" t="s">
        <v>926</v>
      </c>
      <c r="B1999" t="s">
        <v>578</v>
      </c>
      <c r="C1999" t="s">
        <v>577</v>
      </c>
      <c r="D1999" t="s">
        <v>728</v>
      </c>
      <c r="E1999" t="s">
        <v>618</v>
      </c>
      <c r="F1999" t="s">
        <v>597</v>
      </c>
      <c r="G1999" t="s">
        <v>731</v>
      </c>
      <c r="H1999" t="s">
        <v>900</v>
      </c>
      <c r="I1999" t="s">
        <v>102</v>
      </c>
      <c r="J1999" t="s">
        <v>265</v>
      </c>
      <c r="K1999" t="s">
        <v>348</v>
      </c>
      <c r="L1999" t="s">
        <v>606</v>
      </c>
      <c r="M1999">
        <v>0</v>
      </c>
      <c r="N1999">
        <v>0.14000000000000001</v>
      </c>
      <c r="O1999" t="s">
        <v>927</v>
      </c>
    </row>
    <row r="2000" spans="1:15" hidden="1" x14ac:dyDescent="0.35">
      <c r="A2000" t="s">
        <v>926</v>
      </c>
      <c r="B2000" t="s">
        <v>578</v>
      </c>
      <c r="C2000" t="s">
        <v>577</v>
      </c>
      <c r="D2000" t="s">
        <v>728</v>
      </c>
      <c r="E2000" t="s">
        <v>618</v>
      </c>
      <c r="F2000" t="s">
        <v>597</v>
      </c>
      <c r="G2000" t="s">
        <v>731</v>
      </c>
      <c r="H2000" t="s">
        <v>901</v>
      </c>
      <c r="I2000" t="s">
        <v>90</v>
      </c>
      <c r="J2000" t="s">
        <v>252</v>
      </c>
      <c r="K2000" t="s">
        <v>348</v>
      </c>
      <c r="L2000" t="s">
        <v>606</v>
      </c>
      <c r="M2000">
        <v>0</v>
      </c>
      <c r="N2000">
        <v>6.0000000000000001E-3</v>
      </c>
      <c r="O2000" t="s">
        <v>927</v>
      </c>
    </row>
    <row r="2001" hidden="1" x14ac:dyDescent="0.35"/>
    <row r="2002" hidden="1" x14ac:dyDescent="0.35"/>
    <row r="2003" hidden="1" x14ac:dyDescent="0.35"/>
    <row r="2004" hidden="1" x14ac:dyDescent="0.35"/>
    <row r="2005" hidden="1" x14ac:dyDescent="0.35"/>
    <row r="2006" hidden="1" x14ac:dyDescent="0.35"/>
    <row r="2007" hidden="1" x14ac:dyDescent="0.35"/>
    <row r="2008" hidden="1" x14ac:dyDescent="0.35"/>
    <row r="2009" hidden="1" x14ac:dyDescent="0.35"/>
    <row r="2010" hidden="1" x14ac:dyDescent="0.35"/>
    <row r="2011" hidden="1" x14ac:dyDescent="0.35"/>
    <row r="2012" hidden="1" x14ac:dyDescent="0.35"/>
    <row r="2013" hidden="1" x14ac:dyDescent="0.35"/>
    <row r="2014" hidden="1" x14ac:dyDescent="0.35"/>
    <row r="2015" hidden="1" x14ac:dyDescent="0.35"/>
    <row r="2016" hidden="1" x14ac:dyDescent="0.35"/>
    <row r="2017" hidden="1" x14ac:dyDescent="0.35"/>
    <row r="2018" hidden="1" x14ac:dyDescent="0.35"/>
    <row r="2019" hidden="1" x14ac:dyDescent="0.35"/>
    <row r="2020" hidden="1" x14ac:dyDescent="0.35"/>
    <row r="2021" hidden="1" x14ac:dyDescent="0.35"/>
    <row r="2022" hidden="1" x14ac:dyDescent="0.35"/>
    <row r="2023" hidden="1" x14ac:dyDescent="0.35"/>
    <row r="2024" hidden="1" x14ac:dyDescent="0.35"/>
    <row r="2025" hidden="1" x14ac:dyDescent="0.35"/>
    <row r="2026" hidden="1" x14ac:dyDescent="0.35"/>
    <row r="2027" hidden="1" x14ac:dyDescent="0.35"/>
    <row r="2028" hidden="1" x14ac:dyDescent="0.35"/>
    <row r="2029" hidden="1" x14ac:dyDescent="0.35"/>
    <row r="2030" hidden="1" x14ac:dyDescent="0.35"/>
    <row r="2031" hidden="1" x14ac:dyDescent="0.35"/>
    <row r="2032" hidden="1" x14ac:dyDescent="0.35"/>
    <row r="2033" hidden="1" x14ac:dyDescent="0.35"/>
    <row r="2034" hidden="1" x14ac:dyDescent="0.35"/>
    <row r="2035" hidden="1" x14ac:dyDescent="0.35"/>
    <row r="2036" hidden="1" x14ac:dyDescent="0.35"/>
    <row r="2037" hidden="1" x14ac:dyDescent="0.35"/>
    <row r="2038" hidden="1" x14ac:dyDescent="0.35"/>
    <row r="2039" hidden="1" x14ac:dyDescent="0.35"/>
    <row r="2040" hidden="1" x14ac:dyDescent="0.35"/>
    <row r="2041" hidden="1" x14ac:dyDescent="0.35"/>
    <row r="2042" hidden="1" x14ac:dyDescent="0.35"/>
    <row r="2043" hidden="1" x14ac:dyDescent="0.35"/>
    <row r="2044" hidden="1" x14ac:dyDescent="0.35"/>
    <row r="2045" hidden="1" x14ac:dyDescent="0.35"/>
    <row r="2046" hidden="1" x14ac:dyDescent="0.35"/>
    <row r="2047" hidden="1" x14ac:dyDescent="0.35"/>
    <row r="2048" hidden="1" x14ac:dyDescent="0.35"/>
    <row r="2049" hidden="1" x14ac:dyDescent="0.35"/>
    <row r="2050" hidden="1" x14ac:dyDescent="0.35"/>
    <row r="2051" hidden="1" x14ac:dyDescent="0.35"/>
    <row r="2052" hidden="1" x14ac:dyDescent="0.35"/>
    <row r="2053" hidden="1" x14ac:dyDescent="0.35"/>
    <row r="2054" hidden="1" x14ac:dyDescent="0.35"/>
    <row r="2055" hidden="1" x14ac:dyDescent="0.35"/>
    <row r="2056" hidden="1" x14ac:dyDescent="0.35"/>
    <row r="2057" hidden="1" x14ac:dyDescent="0.35"/>
    <row r="2058" hidden="1" x14ac:dyDescent="0.35"/>
    <row r="2059" hidden="1" x14ac:dyDescent="0.35"/>
    <row r="2060" hidden="1" x14ac:dyDescent="0.35"/>
    <row r="2061" hidden="1" x14ac:dyDescent="0.35"/>
    <row r="2062" hidden="1" x14ac:dyDescent="0.35"/>
    <row r="2063" hidden="1" x14ac:dyDescent="0.35"/>
    <row r="2064" hidden="1" x14ac:dyDescent="0.35"/>
    <row r="2065" hidden="1" x14ac:dyDescent="0.35"/>
    <row r="2066" hidden="1" x14ac:dyDescent="0.35"/>
    <row r="2067" hidden="1" x14ac:dyDescent="0.35"/>
    <row r="2068" hidden="1" x14ac:dyDescent="0.35"/>
    <row r="2069" hidden="1" x14ac:dyDescent="0.35"/>
    <row r="2070" hidden="1" x14ac:dyDescent="0.35"/>
    <row r="2071" hidden="1" x14ac:dyDescent="0.35"/>
    <row r="2072" hidden="1" x14ac:dyDescent="0.35"/>
    <row r="2073" hidden="1" x14ac:dyDescent="0.35"/>
    <row r="2074" hidden="1" x14ac:dyDescent="0.35"/>
    <row r="2075" hidden="1" x14ac:dyDescent="0.35"/>
    <row r="2076" hidden="1" x14ac:dyDescent="0.35"/>
    <row r="2077" hidden="1" x14ac:dyDescent="0.35"/>
    <row r="2078" hidden="1" x14ac:dyDescent="0.35"/>
    <row r="2079" hidden="1" x14ac:dyDescent="0.35"/>
    <row r="2080" hidden="1" x14ac:dyDescent="0.35"/>
    <row r="2081" hidden="1" x14ac:dyDescent="0.35"/>
    <row r="2082" hidden="1" x14ac:dyDescent="0.35"/>
    <row r="2083" hidden="1" x14ac:dyDescent="0.35"/>
    <row r="2084" hidden="1" x14ac:dyDescent="0.35"/>
    <row r="2085" hidden="1" x14ac:dyDescent="0.35"/>
    <row r="2086" hidden="1" x14ac:dyDescent="0.35"/>
    <row r="2087" hidden="1" x14ac:dyDescent="0.35"/>
    <row r="2088" hidden="1" x14ac:dyDescent="0.35"/>
    <row r="2089" hidden="1" x14ac:dyDescent="0.35"/>
    <row r="2090" hidden="1" x14ac:dyDescent="0.35"/>
    <row r="2091" hidden="1" x14ac:dyDescent="0.35"/>
    <row r="2092" hidden="1" x14ac:dyDescent="0.35"/>
    <row r="2093" hidden="1" x14ac:dyDescent="0.35"/>
    <row r="2094" hidden="1" x14ac:dyDescent="0.35"/>
    <row r="2095" hidden="1" x14ac:dyDescent="0.35"/>
    <row r="2096" hidden="1" x14ac:dyDescent="0.35"/>
    <row r="2097" hidden="1" x14ac:dyDescent="0.35"/>
    <row r="2098" hidden="1" x14ac:dyDescent="0.35"/>
    <row r="2099" hidden="1" x14ac:dyDescent="0.35"/>
    <row r="2100" hidden="1" x14ac:dyDescent="0.35"/>
    <row r="2101" hidden="1" x14ac:dyDescent="0.35"/>
    <row r="2102" hidden="1" x14ac:dyDescent="0.35"/>
    <row r="2103" hidden="1" x14ac:dyDescent="0.35"/>
  </sheetData>
  <autoFilter ref="A1:AP2103" xr:uid="{CF0F7FF1-C09A-4FCA-999B-C8DD154D0841}">
    <filterColumn colId="1">
      <filters>
        <filter val="CCM"/>
      </filters>
    </filterColumn>
    <filterColumn colId="11">
      <filters blank="1">
        <filter val="E"/>
        <filter val="M"/>
      </filters>
    </filterColumn>
    <sortState xmlns:xlrd2="http://schemas.microsoft.com/office/spreadsheetml/2017/richdata2" ref="A156:P1819">
      <sortCondition ref="J1:J2103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Maloney</dc:creator>
  <cp:lastModifiedBy>EM</cp:lastModifiedBy>
  <cp:lastPrinted>2020-08-07T22:25:58Z</cp:lastPrinted>
  <dcterms:created xsi:type="dcterms:W3CDTF">2020-07-28T20:04:04Z</dcterms:created>
  <dcterms:modified xsi:type="dcterms:W3CDTF">2022-04-12T19:53:48Z</dcterms:modified>
</cp:coreProperties>
</file>